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822" codeName="{28389E77-7640-9E18-AD5C-E98E2F4A8B83}"/>
  <workbookPr codeName="ThisWorkbook" hidePivotFieldList="1"/>
  <mc:AlternateContent xmlns:mc="http://schemas.openxmlformats.org/markup-compatibility/2006">
    <mc:Choice Requires="x15">
      <x15ac:absPath xmlns:x15ac="http://schemas.microsoft.com/office/spreadsheetml/2010/11/ac" url="C:\Users\moises.beltran\Documents\Departamento de Personal\Programas\"/>
    </mc:Choice>
  </mc:AlternateContent>
  <xr:revisionPtr revIDLastSave="0" documentId="13_ncr:1_{2F1715E1-6E3A-4426-8011-59B6881483D8}" xr6:coauthVersionLast="47" xr6:coauthVersionMax="47" xr10:uidLastSave="{00000000-0000-0000-0000-000000000000}"/>
  <bookViews>
    <workbookView xWindow="-120" yWindow="-120" windowWidth="29040" windowHeight="15720" tabRatio="454" xr2:uid="{00000000-000D-0000-FFFF-FFFF00000000}"/>
  </bookViews>
  <sheets>
    <sheet name="CAPTURA" sheetId="1" r:id="rId1"/>
    <sheet name="CORRESPONDENCIA" sheetId="2" r:id="rId2"/>
    <sheet name="DIF" sheetId="9" state="hidden" r:id="rId3"/>
    <sheet name="INDICADORES ANP" sheetId="8" state="hidden" r:id="rId4"/>
    <sheet name="DOCUMENTOS" sheetId="11" r:id="rId5"/>
    <sheet name="BASE DE DATOS" sheetId="3" r:id="rId6"/>
    <sheet name="Acumulativo" sheetId="4" state="hidden" r:id="rId7"/>
    <sheet name="Sueldos" sheetId="5" state="hidden" r:id="rId8"/>
    <sheet name="CATEHOR" sheetId="6" state="hidden" r:id="rId9"/>
    <sheet name="Hoja1" sheetId="10" state="hidden" r:id="rId10"/>
  </sheets>
  <definedNames>
    <definedName name="_1Excel_BuiltIn__FilterDatabase_4_1">'BASE DE DATOS'!$A$1:$U$4726</definedName>
    <definedName name="_2Excel_BuiltIn__FilterDatabase_4_1_1">'BASE DE DATOS'!$A$413:$U$4550</definedName>
    <definedName name="_xlnm._FilterDatabase" localSheetId="5" hidden="1">'BASE DE DATOS'!$A$1:$V$4870</definedName>
    <definedName name="_xlnm._FilterDatabase" localSheetId="0" hidden="1">CAPTURA!$A$1:$K$14</definedName>
    <definedName name="_xlnm._FilterDatabase" localSheetId="8" hidden="1">CATEHOR!$M$1:$M$36</definedName>
    <definedName name="_xlnm._FilterDatabase" localSheetId="1" hidden="1">CORRESPONDENCIA!$A$12:$M$8258</definedName>
    <definedName name="_xlnm._FilterDatabase" localSheetId="7" hidden="1">Sueldos!$A$1:$D$139</definedName>
    <definedName name="_xlnm.Print_Area" localSheetId="0">CAPTURA!$A$1:$K$126</definedName>
    <definedName name="catsus">CAPTURA!$B$17</definedName>
    <definedName name="concept">CAPTURA!$K$5</definedName>
    <definedName name="Excel_BuiltIn__FilterDatabase_4_1">'BASE DE DATOS'!$A$413:$U$4681</definedName>
    <definedName name="Excel_BuiltIn__FilterDatabase_4_1_1">'BASE DE DATOS'!$A$413:$U$1387</definedName>
    <definedName name="Excel_BuiltIn__FilterDatabase_6">Acumulativo!$A$1:$L$1</definedName>
    <definedName name="Excel_BuiltIn_Print_Area_2">#REF!</definedName>
    <definedName name="matbase">CAPTURA!$B$5</definedName>
    <definedName name="matsust">CAPTURA!$B$15</definedName>
    <definedName name="periodo">CAPTURA!$B$10</definedName>
    <definedName name="quinc">CAPTURA!$B$16</definedName>
    <definedName name="sustituto">CAPTURA!$F$15</definedName>
    <definedName name="Z_FB1A5AC3_9C2F_413D_BD1F_69E51A13B3A0_.wvu.Cols" localSheetId="5" hidden="1">'BASE DE DATOS'!$C:$D,'BASE DE DATOS'!$G:$K,'BASE DE DATOS'!$M:$U</definedName>
    <definedName name="Z_FB1A5AC3_9C2F_413D_BD1F_69E51A13B3A0_.wvu.Cols" localSheetId="0" hidden="1">CAPTURA!$K:$K</definedName>
    <definedName name="Z_FB1A5AC3_9C2F_413D_BD1F_69E51A13B3A0_.wvu.FilterData" localSheetId="5" hidden="1">'BASE DE DATOS'!$A$1:$V$4870</definedName>
    <definedName name="Z_FB1A5AC3_9C2F_413D_BD1F_69E51A13B3A0_.wvu.FilterData" localSheetId="8" hidden="1">CATEHOR!$M$1:$M$36</definedName>
    <definedName name="Z_FB1A5AC3_9C2F_413D_BD1F_69E51A13B3A0_.wvu.FilterData" localSheetId="1" hidden="1">CORRESPONDENCIA!#REF!</definedName>
    <definedName name="Z_FB1A5AC3_9C2F_413D_BD1F_69E51A13B3A0_.wvu.FilterData" localSheetId="7" hidden="1">Sueldos!$A$1:$D$139</definedName>
    <definedName name="Z_FB1A5AC3_9C2F_413D_BD1F_69E51A13B3A0_.wvu.PrintArea" localSheetId="0" hidden="1">CAPTURA!$A$1:$K$126</definedName>
    <definedName name="Z_FB1A5AC3_9C2F_413D_BD1F_69E51A13B3A0_.wvu.Rows" localSheetId="0" hidden="1">CAPTURA!$16:$290,CAPTURA!$294:$297</definedName>
    <definedName name="Z_FB1A5AC3_9C2F_413D_BD1F_69E51A13B3A0_.wvu.Rows" localSheetId="1" hidden="1">CORRESPONDENCIA!$1:$1</definedName>
  </definedNames>
  <calcPr calcId="191029"/>
  <customWorkbookViews>
    <customWorkbookView name="Moises Beltran - Vista personalizada" guid="{FB1A5AC3-9C2F-413D-BD1F-69E51A13B3A0}" autoUpdate="1" mergeInterval="5" personalView="1" maximized="1" windowWidth="1020" windowHeight="537" tabRatio="872"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9" i="2" l="1"/>
  <c r="K9" i="2"/>
  <c r="J9" i="2"/>
  <c r="H9" i="2"/>
  <c r="G9" i="2"/>
  <c r="E9" i="2"/>
  <c r="B9" i="2"/>
  <c r="A9" i="2"/>
  <c r="F18" i="1" l="1"/>
  <c r="H40" i="9"/>
  <c r="G4" i="9"/>
  <c r="OC4" i="9" s="1"/>
  <c r="OC2" i="9" s="1"/>
  <c r="G2" i="9"/>
  <c r="F48" i="9"/>
  <c r="F49" i="9" s="1"/>
  <c r="E48" i="9"/>
  <c r="E49" i="9" s="1"/>
  <c r="D48" i="9"/>
  <c r="D49" i="9" s="1"/>
  <c r="D47" i="9" s="1"/>
  <c r="C48" i="9"/>
  <c r="C49" i="9" s="1"/>
  <c r="B48" i="9"/>
  <c r="B49" i="9" s="1"/>
  <c r="F4" i="9"/>
  <c r="E4" i="9"/>
  <c r="D4" i="9"/>
  <c r="C4" i="9"/>
  <c r="B4" i="9"/>
  <c r="H2" i="9"/>
  <c r="I1" i="9"/>
  <c r="I2" i="9" s="1"/>
  <c r="G3" i="9" l="1"/>
  <c r="I31" i="9"/>
  <c r="I30" i="9"/>
  <c r="I28" i="9"/>
  <c r="I29" i="9"/>
  <c r="I27" i="9"/>
  <c r="I25" i="9"/>
  <c r="I26" i="9"/>
  <c r="I24" i="9"/>
  <c r="I23" i="9"/>
  <c r="I21" i="9"/>
  <c r="I19" i="9"/>
  <c r="I20" i="9"/>
  <c r="I22" i="9"/>
  <c r="I18" i="9"/>
  <c r="I16" i="9"/>
  <c r="I14" i="9"/>
  <c r="I12" i="9"/>
  <c r="I15" i="9"/>
  <c r="I11" i="9"/>
  <c r="I10" i="9"/>
  <c r="I8" i="9"/>
  <c r="I17" i="9"/>
  <c r="I13" i="9"/>
  <c r="I9" i="9"/>
  <c r="I7" i="9"/>
  <c r="I5" i="9"/>
  <c r="I6" i="9"/>
  <c r="H31" i="9"/>
  <c r="H30" i="9"/>
  <c r="H29" i="9"/>
  <c r="H28" i="9"/>
  <c r="H26" i="9"/>
  <c r="H27" i="9"/>
  <c r="H25" i="9"/>
  <c r="H24" i="9"/>
  <c r="H22" i="9"/>
  <c r="H20" i="9"/>
  <c r="H18" i="9"/>
  <c r="H21" i="9"/>
  <c r="H23" i="9"/>
  <c r="H19" i="9"/>
  <c r="H17" i="9"/>
  <c r="H15" i="9"/>
  <c r="H13" i="9"/>
  <c r="H11" i="9"/>
  <c r="H16" i="9"/>
  <c r="H12" i="9"/>
  <c r="H9" i="9"/>
  <c r="H7" i="9"/>
  <c r="H14" i="9"/>
  <c r="H10" i="9"/>
  <c r="H8" i="9"/>
  <c r="H6" i="9"/>
  <c r="J1" i="9"/>
  <c r="H5" i="9"/>
  <c r="I4" i="9"/>
  <c r="I3" i="9" s="1"/>
  <c r="H4" i="9" l="1"/>
  <c r="H3" i="9" s="1"/>
  <c r="J2" i="9"/>
  <c r="K1" i="9"/>
  <c r="J31" i="9" l="1"/>
  <c r="J30" i="9"/>
  <c r="J29" i="9"/>
  <c r="J28" i="9"/>
  <c r="J26" i="9"/>
  <c r="J27" i="9"/>
  <c r="J25" i="9"/>
  <c r="J22" i="9"/>
  <c r="J20" i="9"/>
  <c r="J18" i="9"/>
  <c r="J24" i="9"/>
  <c r="J23" i="9"/>
  <c r="J19" i="9"/>
  <c r="J21" i="9"/>
  <c r="J17" i="9"/>
  <c r="J15" i="9"/>
  <c r="J13" i="9"/>
  <c r="J11" i="9"/>
  <c r="J14" i="9"/>
  <c r="J9" i="9"/>
  <c r="J7" i="9"/>
  <c r="J16" i="9"/>
  <c r="J12" i="9"/>
  <c r="J10" i="9"/>
  <c r="J8" i="9"/>
  <c r="J6" i="9"/>
  <c r="J5" i="9"/>
  <c r="K2" i="9"/>
  <c r="L1" i="9"/>
  <c r="J4" i="9" l="1"/>
  <c r="J3" i="9" s="1"/>
  <c r="L2" i="9"/>
  <c r="M1" i="9"/>
  <c r="K31" i="9"/>
  <c r="K30" i="9"/>
  <c r="K28" i="9"/>
  <c r="K29" i="9"/>
  <c r="K27" i="9"/>
  <c r="K25" i="9"/>
  <c r="K26" i="9"/>
  <c r="K24" i="9"/>
  <c r="K23" i="9"/>
  <c r="K21" i="9"/>
  <c r="K19" i="9"/>
  <c r="K22" i="9"/>
  <c r="K18" i="9"/>
  <c r="K20" i="9"/>
  <c r="K16" i="9"/>
  <c r="K14" i="9"/>
  <c r="K12" i="9"/>
  <c r="K17" i="9"/>
  <c r="K13" i="9"/>
  <c r="K10" i="9"/>
  <c r="K8" i="9"/>
  <c r="K15" i="9"/>
  <c r="K11" i="9"/>
  <c r="K9" i="9"/>
  <c r="K7" i="9"/>
  <c r="K5" i="9"/>
  <c r="K6" i="9"/>
  <c r="K4" i="9" l="1"/>
  <c r="K3" i="9" s="1"/>
  <c r="M2" i="9"/>
  <c r="N1" i="9"/>
  <c r="L31" i="9"/>
  <c r="L30" i="9"/>
  <c r="L29" i="9"/>
  <c r="L28" i="9"/>
  <c r="L26" i="9"/>
  <c r="L27" i="9"/>
  <c r="L25" i="9"/>
  <c r="L24" i="9"/>
  <c r="L22" i="9"/>
  <c r="L20" i="9"/>
  <c r="L18" i="9"/>
  <c r="L21" i="9"/>
  <c r="L23" i="9"/>
  <c r="L19" i="9"/>
  <c r="L17" i="9"/>
  <c r="L15" i="9"/>
  <c r="L13" i="9"/>
  <c r="L11" i="9"/>
  <c r="L16" i="9"/>
  <c r="L12" i="9"/>
  <c r="L9" i="9"/>
  <c r="L7" i="9"/>
  <c r="L14" i="9"/>
  <c r="L10" i="9"/>
  <c r="L8" i="9"/>
  <c r="L6" i="9"/>
  <c r="L5" i="9"/>
  <c r="L4" i="9" l="1"/>
  <c r="L3" i="9" s="1"/>
  <c r="M31" i="9"/>
  <c r="M30" i="9"/>
  <c r="M28" i="9"/>
  <c r="M29" i="9"/>
  <c r="M27" i="9"/>
  <c r="M25" i="9"/>
  <c r="M26" i="9"/>
  <c r="M24" i="9"/>
  <c r="M23" i="9"/>
  <c r="M21" i="9"/>
  <c r="M19" i="9"/>
  <c r="M20" i="9"/>
  <c r="M22" i="9"/>
  <c r="M18" i="9"/>
  <c r="M16" i="9"/>
  <c r="M14" i="9"/>
  <c r="M12" i="9"/>
  <c r="M10" i="9"/>
  <c r="M15" i="9"/>
  <c r="M11" i="9"/>
  <c r="M8" i="9"/>
  <c r="M17" i="9"/>
  <c r="M13" i="9"/>
  <c r="M9" i="9"/>
  <c r="M7" i="9"/>
  <c r="M5" i="9"/>
  <c r="M6" i="9"/>
  <c r="N2" i="9"/>
  <c r="O1" i="9"/>
  <c r="M4" i="9" l="1"/>
  <c r="M3" i="9" s="1"/>
  <c r="N31" i="9"/>
  <c r="N30" i="9"/>
  <c r="N29" i="9"/>
  <c r="N28" i="9"/>
  <c r="N26" i="9"/>
  <c r="N27" i="9"/>
  <c r="N25" i="9"/>
  <c r="N22" i="9"/>
  <c r="N20" i="9"/>
  <c r="N18" i="9"/>
  <c r="N23" i="9"/>
  <c r="N19" i="9"/>
  <c r="N24" i="9"/>
  <c r="N21" i="9"/>
  <c r="N17" i="9"/>
  <c r="N15" i="9"/>
  <c r="N13" i="9"/>
  <c r="N11" i="9"/>
  <c r="N14" i="9"/>
  <c r="N10" i="9"/>
  <c r="N9" i="9"/>
  <c r="N7" i="9"/>
  <c r="N16" i="9"/>
  <c r="N12" i="9"/>
  <c r="N8" i="9"/>
  <c r="N6" i="9"/>
  <c r="N5" i="9"/>
  <c r="O2" i="9"/>
  <c r="P1" i="9"/>
  <c r="N4" i="9" l="1"/>
  <c r="N3" i="9" s="1"/>
  <c r="O31" i="9"/>
  <c r="O30" i="9"/>
  <c r="O28" i="9"/>
  <c r="O29" i="9"/>
  <c r="O27" i="9"/>
  <c r="O25" i="9"/>
  <c r="O26" i="9"/>
  <c r="O24" i="9"/>
  <c r="O23" i="9"/>
  <c r="O21" i="9"/>
  <c r="O19" i="9"/>
  <c r="O22" i="9"/>
  <c r="O18" i="9"/>
  <c r="O20" i="9"/>
  <c r="O16" i="9"/>
  <c r="O14" i="9"/>
  <c r="O12" i="9"/>
  <c r="O10" i="9"/>
  <c r="O17" i="9"/>
  <c r="O13" i="9"/>
  <c r="O8" i="9"/>
  <c r="O15" i="9"/>
  <c r="O11" i="9"/>
  <c r="O9" i="9"/>
  <c r="O7" i="9"/>
  <c r="O5" i="9"/>
  <c r="O6" i="9"/>
  <c r="P2" i="9"/>
  <c r="Q1" i="9"/>
  <c r="O4" i="9" l="1"/>
  <c r="O3" i="9" s="1"/>
  <c r="P31" i="9"/>
  <c r="P30" i="9"/>
  <c r="P29" i="9"/>
  <c r="P28" i="9"/>
  <c r="P26" i="9"/>
  <c r="P27" i="9"/>
  <c r="P25" i="9"/>
  <c r="P24" i="9"/>
  <c r="P22" i="9"/>
  <c r="P20" i="9"/>
  <c r="P18" i="9"/>
  <c r="P21" i="9"/>
  <c r="P23" i="9"/>
  <c r="P19" i="9"/>
  <c r="P17" i="9"/>
  <c r="P15" i="9"/>
  <c r="P13" i="9"/>
  <c r="P11" i="9"/>
  <c r="P16" i="9"/>
  <c r="P12" i="9"/>
  <c r="P9" i="9"/>
  <c r="P7" i="9"/>
  <c r="P14" i="9"/>
  <c r="P10" i="9"/>
  <c r="P8" i="9"/>
  <c r="P6" i="9"/>
  <c r="P5" i="9"/>
  <c r="Q2" i="9"/>
  <c r="R1" i="9"/>
  <c r="P4" i="9" l="1"/>
  <c r="P3" i="9" s="1"/>
  <c r="Q31" i="9"/>
  <c r="Q30" i="9"/>
  <c r="Q28" i="9"/>
  <c r="Q29" i="9"/>
  <c r="Q27" i="9"/>
  <c r="Q25" i="9"/>
  <c r="Q26" i="9"/>
  <c r="Q24" i="9"/>
  <c r="Q23" i="9"/>
  <c r="Q21" i="9"/>
  <c r="Q19" i="9"/>
  <c r="Q20" i="9"/>
  <c r="Q22" i="9"/>
  <c r="Q18" i="9"/>
  <c r="Q16" i="9"/>
  <c r="Q14" i="9"/>
  <c r="Q12" i="9"/>
  <c r="Q10" i="9"/>
  <c r="Q15" i="9"/>
  <c r="Q11" i="9"/>
  <c r="Q8" i="9"/>
  <c r="Q17" i="9"/>
  <c r="Q13" i="9"/>
  <c r="Q9" i="9"/>
  <c r="Q7" i="9"/>
  <c r="Q5" i="9"/>
  <c r="Q6" i="9"/>
  <c r="R2" i="9"/>
  <c r="S1" i="9"/>
  <c r="Q4" i="9" l="1"/>
  <c r="Q3" i="9" s="1"/>
  <c r="R31" i="9"/>
  <c r="R30" i="9"/>
  <c r="R29" i="9"/>
  <c r="R28" i="9"/>
  <c r="R27" i="9"/>
  <c r="R26" i="9"/>
  <c r="R25" i="9"/>
  <c r="R22" i="9"/>
  <c r="R20" i="9"/>
  <c r="R18" i="9"/>
  <c r="R24" i="9"/>
  <c r="R23" i="9"/>
  <c r="R19" i="9"/>
  <c r="R21" i="9"/>
  <c r="R17" i="9"/>
  <c r="R15" i="9"/>
  <c r="R13" i="9"/>
  <c r="R11" i="9"/>
  <c r="R14" i="9"/>
  <c r="R10" i="9"/>
  <c r="R9" i="9"/>
  <c r="R7" i="9"/>
  <c r="R16" i="9"/>
  <c r="R12" i="9"/>
  <c r="R8" i="9"/>
  <c r="R6" i="9"/>
  <c r="R5" i="9"/>
  <c r="S2" i="9"/>
  <c r="T1" i="9"/>
  <c r="R4" i="9" l="1"/>
  <c r="R3" i="9" s="1"/>
  <c r="S31" i="9"/>
  <c r="S30" i="9"/>
  <c r="S28" i="9"/>
  <c r="S29" i="9"/>
  <c r="S27" i="9"/>
  <c r="S25" i="9"/>
  <c r="S26" i="9"/>
  <c r="S24" i="9"/>
  <c r="S23" i="9"/>
  <c r="S21" i="9"/>
  <c r="S19" i="9"/>
  <c r="S22" i="9"/>
  <c r="S18" i="9"/>
  <c r="S20" i="9"/>
  <c r="S16" i="9"/>
  <c r="S14" i="9"/>
  <c r="S12" i="9"/>
  <c r="S10" i="9"/>
  <c r="S17" i="9"/>
  <c r="S13" i="9"/>
  <c r="S8" i="9"/>
  <c r="S15" i="9"/>
  <c r="S11" i="9"/>
  <c r="S9" i="9"/>
  <c r="S7" i="9"/>
  <c r="S5" i="9"/>
  <c r="S6" i="9"/>
  <c r="T2" i="9"/>
  <c r="U1" i="9"/>
  <c r="S4" i="9" l="1"/>
  <c r="S3" i="9" s="1"/>
  <c r="T31" i="9"/>
  <c r="T30" i="9"/>
  <c r="T29" i="9"/>
  <c r="T28" i="9"/>
  <c r="T26" i="9"/>
  <c r="T27" i="9"/>
  <c r="T25" i="9"/>
  <c r="T24" i="9"/>
  <c r="T22" i="9"/>
  <c r="T20" i="9"/>
  <c r="T18" i="9"/>
  <c r="T21" i="9"/>
  <c r="T23" i="9"/>
  <c r="T19" i="9"/>
  <c r="T17" i="9"/>
  <c r="T15" i="9"/>
  <c r="T13" i="9"/>
  <c r="T11" i="9"/>
  <c r="T16" i="9"/>
  <c r="T12" i="9"/>
  <c r="T9" i="9"/>
  <c r="T7" i="9"/>
  <c r="T14" i="9"/>
  <c r="T10" i="9"/>
  <c r="T8" i="9"/>
  <c r="T6" i="9"/>
  <c r="T5" i="9"/>
  <c r="U2" i="9"/>
  <c r="V1" i="9"/>
  <c r="T4" i="9" l="1"/>
  <c r="T3" i="9" s="1"/>
  <c r="U31" i="9"/>
  <c r="U30" i="9"/>
  <c r="U28" i="9"/>
  <c r="U29" i="9"/>
  <c r="U27" i="9"/>
  <c r="U25" i="9"/>
  <c r="U26" i="9"/>
  <c r="U24" i="9"/>
  <c r="U23" i="9"/>
  <c r="U21" i="9"/>
  <c r="U19" i="9"/>
  <c r="U20" i="9"/>
  <c r="U22" i="9"/>
  <c r="U18" i="9"/>
  <c r="U16" i="9"/>
  <c r="U14" i="9"/>
  <c r="U12" i="9"/>
  <c r="U10" i="9"/>
  <c r="U15" i="9"/>
  <c r="U11" i="9"/>
  <c r="U8" i="9"/>
  <c r="U17" i="9"/>
  <c r="U13" i="9"/>
  <c r="U9" i="9"/>
  <c r="U7" i="9"/>
  <c r="U5" i="9"/>
  <c r="U6" i="9"/>
  <c r="V2" i="9"/>
  <c r="W1" i="9"/>
  <c r="U4" i="9" l="1"/>
  <c r="U3" i="9" s="1"/>
  <c r="V31" i="9"/>
  <c r="V30" i="9"/>
  <c r="V29" i="9"/>
  <c r="V28" i="9"/>
  <c r="V27" i="9"/>
  <c r="V26" i="9"/>
  <c r="V25" i="9"/>
  <c r="V22" i="9"/>
  <c r="V20" i="9"/>
  <c r="V18" i="9"/>
  <c r="V23" i="9"/>
  <c r="V19" i="9"/>
  <c r="V24" i="9"/>
  <c r="V21" i="9"/>
  <c r="V17" i="9"/>
  <c r="V15" i="9"/>
  <c r="V13" i="9"/>
  <c r="V11" i="9"/>
  <c r="V14" i="9"/>
  <c r="V10" i="9"/>
  <c r="V9" i="9"/>
  <c r="V7" i="9"/>
  <c r="V16" i="9"/>
  <c r="V12" i="9"/>
  <c r="V8" i="9"/>
  <c r="V6" i="9"/>
  <c r="V5" i="9"/>
  <c r="W2" i="9"/>
  <c r="X1" i="9"/>
  <c r="V4" i="9" l="1"/>
  <c r="V3" i="9" s="1"/>
  <c r="W31" i="9"/>
  <c r="W30" i="9"/>
  <c r="W28" i="9"/>
  <c r="W29" i="9"/>
  <c r="W27" i="9"/>
  <c r="W25" i="9"/>
  <c r="W26" i="9"/>
  <c r="W24" i="9"/>
  <c r="W23" i="9"/>
  <c r="W21" i="9"/>
  <c r="W19" i="9"/>
  <c r="W22" i="9"/>
  <c r="W18" i="9"/>
  <c r="W20" i="9"/>
  <c r="W16" i="9"/>
  <c r="W14" i="9"/>
  <c r="W12" i="9"/>
  <c r="W10" i="9"/>
  <c r="W17" i="9"/>
  <c r="W13" i="9"/>
  <c r="W8" i="9"/>
  <c r="W15" i="9"/>
  <c r="W11" i="9"/>
  <c r="W9" i="9"/>
  <c r="W7" i="9"/>
  <c r="W5" i="9"/>
  <c r="W6" i="9"/>
  <c r="X2" i="9"/>
  <c r="Y1" i="9"/>
  <c r="W4" i="9" l="1"/>
  <c r="W3" i="9" s="1"/>
  <c r="X31" i="9"/>
  <c r="X30" i="9"/>
  <c r="X29" i="9"/>
  <c r="X28" i="9"/>
  <c r="X26" i="9"/>
  <c r="X27" i="9"/>
  <c r="X25" i="9"/>
  <c r="X24" i="9"/>
  <c r="X22" i="9"/>
  <c r="X20" i="9"/>
  <c r="X18" i="9"/>
  <c r="X21" i="9"/>
  <c r="X23" i="9"/>
  <c r="X19" i="9"/>
  <c r="X17" i="9"/>
  <c r="X15" i="9"/>
  <c r="X13" i="9"/>
  <c r="X11" i="9"/>
  <c r="X16" i="9"/>
  <c r="X12" i="9"/>
  <c r="X9" i="9"/>
  <c r="X7" i="9"/>
  <c r="X14" i="9"/>
  <c r="X10" i="9"/>
  <c r="X8" i="9"/>
  <c r="X6" i="9"/>
  <c r="X5" i="9"/>
  <c r="Y2" i="9"/>
  <c r="Z1" i="9"/>
  <c r="X4" i="9" l="1"/>
  <c r="X3" i="9" s="1"/>
  <c r="Y31" i="9"/>
  <c r="Y30" i="9"/>
  <c r="Y28" i="9"/>
  <c r="Y29" i="9"/>
  <c r="Y27" i="9"/>
  <c r="Y25" i="9"/>
  <c r="Y26" i="9"/>
  <c r="Y24" i="9"/>
  <c r="Y23" i="9"/>
  <c r="Y21" i="9"/>
  <c r="Y19" i="9"/>
  <c r="Y20" i="9"/>
  <c r="Y22" i="9"/>
  <c r="Y18" i="9"/>
  <c r="Y16" i="9"/>
  <c r="Y14" i="9"/>
  <c r="Y12" i="9"/>
  <c r="Y10" i="9"/>
  <c r="Y15" i="9"/>
  <c r="Y11" i="9"/>
  <c r="Y8" i="9"/>
  <c r="Y17" i="9"/>
  <c r="Y13" i="9"/>
  <c r="Y9" i="9"/>
  <c r="Y7" i="9"/>
  <c r="Y5" i="9"/>
  <c r="Y6" i="9"/>
  <c r="Z2" i="9"/>
  <c r="AA1" i="9"/>
  <c r="Y4" i="9" l="1"/>
  <c r="Y3" i="9" s="1"/>
  <c r="Z31" i="9"/>
  <c r="Z30" i="9"/>
  <c r="Z29" i="9"/>
  <c r="Z28" i="9"/>
  <c r="Z27" i="9"/>
  <c r="Z26" i="9"/>
  <c r="Z25" i="9"/>
  <c r="Z22" i="9"/>
  <c r="Z20" i="9"/>
  <c r="Z18" i="9"/>
  <c r="Z24" i="9"/>
  <c r="Z23" i="9"/>
  <c r="Z19" i="9"/>
  <c r="Z21" i="9"/>
  <c r="Z17" i="9"/>
  <c r="Z15" i="9"/>
  <c r="Z13" i="9"/>
  <c r="Z11" i="9"/>
  <c r="Z14" i="9"/>
  <c r="Z10" i="9"/>
  <c r="Z9" i="9"/>
  <c r="Z7" i="9"/>
  <c r="Z16" i="9"/>
  <c r="Z12" i="9"/>
  <c r="Z8" i="9"/>
  <c r="Z6" i="9"/>
  <c r="Z5" i="9"/>
  <c r="AA2" i="9"/>
  <c r="AB1" i="9"/>
  <c r="Z4" i="9" l="1"/>
  <c r="Z3" i="9" s="1"/>
  <c r="AA31" i="9"/>
  <c r="AA30" i="9"/>
  <c r="AA28" i="9"/>
  <c r="AA29" i="9"/>
  <c r="AA27" i="9"/>
  <c r="AA25" i="9"/>
  <c r="AA26" i="9"/>
  <c r="AA24" i="9"/>
  <c r="AA23" i="9"/>
  <c r="AA21" i="9"/>
  <c r="AA19" i="9"/>
  <c r="AA22" i="9"/>
  <c r="AA18" i="9"/>
  <c r="AA20" i="9"/>
  <c r="AA16" i="9"/>
  <c r="AA14" i="9"/>
  <c r="AA12" i="9"/>
  <c r="AA10" i="9"/>
  <c r="AA17" i="9"/>
  <c r="AA13" i="9"/>
  <c r="AA8" i="9"/>
  <c r="AA15" i="9"/>
  <c r="AA11" i="9"/>
  <c r="AA9" i="9"/>
  <c r="AA7" i="9"/>
  <c r="AA5" i="9"/>
  <c r="AA6" i="9"/>
  <c r="AB2" i="9"/>
  <c r="AC1" i="9"/>
  <c r="AA4" i="9" l="1"/>
  <c r="AA3" i="9" s="1"/>
  <c r="AB31" i="9"/>
  <c r="AB30" i="9"/>
  <c r="AB29" i="9"/>
  <c r="AB28" i="9"/>
  <c r="AB26" i="9"/>
  <c r="AB27" i="9"/>
  <c r="AB25" i="9"/>
  <c r="AB24" i="9"/>
  <c r="AB22" i="9"/>
  <c r="AB20" i="9"/>
  <c r="AB18" i="9"/>
  <c r="AB21" i="9"/>
  <c r="AB23" i="9"/>
  <c r="AB19" i="9"/>
  <c r="AB17" i="9"/>
  <c r="AB15" i="9"/>
  <c r="AB13" i="9"/>
  <c r="AB11" i="9"/>
  <c r="AB16" i="9"/>
  <c r="AB12" i="9"/>
  <c r="AB9" i="9"/>
  <c r="AB7" i="9"/>
  <c r="AB14" i="9"/>
  <c r="AB10" i="9"/>
  <c r="AB8" i="9"/>
  <c r="AB6" i="9"/>
  <c r="AB5" i="9"/>
  <c r="AC2" i="9"/>
  <c r="AD1" i="9"/>
  <c r="AB4" i="9" l="1"/>
  <c r="AB3" i="9" s="1"/>
  <c r="AC31" i="9"/>
  <c r="AC30" i="9"/>
  <c r="AC28" i="9"/>
  <c r="AC29" i="9"/>
  <c r="AC27" i="9"/>
  <c r="AC25" i="9"/>
  <c r="AC26" i="9"/>
  <c r="AC24" i="9"/>
  <c r="AC23" i="9"/>
  <c r="AC21" i="9"/>
  <c r="AC19" i="9"/>
  <c r="AC20" i="9"/>
  <c r="AC22" i="9"/>
  <c r="AC18" i="9"/>
  <c r="AC16" i="9"/>
  <c r="AC14" i="9"/>
  <c r="AC12" i="9"/>
  <c r="AC10" i="9"/>
  <c r="AC15" i="9"/>
  <c r="AC11" i="9"/>
  <c r="AC8" i="9"/>
  <c r="AC17" i="9"/>
  <c r="AC13" i="9"/>
  <c r="AC9" i="9"/>
  <c r="AC7" i="9"/>
  <c r="AC5" i="9"/>
  <c r="AC6" i="9"/>
  <c r="AD2" i="9"/>
  <c r="AE1" i="9"/>
  <c r="AC4" i="9" l="1"/>
  <c r="AC3" i="9" s="1"/>
  <c r="AD31" i="9"/>
  <c r="AD30" i="9"/>
  <c r="AD29" i="9"/>
  <c r="AD28" i="9"/>
  <c r="AD27" i="9"/>
  <c r="AD26" i="9"/>
  <c r="AD25" i="9"/>
  <c r="AD22" i="9"/>
  <c r="AD20" i="9"/>
  <c r="AD18" i="9"/>
  <c r="AD23" i="9"/>
  <c r="AD19" i="9"/>
  <c r="AD24" i="9"/>
  <c r="AD21" i="9"/>
  <c r="AD17" i="9"/>
  <c r="AD15" i="9"/>
  <c r="AD13" i="9"/>
  <c r="AD11" i="9"/>
  <c r="AD14" i="9"/>
  <c r="AD10" i="9"/>
  <c r="AD9" i="9"/>
  <c r="AD7" i="9"/>
  <c r="AD16" i="9"/>
  <c r="AD12" i="9"/>
  <c r="AD8" i="9"/>
  <c r="AD6" i="9"/>
  <c r="AD5" i="9"/>
  <c r="AE2" i="9"/>
  <c r="AF1" i="9"/>
  <c r="AD4" i="9" l="1"/>
  <c r="AD3" i="9" s="1"/>
  <c r="AE31" i="9"/>
  <c r="AE30" i="9"/>
  <c r="AE28" i="9"/>
  <c r="AE29" i="9"/>
  <c r="AE27" i="9"/>
  <c r="AE25" i="9"/>
  <c r="AE26" i="9"/>
  <c r="AE24" i="9"/>
  <c r="AE23" i="9"/>
  <c r="AE21" i="9"/>
  <c r="AE19" i="9"/>
  <c r="AE22" i="9"/>
  <c r="AE18" i="9"/>
  <c r="AE20" i="9"/>
  <c r="AE16" i="9"/>
  <c r="AE14" i="9"/>
  <c r="AE12" i="9"/>
  <c r="AE10" i="9"/>
  <c r="AE17" i="9"/>
  <c r="AE13" i="9"/>
  <c r="AE8" i="9"/>
  <c r="AE15" i="9"/>
  <c r="AE11" i="9"/>
  <c r="AE9" i="9"/>
  <c r="AE7" i="9"/>
  <c r="AE5" i="9"/>
  <c r="AE6" i="9"/>
  <c r="AF2" i="9"/>
  <c r="AG1" i="9"/>
  <c r="AE4" i="9" l="1"/>
  <c r="AE3" i="9" s="1"/>
  <c r="AF31" i="9"/>
  <c r="AF30" i="9"/>
  <c r="AF29" i="9"/>
  <c r="AF28" i="9"/>
  <c r="AF26" i="9"/>
  <c r="AF27" i="9"/>
  <c r="AF25" i="9"/>
  <c r="AF24" i="9"/>
  <c r="AF22" i="9"/>
  <c r="AF20" i="9"/>
  <c r="AF18" i="9"/>
  <c r="AF21" i="9"/>
  <c r="AF23" i="9"/>
  <c r="AF19" i="9"/>
  <c r="AF17" i="9"/>
  <c r="AF15" i="9"/>
  <c r="AF13" i="9"/>
  <c r="AF11" i="9"/>
  <c r="AF16" i="9"/>
  <c r="AF12" i="9"/>
  <c r="AF9" i="9"/>
  <c r="AF7" i="9"/>
  <c r="AF14" i="9"/>
  <c r="AF10" i="9"/>
  <c r="AF8" i="9"/>
  <c r="AF6" i="9"/>
  <c r="AF5" i="9"/>
  <c r="AG2" i="9"/>
  <c r="AH1" i="9"/>
  <c r="AF4" i="9" l="1"/>
  <c r="AF3" i="9" s="1"/>
  <c r="AG31" i="9"/>
  <c r="AG30" i="9"/>
  <c r="AG28" i="9"/>
  <c r="AG29" i="9"/>
  <c r="AG27" i="9"/>
  <c r="AG25" i="9"/>
  <c r="AG26" i="9"/>
  <c r="AG24" i="9"/>
  <c r="AG23" i="9"/>
  <c r="AG21" i="9"/>
  <c r="AG19" i="9"/>
  <c r="AG20" i="9"/>
  <c r="AG22" i="9"/>
  <c r="AG18" i="9"/>
  <c r="AG16" i="9"/>
  <c r="AG14" i="9"/>
  <c r="AG12" i="9"/>
  <c r="AG10" i="9"/>
  <c r="AG15" i="9"/>
  <c r="AG11" i="9"/>
  <c r="AG8" i="9"/>
  <c r="AG17" i="9"/>
  <c r="AG13" i="9"/>
  <c r="AG9" i="9"/>
  <c r="AG7" i="9"/>
  <c r="AG5" i="9"/>
  <c r="AG6" i="9"/>
  <c r="AH2" i="9"/>
  <c r="AI1" i="9"/>
  <c r="AG4" i="9" l="1"/>
  <c r="AG3" i="9" s="1"/>
  <c r="AH31" i="9"/>
  <c r="AH30" i="9"/>
  <c r="AH29" i="9"/>
  <c r="AH28" i="9"/>
  <c r="AH27" i="9"/>
  <c r="AH26" i="9"/>
  <c r="AH25" i="9"/>
  <c r="AH22" i="9"/>
  <c r="AH20" i="9"/>
  <c r="AH18" i="9"/>
  <c r="AH24" i="9"/>
  <c r="AH23" i="9"/>
  <c r="AH19" i="9"/>
  <c r="AH21" i="9"/>
  <c r="AH17" i="9"/>
  <c r="AH15" i="9"/>
  <c r="AH13" i="9"/>
  <c r="AH11" i="9"/>
  <c r="AH14" i="9"/>
  <c r="AH10" i="9"/>
  <c r="AH9" i="9"/>
  <c r="AH7" i="9"/>
  <c r="AH16" i="9"/>
  <c r="AH12" i="9"/>
  <c r="AH8" i="9"/>
  <c r="AH6" i="9"/>
  <c r="AH5" i="9"/>
  <c r="AI2" i="9"/>
  <c r="AJ1" i="9"/>
  <c r="AH4" i="9" l="1"/>
  <c r="AH3" i="9" s="1"/>
  <c r="AI31" i="9"/>
  <c r="AI30" i="9"/>
  <c r="AI28" i="9"/>
  <c r="AI29" i="9"/>
  <c r="AI27" i="9"/>
  <c r="AI25" i="9"/>
  <c r="AI26" i="9"/>
  <c r="AI24" i="9"/>
  <c r="AI23" i="9"/>
  <c r="AI21" i="9"/>
  <c r="AI19" i="9"/>
  <c r="AI22" i="9"/>
  <c r="AI18" i="9"/>
  <c r="AI20" i="9"/>
  <c r="AI4" i="9" s="1"/>
  <c r="AI3" i="9" s="1"/>
  <c r="AI16" i="9"/>
  <c r="AI14" i="9"/>
  <c r="AI12" i="9"/>
  <c r="AI10" i="9"/>
  <c r="AI17" i="9"/>
  <c r="AI13" i="9"/>
  <c r="AI8" i="9"/>
  <c r="AI15" i="9"/>
  <c r="AI11" i="9"/>
  <c r="AI9" i="9"/>
  <c r="AI7" i="9"/>
  <c r="AI5" i="9"/>
  <c r="AI6" i="9"/>
  <c r="AJ2" i="9"/>
  <c r="AK1" i="9"/>
  <c r="AJ31" i="9" l="1"/>
  <c r="AJ30" i="9"/>
  <c r="AJ29" i="9"/>
  <c r="AJ28" i="9"/>
  <c r="AJ26" i="9"/>
  <c r="AJ27" i="9"/>
  <c r="AJ25" i="9"/>
  <c r="AJ24" i="9"/>
  <c r="AJ22" i="9"/>
  <c r="AJ20" i="9"/>
  <c r="AJ18" i="9"/>
  <c r="AJ21" i="9"/>
  <c r="AJ23" i="9"/>
  <c r="AJ19" i="9"/>
  <c r="AJ17" i="9"/>
  <c r="AJ15" i="9"/>
  <c r="AJ13" i="9"/>
  <c r="AJ11" i="9"/>
  <c r="AJ16" i="9"/>
  <c r="AJ12" i="9"/>
  <c r="AJ9" i="9"/>
  <c r="AJ7" i="9"/>
  <c r="AJ14" i="9"/>
  <c r="AJ10" i="9"/>
  <c r="AJ8" i="9"/>
  <c r="AJ6" i="9"/>
  <c r="AJ5" i="9"/>
  <c r="AK2" i="9"/>
  <c r="AL1" i="9"/>
  <c r="AJ4" i="9" l="1"/>
  <c r="AJ3" i="9" s="1"/>
  <c r="AK31" i="9"/>
  <c r="AK30" i="9"/>
  <c r="AK28" i="9"/>
  <c r="AK29" i="9"/>
  <c r="AK27" i="9"/>
  <c r="AK25" i="9"/>
  <c r="AK26" i="9"/>
  <c r="AK24" i="9"/>
  <c r="AK23" i="9"/>
  <c r="AK21" i="9"/>
  <c r="AK19" i="9"/>
  <c r="AK20" i="9"/>
  <c r="AK22" i="9"/>
  <c r="AK18" i="9"/>
  <c r="AK16" i="9"/>
  <c r="AK14" i="9"/>
  <c r="AK12" i="9"/>
  <c r="AK10" i="9"/>
  <c r="AK15" i="9"/>
  <c r="AK11" i="9"/>
  <c r="AK8" i="9"/>
  <c r="AK17" i="9"/>
  <c r="AK13" i="9"/>
  <c r="AK9" i="9"/>
  <c r="AK7" i="9"/>
  <c r="AK5" i="9"/>
  <c r="AK6" i="9"/>
  <c r="AL2" i="9"/>
  <c r="AM1" i="9"/>
  <c r="AK4" i="9" l="1"/>
  <c r="AK3" i="9" s="1"/>
  <c r="AL31" i="9"/>
  <c r="AL30" i="9"/>
  <c r="AL29" i="9"/>
  <c r="AL28" i="9"/>
  <c r="AL27" i="9"/>
  <c r="AL26" i="9"/>
  <c r="AL25" i="9"/>
  <c r="AL22" i="9"/>
  <c r="AL20" i="9"/>
  <c r="AL18" i="9"/>
  <c r="AL23" i="9"/>
  <c r="AL19" i="9"/>
  <c r="AL24" i="9"/>
  <c r="AL21" i="9"/>
  <c r="AL17" i="9"/>
  <c r="AL15" i="9"/>
  <c r="AL13" i="9"/>
  <c r="AL11" i="9"/>
  <c r="AL14" i="9"/>
  <c r="AL10" i="9"/>
  <c r="AL9" i="9"/>
  <c r="AL7" i="9"/>
  <c r="AL16" i="9"/>
  <c r="AL12" i="9"/>
  <c r="AL8" i="9"/>
  <c r="AL6" i="9"/>
  <c r="AL5" i="9"/>
  <c r="AM2" i="9"/>
  <c r="AN1" i="9"/>
  <c r="AL4" i="9" l="1"/>
  <c r="AL3" i="9" s="1"/>
  <c r="AN2" i="9"/>
  <c r="AO1" i="9"/>
  <c r="AM31" i="9"/>
  <c r="AM30" i="9"/>
  <c r="AM28" i="9"/>
  <c r="AM29" i="9"/>
  <c r="AM27" i="9"/>
  <c r="AM25" i="9"/>
  <c r="AM26" i="9"/>
  <c r="AM24" i="9"/>
  <c r="AM23" i="9"/>
  <c r="AM21" i="9"/>
  <c r="AM19" i="9"/>
  <c r="AM22" i="9"/>
  <c r="AM18" i="9"/>
  <c r="AM20" i="9"/>
  <c r="AM16" i="9"/>
  <c r="AM14" i="9"/>
  <c r="AM12" i="9"/>
  <c r="AM10" i="9"/>
  <c r="AM17" i="9"/>
  <c r="AM13" i="9"/>
  <c r="AM8" i="9"/>
  <c r="AM15" i="9"/>
  <c r="AM11" i="9"/>
  <c r="AM9" i="9"/>
  <c r="AM7" i="9"/>
  <c r="AM5" i="9"/>
  <c r="AM6" i="9"/>
  <c r="AM4" i="9" l="1"/>
  <c r="AM3" i="9" s="1"/>
  <c r="AO2" i="9"/>
  <c r="AP1" i="9"/>
  <c r="AN31" i="9"/>
  <c r="AN30" i="9"/>
  <c r="AN29" i="9"/>
  <c r="AN28" i="9"/>
  <c r="AN26" i="9"/>
  <c r="AN27" i="9"/>
  <c r="AN25" i="9"/>
  <c r="AN24" i="9"/>
  <c r="AN22" i="9"/>
  <c r="AN20" i="9"/>
  <c r="AN18" i="9"/>
  <c r="AN21" i="9"/>
  <c r="AN23" i="9"/>
  <c r="AN19" i="9"/>
  <c r="AN17" i="9"/>
  <c r="AN15" i="9"/>
  <c r="AN13" i="9"/>
  <c r="AN11" i="9"/>
  <c r="AN16" i="9"/>
  <c r="AN12" i="9"/>
  <c r="AN9" i="9"/>
  <c r="AN7" i="9"/>
  <c r="AN14" i="9"/>
  <c r="AN10" i="9"/>
  <c r="AN8" i="9"/>
  <c r="AN6" i="9"/>
  <c r="AN5" i="9"/>
  <c r="AN4" i="9" l="1"/>
  <c r="AN3" i="9" s="1"/>
  <c r="AP2" i="9"/>
  <c r="AQ1" i="9"/>
  <c r="AO31" i="9"/>
  <c r="AO30" i="9"/>
  <c r="AO28" i="9"/>
  <c r="AO29" i="9"/>
  <c r="AO27" i="9"/>
  <c r="AO25" i="9"/>
  <c r="AO26" i="9"/>
  <c r="AO24" i="9"/>
  <c r="AO23" i="9"/>
  <c r="AO21" i="9"/>
  <c r="AO19" i="9"/>
  <c r="AO20" i="9"/>
  <c r="AO22" i="9"/>
  <c r="AO18" i="9"/>
  <c r="AO16" i="9"/>
  <c r="AO14" i="9"/>
  <c r="AO12" i="9"/>
  <c r="AO10" i="9"/>
  <c r="AO15" i="9"/>
  <c r="AO11" i="9"/>
  <c r="AO8" i="9"/>
  <c r="AO17" i="9"/>
  <c r="AO13" i="9"/>
  <c r="AO9" i="9"/>
  <c r="AO7" i="9"/>
  <c r="AO5" i="9"/>
  <c r="AO6" i="9"/>
  <c r="AO4" i="9" l="1"/>
  <c r="AO3" i="9" s="1"/>
  <c r="AQ2" i="9"/>
  <c r="AR1" i="9"/>
  <c r="AP31" i="9"/>
  <c r="AP30" i="9"/>
  <c r="AP29" i="9"/>
  <c r="AP28" i="9"/>
  <c r="AP27" i="9"/>
  <c r="AP26" i="9"/>
  <c r="AP25" i="9"/>
  <c r="AP22" i="9"/>
  <c r="AP20" i="9"/>
  <c r="AP18" i="9"/>
  <c r="AP24" i="9"/>
  <c r="AP23" i="9"/>
  <c r="AP19" i="9"/>
  <c r="AP21" i="9"/>
  <c r="AP17" i="9"/>
  <c r="AP15" i="9"/>
  <c r="AP13" i="9"/>
  <c r="AP11" i="9"/>
  <c r="AP14" i="9"/>
  <c r="AP10" i="9"/>
  <c r="AP9" i="9"/>
  <c r="AP7" i="9"/>
  <c r="AP16" i="9"/>
  <c r="AP12" i="9"/>
  <c r="AP8" i="9"/>
  <c r="AP6" i="9"/>
  <c r="AP5" i="9"/>
  <c r="AP4" i="9" l="1"/>
  <c r="AP3" i="9" s="1"/>
  <c r="AR2" i="9"/>
  <c r="AS1" i="9"/>
  <c r="AQ31" i="9"/>
  <c r="AQ30" i="9"/>
  <c r="AQ28" i="9"/>
  <c r="AQ29" i="9"/>
  <c r="AQ27" i="9"/>
  <c r="AQ25" i="9"/>
  <c r="AQ26" i="9"/>
  <c r="AQ24" i="9"/>
  <c r="AQ23" i="9"/>
  <c r="AQ21" i="9"/>
  <c r="AQ19" i="9"/>
  <c r="AQ22" i="9"/>
  <c r="AQ18" i="9"/>
  <c r="AQ20" i="9"/>
  <c r="AQ16" i="9"/>
  <c r="AQ14" i="9"/>
  <c r="AQ12" i="9"/>
  <c r="AQ10" i="9"/>
  <c r="AQ17" i="9"/>
  <c r="AQ13" i="9"/>
  <c r="AQ8" i="9"/>
  <c r="AQ15" i="9"/>
  <c r="AQ11" i="9"/>
  <c r="AQ9" i="9"/>
  <c r="AQ7" i="9"/>
  <c r="AQ5" i="9"/>
  <c r="AQ6" i="9"/>
  <c r="AQ4" i="9" l="1"/>
  <c r="AQ3" i="9" s="1"/>
  <c r="AS2" i="9"/>
  <c r="AT1" i="9"/>
  <c r="AR31" i="9"/>
  <c r="AR30" i="9"/>
  <c r="AR29" i="9"/>
  <c r="AR28" i="9"/>
  <c r="AR26" i="9"/>
  <c r="AR27" i="9"/>
  <c r="AR25" i="9"/>
  <c r="AR24" i="9"/>
  <c r="AR22" i="9"/>
  <c r="AR20" i="9"/>
  <c r="AR18" i="9"/>
  <c r="AR21" i="9"/>
  <c r="AR23" i="9"/>
  <c r="AR19" i="9"/>
  <c r="AR17" i="9"/>
  <c r="AR15" i="9"/>
  <c r="AR13" i="9"/>
  <c r="AR11" i="9"/>
  <c r="AR16" i="9"/>
  <c r="AR12" i="9"/>
  <c r="AR9" i="9"/>
  <c r="AR7" i="9"/>
  <c r="AR14" i="9"/>
  <c r="AR10" i="9"/>
  <c r="AR8" i="9"/>
  <c r="AR6" i="9"/>
  <c r="AR5" i="9"/>
  <c r="AR4" i="9" l="1"/>
  <c r="AR3" i="9" s="1"/>
  <c r="AT2" i="9"/>
  <c r="AU1" i="9"/>
  <c r="AS31" i="9"/>
  <c r="AS30" i="9"/>
  <c r="AS28" i="9"/>
  <c r="AS29" i="9"/>
  <c r="AS27" i="9"/>
  <c r="AS25" i="9"/>
  <c r="AS26" i="9"/>
  <c r="AS24" i="9"/>
  <c r="AS23" i="9"/>
  <c r="AS21" i="9"/>
  <c r="AS19" i="9"/>
  <c r="AS20" i="9"/>
  <c r="AS22" i="9"/>
  <c r="AS18" i="9"/>
  <c r="AS16" i="9"/>
  <c r="AS14" i="9"/>
  <c r="AS12" i="9"/>
  <c r="AS10" i="9"/>
  <c r="AS15" i="9"/>
  <c r="AS11" i="9"/>
  <c r="AS8" i="9"/>
  <c r="AS17" i="9"/>
  <c r="AS13" i="9"/>
  <c r="AS9" i="9"/>
  <c r="AS7" i="9"/>
  <c r="AS5" i="9"/>
  <c r="AS6" i="9"/>
  <c r="AS4" i="9" l="1"/>
  <c r="AS3" i="9" s="1"/>
  <c r="AU2" i="9"/>
  <c r="AV1" i="9"/>
  <c r="AT31" i="9"/>
  <c r="AT30" i="9"/>
  <c r="AT29" i="9"/>
  <c r="AT28" i="9"/>
  <c r="AT27" i="9"/>
  <c r="AT26" i="9"/>
  <c r="AT25" i="9"/>
  <c r="AT22" i="9"/>
  <c r="AT20" i="9"/>
  <c r="AT18" i="9"/>
  <c r="AT23" i="9"/>
  <c r="AT19" i="9"/>
  <c r="AT24" i="9"/>
  <c r="AT21" i="9"/>
  <c r="AT17" i="9"/>
  <c r="AT15" i="9"/>
  <c r="AT13" i="9"/>
  <c r="AT11" i="9"/>
  <c r="AT14" i="9"/>
  <c r="AT10" i="9"/>
  <c r="AT9" i="9"/>
  <c r="AT7" i="9"/>
  <c r="AT16" i="9"/>
  <c r="AT12" i="9"/>
  <c r="AT8" i="9"/>
  <c r="AT6" i="9"/>
  <c r="AT5" i="9"/>
  <c r="AT4" i="9" l="1"/>
  <c r="AT3" i="9" s="1"/>
  <c r="AV2" i="9"/>
  <c r="AW1" i="9"/>
  <c r="AU31" i="9"/>
  <c r="AU30" i="9"/>
  <c r="AU28" i="9"/>
  <c r="AU29" i="9"/>
  <c r="AU27" i="9"/>
  <c r="AU25" i="9"/>
  <c r="AU26" i="9"/>
  <c r="AU24" i="9"/>
  <c r="AU23" i="9"/>
  <c r="AU21" i="9"/>
  <c r="AU19" i="9"/>
  <c r="AU22" i="9"/>
  <c r="AU18" i="9"/>
  <c r="AU20" i="9"/>
  <c r="AU16" i="9"/>
  <c r="AU14" i="9"/>
  <c r="AU12" i="9"/>
  <c r="AU10" i="9"/>
  <c r="AU17" i="9"/>
  <c r="AU13" i="9"/>
  <c r="AU8" i="9"/>
  <c r="AU15" i="9"/>
  <c r="AU11" i="9"/>
  <c r="AU9" i="9"/>
  <c r="AU7" i="9"/>
  <c r="AU5" i="9"/>
  <c r="AU6" i="9"/>
  <c r="AU4" i="9" l="1"/>
  <c r="AU3" i="9" s="1"/>
  <c r="AW2" i="9"/>
  <c r="AX1" i="9"/>
  <c r="AV31" i="9"/>
  <c r="AV30" i="9"/>
  <c r="AV29" i="9"/>
  <c r="AV28" i="9"/>
  <c r="AV26" i="9"/>
  <c r="AV27" i="9"/>
  <c r="AV25" i="9"/>
  <c r="AV24" i="9"/>
  <c r="AV22" i="9"/>
  <c r="AV20" i="9"/>
  <c r="AV18" i="9"/>
  <c r="AV21" i="9"/>
  <c r="AV23" i="9"/>
  <c r="AV19" i="9"/>
  <c r="AV17" i="9"/>
  <c r="AV15" i="9"/>
  <c r="AV13" i="9"/>
  <c r="AV11" i="9"/>
  <c r="AV16" i="9"/>
  <c r="AV12" i="9"/>
  <c r="AV9" i="9"/>
  <c r="AV7" i="9"/>
  <c r="AV14" i="9"/>
  <c r="AV10" i="9"/>
  <c r="AV8" i="9"/>
  <c r="AV6" i="9"/>
  <c r="AV5" i="9"/>
  <c r="AV4" i="9" l="1"/>
  <c r="AV3" i="9" s="1"/>
  <c r="AX2" i="9"/>
  <c r="AY1" i="9"/>
  <c r="AW31" i="9"/>
  <c r="AW30" i="9"/>
  <c r="AW28" i="9"/>
  <c r="AW29" i="9"/>
  <c r="AW27" i="9"/>
  <c r="AW25" i="9"/>
  <c r="AW26" i="9"/>
  <c r="AW24" i="9"/>
  <c r="AW23" i="9"/>
  <c r="AW21" i="9"/>
  <c r="AW19" i="9"/>
  <c r="AW20" i="9"/>
  <c r="AW22" i="9"/>
  <c r="AW18" i="9"/>
  <c r="AW16" i="9"/>
  <c r="AW14" i="9"/>
  <c r="AW12" i="9"/>
  <c r="AW10" i="9"/>
  <c r="AW15" i="9"/>
  <c r="AW11" i="9"/>
  <c r="AW8" i="9"/>
  <c r="AW17" i="9"/>
  <c r="AW13" i="9"/>
  <c r="AW9" i="9"/>
  <c r="AW7" i="9"/>
  <c r="AW5" i="9"/>
  <c r="AW6" i="9"/>
  <c r="AW4" i="9" l="1"/>
  <c r="AW3" i="9" s="1"/>
  <c r="AY2" i="9"/>
  <c r="AZ1" i="9"/>
  <c r="AX31" i="9"/>
  <c r="AX30" i="9"/>
  <c r="AX29" i="9"/>
  <c r="AX28" i="9"/>
  <c r="AX27" i="9"/>
  <c r="AX26" i="9"/>
  <c r="AX25" i="9"/>
  <c r="AX22" i="9"/>
  <c r="AX20" i="9"/>
  <c r="AX18" i="9"/>
  <c r="AX24" i="9"/>
  <c r="AX23" i="9"/>
  <c r="AX19" i="9"/>
  <c r="AX21" i="9"/>
  <c r="AX17" i="9"/>
  <c r="AX15" i="9"/>
  <c r="AX13" i="9"/>
  <c r="AX11" i="9"/>
  <c r="AX14" i="9"/>
  <c r="AX10" i="9"/>
  <c r="AX9" i="9"/>
  <c r="AX7" i="9"/>
  <c r="AX16" i="9"/>
  <c r="AX12" i="9"/>
  <c r="AX8" i="9"/>
  <c r="AX6" i="9"/>
  <c r="AX5" i="9"/>
  <c r="AX4" i="9" l="1"/>
  <c r="AX3" i="9" s="1"/>
  <c r="AZ2" i="9"/>
  <c r="BA1" i="9"/>
  <c r="AY31" i="9"/>
  <c r="AY30" i="9"/>
  <c r="AY28" i="9"/>
  <c r="AY29" i="9"/>
  <c r="AY27" i="9"/>
  <c r="AY25" i="9"/>
  <c r="AY26" i="9"/>
  <c r="AY24" i="9"/>
  <c r="AY23" i="9"/>
  <c r="AY21" i="9"/>
  <c r="AY19" i="9"/>
  <c r="AY22" i="9"/>
  <c r="AY18" i="9"/>
  <c r="AY20" i="9"/>
  <c r="AY16" i="9"/>
  <c r="AY14" i="9"/>
  <c r="AY12" i="9"/>
  <c r="AY10" i="9"/>
  <c r="AY17" i="9"/>
  <c r="AY13" i="9"/>
  <c r="AY8" i="9"/>
  <c r="AY15" i="9"/>
  <c r="AY11" i="9"/>
  <c r="AY9" i="9"/>
  <c r="AY7" i="9"/>
  <c r="AY5" i="9"/>
  <c r="AY6" i="9"/>
  <c r="AY4" i="9" l="1"/>
  <c r="AY3" i="9" s="1"/>
  <c r="BA2" i="9"/>
  <c r="BB1" i="9"/>
  <c r="AZ31" i="9"/>
  <c r="AZ30" i="9"/>
  <c r="AZ29" i="9"/>
  <c r="AZ28" i="9"/>
  <c r="AZ26" i="9"/>
  <c r="AZ27" i="9"/>
  <c r="AZ25" i="9"/>
  <c r="AZ24" i="9"/>
  <c r="AZ22" i="9"/>
  <c r="AZ20" i="9"/>
  <c r="AZ18" i="9"/>
  <c r="AZ21" i="9"/>
  <c r="AZ23" i="9"/>
  <c r="AZ19" i="9"/>
  <c r="AZ17" i="9"/>
  <c r="AZ15" i="9"/>
  <c r="AZ13" i="9"/>
  <c r="AZ11" i="9"/>
  <c r="AZ16" i="9"/>
  <c r="AZ12" i="9"/>
  <c r="AZ9" i="9"/>
  <c r="AZ7" i="9"/>
  <c r="AZ14" i="9"/>
  <c r="AZ10" i="9"/>
  <c r="AZ8" i="9"/>
  <c r="AZ6" i="9"/>
  <c r="AZ5" i="9"/>
  <c r="AZ4" i="9" l="1"/>
  <c r="AZ3" i="9" s="1"/>
  <c r="BB2" i="9"/>
  <c r="BC1" i="9"/>
  <c r="BA31" i="9"/>
  <c r="BA30" i="9"/>
  <c r="BA28" i="9"/>
  <c r="BA29" i="9"/>
  <c r="BA27" i="9"/>
  <c r="BA25" i="9"/>
  <c r="BA26" i="9"/>
  <c r="BA24" i="9"/>
  <c r="BA23" i="9"/>
  <c r="BA21" i="9"/>
  <c r="BA19" i="9"/>
  <c r="BA20" i="9"/>
  <c r="BA22" i="9"/>
  <c r="BA18" i="9"/>
  <c r="BA16" i="9"/>
  <c r="BA14" i="9"/>
  <c r="BA12" i="9"/>
  <c r="BA10" i="9"/>
  <c r="BA15" i="9"/>
  <c r="BA11" i="9"/>
  <c r="BA8" i="9"/>
  <c r="BA17" i="9"/>
  <c r="BA13" i="9"/>
  <c r="BA9" i="9"/>
  <c r="BA7" i="9"/>
  <c r="BA5" i="9"/>
  <c r="BA6" i="9"/>
  <c r="BA4" i="9" l="1"/>
  <c r="BA3" i="9" s="1"/>
  <c r="BC2" i="9"/>
  <c r="BD1" i="9"/>
  <c r="BB31" i="9"/>
  <c r="BB30" i="9"/>
  <c r="BB29" i="9"/>
  <c r="BB28" i="9"/>
  <c r="BB27" i="9"/>
  <c r="BB26" i="9"/>
  <c r="BB25" i="9"/>
  <c r="BB22" i="9"/>
  <c r="BB20" i="9"/>
  <c r="BB18" i="9"/>
  <c r="BB23" i="9"/>
  <c r="BB19" i="9"/>
  <c r="BB24" i="9"/>
  <c r="BB21" i="9"/>
  <c r="BB17" i="9"/>
  <c r="BB15" i="9"/>
  <c r="BB13" i="9"/>
  <c r="BB11" i="9"/>
  <c r="BB14" i="9"/>
  <c r="BB10" i="9"/>
  <c r="BB9" i="9"/>
  <c r="BB7" i="9"/>
  <c r="BB16" i="9"/>
  <c r="BB12" i="9"/>
  <c r="BB8" i="9"/>
  <c r="BB6" i="9"/>
  <c r="BB5" i="9"/>
  <c r="BB4" i="9" l="1"/>
  <c r="BB3" i="9" s="1"/>
  <c r="BD2" i="9"/>
  <c r="BE1" i="9"/>
  <c r="BC31" i="9"/>
  <c r="BC30" i="9"/>
  <c r="BC28" i="9"/>
  <c r="BC29" i="9"/>
  <c r="BC27" i="9"/>
  <c r="BC25" i="9"/>
  <c r="BC26" i="9"/>
  <c r="BC24" i="9"/>
  <c r="BC23" i="9"/>
  <c r="BC21" i="9"/>
  <c r="BC19" i="9"/>
  <c r="BC22" i="9"/>
  <c r="BC18" i="9"/>
  <c r="BC20" i="9"/>
  <c r="BC16" i="9"/>
  <c r="BC14" i="9"/>
  <c r="BC12" i="9"/>
  <c r="BC10" i="9"/>
  <c r="BC17" i="9"/>
  <c r="BC13" i="9"/>
  <c r="BC8" i="9"/>
  <c r="BC15" i="9"/>
  <c r="BC11" i="9"/>
  <c r="BC9" i="9"/>
  <c r="BC7" i="9"/>
  <c r="BC5" i="9"/>
  <c r="BC6" i="9"/>
  <c r="BC4" i="9" l="1"/>
  <c r="BC3" i="9" s="1"/>
  <c r="BE2" i="9"/>
  <c r="BF1" i="9"/>
  <c r="BD31" i="9"/>
  <c r="BD30" i="9"/>
  <c r="BD29" i="9"/>
  <c r="BD28" i="9"/>
  <c r="BD26" i="9"/>
  <c r="BD27" i="9"/>
  <c r="BD25" i="9"/>
  <c r="BD24" i="9"/>
  <c r="BD22" i="9"/>
  <c r="BD20" i="9"/>
  <c r="BD18" i="9"/>
  <c r="BD21" i="9"/>
  <c r="BD23" i="9"/>
  <c r="BD19" i="9"/>
  <c r="BD17" i="9"/>
  <c r="BD15" i="9"/>
  <c r="BD13" i="9"/>
  <c r="BD11" i="9"/>
  <c r="BD16" i="9"/>
  <c r="BD12" i="9"/>
  <c r="BD9" i="9"/>
  <c r="BD7" i="9"/>
  <c r="BD14" i="9"/>
  <c r="BD10" i="9"/>
  <c r="BD8" i="9"/>
  <c r="BD6" i="9"/>
  <c r="BD5" i="9"/>
  <c r="BD4" i="9" l="1"/>
  <c r="BD3" i="9" s="1"/>
  <c r="BF2" i="9"/>
  <c r="BG1" i="9"/>
  <c r="BE31" i="9"/>
  <c r="BE30" i="9"/>
  <c r="BE28" i="9"/>
  <c r="BE29" i="9"/>
  <c r="BE27" i="9"/>
  <c r="BE25" i="9"/>
  <c r="BE26" i="9"/>
  <c r="BE24" i="9"/>
  <c r="BE23" i="9"/>
  <c r="BE21" i="9"/>
  <c r="BE19" i="9"/>
  <c r="BE20" i="9"/>
  <c r="BE22" i="9"/>
  <c r="BE18" i="9"/>
  <c r="BE16" i="9"/>
  <c r="BE14" i="9"/>
  <c r="BE12" i="9"/>
  <c r="BE10" i="9"/>
  <c r="BE15" i="9"/>
  <c r="BE11" i="9"/>
  <c r="BE8" i="9"/>
  <c r="BE17" i="9"/>
  <c r="BE13" i="9"/>
  <c r="BE9" i="9"/>
  <c r="BE7" i="9"/>
  <c r="BE5" i="9"/>
  <c r="BE6" i="9"/>
  <c r="BE4" i="9" l="1"/>
  <c r="BE3" i="9" s="1"/>
  <c r="BG2" i="9"/>
  <c r="BH1" i="9"/>
  <c r="BF31" i="9"/>
  <c r="BF30" i="9"/>
  <c r="BF29" i="9"/>
  <c r="BF28" i="9"/>
  <c r="BF27" i="9"/>
  <c r="BF26" i="9"/>
  <c r="BF25" i="9"/>
  <c r="BF22" i="9"/>
  <c r="BF20" i="9"/>
  <c r="BF18" i="9"/>
  <c r="BF24" i="9"/>
  <c r="BF23" i="9"/>
  <c r="BF19" i="9"/>
  <c r="BF21" i="9"/>
  <c r="BF17" i="9"/>
  <c r="BF15" i="9"/>
  <c r="BF13" i="9"/>
  <c r="BF11" i="9"/>
  <c r="BF14" i="9"/>
  <c r="BF10" i="9"/>
  <c r="BF9" i="9"/>
  <c r="BF7" i="9"/>
  <c r="BF16" i="9"/>
  <c r="BF12" i="9"/>
  <c r="BF8" i="9"/>
  <c r="BF6" i="9"/>
  <c r="BF5" i="9"/>
  <c r="BF4" i="9" l="1"/>
  <c r="BF3" i="9" s="1"/>
  <c r="BH2" i="9"/>
  <c r="BI1" i="9"/>
  <c r="BG31" i="9"/>
  <c r="BG30" i="9"/>
  <c r="BG28" i="9"/>
  <c r="BG29" i="9"/>
  <c r="BG27" i="9"/>
  <c r="BG25" i="9"/>
  <c r="BG26" i="9"/>
  <c r="BG24" i="9"/>
  <c r="BG23" i="9"/>
  <c r="BG21" i="9"/>
  <c r="BG19" i="9"/>
  <c r="BG22" i="9"/>
  <c r="BG18" i="9"/>
  <c r="BG20" i="9"/>
  <c r="BG16" i="9"/>
  <c r="BG14" i="9"/>
  <c r="BG12" i="9"/>
  <c r="BG10" i="9"/>
  <c r="BG17" i="9"/>
  <c r="BG13" i="9"/>
  <c r="BG8" i="9"/>
  <c r="BG15" i="9"/>
  <c r="BG11" i="9"/>
  <c r="BG9" i="9"/>
  <c r="BG7" i="9"/>
  <c r="BG5" i="9"/>
  <c r="BG6" i="9"/>
  <c r="BG4" i="9" l="1"/>
  <c r="BG3" i="9" s="1"/>
  <c r="BI2" i="9"/>
  <c r="BJ1" i="9"/>
  <c r="BH31" i="9"/>
  <c r="BH30" i="9"/>
  <c r="BH29" i="9"/>
  <c r="BH28" i="9"/>
  <c r="BH26" i="9"/>
  <c r="BH27" i="9"/>
  <c r="BH25" i="9"/>
  <c r="BH24" i="9"/>
  <c r="BH22" i="9"/>
  <c r="BH20" i="9"/>
  <c r="BH18" i="9"/>
  <c r="BH21" i="9"/>
  <c r="BH23" i="9"/>
  <c r="BH19" i="9"/>
  <c r="BH17" i="9"/>
  <c r="BH15" i="9"/>
  <c r="BH13" i="9"/>
  <c r="BH11" i="9"/>
  <c r="BH16" i="9"/>
  <c r="BH12" i="9"/>
  <c r="BH9" i="9"/>
  <c r="BH7" i="9"/>
  <c r="BH14" i="9"/>
  <c r="BH10" i="9"/>
  <c r="BH8" i="9"/>
  <c r="BH6" i="9"/>
  <c r="BH5" i="9"/>
  <c r="BH4" i="9" l="1"/>
  <c r="BH3" i="9" s="1"/>
  <c r="BJ2" i="9"/>
  <c r="BK1" i="9"/>
  <c r="BI31" i="9"/>
  <c r="BI30" i="9"/>
  <c r="BI28" i="9"/>
  <c r="BI29" i="9"/>
  <c r="BI27" i="9"/>
  <c r="BI25" i="9"/>
  <c r="BI26" i="9"/>
  <c r="BI24" i="9"/>
  <c r="BI23" i="9"/>
  <c r="BI21" i="9"/>
  <c r="BI19" i="9"/>
  <c r="BI20" i="9"/>
  <c r="BI22" i="9"/>
  <c r="BI18" i="9"/>
  <c r="BI16" i="9"/>
  <c r="BI14" i="9"/>
  <c r="BI12" i="9"/>
  <c r="BI10" i="9"/>
  <c r="BI15" i="9"/>
  <c r="BI11" i="9"/>
  <c r="BI8" i="9"/>
  <c r="BI17" i="9"/>
  <c r="BI13" i="9"/>
  <c r="BI9" i="9"/>
  <c r="BI7" i="9"/>
  <c r="BI5" i="9"/>
  <c r="BI6" i="9"/>
  <c r="BI4" i="9" l="1"/>
  <c r="BI3" i="9" s="1"/>
  <c r="BK2" i="9"/>
  <c r="BL1" i="9"/>
  <c r="BJ31" i="9"/>
  <c r="BJ30" i="9"/>
  <c r="BJ29" i="9"/>
  <c r="BJ28" i="9"/>
  <c r="BJ27" i="9"/>
  <c r="BJ26" i="9"/>
  <c r="BJ25" i="9"/>
  <c r="BJ22" i="9"/>
  <c r="BJ20" i="9"/>
  <c r="BJ18" i="9"/>
  <c r="BJ23" i="9"/>
  <c r="BJ19" i="9"/>
  <c r="BJ24" i="9"/>
  <c r="BJ21" i="9"/>
  <c r="BJ17" i="9"/>
  <c r="BJ15" i="9"/>
  <c r="BJ13" i="9"/>
  <c r="BJ11" i="9"/>
  <c r="BJ14" i="9"/>
  <c r="BJ10" i="9"/>
  <c r="BJ9" i="9"/>
  <c r="BJ7" i="9"/>
  <c r="BJ16" i="9"/>
  <c r="BJ12" i="9"/>
  <c r="BJ8" i="9"/>
  <c r="BJ6" i="9"/>
  <c r="BJ5" i="9"/>
  <c r="BJ4" i="9" l="1"/>
  <c r="BJ3" i="9" s="1"/>
  <c r="BL2" i="9"/>
  <c r="BM1" i="9"/>
  <c r="BK31" i="9"/>
  <c r="BK30" i="9"/>
  <c r="BK28" i="9"/>
  <c r="BK29" i="9"/>
  <c r="BK27" i="9"/>
  <c r="BK25" i="9"/>
  <c r="BK26" i="9"/>
  <c r="BK24" i="9"/>
  <c r="BK23" i="9"/>
  <c r="BK21" i="9"/>
  <c r="BK19" i="9"/>
  <c r="BK22" i="9"/>
  <c r="BK18" i="9"/>
  <c r="BK20" i="9"/>
  <c r="BK16" i="9"/>
  <c r="BK14" i="9"/>
  <c r="BK12" i="9"/>
  <c r="BK10" i="9"/>
  <c r="BK17" i="9"/>
  <c r="BK13" i="9"/>
  <c r="BK8" i="9"/>
  <c r="BK15" i="9"/>
  <c r="BK11" i="9"/>
  <c r="BK9" i="9"/>
  <c r="BK7" i="9"/>
  <c r="BK5" i="9"/>
  <c r="BK6" i="9"/>
  <c r="BK4" i="9" l="1"/>
  <c r="BK3" i="9" s="1"/>
  <c r="BM2" i="9"/>
  <c r="BN1" i="9"/>
  <c r="BL31" i="9"/>
  <c r="BL30" i="9"/>
  <c r="BL29" i="9"/>
  <c r="BL28" i="9"/>
  <c r="BL26" i="9"/>
  <c r="BL27" i="9"/>
  <c r="BL25" i="9"/>
  <c r="BL24" i="9"/>
  <c r="BL22" i="9"/>
  <c r="BL20" i="9"/>
  <c r="BL18" i="9"/>
  <c r="BL21" i="9"/>
  <c r="BL23" i="9"/>
  <c r="BL19" i="9"/>
  <c r="BL17" i="9"/>
  <c r="BL15" i="9"/>
  <c r="BL13" i="9"/>
  <c r="BL11" i="9"/>
  <c r="BL16" i="9"/>
  <c r="BL12" i="9"/>
  <c r="BL9" i="9"/>
  <c r="BL7" i="9"/>
  <c r="BL14" i="9"/>
  <c r="BL10" i="9"/>
  <c r="BL8" i="9"/>
  <c r="BL6" i="9"/>
  <c r="BL5" i="9"/>
  <c r="BL4" i="9" l="1"/>
  <c r="BL3" i="9" s="1"/>
  <c r="BN2" i="9"/>
  <c r="BO1" i="9"/>
  <c r="BM31" i="9"/>
  <c r="BM30" i="9"/>
  <c r="BM28" i="9"/>
  <c r="BM29" i="9"/>
  <c r="BM27" i="9"/>
  <c r="BM25" i="9"/>
  <c r="BM26" i="9"/>
  <c r="BM24" i="9"/>
  <c r="BM23" i="9"/>
  <c r="BM21" i="9"/>
  <c r="BM19" i="9"/>
  <c r="BM20" i="9"/>
  <c r="BM22" i="9"/>
  <c r="BM18" i="9"/>
  <c r="BM16" i="9"/>
  <c r="BM14" i="9"/>
  <c r="BM12" i="9"/>
  <c r="BM10" i="9"/>
  <c r="BM15" i="9"/>
  <c r="BM11" i="9"/>
  <c r="BM8" i="9"/>
  <c r="BM17" i="9"/>
  <c r="BM13" i="9"/>
  <c r="BM9" i="9"/>
  <c r="BM7" i="9"/>
  <c r="BM5" i="9"/>
  <c r="BM6" i="9"/>
  <c r="BM4" i="9" l="1"/>
  <c r="BM3" i="9" s="1"/>
  <c r="BO2" i="9"/>
  <c r="BP1" i="9"/>
  <c r="BN31" i="9"/>
  <c r="BN30" i="9"/>
  <c r="BN29" i="9"/>
  <c r="BN28" i="9"/>
  <c r="BN27" i="9"/>
  <c r="BN26" i="9"/>
  <c r="BN25" i="9"/>
  <c r="BN22" i="9"/>
  <c r="BN20" i="9"/>
  <c r="BN18" i="9"/>
  <c r="BN24" i="9"/>
  <c r="BN23" i="9"/>
  <c r="BN19" i="9"/>
  <c r="BN21" i="9"/>
  <c r="BN17" i="9"/>
  <c r="BN15" i="9"/>
  <c r="BN13" i="9"/>
  <c r="BN11" i="9"/>
  <c r="BN14" i="9"/>
  <c r="BN10" i="9"/>
  <c r="BN9" i="9"/>
  <c r="BN7" i="9"/>
  <c r="BN16" i="9"/>
  <c r="BN12" i="9"/>
  <c r="BN8" i="9"/>
  <c r="BN6" i="9"/>
  <c r="BN5" i="9"/>
  <c r="BN4" i="9" l="1"/>
  <c r="BN3" i="9" s="1"/>
  <c r="BP2" i="9"/>
  <c r="BQ1" i="9"/>
  <c r="BO31" i="9"/>
  <c r="BO30" i="9"/>
  <c r="BO28" i="9"/>
  <c r="BO29" i="9"/>
  <c r="BO27" i="9"/>
  <c r="BO25" i="9"/>
  <c r="BO26" i="9"/>
  <c r="BO24" i="9"/>
  <c r="BO23" i="9"/>
  <c r="BO21" i="9"/>
  <c r="BO19" i="9"/>
  <c r="BO22" i="9"/>
  <c r="BO18" i="9"/>
  <c r="BO20" i="9"/>
  <c r="BO16" i="9"/>
  <c r="BO14" i="9"/>
  <c r="BO12" i="9"/>
  <c r="BO10" i="9"/>
  <c r="BO17" i="9"/>
  <c r="BO13" i="9"/>
  <c r="BO8" i="9"/>
  <c r="BO15" i="9"/>
  <c r="BO11" i="9"/>
  <c r="BO9" i="9"/>
  <c r="BO7" i="9"/>
  <c r="BO5" i="9"/>
  <c r="BO6" i="9"/>
  <c r="BO4" i="9" l="1"/>
  <c r="BO3" i="9" s="1"/>
  <c r="BQ2" i="9"/>
  <c r="BR1" i="9"/>
  <c r="BP31" i="9"/>
  <c r="BP30" i="9"/>
  <c r="BP29" i="9"/>
  <c r="BP28" i="9"/>
  <c r="BP26" i="9"/>
  <c r="BP27" i="9"/>
  <c r="BP25" i="9"/>
  <c r="BP24" i="9"/>
  <c r="BP22" i="9"/>
  <c r="BP20" i="9"/>
  <c r="BP18" i="9"/>
  <c r="BP21" i="9"/>
  <c r="BP23" i="9"/>
  <c r="BP19" i="9"/>
  <c r="BP17" i="9"/>
  <c r="BP15" i="9"/>
  <c r="BP13" i="9"/>
  <c r="BP11" i="9"/>
  <c r="BP16" i="9"/>
  <c r="BP12" i="9"/>
  <c r="BP9" i="9"/>
  <c r="BP7" i="9"/>
  <c r="BP14" i="9"/>
  <c r="BP10" i="9"/>
  <c r="BP8" i="9"/>
  <c r="BP6" i="9"/>
  <c r="BP5" i="9"/>
  <c r="BP4" i="9" l="1"/>
  <c r="BP3" i="9" s="1"/>
  <c r="BR2" i="9"/>
  <c r="BS1" i="9"/>
  <c r="BQ31" i="9"/>
  <c r="BQ30" i="9"/>
  <c r="BQ28" i="9"/>
  <c r="BQ29" i="9"/>
  <c r="BQ27" i="9"/>
  <c r="BQ25" i="9"/>
  <c r="BQ26" i="9"/>
  <c r="BQ24" i="9"/>
  <c r="BQ23" i="9"/>
  <c r="BQ21" i="9"/>
  <c r="BQ19" i="9"/>
  <c r="BQ20" i="9"/>
  <c r="BQ22" i="9"/>
  <c r="BQ18" i="9"/>
  <c r="BQ16" i="9"/>
  <c r="BQ14" i="9"/>
  <c r="BQ12" i="9"/>
  <c r="BQ10" i="9"/>
  <c r="BQ15" i="9"/>
  <c r="BQ11" i="9"/>
  <c r="BQ8" i="9"/>
  <c r="BQ17" i="9"/>
  <c r="BQ13" i="9"/>
  <c r="BQ9" i="9"/>
  <c r="BQ7" i="9"/>
  <c r="BQ5" i="9"/>
  <c r="BQ6" i="9"/>
  <c r="BQ4" i="9" l="1"/>
  <c r="BQ3" i="9" s="1"/>
  <c r="BS2" i="9"/>
  <c r="BT1" i="9"/>
  <c r="BR31" i="9"/>
  <c r="BR30" i="9"/>
  <c r="BR29" i="9"/>
  <c r="BR28" i="9"/>
  <c r="BR27" i="9"/>
  <c r="BR26" i="9"/>
  <c r="BR25" i="9"/>
  <c r="BR22" i="9"/>
  <c r="BR20" i="9"/>
  <c r="BR18" i="9"/>
  <c r="BR23" i="9"/>
  <c r="BR19" i="9"/>
  <c r="BR24" i="9"/>
  <c r="BR21" i="9"/>
  <c r="BR17" i="9"/>
  <c r="BR15" i="9"/>
  <c r="BR13" i="9"/>
  <c r="BR11" i="9"/>
  <c r="BR14" i="9"/>
  <c r="BR10" i="9"/>
  <c r="BR9" i="9"/>
  <c r="BR7" i="9"/>
  <c r="BR16" i="9"/>
  <c r="BR12" i="9"/>
  <c r="BR8" i="9"/>
  <c r="BR6" i="9"/>
  <c r="BR5" i="9"/>
  <c r="BR4" i="9" l="1"/>
  <c r="BR3" i="9" s="1"/>
  <c r="BT2" i="9"/>
  <c r="BU1" i="9"/>
  <c r="BS31" i="9"/>
  <c r="BS30" i="9"/>
  <c r="BS28" i="9"/>
  <c r="BS29" i="9"/>
  <c r="BS27" i="9"/>
  <c r="BS25" i="9"/>
  <c r="BS26" i="9"/>
  <c r="BS24" i="9"/>
  <c r="BS23" i="9"/>
  <c r="BS21" i="9"/>
  <c r="BS19" i="9"/>
  <c r="BS17" i="9"/>
  <c r="BS22" i="9"/>
  <c r="BS18" i="9"/>
  <c r="BS20" i="9"/>
  <c r="BS16" i="9"/>
  <c r="BS14" i="9"/>
  <c r="BS12" i="9"/>
  <c r="BS10" i="9"/>
  <c r="BS13" i="9"/>
  <c r="BS8" i="9"/>
  <c r="BS15" i="9"/>
  <c r="BS11" i="9"/>
  <c r="BS9" i="9"/>
  <c r="BS7" i="9"/>
  <c r="BS5" i="9"/>
  <c r="BS6" i="9"/>
  <c r="BS4" i="9" l="1"/>
  <c r="BS3" i="9" s="1"/>
  <c r="BU2" i="9"/>
  <c r="BV1" i="9"/>
  <c r="BT31" i="9"/>
  <c r="BT30" i="9"/>
  <c r="BT29" i="9"/>
  <c r="BT28" i="9"/>
  <c r="BT26" i="9"/>
  <c r="BT27" i="9"/>
  <c r="BT25" i="9"/>
  <c r="BT24" i="9"/>
  <c r="BT22" i="9"/>
  <c r="BT20" i="9"/>
  <c r="BT18" i="9"/>
  <c r="BT21" i="9"/>
  <c r="BT23" i="9"/>
  <c r="BT19" i="9"/>
  <c r="BT15" i="9"/>
  <c r="BT13" i="9"/>
  <c r="BT11" i="9"/>
  <c r="BT17" i="9"/>
  <c r="BT16" i="9"/>
  <c r="BT12" i="9"/>
  <c r="BT9" i="9"/>
  <c r="BT7" i="9"/>
  <c r="BT14" i="9"/>
  <c r="BT10" i="9"/>
  <c r="BT8" i="9"/>
  <c r="BT6" i="9"/>
  <c r="BT5" i="9"/>
  <c r="BT4" i="9" l="1"/>
  <c r="BT3" i="9" s="1"/>
  <c r="BV2" i="9"/>
  <c r="BW1" i="9"/>
  <c r="BU31" i="9"/>
  <c r="BU30" i="9"/>
  <c r="BU28" i="9"/>
  <c r="BU29" i="9"/>
  <c r="BU27" i="9"/>
  <c r="BU25" i="9"/>
  <c r="BU26" i="9"/>
  <c r="BU24" i="9"/>
  <c r="BU23" i="9"/>
  <c r="BU21" i="9"/>
  <c r="BU19" i="9"/>
  <c r="BU17" i="9"/>
  <c r="BU20" i="9"/>
  <c r="BU22" i="9"/>
  <c r="BU18" i="9"/>
  <c r="BU16" i="9"/>
  <c r="BU14" i="9"/>
  <c r="BU12" i="9"/>
  <c r="BU10" i="9"/>
  <c r="BU15" i="9"/>
  <c r="BU11" i="9"/>
  <c r="BU8" i="9"/>
  <c r="BU13" i="9"/>
  <c r="BU9" i="9"/>
  <c r="BU7" i="9"/>
  <c r="BU5" i="9"/>
  <c r="BU6" i="9"/>
  <c r="BU4" i="9" l="1"/>
  <c r="BU3" i="9" s="1"/>
  <c r="BW2" i="9"/>
  <c r="BX1" i="9"/>
  <c r="BV31" i="9"/>
  <c r="BV30" i="9"/>
  <c r="BV29" i="9"/>
  <c r="BV28" i="9"/>
  <c r="BV27" i="9"/>
  <c r="BV26" i="9"/>
  <c r="BV25" i="9"/>
  <c r="BV22" i="9"/>
  <c r="BV20" i="9"/>
  <c r="BV18" i="9"/>
  <c r="BV24" i="9"/>
  <c r="BV23" i="9"/>
  <c r="BV19" i="9"/>
  <c r="BV21" i="9"/>
  <c r="BV17" i="9"/>
  <c r="BV15" i="9"/>
  <c r="BV13" i="9"/>
  <c r="BV11" i="9"/>
  <c r="BV14" i="9"/>
  <c r="BV10" i="9"/>
  <c r="BV9" i="9"/>
  <c r="BV7" i="9"/>
  <c r="BV16" i="9"/>
  <c r="BV12" i="9"/>
  <c r="BV8" i="9"/>
  <c r="BV6" i="9"/>
  <c r="BV5" i="9"/>
  <c r="BV4" i="9" l="1"/>
  <c r="BV3" i="9" s="1"/>
  <c r="BX2" i="9"/>
  <c r="BY1" i="9"/>
  <c r="BW31" i="9"/>
  <c r="BW30" i="9"/>
  <c r="BW28" i="9"/>
  <c r="BW29" i="9"/>
  <c r="BW27" i="9"/>
  <c r="BW25" i="9"/>
  <c r="BW26" i="9"/>
  <c r="BW24" i="9"/>
  <c r="BW23" i="9"/>
  <c r="BW21" i="9"/>
  <c r="BW19" i="9"/>
  <c r="BW17" i="9"/>
  <c r="BW22" i="9"/>
  <c r="BW18" i="9"/>
  <c r="BW20" i="9"/>
  <c r="BW16" i="9"/>
  <c r="BW14" i="9"/>
  <c r="BW12" i="9"/>
  <c r="BW10" i="9"/>
  <c r="BW13" i="9"/>
  <c r="BW8" i="9"/>
  <c r="BW15" i="9"/>
  <c r="BW11" i="9"/>
  <c r="BW9" i="9"/>
  <c r="BW7" i="9"/>
  <c r="BW5" i="9"/>
  <c r="BW6" i="9"/>
  <c r="BW4" i="9" l="1"/>
  <c r="BW3" i="9" s="1"/>
  <c r="BY2" i="9"/>
  <c r="BZ1" i="9"/>
  <c r="BX31" i="9"/>
  <c r="BX30" i="9"/>
  <c r="BX29" i="9"/>
  <c r="BX28" i="9"/>
  <c r="BX26" i="9"/>
  <c r="BX27" i="9"/>
  <c r="BX25" i="9"/>
  <c r="BX24" i="9"/>
  <c r="BX22" i="9"/>
  <c r="BX20" i="9"/>
  <c r="BX18" i="9"/>
  <c r="BX21" i="9"/>
  <c r="BX17" i="9"/>
  <c r="BX23" i="9"/>
  <c r="BX19" i="9"/>
  <c r="BX15" i="9"/>
  <c r="BX13" i="9"/>
  <c r="BX11" i="9"/>
  <c r="BX16" i="9"/>
  <c r="BX12" i="9"/>
  <c r="BX9" i="9"/>
  <c r="BX7" i="9"/>
  <c r="BX14" i="9"/>
  <c r="BX10" i="9"/>
  <c r="BX8" i="9"/>
  <c r="BX6" i="9"/>
  <c r="BX5" i="9"/>
  <c r="BX4" i="9" l="1"/>
  <c r="BX3" i="9" s="1"/>
  <c r="BZ2" i="9"/>
  <c r="CA1" i="9"/>
  <c r="BY31" i="9"/>
  <c r="BY30" i="9"/>
  <c r="BY28" i="9"/>
  <c r="BY29" i="9"/>
  <c r="BY27" i="9"/>
  <c r="BY25" i="9"/>
  <c r="BY26" i="9"/>
  <c r="BY24" i="9"/>
  <c r="BY23" i="9"/>
  <c r="BY21" i="9"/>
  <c r="BY19" i="9"/>
  <c r="BY17" i="9"/>
  <c r="BY20" i="9"/>
  <c r="BY22" i="9"/>
  <c r="BY18" i="9"/>
  <c r="BY16" i="9"/>
  <c r="BY14" i="9"/>
  <c r="BY12" i="9"/>
  <c r="BY10" i="9"/>
  <c r="BY15" i="9"/>
  <c r="BY11" i="9"/>
  <c r="BY8" i="9"/>
  <c r="BY13" i="9"/>
  <c r="BY9" i="9"/>
  <c r="BY7" i="9"/>
  <c r="BY5" i="9"/>
  <c r="BY6" i="9"/>
  <c r="BY4" i="9" l="1"/>
  <c r="BY3" i="9" s="1"/>
  <c r="CA2" i="9"/>
  <c r="CB1" i="9"/>
  <c r="BZ31" i="9"/>
  <c r="BZ30" i="9"/>
  <c r="BZ29" i="9"/>
  <c r="BZ28" i="9"/>
  <c r="BZ27" i="9"/>
  <c r="BZ26" i="9"/>
  <c r="BZ25" i="9"/>
  <c r="BZ22" i="9"/>
  <c r="BZ20" i="9"/>
  <c r="BZ18" i="9"/>
  <c r="BZ23" i="9"/>
  <c r="BZ19" i="9"/>
  <c r="BZ24" i="9"/>
  <c r="BZ21" i="9"/>
  <c r="BZ17" i="9"/>
  <c r="BZ15" i="9"/>
  <c r="BZ13" i="9"/>
  <c r="BZ11" i="9"/>
  <c r="BZ14" i="9"/>
  <c r="BZ10" i="9"/>
  <c r="BZ9" i="9"/>
  <c r="BZ7" i="9"/>
  <c r="BZ16" i="9"/>
  <c r="BZ12" i="9"/>
  <c r="BZ8" i="9"/>
  <c r="BZ6" i="9"/>
  <c r="BZ5" i="9"/>
  <c r="BZ4" i="9" l="1"/>
  <c r="BZ3" i="9" s="1"/>
  <c r="CB2" i="9"/>
  <c r="CC1" i="9"/>
  <c r="CA31" i="9"/>
  <c r="CA30" i="9"/>
  <c r="CA28" i="9"/>
  <c r="CA29" i="9"/>
  <c r="CA27" i="9"/>
  <c r="CA25" i="9"/>
  <c r="CA26" i="9"/>
  <c r="CA24" i="9"/>
  <c r="CA23" i="9"/>
  <c r="CA21" i="9"/>
  <c r="CA19" i="9"/>
  <c r="CA17" i="9"/>
  <c r="CA22" i="9"/>
  <c r="CA18" i="9"/>
  <c r="CA20" i="9"/>
  <c r="CA16" i="9"/>
  <c r="CA14" i="9"/>
  <c r="CA12" i="9"/>
  <c r="CA10" i="9"/>
  <c r="CA13" i="9"/>
  <c r="CA8" i="9"/>
  <c r="CA15" i="9"/>
  <c r="CA11" i="9"/>
  <c r="CA9" i="9"/>
  <c r="CA7" i="9"/>
  <c r="CA5" i="9"/>
  <c r="CA6" i="9"/>
  <c r="CA4" i="9" l="1"/>
  <c r="CA3" i="9" s="1"/>
  <c r="CC2" i="9"/>
  <c r="CD1" i="9"/>
  <c r="CB31" i="9"/>
  <c r="CB30" i="9"/>
  <c r="CB29" i="9"/>
  <c r="CB28" i="9"/>
  <c r="CB26" i="9"/>
  <c r="CB27" i="9"/>
  <c r="CB25" i="9"/>
  <c r="CB24" i="9"/>
  <c r="CB22" i="9"/>
  <c r="CB20" i="9"/>
  <c r="CB18" i="9"/>
  <c r="CB21" i="9"/>
  <c r="CB17" i="9"/>
  <c r="CB23" i="9"/>
  <c r="CB19" i="9"/>
  <c r="CB15" i="9"/>
  <c r="CB13" i="9"/>
  <c r="CB11" i="9"/>
  <c r="CB16" i="9"/>
  <c r="CB12" i="9"/>
  <c r="CB9" i="9"/>
  <c r="CB7" i="9"/>
  <c r="CB14" i="9"/>
  <c r="CB10" i="9"/>
  <c r="CB8" i="9"/>
  <c r="CB6" i="9"/>
  <c r="CB5" i="9"/>
  <c r="CB4" i="9" l="1"/>
  <c r="CB3" i="9" s="1"/>
  <c r="CD2" i="9"/>
  <c r="CE1" i="9"/>
  <c r="CC31" i="9"/>
  <c r="CC30" i="9"/>
  <c r="CC28" i="9"/>
  <c r="CC29" i="9"/>
  <c r="CC27" i="9"/>
  <c r="CC25" i="9"/>
  <c r="CC26" i="9"/>
  <c r="CC24" i="9"/>
  <c r="CC23" i="9"/>
  <c r="CC21" i="9"/>
  <c r="CC19" i="9"/>
  <c r="CC17" i="9"/>
  <c r="CC20" i="9"/>
  <c r="CC22" i="9"/>
  <c r="CC18" i="9"/>
  <c r="CC16" i="9"/>
  <c r="CC14" i="9"/>
  <c r="CC12" i="9"/>
  <c r="CC10" i="9"/>
  <c r="CC15" i="9"/>
  <c r="CC11" i="9"/>
  <c r="CC8" i="9"/>
  <c r="CC13" i="9"/>
  <c r="CC9" i="9"/>
  <c r="CC7" i="9"/>
  <c r="CC5" i="9"/>
  <c r="CC6" i="9"/>
  <c r="CC4" i="9" l="1"/>
  <c r="CC3" i="9" s="1"/>
  <c r="CE2" i="9"/>
  <c r="CF1" i="9"/>
  <c r="CD31" i="9"/>
  <c r="CD30" i="9"/>
  <c r="CD29" i="9"/>
  <c r="CD28" i="9"/>
  <c r="CD27" i="9"/>
  <c r="CD26" i="9"/>
  <c r="CD25" i="9"/>
  <c r="CD22" i="9"/>
  <c r="CD20" i="9"/>
  <c r="CD18" i="9"/>
  <c r="CD24" i="9"/>
  <c r="CD23" i="9"/>
  <c r="CD19" i="9"/>
  <c r="CD21" i="9"/>
  <c r="CD17" i="9"/>
  <c r="CD15" i="9"/>
  <c r="CD13" i="9"/>
  <c r="CD11" i="9"/>
  <c r="CD14" i="9"/>
  <c r="CD10" i="9"/>
  <c r="CD9" i="9"/>
  <c r="CD7" i="9"/>
  <c r="CD16" i="9"/>
  <c r="CD12" i="9"/>
  <c r="CD8" i="9"/>
  <c r="CD6" i="9"/>
  <c r="CD5" i="9"/>
  <c r="CD4" i="9" l="1"/>
  <c r="CD3" i="9" s="1"/>
  <c r="CF2" i="9"/>
  <c r="CG1" i="9"/>
  <c r="CE31" i="9"/>
  <c r="CE30" i="9"/>
  <c r="CE28" i="9"/>
  <c r="CE29" i="9"/>
  <c r="CE27" i="9"/>
  <c r="CE25" i="9"/>
  <c r="CE26" i="9"/>
  <c r="CE24" i="9"/>
  <c r="CE23" i="9"/>
  <c r="CE21" i="9"/>
  <c r="CE19" i="9"/>
  <c r="CE17" i="9"/>
  <c r="CE22" i="9"/>
  <c r="CE18" i="9"/>
  <c r="CE20" i="9"/>
  <c r="CE16" i="9"/>
  <c r="CE14" i="9"/>
  <c r="CE12" i="9"/>
  <c r="CE10" i="9"/>
  <c r="CE13" i="9"/>
  <c r="CE8" i="9"/>
  <c r="CE15" i="9"/>
  <c r="CE11" i="9"/>
  <c r="CE9" i="9"/>
  <c r="CE7" i="9"/>
  <c r="CE5" i="9"/>
  <c r="CE6" i="9"/>
  <c r="CE4" i="9" l="1"/>
  <c r="CE3" i="9" s="1"/>
  <c r="CG2" i="9"/>
  <c r="CH1" i="9"/>
  <c r="CF31" i="9"/>
  <c r="CF30" i="9"/>
  <c r="CF29" i="9"/>
  <c r="CF28" i="9"/>
  <c r="CF26" i="9"/>
  <c r="CF27" i="9"/>
  <c r="CF25" i="9"/>
  <c r="CF24" i="9"/>
  <c r="CF22" i="9"/>
  <c r="CF20" i="9"/>
  <c r="CF18" i="9"/>
  <c r="CF21" i="9"/>
  <c r="CF17" i="9"/>
  <c r="CF23" i="9"/>
  <c r="CF19" i="9"/>
  <c r="CF15" i="9"/>
  <c r="CF13" i="9"/>
  <c r="CF11" i="9"/>
  <c r="CF16" i="9"/>
  <c r="CF12" i="9"/>
  <c r="CF9" i="9"/>
  <c r="CF7" i="9"/>
  <c r="CF14" i="9"/>
  <c r="CF10" i="9"/>
  <c r="CF8" i="9"/>
  <c r="CF6" i="9"/>
  <c r="CF5" i="9"/>
  <c r="CF4" i="9" l="1"/>
  <c r="CF3" i="9" s="1"/>
  <c r="CH2" i="9"/>
  <c r="CI1" i="9"/>
  <c r="CG31" i="9"/>
  <c r="CG30" i="9"/>
  <c r="CG28" i="9"/>
  <c r="CG29" i="9"/>
  <c r="CG27" i="9"/>
  <c r="CG25" i="9"/>
  <c r="CG26" i="9"/>
  <c r="CG24" i="9"/>
  <c r="CG23" i="9"/>
  <c r="CG21" i="9"/>
  <c r="CG19" i="9"/>
  <c r="CG17" i="9"/>
  <c r="CG20" i="9"/>
  <c r="CG22" i="9"/>
  <c r="CG18" i="9"/>
  <c r="CG16" i="9"/>
  <c r="CG14" i="9"/>
  <c r="CG12" i="9"/>
  <c r="CG10" i="9"/>
  <c r="CG15" i="9"/>
  <c r="CG11" i="9"/>
  <c r="CG8" i="9"/>
  <c r="CG13" i="9"/>
  <c r="CG9" i="9"/>
  <c r="CG7" i="9"/>
  <c r="CG5" i="9"/>
  <c r="CG6" i="9"/>
  <c r="CG4" i="9" l="1"/>
  <c r="CG3" i="9" s="1"/>
  <c r="CI2" i="9"/>
  <c r="CJ1" i="9"/>
  <c r="CH31" i="9"/>
  <c r="CH30" i="9"/>
  <c r="CH29" i="9"/>
  <c r="CH28" i="9"/>
  <c r="CH27" i="9"/>
  <c r="CH26" i="9"/>
  <c r="CH25" i="9"/>
  <c r="CH22" i="9"/>
  <c r="CH20" i="9"/>
  <c r="CH18" i="9"/>
  <c r="CH23" i="9"/>
  <c r="CH19" i="9"/>
  <c r="CH24" i="9"/>
  <c r="CH21" i="9"/>
  <c r="CH17" i="9"/>
  <c r="CH15" i="9"/>
  <c r="CH13" i="9"/>
  <c r="CH11" i="9"/>
  <c r="CH14" i="9"/>
  <c r="CH10" i="9"/>
  <c r="CH9" i="9"/>
  <c r="CH7" i="9"/>
  <c r="CH16" i="9"/>
  <c r="CH12" i="9"/>
  <c r="CH8" i="9"/>
  <c r="CH6" i="9"/>
  <c r="CH5" i="9"/>
  <c r="CH4" i="9" l="1"/>
  <c r="CH3" i="9" s="1"/>
  <c r="CJ2" i="9"/>
  <c r="CK1" i="9"/>
  <c r="CI31" i="9"/>
  <c r="CI30" i="9"/>
  <c r="CI28" i="9"/>
  <c r="CI29" i="9"/>
  <c r="CI27" i="9"/>
  <c r="CI25" i="9"/>
  <c r="CI26" i="9"/>
  <c r="CI24" i="9"/>
  <c r="CI23" i="9"/>
  <c r="CI21" i="9"/>
  <c r="CI19" i="9"/>
  <c r="CI17" i="9"/>
  <c r="CI22" i="9"/>
  <c r="CI18" i="9"/>
  <c r="CI20" i="9"/>
  <c r="CI16" i="9"/>
  <c r="CI14" i="9"/>
  <c r="CI12" i="9"/>
  <c r="CI10" i="9"/>
  <c r="CI13" i="9"/>
  <c r="CI8" i="9"/>
  <c r="CI15" i="9"/>
  <c r="CI11" i="9"/>
  <c r="CI9" i="9"/>
  <c r="CI7" i="9"/>
  <c r="CI5" i="9"/>
  <c r="CI6" i="9"/>
  <c r="CI4" i="9" l="1"/>
  <c r="CI3" i="9" s="1"/>
  <c r="CK2" i="9"/>
  <c r="CL1" i="9"/>
  <c r="CJ31" i="9"/>
  <c r="CJ30" i="9"/>
  <c r="CJ29" i="9"/>
  <c r="CJ28" i="9"/>
  <c r="CJ26" i="9"/>
  <c r="CJ27" i="9"/>
  <c r="CJ25" i="9"/>
  <c r="CJ24" i="9"/>
  <c r="CJ22" i="9"/>
  <c r="CJ20" i="9"/>
  <c r="CJ18" i="9"/>
  <c r="CJ21" i="9"/>
  <c r="CJ17" i="9"/>
  <c r="CJ23" i="9"/>
  <c r="CJ19" i="9"/>
  <c r="CJ15" i="9"/>
  <c r="CJ13" i="9"/>
  <c r="CJ11" i="9"/>
  <c r="CJ16" i="9"/>
  <c r="CJ12" i="9"/>
  <c r="CJ9" i="9"/>
  <c r="CJ7" i="9"/>
  <c r="CJ14" i="9"/>
  <c r="CJ10" i="9"/>
  <c r="CJ8" i="9"/>
  <c r="CJ6" i="9"/>
  <c r="CJ5" i="9"/>
  <c r="CJ4" i="9" l="1"/>
  <c r="CJ3" i="9" s="1"/>
  <c r="CL2" i="9"/>
  <c r="CM1" i="9"/>
  <c r="CK31" i="9"/>
  <c r="CK30" i="9"/>
  <c r="CK28" i="9"/>
  <c r="CK29" i="9"/>
  <c r="CK27" i="9"/>
  <c r="CK25" i="9"/>
  <c r="CK26" i="9"/>
  <c r="CK24" i="9"/>
  <c r="CK23" i="9"/>
  <c r="CK21" i="9"/>
  <c r="CK19" i="9"/>
  <c r="CK17" i="9"/>
  <c r="CK20" i="9"/>
  <c r="CK22" i="9"/>
  <c r="CK18" i="9"/>
  <c r="CK16" i="9"/>
  <c r="CK14" i="9"/>
  <c r="CK12" i="9"/>
  <c r="CK10" i="9"/>
  <c r="CK15" i="9"/>
  <c r="CK11" i="9"/>
  <c r="CK8" i="9"/>
  <c r="CK13" i="9"/>
  <c r="CK9" i="9"/>
  <c r="CK7" i="9"/>
  <c r="CK5" i="9"/>
  <c r="CK6" i="9"/>
  <c r="CK4" i="9" l="1"/>
  <c r="CK3" i="9" s="1"/>
  <c r="CM2" i="9"/>
  <c r="CN1" i="9"/>
  <c r="CL31" i="9"/>
  <c r="CL30" i="9"/>
  <c r="CL29" i="9"/>
  <c r="CL28" i="9"/>
  <c r="CL27" i="9"/>
  <c r="CL26" i="9"/>
  <c r="CL25" i="9"/>
  <c r="CL22" i="9"/>
  <c r="CL20" i="9"/>
  <c r="CL18" i="9"/>
  <c r="CL24" i="9"/>
  <c r="CL23" i="9"/>
  <c r="CL19" i="9"/>
  <c r="CL21" i="9"/>
  <c r="CL17" i="9"/>
  <c r="CL15" i="9"/>
  <c r="CL13" i="9"/>
  <c r="CL11" i="9"/>
  <c r="CL14" i="9"/>
  <c r="CL10" i="9"/>
  <c r="CL9" i="9"/>
  <c r="CL7" i="9"/>
  <c r="CL16" i="9"/>
  <c r="CL12" i="9"/>
  <c r="CL8" i="9"/>
  <c r="CL6" i="9"/>
  <c r="CL5" i="9"/>
  <c r="CL4" i="9" l="1"/>
  <c r="CL3" i="9" s="1"/>
  <c r="CN2" i="9"/>
  <c r="CO1" i="9"/>
  <c r="CM31" i="9"/>
  <c r="CM30" i="9"/>
  <c r="CM28" i="9"/>
  <c r="CM29" i="9"/>
  <c r="CM27" i="9"/>
  <c r="CM25" i="9"/>
  <c r="CM26" i="9"/>
  <c r="CM24" i="9"/>
  <c r="CM23" i="9"/>
  <c r="CM21" i="9"/>
  <c r="CM19" i="9"/>
  <c r="CM17" i="9"/>
  <c r="CM22" i="9"/>
  <c r="CM18" i="9"/>
  <c r="CM20" i="9"/>
  <c r="CM16" i="9"/>
  <c r="CM14" i="9"/>
  <c r="CM12" i="9"/>
  <c r="CM10" i="9"/>
  <c r="CM13" i="9"/>
  <c r="CM8" i="9"/>
  <c r="CM15" i="9"/>
  <c r="CM11" i="9"/>
  <c r="CM9" i="9"/>
  <c r="CM7" i="9"/>
  <c r="CM5" i="9"/>
  <c r="CM6" i="9"/>
  <c r="CM4" i="9" l="1"/>
  <c r="CM3" i="9" s="1"/>
  <c r="CO2" i="9"/>
  <c r="CP1" i="9"/>
  <c r="CN31" i="9"/>
  <c r="CN30" i="9"/>
  <c r="CN29" i="9"/>
  <c r="CN28" i="9"/>
  <c r="CN26" i="9"/>
  <c r="CN27" i="9"/>
  <c r="CN25" i="9"/>
  <c r="CN24" i="9"/>
  <c r="CN22" i="9"/>
  <c r="CN20" i="9"/>
  <c r="CN18" i="9"/>
  <c r="CN21" i="9"/>
  <c r="CN17" i="9"/>
  <c r="CN23" i="9"/>
  <c r="CN19" i="9"/>
  <c r="CN15" i="9"/>
  <c r="CN13" i="9"/>
  <c r="CN11" i="9"/>
  <c r="CN16" i="9"/>
  <c r="CN12" i="9"/>
  <c r="CN9" i="9"/>
  <c r="CN7" i="9"/>
  <c r="CN14" i="9"/>
  <c r="CN10" i="9"/>
  <c r="CN8" i="9"/>
  <c r="CN6" i="9"/>
  <c r="CN5" i="9"/>
  <c r="CN4" i="9" l="1"/>
  <c r="CN3" i="9" s="1"/>
  <c r="CP2" i="9"/>
  <c r="CQ1" i="9"/>
  <c r="CO31" i="9"/>
  <c r="CO30" i="9"/>
  <c r="CO28" i="9"/>
  <c r="CO29" i="9"/>
  <c r="CO27" i="9"/>
  <c r="CO25" i="9"/>
  <c r="CO26" i="9"/>
  <c r="CO24" i="9"/>
  <c r="CO23" i="9"/>
  <c r="CO21" i="9"/>
  <c r="CO19" i="9"/>
  <c r="CO17" i="9"/>
  <c r="CO20" i="9"/>
  <c r="CO22" i="9"/>
  <c r="CO18" i="9"/>
  <c r="CO16" i="9"/>
  <c r="CO14" i="9"/>
  <c r="CO12" i="9"/>
  <c r="CO10" i="9"/>
  <c r="CO15" i="9"/>
  <c r="CO11" i="9"/>
  <c r="CO8" i="9"/>
  <c r="CO13" i="9"/>
  <c r="CO9" i="9"/>
  <c r="CO7" i="9"/>
  <c r="CO5" i="9"/>
  <c r="CO6" i="9"/>
  <c r="CO4" i="9" l="1"/>
  <c r="CO3" i="9" s="1"/>
  <c r="CQ2" i="9"/>
  <c r="CR1" i="9"/>
  <c r="CP31" i="9"/>
  <c r="CP30" i="9"/>
  <c r="CP29" i="9"/>
  <c r="CP28" i="9"/>
  <c r="CP27" i="9"/>
  <c r="CP26" i="9"/>
  <c r="CP25" i="9"/>
  <c r="CP22" i="9"/>
  <c r="CP20" i="9"/>
  <c r="CP4" i="9" s="1"/>
  <c r="CP3" i="9" s="1"/>
  <c r="CP18" i="9"/>
  <c r="CP23" i="9"/>
  <c r="CP19" i="9"/>
  <c r="CP24" i="9"/>
  <c r="CP21" i="9"/>
  <c r="CP17" i="9"/>
  <c r="CP15" i="9"/>
  <c r="CP13" i="9"/>
  <c r="CP11" i="9"/>
  <c r="CP14" i="9"/>
  <c r="CP10" i="9"/>
  <c r="CP9" i="9"/>
  <c r="CP7" i="9"/>
  <c r="CP16" i="9"/>
  <c r="CP12" i="9"/>
  <c r="CP8" i="9"/>
  <c r="CP6" i="9"/>
  <c r="CP5" i="9"/>
  <c r="CR2" i="9" l="1"/>
  <c r="CS1" i="9"/>
  <c r="CQ31" i="9"/>
  <c r="CQ30" i="9"/>
  <c r="CQ28" i="9"/>
  <c r="CQ29" i="9"/>
  <c r="CQ27" i="9"/>
  <c r="CQ25" i="9"/>
  <c r="CQ26" i="9"/>
  <c r="CQ24" i="9"/>
  <c r="CQ23" i="9"/>
  <c r="CQ21" i="9"/>
  <c r="CQ19" i="9"/>
  <c r="CQ17" i="9"/>
  <c r="CQ22" i="9"/>
  <c r="CQ18" i="9"/>
  <c r="CQ20" i="9"/>
  <c r="CQ16" i="9"/>
  <c r="CQ14" i="9"/>
  <c r="CQ12" i="9"/>
  <c r="CQ10" i="9"/>
  <c r="CQ13" i="9"/>
  <c r="CQ8" i="9"/>
  <c r="CQ15" i="9"/>
  <c r="CQ11" i="9"/>
  <c r="CQ9" i="9"/>
  <c r="CQ7" i="9"/>
  <c r="CQ5" i="9"/>
  <c r="CQ6" i="9"/>
  <c r="CQ4" i="9" l="1"/>
  <c r="CQ3" i="9" s="1"/>
  <c r="CS2" i="9"/>
  <c r="CT1" i="9"/>
  <c r="CR31" i="9"/>
  <c r="CR30" i="9"/>
  <c r="CR29" i="9"/>
  <c r="CR28" i="9"/>
  <c r="CR26" i="9"/>
  <c r="CR27" i="9"/>
  <c r="CR25" i="9"/>
  <c r="CR24" i="9"/>
  <c r="CR22" i="9"/>
  <c r="CR20" i="9"/>
  <c r="CR18" i="9"/>
  <c r="CR21" i="9"/>
  <c r="CR17" i="9"/>
  <c r="CR23" i="9"/>
  <c r="CR19" i="9"/>
  <c r="CR15" i="9"/>
  <c r="CR13" i="9"/>
  <c r="CR11" i="9"/>
  <c r="CR16" i="9"/>
  <c r="CR12" i="9"/>
  <c r="CR9" i="9"/>
  <c r="CR7" i="9"/>
  <c r="CR14" i="9"/>
  <c r="CR10" i="9"/>
  <c r="CR8" i="9"/>
  <c r="CR6" i="9"/>
  <c r="CR5" i="9"/>
  <c r="CR4" i="9" l="1"/>
  <c r="CR3" i="9" s="1"/>
  <c r="CT2" i="9"/>
  <c r="CU1" i="9"/>
  <c r="CS31" i="9"/>
  <c r="CS30" i="9"/>
  <c r="CS28" i="9"/>
  <c r="CS29" i="9"/>
  <c r="CS27" i="9"/>
  <c r="CS25" i="9"/>
  <c r="CS26" i="9"/>
  <c r="CS24" i="9"/>
  <c r="CS23" i="9"/>
  <c r="CS21" i="9"/>
  <c r="CS19" i="9"/>
  <c r="CS17" i="9"/>
  <c r="CS20" i="9"/>
  <c r="CS22" i="9"/>
  <c r="CS18" i="9"/>
  <c r="CS16" i="9"/>
  <c r="CS14" i="9"/>
  <c r="CS12" i="9"/>
  <c r="CS10" i="9"/>
  <c r="CS15" i="9"/>
  <c r="CS11" i="9"/>
  <c r="CS8" i="9"/>
  <c r="CS13" i="9"/>
  <c r="CS9" i="9"/>
  <c r="CS7" i="9"/>
  <c r="CS5" i="9"/>
  <c r="CS6" i="9"/>
  <c r="CS4" i="9" l="1"/>
  <c r="CS3" i="9" s="1"/>
  <c r="CU2" i="9"/>
  <c r="CV1" i="9"/>
  <c r="CT31" i="9"/>
  <c r="CT30" i="9"/>
  <c r="CT29" i="9"/>
  <c r="CT28" i="9"/>
  <c r="CT27" i="9"/>
  <c r="CT26" i="9"/>
  <c r="CT25" i="9"/>
  <c r="CT22" i="9"/>
  <c r="CT20" i="9"/>
  <c r="CT4" i="9" s="1"/>
  <c r="CT3" i="9" s="1"/>
  <c r="CT18" i="9"/>
  <c r="CT24" i="9"/>
  <c r="CT23" i="9"/>
  <c r="CT19" i="9"/>
  <c r="CT21" i="9"/>
  <c r="CT17" i="9"/>
  <c r="CT15" i="9"/>
  <c r="CT13" i="9"/>
  <c r="CT11" i="9"/>
  <c r="CT14" i="9"/>
  <c r="CT10" i="9"/>
  <c r="CT9" i="9"/>
  <c r="CT7" i="9"/>
  <c r="CT16" i="9"/>
  <c r="CT12" i="9"/>
  <c r="CT8" i="9"/>
  <c r="CT6" i="9"/>
  <c r="CT5" i="9"/>
  <c r="CV2" i="9" l="1"/>
  <c r="CW1" i="9"/>
  <c r="CU31" i="9"/>
  <c r="CU30" i="9"/>
  <c r="CU28" i="9"/>
  <c r="CU29" i="9"/>
  <c r="CU27" i="9"/>
  <c r="CU25" i="9"/>
  <c r="CU26" i="9"/>
  <c r="CU24" i="9"/>
  <c r="CU23" i="9"/>
  <c r="CU21" i="9"/>
  <c r="CU19" i="9"/>
  <c r="CU17" i="9"/>
  <c r="CU22" i="9"/>
  <c r="CU18" i="9"/>
  <c r="CU20" i="9"/>
  <c r="CU16" i="9"/>
  <c r="CU14" i="9"/>
  <c r="CU12" i="9"/>
  <c r="CU10" i="9"/>
  <c r="CU13" i="9"/>
  <c r="CU8" i="9"/>
  <c r="CU15" i="9"/>
  <c r="CU11" i="9"/>
  <c r="CU9" i="9"/>
  <c r="CU7" i="9"/>
  <c r="CU5" i="9"/>
  <c r="CU6" i="9"/>
  <c r="CU4" i="9" l="1"/>
  <c r="CU3" i="9" s="1"/>
  <c r="CW2" i="9"/>
  <c r="CX1" i="9"/>
  <c r="CV31" i="9"/>
  <c r="CV30" i="9"/>
  <c r="CV29" i="9"/>
  <c r="CV28" i="9"/>
  <c r="CV26" i="9"/>
  <c r="CV27" i="9"/>
  <c r="CV25" i="9"/>
  <c r="CV24" i="9"/>
  <c r="CV22" i="9"/>
  <c r="CV20" i="9"/>
  <c r="CV18" i="9"/>
  <c r="CV21" i="9"/>
  <c r="CV17" i="9"/>
  <c r="CV23" i="9"/>
  <c r="CV19" i="9"/>
  <c r="CV15" i="9"/>
  <c r="CV13" i="9"/>
  <c r="CV11" i="9"/>
  <c r="CV16" i="9"/>
  <c r="CV12" i="9"/>
  <c r="CV9" i="9"/>
  <c r="CV7" i="9"/>
  <c r="CV14" i="9"/>
  <c r="CV10" i="9"/>
  <c r="CV8" i="9"/>
  <c r="CV6" i="9"/>
  <c r="CV5" i="9"/>
  <c r="CV4" i="9" l="1"/>
  <c r="CV3" i="9" s="1"/>
  <c r="CX2" i="9"/>
  <c r="CY1" i="9"/>
  <c r="CW31" i="9"/>
  <c r="CW30" i="9"/>
  <c r="CW28" i="9"/>
  <c r="CW29" i="9"/>
  <c r="CW27" i="9"/>
  <c r="CW25" i="9"/>
  <c r="CW26" i="9"/>
  <c r="CW24" i="9"/>
  <c r="CW23" i="9"/>
  <c r="CW21" i="9"/>
  <c r="CW19" i="9"/>
  <c r="CW17" i="9"/>
  <c r="CW20" i="9"/>
  <c r="CW22" i="9"/>
  <c r="CW18" i="9"/>
  <c r="CW16" i="9"/>
  <c r="CW14" i="9"/>
  <c r="CW12" i="9"/>
  <c r="CW10" i="9"/>
  <c r="CW15" i="9"/>
  <c r="CW11" i="9"/>
  <c r="CW8" i="9"/>
  <c r="CW13" i="9"/>
  <c r="CW9" i="9"/>
  <c r="CW7" i="9"/>
  <c r="CW5" i="9"/>
  <c r="CW6" i="9"/>
  <c r="CW4" i="9" l="1"/>
  <c r="CW3" i="9" s="1"/>
  <c r="CY2" i="9"/>
  <c r="CZ1" i="9"/>
  <c r="CX31" i="9"/>
  <c r="CX30" i="9"/>
  <c r="CX29" i="9"/>
  <c r="CX28" i="9"/>
  <c r="CX27" i="9"/>
  <c r="CX26" i="9"/>
  <c r="CX25" i="9"/>
  <c r="CX22" i="9"/>
  <c r="CX20" i="9"/>
  <c r="CX18" i="9"/>
  <c r="CX23" i="9"/>
  <c r="CX19" i="9"/>
  <c r="CX24" i="9"/>
  <c r="CX21" i="9"/>
  <c r="CX17" i="9"/>
  <c r="CX15" i="9"/>
  <c r="CX13" i="9"/>
  <c r="CX11" i="9"/>
  <c r="CX14" i="9"/>
  <c r="CX10" i="9"/>
  <c r="CX9" i="9"/>
  <c r="CX7" i="9"/>
  <c r="CX16" i="9"/>
  <c r="CX12" i="9"/>
  <c r="CX8" i="9"/>
  <c r="CX6" i="9"/>
  <c r="CX5" i="9"/>
  <c r="CX4" i="9" l="1"/>
  <c r="CX3" i="9" s="1"/>
  <c r="CZ2" i="9"/>
  <c r="DA1" i="9"/>
  <c r="CY31" i="9"/>
  <c r="CY30" i="9"/>
  <c r="CY28" i="9"/>
  <c r="CY29" i="9"/>
  <c r="CY27" i="9"/>
  <c r="CY25" i="9"/>
  <c r="CY26" i="9"/>
  <c r="CY24" i="9"/>
  <c r="CY23" i="9"/>
  <c r="CY21" i="9"/>
  <c r="CY19" i="9"/>
  <c r="CY17" i="9"/>
  <c r="CY22" i="9"/>
  <c r="CY18" i="9"/>
  <c r="CY20" i="9"/>
  <c r="CY16" i="9"/>
  <c r="CY14" i="9"/>
  <c r="CY12" i="9"/>
  <c r="CY10" i="9"/>
  <c r="CY13" i="9"/>
  <c r="CY8" i="9"/>
  <c r="CY15" i="9"/>
  <c r="CY11" i="9"/>
  <c r="CY9" i="9"/>
  <c r="CY7" i="9"/>
  <c r="CY5" i="9"/>
  <c r="CY6" i="9"/>
  <c r="CY4" i="9" l="1"/>
  <c r="CY3" i="9" s="1"/>
  <c r="DA2" i="9"/>
  <c r="DB1" i="9"/>
  <c r="CZ31" i="9"/>
  <c r="CZ30" i="9"/>
  <c r="CZ29" i="9"/>
  <c r="CZ28" i="9"/>
  <c r="CZ26" i="9"/>
  <c r="CZ27" i="9"/>
  <c r="CZ25" i="9"/>
  <c r="CZ24" i="9"/>
  <c r="CZ22" i="9"/>
  <c r="CZ20" i="9"/>
  <c r="CZ18" i="9"/>
  <c r="CZ21" i="9"/>
  <c r="CZ17" i="9"/>
  <c r="CZ23" i="9"/>
  <c r="CZ19" i="9"/>
  <c r="CZ15" i="9"/>
  <c r="CZ13" i="9"/>
  <c r="CZ11" i="9"/>
  <c r="CZ16" i="9"/>
  <c r="CZ12" i="9"/>
  <c r="CZ9" i="9"/>
  <c r="CZ7" i="9"/>
  <c r="CZ14" i="9"/>
  <c r="CZ10" i="9"/>
  <c r="CZ8" i="9"/>
  <c r="CZ6" i="9"/>
  <c r="CZ5" i="9"/>
  <c r="CZ4" i="9" l="1"/>
  <c r="CZ3" i="9" s="1"/>
  <c r="DB2" i="9"/>
  <c r="DC1" i="9"/>
  <c r="DA31" i="9"/>
  <c r="DA30" i="9"/>
  <c r="DA28" i="9"/>
  <c r="DA29" i="9"/>
  <c r="DA27" i="9"/>
  <c r="DA25" i="9"/>
  <c r="DA26" i="9"/>
  <c r="DA24" i="9"/>
  <c r="DA23" i="9"/>
  <c r="DA21" i="9"/>
  <c r="DA19" i="9"/>
  <c r="DA17" i="9"/>
  <c r="DA20" i="9"/>
  <c r="DA22" i="9"/>
  <c r="DA18" i="9"/>
  <c r="DA16" i="9"/>
  <c r="DA14" i="9"/>
  <c r="DA12" i="9"/>
  <c r="DA10" i="9"/>
  <c r="DA15" i="9"/>
  <c r="DA11" i="9"/>
  <c r="DA8" i="9"/>
  <c r="DA13" i="9"/>
  <c r="DA9" i="9"/>
  <c r="DA7" i="9"/>
  <c r="DA5" i="9"/>
  <c r="DA6" i="9"/>
  <c r="DA4" i="9" l="1"/>
  <c r="DA3" i="9" s="1"/>
  <c r="DC2" i="9"/>
  <c r="DD1" i="9"/>
  <c r="DB31" i="9"/>
  <c r="DB30" i="9"/>
  <c r="DB29" i="9"/>
  <c r="DB28" i="9"/>
  <c r="DB27" i="9"/>
  <c r="DB26" i="9"/>
  <c r="DB25" i="9"/>
  <c r="DB22" i="9"/>
  <c r="DB20" i="9"/>
  <c r="DB18" i="9"/>
  <c r="DB24" i="9"/>
  <c r="DB23" i="9"/>
  <c r="DB19" i="9"/>
  <c r="DB21" i="9"/>
  <c r="DB17" i="9"/>
  <c r="DB15" i="9"/>
  <c r="DB13" i="9"/>
  <c r="DB11" i="9"/>
  <c r="DB14" i="9"/>
  <c r="DB10" i="9"/>
  <c r="DB9" i="9"/>
  <c r="DB7" i="9"/>
  <c r="DB16" i="9"/>
  <c r="DB12" i="9"/>
  <c r="DB8" i="9"/>
  <c r="DB6" i="9"/>
  <c r="DB5" i="9"/>
  <c r="DB4" i="9" l="1"/>
  <c r="DB3" i="9" s="1"/>
  <c r="DD2" i="9"/>
  <c r="DE1" i="9"/>
  <c r="DC31" i="9"/>
  <c r="DC30" i="9"/>
  <c r="DC28" i="9"/>
  <c r="DC29" i="9"/>
  <c r="DC27" i="9"/>
  <c r="DC25" i="9"/>
  <c r="DC26" i="9"/>
  <c r="DC24" i="9"/>
  <c r="DC23" i="9"/>
  <c r="DC21" i="9"/>
  <c r="DC19" i="9"/>
  <c r="DC17" i="9"/>
  <c r="DC22" i="9"/>
  <c r="DC18" i="9"/>
  <c r="DC20" i="9"/>
  <c r="DC16" i="9"/>
  <c r="DC14" i="9"/>
  <c r="DC12" i="9"/>
  <c r="DC10" i="9"/>
  <c r="DC13" i="9"/>
  <c r="DC8" i="9"/>
  <c r="DC15" i="9"/>
  <c r="DC11" i="9"/>
  <c r="DC9" i="9"/>
  <c r="DC7" i="9"/>
  <c r="DC5" i="9"/>
  <c r="DC6" i="9"/>
  <c r="DC4" i="9" l="1"/>
  <c r="DC3" i="9" s="1"/>
  <c r="DE2" i="9"/>
  <c r="DF1" i="9"/>
  <c r="DD31" i="9"/>
  <c r="DD30" i="9"/>
  <c r="DD29" i="9"/>
  <c r="DD28" i="9"/>
  <c r="DD26" i="9"/>
  <c r="DD27" i="9"/>
  <c r="DD25" i="9"/>
  <c r="DD24" i="9"/>
  <c r="DD22" i="9"/>
  <c r="DD20" i="9"/>
  <c r="DD18" i="9"/>
  <c r="DD21" i="9"/>
  <c r="DD17" i="9"/>
  <c r="DD23" i="9"/>
  <c r="DD19" i="9"/>
  <c r="DD15" i="9"/>
  <c r="DD13" i="9"/>
  <c r="DD11" i="9"/>
  <c r="DD16" i="9"/>
  <c r="DD12" i="9"/>
  <c r="DD9" i="9"/>
  <c r="DD7" i="9"/>
  <c r="DD14" i="9"/>
  <c r="DD10" i="9"/>
  <c r="DD8" i="9"/>
  <c r="DD6" i="9"/>
  <c r="DD5" i="9"/>
  <c r="DD4" i="9" l="1"/>
  <c r="DD3" i="9" s="1"/>
  <c r="DF2" i="9"/>
  <c r="DG1" i="9"/>
  <c r="DE31" i="9"/>
  <c r="DE30" i="9"/>
  <c r="DE28" i="9"/>
  <c r="DE29" i="9"/>
  <c r="DE27" i="9"/>
  <c r="DE25" i="9"/>
  <c r="DE26" i="9"/>
  <c r="DE24" i="9"/>
  <c r="DE23" i="9"/>
  <c r="DE21" i="9"/>
  <c r="DE19" i="9"/>
  <c r="DE17" i="9"/>
  <c r="DE20" i="9"/>
  <c r="DE22" i="9"/>
  <c r="DE18" i="9"/>
  <c r="DE16" i="9"/>
  <c r="DE14" i="9"/>
  <c r="DE12" i="9"/>
  <c r="DE10" i="9"/>
  <c r="DE15" i="9"/>
  <c r="DE11" i="9"/>
  <c r="DE8" i="9"/>
  <c r="DE13" i="9"/>
  <c r="DE9" i="9"/>
  <c r="DE7" i="9"/>
  <c r="DE5" i="9"/>
  <c r="DE6" i="9"/>
  <c r="DE4" i="9" l="1"/>
  <c r="DE3" i="9" s="1"/>
  <c r="DG2" i="9"/>
  <c r="DH1" i="9"/>
  <c r="DF31" i="9"/>
  <c r="DF30" i="9"/>
  <c r="DF29" i="9"/>
  <c r="DF28" i="9"/>
  <c r="DF27" i="9"/>
  <c r="DF26" i="9"/>
  <c r="DF25" i="9"/>
  <c r="DF22" i="9"/>
  <c r="DF20" i="9"/>
  <c r="DF18" i="9"/>
  <c r="DF23" i="9"/>
  <c r="DF19" i="9"/>
  <c r="DF24" i="9"/>
  <c r="DF21" i="9"/>
  <c r="DF17" i="9"/>
  <c r="DF15" i="9"/>
  <c r="DF13" i="9"/>
  <c r="DF11" i="9"/>
  <c r="DF14" i="9"/>
  <c r="DF10" i="9"/>
  <c r="DF9" i="9"/>
  <c r="DF7" i="9"/>
  <c r="DF16" i="9"/>
  <c r="DF12" i="9"/>
  <c r="DF8" i="9"/>
  <c r="DF6" i="9"/>
  <c r="DF5" i="9"/>
  <c r="DF4" i="9" l="1"/>
  <c r="DF3" i="9" s="1"/>
  <c r="DH2" i="9"/>
  <c r="DI1" i="9"/>
  <c r="DG31" i="9"/>
  <c r="DG30" i="9"/>
  <c r="DG28" i="9"/>
  <c r="DG29" i="9"/>
  <c r="DG27" i="9"/>
  <c r="DG25" i="9"/>
  <c r="DG26" i="9"/>
  <c r="DG24" i="9"/>
  <c r="DG23" i="9"/>
  <c r="DG21" i="9"/>
  <c r="DG19" i="9"/>
  <c r="DG17" i="9"/>
  <c r="DG22" i="9"/>
  <c r="DG18" i="9"/>
  <c r="DG20" i="9"/>
  <c r="DG16" i="9"/>
  <c r="DG14" i="9"/>
  <c r="DG12" i="9"/>
  <c r="DG10" i="9"/>
  <c r="DG13" i="9"/>
  <c r="DG8" i="9"/>
  <c r="DG15" i="9"/>
  <c r="DG11" i="9"/>
  <c r="DG9" i="9"/>
  <c r="DG7" i="9"/>
  <c r="DG5" i="9"/>
  <c r="DG6" i="9"/>
  <c r="DG4" i="9" l="1"/>
  <c r="DG3" i="9" s="1"/>
  <c r="DI2" i="9"/>
  <c r="DJ1" i="9"/>
  <c r="DH31" i="9"/>
  <c r="DH30" i="9"/>
  <c r="DH29" i="9"/>
  <c r="DH28" i="9"/>
  <c r="DH26" i="9"/>
  <c r="DH27" i="9"/>
  <c r="DH25" i="9"/>
  <c r="DH24" i="9"/>
  <c r="DH22" i="9"/>
  <c r="DH20" i="9"/>
  <c r="DH18" i="9"/>
  <c r="DH21" i="9"/>
  <c r="DH17" i="9"/>
  <c r="DH23" i="9"/>
  <c r="DH19" i="9"/>
  <c r="DH15" i="9"/>
  <c r="DH13" i="9"/>
  <c r="DH11" i="9"/>
  <c r="DH16" i="9"/>
  <c r="DH12" i="9"/>
  <c r="DH9" i="9"/>
  <c r="DH7" i="9"/>
  <c r="DH14" i="9"/>
  <c r="DH10" i="9"/>
  <c r="DH8" i="9"/>
  <c r="DH6" i="9"/>
  <c r="DH5" i="9"/>
  <c r="DH4" i="9" l="1"/>
  <c r="DH3" i="9" s="1"/>
  <c r="DJ2" i="9"/>
  <c r="DK1" i="9"/>
  <c r="DI31" i="9"/>
  <c r="DI30" i="9"/>
  <c r="DI28" i="9"/>
  <c r="DI29" i="9"/>
  <c r="DI27" i="9"/>
  <c r="DI25" i="9"/>
  <c r="DI26" i="9"/>
  <c r="DI24" i="9"/>
  <c r="DI23" i="9"/>
  <c r="DI21" i="9"/>
  <c r="DI19" i="9"/>
  <c r="DI17" i="9"/>
  <c r="DI20" i="9"/>
  <c r="DI22" i="9"/>
  <c r="DI18" i="9"/>
  <c r="DI16" i="9"/>
  <c r="DI14" i="9"/>
  <c r="DI12" i="9"/>
  <c r="DI10" i="9"/>
  <c r="DI15" i="9"/>
  <c r="DI11" i="9"/>
  <c r="DI8" i="9"/>
  <c r="DI13" i="9"/>
  <c r="DI9" i="9"/>
  <c r="DI7" i="9"/>
  <c r="DI5" i="9"/>
  <c r="DI6" i="9"/>
  <c r="DI4" i="9" l="1"/>
  <c r="DI3" i="9" s="1"/>
  <c r="DK2" i="9"/>
  <c r="DL1" i="9"/>
  <c r="DJ31" i="9"/>
  <c r="DJ30" i="9"/>
  <c r="DJ29" i="9"/>
  <c r="DJ28" i="9"/>
  <c r="DJ27" i="9"/>
  <c r="DJ26" i="9"/>
  <c r="DJ25" i="9"/>
  <c r="DJ22" i="9"/>
  <c r="DJ20" i="9"/>
  <c r="DJ18" i="9"/>
  <c r="DJ24" i="9"/>
  <c r="DJ23" i="9"/>
  <c r="DJ19" i="9"/>
  <c r="DJ21" i="9"/>
  <c r="DJ17" i="9"/>
  <c r="DJ15" i="9"/>
  <c r="DJ13" i="9"/>
  <c r="DJ11" i="9"/>
  <c r="DJ14" i="9"/>
  <c r="DJ10" i="9"/>
  <c r="DJ9" i="9"/>
  <c r="DJ7" i="9"/>
  <c r="DJ16" i="9"/>
  <c r="DJ12" i="9"/>
  <c r="DJ8" i="9"/>
  <c r="DJ6" i="9"/>
  <c r="DJ5" i="9"/>
  <c r="DJ4" i="9" l="1"/>
  <c r="DJ3" i="9" s="1"/>
  <c r="DL2" i="9"/>
  <c r="DM1" i="9"/>
  <c r="DK31" i="9"/>
  <c r="DK30" i="9"/>
  <c r="DK28" i="9"/>
  <c r="DK29" i="9"/>
  <c r="DK27" i="9"/>
  <c r="DK25" i="9"/>
  <c r="DK26" i="9"/>
  <c r="DK24" i="9"/>
  <c r="DK23" i="9"/>
  <c r="DK21" i="9"/>
  <c r="DK19" i="9"/>
  <c r="DK17" i="9"/>
  <c r="DK22" i="9"/>
  <c r="DK18" i="9"/>
  <c r="DK20" i="9"/>
  <c r="DK16" i="9"/>
  <c r="DK14" i="9"/>
  <c r="DK12" i="9"/>
  <c r="DK10" i="9"/>
  <c r="DK13" i="9"/>
  <c r="DK8" i="9"/>
  <c r="DK15" i="9"/>
  <c r="DK11" i="9"/>
  <c r="DK9" i="9"/>
  <c r="DK7" i="9"/>
  <c r="DK5" i="9"/>
  <c r="DK6" i="9"/>
  <c r="DK4" i="9" l="1"/>
  <c r="DK3" i="9" s="1"/>
  <c r="DM2" i="9"/>
  <c r="DN1" i="9"/>
  <c r="DL31" i="9"/>
  <c r="DL30" i="9"/>
  <c r="DL29" i="9"/>
  <c r="DL28" i="9"/>
  <c r="DL26" i="9"/>
  <c r="DL27" i="9"/>
  <c r="DL25" i="9"/>
  <c r="DL24" i="9"/>
  <c r="DL22" i="9"/>
  <c r="DL20" i="9"/>
  <c r="DL18" i="9"/>
  <c r="DL21" i="9"/>
  <c r="DL17" i="9"/>
  <c r="DL23" i="9"/>
  <c r="DL19" i="9"/>
  <c r="DL15" i="9"/>
  <c r="DL13" i="9"/>
  <c r="DL11" i="9"/>
  <c r="DL16" i="9"/>
  <c r="DL12" i="9"/>
  <c r="DL9" i="9"/>
  <c r="DL7" i="9"/>
  <c r="DL14" i="9"/>
  <c r="DL10" i="9"/>
  <c r="DL8" i="9"/>
  <c r="DL6" i="9"/>
  <c r="DL5" i="9"/>
  <c r="DL4" i="9" l="1"/>
  <c r="DL3" i="9" s="1"/>
  <c r="DN2" i="9"/>
  <c r="DO1" i="9"/>
  <c r="DM31" i="9"/>
  <c r="DM30" i="9"/>
  <c r="DM28" i="9"/>
  <c r="DM29" i="9"/>
  <c r="DM27" i="9"/>
  <c r="DM25" i="9"/>
  <c r="DM26" i="9"/>
  <c r="DM24" i="9"/>
  <c r="DM23" i="9"/>
  <c r="DM21" i="9"/>
  <c r="DM19" i="9"/>
  <c r="DM17" i="9"/>
  <c r="DM20" i="9"/>
  <c r="DM22" i="9"/>
  <c r="DM18" i="9"/>
  <c r="DM16" i="9"/>
  <c r="DM14" i="9"/>
  <c r="DM12" i="9"/>
  <c r="DM10" i="9"/>
  <c r="DM15" i="9"/>
  <c r="DM11" i="9"/>
  <c r="DM8" i="9"/>
  <c r="DM13" i="9"/>
  <c r="DM9" i="9"/>
  <c r="DM7" i="9"/>
  <c r="DM5" i="9"/>
  <c r="DM6" i="9"/>
  <c r="DM4" i="9" l="1"/>
  <c r="DM3" i="9" s="1"/>
  <c r="DO2" i="9"/>
  <c r="DP1" i="9"/>
  <c r="DN31" i="9"/>
  <c r="DN30" i="9"/>
  <c r="DN29" i="9"/>
  <c r="DN28" i="9"/>
  <c r="DN27" i="9"/>
  <c r="DN26" i="9"/>
  <c r="DN25" i="9"/>
  <c r="DN22" i="9"/>
  <c r="DN20" i="9"/>
  <c r="DN18" i="9"/>
  <c r="DN23" i="9"/>
  <c r="DN19" i="9"/>
  <c r="DN24" i="9"/>
  <c r="DN21" i="9"/>
  <c r="DN17" i="9"/>
  <c r="DN15" i="9"/>
  <c r="DN13" i="9"/>
  <c r="DN11" i="9"/>
  <c r="DN14" i="9"/>
  <c r="DN10" i="9"/>
  <c r="DN9" i="9"/>
  <c r="DN7" i="9"/>
  <c r="DN16" i="9"/>
  <c r="DN12" i="9"/>
  <c r="DN8" i="9"/>
  <c r="DN6" i="9"/>
  <c r="DN5" i="9"/>
  <c r="DN4" i="9" l="1"/>
  <c r="DN3" i="9" s="1"/>
  <c r="DP2" i="9"/>
  <c r="DQ1" i="9"/>
  <c r="DO31" i="9"/>
  <c r="DO30" i="9"/>
  <c r="DO28" i="9"/>
  <c r="DO29" i="9"/>
  <c r="DO27" i="9"/>
  <c r="DO25" i="9"/>
  <c r="DO26" i="9"/>
  <c r="DO24" i="9"/>
  <c r="DO23" i="9"/>
  <c r="DO21" i="9"/>
  <c r="DO19" i="9"/>
  <c r="DO17" i="9"/>
  <c r="DO22" i="9"/>
  <c r="DO18" i="9"/>
  <c r="DO20" i="9"/>
  <c r="DO16" i="9"/>
  <c r="DO14" i="9"/>
  <c r="DO12" i="9"/>
  <c r="DO10" i="9"/>
  <c r="DO13" i="9"/>
  <c r="DO8" i="9"/>
  <c r="DO15" i="9"/>
  <c r="DO11" i="9"/>
  <c r="DO9" i="9"/>
  <c r="DO7" i="9"/>
  <c r="DO5" i="9"/>
  <c r="DO6" i="9"/>
  <c r="DO4" i="9" l="1"/>
  <c r="DO3" i="9" s="1"/>
  <c r="DQ2" i="9"/>
  <c r="DR1" i="9"/>
  <c r="DP31" i="9"/>
  <c r="DP30" i="9"/>
  <c r="DP29" i="9"/>
  <c r="DP28" i="9"/>
  <c r="DP26" i="9"/>
  <c r="DP27" i="9"/>
  <c r="DP25" i="9"/>
  <c r="DP24" i="9"/>
  <c r="DP22" i="9"/>
  <c r="DP20" i="9"/>
  <c r="DP18" i="9"/>
  <c r="DP21" i="9"/>
  <c r="DP17" i="9"/>
  <c r="DP23" i="9"/>
  <c r="DP19" i="9"/>
  <c r="DP15" i="9"/>
  <c r="DP13" i="9"/>
  <c r="DP11" i="9"/>
  <c r="DP16" i="9"/>
  <c r="DP12" i="9"/>
  <c r="DP9" i="9"/>
  <c r="DP7" i="9"/>
  <c r="DP14" i="9"/>
  <c r="DP10" i="9"/>
  <c r="DP8" i="9"/>
  <c r="DP6" i="9"/>
  <c r="DP5" i="9"/>
  <c r="DP4" i="9" l="1"/>
  <c r="DP3" i="9" s="1"/>
  <c r="DR2" i="9"/>
  <c r="DS1" i="9"/>
  <c r="DQ31" i="9"/>
  <c r="DQ30" i="9"/>
  <c r="DQ28" i="9"/>
  <c r="DQ29" i="9"/>
  <c r="DQ27" i="9"/>
  <c r="DQ25" i="9"/>
  <c r="DQ26" i="9"/>
  <c r="DQ24" i="9"/>
  <c r="DQ23" i="9"/>
  <c r="DQ21" i="9"/>
  <c r="DQ19" i="9"/>
  <c r="DQ17" i="9"/>
  <c r="DQ20" i="9"/>
  <c r="DQ22" i="9"/>
  <c r="DQ18" i="9"/>
  <c r="DQ16" i="9"/>
  <c r="DQ14" i="9"/>
  <c r="DQ12" i="9"/>
  <c r="DQ10" i="9"/>
  <c r="DQ15" i="9"/>
  <c r="DQ11" i="9"/>
  <c r="DQ8" i="9"/>
  <c r="DQ13" i="9"/>
  <c r="DQ9" i="9"/>
  <c r="DQ7" i="9"/>
  <c r="DQ5" i="9"/>
  <c r="DQ6" i="9"/>
  <c r="DQ4" i="9" l="1"/>
  <c r="DQ3" i="9" s="1"/>
  <c r="DS2" i="9"/>
  <c r="DT1" i="9"/>
  <c r="DR31" i="9"/>
  <c r="DR30" i="9"/>
  <c r="DR29" i="9"/>
  <c r="DR28" i="9"/>
  <c r="DR27" i="9"/>
  <c r="DR26" i="9"/>
  <c r="DR25" i="9"/>
  <c r="DR22" i="9"/>
  <c r="DR20" i="9"/>
  <c r="DR18" i="9"/>
  <c r="DR24" i="9"/>
  <c r="DR23" i="9"/>
  <c r="DR19" i="9"/>
  <c r="DR21" i="9"/>
  <c r="DR17" i="9"/>
  <c r="DR15" i="9"/>
  <c r="DR13" i="9"/>
  <c r="DR11" i="9"/>
  <c r="DR14" i="9"/>
  <c r="DR10" i="9"/>
  <c r="DR9" i="9"/>
  <c r="DR7" i="9"/>
  <c r="DR16" i="9"/>
  <c r="DR12" i="9"/>
  <c r="DR8" i="9"/>
  <c r="DR6" i="9"/>
  <c r="DR5" i="9"/>
  <c r="DR4" i="9" l="1"/>
  <c r="DR3" i="9" s="1"/>
  <c r="DT2" i="9"/>
  <c r="DU1" i="9"/>
  <c r="DS31" i="9"/>
  <c r="DS30" i="9"/>
  <c r="DS28" i="9"/>
  <c r="DS29" i="9"/>
  <c r="DS27" i="9"/>
  <c r="DS25" i="9"/>
  <c r="DS26" i="9"/>
  <c r="DS24" i="9"/>
  <c r="DS23" i="9"/>
  <c r="DS21" i="9"/>
  <c r="DS19" i="9"/>
  <c r="DS17" i="9"/>
  <c r="DS22" i="9"/>
  <c r="DS18" i="9"/>
  <c r="DS20" i="9"/>
  <c r="DS16" i="9"/>
  <c r="DS14" i="9"/>
  <c r="DS12" i="9"/>
  <c r="DS10" i="9"/>
  <c r="DS13" i="9"/>
  <c r="DS8" i="9"/>
  <c r="DS15" i="9"/>
  <c r="DS11" i="9"/>
  <c r="DS9" i="9"/>
  <c r="DS7" i="9"/>
  <c r="DS5" i="9"/>
  <c r="DS6" i="9"/>
  <c r="DS4" i="9" l="1"/>
  <c r="DS3" i="9" s="1"/>
  <c r="DU2" i="9"/>
  <c r="DV1" i="9"/>
  <c r="DT31" i="9"/>
  <c r="DT30" i="9"/>
  <c r="DT29" i="9"/>
  <c r="DT28" i="9"/>
  <c r="DT26" i="9"/>
  <c r="DT27" i="9"/>
  <c r="DT25" i="9"/>
  <c r="DT24" i="9"/>
  <c r="DT22" i="9"/>
  <c r="DT20" i="9"/>
  <c r="DT18" i="9"/>
  <c r="DT21" i="9"/>
  <c r="DT17" i="9"/>
  <c r="DT23" i="9"/>
  <c r="DT19" i="9"/>
  <c r="DT15" i="9"/>
  <c r="DT13" i="9"/>
  <c r="DT11" i="9"/>
  <c r="DT16" i="9"/>
  <c r="DT12" i="9"/>
  <c r="DT9" i="9"/>
  <c r="DT7" i="9"/>
  <c r="DT14" i="9"/>
  <c r="DT10" i="9"/>
  <c r="DT8" i="9"/>
  <c r="DT6" i="9"/>
  <c r="DT5" i="9"/>
  <c r="DT4" i="9" l="1"/>
  <c r="DT3" i="9" s="1"/>
  <c r="DV2" i="9"/>
  <c r="DW1" i="9"/>
  <c r="DU31" i="9"/>
  <c r="DU30" i="9"/>
  <c r="DU28" i="9"/>
  <c r="DU29" i="9"/>
  <c r="DU27" i="9"/>
  <c r="DU25" i="9"/>
  <c r="DU26" i="9"/>
  <c r="DU24" i="9"/>
  <c r="DU23" i="9"/>
  <c r="DU21" i="9"/>
  <c r="DU19" i="9"/>
  <c r="DU17" i="9"/>
  <c r="DU20" i="9"/>
  <c r="DU22" i="9"/>
  <c r="DU18" i="9"/>
  <c r="DU16" i="9"/>
  <c r="DU14" i="9"/>
  <c r="DU12" i="9"/>
  <c r="DU10" i="9"/>
  <c r="DU15" i="9"/>
  <c r="DU11" i="9"/>
  <c r="DU8" i="9"/>
  <c r="DU13" i="9"/>
  <c r="DU9" i="9"/>
  <c r="DU7" i="9"/>
  <c r="DU5" i="9"/>
  <c r="DU6" i="9"/>
  <c r="DU4" i="9" l="1"/>
  <c r="DU3" i="9" s="1"/>
  <c r="DW2" i="9"/>
  <c r="DX1" i="9"/>
  <c r="DV31" i="9"/>
  <c r="DV30" i="9"/>
  <c r="DV29" i="9"/>
  <c r="DV28" i="9"/>
  <c r="DV27" i="9"/>
  <c r="DV26" i="9"/>
  <c r="DV25" i="9"/>
  <c r="DV22" i="9"/>
  <c r="DV20" i="9"/>
  <c r="DV18" i="9"/>
  <c r="DV23" i="9"/>
  <c r="DV19" i="9"/>
  <c r="DV24" i="9"/>
  <c r="DV21" i="9"/>
  <c r="DV17" i="9"/>
  <c r="DV15" i="9"/>
  <c r="DV13" i="9"/>
  <c r="DV11" i="9"/>
  <c r="DV14" i="9"/>
  <c r="DV10" i="9"/>
  <c r="DV9" i="9"/>
  <c r="DV7" i="9"/>
  <c r="DV16" i="9"/>
  <c r="DV12" i="9"/>
  <c r="DV8" i="9"/>
  <c r="DV6" i="9"/>
  <c r="DV5" i="9"/>
  <c r="DV4" i="9" l="1"/>
  <c r="DV3" i="9" s="1"/>
  <c r="DX2" i="9"/>
  <c r="DY1" i="9"/>
  <c r="DW31" i="9"/>
  <c r="DW30" i="9"/>
  <c r="DW28" i="9"/>
  <c r="DW29" i="9"/>
  <c r="DW27" i="9"/>
  <c r="DW25" i="9"/>
  <c r="DW26" i="9"/>
  <c r="DW24" i="9"/>
  <c r="DW23" i="9"/>
  <c r="DW21" i="9"/>
  <c r="DW19" i="9"/>
  <c r="DW17" i="9"/>
  <c r="DW22" i="9"/>
  <c r="DW18" i="9"/>
  <c r="DW20" i="9"/>
  <c r="DW16" i="9"/>
  <c r="DW14" i="9"/>
  <c r="DW12" i="9"/>
  <c r="DW10" i="9"/>
  <c r="DW13" i="9"/>
  <c r="DW8" i="9"/>
  <c r="DW15" i="9"/>
  <c r="DW11" i="9"/>
  <c r="DW9" i="9"/>
  <c r="DW7" i="9"/>
  <c r="DW5" i="9"/>
  <c r="DW6" i="9"/>
  <c r="DW4" i="9" l="1"/>
  <c r="DW3" i="9" s="1"/>
  <c r="DY2" i="9"/>
  <c r="DZ1" i="9"/>
  <c r="DX31" i="9"/>
  <c r="DX30" i="9"/>
  <c r="DX29" i="9"/>
  <c r="DX28" i="9"/>
  <c r="DX26" i="9"/>
  <c r="DX27" i="9"/>
  <c r="DX25" i="9"/>
  <c r="DX24" i="9"/>
  <c r="DX22" i="9"/>
  <c r="DX20" i="9"/>
  <c r="DX18" i="9"/>
  <c r="DX21" i="9"/>
  <c r="DX17" i="9"/>
  <c r="DX23" i="9"/>
  <c r="DX19" i="9"/>
  <c r="DX15" i="9"/>
  <c r="DX13" i="9"/>
  <c r="DX11" i="9"/>
  <c r="DX16" i="9"/>
  <c r="DX12" i="9"/>
  <c r="DX9" i="9"/>
  <c r="DX7" i="9"/>
  <c r="DX14" i="9"/>
  <c r="DX10" i="9"/>
  <c r="DX8" i="9"/>
  <c r="DX6" i="9"/>
  <c r="DX5" i="9"/>
  <c r="DX4" i="9" l="1"/>
  <c r="DX3" i="9" s="1"/>
  <c r="DZ2" i="9"/>
  <c r="EA1" i="9"/>
  <c r="DY31" i="9"/>
  <c r="DY30" i="9"/>
  <c r="DY28" i="9"/>
  <c r="DY29" i="9"/>
  <c r="DY27" i="9"/>
  <c r="DY25" i="9"/>
  <c r="DY26" i="9"/>
  <c r="DY24" i="9"/>
  <c r="DY23" i="9"/>
  <c r="DY21" i="9"/>
  <c r="DY19" i="9"/>
  <c r="DY17" i="9"/>
  <c r="DY20" i="9"/>
  <c r="DY22" i="9"/>
  <c r="DY18" i="9"/>
  <c r="DY16" i="9"/>
  <c r="DY14" i="9"/>
  <c r="DY12" i="9"/>
  <c r="DY10" i="9"/>
  <c r="DY15" i="9"/>
  <c r="DY11" i="9"/>
  <c r="DY8" i="9"/>
  <c r="DY13" i="9"/>
  <c r="DY9" i="9"/>
  <c r="DY7" i="9"/>
  <c r="DY5" i="9"/>
  <c r="DY6" i="9"/>
  <c r="DY4" i="9" l="1"/>
  <c r="DY3" i="9" s="1"/>
  <c r="EA2" i="9"/>
  <c r="EB1" i="9"/>
  <c r="DZ31" i="9"/>
  <c r="DZ30" i="9"/>
  <c r="DZ29" i="9"/>
  <c r="DZ28" i="9"/>
  <c r="DZ27" i="9"/>
  <c r="DZ26" i="9"/>
  <c r="DZ25" i="9"/>
  <c r="DZ22" i="9"/>
  <c r="DZ20" i="9"/>
  <c r="DZ18" i="9"/>
  <c r="DZ24" i="9"/>
  <c r="DZ23" i="9"/>
  <c r="DZ19" i="9"/>
  <c r="DZ21" i="9"/>
  <c r="DZ17" i="9"/>
  <c r="DZ15" i="9"/>
  <c r="DZ13" i="9"/>
  <c r="DZ11" i="9"/>
  <c r="DZ14" i="9"/>
  <c r="DZ10" i="9"/>
  <c r="DZ9" i="9"/>
  <c r="DZ7" i="9"/>
  <c r="DZ16" i="9"/>
  <c r="DZ12" i="9"/>
  <c r="DZ8" i="9"/>
  <c r="DZ6" i="9"/>
  <c r="DZ5" i="9"/>
  <c r="DZ4" i="9" l="1"/>
  <c r="DZ3" i="9" s="1"/>
  <c r="EB2" i="9"/>
  <c r="EC1" i="9"/>
  <c r="EA31" i="9"/>
  <c r="EA30" i="9"/>
  <c r="EA28" i="9"/>
  <c r="EA29" i="9"/>
  <c r="EA27" i="9"/>
  <c r="EA25" i="9"/>
  <c r="EA26" i="9"/>
  <c r="EA24" i="9"/>
  <c r="EA23" i="9"/>
  <c r="EA21" i="9"/>
  <c r="EA19" i="9"/>
  <c r="EA17" i="9"/>
  <c r="EA22" i="9"/>
  <c r="EA18" i="9"/>
  <c r="EA20" i="9"/>
  <c r="EA16" i="9"/>
  <c r="EA14" i="9"/>
  <c r="EA12" i="9"/>
  <c r="EA10" i="9"/>
  <c r="EA13" i="9"/>
  <c r="EA8" i="9"/>
  <c r="EA15" i="9"/>
  <c r="EA11" i="9"/>
  <c r="EA9" i="9"/>
  <c r="EA7" i="9"/>
  <c r="EA5" i="9"/>
  <c r="EA6" i="9"/>
  <c r="EA4" i="9" l="1"/>
  <c r="EA3" i="9" s="1"/>
  <c r="EC2" i="9"/>
  <c r="ED1" i="9"/>
  <c r="EB31" i="9"/>
  <c r="EB30" i="9"/>
  <c r="EB29" i="9"/>
  <c r="EB28" i="9"/>
  <c r="EB26" i="9"/>
  <c r="EB27" i="9"/>
  <c r="EB25" i="9"/>
  <c r="EB24" i="9"/>
  <c r="EB22" i="9"/>
  <c r="EB20" i="9"/>
  <c r="EB18" i="9"/>
  <c r="EB21" i="9"/>
  <c r="EB17" i="9"/>
  <c r="EB23" i="9"/>
  <c r="EB19" i="9"/>
  <c r="EB15" i="9"/>
  <c r="EB13" i="9"/>
  <c r="EB11" i="9"/>
  <c r="EB16" i="9"/>
  <c r="EB12" i="9"/>
  <c r="EB9" i="9"/>
  <c r="EB7" i="9"/>
  <c r="EB14" i="9"/>
  <c r="EB10" i="9"/>
  <c r="EB8" i="9"/>
  <c r="EB6" i="9"/>
  <c r="EB5" i="9"/>
  <c r="EB4" i="9" l="1"/>
  <c r="EB3" i="9" s="1"/>
  <c r="ED2" i="9"/>
  <c r="EE1" i="9"/>
  <c r="EC31" i="9"/>
  <c r="EC30" i="9"/>
  <c r="EC28" i="9"/>
  <c r="EC29" i="9"/>
  <c r="EC27" i="9"/>
  <c r="EC25" i="9"/>
  <c r="EC26" i="9"/>
  <c r="EC24" i="9"/>
  <c r="EC23" i="9"/>
  <c r="EC21" i="9"/>
  <c r="EC19" i="9"/>
  <c r="EC17" i="9"/>
  <c r="EC20" i="9"/>
  <c r="EC22" i="9"/>
  <c r="EC18" i="9"/>
  <c r="EC16" i="9"/>
  <c r="EC14" i="9"/>
  <c r="EC12" i="9"/>
  <c r="EC10" i="9"/>
  <c r="EC15" i="9"/>
  <c r="EC11" i="9"/>
  <c r="EC8" i="9"/>
  <c r="EC13" i="9"/>
  <c r="EC9" i="9"/>
  <c r="EC7" i="9"/>
  <c r="EC5" i="9"/>
  <c r="EC6" i="9"/>
  <c r="EC4" i="9" l="1"/>
  <c r="EC3" i="9" s="1"/>
  <c r="EE2" i="9"/>
  <c r="EF1" i="9"/>
  <c r="ED31" i="9"/>
  <c r="ED30" i="9"/>
  <c r="ED29" i="9"/>
  <c r="ED28" i="9"/>
  <c r="ED27" i="9"/>
  <c r="ED26" i="9"/>
  <c r="ED25" i="9"/>
  <c r="ED22" i="9"/>
  <c r="ED20" i="9"/>
  <c r="ED18" i="9"/>
  <c r="ED23" i="9"/>
  <c r="ED19" i="9"/>
  <c r="ED24" i="9"/>
  <c r="ED21" i="9"/>
  <c r="ED17" i="9"/>
  <c r="ED15" i="9"/>
  <c r="ED13" i="9"/>
  <c r="ED11" i="9"/>
  <c r="ED14" i="9"/>
  <c r="ED10" i="9"/>
  <c r="ED9" i="9"/>
  <c r="ED7" i="9"/>
  <c r="ED16" i="9"/>
  <c r="ED12" i="9"/>
  <c r="ED8" i="9"/>
  <c r="ED6" i="9"/>
  <c r="ED5" i="9"/>
  <c r="ED4" i="9" l="1"/>
  <c r="ED3" i="9" s="1"/>
  <c r="EF2" i="9"/>
  <c r="EG1" i="9"/>
  <c r="EE31" i="9"/>
  <c r="EE30" i="9"/>
  <c r="EE28" i="9"/>
  <c r="EE29" i="9"/>
  <c r="EE27" i="9"/>
  <c r="EE25" i="9"/>
  <c r="EE26" i="9"/>
  <c r="EE24" i="9"/>
  <c r="EE23" i="9"/>
  <c r="EE21" i="9"/>
  <c r="EE19" i="9"/>
  <c r="EE17" i="9"/>
  <c r="EE22" i="9"/>
  <c r="EE18" i="9"/>
  <c r="EE20" i="9"/>
  <c r="EE16" i="9"/>
  <c r="EE14" i="9"/>
  <c r="EE12" i="9"/>
  <c r="EE10" i="9"/>
  <c r="EE13" i="9"/>
  <c r="EE8" i="9"/>
  <c r="EE15" i="9"/>
  <c r="EE11" i="9"/>
  <c r="EE9" i="9"/>
  <c r="EE7" i="9"/>
  <c r="EE5" i="9"/>
  <c r="EE6" i="9"/>
  <c r="EE4" i="9" l="1"/>
  <c r="EE3" i="9" s="1"/>
  <c r="EG2" i="9"/>
  <c r="EH1" i="9"/>
  <c r="EF31" i="9"/>
  <c r="EF30" i="9"/>
  <c r="EF29" i="9"/>
  <c r="EF28" i="9"/>
  <c r="EF26" i="9"/>
  <c r="EF27" i="9"/>
  <c r="EF25" i="9"/>
  <c r="EF24" i="9"/>
  <c r="EF22" i="9"/>
  <c r="EF20" i="9"/>
  <c r="EF18" i="9"/>
  <c r="EF21" i="9"/>
  <c r="EF17" i="9"/>
  <c r="EF23" i="9"/>
  <c r="EF19" i="9"/>
  <c r="EF15" i="9"/>
  <c r="EF13" i="9"/>
  <c r="EF11" i="9"/>
  <c r="EF16" i="9"/>
  <c r="EF12" i="9"/>
  <c r="EF9" i="9"/>
  <c r="EF7" i="9"/>
  <c r="EF14" i="9"/>
  <c r="EF10" i="9"/>
  <c r="EF8" i="9"/>
  <c r="EF6" i="9"/>
  <c r="EF5" i="9"/>
  <c r="EF4" i="9" l="1"/>
  <c r="EF3" i="9" s="1"/>
  <c r="EH2" i="9"/>
  <c r="EI1" i="9"/>
  <c r="EG31" i="9"/>
  <c r="EG30" i="9"/>
  <c r="EG28" i="9"/>
  <c r="EG29" i="9"/>
  <c r="EG27" i="9"/>
  <c r="EG25" i="9"/>
  <c r="EG26" i="9"/>
  <c r="EG24" i="9"/>
  <c r="EG23" i="9"/>
  <c r="EG21" i="9"/>
  <c r="EG19" i="9"/>
  <c r="EG17" i="9"/>
  <c r="EG20" i="9"/>
  <c r="EG22" i="9"/>
  <c r="EG18" i="9"/>
  <c r="EG16" i="9"/>
  <c r="EG14" i="9"/>
  <c r="EG12" i="9"/>
  <c r="EG10" i="9"/>
  <c r="EG15" i="9"/>
  <c r="EG11" i="9"/>
  <c r="EG8" i="9"/>
  <c r="EG13" i="9"/>
  <c r="EG9" i="9"/>
  <c r="EG7" i="9"/>
  <c r="EG5" i="9"/>
  <c r="EG6" i="9"/>
  <c r="EG4" i="9" l="1"/>
  <c r="EG3" i="9" s="1"/>
  <c r="EI2" i="9"/>
  <c r="EJ1" i="9"/>
  <c r="EH31" i="9"/>
  <c r="EH30" i="9"/>
  <c r="EH29" i="9"/>
  <c r="EH28" i="9"/>
  <c r="EH27" i="9"/>
  <c r="EH26" i="9"/>
  <c r="EH25" i="9"/>
  <c r="EH22" i="9"/>
  <c r="EH20" i="9"/>
  <c r="EH18" i="9"/>
  <c r="EH24" i="9"/>
  <c r="EH23" i="9"/>
  <c r="EH19" i="9"/>
  <c r="EH21" i="9"/>
  <c r="EH17" i="9"/>
  <c r="EH15" i="9"/>
  <c r="EH13" i="9"/>
  <c r="EH11" i="9"/>
  <c r="EH14" i="9"/>
  <c r="EH10" i="9"/>
  <c r="EH9" i="9"/>
  <c r="EH7" i="9"/>
  <c r="EH16" i="9"/>
  <c r="EH12" i="9"/>
  <c r="EH8" i="9"/>
  <c r="EH6" i="9"/>
  <c r="EH5" i="9"/>
  <c r="EH4" i="9" l="1"/>
  <c r="EH3" i="9" s="1"/>
  <c r="EJ2" i="9"/>
  <c r="EK1" i="9"/>
  <c r="EI31" i="9"/>
  <c r="EI30" i="9"/>
  <c r="EI28" i="9"/>
  <c r="EI29" i="9"/>
  <c r="EI27" i="9"/>
  <c r="EI25" i="9"/>
  <c r="EI26" i="9"/>
  <c r="EI24" i="9"/>
  <c r="EI23" i="9"/>
  <c r="EI21" i="9"/>
  <c r="EI19" i="9"/>
  <c r="EI17" i="9"/>
  <c r="EI22" i="9"/>
  <c r="EI18" i="9"/>
  <c r="EI20" i="9"/>
  <c r="EI16" i="9"/>
  <c r="EI14" i="9"/>
  <c r="EI12" i="9"/>
  <c r="EI10" i="9"/>
  <c r="EI13" i="9"/>
  <c r="EI8" i="9"/>
  <c r="EI15" i="9"/>
  <c r="EI11" i="9"/>
  <c r="EI9" i="9"/>
  <c r="EI7" i="9"/>
  <c r="EI5" i="9"/>
  <c r="EI6" i="9"/>
  <c r="EI4" i="9" l="1"/>
  <c r="EI3" i="9" s="1"/>
  <c r="EK2" i="9"/>
  <c r="EL1" i="9"/>
  <c r="EJ31" i="9"/>
  <c r="EJ30" i="9"/>
  <c r="EJ29" i="9"/>
  <c r="EJ28" i="9"/>
  <c r="EJ26" i="9"/>
  <c r="EJ27" i="9"/>
  <c r="EJ25" i="9"/>
  <c r="EJ24" i="9"/>
  <c r="EJ22" i="9"/>
  <c r="EJ20" i="9"/>
  <c r="EJ18" i="9"/>
  <c r="EJ21" i="9"/>
  <c r="EJ17" i="9"/>
  <c r="EJ23" i="9"/>
  <c r="EJ19" i="9"/>
  <c r="EJ15" i="9"/>
  <c r="EJ13" i="9"/>
  <c r="EJ11" i="9"/>
  <c r="EJ16" i="9"/>
  <c r="EJ12" i="9"/>
  <c r="EJ9" i="9"/>
  <c r="EJ7" i="9"/>
  <c r="EJ14" i="9"/>
  <c r="EJ10" i="9"/>
  <c r="EJ8" i="9"/>
  <c r="EJ6" i="9"/>
  <c r="EJ5" i="9"/>
  <c r="EJ4" i="9" l="1"/>
  <c r="EJ3" i="9" s="1"/>
  <c r="EL2" i="9"/>
  <c r="EM1" i="9"/>
  <c r="EK31" i="9"/>
  <c r="EK30" i="9"/>
  <c r="EK28" i="9"/>
  <c r="EK29" i="9"/>
  <c r="EK27" i="9"/>
  <c r="EK25" i="9"/>
  <c r="EK26" i="9"/>
  <c r="EK24" i="9"/>
  <c r="EK23" i="9"/>
  <c r="EK21" i="9"/>
  <c r="EK19" i="9"/>
  <c r="EK17" i="9"/>
  <c r="EK20" i="9"/>
  <c r="EK22" i="9"/>
  <c r="EK18" i="9"/>
  <c r="EK16" i="9"/>
  <c r="EK14" i="9"/>
  <c r="EK12" i="9"/>
  <c r="EK10" i="9"/>
  <c r="EK15" i="9"/>
  <c r="EK11" i="9"/>
  <c r="EK8" i="9"/>
  <c r="EK13" i="9"/>
  <c r="EK9" i="9"/>
  <c r="EK7" i="9"/>
  <c r="EK5" i="9"/>
  <c r="EK6" i="9"/>
  <c r="EK4" i="9" l="1"/>
  <c r="EK3" i="9" s="1"/>
  <c r="EM2" i="9"/>
  <c r="EN1" i="9"/>
  <c r="EL31" i="9"/>
  <c r="EL30" i="9"/>
  <c r="EL29" i="9"/>
  <c r="EL28" i="9"/>
  <c r="EL27" i="9"/>
  <c r="EL26" i="9"/>
  <c r="EL25" i="9"/>
  <c r="EL22" i="9"/>
  <c r="EL20" i="9"/>
  <c r="EL18" i="9"/>
  <c r="EL23" i="9"/>
  <c r="EL19" i="9"/>
  <c r="EL24" i="9"/>
  <c r="EL21" i="9"/>
  <c r="EL17" i="9"/>
  <c r="EL15" i="9"/>
  <c r="EL13" i="9"/>
  <c r="EL11" i="9"/>
  <c r="EL14" i="9"/>
  <c r="EL10" i="9"/>
  <c r="EL9" i="9"/>
  <c r="EL7" i="9"/>
  <c r="EL16" i="9"/>
  <c r="EL12" i="9"/>
  <c r="EL8" i="9"/>
  <c r="EL6" i="9"/>
  <c r="EL5" i="9"/>
  <c r="EL4" i="9" l="1"/>
  <c r="EL3" i="9" s="1"/>
  <c r="EN2" i="9"/>
  <c r="EO1" i="9"/>
  <c r="EM31" i="9"/>
  <c r="EM30" i="9"/>
  <c r="EM28" i="9"/>
  <c r="EM29" i="9"/>
  <c r="EM27" i="9"/>
  <c r="EM25" i="9"/>
  <c r="EM26" i="9"/>
  <c r="EM24" i="9"/>
  <c r="EM23" i="9"/>
  <c r="EM21" i="9"/>
  <c r="EM19" i="9"/>
  <c r="EM17" i="9"/>
  <c r="EM22" i="9"/>
  <c r="EM18" i="9"/>
  <c r="EM20" i="9"/>
  <c r="EM16" i="9"/>
  <c r="EM14" i="9"/>
  <c r="EM12" i="9"/>
  <c r="EM10" i="9"/>
  <c r="EM13" i="9"/>
  <c r="EM8" i="9"/>
  <c r="EM15" i="9"/>
  <c r="EM11" i="9"/>
  <c r="EM9" i="9"/>
  <c r="EM7" i="9"/>
  <c r="EM5" i="9"/>
  <c r="EM6" i="9"/>
  <c r="EM4" i="9" l="1"/>
  <c r="EM3" i="9" s="1"/>
  <c r="EO2" i="9"/>
  <c r="EP1" i="9"/>
  <c r="EN31" i="9"/>
  <c r="EN30" i="9"/>
  <c r="EN29" i="9"/>
  <c r="EN28" i="9"/>
  <c r="EN26" i="9"/>
  <c r="EN27" i="9"/>
  <c r="EN25" i="9"/>
  <c r="EN24" i="9"/>
  <c r="EN22" i="9"/>
  <c r="EN20" i="9"/>
  <c r="EN18" i="9"/>
  <c r="EN21" i="9"/>
  <c r="EN17" i="9"/>
  <c r="EN23" i="9"/>
  <c r="EN19" i="9"/>
  <c r="EN15" i="9"/>
  <c r="EN13" i="9"/>
  <c r="EN11" i="9"/>
  <c r="EN16" i="9"/>
  <c r="EN12" i="9"/>
  <c r="EN9" i="9"/>
  <c r="EN7" i="9"/>
  <c r="EN14" i="9"/>
  <c r="EN10" i="9"/>
  <c r="EN8" i="9"/>
  <c r="EN6" i="9"/>
  <c r="EN5" i="9"/>
  <c r="EN4" i="9" l="1"/>
  <c r="EN3" i="9" s="1"/>
  <c r="EP2" i="9"/>
  <c r="EQ1" i="9"/>
  <c r="EO31" i="9"/>
  <c r="EO30" i="9"/>
  <c r="EO28" i="9"/>
  <c r="EO29" i="9"/>
  <c r="EO27" i="9"/>
  <c r="EO25" i="9"/>
  <c r="EO26" i="9"/>
  <c r="EO24" i="9"/>
  <c r="EO23" i="9"/>
  <c r="EO21" i="9"/>
  <c r="EO19" i="9"/>
  <c r="EO17" i="9"/>
  <c r="EO20" i="9"/>
  <c r="EO22" i="9"/>
  <c r="EO18" i="9"/>
  <c r="EO16" i="9"/>
  <c r="EO14" i="9"/>
  <c r="EO12" i="9"/>
  <c r="EO10" i="9"/>
  <c r="EO15" i="9"/>
  <c r="EO11" i="9"/>
  <c r="EO8" i="9"/>
  <c r="EO13" i="9"/>
  <c r="EO9" i="9"/>
  <c r="EO7" i="9"/>
  <c r="EO5" i="9"/>
  <c r="EO6" i="9"/>
  <c r="EO4" i="9" l="1"/>
  <c r="EO3" i="9" s="1"/>
  <c r="EQ2" i="9"/>
  <c r="ER1" i="9"/>
  <c r="EP31" i="9"/>
  <c r="EP30" i="9"/>
  <c r="EP29" i="9"/>
  <c r="EP28" i="9"/>
  <c r="EP27" i="9"/>
  <c r="EP26" i="9"/>
  <c r="EP25" i="9"/>
  <c r="EP22" i="9"/>
  <c r="EP20" i="9"/>
  <c r="EP18" i="9"/>
  <c r="EP24" i="9"/>
  <c r="EP23" i="9"/>
  <c r="EP19" i="9"/>
  <c r="EP21" i="9"/>
  <c r="EP17" i="9"/>
  <c r="EP15" i="9"/>
  <c r="EP13" i="9"/>
  <c r="EP11" i="9"/>
  <c r="EP14" i="9"/>
  <c r="EP10" i="9"/>
  <c r="EP9" i="9"/>
  <c r="EP7" i="9"/>
  <c r="EP16" i="9"/>
  <c r="EP12" i="9"/>
  <c r="EP8" i="9"/>
  <c r="EP6" i="9"/>
  <c r="EP5" i="9"/>
  <c r="EP4" i="9" l="1"/>
  <c r="EP3" i="9" s="1"/>
  <c r="ER2" i="9"/>
  <c r="ES1" i="9"/>
  <c r="EQ31" i="9"/>
  <c r="EQ30" i="9"/>
  <c r="EQ28" i="9"/>
  <c r="EQ29" i="9"/>
  <c r="EQ27" i="9"/>
  <c r="EQ25" i="9"/>
  <c r="EQ26" i="9"/>
  <c r="EQ24" i="9"/>
  <c r="EQ23" i="9"/>
  <c r="EQ21" i="9"/>
  <c r="EQ19" i="9"/>
  <c r="EQ17" i="9"/>
  <c r="EQ22" i="9"/>
  <c r="EQ18" i="9"/>
  <c r="EQ20" i="9"/>
  <c r="EQ16" i="9"/>
  <c r="EQ14" i="9"/>
  <c r="EQ12" i="9"/>
  <c r="EQ10" i="9"/>
  <c r="EQ13" i="9"/>
  <c r="EQ8" i="9"/>
  <c r="EQ15" i="9"/>
  <c r="EQ11" i="9"/>
  <c r="EQ9" i="9"/>
  <c r="EQ7" i="9"/>
  <c r="EQ5" i="9"/>
  <c r="EQ6" i="9"/>
  <c r="EQ4" i="9" l="1"/>
  <c r="EQ3" i="9" s="1"/>
  <c r="ES2" i="9"/>
  <c r="ET1" i="9"/>
  <c r="ER31" i="9"/>
  <c r="ER30" i="9"/>
  <c r="ER29" i="9"/>
  <c r="ER28" i="9"/>
  <c r="ER26" i="9"/>
  <c r="ER27" i="9"/>
  <c r="ER25" i="9"/>
  <c r="ER24" i="9"/>
  <c r="ER22" i="9"/>
  <c r="ER20" i="9"/>
  <c r="ER18" i="9"/>
  <c r="ER21" i="9"/>
  <c r="ER17" i="9"/>
  <c r="ER23" i="9"/>
  <c r="ER19" i="9"/>
  <c r="ER15" i="9"/>
  <c r="ER13" i="9"/>
  <c r="ER11" i="9"/>
  <c r="ER16" i="9"/>
  <c r="ER12" i="9"/>
  <c r="ER9" i="9"/>
  <c r="ER7" i="9"/>
  <c r="ER14" i="9"/>
  <c r="ER10" i="9"/>
  <c r="ER8" i="9"/>
  <c r="ER6" i="9"/>
  <c r="ER5" i="9"/>
  <c r="ER4" i="9" l="1"/>
  <c r="ER3" i="9" s="1"/>
  <c r="ET2" i="9"/>
  <c r="EU1" i="9"/>
  <c r="ES31" i="9"/>
  <c r="ES30" i="9"/>
  <c r="ES28" i="9"/>
  <c r="ES29" i="9"/>
  <c r="ES27" i="9"/>
  <c r="ES25" i="9"/>
  <c r="ES26" i="9"/>
  <c r="ES24" i="9"/>
  <c r="ES23" i="9"/>
  <c r="ES21" i="9"/>
  <c r="ES19" i="9"/>
  <c r="ES17" i="9"/>
  <c r="ES20" i="9"/>
  <c r="ES22" i="9"/>
  <c r="ES18" i="9"/>
  <c r="ES16" i="9"/>
  <c r="ES14" i="9"/>
  <c r="ES12" i="9"/>
  <c r="ES10" i="9"/>
  <c r="ES15" i="9"/>
  <c r="ES11" i="9"/>
  <c r="ES8" i="9"/>
  <c r="ES13" i="9"/>
  <c r="ES9" i="9"/>
  <c r="ES7" i="9"/>
  <c r="ES5" i="9"/>
  <c r="ES6" i="9"/>
  <c r="ES4" i="9" l="1"/>
  <c r="ES3" i="9" s="1"/>
  <c r="EU2" i="9"/>
  <c r="EV1" i="9"/>
  <c r="ET31" i="9"/>
  <c r="ET30" i="9"/>
  <c r="ET29" i="9"/>
  <c r="ET28" i="9"/>
  <c r="ET27" i="9"/>
  <c r="ET26" i="9"/>
  <c r="ET25" i="9"/>
  <c r="ET22" i="9"/>
  <c r="ET20" i="9"/>
  <c r="ET18" i="9"/>
  <c r="ET23" i="9"/>
  <c r="ET19" i="9"/>
  <c r="ET24" i="9"/>
  <c r="ET21" i="9"/>
  <c r="ET17" i="9"/>
  <c r="ET15" i="9"/>
  <c r="ET13" i="9"/>
  <c r="ET11" i="9"/>
  <c r="ET14" i="9"/>
  <c r="ET10" i="9"/>
  <c r="ET9" i="9"/>
  <c r="ET7" i="9"/>
  <c r="ET16" i="9"/>
  <c r="ET12" i="9"/>
  <c r="ET8" i="9"/>
  <c r="ET6" i="9"/>
  <c r="ET5" i="9"/>
  <c r="ET4" i="9" l="1"/>
  <c r="ET3" i="9" s="1"/>
  <c r="EV2" i="9"/>
  <c r="EW1" i="9"/>
  <c r="EU31" i="9"/>
  <c r="EU30" i="9"/>
  <c r="EU28" i="9"/>
  <c r="EU29" i="9"/>
  <c r="EU27" i="9"/>
  <c r="EU25" i="9"/>
  <c r="EU26" i="9"/>
  <c r="EU24" i="9"/>
  <c r="EU23" i="9"/>
  <c r="EU21" i="9"/>
  <c r="EU19" i="9"/>
  <c r="EU17" i="9"/>
  <c r="EU22" i="9"/>
  <c r="EU18" i="9"/>
  <c r="EU20" i="9"/>
  <c r="EU16" i="9"/>
  <c r="EU14" i="9"/>
  <c r="EU12" i="9"/>
  <c r="EU10" i="9"/>
  <c r="EU13" i="9"/>
  <c r="EU8" i="9"/>
  <c r="EU15" i="9"/>
  <c r="EU11" i="9"/>
  <c r="EU9" i="9"/>
  <c r="EU7" i="9"/>
  <c r="EU5" i="9"/>
  <c r="EU6" i="9"/>
  <c r="EU4" i="9" l="1"/>
  <c r="EU3" i="9" s="1"/>
  <c r="EW2" i="9"/>
  <c r="EX1" i="9"/>
  <c r="EV31" i="9"/>
  <c r="EV30" i="9"/>
  <c r="EV29" i="9"/>
  <c r="EV28" i="9"/>
  <c r="EV26" i="9"/>
  <c r="EV27" i="9"/>
  <c r="EV25" i="9"/>
  <c r="EV24" i="9"/>
  <c r="EV22" i="9"/>
  <c r="EV20" i="9"/>
  <c r="EV18" i="9"/>
  <c r="EV21" i="9"/>
  <c r="EV17" i="9"/>
  <c r="EV23" i="9"/>
  <c r="EV19" i="9"/>
  <c r="EV15" i="9"/>
  <c r="EV13" i="9"/>
  <c r="EV11" i="9"/>
  <c r="EV16" i="9"/>
  <c r="EV12" i="9"/>
  <c r="EV9" i="9"/>
  <c r="EV7" i="9"/>
  <c r="EV14" i="9"/>
  <c r="EV10" i="9"/>
  <c r="EV8" i="9"/>
  <c r="EV6" i="9"/>
  <c r="EV5" i="9"/>
  <c r="EV4" i="9" l="1"/>
  <c r="EV3" i="9" s="1"/>
  <c r="EX2" i="9"/>
  <c r="EY1" i="9"/>
  <c r="EW31" i="9"/>
  <c r="EW30" i="9"/>
  <c r="EW28" i="9"/>
  <c r="EW29" i="9"/>
  <c r="EW27" i="9"/>
  <c r="EW25" i="9"/>
  <c r="EW26" i="9"/>
  <c r="EW24" i="9"/>
  <c r="EW23" i="9"/>
  <c r="EW21" i="9"/>
  <c r="EW19" i="9"/>
  <c r="EW17" i="9"/>
  <c r="EW20" i="9"/>
  <c r="EW22" i="9"/>
  <c r="EW18" i="9"/>
  <c r="EW16" i="9"/>
  <c r="EW14" i="9"/>
  <c r="EW12" i="9"/>
  <c r="EW10" i="9"/>
  <c r="EW15" i="9"/>
  <c r="EW11" i="9"/>
  <c r="EW8" i="9"/>
  <c r="EW13" i="9"/>
  <c r="EW9" i="9"/>
  <c r="EW7" i="9"/>
  <c r="EW5" i="9"/>
  <c r="EW6" i="9"/>
  <c r="EW4" i="9" l="1"/>
  <c r="EW3" i="9" s="1"/>
  <c r="EY2" i="9"/>
  <c r="EZ1" i="9"/>
  <c r="EX31" i="9"/>
  <c r="EX30" i="9"/>
  <c r="EX29" i="9"/>
  <c r="EX28" i="9"/>
  <c r="EX27" i="9"/>
  <c r="EX26" i="9"/>
  <c r="EX25" i="9"/>
  <c r="EX22" i="9"/>
  <c r="EX20" i="9"/>
  <c r="EX18" i="9"/>
  <c r="EX24" i="9"/>
  <c r="EX23" i="9"/>
  <c r="EX19" i="9"/>
  <c r="EX21" i="9"/>
  <c r="EX17" i="9"/>
  <c r="EX15" i="9"/>
  <c r="EX13" i="9"/>
  <c r="EX11" i="9"/>
  <c r="EX14" i="9"/>
  <c r="EX10" i="9"/>
  <c r="EX9" i="9"/>
  <c r="EX7" i="9"/>
  <c r="EX16" i="9"/>
  <c r="EX12" i="9"/>
  <c r="EX8" i="9"/>
  <c r="EX6" i="9"/>
  <c r="EX5" i="9"/>
  <c r="EX4" i="9" l="1"/>
  <c r="EX3" i="9" s="1"/>
  <c r="EZ2" i="9"/>
  <c r="FA1" i="9"/>
  <c r="EY31" i="9"/>
  <c r="EY30" i="9"/>
  <c r="EY28" i="9"/>
  <c r="EY29" i="9"/>
  <c r="EY27" i="9"/>
  <c r="EY25" i="9"/>
  <c r="EY26" i="9"/>
  <c r="EY24" i="9"/>
  <c r="EY23" i="9"/>
  <c r="EY21" i="9"/>
  <c r="EY19" i="9"/>
  <c r="EY17" i="9"/>
  <c r="EY22" i="9"/>
  <c r="EY18" i="9"/>
  <c r="EY20" i="9"/>
  <c r="EY16" i="9"/>
  <c r="EY14" i="9"/>
  <c r="EY12" i="9"/>
  <c r="EY10" i="9"/>
  <c r="EY13" i="9"/>
  <c r="EY8" i="9"/>
  <c r="EY15" i="9"/>
  <c r="EY11" i="9"/>
  <c r="EY9" i="9"/>
  <c r="EY7" i="9"/>
  <c r="EY5" i="9"/>
  <c r="EY6" i="9"/>
  <c r="EY4" i="9" l="1"/>
  <c r="EY3" i="9" s="1"/>
  <c r="FA2" i="9"/>
  <c r="FB1" i="9"/>
  <c r="EZ31" i="9"/>
  <c r="EZ30" i="9"/>
  <c r="EZ29" i="9"/>
  <c r="EZ28" i="9"/>
  <c r="EZ26" i="9"/>
  <c r="EZ27" i="9"/>
  <c r="EZ25" i="9"/>
  <c r="EZ24" i="9"/>
  <c r="EZ22" i="9"/>
  <c r="EZ20" i="9"/>
  <c r="EZ18" i="9"/>
  <c r="EZ21" i="9"/>
  <c r="EZ17" i="9"/>
  <c r="EZ23" i="9"/>
  <c r="EZ19" i="9"/>
  <c r="EZ15" i="9"/>
  <c r="EZ13" i="9"/>
  <c r="EZ11" i="9"/>
  <c r="EZ16" i="9"/>
  <c r="EZ12" i="9"/>
  <c r="EZ9" i="9"/>
  <c r="EZ7" i="9"/>
  <c r="EZ14" i="9"/>
  <c r="EZ10" i="9"/>
  <c r="EZ8" i="9"/>
  <c r="EZ6" i="9"/>
  <c r="EZ5" i="9"/>
  <c r="EZ4" i="9" l="1"/>
  <c r="EZ3" i="9" s="1"/>
  <c r="FB2" i="9"/>
  <c r="FC1" i="9"/>
  <c r="FA31" i="9"/>
  <c r="FA30" i="9"/>
  <c r="FA28" i="9"/>
  <c r="FA29" i="9"/>
  <c r="FA27" i="9"/>
  <c r="FA25" i="9"/>
  <c r="FA26" i="9"/>
  <c r="FA24" i="9"/>
  <c r="FA23" i="9"/>
  <c r="FA21" i="9"/>
  <c r="FA19" i="9"/>
  <c r="FA17" i="9"/>
  <c r="FA20" i="9"/>
  <c r="FA22" i="9"/>
  <c r="FA18" i="9"/>
  <c r="FA16" i="9"/>
  <c r="FA14" i="9"/>
  <c r="FA12" i="9"/>
  <c r="FA10" i="9"/>
  <c r="FA15" i="9"/>
  <c r="FA11" i="9"/>
  <c r="FA8" i="9"/>
  <c r="FA13" i="9"/>
  <c r="FA9" i="9"/>
  <c r="FA7" i="9"/>
  <c r="FA5" i="9"/>
  <c r="FA6" i="9"/>
  <c r="FA4" i="9" l="1"/>
  <c r="FA3" i="9" s="1"/>
  <c r="FC2" i="9"/>
  <c r="FD1" i="9"/>
  <c r="FB31" i="9"/>
  <c r="FB30" i="9"/>
  <c r="FB29" i="9"/>
  <c r="FB28" i="9"/>
  <c r="FB27" i="9"/>
  <c r="FB26" i="9"/>
  <c r="FB25" i="9"/>
  <c r="FB22" i="9"/>
  <c r="FB20" i="9"/>
  <c r="FB18" i="9"/>
  <c r="FB23" i="9"/>
  <c r="FB19" i="9"/>
  <c r="FB24" i="9"/>
  <c r="FB21" i="9"/>
  <c r="FB17" i="9"/>
  <c r="FB15" i="9"/>
  <c r="FB13" i="9"/>
  <c r="FB11" i="9"/>
  <c r="FB14" i="9"/>
  <c r="FB10" i="9"/>
  <c r="FB9" i="9"/>
  <c r="FB7" i="9"/>
  <c r="FB16" i="9"/>
  <c r="FB12" i="9"/>
  <c r="FB8" i="9"/>
  <c r="FB6" i="9"/>
  <c r="FB5" i="9"/>
  <c r="FB4" i="9" l="1"/>
  <c r="FB3" i="9" s="1"/>
  <c r="FD2" i="9"/>
  <c r="FE1" i="9"/>
  <c r="FC31" i="9"/>
  <c r="FC30" i="9"/>
  <c r="FC28" i="9"/>
  <c r="FC29" i="9"/>
  <c r="FC27" i="9"/>
  <c r="FC25" i="9"/>
  <c r="FC26" i="9"/>
  <c r="FC24" i="9"/>
  <c r="FC23" i="9"/>
  <c r="FC21" i="9"/>
  <c r="FC19" i="9"/>
  <c r="FC17" i="9"/>
  <c r="FC22" i="9"/>
  <c r="FC18" i="9"/>
  <c r="FC20" i="9"/>
  <c r="FC16" i="9"/>
  <c r="FC14" i="9"/>
  <c r="FC12" i="9"/>
  <c r="FC10" i="9"/>
  <c r="FC13" i="9"/>
  <c r="FC8" i="9"/>
  <c r="FC15" i="9"/>
  <c r="FC11" i="9"/>
  <c r="FC9" i="9"/>
  <c r="FC7" i="9"/>
  <c r="FC5" i="9"/>
  <c r="FC6" i="9"/>
  <c r="FC4" i="9" l="1"/>
  <c r="FC3" i="9" s="1"/>
  <c r="FE2" i="9"/>
  <c r="FF1" i="9"/>
  <c r="FD31" i="9"/>
  <c r="FD30" i="9"/>
  <c r="FD29" i="9"/>
  <c r="FD28" i="9"/>
  <c r="FD26" i="9"/>
  <c r="FD27" i="9"/>
  <c r="FD25" i="9"/>
  <c r="FD24" i="9"/>
  <c r="FD22" i="9"/>
  <c r="FD20" i="9"/>
  <c r="FD18" i="9"/>
  <c r="FD21" i="9"/>
  <c r="FD17" i="9"/>
  <c r="FD23" i="9"/>
  <c r="FD19" i="9"/>
  <c r="FD15" i="9"/>
  <c r="FD13" i="9"/>
  <c r="FD11" i="9"/>
  <c r="FD16" i="9"/>
  <c r="FD12" i="9"/>
  <c r="FD9" i="9"/>
  <c r="FD7" i="9"/>
  <c r="FD14" i="9"/>
  <c r="FD10" i="9"/>
  <c r="FD8" i="9"/>
  <c r="FD6" i="9"/>
  <c r="FD5" i="9"/>
  <c r="FD4" i="9" l="1"/>
  <c r="FD3" i="9" s="1"/>
  <c r="FF2" i="9"/>
  <c r="FG1" i="9"/>
  <c r="FE31" i="9"/>
  <c r="FE30" i="9"/>
  <c r="FE28" i="9"/>
  <c r="FE29" i="9"/>
  <c r="FE27" i="9"/>
  <c r="FE25" i="9"/>
  <c r="FE26" i="9"/>
  <c r="FE24" i="9"/>
  <c r="FE23" i="9"/>
  <c r="FE21" i="9"/>
  <c r="FE19" i="9"/>
  <c r="FE17" i="9"/>
  <c r="FE20" i="9"/>
  <c r="FE22" i="9"/>
  <c r="FE18" i="9"/>
  <c r="FE16" i="9"/>
  <c r="FE14" i="9"/>
  <c r="FE12" i="9"/>
  <c r="FE10" i="9"/>
  <c r="FE15" i="9"/>
  <c r="FE11" i="9"/>
  <c r="FE8" i="9"/>
  <c r="FE13" i="9"/>
  <c r="FE9" i="9"/>
  <c r="FE7" i="9"/>
  <c r="FE5" i="9"/>
  <c r="FE6" i="9"/>
  <c r="FE4" i="9" l="1"/>
  <c r="FE3" i="9" s="1"/>
  <c r="FG2" i="9"/>
  <c r="FH1" i="9"/>
  <c r="FF31" i="9"/>
  <c r="FF30" i="9"/>
  <c r="FF29" i="9"/>
  <c r="FF28" i="9"/>
  <c r="FF27" i="9"/>
  <c r="FF26" i="9"/>
  <c r="FF25" i="9"/>
  <c r="FF22" i="9"/>
  <c r="FF20" i="9"/>
  <c r="FF18" i="9"/>
  <c r="FF24" i="9"/>
  <c r="FF23" i="9"/>
  <c r="FF19" i="9"/>
  <c r="FF21" i="9"/>
  <c r="FF17" i="9"/>
  <c r="FF15" i="9"/>
  <c r="FF13" i="9"/>
  <c r="FF11" i="9"/>
  <c r="FF14" i="9"/>
  <c r="FF10" i="9"/>
  <c r="FF9" i="9"/>
  <c r="FF7" i="9"/>
  <c r="FF16" i="9"/>
  <c r="FF12" i="9"/>
  <c r="FF8" i="9"/>
  <c r="FF6" i="9"/>
  <c r="FF5" i="9"/>
  <c r="FF4" i="9" l="1"/>
  <c r="FF3" i="9" s="1"/>
  <c r="FH2" i="9"/>
  <c r="FI1" i="9"/>
  <c r="FG31" i="9"/>
  <c r="FG30" i="9"/>
  <c r="FG28" i="9"/>
  <c r="FG29" i="9"/>
  <c r="FG27" i="9"/>
  <c r="FG25" i="9"/>
  <c r="FG26" i="9"/>
  <c r="FG24" i="9"/>
  <c r="FG23" i="9"/>
  <c r="FG21" i="9"/>
  <c r="FG19" i="9"/>
  <c r="FG17" i="9"/>
  <c r="FG22" i="9"/>
  <c r="FG18" i="9"/>
  <c r="FG20" i="9"/>
  <c r="FG16" i="9"/>
  <c r="FG14" i="9"/>
  <c r="FG12" i="9"/>
  <c r="FG10" i="9"/>
  <c r="FG13" i="9"/>
  <c r="FG8" i="9"/>
  <c r="FG15" i="9"/>
  <c r="FG11" i="9"/>
  <c r="FG9" i="9"/>
  <c r="FG7" i="9"/>
  <c r="FG5" i="9"/>
  <c r="FG6" i="9"/>
  <c r="FG4" i="9" l="1"/>
  <c r="FG3" i="9" s="1"/>
  <c r="FI2" i="9"/>
  <c r="FJ1" i="9"/>
  <c r="FH31" i="9"/>
  <c r="FH30" i="9"/>
  <c r="FH29" i="9"/>
  <c r="FH28" i="9"/>
  <c r="FH26" i="9"/>
  <c r="FH27" i="9"/>
  <c r="FH25" i="9"/>
  <c r="FH24" i="9"/>
  <c r="FH22" i="9"/>
  <c r="FH20" i="9"/>
  <c r="FH18" i="9"/>
  <c r="FH21" i="9"/>
  <c r="FH17" i="9"/>
  <c r="FH23" i="9"/>
  <c r="FH19" i="9"/>
  <c r="FH15" i="9"/>
  <c r="FH13" i="9"/>
  <c r="FH11" i="9"/>
  <c r="FH16" i="9"/>
  <c r="FH12" i="9"/>
  <c r="FH9" i="9"/>
  <c r="FH7" i="9"/>
  <c r="FH14" i="9"/>
  <c r="FH10" i="9"/>
  <c r="FH8" i="9"/>
  <c r="FH6" i="9"/>
  <c r="FH5" i="9"/>
  <c r="FH4" i="9" l="1"/>
  <c r="FH3" i="9" s="1"/>
  <c r="FJ2" i="9"/>
  <c r="FK1" i="9"/>
  <c r="FI31" i="9"/>
  <c r="FI30" i="9"/>
  <c r="FI28" i="9"/>
  <c r="FI29" i="9"/>
  <c r="FI27" i="9"/>
  <c r="FI25" i="9"/>
  <c r="FI26" i="9"/>
  <c r="FI24" i="9"/>
  <c r="FI23" i="9"/>
  <c r="FI21" i="9"/>
  <c r="FI19" i="9"/>
  <c r="FI17" i="9"/>
  <c r="FI20" i="9"/>
  <c r="FI22" i="9"/>
  <c r="FI18" i="9"/>
  <c r="FI16" i="9"/>
  <c r="FI14" i="9"/>
  <c r="FI12" i="9"/>
  <c r="FI10" i="9"/>
  <c r="FI15" i="9"/>
  <c r="FI11" i="9"/>
  <c r="FI8" i="9"/>
  <c r="FI13" i="9"/>
  <c r="FI9" i="9"/>
  <c r="FI7" i="9"/>
  <c r="FI5" i="9"/>
  <c r="FI6" i="9"/>
  <c r="FI4" i="9" l="1"/>
  <c r="FI3" i="9" s="1"/>
  <c r="FK2" i="9"/>
  <c r="FL1" i="9"/>
  <c r="FJ31" i="9"/>
  <c r="FJ30" i="9"/>
  <c r="FJ29" i="9"/>
  <c r="FJ28" i="9"/>
  <c r="FJ27" i="9"/>
  <c r="FJ26" i="9"/>
  <c r="FJ25" i="9"/>
  <c r="FJ22" i="9"/>
  <c r="FJ20" i="9"/>
  <c r="FJ18" i="9"/>
  <c r="FJ23" i="9"/>
  <c r="FJ19" i="9"/>
  <c r="FJ24" i="9"/>
  <c r="FJ21" i="9"/>
  <c r="FJ17" i="9"/>
  <c r="FJ15" i="9"/>
  <c r="FJ13" i="9"/>
  <c r="FJ11" i="9"/>
  <c r="FJ14" i="9"/>
  <c r="FJ10" i="9"/>
  <c r="FJ9" i="9"/>
  <c r="FJ7" i="9"/>
  <c r="FJ16" i="9"/>
  <c r="FJ12" i="9"/>
  <c r="FJ8" i="9"/>
  <c r="FJ6" i="9"/>
  <c r="FJ5" i="9"/>
  <c r="FJ4" i="9" l="1"/>
  <c r="FJ3" i="9" s="1"/>
  <c r="FL2" i="9"/>
  <c r="FM1" i="9"/>
  <c r="FK31" i="9"/>
  <c r="FK30" i="9"/>
  <c r="FK28" i="9"/>
  <c r="FK29" i="9"/>
  <c r="FK27" i="9"/>
  <c r="FK25" i="9"/>
  <c r="FK26" i="9"/>
  <c r="FK24" i="9"/>
  <c r="FK23" i="9"/>
  <c r="FK21" i="9"/>
  <c r="FK19" i="9"/>
  <c r="FK17" i="9"/>
  <c r="FK22" i="9"/>
  <c r="FK18" i="9"/>
  <c r="FK20" i="9"/>
  <c r="FK16" i="9"/>
  <c r="FK14" i="9"/>
  <c r="FK12" i="9"/>
  <c r="FK10" i="9"/>
  <c r="FK13" i="9"/>
  <c r="FK8" i="9"/>
  <c r="FK15" i="9"/>
  <c r="FK11" i="9"/>
  <c r="FK9" i="9"/>
  <c r="FK7" i="9"/>
  <c r="FK5" i="9"/>
  <c r="FK6" i="9"/>
  <c r="FK4" i="9" l="1"/>
  <c r="FK3" i="9" s="1"/>
  <c r="FM2" i="9"/>
  <c r="FN1" i="9"/>
  <c r="FL31" i="9"/>
  <c r="FL30" i="9"/>
  <c r="FL29" i="9"/>
  <c r="FL28" i="9"/>
  <c r="FL26" i="9"/>
  <c r="FL27" i="9"/>
  <c r="FL25" i="9"/>
  <c r="FL24" i="9"/>
  <c r="FL22" i="9"/>
  <c r="FL20" i="9"/>
  <c r="FL18" i="9"/>
  <c r="FL21" i="9"/>
  <c r="FL17" i="9"/>
  <c r="FL23" i="9"/>
  <c r="FL19" i="9"/>
  <c r="FL15" i="9"/>
  <c r="FL13" i="9"/>
  <c r="FL11" i="9"/>
  <c r="FL16" i="9"/>
  <c r="FL12" i="9"/>
  <c r="FL9" i="9"/>
  <c r="FL7" i="9"/>
  <c r="FL14" i="9"/>
  <c r="FL10" i="9"/>
  <c r="FL8" i="9"/>
  <c r="FL6" i="9"/>
  <c r="FL5" i="9"/>
  <c r="FL4" i="9" l="1"/>
  <c r="FL3" i="9" s="1"/>
  <c r="FN2" i="9"/>
  <c r="FO1" i="9"/>
  <c r="FM31" i="9"/>
  <c r="FM30" i="9"/>
  <c r="FM28" i="9"/>
  <c r="FM29" i="9"/>
  <c r="FM27" i="9"/>
  <c r="FM25" i="9"/>
  <c r="FM26" i="9"/>
  <c r="FM24" i="9"/>
  <c r="FM23" i="9"/>
  <c r="FM21" i="9"/>
  <c r="FM19" i="9"/>
  <c r="FM17" i="9"/>
  <c r="FM20" i="9"/>
  <c r="FM22" i="9"/>
  <c r="FM18" i="9"/>
  <c r="FM16" i="9"/>
  <c r="FM14" i="9"/>
  <c r="FM12" i="9"/>
  <c r="FM10" i="9"/>
  <c r="FM15" i="9"/>
  <c r="FM11" i="9"/>
  <c r="FM8" i="9"/>
  <c r="FM13" i="9"/>
  <c r="FM9" i="9"/>
  <c r="FM7" i="9"/>
  <c r="FM5" i="9"/>
  <c r="FM6" i="9"/>
  <c r="FM4" i="9" l="1"/>
  <c r="FM3" i="9" s="1"/>
  <c r="FO2" i="9"/>
  <c r="FP1" i="9"/>
  <c r="FN31" i="9"/>
  <c r="FN30" i="9"/>
  <c r="FN29" i="9"/>
  <c r="FN28" i="9"/>
  <c r="FN27" i="9"/>
  <c r="FN26" i="9"/>
  <c r="FN25" i="9"/>
  <c r="FN22" i="9"/>
  <c r="FN20" i="9"/>
  <c r="FN18" i="9"/>
  <c r="FN24" i="9"/>
  <c r="FN23" i="9"/>
  <c r="FN19" i="9"/>
  <c r="FN21" i="9"/>
  <c r="FN17" i="9"/>
  <c r="FN15" i="9"/>
  <c r="FN13" i="9"/>
  <c r="FN11" i="9"/>
  <c r="FN14" i="9"/>
  <c r="FN10" i="9"/>
  <c r="FN9" i="9"/>
  <c r="FN7" i="9"/>
  <c r="FN16" i="9"/>
  <c r="FN12" i="9"/>
  <c r="FN8" i="9"/>
  <c r="FN6" i="9"/>
  <c r="FN5" i="9"/>
  <c r="FN4" i="9" l="1"/>
  <c r="FN3" i="9" s="1"/>
  <c r="FP2" i="9"/>
  <c r="FQ1" i="9"/>
  <c r="FO31" i="9"/>
  <c r="FO30" i="9"/>
  <c r="FO28" i="9"/>
  <c r="FO29" i="9"/>
  <c r="FO27" i="9"/>
  <c r="FO25" i="9"/>
  <c r="FO26" i="9"/>
  <c r="FO24" i="9"/>
  <c r="FO23" i="9"/>
  <c r="FO21" i="9"/>
  <c r="FO19" i="9"/>
  <c r="FO17" i="9"/>
  <c r="FO22" i="9"/>
  <c r="FO18" i="9"/>
  <c r="FO20" i="9"/>
  <c r="FO16" i="9"/>
  <c r="FO14" i="9"/>
  <c r="FO12" i="9"/>
  <c r="FO10" i="9"/>
  <c r="FO13" i="9"/>
  <c r="FO8" i="9"/>
  <c r="FO15" i="9"/>
  <c r="FO11" i="9"/>
  <c r="FO9" i="9"/>
  <c r="FO7" i="9"/>
  <c r="FO5" i="9"/>
  <c r="FO6" i="9"/>
  <c r="FO4" i="9" l="1"/>
  <c r="FO3" i="9" s="1"/>
  <c r="FQ2" i="9"/>
  <c r="FR1" i="9"/>
  <c r="FP31" i="9"/>
  <c r="FP30" i="9"/>
  <c r="FP29" i="9"/>
  <c r="FP28" i="9"/>
  <c r="FP26" i="9"/>
  <c r="FP27" i="9"/>
  <c r="FP25" i="9"/>
  <c r="FP24" i="9"/>
  <c r="FP22" i="9"/>
  <c r="FP20" i="9"/>
  <c r="FP18" i="9"/>
  <c r="FP21" i="9"/>
  <c r="FP17" i="9"/>
  <c r="FP23" i="9"/>
  <c r="FP19" i="9"/>
  <c r="FP15" i="9"/>
  <c r="FP13" i="9"/>
  <c r="FP11" i="9"/>
  <c r="FP16" i="9"/>
  <c r="FP12" i="9"/>
  <c r="FP9" i="9"/>
  <c r="FP7" i="9"/>
  <c r="FP14" i="9"/>
  <c r="FP10" i="9"/>
  <c r="FP8" i="9"/>
  <c r="FP6" i="9"/>
  <c r="FP5" i="9"/>
  <c r="FP4" i="9" l="1"/>
  <c r="FP3" i="9" s="1"/>
  <c r="FR2" i="9"/>
  <c r="FS1" i="9"/>
  <c r="FQ31" i="9"/>
  <c r="FQ30" i="9"/>
  <c r="FQ28" i="9"/>
  <c r="FQ29" i="9"/>
  <c r="FQ27" i="9"/>
  <c r="FQ25" i="9"/>
  <c r="FQ26" i="9"/>
  <c r="FQ24" i="9"/>
  <c r="FQ23" i="9"/>
  <c r="FQ21" i="9"/>
  <c r="FQ19" i="9"/>
  <c r="FQ17" i="9"/>
  <c r="FQ20" i="9"/>
  <c r="FQ22" i="9"/>
  <c r="FQ18" i="9"/>
  <c r="FQ16" i="9"/>
  <c r="FQ14" i="9"/>
  <c r="FQ12" i="9"/>
  <c r="FQ10" i="9"/>
  <c r="FQ15" i="9"/>
  <c r="FQ11" i="9"/>
  <c r="FQ8" i="9"/>
  <c r="FQ13" i="9"/>
  <c r="FQ9" i="9"/>
  <c r="FQ7" i="9"/>
  <c r="FQ5" i="9"/>
  <c r="FQ6" i="9"/>
  <c r="FQ4" i="9" l="1"/>
  <c r="FQ3" i="9" s="1"/>
  <c r="FS2" i="9"/>
  <c r="FT1" i="9"/>
  <c r="FR31" i="9"/>
  <c r="FR30" i="9"/>
  <c r="FR29" i="9"/>
  <c r="FR28" i="9"/>
  <c r="FR27" i="9"/>
  <c r="FR26" i="9"/>
  <c r="FR25" i="9"/>
  <c r="FR22" i="9"/>
  <c r="FR20" i="9"/>
  <c r="FR18" i="9"/>
  <c r="FR23" i="9"/>
  <c r="FR19" i="9"/>
  <c r="FR24" i="9"/>
  <c r="FR21" i="9"/>
  <c r="FR17" i="9"/>
  <c r="FR15" i="9"/>
  <c r="FR13" i="9"/>
  <c r="FR11" i="9"/>
  <c r="FR14" i="9"/>
  <c r="FR10" i="9"/>
  <c r="FR9" i="9"/>
  <c r="FR7" i="9"/>
  <c r="FR16" i="9"/>
  <c r="FR12" i="9"/>
  <c r="FR8" i="9"/>
  <c r="FR6" i="9"/>
  <c r="FR5" i="9"/>
  <c r="FR4" i="9" l="1"/>
  <c r="FR3" i="9" s="1"/>
  <c r="FT2" i="9"/>
  <c r="FU1" i="9"/>
  <c r="FS31" i="9"/>
  <c r="FS30" i="9"/>
  <c r="FS28" i="9"/>
  <c r="FS29" i="9"/>
  <c r="FS27" i="9"/>
  <c r="FS25" i="9"/>
  <c r="FS26" i="9"/>
  <c r="FS24" i="9"/>
  <c r="FS23" i="9"/>
  <c r="FS21" i="9"/>
  <c r="FS19" i="9"/>
  <c r="FS17" i="9"/>
  <c r="FS22" i="9"/>
  <c r="FS18" i="9"/>
  <c r="FS20" i="9"/>
  <c r="FS16" i="9"/>
  <c r="FS14" i="9"/>
  <c r="FS12" i="9"/>
  <c r="FS10" i="9"/>
  <c r="FS13" i="9"/>
  <c r="FS8" i="9"/>
  <c r="FS15" i="9"/>
  <c r="FS11" i="9"/>
  <c r="FS9" i="9"/>
  <c r="FS7" i="9"/>
  <c r="FS5" i="9"/>
  <c r="FS6" i="9"/>
  <c r="FS4" i="9" l="1"/>
  <c r="FS3" i="9" s="1"/>
  <c r="FU2" i="9"/>
  <c r="FV1" i="9"/>
  <c r="FT31" i="9"/>
  <c r="FT30" i="9"/>
  <c r="FT29" i="9"/>
  <c r="FT28" i="9"/>
  <c r="FT26" i="9"/>
  <c r="FT27" i="9"/>
  <c r="FT25" i="9"/>
  <c r="FT24" i="9"/>
  <c r="FT22" i="9"/>
  <c r="FT20" i="9"/>
  <c r="FT18" i="9"/>
  <c r="FT21" i="9"/>
  <c r="FT17" i="9"/>
  <c r="FT23" i="9"/>
  <c r="FT19" i="9"/>
  <c r="FT15" i="9"/>
  <c r="FT13" i="9"/>
  <c r="FT11" i="9"/>
  <c r="FT16" i="9"/>
  <c r="FT12" i="9"/>
  <c r="FT9" i="9"/>
  <c r="FT7" i="9"/>
  <c r="FT14" i="9"/>
  <c r="FT10" i="9"/>
  <c r="FT8" i="9"/>
  <c r="FT6" i="9"/>
  <c r="FT5" i="9"/>
  <c r="FT4" i="9" l="1"/>
  <c r="FT3" i="9" s="1"/>
  <c r="FV2" i="9"/>
  <c r="FW1" i="9"/>
  <c r="FU31" i="9"/>
  <c r="FU30" i="9"/>
  <c r="FU28" i="9"/>
  <c r="FU29" i="9"/>
  <c r="FU27" i="9"/>
  <c r="FU25" i="9"/>
  <c r="FU26" i="9"/>
  <c r="FU24" i="9"/>
  <c r="FU23" i="9"/>
  <c r="FU21" i="9"/>
  <c r="FU19" i="9"/>
  <c r="FU17" i="9"/>
  <c r="FU20" i="9"/>
  <c r="FU22" i="9"/>
  <c r="FU18" i="9"/>
  <c r="FU16" i="9"/>
  <c r="FU14" i="9"/>
  <c r="FU12" i="9"/>
  <c r="FU10" i="9"/>
  <c r="FU15" i="9"/>
  <c r="FU11" i="9"/>
  <c r="FU8" i="9"/>
  <c r="FU13" i="9"/>
  <c r="FU9" i="9"/>
  <c r="FU7" i="9"/>
  <c r="FU5" i="9"/>
  <c r="FU6" i="9"/>
  <c r="FU4" i="9" l="1"/>
  <c r="FU3" i="9" s="1"/>
  <c r="FW2" i="9"/>
  <c r="FX1" i="9"/>
  <c r="FV31" i="9"/>
  <c r="FV30" i="9"/>
  <c r="FV29" i="9"/>
  <c r="FV28" i="9"/>
  <c r="FV27" i="9"/>
  <c r="FV26" i="9"/>
  <c r="FV25" i="9"/>
  <c r="FV22" i="9"/>
  <c r="FV20" i="9"/>
  <c r="FV18" i="9"/>
  <c r="FV24" i="9"/>
  <c r="FV23" i="9"/>
  <c r="FV19" i="9"/>
  <c r="FV21" i="9"/>
  <c r="FV17" i="9"/>
  <c r="FV15" i="9"/>
  <c r="FV13" i="9"/>
  <c r="FV11" i="9"/>
  <c r="FV14" i="9"/>
  <c r="FV10" i="9"/>
  <c r="FV9" i="9"/>
  <c r="FV7" i="9"/>
  <c r="FV16" i="9"/>
  <c r="FV12" i="9"/>
  <c r="FV8" i="9"/>
  <c r="FV6" i="9"/>
  <c r="FV5" i="9"/>
  <c r="FV4" i="9" l="1"/>
  <c r="FV3" i="9" s="1"/>
  <c r="FX2" i="9"/>
  <c r="FY1" i="9"/>
  <c r="FW31" i="9"/>
  <c r="FW30" i="9"/>
  <c r="FW28" i="9"/>
  <c r="FW29" i="9"/>
  <c r="FW27" i="9"/>
  <c r="FW25" i="9"/>
  <c r="FW26" i="9"/>
  <c r="FW24" i="9"/>
  <c r="FW23" i="9"/>
  <c r="FW21" i="9"/>
  <c r="FW19" i="9"/>
  <c r="FW17" i="9"/>
  <c r="FW22" i="9"/>
  <c r="FW18" i="9"/>
  <c r="FW20" i="9"/>
  <c r="FW16" i="9"/>
  <c r="FW14" i="9"/>
  <c r="FW12" i="9"/>
  <c r="FW10" i="9"/>
  <c r="FW13" i="9"/>
  <c r="FW8" i="9"/>
  <c r="FW15" i="9"/>
  <c r="FW11" i="9"/>
  <c r="FW9" i="9"/>
  <c r="FW7" i="9"/>
  <c r="FW5" i="9"/>
  <c r="FW6" i="9"/>
  <c r="FW4" i="9" l="1"/>
  <c r="FW3" i="9" s="1"/>
  <c r="FY2" i="9"/>
  <c r="FZ1" i="9"/>
  <c r="FX31" i="9"/>
  <c r="FX30" i="9"/>
  <c r="FX29" i="9"/>
  <c r="FX28" i="9"/>
  <c r="FX26" i="9"/>
  <c r="FX27" i="9"/>
  <c r="FX25" i="9"/>
  <c r="FX24" i="9"/>
  <c r="FX22" i="9"/>
  <c r="FX20" i="9"/>
  <c r="FX18" i="9"/>
  <c r="FX21" i="9"/>
  <c r="FX17" i="9"/>
  <c r="FX23" i="9"/>
  <c r="FX19" i="9"/>
  <c r="FX15" i="9"/>
  <c r="FX13" i="9"/>
  <c r="FX11" i="9"/>
  <c r="FX16" i="9"/>
  <c r="FX12" i="9"/>
  <c r="FX9" i="9"/>
  <c r="FX7" i="9"/>
  <c r="FX14" i="9"/>
  <c r="FX10" i="9"/>
  <c r="FX8" i="9"/>
  <c r="FX6" i="9"/>
  <c r="FX5" i="9"/>
  <c r="FX4" i="9" l="1"/>
  <c r="FX3" i="9" s="1"/>
  <c r="FZ2" i="9"/>
  <c r="GA1" i="9"/>
  <c r="FY31" i="9"/>
  <c r="FY30" i="9"/>
  <c r="FY28" i="9"/>
  <c r="FY29" i="9"/>
  <c r="FY27" i="9"/>
  <c r="FY25" i="9"/>
  <c r="FY26" i="9"/>
  <c r="FY24" i="9"/>
  <c r="FY23" i="9"/>
  <c r="FY21" i="9"/>
  <c r="FY19" i="9"/>
  <c r="FY17" i="9"/>
  <c r="FY20" i="9"/>
  <c r="FY22" i="9"/>
  <c r="FY18" i="9"/>
  <c r="FY16" i="9"/>
  <c r="FY14" i="9"/>
  <c r="FY12" i="9"/>
  <c r="FY10" i="9"/>
  <c r="FY15" i="9"/>
  <c r="FY11" i="9"/>
  <c r="FY8" i="9"/>
  <c r="FY13" i="9"/>
  <c r="FY9" i="9"/>
  <c r="FY7" i="9"/>
  <c r="FY5" i="9"/>
  <c r="FY6" i="9"/>
  <c r="FY4" i="9" l="1"/>
  <c r="FY3" i="9" s="1"/>
  <c r="GA2" i="9"/>
  <c r="GB1" i="9"/>
  <c r="FZ31" i="9"/>
  <c r="FZ30" i="9"/>
  <c r="FZ29" i="9"/>
  <c r="FZ28" i="9"/>
  <c r="FZ27" i="9"/>
  <c r="FZ26" i="9"/>
  <c r="FZ25" i="9"/>
  <c r="FZ22" i="9"/>
  <c r="FZ20" i="9"/>
  <c r="FZ4" i="9" s="1"/>
  <c r="FZ3" i="9" s="1"/>
  <c r="FZ18" i="9"/>
  <c r="FZ23" i="9"/>
  <c r="FZ19" i="9"/>
  <c r="FZ24" i="9"/>
  <c r="FZ21" i="9"/>
  <c r="FZ17" i="9"/>
  <c r="FZ15" i="9"/>
  <c r="FZ13" i="9"/>
  <c r="FZ11" i="9"/>
  <c r="FZ14" i="9"/>
  <c r="FZ10" i="9"/>
  <c r="FZ9" i="9"/>
  <c r="FZ7" i="9"/>
  <c r="FZ16" i="9"/>
  <c r="FZ12" i="9"/>
  <c r="FZ8" i="9"/>
  <c r="FZ6" i="9"/>
  <c r="FZ5" i="9"/>
  <c r="GB2" i="9" l="1"/>
  <c r="GC1" i="9"/>
  <c r="GA31" i="9"/>
  <c r="GA30" i="9"/>
  <c r="GA28" i="9"/>
  <c r="GA29" i="9"/>
  <c r="GA27" i="9"/>
  <c r="GA25" i="9"/>
  <c r="GA26" i="9"/>
  <c r="GA24" i="9"/>
  <c r="GA23" i="9"/>
  <c r="GA21" i="9"/>
  <c r="GA19" i="9"/>
  <c r="GA17" i="9"/>
  <c r="GA22" i="9"/>
  <c r="GA18" i="9"/>
  <c r="GA20" i="9"/>
  <c r="GA16" i="9"/>
  <c r="GA14" i="9"/>
  <c r="GA12" i="9"/>
  <c r="GA10" i="9"/>
  <c r="GA13" i="9"/>
  <c r="GA8" i="9"/>
  <c r="GA15" i="9"/>
  <c r="GA11" i="9"/>
  <c r="GA9" i="9"/>
  <c r="GA7" i="9"/>
  <c r="GA5" i="9"/>
  <c r="GA6" i="9"/>
  <c r="GA4" i="9" l="1"/>
  <c r="GA3" i="9" s="1"/>
  <c r="GC2" i="9"/>
  <c r="GD1" i="9"/>
  <c r="GB31" i="9"/>
  <c r="GB30" i="9"/>
  <c r="GB29" i="9"/>
  <c r="GB28" i="9"/>
  <c r="GB26" i="9"/>
  <c r="GB27" i="9"/>
  <c r="GB25" i="9"/>
  <c r="GB24" i="9"/>
  <c r="GB22" i="9"/>
  <c r="GB20" i="9"/>
  <c r="GB18" i="9"/>
  <c r="GB21" i="9"/>
  <c r="GB17" i="9"/>
  <c r="GB23" i="9"/>
  <c r="GB19" i="9"/>
  <c r="GB15" i="9"/>
  <c r="GB13" i="9"/>
  <c r="GB11" i="9"/>
  <c r="GB16" i="9"/>
  <c r="GB12" i="9"/>
  <c r="GB9" i="9"/>
  <c r="GB7" i="9"/>
  <c r="GB14" i="9"/>
  <c r="GB10" i="9"/>
  <c r="GB8" i="9"/>
  <c r="GB6" i="9"/>
  <c r="GB5" i="9"/>
  <c r="GB4" i="9" l="1"/>
  <c r="GB3" i="9" s="1"/>
  <c r="GD2" i="9"/>
  <c r="GE1" i="9"/>
  <c r="GC31" i="9"/>
  <c r="GC30" i="9"/>
  <c r="GC28" i="9"/>
  <c r="GC29" i="9"/>
  <c r="GC27" i="9"/>
  <c r="GC25" i="9"/>
  <c r="GC26" i="9"/>
  <c r="GC24" i="9"/>
  <c r="GC23" i="9"/>
  <c r="GC21" i="9"/>
  <c r="GC19" i="9"/>
  <c r="GC17" i="9"/>
  <c r="GC20" i="9"/>
  <c r="GC22" i="9"/>
  <c r="GC18" i="9"/>
  <c r="GC16" i="9"/>
  <c r="GC14" i="9"/>
  <c r="GC12" i="9"/>
  <c r="GC10" i="9"/>
  <c r="GC15" i="9"/>
  <c r="GC11" i="9"/>
  <c r="GC8" i="9"/>
  <c r="GC13" i="9"/>
  <c r="GC9" i="9"/>
  <c r="GC7" i="9"/>
  <c r="GC5" i="9"/>
  <c r="GC6" i="9"/>
  <c r="GC4" i="9" l="1"/>
  <c r="GC3" i="9" s="1"/>
  <c r="GE2" i="9"/>
  <c r="GF1" i="9"/>
  <c r="GD31" i="9"/>
  <c r="GD30" i="9"/>
  <c r="GD29" i="9"/>
  <c r="GD28" i="9"/>
  <c r="GD27" i="9"/>
  <c r="GD26" i="9"/>
  <c r="GD25" i="9"/>
  <c r="GD22" i="9"/>
  <c r="GD20" i="9"/>
  <c r="GD4" i="9" s="1"/>
  <c r="GD3" i="9" s="1"/>
  <c r="GD18" i="9"/>
  <c r="GD24" i="9"/>
  <c r="GD23" i="9"/>
  <c r="GD19" i="9"/>
  <c r="GD21" i="9"/>
  <c r="GD17" i="9"/>
  <c r="GD15" i="9"/>
  <c r="GD13" i="9"/>
  <c r="GD11" i="9"/>
  <c r="GD14" i="9"/>
  <c r="GD10" i="9"/>
  <c r="GD9" i="9"/>
  <c r="GD7" i="9"/>
  <c r="GD16" i="9"/>
  <c r="GD12" i="9"/>
  <c r="GD8" i="9"/>
  <c r="GD6" i="9"/>
  <c r="GD5" i="9"/>
  <c r="GF2" i="9" l="1"/>
  <c r="GG1" i="9"/>
  <c r="GE31" i="9"/>
  <c r="GE30" i="9"/>
  <c r="GE28" i="9"/>
  <c r="GE29" i="9"/>
  <c r="GE27" i="9"/>
  <c r="GE25" i="9"/>
  <c r="GE26" i="9"/>
  <c r="GE24" i="9"/>
  <c r="GE23" i="9"/>
  <c r="GE21" i="9"/>
  <c r="GE19" i="9"/>
  <c r="GE17" i="9"/>
  <c r="GE22" i="9"/>
  <c r="GE18" i="9"/>
  <c r="GE20" i="9"/>
  <c r="GE16" i="9"/>
  <c r="GE14" i="9"/>
  <c r="GE12" i="9"/>
  <c r="GE10" i="9"/>
  <c r="GE13" i="9"/>
  <c r="GE8" i="9"/>
  <c r="GE15" i="9"/>
  <c r="GE11" i="9"/>
  <c r="GE9" i="9"/>
  <c r="GE7" i="9"/>
  <c r="GE5" i="9"/>
  <c r="GE6" i="9"/>
  <c r="GE4" i="9" l="1"/>
  <c r="GE3" i="9" s="1"/>
  <c r="GG2" i="9"/>
  <c r="GH1" i="9"/>
  <c r="GF31" i="9"/>
  <c r="GF30" i="9"/>
  <c r="GF29" i="9"/>
  <c r="GF28" i="9"/>
  <c r="GF26" i="9"/>
  <c r="GF27" i="9"/>
  <c r="GF25" i="9"/>
  <c r="GF24" i="9"/>
  <c r="GF22" i="9"/>
  <c r="GF20" i="9"/>
  <c r="GF18" i="9"/>
  <c r="GF21" i="9"/>
  <c r="GF17" i="9"/>
  <c r="GF23" i="9"/>
  <c r="GF19" i="9"/>
  <c r="GF15" i="9"/>
  <c r="GF13" i="9"/>
  <c r="GF11" i="9"/>
  <c r="GF16" i="9"/>
  <c r="GF12" i="9"/>
  <c r="GF9" i="9"/>
  <c r="GF7" i="9"/>
  <c r="GF14" i="9"/>
  <c r="GF10" i="9"/>
  <c r="GF8" i="9"/>
  <c r="GF6" i="9"/>
  <c r="GF5" i="9"/>
  <c r="GF4" i="9" l="1"/>
  <c r="GF3" i="9" s="1"/>
  <c r="GH2" i="9"/>
  <c r="GI1" i="9"/>
  <c r="GG31" i="9"/>
  <c r="GG30" i="9"/>
  <c r="GG28" i="9"/>
  <c r="GG29" i="9"/>
  <c r="GG27" i="9"/>
  <c r="GG25" i="9"/>
  <c r="GG26" i="9"/>
  <c r="GG24" i="9"/>
  <c r="GG23" i="9"/>
  <c r="GG21" i="9"/>
  <c r="GG19" i="9"/>
  <c r="GG17" i="9"/>
  <c r="GG20" i="9"/>
  <c r="GG22" i="9"/>
  <c r="GG18" i="9"/>
  <c r="GG16" i="9"/>
  <c r="GG14" i="9"/>
  <c r="GG12" i="9"/>
  <c r="GG10" i="9"/>
  <c r="GG15" i="9"/>
  <c r="GG11" i="9"/>
  <c r="GG8" i="9"/>
  <c r="GG13" i="9"/>
  <c r="GG9" i="9"/>
  <c r="GG7" i="9"/>
  <c r="GG5" i="9"/>
  <c r="GG6" i="9"/>
  <c r="GG4" i="9" l="1"/>
  <c r="GG3" i="9" s="1"/>
  <c r="GI2" i="9"/>
  <c r="GJ1" i="9"/>
  <c r="GH31" i="9"/>
  <c r="GH30" i="9"/>
  <c r="GH29" i="9"/>
  <c r="GH28" i="9"/>
  <c r="GH27" i="9"/>
  <c r="GH26" i="9"/>
  <c r="GH25" i="9"/>
  <c r="GH22" i="9"/>
  <c r="GH20" i="9"/>
  <c r="GH18" i="9"/>
  <c r="GH23" i="9"/>
  <c r="GH19" i="9"/>
  <c r="GH24" i="9"/>
  <c r="GH21" i="9"/>
  <c r="GH17" i="9"/>
  <c r="GH15" i="9"/>
  <c r="GH13" i="9"/>
  <c r="GH11" i="9"/>
  <c r="GH14" i="9"/>
  <c r="GH10" i="9"/>
  <c r="GH9" i="9"/>
  <c r="GH7" i="9"/>
  <c r="GH16" i="9"/>
  <c r="GH12" i="9"/>
  <c r="GH8" i="9"/>
  <c r="GH6" i="9"/>
  <c r="GH5" i="9"/>
  <c r="GH4" i="9" l="1"/>
  <c r="GH3" i="9" s="1"/>
  <c r="GJ2" i="9"/>
  <c r="GK1" i="9"/>
  <c r="GI31" i="9"/>
  <c r="GI30" i="9"/>
  <c r="GI28" i="9"/>
  <c r="GI29" i="9"/>
  <c r="GI27" i="9"/>
  <c r="GI25" i="9"/>
  <c r="GI26" i="9"/>
  <c r="GI24" i="9"/>
  <c r="GI23" i="9"/>
  <c r="GI21" i="9"/>
  <c r="GI19" i="9"/>
  <c r="GI17" i="9"/>
  <c r="GI22" i="9"/>
  <c r="GI18" i="9"/>
  <c r="GI20" i="9"/>
  <c r="GI16" i="9"/>
  <c r="GI14" i="9"/>
  <c r="GI12" i="9"/>
  <c r="GI10" i="9"/>
  <c r="GI13" i="9"/>
  <c r="GI8" i="9"/>
  <c r="GI15" i="9"/>
  <c r="GI11" i="9"/>
  <c r="GI9" i="9"/>
  <c r="GI7" i="9"/>
  <c r="GI5" i="9"/>
  <c r="GI6" i="9"/>
  <c r="GI4" i="9" l="1"/>
  <c r="GI3" i="9" s="1"/>
  <c r="GK2" i="9"/>
  <c r="GL1" i="9"/>
  <c r="GJ31" i="9"/>
  <c r="GJ30" i="9"/>
  <c r="GJ29" i="9"/>
  <c r="GJ28" i="9"/>
  <c r="GJ26" i="9"/>
  <c r="GJ27" i="9"/>
  <c r="GJ25" i="9"/>
  <c r="GJ24" i="9"/>
  <c r="GJ22" i="9"/>
  <c r="GJ20" i="9"/>
  <c r="GJ18" i="9"/>
  <c r="GJ21" i="9"/>
  <c r="GJ17" i="9"/>
  <c r="GJ23" i="9"/>
  <c r="GJ19" i="9"/>
  <c r="GJ15" i="9"/>
  <c r="GJ13" i="9"/>
  <c r="GJ11" i="9"/>
  <c r="GJ16" i="9"/>
  <c r="GJ12" i="9"/>
  <c r="GJ9" i="9"/>
  <c r="GJ7" i="9"/>
  <c r="GJ14" i="9"/>
  <c r="GJ10" i="9"/>
  <c r="GJ8" i="9"/>
  <c r="GJ6" i="9"/>
  <c r="GJ5" i="9"/>
  <c r="GJ4" i="9" l="1"/>
  <c r="GJ3" i="9" s="1"/>
  <c r="GL2" i="9"/>
  <c r="GM1" i="9"/>
  <c r="GK31" i="9"/>
  <c r="GK30" i="9"/>
  <c r="GK28" i="9"/>
  <c r="GK29" i="9"/>
  <c r="GK27" i="9"/>
  <c r="GK25" i="9"/>
  <c r="GK26" i="9"/>
  <c r="GK24" i="9"/>
  <c r="GK23" i="9"/>
  <c r="GK21" i="9"/>
  <c r="GK19" i="9"/>
  <c r="GK17" i="9"/>
  <c r="GK20" i="9"/>
  <c r="GK22" i="9"/>
  <c r="GK18" i="9"/>
  <c r="GK16" i="9"/>
  <c r="GK14" i="9"/>
  <c r="GK12" i="9"/>
  <c r="GK10" i="9"/>
  <c r="GK15" i="9"/>
  <c r="GK11" i="9"/>
  <c r="GK8" i="9"/>
  <c r="GK13" i="9"/>
  <c r="GK9" i="9"/>
  <c r="GK7" i="9"/>
  <c r="GK5" i="9"/>
  <c r="GK6" i="9"/>
  <c r="GK4" i="9" l="1"/>
  <c r="GK3" i="9" s="1"/>
  <c r="GM2" i="9"/>
  <c r="GN1" i="9"/>
  <c r="GL31" i="9"/>
  <c r="GL30" i="9"/>
  <c r="GL29" i="9"/>
  <c r="GL28" i="9"/>
  <c r="GL27" i="9"/>
  <c r="GL26" i="9"/>
  <c r="GL25" i="9"/>
  <c r="GL22" i="9"/>
  <c r="GL20" i="9"/>
  <c r="GL18" i="9"/>
  <c r="GL24" i="9"/>
  <c r="GL23" i="9"/>
  <c r="GL19" i="9"/>
  <c r="GL21" i="9"/>
  <c r="GL17" i="9"/>
  <c r="GL15" i="9"/>
  <c r="GL13" i="9"/>
  <c r="GL11" i="9"/>
  <c r="GL14" i="9"/>
  <c r="GL10" i="9"/>
  <c r="GL9" i="9"/>
  <c r="GL7" i="9"/>
  <c r="GL16" i="9"/>
  <c r="GL12" i="9"/>
  <c r="GL8" i="9"/>
  <c r="GL6" i="9"/>
  <c r="GL5" i="9"/>
  <c r="GL4" i="9" l="1"/>
  <c r="GL3" i="9" s="1"/>
  <c r="GN2" i="9"/>
  <c r="GO1" i="9"/>
  <c r="GM31" i="9"/>
  <c r="GM30" i="9"/>
  <c r="GM28" i="9"/>
  <c r="GM29" i="9"/>
  <c r="GM27" i="9"/>
  <c r="GM25" i="9"/>
  <c r="GM26" i="9"/>
  <c r="GM24" i="9"/>
  <c r="GM23" i="9"/>
  <c r="GM21" i="9"/>
  <c r="GM19" i="9"/>
  <c r="GM17" i="9"/>
  <c r="GM22" i="9"/>
  <c r="GM18" i="9"/>
  <c r="GM20" i="9"/>
  <c r="GM16" i="9"/>
  <c r="GM14" i="9"/>
  <c r="GM12" i="9"/>
  <c r="GM10" i="9"/>
  <c r="GM13" i="9"/>
  <c r="GM8" i="9"/>
  <c r="GM15" i="9"/>
  <c r="GM11" i="9"/>
  <c r="GM9" i="9"/>
  <c r="GM7" i="9"/>
  <c r="GM5" i="9"/>
  <c r="GM6" i="9"/>
  <c r="GM4" i="9" l="1"/>
  <c r="GM3" i="9" s="1"/>
  <c r="GO2" i="9"/>
  <c r="GP1" i="9"/>
  <c r="GN31" i="9"/>
  <c r="GN30" i="9"/>
  <c r="GN29" i="9"/>
  <c r="GN28" i="9"/>
  <c r="GN26" i="9"/>
  <c r="GN27" i="9"/>
  <c r="GN25" i="9"/>
  <c r="GN24" i="9"/>
  <c r="GN22" i="9"/>
  <c r="GN20" i="9"/>
  <c r="GN18" i="9"/>
  <c r="GN21" i="9"/>
  <c r="GN17" i="9"/>
  <c r="GN23" i="9"/>
  <c r="GN19" i="9"/>
  <c r="GN15" i="9"/>
  <c r="GN13" i="9"/>
  <c r="GN11" i="9"/>
  <c r="GN16" i="9"/>
  <c r="GN12" i="9"/>
  <c r="GN9" i="9"/>
  <c r="GN7" i="9"/>
  <c r="GN14" i="9"/>
  <c r="GN10" i="9"/>
  <c r="GN8" i="9"/>
  <c r="GN6" i="9"/>
  <c r="GN5" i="9"/>
  <c r="GN4" i="9" l="1"/>
  <c r="GN3" i="9" s="1"/>
  <c r="GP2" i="9"/>
  <c r="GQ1" i="9"/>
  <c r="GO31" i="9"/>
  <c r="GO30" i="9"/>
  <c r="GO28" i="9"/>
  <c r="GO29" i="9"/>
  <c r="GO27" i="9"/>
  <c r="GO25" i="9"/>
  <c r="GO26" i="9"/>
  <c r="GO24" i="9"/>
  <c r="GO23" i="9"/>
  <c r="GO21" i="9"/>
  <c r="GO19" i="9"/>
  <c r="GO17" i="9"/>
  <c r="GO20" i="9"/>
  <c r="GO22" i="9"/>
  <c r="GO18" i="9"/>
  <c r="GO16" i="9"/>
  <c r="GO14" i="9"/>
  <c r="GO12" i="9"/>
  <c r="GO10" i="9"/>
  <c r="GO15" i="9"/>
  <c r="GO11" i="9"/>
  <c r="GO8" i="9"/>
  <c r="GO13" i="9"/>
  <c r="GO9" i="9"/>
  <c r="GO7" i="9"/>
  <c r="GO5" i="9"/>
  <c r="GO6" i="9"/>
  <c r="GO4" i="9" l="1"/>
  <c r="GO3" i="9" s="1"/>
  <c r="GQ2" i="9"/>
  <c r="GR1" i="9"/>
  <c r="GP31" i="9"/>
  <c r="GP30" i="9"/>
  <c r="GP29" i="9"/>
  <c r="GP28" i="9"/>
  <c r="GP27" i="9"/>
  <c r="GP26" i="9"/>
  <c r="GP25" i="9"/>
  <c r="GP22" i="9"/>
  <c r="GP20" i="9"/>
  <c r="GP18" i="9"/>
  <c r="GP23" i="9"/>
  <c r="GP19" i="9"/>
  <c r="GP24" i="9"/>
  <c r="GP21" i="9"/>
  <c r="GP17" i="9"/>
  <c r="GP15" i="9"/>
  <c r="GP13" i="9"/>
  <c r="GP11" i="9"/>
  <c r="GP14" i="9"/>
  <c r="GP10" i="9"/>
  <c r="GP9" i="9"/>
  <c r="GP7" i="9"/>
  <c r="GP16" i="9"/>
  <c r="GP12" i="9"/>
  <c r="GP8" i="9"/>
  <c r="GP6" i="9"/>
  <c r="GP5" i="9"/>
  <c r="GP4" i="9" l="1"/>
  <c r="GP3" i="9" s="1"/>
  <c r="GR2" i="9"/>
  <c r="GS1" i="9"/>
  <c r="GQ31" i="9"/>
  <c r="GQ30" i="9"/>
  <c r="GQ28" i="9"/>
  <c r="GQ29" i="9"/>
  <c r="GQ27" i="9"/>
  <c r="GQ25" i="9"/>
  <c r="GQ26" i="9"/>
  <c r="GQ24" i="9"/>
  <c r="GQ23" i="9"/>
  <c r="GQ21" i="9"/>
  <c r="GQ19" i="9"/>
  <c r="GQ17" i="9"/>
  <c r="GQ22" i="9"/>
  <c r="GQ18" i="9"/>
  <c r="GQ20" i="9"/>
  <c r="GQ16" i="9"/>
  <c r="GQ14" i="9"/>
  <c r="GQ12" i="9"/>
  <c r="GQ10" i="9"/>
  <c r="GQ13" i="9"/>
  <c r="GQ8" i="9"/>
  <c r="GQ15" i="9"/>
  <c r="GQ11" i="9"/>
  <c r="GQ9" i="9"/>
  <c r="GQ7" i="9"/>
  <c r="GQ5" i="9"/>
  <c r="GQ6" i="9"/>
  <c r="GQ4" i="9" l="1"/>
  <c r="GQ3" i="9" s="1"/>
  <c r="GS2" i="9"/>
  <c r="GT1" i="9"/>
  <c r="GR31" i="9"/>
  <c r="GR30" i="9"/>
  <c r="GR29" i="9"/>
  <c r="GR28" i="9"/>
  <c r="GR26" i="9"/>
  <c r="GR27" i="9"/>
  <c r="GR25" i="9"/>
  <c r="GR24" i="9"/>
  <c r="GR22" i="9"/>
  <c r="GR20" i="9"/>
  <c r="GR18" i="9"/>
  <c r="GR21" i="9"/>
  <c r="GR17" i="9"/>
  <c r="GR23" i="9"/>
  <c r="GR19" i="9"/>
  <c r="GR15" i="9"/>
  <c r="GR13" i="9"/>
  <c r="GR11" i="9"/>
  <c r="GR16" i="9"/>
  <c r="GR12" i="9"/>
  <c r="GR9" i="9"/>
  <c r="GR7" i="9"/>
  <c r="GR14" i="9"/>
  <c r="GR10" i="9"/>
  <c r="GR8" i="9"/>
  <c r="GR6" i="9"/>
  <c r="GR5" i="9"/>
  <c r="GR4" i="9" l="1"/>
  <c r="GR3" i="9" s="1"/>
  <c r="GT2" i="9"/>
  <c r="GU1" i="9"/>
  <c r="GS31" i="9"/>
  <c r="GS30" i="9"/>
  <c r="GS28" i="9"/>
  <c r="GS29" i="9"/>
  <c r="GS27" i="9"/>
  <c r="GS25" i="9"/>
  <c r="GS26" i="9"/>
  <c r="GS24" i="9"/>
  <c r="GS23" i="9"/>
  <c r="GS21" i="9"/>
  <c r="GS19" i="9"/>
  <c r="GS17" i="9"/>
  <c r="GS20" i="9"/>
  <c r="GS22" i="9"/>
  <c r="GS18" i="9"/>
  <c r="GS16" i="9"/>
  <c r="GS14" i="9"/>
  <c r="GS12" i="9"/>
  <c r="GS10" i="9"/>
  <c r="GS15" i="9"/>
  <c r="GS11" i="9"/>
  <c r="GS8" i="9"/>
  <c r="GS6" i="9"/>
  <c r="GS13" i="9"/>
  <c r="GS9" i="9"/>
  <c r="GS7" i="9"/>
  <c r="GS5" i="9"/>
  <c r="GS4" i="9" l="1"/>
  <c r="GS3" i="9" s="1"/>
  <c r="GU2" i="9"/>
  <c r="GV1" i="9"/>
  <c r="GT31" i="9"/>
  <c r="GT30" i="9"/>
  <c r="GT29" i="9"/>
  <c r="GT28" i="9"/>
  <c r="GT27" i="9"/>
  <c r="GT26" i="9"/>
  <c r="GT25" i="9"/>
  <c r="GT22" i="9"/>
  <c r="GT20" i="9"/>
  <c r="GT18" i="9"/>
  <c r="GT24" i="9"/>
  <c r="GT23" i="9"/>
  <c r="GT19" i="9"/>
  <c r="GT21" i="9"/>
  <c r="GT17" i="9"/>
  <c r="GT15" i="9"/>
  <c r="GT13" i="9"/>
  <c r="GT11" i="9"/>
  <c r="GT14" i="9"/>
  <c r="GT10" i="9"/>
  <c r="GT9" i="9"/>
  <c r="GT7" i="9"/>
  <c r="GT16" i="9"/>
  <c r="GT12" i="9"/>
  <c r="GT8" i="9"/>
  <c r="GT6" i="9"/>
  <c r="GT5" i="9"/>
  <c r="GT4" i="9" l="1"/>
  <c r="GT3" i="9" s="1"/>
  <c r="GV2" i="9"/>
  <c r="GW1" i="9"/>
  <c r="GU31" i="9"/>
  <c r="GU30" i="9"/>
  <c r="GU28" i="9"/>
  <c r="GU29" i="9"/>
  <c r="GU27" i="9"/>
  <c r="GU25" i="9"/>
  <c r="GU26" i="9"/>
  <c r="GU24" i="9"/>
  <c r="GU23" i="9"/>
  <c r="GU21" i="9"/>
  <c r="GU19" i="9"/>
  <c r="GU17" i="9"/>
  <c r="GU22" i="9"/>
  <c r="GU18" i="9"/>
  <c r="GU20" i="9"/>
  <c r="GU16" i="9"/>
  <c r="GU14" i="9"/>
  <c r="GU12" i="9"/>
  <c r="GU10" i="9"/>
  <c r="GU13" i="9"/>
  <c r="GU8" i="9"/>
  <c r="GU6" i="9"/>
  <c r="GU15" i="9"/>
  <c r="GU11" i="9"/>
  <c r="GU9" i="9"/>
  <c r="GU7" i="9"/>
  <c r="GU5" i="9"/>
  <c r="GU4" i="9" l="1"/>
  <c r="GU3" i="9" s="1"/>
  <c r="GW2" i="9"/>
  <c r="GX1" i="9"/>
  <c r="GV31" i="9"/>
  <c r="GV30" i="9"/>
  <c r="GV29" i="9"/>
  <c r="GV28" i="9"/>
  <c r="GV26" i="9"/>
  <c r="GV27" i="9"/>
  <c r="GV25" i="9"/>
  <c r="GV24" i="9"/>
  <c r="GV22" i="9"/>
  <c r="GV20" i="9"/>
  <c r="GV18" i="9"/>
  <c r="GV21" i="9"/>
  <c r="GV17" i="9"/>
  <c r="GV23" i="9"/>
  <c r="GV19" i="9"/>
  <c r="GV15" i="9"/>
  <c r="GV13" i="9"/>
  <c r="GV11" i="9"/>
  <c r="GV16" i="9"/>
  <c r="GV12" i="9"/>
  <c r="GV9" i="9"/>
  <c r="GV7" i="9"/>
  <c r="GV14" i="9"/>
  <c r="GV10" i="9"/>
  <c r="GV8" i="9"/>
  <c r="GV6" i="9"/>
  <c r="GV5" i="9"/>
  <c r="GV4" i="9" l="1"/>
  <c r="GV3" i="9" s="1"/>
  <c r="GX2" i="9"/>
  <c r="GY1" i="9"/>
  <c r="GW31" i="9"/>
  <c r="GW30" i="9"/>
  <c r="GW28" i="9"/>
  <c r="GW29" i="9"/>
  <c r="GW27" i="9"/>
  <c r="GW25" i="9"/>
  <c r="GW26" i="9"/>
  <c r="GW24" i="9"/>
  <c r="GW23" i="9"/>
  <c r="GW21" i="9"/>
  <c r="GW19" i="9"/>
  <c r="GW17" i="9"/>
  <c r="GW20" i="9"/>
  <c r="GW22" i="9"/>
  <c r="GW18" i="9"/>
  <c r="GW16" i="9"/>
  <c r="GW14" i="9"/>
  <c r="GW12" i="9"/>
  <c r="GW10" i="9"/>
  <c r="GW15" i="9"/>
  <c r="GW11" i="9"/>
  <c r="GW8" i="9"/>
  <c r="GW6" i="9"/>
  <c r="GW13" i="9"/>
  <c r="GW9" i="9"/>
  <c r="GW7" i="9"/>
  <c r="GW5" i="9"/>
  <c r="GW4" i="9" l="1"/>
  <c r="GW3" i="9" s="1"/>
  <c r="GY2" i="9"/>
  <c r="GZ1" i="9"/>
  <c r="GX31" i="9"/>
  <c r="GX30" i="9"/>
  <c r="GX29" i="9"/>
  <c r="GX28" i="9"/>
  <c r="GX27" i="9"/>
  <c r="GX26" i="9"/>
  <c r="GX25" i="9"/>
  <c r="GX22" i="9"/>
  <c r="GX20" i="9"/>
  <c r="GX18" i="9"/>
  <c r="GX23" i="9"/>
  <c r="GX19" i="9"/>
  <c r="GX24" i="9"/>
  <c r="GX21" i="9"/>
  <c r="GX17" i="9"/>
  <c r="GX15" i="9"/>
  <c r="GX13" i="9"/>
  <c r="GX11" i="9"/>
  <c r="GX14" i="9"/>
  <c r="GX10" i="9"/>
  <c r="GX9" i="9"/>
  <c r="GX7" i="9"/>
  <c r="GX16" i="9"/>
  <c r="GX12" i="9"/>
  <c r="GX8" i="9"/>
  <c r="GX6" i="9"/>
  <c r="GX5" i="9"/>
  <c r="GX4" i="9" l="1"/>
  <c r="GX3" i="9" s="1"/>
  <c r="GZ2" i="9"/>
  <c r="HA1" i="9"/>
  <c r="GY31" i="9"/>
  <c r="GY30" i="9"/>
  <c r="GY28" i="9"/>
  <c r="GY29" i="9"/>
  <c r="GY27" i="9"/>
  <c r="GY25" i="9"/>
  <c r="GY26" i="9"/>
  <c r="GY24" i="9"/>
  <c r="GY23" i="9"/>
  <c r="GY21" i="9"/>
  <c r="GY19" i="9"/>
  <c r="GY17" i="9"/>
  <c r="GY22" i="9"/>
  <c r="GY18" i="9"/>
  <c r="GY20" i="9"/>
  <c r="GY16" i="9"/>
  <c r="GY14" i="9"/>
  <c r="GY12" i="9"/>
  <c r="GY10" i="9"/>
  <c r="GY13" i="9"/>
  <c r="GY8" i="9"/>
  <c r="GY6" i="9"/>
  <c r="GY15" i="9"/>
  <c r="GY11" i="9"/>
  <c r="GY9" i="9"/>
  <c r="GY7" i="9"/>
  <c r="GY5" i="9"/>
  <c r="GY4" i="9" l="1"/>
  <c r="GY3" i="9" s="1"/>
  <c r="HA2" i="9"/>
  <c r="HB1" i="9"/>
  <c r="GZ31" i="9"/>
  <c r="GZ30" i="9"/>
  <c r="GZ29" i="9"/>
  <c r="GZ28" i="9"/>
  <c r="GZ26" i="9"/>
  <c r="GZ27" i="9"/>
  <c r="GZ25" i="9"/>
  <c r="GZ24" i="9"/>
  <c r="GZ22" i="9"/>
  <c r="GZ20" i="9"/>
  <c r="GZ18" i="9"/>
  <c r="GZ21" i="9"/>
  <c r="GZ17" i="9"/>
  <c r="GZ23" i="9"/>
  <c r="GZ19" i="9"/>
  <c r="GZ15" i="9"/>
  <c r="GZ13" i="9"/>
  <c r="GZ11" i="9"/>
  <c r="GZ16" i="9"/>
  <c r="GZ12" i="9"/>
  <c r="GZ9" i="9"/>
  <c r="GZ7" i="9"/>
  <c r="GZ14" i="9"/>
  <c r="GZ10" i="9"/>
  <c r="GZ8" i="9"/>
  <c r="GZ6" i="9"/>
  <c r="GZ5" i="9"/>
  <c r="GZ4" i="9" l="1"/>
  <c r="GZ3" i="9" s="1"/>
  <c r="HB2" i="9"/>
  <c r="HC1" i="9"/>
  <c r="HA31" i="9"/>
  <c r="HA30" i="9"/>
  <c r="HA28" i="9"/>
  <c r="HA29" i="9"/>
  <c r="HA27" i="9"/>
  <c r="HA25" i="9"/>
  <c r="HA26" i="9"/>
  <c r="HA24" i="9"/>
  <c r="HA23" i="9"/>
  <c r="HA21" i="9"/>
  <c r="HA19" i="9"/>
  <c r="HA17" i="9"/>
  <c r="HA20" i="9"/>
  <c r="HA22" i="9"/>
  <c r="HA18" i="9"/>
  <c r="HA16" i="9"/>
  <c r="HA14" i="9"/>
  <c r="HA12" i="9"/>
  <c r="HA10" i="9"/>
  <c r="HA15" i="9"/>
  <c r="HA11" i="9"/>
  <c r="HA8" i="9"/>
  <c r="HA6" i="9"/>
  <c r="HA13" i="9"/>
  <c r="HA9" i="9"/>
  <c r="HA7" i="9"/>
  <c r="HA5" i="9"/>
  <c r="HA4" i="9" l="1"/>
  <c r="HA3" i="9" s="1"/>
  <c r="HC2" i="9"/>
  <c r="HD1" i="9"/>
  <c r="HB31" i="9"/>
  <c r="HB30" i="9"/>
  <c r="HB29" i="9"/>
  <c r="HB28" i="9"/>
  <c r="HB27" i="9"/>
  <c r="HB26" i="9"/>
  <c r="HB25" i="9"/>
  <c r="HB22" i="9"/>
  <c r="HB20" i="9"/>
  <c r="HB18" i="9"/>
  <c r="HB24" i="9"/>
  <c r="HB23" i="9"/>
  <c r="HB19" i="9"/>
  <c r="HB21" i="9"/>
  <c r="HB17" i="9"/>
  <c r="HB15" i="9"/>
  <c r="HB13" i="9"/>
  <c r="HB11" i="9"/>
  <c r="HB14" i="9"/>
  <c r="HB10" i="9"/>
  <c r="HB9" i="9"/>
  <c r="HB7" i="9"/>
  <c r="HB16" i="9"/>
  <c r="HB12" i="9"/>
  <c r="HB8" i="9"/>
  <c r="HB6" i="9"/>
  <c r="HB5" i="9"/>
  <c r="HB4" i="9" l="1"/>
  <c r="HB3" i="9" s="1"/>
  <c r="HD2" i="9"/>
  <c r="HE1" i="9"/>
  <c r="HC31" i="9"/>
  <c r="HC30" i="9"/>
  <c r="HC28" i="9"/>
  <c r="HC29" i="9"/>
  <c r="HC27" i="9"/>
  <c r="HC25" i="9"/>
  <c r="HC26" i="9"/>
  <c r="HC24" i="9"/>
  <c r="HC23" i="9"/>
  <c r="HC21" i="9"/>
  <c r="HC19" i="9"/>
  <c r="HC17" i="9"/>
  <c r="HC22" i="9"/>
  <c r="HC18" i="9"/>
  <c r="HC20" i="9"/>
  <c r="HC16" i="9"/>
  <c r="HC14" i="9"/>
  <c r="HC12" i="9"/>
  <c r="HC10" i="9"/>
  <c r="HC13" i="9"/>
  <c r="HC8" i="9"/>
  <c r="HC6" i="9"/>
  <c r="HC15" i="9"/>
  <c r="HC11" i="9"/>
  <c r="HC9" i="9"/>
  <c r="HC7" i="9"/>
  <c r="HC5" i="9"/>
  <c r="HC4" i="9" l="1"/>
  <c r="HC3" i="9" s="1"/>
  <c r="HE2" i="9"/>
  <c r="HF1" i="9"/>
  <c r="HD31" i="9"/>
  <c r="HD30" i="9"/>
  <c r="HD29" i="9"/>
  <c r="HD28" i="9"/>
  <c r="HD26" i="9"/>
  <c r="HD27" i="9"/>
  <c r="HD25" i="9"/>
  <c r="HD24" i="9"/>
  <c r="HD22" i="9"/>
  <c r="HD20" i="9"/>
  <c r="HD18" i="9"/>
  <c r="HD21" i="9"/>
  <c r="HD17" i="9"/>
  <c r="HD23" i="9"/>
  <c r="HD19" i="9"/>
  <c r="HD15" i="9"/>
  <c r="HD13" i="9"/>
  <c r="HD11" i="9"/>
  <c r="HD16" i="9"/>
  <c r="HD12" i="9"/>
  <c r="HD9" i="9"/>
  <c r="HD7" i="9"/>
  <c r="HD14" i="9"/>
  <c r="HD10" i="9"/>
  <c r="HD8" i="9"/>
  <c r="HD6" i="9"/>
  <c r="HD5" i="9"/>
  <c r="HD4" i="9" l="1"/>
  <c r="HD3" i="9" s="1"/>
  <c r="HF2" i="9"/>
  <c r="HG1" i="9"/>
  <c r="HE31" i="9"/>
  <c r="HE30" i="9"/>
  <c r="HE28" i="9"/>
  <c r="HE29" i="9"/>
  <c r="HE27" i="9"/>
  <c r="HE25" i="9"/>
  <c r="HE26" i="9"/>
  <c r="HE24" i="9"/>
  <c r="HE23" i="9"/>
  <c r="HE21" i="9"/>
  <c r="HE19" i="9"/>
  <c r="HE17" i="9"/>
  <c r="HE20" i="9"/>
  <c r="HE22" i="9"/>
  <c r="HE18" i="9"/>
  <c r="HE16" i="9"/>
  <c r="HE14" i="9"/>
  <c r="HE12" i="9"/>
  <c r="HE10" i="9"/>
  <c r="HE15" i="9"/>
  <c r="HE11" i="9"/>
  <c r="HE8" i="9"/>
  <c r="HE6" i="9"/>
  <c r="HE13" i="9"/>
  <c r="HE9" i="9"/>
  <c r="HE7" i="9"/>
  <c r="HE5" i="9"/>
  <c r="HE4" i="9" l="1"/>
  <c r="HE3" i="9" s="1"/>
  <c r="HG2" i="9"/>
  <c r="HH1" i="9"/>
  <c r="HF31" i="9"/>
  <c r="HF30" i="9"/>
  <c r="HF29" i="9"/>
  <c r="HF28" i="9"/>
  <c r="HF27" i="9"/>
  <c r="HF26" i="9"/>
  <c r="HF25" i="9"/>
  <c r="HF22" i="9"/>
  <c r="HF20" i="9"/>
  <c r="HF18" i="9"/>
  <c r="HF23" i="9"/>
  <c r="HF19" i="9"/>
  <c r="HF24" i="9"/>
  <c r="HF21" i="9"/>
  <c r="HF17" i="9"/>
  <c r="HF15" i="9"/>
  <c r="HF13" i="9"/>
  <c r="HF11" i="9"/>
  <c r="HF14" i="9"/>
  <c r="HF10" i="9"/>
  <c r="HF9" i="9"/>
  <c r="HF7" i="9"/>
  <c r="HF16" i="9"/>
  <c r="HF12" i="9"/>
  <c r="HF8" i="9"/>
  <c r="HF6" i="9"/>
  <c r="HF5" i="9"/>
  <c r="HF4" i="9" l="1"/>
  <c r="HF3" i="9" s="1"/>
  <c r="HH2" i="9"/>
  <c r="HI1" i="9"/>
  <c r="HG31" i="9"/>
  <c r="HG30" i="9"/>
  <c r="HG28" i="9"/>
  <c r="HG29" i="9"/>
  <c r="HG27" i="9"/>
  <c r="HG25" i="9"/>
  <c r="HG26" i="9"/>
  <c r="HG24" i="9"/>
  <c r="HG23" i="9"/>
  <c r="HG21" i="9"/>
  <c r="HG19" i="9"/>
  <c r="HG17" i="9"/>
  <c r="HG22" i="9"/>
  <c r="HG18" i="9"/>
  <c r="HG20" i="9"/>
  <c r="HG16" i="9"/>
  <c r="HG14" i="9"/>
  <c r="HG12" i="9"/>
  <c r="HG10" i="9"/>
  <c r="HG13" i="9"/>
  <c r="HG8" i="9"/>
  <c r="HG6" i="9"/>
  <c r="HG15" i="9"/>
  <c r="HG11" i="9"/>
  <c r="HG9" i="9"/>
  <c r="HG7" i="9"/>
  <c r="HG5" i="9"/>
  <c r="HG4" i="9" l="1"/>
  <c r="HG3" i="9" s="1"/>
  <c r="HI2" i="9"/>
  <c r="HJ1" i="9"/>
  <c r="HH31" i="9"/>
  <c r="HH30" i="9"/>
  <c r="HH29" i="9"/>
  <c r="HH28" i="9"/>
  <c r="HH26" i="9"/>
  <c r="HH27" i="9"/>
  <c r="HH25" i="9"/>
  <c r="HH24" i="9"/>
  <c r="HH22" i="9"/>
  <c r="HH20" i="9"/>
  <c r="HH18" i="9"/>
  <c r="HH21" i="9"/>
  <c r="HH17" i="9"/>
  <c r="HH23" i="9"/>
  <c r="HH19" i="9"/>
  <c r="HH15" i="9"/>
  <c r="HH13" i="9"/>
  <c r="HH11" i="9"/>
  <c r="HH16" i="9"/>
  <c r="HH12" i="9"/>
  <c r="HH9" i="9"/>
  <c r="HH7" i="9"/>
  <c r="HH14" i="9"/>
  <c r="HH10" i="9"/>
  <c r="HH8" i="9"/>
  <c r="HH6" i="9"/>
  <c r="HH5" i="9"/>
  <c r="HH4" i="9" l="1"/>
  <c r="HH3" i="9" s="1"/>
  <c r="HJ2" i="9"/>
  <c r="HK1" i="9"/>
  <c r="HI31" i="9"/>
  <c r="HI30" i="9"/>
  <c r="HI28" i="9"/>
  <c r="HI29" i="9"/>
  <c r="HI27" i="9"/>
  <c r="HI25" i="9"/>
  <c r="HI26" i="9"/>
  <c r="HI24" i="9"/>
  <c r="HI23" i="9"/>
  <c r="HI21" i="9"/>
  <c r="HI19" i="9"/>
  <c r="HI17" i="9"/>
  <c r="HI20" i="9"/>
  <c r="HI22" i="9"/>
  <c r="HI18" i="9"/>
  <c r="HI16" i="9"/>
  <c r="HI14" i="9"/>
  <c r="HI12" i="9"/>
  <c r="HI10" i="9"/>
  <c r="HI15" i="9"/>
  <c r="HI11" i="9"/>
  <c r="HI8" i="9"/>
  <c r="HI6" i="9"/>
  <c r="HI13" i="9"/>
  <c r="HI9" i="9"/>
  <c r="HI7" i="9"/>
  <c r="HI5" i="9"/>
  <c r="HI4" i="9" l="1"/>
  <c r="HI3" i="9" s="1"/>
  <c r="HK2" i="9"/>
  <c r="HL1" i="9"/>
  <c r="HJ31" i="9"/>
  <c r="HJ30" i="9"/>
  <c r="HJ29" i="9"/>
  <c r="HJ28" i="9"/>
  <c r="HJ27" i="9"/>
  <c r="HJ26" i="9"/>
  <c r="HJ25" i="9"/>
  <c r="HJ22" i="9"/>
  <c r="HJ20" i="9"/>
  <c r="HJ18" i="9"/>
  <c r="HJ24" i="9"/>
  <c r="HJ23" i="9"/>
  <c r="HJ19" i="9"/>
  <c r="HJ21" i="9"/>
  <c r="HJ17" i="9"/>
  <c r="HJ15" i="9"/>
  <c r="HJ13" i="9"/>
  <c r="HJ11" i="9"/>
  <c r="HJ14" i="9"/>
  <c r="HJ10" i="9"/>
  <c r="HJ9" i="9"/>
  <c r="HJ7" i="9"/>
  <c r="HJ16" i="9"/>
  <c r="HJ12" i="9"/>
  <c r="HJ8" i="9"/>
  <c r="HJ6" i="9"/>
  <c r="HJ5" i="9"/>
  <c r="HJ4" i="9" l="1"/>
  <c r="HJ3" i="9" s="1"/>
  <c r="HL2" i="9"/>
  <c r="HM1" i="9"/>
  <c r="HK31" i="9"/>
  <c r="HK30" i="9"/>
  <c r="HK28" i="9"/>
  <c r="HK29" i="9"/>
  <c r="HK27" i="9"/>
  <c r="HK25" i="9"/>
  <c r="HK26" i="9"/>
  <c r="HK24" i="9"/>
  <c r="HK23" i="9"/>
  <c r="HK21" i="9"/>
  <c r="HK19" i="9"/>
  <c r="HK17" i="9"/>
  <c r="HK22" i="9"/>
  <c r="HK18" i="9"/>
  <c r="HK20" i="9"/>
  <c r="HK16" i="9"/>
  <c r="HK14" i="9"/>
  <c r="HK12" i="9"/>
  <c r="HK10" i="9"/>
  <c r="HK13" i="9"/>
  <c r="HK8" i="9"/>
  <c r="HK6" i="9"/>
  <c r="HK15" i="9"/>
  <c r="HK11" i="9"/>
  <c r="HK9" i="9"/>
  <c r="HK7" i="9"/>
  <c r="HK5" i="9"/>
  <c r="HK4" i="9" l="1"/>
  <c r="HK3" i="9" s="1"/>
  <c r="HM2" i="9"/>
  <c r="HN1" i="9"/>
  <c r="HL31" i="9"/>
  <c r="HL30" i="9"/>
  <c r="HL29" i="9"/>
  <c r="HL28" i="9"/>
  <c r="HL26" i="9"/>
  <c r="HL27" i="9"/>
  <c r="HL25" i="9"/>
  <c r="HL24" i="9"/>
  <c r="HL22" i="9"/>
  <c r="HL20" i="9"/>
  <c r="HL18" i="9"/>
  <c r="HL21" i="9"/>
  <c r="HL17" i="9"/>
  <c r="HL23" i="9"/>
  <c r="HL19" i="9"/>
  <c r="HL15" i="9"/>
  <c r="HL13" i="9"/>
  <c r="HL11" i="9"/>
  <c r="HL16" i="9"/>
  <c r="HL12" i="9"/>
  <c r="HL9" i="9"/>
  <c r="HL7" i="9"/>
  <c r="HL14" i="9"/>
  <c r="HL10" i="9"/>
  <c r="HL8" i="9"/>
  <c r="HL6" i="9"/>
  <c r="HL5" i="9"/>
  <c r="HL4" i="9" l="1"/>
  <c r="HL3" i="9" s="1"/>
  <c r="HN2" i="9"/>
  <c r="HO1" i="9"/>
  <c r="HM31" i="9"/>
  <c r="HM30" i="9"/>
  <c r="HM28" i="9"/>
  <c r="HM29" i="9"/>
  <c r="HM27" i="9"/>
  <c r="HM25" i="9"/>
  <c r="HM26" i="9"/>
  <c r="HM24" i="9"/>
  <c r="HM23" i="9"/>
  <c r="HM21" i="9"/>
  <c r="HM19" i="9"/>
  <c r="HM17" i="9"/>
  <c r="HM20" i="9"/>
  <c r="HM22" i="9"/>
  <c r="HM18" i="9"/>
  <c r="HM16" i="9"/>
  <c r="HM14" i="9"/>
  <c r="HM12" i="9"/>
  <c r="HM10" i="9"/>
  <c r="HM15" i="9"/>
  <c r="HM11" i="9"/>
  <c r="HM8" i="9"/>
  <c r="HM6" i="9"/>
  <c r="HM13" i="9"/>
  <c r="HM9" i="9"/>
  <c r="HM7" i="9"/>
  <c r="HM5" i="9"/>
  <c r="HM4" i="9" l="1"/>
  <c r="HM3" i="9" s="1"/>
  <c r="HO2" i="9"/>
  <c r="HP1" i="9"/>
  <c r="HN31" i="9"/>
  <c r="HN30" i="9"/>
  <c r="HN29" i="9"/>
  <c r="HN28" i="9"/>
  <c r="HN27" i="9"/>
  <c r="HN26" i="9"/>
  <c r="HN25" i="9"/>
  <c r="HN22" i="9"/>
  <c r="HN20" i="9"/>
  <c r="HN18" i="9"/>
  <c r="HN23" i="9"/>
  <c r="HN19" i="9"/>
  <c r="HN24" i="9"/>
  <c r="HN21" i="9"/>
  <c r="HN17" i="9"/>
  <c r="HN15" i="9"/>
  <c r="HN13" i="9"/>
  <c r="HN11" i="9"/>
  <c r="HN14" i="9"/>
  <c r="HN10" i="9"/>
  <c r="HN9" i="9"/>
  <c r="HN7" i="9"/>
  <c r="HN16" i="9"/>
  <c r="HN12" i="9"/>
  <c r="HN8" i="9"/>
  <c r="HN6" i="9"/>
  <c r="HN5" i="9"/>
  <c r="HN4" i="9" l="1"/>
  <c r="HN3" i="9" s="1"/>
  <c r="HP2" i="9"/>
  <c r="HQ1" i="9"/>
  <c r="HO31" i="9"/>
  <c r="HO30" i="9"/>
  <c r="HO28" i="9"/>
  <c r="HO29" i="9"/>
  <c r="HO27" i="9"/>
  <c r="HO25" i="9"/>
  <c r="HO26" i="9"/>
  <c r="HO24" i="9"/>
  <c r="HO23" i="9"/>
  <c r="HO21" i="9"/>
  <c r="HO19" i="9"/>
  <c r="HO17" i="9"/>
  <c r="HO22" i="9"/>
  <c r="HO18" i="9"/>
  <c r="HO20" i="9"/>
  <c r="HO16" i="9"/>
  <c r="HO14" i="9"/>
  <c r="HO12" i="9"/>
  <c r="HO10" i="9"/>
  <c r="HO13" i="9"/>
  <c r="HO8" i="9"/>
  <c r="HO6" i="9"/>
  <c r="HO15" i="9"/>
  <c r="HO11" i="9"/>
  <c r="HO9" i="9"/>
  <c r="HO7" i="9"/>
  <c r="HO5" i="9"/>
  <c r="HO4" i="9" l="1"/>
  <c r="HO3" i="9" s="1"/>
  <c r="HQ2" i="9"/>
  <c r="HR1" i="9"/>
  <c r="HP31" i="9"/>
  <c r="HP30" i="9"/>
  <c r="HP29" i="9"/>
  <c r="HP28" i="9"/>
  <c r="HP26" i="9"/>
  <c r="HP27" i="9"/>
  <c r="HP25" i="9"/>
  <c r="HP24" i="9"/>
  <c r="HP22" i="9"/>
  <c r="HP20" i="9"/>
  <c r="HP18" i="9"/>
  <c r="HP21" i="9"/>
  <c r="HP17" i="9"/>
  <c r="HP23" i="9"/>
  <c r="HP19" i="9"/>
  <c r="HP15" i="9"/>
  <c r="HP13" i="9"/>
  <c r="HP11" i="9"/>
  <c r="HP16" i="9"/>
  <c r="HP12" i="9"/>
  <c r="HP9" i="9"/>
  <c r="HP7" i="9"/>
  <c r="HP14" i="9"/>
  <c r="HP10" i="9"/>
  <c r="HP8" i="9"/>
  <c r="HP6" i="9"/>
  <c r="HP5" i="9"/>
  <c r="HP4" i="9" l="1"/>
  <c r="HP3" i="9" s="1"/>
  <c r="HR2" i="9"/>
  <c r="HS1" i="9"/>
  <c r="HQ31" i="9"/>
  <c r="HQ30" i="9"/>
  <c r="HQ28" i="9"/>
  <c r="HQ29" i="9"/>
  <c r="HQ27" i="9"/>
  <c r="HQ25" i="9"/>
  <c r="HQ26" i="9"/>
  <c r="HQ24" i="9"/>
  <c r="HQ23" i="9"/>
  <c r="HQ21" i="9"/>
  <c r="HQ19" i="9"/>
  <c r="HQ17" i="9"/>
  <c r="HQ20" i="9"/>
  <c r="HQ22" i="9"/>
  <c r="HQ18" i="9"/>
  <c r="HQ16" i="9"/>
  <c r="HQ14" i="9"/>
  <c r="HQ12" i="9"/>
  <c r="HQ10" i="9"/>
  <c r="HQ15" i="9"/>
  <c r="HQ11" i="9"/>
  <c r="HQ8" i="9"/>
  <c r="HQ6" i="9"/>
  <c r="HQ13" i="9"/>
  <c r="HQ9" i="9"/>
  <c r="HQ7" i="9"/>
  <c r="HQ5" i="9"/>
  <c r="HQ4" i="9" l="1"/>
  <c r="HQ3" i="9" s="1"/>
  <c r="HS2" i="9"/>
  <c r="HT1" i="9"/>
  <c r="HR31" i="9"/>
  <c r="HR30" i="9"/>
  <c r="HR29" i="9"/>
  <c r="HR28" i="9"/>
  <c r="HR27" i="9"/>
  <c r="HR26" i="9"/>
  <c r="HR25" i="9"/>
  <c r="HR22" i="9"/>
  <c r="HR20" i="9"/>
  <c r="HR18" i="9"/>
  <c r="HR24" i="9"/>
  <c r="HR23" i="9"/>
  <c r="HR19" i="9"/>
  <c r="HR21" i="9"/>
  <c r="HR17" i="9"/>
  <c r="HR15" i="9"/>
  <c r="HR13" i="9"/>
  <c r="HR11" i="9"/>
  <c r="HR14" i="9"/>
  <c r="HR10" i="9"/>
  <c r="HR9" i="9"/>
  <c r="HR7" i="9"/>
  <c r="HR16" i="9"/>
  <c r="HR12" i="9"/>
  <c r="HR8" i="9"/>
  <c r="HR6" i="9"/>
  <c r="HR5" i="9"/>
  <c r="HR4" i="9" l="1"/>
  <c r="HR3" i="9" s="1"/>
  <c r="HT2" i="9"/>
  <c r="HU1" i="9"/>
  <c r="HS31" i="9"/>
  <c r="HS30" i="9"/>
  <c r="HS28" i="9"/>
  <c r="HS29" i="9"/>
  <c r="HS27" i="9"/>
  <c r="HS25" i="9"/>
  <c r="HS26" i="9"/>
  <c r="HS24" i="9"/>
  <c r="HS23" i="9"/>
  <c r="HS21" i="9"/>
  <c r="HS19" i="9"/>
  <c r="HS17" i="9"/>
  <c r="HS22" i="9"/>
  <c r="HS18" i="9"/>
  <c r="HS20" i="9"/>
  <c r="HS16" i="9"/>
  <c r="HS14" i="9"/>
  <c r="HS12" i="9"/>
  <c r="HS10" i="9"/>
  <c r="HS13" i="9"/>
  <c r="HS8" i="9"/>
  <c r="HS6" i="9"/>
  <c r="HS15" i="9"/>
  <c r="HS11" i="9"/>
  <c r="HS9" i="9"/>
  <c r="HS7" i="9"/>
  <c r="HS5" i="9"/>
  <c r="HS4" i="9" l="1"/>
  <c r="HS3" i="9" s="1"/>
  <c r="HU2" i="9"/>
  <c r="HV1" i="9"/>
  <c r="HT31" i="9"/>
  <c r="HT30" i="9"/>
  <c r="HT29" i="9"/>
  <c r="HT28" i="9"/>
  <c r="HT26" i="9"/>
  <c r="HT27" i="9"/>
  <c r="HT25" i="9"/>
  <c r="HT24" i="9"/>
  <c r="HT22" i="9"/>
  <c r="HT20" i="9"/>
  <c r="HT18" i="9"/>
  <c r="HT21" i="9"/>
  <c r="HT17" i="9"/>
  <c r="HT23" i="9"/>
  <c r="HT19" i="9"/>
  <c r="HT15" i="9"/>
  <c r="HT13" i="9"/>
  <c r="HT11" i="9"/>
  <c r="HT16" i="9"/>
  <c r="HT12" i="9"/>
  <c r="HT9" i="9"/>
  <c r="HT7" i="9"/>
  <c r="HT14" i="9"/>
  <c r="HT10" i="9"/>
  <c r="HT8" i="9"/>
  <c r="HT6" i="9"/>
  <c r="HT5" i="9"/>
  <c r="HT4" i="9" l="1"/>
  <c r="HT3" i="9" s="1"/>
  <c r="HV2" i="9"/>
  <c r="HW1" i="9"/>
  <c r="HU31" i="9"/>
  <c r="HU30" i="9"/>
  <c r="HU28" i="9"/>
  <c r="HU29" i="9"/>
  <c r="HU27" i="9"/>
  <c r="HU25" i="9"/>
  <c r="HU26" i="9"/>
  <c r="HU24" i="9"/>
  <c r="HU23" i="9"/>
  <c r="HU21" i="9"/>
  <c r="HU19" i="9"/>
  <c r="HU17" i="9"/>
  <c r="HU20" i="9"/>
  <c r="HU22" i="9"/>
  <c r="HU18" i="9"/>
  <c r="HU16" i="9"/>
  <c r="HU14" i="9"/>
  <c r="HU12" i="9"/>
  <c r="HU10" i="9"/>
  <c r="HU15" i="9"/>
  <c r="HU11" i="9"/>
  <c r="HU8" i="9"/>
  <c r="HU6" i="9"/>
  <c r="HU13" i="9"/>
  <c r="HU9" i="9"/>
  <c r="HU7" i="9"/>
  <c r="HU5" i="9"/>
  <c r="HU4" i="9" l="1"/>
  <c r="HU3" i="9" s="1"/>
  <c r="HW2" i="9"/>
  <c r="HX1" i="9"/>
  <c r="HV31" i="9"/>
  <c r="HV30" i="9"/>
  <c r="HV29" i="9"/>
  <c r="HV28" i="9"/>
  <c r="HV27" i="9"/>
  <c r="HV26" i="9"/>
  <c r="HV25" i="9"/>
  <c r="HV22" i="9"/>
  <c r="HV20" i="9"/>
  <c r="HV18" i="9"/>
  <c r="HV23" i="9"/>
  <c r="HV19" i="9"/>
  <c r="HV24" i="9"/>
  <c r="HV21" i="9"/>
  <c r="HV17" i="9"/>
  <c r="HV15" i="9"/>
  <c r="HV13" i="9"/>
  <c r="HV11" i="9"/>
  <c r="HV14" i="9"/>
  <c r="HV10" i="9"/>
  <c r="HV9" i="9"/>
  <c r="HV7" i="9"/>
  <c r="HV16" i="9"/>
  <c r="HV12" i="9"/>
  <c r="HV8" i="9"/>
  <c r="HV6" i="9"/>
  <c r="HV5" i="9"/>
  <c r="HV4" i="9" l="1"/>
  <c r="HV3" i="9" s="1"/>
  <c r="HX2" i="9"/>
  <c r="HY1" i="9"/>
  <c r="HW31" i="9"/>
  <c r="HW30" i="9"/>
  <c r="HW28" i="9"/>
  <c r="HW29" i="9"/>
  <c r="HW27" i="9"/>
  <c r="HW25" i="9"/>
  <c r="HW26" i="9"/>
  <c r="HW24" i="9"/>
  <c r="HW23" i="9"/>
  <c r="HW21" i="9"/>
  <c r="HW19" i="9"/>
  <c r="HW17" i="9"/>
  <c r="HW22" i="9"/>
  <c r="HW18" i="9"/>
  <c r="HW20" i="9"/>
  <c r="HW16" i="9"/>
  <c r="HW14" i="9"/>
  <c r="HW12" i="9"/>
  <c r="HW10" i="9"/>
  <c r="HW13" i="9"/>
  <c r="HW8" i="9"/>
  <c r="HW6" i="9"/>
  <c r="HW15" i="9"/>
  <c r="HW11" i="9"/>
  <c r="HW9" i="9"/>
  <c r="HW7" i="9"/>
  <c r="HW5" i="9"/>
  <c r="HW4" i="9" l="1"/>
  <c r="HW3" i="9" s="1"/>
  <c r="HY2" i="9"/>
  <c r="HZ1" i="9"/>
  <c r="HX31" i="9"/>
  <c r="HX30" i="9"/>
  <c r="HX29" i="9"/>
  <c r="HX28" i="9"/>
  <c r="HX26" i="9"/>
  <c r="HX27" i="9"/>
  <c r="HX25" i="9"/>
  <c r="HX24" i="9"/>
  <c r="HX22" i="9"/>
  <c r="HX20" i="9"/>
  <c r="HX18" i="9"/>
  <c r="HX21" i="9"/>
  <c r="HX17" i="9"/>
  <c r="HX23" i="9"/>
  <c r="HX19" i="9"/>
  <c r="HX15" i="9"/>
  <c r="HX13" i="9"/>
  <c r="HX11" i="9"/>
  <c r="HX16" i="9"/>
  <c r="HX12" i="9"/>
  <c r="HX9" i="9"/>
  <c r="HX7" i="9"/>
  <c r="HX14" i="9"/>
  <c r="HX10" i="9"/>
  <c r="HX8" i="9"/>
  <c r="HX6" i="9"/>
  <c r="HX5" i="9"/>
  <c r="HX4" i="9" l="1"/>
  <c r="HX3" i="9" s="1"/>
  <c r="HZ2" i="9"/>
  <c r="IA1" i="9"/>
  <c r="HY31" i="9"/>
  <c r="HY30" i="9"/>
  <c r="HY28" i="9"/>
  <c r="HY29" i="9"/>
  <c r="HY27" i="9"/>
  <c r="HY25" i="9"/>
  <c r="HY26" i="9"/>
  <c r="HY24" i="9"/>
  <c r="HY23" i="9"/>
  <c r="HY21" i="9"/>
  <c r="HY19" i="9"/>
  <c r="HY17" i="9"/>
  <c r="HY20" i="9"/>
  <c r="HY22" i="9"/>
  <c r="HY18" i="9"/>
  <c r="HY16" i="9"/>
  <c r="HY14" i="9"/>
  <c r="HY12" i="9"/>
  <c r="HY10" i="9"/>
  <c r="HY15" i="9"/>
  <c r="HY11" i="9"/>
  <c r="HY8" i="9"/>
  <c r="HY6" i="9"/>
  <c r="HY13" i="9"/>
  <c r="HY9" i="9"/>
  <c r="HY7" i="9"/>
  <c r="HY5" i="9"/>
  <c r="HY4" i="9" l="1"/>
  <c r="HY3" i="9" s="1"/>
  <c r="IA2" i="9"/>
  <c r="IB1" i="9"/>
  <c r="HZ31" i="9"/>
  <c r="HZ30" i="9"/>
  <c r="HZ29" i="9"/>
  <c r="HZ28" i="9"/>
  <c r="HZ27" i="9"/>
  <c r="HZ26" i="9"/>
  <c r="HZ25" i="9"/>
  <c r="HZ22" i="9"/>
  <c r="HZ20" i="9"/>
  <c r="HZ18" i="9"/>
  <c r="HZ24" i="9"/>
  <c r="HZ23" i="9"/>
  <c r="HZ19" i="9"/>
  <c r="HZ21" i="9"/>
  <c r="HZ17" i="9"/>
  <c r="HZ15" i="9"/>
  <c r="HZ13" i="9"/>
  <c r="HZ11" i="9"/>
  <c r="HZ14" i="9"/>
  <c r="HZ10" i="9"/>
  <c r="HZ9" i="9"/>
  <c r="HZ7" i="9"/>
  <c r="HZ16" i="9"/>
  <c r="HZ12" i="9"/>
  <c r="HZ8" i="9"/>
  <c r="HZ6" i="9"/>
  <c r="HZ5" i="9"/>
  <c r="HZ4" i="9" l="1"/>
  <c r="HZ3" i="9" s="1"/>
  <c r="IB2" i="9"/>
  <c r="IC1" i="9"/>
  <c r="IA31" i="9"/>
  <c r="IA30" i="9"/>
  <c r="IA28" i="9"/>
  <c r="IA29" i="9"/>
  <c r="IA27" i="9"/>
  <c r="IA25" i="9"/>
  <c r="IA26" i="9"/>
  <c r="IA24" i="9"/>
  <c r="IA23" i="9"/>
  <c r="IA21" i="9"/>
  <c r="IA19" i="9"/>
  <c r="IA17" i="9"/>
  <c r="IA22" i="9"/>
  <c r="IA18" i="9"/>
  <c r="IA20" i="9"/>
  <c r="IA16" i="9"/>
  <c r="IA14" i="9"/>
  <c r="IA12" i="9"/>
  <c r="IA10" i="9"/>
  <c r="IA13" i="9"/>
  <c r="IA8" i="9"/>
  <c r="IA6" i="9"/>
  <c r="IA15" i="9"/>
  <c r="IA11" i="9"/>
  <c r="IA9" i="9"/>
  <c r="IA7" i="9"/>
  <c r="IA5" i="9"/>
  <c r="IA4" i="9" l="1"/>
  <c r="IA3" i="9" s="1"/>
  <c r="IC2" i="9"/>
  <c r="ID1" i="9"/>
  <c r="IB31" i="9"/>
  <c r="IB30" i="9"/>
  <c r="IB29" i="9"/>
  <c r="IB28" i="9"/>
  <c r="IB26" i="9"/>
  <c r="IB27" i="9"/>
  <c r="IB25" i="9"/>
  <c r="IB24" i="9"/>
  <c r="IB22" i="9"/>
  <c r="IB20" i="9"/>
  <c r="IB18" i="9"/>
  <c r="IB21" i="9"/>
  <c r="IB17" i="9"/>
  <c r="IB23" i="9"/>
  <c r="IB19" i="9"/>
  <c r="IB15" i="9"/>
  <c r="IB13" i="9"/>
  <c r="IB11" i="9"/>
  <c r="IB16" i="9"/>
  <c r="IB12" i="9"/>
  <c r="IB9" i="9"/>
  <c r="IB7" i="9"/>
  <c r="IB14" i="9"/>
  <c r="IB10" i="9"/>
  <c r="IB8" i="9"/>
  <c r="IB6" i="9"/>
  <c r="IB5" i="9"/>
  <c r="IB4" i="9" l="1"/>
  <c r="IB3" i="9" s="1"/>
  <c r="ID2" i="9"/>
  <c r="IE1" i="9"/>
  <c r="IC31" i="9"/>
  <c r="IC30" i="9"/>
  <c r="IC28" i="9"/>
  <c r="IC29" i="9"/>
  <c r="IC27" i="9"/>
  <c r="IC25" i="9"/>
  <c r="IC26" i="9"/>
  <c r="IC24" i="9"/>
  <c r="IC23" i="9"/>
  <c r="IC21" i="9"/>
  <c r="IC19" i="9"/>
  <c r="IC17" i="9"/>
  <c r="IC20" i="9"/>
  <c r="IC22" i="9"/>
  <c r="IC18" i="9"/>
  <c r="IC16" i="9"/>
  <c r="IC14" i="9"/>
  <c r="IC12" i="9"/>
  <c r="IC10" i="9"/>
  <c r="IC15" i="9"/>
  <c r="IC11" i="9"/>
  <c r="IC8" i="9"/>
  <c r="IC6" i="9"/>
  <c r="IC13" i="9"/>
  <c r="IC9" i="9"/>
  <c r="IC7" i="9"/>
  <c r="IC5" i="9"/>
  <c r="IC4" i="9" l="1"/>
  <c r="IC3" i="9" s="1"/>
  <c r="IE2" i="9"/>
  <c r="IF1" i="9"/>
  <c r="ID31" i="9"/>
  <c r="ID30" i="9"/>
  <c r="ID29" i="9"/>
  <c r="ID28" i="9"/>
  <c r="ID27" i="9"/>
  <c r="ID26" i="9"/>
  <c r="ID25" i="9"/>
  <c r="ID22" i="9"/>
  <c r="ID20" i="9"/>
  <c r="ID18" i="9"/>
  <c r="ID23" i="9"/>
  <c r="ID19" i="9"/>
  <c r="ID24" i="9"/>
  <c r="ID21" i="9"/>
  <c r="ID17" i="9"/>
  <c r="ID15" i="9"/>
  <c r="ID13" i="9"/>
  <c r="ID11" i="9"/>
  <c r="ID14" i="9"/>
  <c r="ID10" i="9"/>
  <c r="ID9" i="9"/>
  <c r="ID7" i="9"/>
  <c r="ID16" i="9"/>
  <c r="ID12" i="9"/>
  <c r="ID8" i="9"/>
  <c r="ID6" i="9"/>
  <c r="ID5" i="9"/>
  <c r="ID4" i="9" l="1"/>
  <c r="ID3" i="9" s="1"/>
  <c r="IF2" i="9"/>
  <c r="IG1" i="9"/>
  <c r="IE31" i="9"/>
  <c r="IE30" i="9"/>
  <c r="IE28" i="9"/>
  <c r="IE29" i="9"/>
  <c r="IE27" i="9"/>
  <c r="IE25" i="9"/>
  <c r="IE26" i="9"/>
  <c r="IE24" i="9"/>
  <c r="IE23" i="9"/>
  <c r="IE21" i="9"/>
  <c r="IE19" i="9"/>
  <c r="IE17" i="9"/>
  <c r="IE22" i="9"/>
  <c r="IE18" i="9"/>
  <c r="IE20" i="9"/>
  <c r="IE16" i="9"/>
  <c r="IE14" i="9"/>
  <c r="IE12" i="9"/>
  <c r="IE10" i="9"/>
  <c r="IE13" i="9"/>
  <c r="IE8" i="9"/>
  <c r="IE6" i="9"/>
  <c r="IE15" i="9"/>
  <c r="IE11" i="9"/>
  <c r="IE9" i="9"/>
  <c r="IE7" i="9"/>
  <c r="IE5" i="9"/>
  <c r="IE4" i="9" l="1"/>
  <c r="IE3" i="9" s="1"/>
  <c r="IG2" i="9"/>
  <c r="IH1" i="9"/>
  <c r="IF31" i="9"/>
  <c r="IF30" i="9"/>
  <c r="IF29" i="9"/>
  <c r="IF28" i="9"/>
  <c r="IF26" i="9"/>
  <c r="IF27" i="9"/>
  <c r="IF25" i="9"/>
  <c r="IF24" i="9"/>
  <c r="IF22" i="9"/>
  <c r="IF20" i="9"/>
  <c r="IF18" i="9"/>
  <c r="IF21" i="9"/>
  <c r="IF17" i="9"/>
  <c r="IF23" i="9"/>
  <c r="IF19" i="9"/>
  <c r="IF15" i="9"/>
  <c r="IF13" i="9"/>
  <c r="IF11" i="9"/>
  <c r="IF16" i="9"/>
  <c r="IF12" i="9"/>
  <c r="IF9" i="9"/>
  <c r="IF7" i="9"/>
  <c r="IF14" i="9"/>
  <c r="IF10" i="9"/>
  <c r="IF8" i="9"/>
  <c r="IF6" i="9"/>
  <c r="IF5" i="9"/>
  <c r="IF4" i="9" l="1"/>
  <c r="IF3" i="9" s="1"/>
  <c r="IH2" i="9"/>
  <c r="II1" i="9"/>
  <c r="IG31" i="9"/>
  <c r="IG30" i="9"/>
  <c r="IG28" i="9"/>
  <c r="IG29" i="9"/>
  <c r="IG27" i="9"/>
  <c r="IG25" i="9"/>
  <c r="IG26" i="9"/>
  <c r="IG24" i="9"/>
  <c r="IG23" i="9"/>
  <c r="IG21" i="9"/>
  <c r="IG19" i="9"/>
  <c r="IG17" i="9"/>
  <c r="IG20" i="9"/>
  <c r="IG22" i="9"/>
  <c r="IG18" i="9"/>
  <c r="IG16" i="9"/>
  <c r="IG14" i="9"/>
  <c r="IG12" i="9"/>
  <c r="IG10" i="9"/>
  <c r="IG15" i="9"/>
  <c r="IG11" i="9"/>
  <c r="IG8" i="9"/>
  <c r="IG6" i="9"/>
  <c r="IG13" i="9"/>
  <c r="IG9" i="9"/>
  <c r="IG7" i="9"/>
  <c r="IG5" i="9"/>
  <c r="IG4" i="9" l="1"/>
  <c r="IG3" i="9" s="1"/>
  <c r="II2" i="9"/>
  <c r="IJ1" i="9"/>
  <c r="IH31" i="9"/>
  <c r="IH30" i="9"/>
  <c r="IH29" i="9"/>
  <c r="IH28" i="9"/>
  <c r="IH27" i="9"/>
  <c r="IH26" i="9"/>
  <c r="IH25" i="9"/>
  <c r="IH22" i="9"/>
  <c r="IH20" i="9"/>
  <c r="IH18" i="9"/>
  <c r="IH24" i="9"/>
  <c r="IH23" i="9"/>
  <c r="IH19" i="9"/>
  <c r="IH21" i="9"/>
  <c r="IH17" i="9"/>
  <c r="IH15" i="9"/>
  <c r="IH13" i="9"/>
  <c r="IH11" i="9"/>
  <c r="IH14" i="9"/>
  <c r="IH10" i="9"/>
  <c r="IH9" i="9"/>
  <c r="IH7" i="9"/>
  <c r="IH16" i="9"/>
  <c r="IH12" i="9"/>
  <c r="IH8" i="9"/>
  <c r="IH6" i="9"/>
  <c r="IH5" i="9"/>
  <c r="IH4" i="9" l="1"/>
  <c r="IH3" i="9" s="1"/>
  <c r="IJ2" i="9"/>
  <c r="IK1" i="9"/>
  <c r="II31" i="9"/>
  <c r="II30" i="9"/>
  <c r="II28" i="9"/>
  <c r="II29" i="9"/>
  <c r="II27" i="9"/>
  <c r="II25" i="9"/>
  <c r="II26" i="9"/>
  <c r="II24" i="9"/>
  <c r="II23" i="9"/>
  <c r="II21" i="9"/>
  <c r="II19" i="9"/>
  <c r="II17" i="9"/>
  <c r="II22" i="9"/>
  <c r="II18" i="9"/>
  <c r="II20" i="9"/>
  <c r="II16" i="9"/>
  <c r="II14" i="9"/>
  <c r="II12" i="9"/>
  <c r="II10" i="9"/>
  <c r="II13" i="9"/>
  <c r="II8" i="9"/>
  <c r="II6" i="9"/>
  <c r="II15" i="9"/>
  <c r="II11" i="9"/>
  <c r="II9" i="9"/>
  <c r="II7" i="9"/>
  <c r="II5" i="9"/>
  <c r="II4" i="9" l="1"/>
  <c r="II3" i="9" s="1"/>
  <c r="IK2" i="9"/>
  <c r="IL1" i="9"/>
  <c r="IJ31" i="9"/>
  <c r="IJ30" i="9"/>
  <c r="IJ29" i="9"/>
  <c r="IJ28" i="9"/>
  <c r="IJ26" i="9"/>
  <c r="IJ24" i="9"/>
  <c r="IJ27" i="9"/>
  <c r="IJ25" i="9"/>
  <c r="IJ22" i="9"/>
  <c r="IJ20" i="9"/>
  <c r="IJ18" i="9"/>
  <c r="IJ21" i="9"/>
  <c r="IJ17" i="9"/>
  <c r="IJ23" i="9"/>
  <c r="IJ19" i="9"/>
  <c r="IJ15" i="9"/>
  <c r="IJ13" i="9"/>
  <c r="IJ11" i="9"/>
  <c r="IJ16" i="9"/>
  <c r="IJ12" i="9"/>
  <c r="IJ9" i="9"/>
  <c r="IJ7" i="9"/>
  <c r="IJ14" i="9"/>
  <c r="IJ10" i="9"/>
  <c r="IJ8" i="9"/>
  <c r="IJ6" i="9"/>
  <c r="IJ5" i="9"/>
  <c r="IJ4" i="9" l="1"/>
  <c r="IJ3" i="9" s="1"/>
  <c r="IL2" i="9"/>
  <c r="IM1" i="9"/>
  <c r="IK31" i="9"/>
  <c r="IK30" i="9"/>
  <c r="IK28" i="9"/>
  <c r="IK29" i="9"/>
  <c r="IK27" i="9"/>
  <c r="IK25" i="9"/>
  <c r="IK26" i="9"/>
  <c r="IK24" i="9"/>
  <c r="IK23" i="9"/>
  <c r="IK21" i="9"/>
  <c r="IK19" i="9"/>
  <c r="IK17" i="9"/>
  <c r="IK20" i="9"/>
  <c r="IK22" i="9"/>
  <c r="IK18" i="9"/>
  <c r="IK16" i="9"/>
  <c r="IK14" i="9"/>
  <c r="IK12" i="9"/>
  <c r="IK10" i="9"/>
  <c r="IK15" i="9"/>
  <c r="IK11" i="9"/>
  <c r="IK8" i="9"/>
  <c r="IK6" i="9"/>
  <c r="IK13" i="9"/>
  <c r="IK9" i="9"/>
  <c r="IK7" i="9"/>
  <c r="IK5" i="9"/>
  <c r="IK4" i="9" l="1"/>
  <c r="IK3" i="9" s="1"/>
  <c r="IM2" i="9"/>
  <c r="IN1" i="9"/>
  <c r="IL31" i="9"/>
  <c r="IL30" i="9"/>
  <c r="IL29" i="9"/>
  <c r="IL28" i="9"/>
  <c r="IL27" i="9"/>
  <c r="IL26" i="9"/>
  <c r="IL24" i="9"/>
  <c r="IL25" i="9"/>
  <c r="IL22" i="9"/>
  <c r="IL20" i="9"/>
  <c r="IL18" i="9"/>
  <c r="IL23" i="9"/>
  <c r="IL19" i="9"/>
  <c r="IL21" i="9"/>
  <c r="IL17" i="9"/>
  <c r="IL15" i="9"/>
  <c r="IL13" i="9"/>
  <c r="IL11" i="9"/>
  <c r="IL14" i="9"/>
  <c r="IL10" i="9"/>
  <c r="IL9" i="9"/>
  <c r="IL7" i="9"/>
  <c r="IL16" i="9"/>
  <c r="IL12" i="9"/>
  <c r="IL8" i="9"/>
  <c r="IL6" i="9"/>
  <c r="IL5" i="9"/>
  <c r="IL4" i="9" l="1"/>
  <c r="IL3" i="9" s="1"/>
  <c r="IN2" i="9"/>
  <c r="IO1" i="9"/>
  <c r="IM31" i="9"/>
  <c r="IM30" i="9"/>
  <c r="IM28" i="9"/>
  <c r="IM29" i="9"/>
  <c r="IM27" i="9"/>
  <c r="IM25" i="9"/>
  <c r="IM26" i="9"/>
  <c r="IM24" i="9"/>
  <c r="IM23" i="9"/>
  <c r="IM21" i="9"/>
  <c r="IM19" i="9"/>
  <c r="IM17" i="9"/>
  <c r="IM22" i="9"/>
  <c r="IM18" i="9"/>
  <c r="IM20" i="9"/>
  <c r="IM16" i="9"/>
  <c r="IM14" i="9"/>
  <c r="IM12" i="9"/>
  <c r="IM10" i="9"/>
  <c r="IM13" i="9"/>
  <c r="IM8" i="9"/>
  <c r="IM6" i="9"/>
  <c r="IM15" i="9"/>
  <c r="IM11" i="9"/>
  <c r="IM9" i="9"/>
  <c r="IM7" i="9"/>
  <c r="IM5" i="9"/>
  <c r="IM4" i="9" l="1"/>
  <c r="IM3" i="9" s="1"/>
  <c r="IO2" i="9"/>
  <c r="IP1" i="9"/>
  <c r="IN31" i="9"/>
  <c r="IN30" i="9"/>
  <c r="IN29" i="9"/>
  <c r="IN28" i="9"/>
  <c r="IN26" i="9"/>
  <c r="IN24" i="9"/>
  <c r="IN27" i="9"/>
  <c r="IN25" i="9"/>
  <c r="IN22" i="9"/>
  <c r="IN20" i="9"/>
  <c r="IN18" i="9"/>
  <c r="IN21" i="9"/>
  <c r="IN17" i="9"/>
  <c r="IN23" i="9"/>
  <c r="IN19" i="9"/>
  <c r="IN15" i="9"/>
  <c r="IN13" i="9"/>
  <c r="IN11" i="9"/>
  <c r="IN16" i="9"/>
  <c r="IN12" i="9"/>
  <c r="IN9" i="9"/>
  <c r="IN7" i="9"/>
  <c r="IN14" i="9"/>
  <c r="IN10" i="9"/>
  <c r="IN8" i="9"/>
  <c r="IN6" i="9"/>
  <c r="IN5" i="9"/>
  <c r="IN4" i="9" l="1"/>
  <c r="IN3" i="9" s="1"/>
  <c r="IP2" i="9"/>
  <c r="IQ1" i="9"/>
  <c r="IO31" i="9"/>
  <c r="IO30" i="9"/>
  <c r="IO28" i="9"/>
  <c r="IO29" i="9"/>
  <c r="IO27" i="9"/>
  <c r="IO25" i="9"/>
  <c r="IO26" i="9"/>
  <c r="IO24" i="9"/>
  <c r="IO23" i="9"/>
  <c r="IO21" i="9"/>
  <c r="IO19" i="9"/>
  <c r="IO17" i="9"/>
  <c r="IO20" i="9"/>
  <c r="IO22" i="9"/>
  <c r="IO18" i="9"/>
  <c r="IO16" i="9"/>
  <c r="IO14" i="9"/>
  <c r="IO12" i="9"/>
  <c r="IO10" i="9"/>
  <c r="IO15" i="9"/>
  <c r="IO11" i="9"/>
  <c r="IO8" i="9"/>
  <c r="IO6" i="9"/>
  <c r="IO13" i="9"/>
  <c r="IO9" i="9"/>
  <c r="IO7" i="9"/>
  <c r="IO5" i="9"/>
  <c r="IO4" i="9" l="1"/>
  <c r="IO3" i="9" s="1"/>
  <c r="IQ2" i="9"/>
  <c r="IR1" i="9"/>
  <c r="IP31" i="9"/>
  <c r="IP30" i="9"/>
  <c r="IP29" i="9"/>
  <c r="IP28" i="9"/>
  <c r="IP27" i="9"/>
  <c r="IP26" i="9"/>
  <c r="IP24" i="9"/>
  <c r="IP25" i="9"/>
  <c r="IP22" i="9"/>
  <c r="IP20" i="9"/>
  <c r="IP18" i="9"/>
  <c r="IP23" i="9"/>
  <c r="IP19" i="9"/>
  <c r="IP21" i="9"/>
  <c r="IP17" i="9"/>
  <c r="IP15" i="9"/>
  <c r="IP13" i="9"/>
  <c r="IP11" i="9"/>
  <c r="IP14" i="9"/>
  <c r="IP10" i="9"/>
  <c r="IP9" i="9"/>
  <c r="IP7" i="9"/>
  <c r="IP16" i="9"/>
  <c r="IP12" i="9"/>
  <c r="IP8" i="9"/>
  <c r="IP6" i="9"/>
  <c r="IP5" i="9"/>
  <c r="IP4" i="9" l="1"/>
  <c r="IP3" i="9" s="1"/>
  <c r="IR2" i="9"/>
  <c r="IS1" i="9"/>
  <c r="IQ31" i="9"/>
  <c r="IQ30" i="9"/>
  <c r="IQ28" i="9"/>
  <c r="IQ29" i="9"/>
  <c r="IQ27" i="9"/>
  <c r="IQ25" i="9"/>
  <c r="IQ26" i="9"/>
  <c r="IQ24" i="9"/>
  <c r="IQ23" i="9"/>
  <c r="IQ21" i="9"/>
  <c r="IQ19" i="9"/>
  <c r="IQ17" i="9"/>
  <c r="IQ22" i="9"/>
  <c r="IQ18" i="9"/>
  <c r="IQ20" i="9"/>
  <c r="IQ16" i="9"/>
  <c r="IQ14" i="9"/>
  <c r="IQ12" i="9"/>
  <c r="IQ10" i="9"/>
  <c r="IQ13" i="9"/>
  <c r="IQ8" i="9"/>
  <c r="IQ6" i="9"/>
  <c r="IQ15" i="9"/>
  <c r="IQ11" i="9"/>
  <c r="IQ9" i="9"/>
  <c r="IQ7" i="9"/>
  <c r="IQ5" i="9"/>
  <c r="IQ4" i="9" l="1"/>
  <c r="IQ3" i="9" s="1"/>
  <c r="IS2" i="9"/>
  <c r="IT1" i="9"/>
  <c r="IR31" i="9"/>
  <c r="IR30" i="9"/>
  <c r="IR29" i="9"/>
  <c r="IR28" i="9"/>
  <c r="IR26" i="9"/>
  <c r="IR24" i="9"/>
  <c r="IR27" i="9"/>
  <c r="IR25" i="9"/>
  <c r="IR22" i="9"/>
  <c r="IR20" i="9"/>
  <c r="IR18" i="9"/>
  <c r="IR21" i="9"/>
  <c r="IR17" i="9"/>
  <c r="IR23" i="9"/>
  <c r="IR19" i="9"/>
  <c r="IR15" i="9"/>
  <c r="IR13" i="9"/>
  <c r="IR11" i="9"/>
  <c r="IR16" i="9"/>
  <c r="IR12" i="9"/>
  <c r="IR9" i="9"/>
  <c r="IR7" i="9"/>
  <c r="IR14" i="9"/>
  <c r="IR10" i="9"/>
  <c r="IR8" i="9"/>
  <c r="IR6" i="9"/>
  <c r="IR5" i="9"/>
  <c r="IR4" i="9" l="1"/>
  <c r="IR3" i="9" s="1"/>
  <c r="IT2" i="9"/>
  <c r="IU1" i="9"/>
  <c r="IS31" i="9"/>
  <c r="IS30" i="9"/>
  <c r="IS28" i="9"/>
  <c r="IS29" i="9"/>
  <c r="IS27" i="9"/>
  <c r="IS25" i="9"/>
  <c r="IS26" i="9"/>
  <c r="IS24" i="9"/>
  <c r="IS23" i="9"/>
  <c r="IS21" i="9"/>
  <c r="IS19" i="9"/>
  <c r="IS17" i="9"/>
  <c r="IS20" i="9"/>
  <c r="IS22" i="9"/>
  <c r="IS18" i="9"/>
  <c r="IS16" i="9"/>
  <c r="IS14" i="9"/>
  <c r="IS12" i="9"/>
  <c r="IS10" i="9"/>
  <c r="IS15" i="9"/>
  <c r="IS11" i="9"/>
  <c r="IS8" i="9"/>
  <c r="IS6" i="9"/>
  <c r="IS13" i="9"/>
  <c r="IS9" i="9"/>
  <c r="IS7" i="9"/>
  <c r="IS5" i="9"/>
  <c r="IS4" i="9" l="1"/>
  <c r="IS3" i="9" s="1"/>
  <c r="IU2" i="9"/>
  <c r="IV1" i="9"/>
  <c r="IT31" i="9"/>
  <c r="IT30" i="9"/>
  <c r="IT29" i="9"/>
  <c r="IT28" i="9"/>
  <c r="IT27" i="9"/>
  <c r="IT26" i="9"/>
  <c r="IT24" i="9"/>
  <c r="IT25" i="9"/>
  <c r="IT22" i="9"/>
  <c r="IT20" i="9"/>
  <c r="IT18" i="9"/>
  <c r="IT23" i="9"/>
  <c r="IT19" i="9"/>
  <c r="IT21" i="9"/>
  <c r="IT17" i="9"/>
  <c r="IT15" i="9"/>
  <c r="IT13" i="9"/>
  <c r="IT11" i="9"/>
  <c r="IT14" i="9"/>
  <c r="IT10" i="9"/>
  <c r="IT9" i="9"/>
  <c r="IT7" i="9"/>
  <c r="IT16" i="9"/>
  <c r="IT12" i="9"/>
  <c r="IT8" i="9"/>
  <c r="IT6" i="9"/>
  <c r="IT5" i="9"/>
  <c r="IT4" i="9" l="1"/>
  <c r="IT3" i="9" s="1"/>
  <c r="IV2" i="9"/>
  <c r="IW1" i="9"/>
  <c r="IU31" i="9"/>
  <c r="IU30" i="9"/>
  <c r="IU28" i="9"/>
  <c r="IU29" i="9"/>
  <c r="IU27" i="9"/>
  <c r="IU25" i="9"/>
  <c r="IU26" i="9"/>
  <c r="IU24" i="9"/>
  <c r="IU23" i="9"/>
  <c r="IU21" i="9"/>
  <c r="IU19" i="9"/>
  <c r="IU17" i="9"/>
  <c r="IU22" i="9"/>
  <c r="IU18" i="9"/>
  <c r="IU20" i="9"/>
  <c r="IU16" i="9"/>
  <c r="IU14" i="9"/>
  <c r="IU12" i="9"/>
  <c r="IU10" i="9"/>
  <c r="IU13" i="9"/>
  <c r="IU8" i="9"/>
  <c r="IU6" i="9"/>
  <c r="IU15" i="9"/>
  <c r="IU11" i="9"/>
  <c r="IU9" i="9"/>
  <c r="IU7" i="9"/>
  <c r="IU5" i="9"/>
  <c r="IU4" i="9" l="1"/>
  <c r="IU3" i="9" s="1"/>
  <c r="IW2" i="9"/>
  <c r="IX1" i="9"/>
  <c r="IV31" i="9"/>
  <c r="IV30" i="9"/>
  <c r="IV29" i="9"/>
  <c r="IV28" i="9"/>
  <c r="IV26" i="9"/>
  <c r="IV24" i="9"/>
  <c r="IV27" i="9"/>
  <c r="IV25" i="9"/>
  <c r="IV22" i="9"/>
  <c r="IV20" i="9"/>
  <c r="IV18" i="9"/>
  <c r="IV21" i="9"/>
  <c r="IV17" i="9"/>
  <c r="IV23" i="9"/>
  <c r="IV19" i="9"/>
  <c r="IV15" i="9"/>
  <c r="IV13" i="9"/>
  <c r="IV11" i="9"/>
  <c r="IV16" i="9"/>
  <c r="IV12" i="9"/>
  <c r="IV9" i="9"/>
  <c r="IV7" i="9"/>
  <c r="IV14" i="9"/>
  <c r="IV10" i="9"/>
  <c r="IV8" i="9"/>
  <c r="IV6" i="9"/>
  <c r="IV5" i="9"/>
  <c r="IV4" i="9" l="1"/>
  <c r="IV3" i="9" s="1"/>
  <c r="IX2" i="9"/>
  <c r="IY1" i="9"/>
  <c r="IW31" i="9"/>
  <c r="IW30" i="9"/>
  <c r="IW28" i="9"/>
  <c r="IW29" i="9"/>
  <c r="IW27" i="9"/>
  <c r="IW25" i="9"/>
  <c r="IW26" i="9"/>
  <c r="IW24" i="9"/>
  <c r="IW23" i="9"/>
  <c r="IW21" i="9"/>
  <c r="IW19" i="9"/>
  <c r="IW17" i="9"/>
  <c r="IW20" i="9"/>
  <c r="IW22" i="9"/>
  <c r="IW18" i="9"/>
  <c r="IW16" i="9"/>
  <c r="IW14" i="9"/>
  <c r="IW12" i="9"/>
  <c r="IW10" i="9"/>
  <c r="IW15" i="9"/>
  <c r="IW11" i="9"/>
  <c r="IW8" i="9"/>
  <c r="IW6" i="9"/>
  <c r="IW13" i="9"/>
  <c r="IW9" i="9"/>
  <c r="IW7" i="9"/>
  <c r="IW5" i="9"/>
  <c r="IW4" i="9" l="1"/>
  <c r="IW3" i="9" s="1"/>
  <c r="IY2" i="9"/>
  <c r="IZ1" i="9"/>
  <c r="IX31" i="9"/>
  <c r="IX30" i="9"/>
  <c r="IX29" i="9"/>
  <c r="IX28" i="9"/>
  <c r="IX27" i="9"/>
  <c r="IX26" i="9"/>
  <c r="IX24" i="9"/>
  <c r="IX25" i="9"/>
  <c r="IX22" i="9"/>
  <c r="IX20" i="9"/>
  <c r="IX18" i="9"/>
  <c r="IX23" i="9"/>
  <c r="IX19" i="9"/>
  <c r="IX21" i="9"/>
  <c r="IX17" i="9"/>
  <c r="IX15" i="9"/>
  <c r="IX13" i="9"/>
  <c r="IX11" i="9"/>
  <c r="IX14" i="9"/>
  <c r="IX10" i="9"/>
  <c r="IX9" i="9"/>
  <c r="IX7" i="9"/>
  <c r="IX16" i="9"/>
  <c r="IX12" i="9"/>
  <c r="IX8" i="9"/>
  <c r="IX6" i="9"/>
  <c r="IX5" i="9"/>
  <c r="IX4" i="9" l="1"/>
  <c r="IX3" i="9" s="1"/>
  <c r="IZ2" i="9"/>
  <c r="JA1" i="9"/>
  <c r="IY31" i="9"/>
  <c r="IY30" i="9"/>
  <c r="IY28" i="9"/>
  <c r="IY29" i="9"/>
  <c r="IY27" i="9"/>
  <c r="IY25" i="9"/>
  <c r="IY26" i="9"/>
  <c r="IY24" i="9"/>
  <c r="IY23" i="9"/>
  <c r="IY21" i="9"/>
  <c r="IY19" i="9"/>
  <c r="IY17" i="9"/>
  <c r="IY22" i="9"/>
  <c r="IY18" i="9"/>
  <c r="IY20" i="9"/>
  <c r="IY16" i="9"/>
  <c r="IY14" i="9"/>
  <c r="IY12" i="9"/>
  <c r="IY10" i="9"/>
  <c r="IY13" i="9"/>
  <c r="IY8" i="9"/>
  <c r="IY6" i="9"/>
  <c r="IY15" i="9"/>
  <c r="IY11" i="9"/>
  <c r="IY9" i="9"/>
  <c r="IY7" i="9"/>
  <c r="IY5" i="9"/>
  <c r="IY4" i="9" l="1"/>
  <c r="IY3" i="9" s="1"/>
  <c r="JA2" i="9"/>
  <c r="JB1" i="9"/>
  <c r="IZ31" i="9"/>
  <c r="IZ30" i="9"/>
  <c r="IZ29" i="9"/>
  <c r="IZ28" i="9"/>
  <c r="IZ26" i="9"/>
  <c r="IZ24" i="9"/>
  <c r="IZ27" i="9"/>
  <c r="IZ25" i="9"/>
  <c r="IZ22" i="9"/>
  <c r="IZ20" i="9"/>
  <c r="IZ18" i="9"/>
  <c r="IZ21" i="9"/>
  <c r="IZ17" i="9"/>
  <c r="IZ23" i="9"/>
  <c r="IZ19" i="9"/>
  <c r="IZ15" i="9"/>
  <c r="IZ13" i="9"/>
  <c r="IZ11" i="9"/>
  <c r="IZ16" i="9"/>
  <c r="IZ12" i="9"/>
  <c r="IZ9" i="9"/>
  <c r="IZ7" i="9"/>
  <c r="IZ14" i="9"/>
  <c r="IZ10" i="9"/>
  <c r="IZ8" i="9"/>
  <c r="IZ6" i="9"/>
  <c r="IZ5" i="9"/>
  <c r="IZ4" i="9" l="1"/>
  <c r="IZ3" i="9" s="1"/>
  <c r="JB2" i="9"/>
  <c r="JC1" i="9"/>
  <c r="JA31" i="9"/>
  <c r="JA30" i="9"/>
  <c r="JA28" i="9"/>
  <c r="JA29" i="9"/>
  <c r="JA27" i="9"/>
  <c r="JA25" i="9"/>
  <c r="JA26" i="9"/>
  <c r="JA24" i="9"/>
  <c r="JA23" i="9"/>
  <c r="JA21" i="9"/>
  <c r="JA19" i="9"/>
  <c r="JA17" i="9"/>
  <c r="JA20" i="9"/>
  <c r="JA22" i="9"/>
  <c r="JA18" i="9"/>
  <c r="JA16" i="9"/>
  <c r="JA14" i="9"/>
  <c r="JA12" i="9"/>
  <c r="JA10" i="9"/>
  <c r="JA15" i="9"/>
  <c r="JA11" i="9"/>
  <c r="JA8" i="9"/>
  <c r="JA6" i="9"/>
  <c r="JA13" i="9"/>
  <c r="JA9" i="9"/>
  <c r="JA7" i="9"/>
  <c r="JA5" i="9"/>
  <c r="JA4" i="9" l="1"/>
  <c r="JA3" i="9" s="1"/>
  <c r="JC2" i="9"/>
  <c r="JD1" i="9"/>
  <c r="JB31" i="9"/>
  <c r="JB30" i="9"/>
  <c r="JB29" i="9"/>
  <c r="JB28" i="9"/>
  <c r="JB27" i="9"/>
  <c r="JB26" i="9"/>
  <c r="JB24" i="9"/>
  <c r="JB25" i="9"/>
  <c r="JB22" i="9"/>
  <c r="JB20" i="9"/>
  <c r="JB18" i="9"/>
  <c r="JB23" i="9"/>
  <c r="JB19" i="9"/>
  <c r="JB21" i="9"/>
  <c r="JB17" i="9"/>
  <c r="JB15" i="9"/>
  <c r="JB13" i="9"/>
  <c r="JB11" i="9"/>
  <c r="JB14" i="9"/>
  <c r="JB10" i="9"/>
  <c r="JB9" i="9"/>
  <c r="JB7" i="9"/>
  <c r="JB16" i="9"/>
  <c r="JB12" i="9"/>
  <c r="JB8" i="9"/>
  <c r="JB6" i="9"/>
  <c r="JB5" i="9"/>
  <c r="JB4" i="9" l="1"/>
  <c r="JB3" i="9" s="1"/>
  <c r="JD2" i="9"/>
  <c r="JE1" i="9"/>
  <c r="JC31" i="9"/>
  <c r="JC30" i="9"/>
  <c r="JC28" i="9"/>
  <c r="JC29" i="9"/>
  <c r="JC27" i="9"/>
  <c r="JC25" i="9"/>
  <c r="JC26" i="9"/>
  <c r="JC24" i="9"/>
  <c r="JC23" i="9"/>
  <c r="JC21" i="9"/>
  <c r="JC19" i="9"/>
  <c r="JC17" i="9"/>
  <c r="JC22" i="9"/>
  <c r="JC18" i="9"/>
  <c r="JC20" i="9"/>
  <c r="JC16" i="9"/>
  <c r="JC14" i="9"/>
  <c r="JC12" i="9"/>
  <c r="JC10" i="9"/>
  <c r="JC13" i="9"/>
  <c r="JC8" i="9"/>
  <c r="JC6" i="9"/>
  <c r="JC15" i="9"/>
  <c r="JC11" i="9"/>
  <c r="JC9" i="9"/>
  <c r="JC7" i="9"/>
  <c r="JC5" i="9"/>
  <c r="JC4" i="9" l="1"/>
  <c r="JC3" i="9" s="1"/>
  <c r="JE2" i="9"/>
  <c r="JF1" i="9"/>
  <c r="JD31" i="9"/>
  <c r="JD30" i="9"/>
  <c r="JD29" i="9"/>
  <c r="JD28" i="9"/>
  <c r="JD26" i="9"/>
  <c r="JD24" i="9"/>
  <c r="JD27" i="9"/>
  <c r="JD25" i="9"/>
  <c r="JD22" i="9"/>
  <c r="JD20" i="9"/>
  <c r="JD18" i="9"/>
  <c r="JD21" i="9"/>
  <c r="JD17" i="9"/>
  <c r="JD23" i="9"/>
  <c r="JD19" i="9"/>
  <c r="JD15" i="9"/>
  <c r="JD13" i="9"/>
  <c r="JD11" i="9"/>
  <c r="JD16" i="9"/>
  <c r="JD12" i="9"/>
  <c r="JD9" i="9"/>
  <c r="JD7" i="9"/>
  <c r="JD14" i="9"/>
  <c r="JD10" i="9"/>
  <c r="JD8" i="9"/>
  <c r="JD6" i="9"/>
  <c r="JD5" i="9"/>
  <c r="JD4" i="9" l="1"/>
  <c r="JD3" i="9" s="1"/>
  <c r="JF2" i="9"/>
  <c r="JG1" i="9"/>
  <c r="JE31" i="9"/>
  <c r="JE30" i="9"/>
  <c r="JE28" i="9"/>
  <c r="JE29" i="9"/>
  <c r="JE27" i="9"/>
  <c r="JE25" i="9"/>
  <c r="JE26" i="9"/>
  <c r="JE24" i="9"/>
  <c r="JE23" i="9"/>
  <c r="JE21" i="9"/>
  <c r="JE19" i="9"/>
  <c r="JE17" i="9"/>
  <c r="JE20" i="9"/>
  <c r="JE22" i="9"/>
  <c r="JE18" i="9"/>
  <c r="JE16" i="9"/>
  <c r="JE14" i="9"/>
  <c r="JE12" i="9"/>
  <c r="JE10" i="9"/>
  <c r="JE15" i="9"/>
  <c r="JE11" i="9"/>
  <c r="JE8" i="9"/>
  <c r="JE6" i="9"/>
  <c r="JE13" i="9"/>
  <c r="JE9" i="9"/>
  <c r="JE7" i="9"/>
  <c r="JE5" i="9"/>
  <c r="JE4" i="9" l="1"/>
  <c r="JE3" i="9" s="1"/>
  <c r="JG2" i="9"/>
  <c r="JH1" i="9"/>
  <c r="JF31" i="9"/>
  <c r="JF30" i="9"/>
  <c r="JF29" i="9"/>
  <c r="JF28" i="9"/>
  <c r="JF27" i="9"/>
  <c r="JF26" i="9"/>
  <c r="JF24" i="9"/>
  <c r="JF25" i="9"/>
  <c r="JF22" i="9"/>
  <c r="JF20" i="9"/>
  <c r="JF18" i="9"/>
  <c r="JF23" i="9"/>
  <c r="JF19" i="9"/>
  <c r="JF21" i="9"/>
  <c r="JF17" i="9"/>
  <c r="JF15" i="9"/>
  <c r="JF13" i="9"/>
  <c r="JF11" i="9"/>
  <c r="JF14" i="9"/>
  <c r="JF10" i="9"/>
  <c r="JF9" i="9"/>
  <c r="JF7" i="9"/>
  <c r="JF16" i="9"/>
  <c r="JF12" i="9"/>
  <c r="JF8" i="9"/>
  <c r="JF6" i="9"/>
  <c r="JF5" i="9"/>
  <c r="JF4" i="9" l="1"/>
  <c r="JF3" i="9" s="1"/>
  <c r="JH2" i="9"/>
  <c r="JI1" i="9"/>
  <c r="JG31" i="9"/>
  <c r="JG30" i="9"/>
  <c r="JG28" i="9"/>
  <c r="JG29" i="9"/>
  <c r="JG27" i="9"/>
  <c r="JG25" i="9"/>
  <c r="JG26" i="9"/>
  <c r="JG24" i="9"/>
  <c r="JG23" i="9"/>
  <c r="JG21" i="9"/>
  <c r="JG19" i="9"/>
  <c r="JG17" i="9"/>
  <c r="JG22" i="9"/>
  <c r="JG18" i="9"/>
  <c r="JG20" i="9"/>
  <c r="JG16" i="9"/>
  <c r="JG14" i="9"/>
  <c r="JG12" i="9"/>
  <c r="JG10" i="9"/>
  <c r="JG13" i="9"/>
  <c r="JG8" i="9"/>
  <c r="JG6" i="9"/>
  <c r="JG15" i="9"/>
  <c r="JG11" i="9"/>
  <c r="JG9" i="9"/>
  <c r="JG7" i="9"/>
  <c r="JG5" i="9"/>
  <c r="JG4" i="9" l="1"/>
  <c r="JG3" i="9" s="1"/>
  <c r="JI2" i="9"/>
  <c r="JJ1" i="9"/>
  <c r="JH31" i="9"/>
  <c r="JH30" i="9"/>
  <c r="JH29" i="9"/>
  <c r="JH28" i="9"/>
  <c r="JH26" i="9"/>
  <c r="JH24" i="9"/>
  <c r="JH27" i="9"/>
  <c r="JH25" i="9"/>
  <c r="JH22" i="9"/>
  <c r="JH20" i="9"/>
  <c r="JH18" i="9"/>
  <c r="JH21" i="9"/>
  <c r="JH17" i="9"/>
  <c r="JH23" i="9"/>
  <c r="JH19" i="9"/>
  <c r="JH15" i="9"/>
  <c r="JH13" i="9"/>
  <c r="JH11" i="9"/>
  <c r="JH16" i="9"/>
  <c r="JH12" i="9"/>
  <c r="JH9" i="9"/>
  <c r="JH7" i="9"/>
  <c r="JH14" i="9"/>
  <c r="JH10" i="9"/>
  <c r="JH8" i="9"/>
  <c r="JH6" i="9"/>
  <c r="JH5" i="9"/>
  <c r="JH4" i="9" l="1"/>
  <c r="JH3" i="9" s="1"/>
  <c r="JJ2" i="9"/>
  <c r="JK1" i="9"/>
  <c r="JI31" i="9"/>
  <c r="JI30" i="9"/>
  <c r="JI28" i="9"/>
  <c r="JI29" i="9"/>
  <c r="JI27" i="9"/>
  <c r="JI25" i="9"/>
  <c r="JI26" i="9"/>
  <c r="JI24" i="9"/>
  <c r="JI23" i="9"/>
  <c r="JI21" i="9"/>
  <c r="JI19" i="9"/>
  <c r="JI17" i="9"/>
  <c r="JI20" i="9"/>
  <c r="JI22" i="9"/>
  <c r="JI18" i="9"/>
  <c r="JI16" i="9"/>
  <c r="JI14" i="9"/>
  <c r="JI12" i="9"/>
  <c r="JI10" i="9"/>
  <c r="JI15" i="9"/>
  <c r="JI11" i="9"/>
  <c r="JI8" i="9"/>
  <c r="JI6" i="9"/>
  <c r="JI13" i="9"/>
  <c r="JI9" i="9"/>
  <c r="JI7" i="9"/>
  <c r="JI5" i="9"/>
  <c r="JI4" i="9" l="1"/>
  <c r="JI3" i="9" s="1"/>
  <c r="JK2" i="9"/>
  <c r="JL1" i="9"/>
  <c r="JJ31" i="9"/>
  <c r="JJ30" i="9"/>
  <c r="JJ29" i="9"/>
  <c r="JJ28" i="9"/>
  <c r="JJ27" i="9"/>
  <c r="JJ26" i="9"/>
  <c r="JJ24" i="9"/>
  <c r="JJ25" i="9"/>
  <c r="JJ22" i="9"/>
  <c r="JJ20" i="9"/>
  <c r="JJ18" i="9"/>
  <c r="JJ23" i="9"/>
  <c r="JJ19" i="9"/>
  <c r="JJ21" i="9"/>
  <c r="JJ17" i="9"/>
  <c r="JJ15" i="9"/>
  <c r="JJ13" i="9"/>
  <c r="JJ11" i="9"/>
  <c r="JJ14" i="9"/>
  <c r="JJ10" i="9"/>
  <c r="JJ9" i="9"/>
  <c r="JJ7" i="9"/>
  <c r="JJ16" i="9"/>
  <c r="JJ12" i="9"/>
  <c r="JJ8" i="9"/>
  <c r="JJ6" i="9"/>
  <c r="JJ5" i="9"/>
  <c r="JJ4" i="9" l="1"/>
  <c r="JJ3" i="9" s="1"/>
  <c r="JL2" i="9"/>
  <c r="JM1" i="9"/>
  <c r="JK31" i="9"/>
  <c r="JK30" i="9"/>
  <c r="JK28" i="9"/>
  <c r="JK29" i="9"/>
  <c r="JK27" i="9"/>
  <c r="JK25" i="9"/>
  <c r="JK26" i="9"/>
  <c r="JK24" i="9"/>
  <c r="JK23" i="9"/>
  <c r="JK21" i="9"/>
  <c r="JK19" i="9"/>
  <c r="JK17" i="9"/>
  <c r="JK22" i="9"/>
  <c r="JK18" i="9"/>
  <c r="JK20" i="9"/>
  <c r="JK16" i="9"/>
  <c r="JK14" i="9"/>
  <c r="JK12" i="9"/>
  <c r="JK10" i="9"/>
  <c r="JK13" i="9"/>
  <c r="JK8" i="9"/>
  <c r="JK6" i="9"/>
  <c r="JK15" i="9"/>
  <c r="JK11" i="9"/>
  <c r="JK9" i="9"/>
  <c r="JK7" i="9"/>
  <c r="JK5" i="9"/>
  <c r="JK4" i="9" l="1"/>
  <c r="JK3" i="9" s="1"/>
  <c r="JM2" i="9"/>
  <c r="JN1" i="9"/>
  <c r="JL31" i="9"/>
  <c r="JL30" i="9"/>
  <c r="JL29" i="9"/>
  <c r="JL28" i="9"/>
  <c r="JL26" i="9"/>
  <c r="JL24" i="9"/>
  <c r="JL27" i="9"/>
  <c r="JL25" i="9"/>
  <c r="JL22" i="9"/>
  <c r="JL20" i="9"/>
  <c r="JL18" i="9"/>
  <c r="JL21" i="9"/>
  <c r="JL17" i="9"/>
  <c r="JL23" i="9"/>
  <c r="JL19" i="9"/>
  <c r="JL15" i="9"/>
  <c r="JL13" i="9"/>
  <c r="JL11" i="9"/>
  <c r="JL16" i="9"/>
  <c r="JL12" i="9"/>
  <c r="JL9" i="9"/>
  <c r="JL7" i="9"/>
  <c r="JL14" i="9"/>
  <c r="JL10" i="9"/>
  <c r="JL8" i="9"/>
  <c r="JL6" i="9"/>
  <c r="JL5" i="9"/>
  <c r="JL4" i="9" l="1"/>
  <c r="JL3" i="9" s="1"/>
  <c r="JN2" i="9"/>
  <c r="JO1" i="9"/>
  <c r="JM31" i="9"/>
  <c r="JM30" i="9"/>
  <c r="JM28" i="9"/>
  <c r="JM29" i="9"/>
  <c r="JM27" i="9"/>
  <c r="JM25" i="9"/>
  <c r="JM26" i="9"/>
  <c r="JM24" i="9"/>
  <c r="JM23" i="9"/>
  <c r="JM21" i="9"/>
  <c r="JM19" i="9"/>
  <c r="JM17" i="9"/>
  <c r="JM20" i="9"/>
  <c r="JM22" i="9"/>
  <c r="JM18" i="9"/>
  <c r="JM16" i="9"/>
  <c r="JM14" i="9"/>
  <c r="JM12" i="9"/>
  <c r="JM10" i="9"/>
  <c r="JM15" i="9"/>
  <c r="JM11" i="9"/>
  <c r="JM8" i="9"/>
  <c r="JM6" i="9"/>
  <c r="JM13" i="9"/>
  <c r="JM9" i="9"/>
  <c r="JM7" i="9"/>
  <c r="JM5" i="9"/>
  <c r="JM4" i="9" l="1"/>
  <c r="JM3" i="9" s="1"/>
  <c r="JO2" i="9"/>
  <c r="JP1" i="9"/>
  <c r="JN31" i="9"/>
  <c r="JN30" i="9"/>
  <c r="JN29" i="9"/>
  <c r="JN28" i="9"/>
  <c r="JN27" i="9"/>
  <c r="JN26" i="9"/>
  <c r="JN24" i="9"/>
  <c r="JN25" i="9"/>
  <c r="JN22" i="9"/>
  <c r="JN20" i="9"/>
  <c r="JN18" i="9"/>
  <c r="JN23" i="9"/>
  <c r="JN19" i="9"/>
  <c r="JN21" i="9"/>
  <c r="JN17" i="9"/>
  <c r="JN15" i="9"/>
  <c r="JN13" i="9"/>
  <c r="JN11" i="9"/>
  <c r="JN14" i="9"/>
  <c r="JN10" i="9"/>
  <c r="JN9" i="9"/>
  <c r="JN7" i="9"/>
  <c r="JN16" i="9"/>
  <c r="JN12" i="9"/>
  <c r="JN8" i="9"/>
  <c r="JN6" i="9"/>
  <c r="JN5" i="9"/>
  <c r="JN4" i="9" l="1"/>
  <c r="JN3" i="9" s="1"/>
  <c r="JP2" i="9"/>
  <c r="JQ1" i="9"/>
  <c r="JO31" i="9"/>
  <c r="JO30" i="9"/>
  <c r="JO28" i="9"/>
  <c r="JO29" i="9"/>
  <c r="JO27" i="9"/>
  <c r="JO25" i="9"/>
  <c r="JO26" i="9"/>
  <c r="JO24" i="9"/>
  <c r="JO23" i="9"/>
  <c r="JO21" i="9"/>
  <c r="JO19" i="9"/>
  <c r="JO17" i="9"/>
  <c r="JO22" i="9"/>
  <c r="JO18" i="9"/>
  <c r="JO20" i="9"/>
  <c r="JO16" i="9"/>
  <c r="JO14" i="9"/>
  <c r="JO12" i="9"/>
  <c r="JO10" i="9"/>
  <c r="JO13" i="9"/>
  <c r="JO8" i="9"/>
  <c r="JO6" i="9"/>
  <c r="JO15" i="9"/>
  <c r="JO11" i="9"/>
  <c r="JO9" i="9"/>
  <c r="JO7" i="9"/>
  <c r="JO5" i="9"/>
  <c r="JO4" i="9" l="1"/>
  <c r="JO3" i="9" s="1"/>
  <c r="JQ2" i="9"/>
  <c r="JR1" i="9"/>
  <c r="JP31" i="9"/>
  <c r="JP30" i="9"/>
  <c r="JP29" i="9"/>
  <c r="JP28" i="9"/>
  <c r="JP26" i="9"/>
  <c r="JP24" i="9"/>
  <c r="JP27" i="9"/>
  <c r="JP25" i="9"/>
  <c r="JP22" i="9"/>
  <c r="JP20" i="9"/>
  <c r="JP18" i="9"/>
  <c r="JP21" i="9"/>
  <c r="JP17" i="9"/>
  <c r="JP23" i="9"/>
  <c r="JP19" i="9"/>
  <c r="JP15" i="9"/>
  <c r="JP13" i="9"/>
  <c r="JP11" i="9"/>
  <c r="JP16" i="9"/>
  <c r="JP12" i="9"/>
  <c r="JP9" i="9"/>
  <c r="JP7" i="9"/>
  <c r="JP14" i="9"/>
  <c r="JP10" i="9"/>
  <c r="JP8" i="9"/>
  <c r="JP6" i="9"/>
  <c r="JP5" i="9"/>
  <c r="JP4" i="9" l="1"/>
  <c r="JP3" i="9" s="1"/>
  <c r="JR2" i="9"/>
  <c r="JS1" i="9"/>
  <c r="JQ31" i="9"/>
  <c r="JQ30" i="9"/>
  <c r="JQ29" i="9"/>
  <c r="JQ28" i="9"/>
  <c r="JQ27" i="9"/>
  <c r="JQ25" i="9"/>
  <c r="JQ26" i="9"/>
  <c r="JQ24" i="9"/>
  <c r="JQ23" i="9"/>
  <c r="JQ21" i="9"/>
  <c r="JQ19" i="9"/>
  <c r="JQ17" i="9"/>
  <c r="JQ20" i="9"/>
  <c r="JQ22" i="9"/>
  <c r="JQ18" i="9"/>
  <c r="JQ16" i="9"/>
  <c r="JQ14" i="9"/>
  <c r="JQ12" i="9"/>
  <c r="JQ10" i="9"/>
  <c r="JQ15" i="9"/>
  <c r="JQ11" i="9"/>
  <c r="JQ8" i="9"/>
  <c r="JQ6" i="9"/>
  <c r="JQ13" i="9"/>
  <c r="JQ9" i="9"/>
  <c r="JQ7" i="9"/>
  <c r="JQ5" i="9"/>
  <c r="JQ4" i="9" l="1"/>
  <c r="JQ3" i="9" s="1"/>
  <c r="JS2" i="9"/>
  <c r="JT1" i="9"/>
  <c r="JR31" i="9"/>
  <c r="JR30" i="9"/>
  <c r="JR29" i="9"/>
  <c r="JR28" i="9"/>
  <c r="JR27" i="9"/>
  <c r="JR26" i="9"/>
  <c r="JR24" i="9"/>
  <c r="JR25" i="9"/>
  <c r="JR22" i="9"/>
  <c r="JR20" i="9"/>
  <c r="JR18" i="9"/>
  <c r="JR23" i="9"/>
  <c r="JR19" i="9"/>
  <c r="JR21" i="9"/>
  <c r="JR17" i="9"/>
  <c r="JR15" i="9"/>
  <c r="JR13" i="9"/>
  <c r="JR11" i="9"/>
  <c r="JR14" i="9"/>
  <c r="JR10" i="9"/>
  <c r="JR9" i="9"/>
  <c r="JR7" i="9"/>
  <c r="JR16" i="9"/>
  <c r="JR12" i="9"/>
  <c r="JR8" i="9"/>
  <c r="JR6" i="9"/>
  <c r="JR5" i="9"/>
  <c r="JR4" i="9" l="1"/>
  <c r="JR3" i="9" s="1"/>
  <c r="JT2" i="9"/>
  <c r="JU1" i="9"/>
  <c r="JS31" i="9"/>
  <c r="JS30" i="9"/>
  <c r="JS28" i="9"/>
  <c r="JS29" i="9"/>
  <c r="JS27" i="9"/>
  <c r="JS25" i="9"/>
  <c r="JS26" i="9"/>
  <c r="JS24" i="9"/>
  <c r="JS23" i="9"/>
  <c r="JS21" i="9"/>
  <c r="JS19" i="9"/>
  <c r="JS17" i="9"/>
  <c r="JS22" i="9"/>
  <c r="JS18" i="9"/>
  <c r="JS20" i="9"/>
  <c r="JS16" i="9"/>
  <c r="JS14" i="9"/>
  <c r="JS12" i="9"/>
  <c r="JS10" i="9"/>
  <c r="JS13" i="9"/>
  <c r="JS8" i="9"/>
  <c r="JS6" i="9"/>
  <c r="JS15" i="9"/>
  <c r="JS11" i="9"/>
  <c r="JS9" i="9"/>
  <c r="JS7" i="9"/>
  <c r="JS5" i="9"/>
  <c r="JS4" i="9" l="1"/>
  <c r="JS3" i="9" s="1"/>
  <c r="JU2" i="9"/>
  <c r="JV1" i="9"/>
  <c r="JT31" i="9"/>
  <c r="JT30" i="9"/>
  <c r="JT29" i="9"/>
  <c r="JT28" i="9"/>
  <c r="JT26" i="9"/>
  <c r="JT24" i="9"/>
  <c r="JT27" i="9"/>
  <c r="JT25" i="9"/>
  <c r="JT22" i="9"/>
  <c r="JT20" i="9"/>
  <c r="JT18" i="9"/>
  <c r="JT21" i="9"/>
  <c r="JT17" i="9"/>
  <c r="JT23" i="9"/>
  <c r="JT19" i="9"/>
  <c r="JT15" i="9"/>
  <c r="JT13" i="9"/>
  <c r="JT11" i="9"/>
  <c r="JT16" i="9"/>
  <c r="JT12" i="9"/>
  <c r="JT9" i="9"/>
  <c r="JT7" i="9"/>
  <c r="JT14" i="9"/>
  <c r="JT10" i="9"/>
  <c r="JT8" i="9"/>
  <c r="JT6" i="9"/>
  <c r="JT5" i="9"/>
  <c r="JT4" i="9" l="1"/>
  <c r="JT3" i="9" s="1"/>
  <c r="JV2" i="9"/>
  <c r="JW1" i="9"/>
  <c r="JU31" i="9"/>
  <c r="JU30" i="9"/>
  <c r="JU29" i="9"/>
  <c r="JU28" i="9"/>
  <c r="JU27" i="9"/>
  <c r="JU25" i="9"/>
  <c r="JU26" i="9"/>
  <c r="JU24" i="9"/>
  <c r="JU23" i="9"/>
  <c r="JU21" i="9"/>
  <c r="JU19" i="9"/>
  <c r="JU17" i="9"/>
  <c r="JU20" i="9"/>
  <c r="JU22" i="9"/>
  <c r="JU18" i="9"/>
  <c r="JU16" i="9"/>
  <c r="JU14" i="9"/>
  <c r="JU12" i="9"/>
  <c r="JU10" i="9"/>
  <c r="JU15" i="9"/>
  <c r="JU11" i="9"/>
  <c r="JU8" i="9"/>
  <c r="JU6" i="9"/>
  <c r="JU13" i="9"/>
  <c r="JU9" i="9"/>
  <c r="JU7" i="9"/>
  <c r="JU5" i="9"/>
  <c r="JU4" i="9" l="1"/>
  <c r="JU3" i="9" s="1"/>
  <c r="JW2" i="9"/>
  <c r="JX1" i="9"/>
  <c r="JV31" i="9"/>
  <c r="JV30" i="9"/>
  <c r="JV29" i="9"/>
  <c r="JV28" i="9"/>
  <c r="JV27" i="9"/>
  <c r="JV26" i="9"/>
  <c r="JV24" i="9"/>
  <c r="JV25" i="9"/>
  <c r="JV22" i="9"/>
  <c r="JV20" i="9"/>
  <c r="JV18" i="9"/>
  <c r="JV23" i="9"/>
  <c r="JV19" i="9"/>
  <c r="JV21" i="9"/>
  <c r="JV17" i="9"/>
  <c r="JV15" i="9"/>
  <c r="JV13" i="9"/>
  <c r="JV11" i="9"/>
  <c r="JV14" i="9"/>
  <c r="JV10" i="9"/>
  <c r="JV9" i="9"/>
  <c r="JV7" i="9"/>
  <c r="JV16" i="9"/>
  <c r="JV12" i="9"/>
  <c r="JV8" i="9"/>
  <c r="JV6" i="9"/>
  <c r="JV5" i="9"/>
  <c r="JV4" i="9" l="1"/>
  <c r="JV3" i="9" s="1"/>
  <c r="JX2" i="9"/>
  <c r="JY1" i="9"/>
  <c r="JW31" i="9"/>
  <c r="JW30" i="9"/>
  <c r="JW28" i="9"/>
  <c r="JW29" i="9"/>
  <c r="JW27" i="9"/>
  <c r="JW25" i="9"/>
  <c r="JW26" i="9"/>
  <c r="JW24" i="9"/>
  <c r="JW23" i="9"/>
  <c r="JW21" i="9"/>
  <c r="JW19" i="9"/>
  <c r="JW17" i="9"/>
  <c r="JW22" i="9"/>
  <c r="JW18" i="9"/>
  <c r="JW20" i="9"/>
  <c r="JW16" i="9"/>
  <c r="JW14" i="9"/>
  <c r="JW12" i="9"/>
  <c r="JW10" i="9"/>
  <c r="JW13" i="9"/>
  <c r="JW8" i="9"/>
  <c r="JW6" i="9"/>
  <c r="JW15" i="9"/>
  <c r="JW11" i="9"/>
  <c r="JW9" i="9"/>
  <c r="JW7" i="9"/>
  <c r="JW5" i="9"/>
  <c r="JW4" i="9" l="1"/>
  <c r="JW3" i="9" s="1"/>
  <c r="JY2" i="9"/>
  <c r="JZ1" i="9"/>
  <c r="JX31" i="9"/>
  <c r="JX30" i="9"/>
  <c r="JX29" i="9"/>
  <c r="JX28" i="9"/>
  <c r="JX26" i="9"/>
  <c r="JX24" i="9"/>
  <c r="JX27" i="9"/>
  <c r="JX25" i="9"/>
  <c r="JX22" i="9"/>
  <c r="JX20" i="9"/>
  <c r="JX18" i="9"/>
  <c r="JX21" i="9"/>
  <c r="JX17" i="9"/>
  <c r="JX23" i="9"/>
  <c r="JX19" i="9"/>
  <c r="JX15" i="9"/>
  <c r="JX13" i="9"/>
  <c r="JX11" i="9"/>
  <c r="JX16" i="9"/>
  <c r="JX12" i="9"/>
  <c r="JX9" i="9"/>
  <c r="JX7" i="9"/>
  <c r="JX14" i="9"/>
  <c r="JX10" i="9"/>
  <c r="JX8" i="9"/>
  <c r="JX6" i="9"/>
  <c r="JX5" i="9"/>
  <c r="JX4" i="9" l="1"/>
  <c r="JX3" i="9" s="1"/>
  <c r="JZ2" i="9"/>
  <c r="KA1" i="9"/>
  <c r="JY31" i="9"/>
  <c r="JY30" i="9"/>
  <c r="JY29" i="9"/>
  <c r="JY28" i="9"/>
  <c r="JY27" i="9"/>
  <c r="JY25" i="9"/>
  <c r="JY26" i="9"/>
  <c r="JY24" i="9"/>
  <c r="JY23" i="9"/>
  <c r="JY21" i="9"/>
  <c r="JY19" i="9"/>
  <c r="JY17" i="9"/>
  <c r="JY20" i="9"/>
  <c r="JY22" i="9"/>
  <c r="JY18" i="9"/>
  <c r="JY16" i="9"/>
  <c r="JY14" i="9"/>
  <c r="JY12" i="9"/>
  <c r="JY10" i="9"/>
  <c r="JY15" i="9"/>
  <c r="JY11" i="9"/>
  <c r="JY8" i="9"/>
  <c r="JY6" i="9"/>
  <c r="JY13" i="9"/>
  <c r="JY9" i="9"/>
  <c r="JY7" i="9"/>
  <c r="JY5" i="9"/>
  <c r="JY4" i="9" l="1"/>
  <c r="JY3" i="9" s="1"/>
  <c r="KA2" i="9"/>
  <c r="KB1" i="9"/>
  <c r="JZ31" i="9"/>
  <c r="JZ30" i="9"/>
  <c r="JZ29" i="9"/>
  <c r="JZ28" i="9"/>
  <c r="JZ27" i="9"/>
  <c r="JZ26" i="9"/>
  <c r="JZ24" i="9"/>
  <c r="JZ25" i="9"/>
  <c r="JZ22" i="9"/>
  <c r="JZ20" i="9"/>
  <c r="JZ18" i="9"/>
  <c r="JZ23" i="9"/>
  <c r="JZ19" i="9"/>
  <c r="JZ21" i="9"/>
  <c r="JZ17" i="9"/>
  <c r="JZ15" i="9"/>
  <c r="JZ13" i="9"/>
  <c r="JZ11" i="9"/>
  <c r="JZ14" i="9"/>
  <c r="JZ10" i="9"/>
  <c r="JZ9" i="9"/>
  <c r="JZ7" i="9"/>
  <c r="JZ16" i="9"/>
  <c r="JZ12" i="9"/>
  <c r="JZ8" i="9"/>
  <c r="JZ6" i="9"/>
  <c r="JZ5" i="9"/>
  <c r="JZ4" i="9" l="1"/>
  <c r="JZ3" i="9" s="1"/>
  <c r="KB2" i="9"/>
  <c r="KC1" i="9"/>
  <c r="KA31" i="9"/>
  <c r="KA30" i="9"/>
  <c r="KA28" i="9"/>
  <c r="KA29" i="9"/>
  <c r="KA27" i="9"/>
  <c r="KA25" i="9"/>
  <c r="KA26" i="9"/>
  <c r="KA24" i="9"/>
  <c r="KA23" i="9"/>
  <c r="KA21" i="9"/>
  <c r="KA19" i="9"/>
  <c r="KA17" i="9"/>
  <c r="KA22" i="9"/>
  <c r="KA18" i="9"/>
  <c r="KA20" i="9"/>
  <c r="KA16" i="9"/>
  <c r="KA14" i="9"/>
  <c r="KA12" i="9"/>
  <c r="KA10" i="9"/>
  <c r="KA13" i="9"/>
  <c r="KA8" i="9"/>
  <c r="KA6" i="9"/>
  <c r="KA15" i="9"/>
  <c r="KA11" i="9"/>
  <c r="KA9" i="9"/>
  <c r="KA7" i="9"/>
  <c r="KA5" i="9"/>
  <c r="KA4" i="9" l="1"/>
  <c r="KA3" i="9" s="1"/>
  <c r="KC2" i="9"/>
  <c r="KD1" i="9"/>
  <c r="KB31" i="9"/>
  <c r="KB30" i="9"/>
  <c r="KB29" i="9"/>
  <c r="KB28" i="9"/>
  <c r="KB26" i="9"/>
  <c r="KB24" i="9"/>
  <c r="KB27" i="9"/>
  <c r="KB25" i="9"/>
  <c r="KB22" i="9"/>
  <c r="KB20" i="9"/>
  <c r="KB18" i="9"/>
  <c r="KB21" i="9"/>
  <c r="KB17" i="9"/>
  <c r="KB23" i="9"/>
  <c r="KB19" i="9"/>
  <c r="KB15" i="9"/>
  <c r="KB13" i="9"/>
  <c r="KB11" i="9"/>
  <c r="KB16" i="9"/>
  <c r="KB12" i="9"/>
  <c r="KB9" i="9"/>
  <c r="KB7" i="9"/>
  <c r="KB14" i="9"/>
  <c r="KB10" i="9"/>
  <c r="KB8" i="9"/>
  <c r="KB6" i="9"/>
  <c r="KB5" i="9"/>
  <c r="KB4" i="9" l="1"/>
  <c r="KB3" i="9" s="1"/>
  <c r="KD2" i="9"/>
  <c r="KE1" i="9"/>
  <c r="KC31" i="9"/>
  <c r="KC30" i="9"/>
  <c r="KC29" i="9"/>
  <c r="KC28" i="9"/>
  <c r="KC27" i="9"/>
  <c r="KC25" i="9"/>
  <c r="KC26" i="9"/>
  <c r="KC24" i="9"/>
  <c r="KC23" i="9"/>
  <c r="KC21" i="9"/>
  <c r="KC19" i="9"/>
  <c r="KC17" i="9"/>
  <c r="KC20" i="9"/>
  <c r="KC22" i="9"/>
  <c r="KC18" i="9"/>
  <c r="KC16" i="9"/>
  <c r="KC14" i="9"/>
  <c r="KC12" i="9"/>
  <c r="KC10" i="9"/>
  <c r="KC15" i="9"/>
  <c r="KC11" i="9"/>
  <c r="KC8" i="9"/>
  <c r="KC6" i="9"/>
  <c r="KC13" i="9"/>
  <c r="KC9" i="9"/>
  <c r="KC7" i="9"/>
  <c r="KC5" i="9"/>
  <c r="KC4" i="9" l="1"/>
  <c r="KC3" i="9" s="1"/>
  <c r="KE2" i="9"/>
  <c r="KF1" i="9"/>
  <c r="KD31" i="9"/>
  <c r="KD30" i="9"/>
  <c r="KD29" i="9"/>
  <c r="KD28" i="9"/>
  <c r="KD27" i="9"/>
  <c r="KD26" i="9"/>
  <c r="KD24" i="9"/>
  <c r="KD25" i="9"/>
  <c r="KD22" i="9"/>
  <c r="KD20" i="9"/>
  <c r="KD18" i="9"/>
  <c r="KD23" i="9"/>
  <c r="KD19" i="9"/>
  <c r="KD21" i="9"/>
  <c r="KD17" i="9"/>
  <c r="KD15" i="9"/>
  <c r="KD13" i="9"/>
  <c r="KD11" i="9"/>
  <c r="KD14" i="9"/>
  <c r="KD10" i="9"/>
  <c r="KD9" i="9"/>
  <c r="KD7" i="9"/>
  <c r="KD16" i="9"/>
  <c r="KD12" i="9"/>
  <c r="KD8" i="9"/>
  <c r="KD6" i="9"/>
  <c r="KD5" i="9"/>
  <c r="KD4" i="9" l="1"/>
  <c r="KD3" i="9" s="1"/>
  <c r="KF2" i="9"/>
  <c r="KG1" i="9"/>
  <c r="KE31" i="9"/>
  <c r="KE30" i="9"/>
  <c r="KE28" i="9"/>
  <c r="KE29" i="9"/>
  <c r="KE27" i="9"/>
  <c r="KE25" i="9"/>
  <c r="KE26" i="9"/>
  <c r="KE24" i="9"/>
  <c r="KE23" i="9"/>
  <c r="KE21" i="9"/>
  <c r="KE19" i="9"/>
  <c r="KE17" i="9"/>
  <c r="KE22" i="9"/>
  <c r="KE18" i="9"/>
  <c r="KE20" i="9"/>
  <c r="KE16" i="9"/>
  <c r="KE14" i="9"/>
  <c r="KE12" i="9"/>
  <c r="KE10" i="9"/>
  <c r="KE13" i="9"/>
  <c r="KE8" i="9"/>
  <c r="KE6" i="9"/>
  <c r="KE15" i="9"/>
  <c r="KE11" i="9"/>
  <c r="KE9" i="9"/>
  <c r="KE7" i="9"/>
  <c r="KE5" i="9"/>
  <c r="KE4" i="9" l="1"/>
  <c r="KE3" i="9" s="1"/>
  <c r="KG2" i="9"/>
  <c r="KH1" i="9"/>
  <c r="KF31" i="9"/>
  <c r="KF30" i="9"/>
  <c r="KF29" i="9"/>
  <c r="KF28" i="9"/>
  <c r="KF26" i="9"/>
  <c r="KF24" i="9"/>
  <c r="KF27" i="9"/>
  <c r="KF25" i="9"/>
  <c r="KF22" i="9"/>
  <c r="KF20" i="9"/>
  <c r="KF18" i="9"/>
  <c r="KF21" i="9"/>
  <c r="KF17" i="9"/>
  <c r="KF23" i="9"/>
  <c r="KF19" i="9"/>
  <c r="KF15" i="9"/>
  <c r="KF13" i="9"/>
  <c r="KF11" i="9"/>
  <c r="KF16" i="9"/>
  <c r="KF12" i="9"/>
  <c r="KF9" i="9"/>
  <c r="KF7" i="9"/>
  <c r="KF14" i="9"/>
  <c r="KF10" i="9"/>
  <c r="KF8" i="9"/>
  <c r="KF6" i="9"/>
  <c r="KF5" i="9"/>
  <c r="KF4" i="9" l="1"/>
  <c r="KF3" i="9" s="1"/>
  <c r="KH2" i="9"/>
  <c r="KI1" i="9"/>
  <c r="KG31" i="9"/>
  <c r="KG30" i="9"/>
  <c r="KG29" i="9"/>
  <c r="KG28" i="9"/>
  <c r="KG27" i="9"/>
  <c r="KG25" i="9"/>
  <c r="KG26" i="9"/>
  <c r="KG24" i="9"/>
  <c r="KG23" i="9"/>
  <c r="KG21" i="9"/>
  <c r="KG19" i="9"/>
  <c r="KG17" i="9"/>
  <c r="KG20" i="9"/>
  <c r="KG22" i="9"/>
  <c r="KG18" i="9"/>
  <c r="KG16" i="9"/>
  <c r="KG14" i="9"/>
  <c r="KG12" i="9"/>
  <c r="KG10" i="9"/>
  <c r="KG15" i="9"/>
  <c r="KG11" i="9"/>
  <c r="KG8" i="9"/>
  <c r="KG6" i="9"/>
  <c r="KG13" i="9"/>
  <c r="KG9" i="9"/>
  <c r="KG7" i="9"/>
  <c r="KG5" i="9"/>
  <c r="KG4" i="9" l="1"/>
  <c r="KG3" i="9" s="1"/>
  <c r="KI2" i="9"/>
  <c r="KJ1" i="9"/>
  <c r="KH31" i="9"/>
  <c r="KH30" i="9"/>
  <c r="KH29" i="9"/>
  <c r="KH28" i="9"/>
  <c r="KH27" i="9"/>
  <c r="KH26" i="9"/>
  <c r="KH24" i="9"/>
  <c r="KH25" i="9"/>
  <c r="KH22" i="9"/>
  <c r="KH20" i="9"/>
  <c r="KH18" i="9"/>
  <c r="KH23" i="9"/>
  <c r="KH19" i="9"/>
  <c r="KH21" i="9"/>
  <c r="KH17" i="9"/>
  <c r="KH15" i="9"/>
  <c r="KH13" i="9"/>
  <c r="KH11" i="9"/>
  <c r="KH14" i="9"/>
  <c r="KH10" i="9"/>
  <c r="KH9" i="9"/>
  <c r="KH7" i="9"/>
  <c r="KH16" i="9"/>
  <c r="KH12" i="9"/>
  <c r="KH8" i="9"/>
  <c r="KH6" i="9"/>
  <c r="KH5" i="9"/>
  <c r="KH4" i="9" l="1"/>
  <c r="KH3" i="9" s="1"/>
  <c r="KJ2" i="9"/>
  <c r="KK1" i="9"/>
  <c r="KI31" i="9"/>
  <c r="KI30" i="9"/>
  <c r="KI28" i="9"/>
  <c r="KI29" i="9"/>
  <c r="KI27" i="9"/>
  <c r="KI25" i="9"/>
  <c r="KI26" i="9"/>
  <c r="KI24" i="9"/>
  <c r="KI23" i="9"/>
  <c r="KI21" i="9"/>
  <c r="KI19" i="9"/>
  <c r="KI17" i="9"/>
  <c r="KI22" i="9"/>
  <c r="KI18" i="9"/>
  <c r="KI20" i="9"/>
  <c r="KI4" i="9" s="1"/>
  <c r="KI3" i="9" s="1"/>
  <c r="KI16" i="9"/>
  <c r="KI14" i="9"/>
  <c r="KI12" i="9"/>
  <c r="KI10" i="9"/>
  <c r="KI13" i="9"/>
  <c r="KI8" i="9"/>
  <c r="KI6" i="9"/>
  <c r="KI15" i="9"/>
  <c r="KI11" i="9"/>
  <c r="KI9" i="9"/>
  <c r="KI7" i="9"/>
  <c r="KI5" i="9"/>
  <c r="KK2" i="9" l="1"/>
  <c r="KL1" i="9"/>
  <c r="KJ31" i="9"/>
  <c r="KJ30" i="9"/>
  <c r="KJ29" i="9"/>
  <c r="KJ28" i="9"/>
  <c r="KJ26" i="9"/>
  <c r="KJ24" i="9"/>
  <c r="KJ27" i="9"/>
  <c r="KJ25" i="9"/>
  <c r="KJ22" i="9"/>
  <c r="KJ20" i="9"/>
  <c r="KJ18" i="9"/>
  <c r="KJ21" i="9"/>
  <c r="KJ17" i="9"/>
  <c r="KJ23" i="9"/>
  <c r="KJ19" i="9"/>
  <c r="KJ15" i="9"/>
  <c r="KJ13" i="9"/>
  <c r="KJ11" i="9"/>
  <c r="KJ16" i="9"/>
  <c r="KJ12" i="9"/>
  <c r="KJ9" i="9"/>
  <c r="KJ7" i="9"/>
  <c r="KJ14" i="9"/>
  <c r="KJ10" i="9"/>
  <c r="KJ8" i="9"/>
  <c r="KJ6" i="9"/>
  <c r="KJ5" i="9"/>
  <c r="KJ4" i="9" l="1"/>
  <c r="KJ3" i="9" s="1"/>
  <c r="KL2" i="9"/>
  <c r="KM1" i="9"/>
  <c r="KK31" i="9"/>
  <c r="KK30" i="9"/>
  <c r="KK29" i="9"/>
  <c r="KK28" i="9"/>
  <c r="KK27" i="9"/>
  <c r="KK25" i="9"/>
  <c r="KK26" i="9"/>
  <c r="KK24" i="9"/>
  <c r="KK23" i="9"/>
  <c r="KK21" i="9"/>
  <c r="KK19" i="9"/>
  <c r="KK17" i="9"/>
  <c r="KK20" i="9"/>
  <c r="KK22" i="9"/>
  <c r="KK18" i="9"/>
  <c r="KK16" i="9"/>
  <c r="KK14" i="9"/>
  <c r="KK12" i="9"/>
  <c r="KK10" i="9"/>
  <c r="KK15" i="9"/>
  <c r="KK11" i="9"/>
  <c r="KK8" i="9"/>
  <c r="KK6" i="9"/>
  <c r="KK13" i="9"/>
  <c r="KK9" i="9"/>
  <c r="KK7" i="9"/>
  <c r="KK5" i="9"/>
  <c r="KK4" i="9" l="1"/>
  <c r="KK3" i="9" s="1"/>
  <c r="KM2" i="9"/>
  <c r="KN1" i="9"/>
  <c r="KL31" i="9"/>
  <c r="KL30" i="9"/>
  <c r="KL29" i="9"/>
  <c r="KL28" i="9"/>
  <c r="KL27" i="9"/>
  <c r="KL26" i="9"/>
  <c r="KL24" i="9"/>
  <c r="KL25" i="9"/>
  <c r="KL22" i="9"/>
  <c r="KL20" i="9"/>
  <c r="KL18" i="9"/>
  <c r="KL23" i="9"/>
  <c r="KL19" i="9"/>
  <c r="KL21" i="9"/>
  <c r="KL17" i="9"/>
  <c r="KL15" i="9"/>
  <c r="KL13" i="9"/>
  <c r="KL11" i="9"/>
  <c r="KL14" i="9"/>
  <c r="KL10" i="9"/>
  <c r="KL9" i="9"/>
  <c r="KL7" i="9"/>
  <c r="KL16" i="9"/>
  <c r="KL12" i="9"/>
  <c r="KL8" i="9"/>
  <c r="KL6" i="9"/>
  <c r="KL5" i="9"/>
  <c r="KL4" i="9" l="1"/>
  <c r="KL3" i="9" s="1"/>
  <c r="KN2" i="9"/>
  <c r="KO1" i="9"/>
  <c r="KM31" i="9"/>
  <c r="KM30" i="9"/>
  <c r="KM28" i="9"/>
  <c r="KM29" i="9"/>
  <c r="KM27" i="9"/>
  <c r="KM25" i="9"/>
  <c r="KM26" i="9"/>
  <c r="KM24" i="9"/>
  <c r="KM23" i="9"/>
  <c r="KM21" i="9"/>
  <c r="KM19" i="9"/>
  <c r="KM17" i="9"/>
  <c r="KM22" i="9"/>
  <c r="KM18" i="9"/>
  <c r="KM20" i="9"/>
  <c r="KM16" i="9"/>
  <c r="KM14" i="9"/>
  <c r="KM12" i="9"/>
  <c r="KM10" i="9"/>
  <c r="KM13" i="9"/>
  <c r="KM8" i="9"/>
  <c r="KM6" i="9"/>
  <c r="KM15" i="9"/>
  <c r="KM11" i="9"/>
  <c r="KM9" i="9"/>
  <c r="KM7" i="9"/>
  <c r="KM5" i="9"/>
  <c r="KM4" i="9" l="1"/>
  <c r="KM3" i="9" s="1"/>
  <c r="KO2" i="9"/>
  <c r="KP1" i="9"/>
  <c r="KN31" i="9"/>
  <c r="KN30" i="9"/>
  <c r="KN29" i="9"/>
  <c r="KN28" i="9"/>
  <c r="KN26" i="9"/>
  <c r="KN24" i="9"/>
  <c r="KN27" i="9"/>
  <c r="KN25" i="9"/>
  <c r="KN22" i="9"/>
  <c r="KN20" i="9"/>
  <c r="KN18" i="9"/>
  <c r="KN21" i="9"/>
  <c r="KN17" i="9"/>
  <c r="KN23" i="9"/>
  <c r="KN19" i="9"/>
  <c r="KN15" i="9"/>
  <c r="KN13" i="9"/>
  <c r="KN11" i="9"/>
  <c r="KN16" i="9"/>
  <c r="KN12" i="9"/>
  <c r="KN9" i="9"/>
  <c r="KN7" i="9"/>
  <c r="KN14" i="9"/>
  <c r="KN10" i="9"/>
  <c r="KN8" i="9"/>
  <c r="KN6" i="9"/>
  <c r="KN5" i="9"/>
  <c r="KN4" i="9" l="1"/>
  <c r="KN3" i="9" s="1"/>
  <c r="KP2" i="9"/>
  <c r="KQ1" i="9"/>
  <c r="KO31" i="9"/>
  <c r="KO30" i="9"/>
  <c r="KO29" i="9"/>
  <c r="KO28" i="9"/>
  <c r="KO27" i="9"/>
  <c r="KO25" i="9"/>
  <c r="KO26" i="9"/>
  <c r="KO24" i="9"/>
  <c r="KO23" i="9"/>
  <c r="KO21" i="9"/>
  <c r="KO19" i="9"/>
  <c r="KO17" i="9"/>
  <c r="KO20" i="9"/>
  <c r="KO22" i="9"/>
  <c r="KO18" i="9"/>
  <c r="KO16" i="9"/>
  <c r="KO14" i="9"/>
  <c r="KO12" i="9"/>
  <c r="KO10" i="9"/>
  <c r="KO15" i="9"/>
  <c r="KO11" i="9"/>
  <c r="KO8" i="9"/>
  <c r="KO6" i="9"/>
  <c r="KO13" i="9"/>
  <c r="KO9" i="9"/>
  <c r="KO7" i="9"/>
  <c r="KO5" i="9"/>
  <c r="KO4" i="9" l="1"/>
  <c r="KO3" i="9" s="1"/>
  <c r="KQ2" i="9"/>
  <c r="KR1" i="9"/>
  <c r="KP31" i="9"/>
  <c r="KP30" i="9"/>
  <c r="KP29" i="9"/>
  <c r="KP28" i="9"/>
  <c r="KP27" i="9"/>
  <c r="KP26" i="9"/>
  <c r="KP24" i="9"/>
  <c r="KP25" i="9"/>
  <c r="KP22" i="9"/>
  <c r="KP20" i="9"/>
  <c r="KP18" i="9"/>
  <c r="KP23" i="9"/>
  <c r="KP19" i="9"/>
  <c r="KP21" i="9"/>
  <c r="KP17" i="9"/>
  <c r="KP15" i="9"/>
  <c r="KP13" i="9"/>
  <c r="KP11" i="9"/>
  <c r="KP14" i="9"/>
  <c r="KP10" i="9"/>
  <c r="KP9" i="9"/>
  <c r="KP7" i="9"/>
  <c r="KP16" i="9"/>
  <c r="KP12" i="9"/>
  <c r="KP8" i="9"/>
  <c r="KP6" i="9"/>
  <c r="KP5" i="9"/>
  <c r="KP4" i="9" l="1"/>
  <c r="KP3" i="9" s="1"/>
  <c r="KR2" i="9"/>
  <c r="KS1" i="9"/>
  <c r="KQ31" i="9"/>
  <c r="KQ30" i="9"/>
  <c r="KQ28" i="9"/>
  <c r="KQ29" i="9"/>
  <c r="KQ27" i="9"/>
  <c r="KQ25" i="9"/>
  <c r="KQ26" i="9"/>
  <c r="KQ24" i="9"/>
  <c r="KQ23" i="9"/>
  <c r="KQ21" i="9"/>
  <c r="KQ19" i="9"/>
  <c r="KQ17" i="9"/>
  <c r="KQ22" i="9"/>
  <c r="KQ18" i="9"/>
  <c r="KQ20" i="9"/>
  <c r="KQ16" i="9"/>
  <c r="KQ14" i="9"/>
  <c r="KQ12" i="9"/>
  <c r="KQ10" i="9"/>
  <c r="KQ13" i="9"/>
  <c r="KQ8" i="9"/>
  <c r="KQ6" i="9"/>
  <c r="KQ15" i="9"/>
  <c r="KQ11" i="9"/>
  <c r="KQ9" i="9"/>
  <c r="KQ7" i="9"/>
  <c r="KQ5" i="9"/>
  <c r="KQ4" i="9" l="1"/>
  <c r="KQ3" i="9" s="1"/>
  <c r="KS2" i="9"/>
  <c r="KT1" i="9"/>
  <c r="KR31" i="9"/>
  <c r="KR30" i="9"/>
  <c r="KR29" i="9"/>
  <c r="KR28" i="9"/>
  <c r="KR26" i="9"/>
  <c r="KR24" i="9"/>
  <c r="KR27" i="9"/>
  <c r="KR25" i="9"/>
  <c r="KR22" i="9"/>
  <c r="KR20" i="9"/>
  <c r="KR18" i="9"/>
  <c r="KR21" i="9"/>
  <c r="KR17" i="9"/>
  <c r="KR23" i="9"/>
  <c r="KR19" i="9"/>
  <c r="KR15" i="9"/>
  <c r="KR13" i="9"/>
  <c r="KR11" i="9"/>
  <c r="KR16" i="9"/>
  <c r="KR12" i="9"/>
  <c r="KR9" i="9"/>
  <c r="KR7" i="9"/>
  <c r="KR14" i="9"/>
  <c r="KR10" i="9"/>
  <c r="KR8" i="9"/>
  <c r="KR6" i="9"/>
  <c r="KR5" i="9"/>
  <c r="KR4" i="9" l="1"/>
  <c r="KR3" i="9" s="1"/>
  <c r="KT2" i="9"/>
  <c r="KU1" i="9"/>
  <c r="KS30" i="9"/>
  <c r="KS31" i="9"/>
  <c r="KS29" i="9"/>
  <c r="KS28" i="9"/>
  <c r="KS27" i="9"/>
  <c r="KS25" i="9"/>
  <c r="KS26" i="9"/>
  <c r="KS24" i="9"/>
  <c r="KS23" i="9"/>
  <c r="KS21" i="9"/>
  <c r="KS19" i="9"/>
  <c r="KS17" i="9"/>
  <c r="KS20" i="9"/>
  <c r="KS22" i="9"/>
  <c r="KS18" i="9"/>
  <c r="KS16" i="9"/>
  <c r="KS14" i="9"/>
  <c r="KS12" i="9"/>
  <c r="KS10" i="9"/>
  <c r="KS15" i="9"/>
  <c r="KS11" i="9"/>
  <c r="KS8" i="9"/>
  <c r="KS6" i="9"/>
  <c r="KS13" i="9"/>
  <c r="KS9" i="9"/>
  <c r="KS7" i="9"/>
  <c r="KS5" i="9"/>
  <c r="KS4" i="9" l="1"/>
  <c r="KS3" i="9" s="1"/>
  <c r="KU2" i="9"/>
  <c r="KV1" i="9"/>
  <c r="KT31" i="9"/>
  <c r="KT30" i="9"/>
  <c r="KT29" i="9"/>
  <c r="KT28" i="9"/>
  <c r="KT27" i="9"/>
  <c r="KT26" i="9"/>
  <c r="KT24" i="9"/>
  <c r="KT25" i="9"/>
  <c r="KT22" i="9"/>
  <c r="KT20" i="9"/>
  <c r="KT18" i="9"/>
  <c r="KT23" i="9"/>
  <c r="KT19" i="9"/>
  <c r="KT21" i="9"/>
  <c r="KT17" i="9"/>
  <c r="KT15" i="9"/>
  <c r="KT13" i="9"/>
  <c r="KT11" i="9"/>
  <c r="KT14" i="9"/>
  <c r="KT10" i="9"/>
  <c r="KT9" i="9"/>
  <c r="KT7" i="9"/>
  <c r="KT16" i="9"/>
  <c r="KT12" i="9"/>
  <c r="KT8" i="9"/>
  <c r="KT6" i="9"/>
  <c r="KT5" i="9"/>
  <c r="KT4" i="9" l="1"/>
  <c r="KT3" i="9" s="1"/>
  <c r="KV2" i="9"/>
  <c r="KW1" i="9"/>
  <c r="KU31" i="9"/>
  <c r="KU30" i="9"/>
  <c r="KU28" i="9"/>
  <c r="KU29" i="9"/>
  <c r="KU27" i="9"/>
  <c r="KU25" i="9"/>
  <c r="KU26" i="9"/>
  <c r="KU24" i="9"/>
  <c r="KU23" i="9"/>
  <c r="KU21" i="9"/>
  <c r="KU19" i="9"/>
  <c r="KU17" i="9"/>
  <c r="KU22" i="9"/>
  <c r="KU18" i="9"/>
  <c r="KU20" i="9"/>
  <c r="KU16" i="9"/>
  <c r="KU14" i="9"/>
  <c r="KU12" i="9"/>
  <c r="KU10" i="9"/>
  <c r="KU13" i="9"/>
  <c r="KU8" i="9"/>
  <c r="KU6" i="9"/>
  <c r="KU15" i="9"/>
  <c r="KU11" i="9"/>
  <c r="KU9" i="9"/>
  <c r="KU7" i="9"/>
  <c r="KU5" i="9"/>
  <c r="KU4" i="9" l="1"/>
  <c r="KU3" i="9" s="1"/>
  <c r="KW2" i="9"/>
  <c r="KX1" i="9"/>
  <c r="KV31" i="9"/>
  <c r="KV30" i="9"/>
  <c r="KV29" i="9"/>
  <c r="KV28" i="9"/>
  <c r="KV26" i="9"/>
  <c r="KV24" i="9"/>
  <c r="KV27" i="9"/>
  <c r="KV25" i="9"/>
  <c r="KV22" i="9"/>
  <c r="KV20" i="9"/>
  <c r="KV18" i="9"/>
  <c r="KV21" i="9"/>
  <c r="KV17" i="9"/>
  <c r="KV23" i="9"/>
  <c r="KV19" i="9"/>
  <c r="KV15" i="9"/>
  <c r="KV13" i="9"/>
  <c r="KV11" i="9"/>
  <c r="KV16" i="9"/>
  <c r="KV12" i="9"/>
  <c r="KV9" i="9"/>
  <c r="KV7" i="9"/>
  <c r="KV14" i="9"/>
  <c r="KV10" i="9"/>
  <c r="KV8" i="9"/>
  <c r="KV6" i="9"/>
  <c r="KV5" i="9"/>
  <c r="KV4" i="9" l="1"/>
  <c r="KV3" i="9" s="1"/>
  <c r="KX2" i="9"/>
  <c r="KY1" i="9"/>
  <c r="KW31" i="9"/>
  <c r="KW30" i="9"/>
  <c r="KW29" i="9"/>
  <c r="KW28" i="9"/>
  <c r="KW27" i="9"/>
  <c r="KW25" i="9"/>
  <c r="KW26" i="9"/>
  <c r="KW24" i="9"/>
  <c r="KW23" i="9"/>
  <c r="KW21" i="9"/>
  <c r="KW19" i="9"/>
  <c r="KW17" i="9"/>
  <c r="KW20" i="9"/>
  <c r="KW22" i="9"/>
  <c r="KW18" i="9"/>
  <c r="KW16" i="9"/>
  <c r="KW14" i="9"/>
  <c r="KW12" i="9"/>
  <c r="KW10" i="9"/>
  <c r="KW15" i="9"/>
  <c r="KW11" i="9"/>
  <c r="KW8" i="9"/>
  <c r="KW6" i="9"/>
  <c r="KW13" i="9"/>
  <c r="KW9" i="9"/>
  <c r="KW7" i="9"/>
  <c r="KW5" i="9"/>
  <c r="KW4" i="9" l="1"/>
  <c r="KW3" i="9" s="1"/>
  <c r="KY2" i="9"/>
  <c r="KZ1" i="9"/>
  <c r="KX31" i="9"/>
  <c r="KX30" i="9"/>
  <c r="KX29" i="9"/>
  <c r="KX28" i="9"/>
  <c r="KX27" i="9"/>
  <c r="KX26" i="9"/>
  <c r="KX24" i="9"/>
  <c r="KX25" i="9"/>
  <c r="KX22" i="9"/>
  <c r="KX20" i="9"/>
  <c r="KX18" i="9"/>
  <c r="KX23" i="9"/>
  <c r="KX19" i="9"/>
  <c r="KX21" i="9"/>
  <c r="KX17" i="9"/>
  <c r="KX15" i="9"/>
  <c r="KX13" i="9"/>
  <c r="KX11" i="9"/>
  <c r="KX14" i="9"/>
  <c r="KX10" i="9"/>
  <c r="KX9" i="9"/>
  <c r="KX7" i="9"/>
  <c r="KX16" i="9"/>
  <c r="KX12" i="9"/>
  <c r="KX8" i="9"/>
  <c r="KX6" i="9"/>
  <c r="KX5" i="9"/>
  <c r="KX4" i="9" l="1"/>
  <c r="KX3" i="9" s="1"/>
  <c r="KZ2" i="9"/>
  <c r="LA1" i="9"/>
  <c r="KY31" i="9"/>
  <c r="KY30" i="9"/>
  <c r="KY28" i="9"/>
  <c r="KY29" i="9"/>
  <c r="KY27" i="9"/>
  <c r="KY25" i="9"/>
  <c r="KY26" i="9"/>
  <c r="KY24" i="9"/>
  <c r="KY23" i="9"/>
  <c r="KY21" i="9"/>
  <c r="KY19" i="9"/>
  <c r="KY17" i="9"/>
  <c r="KY22" i="9"/>
  <c r="KY18" i="9"/>
  <c r="KY20" i="9"/>
  <c r="KY16" i="9"/>
  <c r="KY14" i="9"/>
  <c r="KY12" i="9"/>
  <c r="KY10" i="9"/>
  <c r="KY13" i="9"/>
  <c r="KY8" i="9"/>
  <c r="KY6" i="9"/>
  <c r="KY15" i="9"/>
  <c r="KY11" i="9"/>
  <c r="KY9" i="9"/>
  <c r="KY7" i="9"/>
  <c r="KY5" i="9"/>
  <c r="KY4" i="9" l="1"/>
  <c r="KY3" i="9" s="1"/>
  <c r="LA2" i="9"/>
  <c r="LB1" i="9"/>
  <c r="KZ31" i="9"/>
  <c r="KZ30" i="9"/>
  <c r="KZ29" i="9"/>
  <c r="KZ28" i="9"/>
  <c r="KZ26" i="9"/>
  <c r="KZ24" i="9"/>
  <c r="KZ27" i="9"/>
  <c r="KZ25" i="9"/>
  <c r="KZ22" i="9"/>
  <c r="KZ20" i="9"/>
  <c r="KZ18" i="9"/>
  <c r="KZ21" i="9"/>
  <c r="KZ17" i="9"/>
  <c r="KZ23" i="9"/>
  <c r="KZ19" i="9"/>
  <c r="KZ15" i="9"/>
  <c r="KZ13" i="9"/>
  <c r="KZ11" i="9"/>
  <c r="KZ16" i="9"/>
  <c r="KZ12" i="9"/>
  <c r="KZ9" i="9"/>
  <c r="KZ7" i="9"/>
  <c r="KZ14" i="9"/>
  <c r="KZ10" i="9"/>
  <c r="KZ8" i="9"/>
  <c r="KZ6" i="9"/>
  <c r="KZ5" i="9"/>
  <c r="KZ4" i="9" l="1"/>
  <c r="KZ3" i="9" s="1"/>
  <c r="LB2" i="9"/>
  <c r="LC1" i="9"/>
  <c r="LA30" i="9"/>
  <c r="LA31" i="9"/>
  <c r="LA29" i="9"/>
  <c r="LA28" i="9"/>
  <c r="LA27" i="9"/>
  <c r="LA25" i="9"/>
  <c r="LA26" i="9"/>
  <c r="LA24" i="9"/>
  <c r="LA23" i="9"/>
  <c r="LA21" i="9"/>
  <c r="LA19" i="9"/>
  <c r="LA17" i="9"/>
  <c r="LA20" i="9"/>
  <c r="LA22" i="9"/>
  <c r="LA18" i="9"/>
  <c r="LA16" i="9"/>
  <c r="LA14" i="9"/>
  <c r="LA12" i="9"/>
  <c r="LA10" i="9"/>
  <c r="LA15" i="9"/>
  <c r="LA11" i="9"/>
  <c r="LA8" i="9"/>
  <c r="LA6" i="9"/>
  <c r="LA13" i="9"/>
  <c r="LA9" i="9"/>
  <c r="LA7" i="9"/>
  <c r="LA5" i="9"/>
  <c r="LA4" i="9" l="1"/>
  <c r="LA3" i="9" s="1"/>
  <c r="LC2" i="9"/>
  <c r="LD1" i="9"/>
  <c r="LB31" i="9"/>
  <c r="LB30" i="9"/>
  <c r="LB29" i="9"/>
  <c r="LB28" i="9"/>
  <c r="LB27" i="9"/>
  <c r="LB26" i="9"/>
  <c r="LB24" i="9"/>
  <c r="LB25" i="9"/>
  <c r="LB22" i="9"/>
  <c r="LB20" i="9"/>
  <c r="LB18" i="9"/>
  <c r="LB23" i="9"/>
  <c r="LB19" i="9"/>
  <c r="LB21" i="9"/>
  <c r="LB17" i="9"/>
  <c r="LB15" i="9"/>
  <c r="LB13" i="9"/>
  <c r="LB11" i="9"/>
  <c r="LB14" i="9"/>
  <c r="LB10" i="9"/>
  <c r="LB9" i="9"/>
  <c r="LB7" i="9"/>
  <c r="LB16" i="9"/>
  <c r="LB12" i="9"/>
  <c r="LB8" i="9"/>
  <c r="LB6" i="9"/>
  <c r="LB5" i="9"/>
  <c r="LB4" i="9" l="1"/>
  <c r="LB3" i="9" s="1"/>
  <c r="LD2" i="9"/>
  <c r="LE1" i="9"/>
  <c r="LC31" i="9"/>
  <c r="LC30" i="9"/>
  <c r="LC28" i="9"/>
  <c r="LC29" i="9"/>
  <c r="LC27" i="9"/>
  <c r="LC25" i="9"/>
  <c r="LC26" i="9"/>
  <c r="LC24" i="9"/>
  <c r="LC23" i="9"/>
  <c r="LC21" i="9"/>
  <c r="LC19" i="9"/>
  <c r="LC17" i="9"/>
  <c r="LC22" i="9"/>
  <c r="LC18" i="9"/>
  <c r="LC20" i="9"/>
  <c r="LC16" i="9"/>
  <c r="LC14" i="9"/>
  <c r="LC12" i="9"/>
  <c r="LC10" i="9"/>
  <c r="LC13" i="9"/>
  <c r="LC8" i="9"/>
  <c r="LC6" i="9"/>
  <c r="LC15" i="9"/>
  <c r="LC11" i="9"/>
  <c r="LC9" i="9"/>
  <c r="LC7" i="9"/>
  <c r="LC5" i="9"/>
  <c r="LC4" i="9" l="1"/>
  <c r="LC3" i="9" s="1"/>
  <c r="LE2" i="9"/>
  <c r="LF1" i="9"/>
  <c r="LD31" i="9"/>
  <c r="LD30" i="9"/>
  <c r="LD29" i="9"/>
  <c r="LD28" i="9"/>
  <c r="LD26" i="9"/>
  <c r="LD24" i="9"/>
  <c r="LD27" i="9"/>
  <c r="LD25" i="9"/>
  <c r="LD22" i="9"/>
  <c r="LD20" i="9"/>
  <c r="LD18" i="9"/>
  <c r="LD21" i="9"/>
  <c r="LD17" i="9"/>
  <c r="LD23" i="9"/>
  <c r="LD19" i="9"/>
  <c r="LD15" i="9"/>
  <c r="LD13" i="9"/>
  <c r="LD11" i="9"/>
  <c r="LD16" i="9"/>
  <c r="LD12" i="9"/>
  <c r="LD9" i="9"/>
  <c r="LD7" i="9"/>
  <c r="LD14" i="9"/>
  <c r="LD10" i="9"/>
  <c r="LD8" i="9"/>
  <c r="LD6" i="9"/>
  <c r="LD5" i="9"/>
  <c r="LD4" i="9" l="1"/>
  <c r="LD3" i="9" s="1"/>
  <c r="LF2" i="9"/>
  <c r="LG1" i="9"/>
  <c r="LE31" i="9"/>
  <c r="LE30" i="9"/>
  <c r="LE29" i="9"/>
  <c r="LE28" i="9"/>
  <c r="LE27" i="9"/>
  <c r="LE25" i="9"/>
  <c r="LE26" i="9"/>
  <c r="LE24" i="9"/>
  <c r="LE23" i="9"/>
  <c r="LE21" i="9"/>
  <c r="LE19" i="9"/>
  <c r="LE17" i="9"/>
  <c r="LE20" i="9"/>
  <c r="LE22" i="9"/>
  <c r="LE18" i="9"/>
  <c r="LE16" i="9"/>
  <c r="LE14" i="9"/>
  <c r="LE12" i="9"/>
  <c r="LE10" i="9"/>
  <c r="LE15" i="9"/>
  <c r="LE11" i="9"/>
  <c r="LE8" i="9"/>
  <c r="LE6" i="9"/>
  <c r="LE13" i="9"/>
  <c r="LE9" i="9"/>
  <c r="LE7" i="9"/>
  <c r="LE5" i="9"/>
  <c r="LE4" i="9" l="1"/>
  <c r="LE3" i="9" s="1"/>
  <c r="LG2" i="9"/>
  <c r="LH1" i="9"/>
  <c r="LF31" i="9"/>
  <c r="LF30" i="9"/>
  <c r="LF29" i="9"/>
  <c r="LF28" i="9"/>
  <c r="LF27" i="9"/>
  <c r="LF26" i="9"/>
  <c r="LF24" i="9"/>
  <c r="LF25" i="9"/>
  <c r="LF22" i="9"/>
  <c r="LF20" i="9"/>
  <c r="LF18" i="9"/>
  <c r="LF23" i="9"/>
  <c r="LF19" i="9"/>
  <c r="LF21" i="9"/>
  <c r="LF17" i="9"/>
  <c r="LF15" i="9"/>
  <c r="LF13" i="9"/>
  <c r="LF11" i="9"/>
  <c r="LF14" i="9"/>
  <c r="LF10" i="9"/>
  <c r="LF9" i="9"/>
  <c r="LF7" i="9"/>
  <c r="LF16" i="9"/>
  <c r="LF12" i="9"/>
  <c r="LF8" i="9"/>
  <c r="LF6" i="9"/>
  <c r="LF5" i="9"/>
  <c r="LF4" i="9" l="1"/>
  <c r="LF3" i="9" s="1"/>
  <c r="LH2" i="9"/>
  <c r="LI1" i="9"/>
  <c r="LG31" i="9"/>
  <c r="LG30" i="9"/>
  <c r="LG28" i="9"/>
  <c r="LG29" i="9"/>
  <c r="LG27" i="9"/>
  <c r="LG25" i="9"/>
  <c r="LG26" i="9"/>
  <c r="LG24" i="9"/>
  <c r="LG23" i="9"/>
  <c r="LG21" i="9"/>
  <c r="LG19" i="9"/>
  <c r="LG17" i="9"/>
  <c r="LG22" i="9"/>
  <c r="LG18" i="9"/>
  <c r="LG20" i="9"/>
  <c r="LG16" i="9"/>
  <c r="LG14" i="9"/>
  <c r="LG12" i="9"/>
  <c r="LG10" i="9"/>
  <c r="LG13" i="9"/>
  <c r="LG8" i="9"/>
  <c r="LG6" i="9"/>
  <c r="LG15" i="9"/>
  <c r="LG11" i="9"/>
  <c r="LG9" i="9"/>
  <c r="LG7" i="9"/>
  <c r="LG5" i="9"/>
  <c r="LG4" i="9" l="1"/>
  <c r="LG3" i="9" s="1"/>
  <c r="LI2" i="9"/>
  <c r="LJ1" i="9"/>
  <c r="LH31" i="9"/>
  <c r="LH30" i="9"/>
  <c r="LH29" i="9"/>
  <c r="LH28" i="9"/>
  <c r="LH26" i="9"/>
  <c r="LH24" i="9"/>
  <c r="LH27" i="9"/>
  <c r="LH25" i="9"/>
  <c r="LH22" i="9"/>
  <c r="LH20" i="9"/>
  <c r="LH18" i="9"/>
  <c r="LH21" i="9"/>
  <c r="LH17" i="9"/>
  <c r="LH23" i="9"/>
  <c r="LH19" i="9"/>
  <c r="LH15" i="9"/>
  <c r="LH13" i="9"/>
  <c r="LH11" i="9"/>
  <c r="LH16" i="9"/>
  <c r="LH12" i="9"/>
  <c r="LH9" i="9"/>
  <c r="LH7" i="9"/>
  <c r="LH14" i="9"/>
  <c r="LH10" i="9"/>
  <c r="LH8" i="9"/>
  <c r="LH6" i="9"/>
  <c r="LH5" i="9"/>
  <c r="LH4" i="9" l="1"/>
  <c r="LH3" i="9" s="1"/>
  <c r="LJ2" i="9"/>
  <c r="LK1" i="9"/>
  <c r="LI30" i="9"/>
  <c r="LI31" i="9"/>
  <c r="LI29" i="9"/>
  <c r="LI28" i="9"/>
  <c r="LI27" i="9"/>
  <c r="LI25" i="9"/>
  <c r="LI26" i="9"/>
  <c r="LI24" i="9"/>
  <c r="LI23" i="9"/>
  <c r="LI21" i="9"/>
  <c r="LI19" i="9"/>
  <c r="LI17" i="9"/>
  <c r="LI20" i="9"/>
  <c r="LI22" i="9"/>
  <c r="LI18" i="9"/>
  <c r="LI16" i="9"/>
  <c r="LI14" i="9"/>
  <c r="LI12" i="9"/>
  <c r="LI10" i="9"/>
  <c r="LI15" i="9"/>
  <c r="LI11" i="9"/>
  <c r="LI8" i="9"/>
  <c r="LI6" i="9"/>
  <c r="LI13" i="9"/>
  <c r="LI9" i="9"/>
  <c r="LI7" i="9"/>
  <c r="LI5" i="9"/>
  <c r="LI4" i="9" l="1"/>
  <c r="LI3" i="9" s="1"/>
  <c r="LK2" i="9"/>
  <c r="LL1" i="9"/>
  <c r="LJ31" i="9"/>
  <c r="LJ30" i="9"/>
  <c r="LJ29" i="9"/>
  <c r="LJ28" i="9"/>
  <c r="LJ27" i="9"/>
  <c r="LJ26" i="9"/>
  <c r="LJ24" i="9"/>
  <c r="LJ25" i="9"/>
  <c r="LJ22" i="9"/>
  <c r="LJ20" i="9"/>
  <c r="LJ18" i="9"/>
  <c r="LJ23" i="9"/>
  <c r="LJ19" i="9"/>
  <c r="LJ21" i="9"/>
  <c r="LJ17" i="9"/>
  <c r="LJ15" i="9"/>
  <c r="LJ13" i="9"/>
  <c r="LJ11" i="9"/>
  <c r="LJ14" i="9"/>
  <c r="LJ10" i="9"/>
  <c r="LJ9" i="9"/>
  <c r="LJ7" i="9"/>
  <c r="LJ16" i="9"/>
  <c r="LJ12" i="9"/>
  <c r="LJ8" i="9"/>
  <c r="LJ6" i="9"/>
  <c r="LJ5" i="9"/>
  <c r="LJ4" i="9" l="1"/>
  <c r="LJ3" i="9" s="1"/>
  <c r="LL2" i="9"/>
  <c r="LM1" i="9"/>
  <c r="LK31" i="9"/>
  <c r="LK30" i="9"/>
  <c r="LK28" i="9"/>
  <c r="LK29" i="9"/>
  <c r="LK27" i="9"/>
  <c r="LK25" i="9"/>
  <c r="LK26" i="9"/>
  <c r="LK24" i="9"/>
  <c r="LK23" i="9"/>
  <c r="LK21" i="9"/>
  <c r="LK19" i="9"/>
  <c r="LK17" i="9"/>
  <c r="LK22" i="9"/>
  <c r="LK18" i="9"/>
  <c r="LK20" i="9"/>
  <c r="LK16" i="9"/>
  <c r="LK14" i="9"/>
  <c r="LK12" i="9"/>
  <c r="LK10" i="9"/>
  <c r="LK13" i="9"/>
  <c r="LK8" i="9"/>
  <c r="LK6" i="9"/>
  <c r="LK15" i="9"/>
  <c r="LK11" i="9"/>
  <c r="LK9" i="9"/>
  <c r="LK7" i="9"/>
  <c r="LK5" i="9"/>
  <c r="LK4" i="9" l="1"/>
  <c r="LK3" i="9" s="1"/>
  <c r="LM2" i="9"/>
  <c r="LN1" i="9"/>
  <c r="LL31" i="9"/>
  <c r="LL30" i="9"/>
  <c r="LL29" i="9"/>
  <c r="LL28" i="9"/>
  <c r="LL26" i="9"/>
  <c r="LL24" i="9"/>
  <c r="LL27" i="9"/>
  <c r="LL25" i="9"/>
  <c r="LL22" i="9"/>
  <c r="LL20" i="9"/>
  <c r="LL18" i="9"/>
  <c r="LL21" i="9"/>
  <c r="LL17" i="9"/>
  <c r="LL23" i="9"/>
  <c r="LL19" i="9"/>
  <c r="LL15" i="9"/>
  <c r="LL13" i="9"/>
  <c r="LL11" i="9"/>
  <c r="LL16" i="9"/>
  <c r="LL12" i="9"/>
  <c r="LL9" i="9"/>
  <c r="LL7" i="9"/>
  <c r="LL14" i="9"/>
  <c r="LL10" i="9"/>
  <c r="LL8" i="9"/>
  <c r="LL6" i="9"/>
  <c r="LL5" i="9"/>
  <c r="LL4" i="9" l="1"/>
  <c r="LL3" i="9" s="1"/>
  <c r="LN2" i="9"/>
  <c r="LO1" i="9"/>
  <c r="LM31" i="9"/>
  <c r="LM30" i="9"/>
  <c r="LM29" i="9"/>
  <c r="LM28" i="9"/>
  <c r="LM27" i="9"/>
  <c r="LM25" i="9"/>
  <c r="LM26" i="9"/>
  <c r="LM24" i="9"/>
  <c r="LM23" i="9"/>
  <c r="LM21" i="9"/>
  <c r="LM19" i="9"/>
  <c r="LM17" i="9"/>
  <c r="LM20" i="9"/>
  <c r="LM22" i="9"/>
  <c r="LM18" i="9"/>
  <c r="LM16" i="9"/>
  <c r="LM14" i="9"/>
  <c r="LM12" i="9"/>
  <c r="LM10" i="9"/>
  <c r="LM15" i="9"/>
  <c r="LM11" i="9"/>
  <c r="LM8" i="9"/>
  <c r="LM6" i="9"/>
  <c r="LM13" i="9"/>
  <c r="LM9" i="9"/>
  <c r="LM7" i="9"/>
  <c r="LM5" i="9"/>
  <c r="LM4" i="9" l="1"/>
  <c r="LM3" i="9" s="1"/>
  <c r="LO2" i="9"/>
  <c r="LP1" i="9"/>
  <c r="LN31" i="9"/>
  <c r="LN30" i="9"/>
  <c r="LN29" i="9"/>
  <c r="LN28" i="9"/>
  <c r="LN27" i="9"/>
  <c r="LN26" i="9"/>
  <c r="LN24" i="9"/>
  <c r="LN25" i="9"/>
  <c r="LN22" i="9"/>
  <c r="LN20" i="9"/>
  <c r="LN18" i="9"/>
  <c r="LN23" i="9"/>
  <c r="LN19" i="9"/>
  <c r="LN21" i="9"/>
  <c r="LN17" i="9"/>
  <c r="LN15" i="9"/>
  <c r="LN13" i="9"/>
  <c r="LN11" i="9"/>
  <c r="LN14" i="9"/>
  <c r="LN10" i="9"/>
  <c r="LN9" i="9"/>
  <c r="LN7" i="9"/>
  <c r="LN16" i="9"/>
  <c r="LN12" i="9"/>
  <c r="LN8" i="9"/>
  <c r="LN6" i="9"/>
  <c r="LN5" i="9"/>
  <c r="LN4" i="9" l="1"/>
  <c r="LN3" i="9" s="1"/>
  <c r="LP2" i="9"/>
  <c r="LQ1" i="9"/>
  <c r="LO31" i="9"/>
  <c r="LO30" i="9"/>
  <c r="LO28" i="9"/>
  <c r="LO29" i="9"/>
  <c r="LO27" i="9"/>
  <c r="LO25" i="9"/>
  <c r="LO26" i="9"/>
  <c r="LO24" i="9"/>
  <c r="LO23" i="9"/>
  <c r="LO21" i="9"/>
  <c r="LO19" i="9"/>
  <c r="LO17" i="9"/>
  <c r="LO22" i="9"/>
  <c r="LO18" i="9"/>
  <c r="LO20" i="9"/>
  <c r="LO16" i="9"/>
  <c r="LO14" i="9"/>
  <c r="LO12" i="9"/>
  <c r="LO10" i="9"/>
  <c r="LO13" i="9"/>
  <c r="LO8" i="9"/>
  <c r="LO6" i="9"/>
  <c r="LO15" i="9"/>
  <c r="LO11" i="9"/>
  <c r="LO9" i="9"/>
  <c r="LO7" i="9"/>
  <c r="LO5" i="9"/>
  <c r="LO4" i="9" l="1"/>
  <c r="LO3" i="9" s="1"/>
  <c r="LQ2" i="9"/>
  <c r="LR1" i="9"/>
  <c r="LP31" i="9"/>
  <c r="LP30" i="9"/>
  <c r="LP29" i="9"/>
  <c r="LP28" i="9"/>
  <c r="LP26" i="9"/>
  <c r="LP24" i="9"/>
  <c r="LP27" i="9"/>
  <c r="LP25" i="9"/>
  <c r="LP22" i="9"/>
  <c r="LP20" i="9"/>
  <c r="LP18" i="9"/>
  <c r="LP21" i="9"/>
  <c r="LP17" i="9"/>
  <c r="LP23" i="9"/>
  <c r="LP19" i="9"/>
  <c r="LP15" i="9"/>
  <c r="LP13" i="9"/>
  <c r="LP11" i="9"/>
  <c r="LP16" i="9"/>
  <c r="LP12" i="9"/>
  <c r="LP9" i="9"/>
  <c r="LP7" i="9"/>
  <c r="LP14" i="9"/>
  <c r="LP10" i="9"/>
  <c r="LP8" i="9"/>
  <c r="LP6" i="9"/>
  <c r="LP5" i="9"/>
  <c r="LP4" i="9" l="1"/>
  <c r="LP3" i="9" s="1"/>
  <c r="LR2" i="9"/>
  <c r="LS1" i="9"/>
  <c r="LQ30" i="9"/>
  <c r="LQ31" i="9"/>
  <c r="LQ29" i="9"/>
  <c r="LQ28" i="9"/>
  <c r="LQ27" i="9"/>
  <c r="LQ25" i="9"/>
  <c r="LQ26" i="9"/>
  <c r="LQ24" i="9"/>
  <c r="LQ23" i="9"/>
  <c r="LQ21" i="9"/>
  <c r="LQ19" i="9"/>
  <c r="LQ17" i="9"/>
  <c r="LQ20" i="9"/>
  <c r="LQ22" i="9"/>
  <c r="LQ18" i="9"/>
  <c r="LQ16" i="9"/>
  <c r="LQ14" i="9"/>
  <c r="LQ12" i="9"/>
  <c r="LQ10" i="9"/>
  <c r="LQ15" i="9"/>
  <c r="LQ11" i="9"/>
  <c r="LQ8" i="9"/>
  <c r="LQ6" i="9"/>
  <c r="LQ13" i="9"/>
  <c r="LQ9" i="9"/>
  <c r="LQ7" i="9"/>
  <c r="LQ5" i="9"/>
  <c r="LQ4" i="9" l="1"/>
  <c r="LQ3" i="9" s="1"/>
  <c r="LS2" i="9"/>
  <c r="LT1" i="9"/>
  <c r="LR31" i="9"/>
  <c r="LR30" i="9"/>
  <c r="LR29" i="9"/>
  <c r="LR28" i="9"/>
  <c r="LR27" i="9"/>
  <c r="LR26" i="9"/>
  <c r="LR24" i="9"/>
  <c r="LR25" i="9"/>
  <c r="LR22" i="9"/>
  <c r="LR20" i="9"/>
  <c r="LR18" i="9"/>
  <c r="LR23" i="9"/>
  <c r="LR19" i="9"/>
  <c r="LR21" i="9"/>
  <c r="LR17" i="9"/>
  <c r="LR15" i="9"/>
  <c r="LR13" i="9"/>
  <c r="LR11" i="9"/>
  <c r="LR14" i="9"/>
  <c r="LR10" i="9"/>
  <c r="LR9" i="9"/>
  <c r="LR7" i="9"/>
  <c r="LR16" i="9"/>
  <c r="LR12" i="9"/>
  <c r="LR8" i="9"/>
  <c r="LR6" i="9"/>
  <c r="LR5" i="9"/>
  <c r="LR4" i="9" l="1"/>
  <c r="LR3" i="9" s="1"/>
  <c r="LT2" i="9"/>
  <c r="LU1" i="9"/>
  <c r="LS31" i="9"/>
  <c r="LS30" i="9"/>
  <c r="LS29" i="9"/>
  <c r="LS28" i="9"/>
  <c r="LS27" i="9"/>
  <c r="LS25" i="9"/>
  <c r="LS26" i="9"/>
  <c r="LS24" i="9"/>
  <c r="LS23" i="9"/>
  <c r="LS21" i="9"/>
  <c r="LS19" i="9"/>
  <c r="LS17" i="9"/>
  <c r="LS22" i="9"/>
  <c r="LS18" i="9"/>
  <c r="LS20" i="9"/>
  <c r="LS16" i="9"/>
  <c r="LS14" i="9"/>
  <c r="LS12" i="9"/>
  <c r="LS10" i="9"/>
  <c r="LS13" i="9"/>
  <c r="LS8" i="9"/>
  <c r="LS6" i="9"/>
  <c r="LS15" i="9"/>
  <c r="LS11" i="9"/>
  <c r="LS9" i="9"/>
  <c r="LS7" i="9"/>
  <c r="LS5" i="9"/>
  <c r="LS4" i="9" l="1"/>
  <c r="LS3" i="9" s="1"/>
  <c r="LU2" i="9"/>
  <c r="LV1" i="9"/>
  <c r="LT31" i="9"/>
  <c r="LT30" i="9"/>
  <c r="LT29" i="9"/>
  <c r="LT28" i="9"/>
  <c r="LT26" i="9"/>
  <c r="LT24" i="9"/>
  <c r="LT27" i="9"/>
  <c r="LT25" i="9"/>
  <c r="LT22" i="9"/>
  <c r="LT20" i="9"/>
  <c r="LT18" i="9"/>
  <c r="LT21" i="9"/>
  <c r="LT17" i="9"/>
  <c r="LT23" i="9"/>
  <c r="LT19" i="9"/>
  <c r="LT15" i="9"/>
  <c r="LT13" i="9"/>
  <c r="LT11" i="9"/>
  <c r="LT16" i="9"/>
  <c r="LT12" i="9"/>
  <c r="LT9" i="9"/>
  <c r="LT7" i="9"/>
  <c r="LT14" i="9"/>
  <c r="LT10" i="9"/>
  <c r="LT8" i="9"/>
  <c r="LT6" i="9"/>
  <c r="LT5" i="9"/>
  <c r="LT4" i="9" l="1"/>
  <c r="LT3" i="9" s="1"/>
  <c r="LV2" i="9"/>
  <c r="LW1" i="9"/>
  <c r="LU31" i="9"/>
  <c r="LU30" i="9"/>
  <c r="LU29" i="9"/>
  <c r="LU28" i="9"/>
  <c r="LU27" i="9"/>
  <c r="LU25" i="9"/>
  <c r="LU26" i="9"/>
  <c r="LU24" i="9"/>
  <c r="LU23" i="9"/>
  <c r="LU21" i="9"/>
  <c r="LU19" i="9"/>
  <c r="LU17" i="9"/>
  <c r="LU20" i="9"/>
  <c r="LU22" i="9"/>
  <c r="LU18" i="9"/>
  <c r="LU16" i="9"/>
  <c r="LU14" i="9"/>
  <c r="LU12" i="9"/>
  <c r="LU10" i="9"/>
  <c r="LU15" i="9"/>
  <c r="LU11" i="9"/>
  <c r="LU8" i="9"/>
  <c r="LU6" i="9"/>
  <c r="LU13" i="9"/>
  <c r="LU9" i="9"/>
  <c r="LU7" i="9"/>
  <c r="LU5" i="9"/>
  <c r="LU4" i="9" l="1"/>
  <c r="LU3" i="9" s="1"/>
  <c r="LW2" i="9"/>
  <c r="LX1" i="9"/>
  <c r="LV31" i="9"/>
  <c r="LV30" i="9"/>
  <c r="LV29" i="9"/>
  <c r="LV28" i="9"/>
  <c r="LV27" i="9"/>
  <c r="LV26" i="9"/>
  <c r="LV24" i="9"/>
  <c r="LV25" i="9"/>
  <c r="LV22" i="9"/>
  <c r="LV20" i="9"/>
  <c r="LV18" i="9"/>
  <c r="LV23" i="9"/>
  <c r="LV19" i="9"/>
  <c r="LV21" i="9"/>
  <c r="LV17" i="9"/>
  <c r="LV15" i="9"/>
  <c r="LV13" i="9"/>
  <c r="LV11" i="9"/>
  <c r="LV14" i="9"/>
  <c r="LV10" i="9"/>
  <c r="LV9" i="9"/>
  <c r="LV7" i="9"/>
  <c r="LV16" i="9"/>
  <c r="LV12" i="9"/>
  <c r="LV8" i="9"/>
  <c r="LV6" i="9"/>
  <c r="LV5" i="9"/>
  <c r="LV4" i="9" l="1"/>
  <c r="LV3" i="9" s="1"/>
  <c r="LX2" i="9"/>
  <c r="LY1" i="9"/>
  <c r="LW31" i="9"/>
  <c r="LW30" i="9"/>
  <c r="LW29" i="9"/>
  <c r="LW28" i="9"/>
  <c r="LW27" i="9"/>
  <c r="LW25" i="9"/>
  <c r="LW26" i="9"/>
  <c r="LW24" i="9"/>
  <c r="LW23" i="9"/>
  <c r="LW21" i="9"/>
  <c r="LW19" i="9"/>
  <c r="LW17" i="9"/>
  <c r="LW22" i="9"/>
  <c r="LW18" i="9"/>
  <c r="LW20" i="9"/>
  <c r="LW16" i="9"/>
  <c r="LW14" i="9"/>
  <c r="LW12" i="9"/>
  <c r="LW10" i="9"/>
  <c r="LW13" i="9"/>
  <c r="LW8" i="9"/>
  <c r="LW6" i="9"/>
  <c r="LW15" i="9"/>
  <c r="LW11" i="9"/>
  <c r="LW9" i="9"/>
  <c r="LW7" i="9"/>
  <c r="LW5" i="9"/>
  <c r="LW4" i="9" l="1"/>
  <c r="LW3" i="9" s="1"/>
  <c r="LY2" i="9"/>
  <c r="LZ1" i="9"/>
  <c r="LX31" i="9"/>
  <c r="LX30" i="9"/>
  <c r="LX29" i="9"/>
  <c r="LX28" i="9"/>
  <c r="LX26" i="9"/>
  <c r="LX24" i="9"/>
  <c r="LX27" i="9"/>
  <c r="LX25" i="9"/>
  <c r="LX22" i="9"/>
  <c r="LX20" i="9"/>
  <c r="LX18" i="9"/>
  <c r="LX21" i="9"/>
  <c r="LX17" i="9"/>
  <c r="LX23" i="9"/>
  <c r="LX19" i="9"/>
  <c r="LX15" i="9"/>
  <c r="LX13" i="9"/>
  <c r="LX11" i="9"/>
  <c r="LX16" i="9"/>
  <c r="LX12" i="9"/>
  <c r="LX9" i="9"/>
  <c r="LX7" i="9"/>
  <c r="LX14" i="9"/>
  <c r="LX10" i="9"/>
  <c r="LX8" i="9"/>
  <c r="LX6" i="9"/>
  <c r="LX5" i="9"/>
  <c r="LX4" i="9" l="1"/>
  <c r="LX3" i="9" s="1"/>
  <c r="LZ2" i="9"/>
  <c r="MA1" i="9"/>
  <c r="LY30" i="9"/>
  <c r="LY31" i="9"/>
  <c r="LY29" i="9"/>
  <c r="LY28" i="9"/>
  <c r="LY27" i="9"/>
  <c r="LY25" i="9"/>
  <c r="LY26" i="9"/>
  <c r="LY24" i="9"/>
  <c r="LY23" i="9"/>
  <c r="LY21" i="9"/>
  <c r="LY19" i="9"/>
  <c r="LY17" i="9"/>
  <c r="LY20" i="9"/>
  <c r="LY22" i="9"/>
  <c r="LY18" i="9"/>
  <c r="LY16" i="9"/>
  <c r="LY14" i="9"/>
  <c r="LY12" i="9"/>
  <c r="LY10" i="9"/>
  <c r="LY15" i="9"/>
  <c r="LY11" i="9"/>
  <c r="LY8" i="9"/>
  <c r="LY6" i="9"/>
  <c r="LY13" i="9"/>
  <c r="LY9" i="9"/>
  <c r="LY7" i="9"/>
  <c r="LY5" i="9"/>
  <c r="LY4" i="9" l="1"/>
  <c r="LY3" i="9" s="1"/>
  <c r="MA2" i="9"/>
  <c r="MB1" i="9"/>
  <c r="LZ31" i="9"/>
  <c r="LZ30" i="9"/>
  <c r="LZ29" i="9"/>
  <c r="LZ28" i="9"/>
  <c r="LZ27" i="9"/>
  <c r="LZ26" i="9"/>
  <c r="LZ24" i="9"/>
  <c r="LZ25" i="9"/>
  <c r="LZ22" i="9"/>
  <c r="LZ20" i="9"/>
  <c r="LZ18" i="9"/>
  <c r="LZ23" i="9"/>
  <c r="LZ19" i="9"/>
  <c r="LZ21" i="9"/>
  <c r="LZ17" i="9"/>
  <c r="LZ15" i="9"/>
  <c r="LZ13" i="9"/>
  <c r="LZ11" i="9"/>
  <c r="LZ14" i="9"/>
  <c r="LZ10" i="9"/>
  <c r="LZ9" i="9"/>
  <c r="LZ7" i="9"/>
  <c r="LZ16" i="9"/>
  <c r="LZ12" i="9"/>
  <c r="LZ8" i="9"/>
  <c r="LZ6" i="9"/>
  <c r="LZ5" i="9"/>
  <c r="LZ4" i="9" l="1"/>
  <c r="LZ3" i="9" s="1"/>
  <c r="MB2" i="9"/>
  <c r="MC1" i="9"/>
  <c r="MA31" i="9"/>
  <c r="MA30" i="9"/>
  <c r="MA29" i="9"/>
  <c r="MA28" i="9"/>
  <c r="MA27" i="9"/>
  <c r="MA25" i="9"/>
  <c r="MA26" i="9"/>
  <c r="MA24" i="9"/>
  <c r="MA23" i="9"/>
  <c r="MA21" i="9"/>
  <c r="MA19" i="9"/>
  <c r="MA17" i="9"/>
  <c r="MA22" i="9"/>
  <c r="MA18" i="9"/>
  <c r="MA20" i="9"/>
  <c r="MA16" i="9"/>
  <c r="MA14" i="9"/>
  <c r="MA12" i="9"/>
  <c r="MA10" i="9"/>
  <c r="MA13" i="9"/>
  <c r="MA8" i="9"/>
  <c r="MA6" i="9"/>
  <c r="MA15" i="9"/>
  <c r="MA11" i="9"/>
  <c r="MA9" i="9"/>
  <c r="MA7" i="9"/>
  <c r="MA5" i="9"/>
  <c r="MA4" i="9" l="1"/>
  <c r="MA3" i="9" s="1"/>
  <c r="MC2" i="9"/>
  <c r="MD1" i="9"/>
  <c r="MB31" i="9"/>
  <c r="MB30" i="9"/>
  <c r="MB29" i="9"/>
  <c r="MB28" i="9"/>
  <c r="MB27" i="9"/>
  <c r="MB26" i="9"/>
  <c r="MB24" i="9"/>
  <c r="MB25" i="9"/>
  <c r="MB22" i="9"/>
  <c r="MB20" i="9"/>
  <c r="MB18" i="9"/>
  <c r="MB21" i="9"/>
  <c r="MB17" i="9"/>
  <c r="MB23" i="9"/>
  <c r="MB19" i="9"/>
  <c r="MB15" i="9"/>
  <c r="MB13" i="9"/>
  <c r="MB11" i="9"/>
  <c r="MB16" i="9"/>
  <c r="MB12" i="9"/>
  <c r="MB9" i="9"/>
  <c r="MB7" i="9"/>
  <c r="MB14" i="9"/>
  <c r="MB10" i="9"/>
  <c r="MB8" i="9"/>
  <c r="MB6" i="9"/>
  <c r="MB5" i="9"/>
  <c r="MB4" i="9" l="1"/>
  <c r="MB3" i="9" s="1"/>
  <c r="MD2" i="9"/>
  <c r="ME1" i="9"/>
  <c r="MC31" i="9"/>
  <c r="MC30" i="9"/>
  <c r="MC29" i="9"/>
  <c r="MC28" i="9"/>
  <c r="MC27" i="9"/>
  <c r="MC25" i="9"/>
  <c r="MC26" i="9"/>
  <c r="MC24" i="9"/>
  <c r="MC23" i="9"/>
  <c r="MC21" i="9"/>
  <c r="MC19" i="9"/>
  <c r="MC17" i="9"/>
  <c r="MC20" i="9"/>
  <c r="MC22" i="9"/>
  <c r="MC18" i="9"/>
  <c r="MC16" i="9"/>
  <c r="MC14" i="9"/>
  <c r="MC12" i="9"/>
  <c r="MC10" i="9"/>
  <c r="MC15" i="9"/>
  <c r="MC11" i="9"/>
  <c r="MC8" i="9"/>
  <c r="MC6" i="9"/>
  <c r="MC13" i="9"/>
  <c r="MC9" i="9"/>
  <c r="MC7" i="9"/>
  <c r="MC5" i="9"/>
  <c r="MC4" i="9" l="1"/>
  <c r="MC3" i="9" s="1"/>
  <c r="ME2" i="9"/>
  <c r="MF1" i="9"/>
  <c r="MD31" i="9"/>
  <c r="MD30" i="9"/>
  <c r="MD29" i="9"/>
  <c r="MD27" i="9"/>
  <c r="MD28" i="9"/>
  <c r="MD26" i="9"/>
  <c r="MD24" i="9"/>
  <c r="MD25" i="9"/>
  <c r="MD22" i="9"/>
  <c r="MD20" i="9"/>
  <c r="MD18" i="9"/>
  <c r="MD23" i="9"/>
  <c r="MD19" i="9"/>
  <c r="MD21" i="9"/>
  <c r="MD17" i="9"/>
  <c r="MD15" i="9"/>
  <c r="MD13" i="9"/>
  <c r="MD11" i="9"/>
  <c r="MD14" i="9"/>
  <c r="MD10" i="9"/>
  <c r="MD9" i="9"/>
  <c r="MD7" i="9"/>
  <c r="MD16" i="9"/>
  <c r="MD12" i="9"/>
  <c r="MD8" i="9"/>
  <c r="MD6" i="9"/>
  <c r="MD5" i="9"/>
  <c r="MD4" i="9" l="1"/>
  <c r="MD3" i="9" s="1"/>
  <c r="MF2" i="9"/>
  <c r="MG1" i="9"/>
  <c r="ME31" i="9"/>
  <c r="ME30" i="9"/>
  <c r="ME29" i="9"/>
  <c r="ME28" i="9"/>
  <c r="ME27" i="9"/>
  <c r="ME25" i="9"/>
  <c r="ME26" i="9"/>
  <c r="ME24" i="9"/>
  <c r="ME23" i="9"/>
  <c r="ME21" i="9"/>
  <c r="ME19" i="9"/>
  <c r="ME17" i="9"/>
  <c r="ME22" i="9"/>
  <c r="ME18" i="9"/>
  <c r="ME20" i="9"/>
  <c r="ME16" i="9"/>
  <c r="ME14" i="9"/>
  <c r="ME12" i="9"/>
  <c r="ME10" i="9"/>
  <c r="ME13" i="9"/>
  <c r="ME8" i="9"/>
  <c r="ME6" i="9"/>
  <c r="ME15" i="9"/>
  <c r="ME11" i="9"/>
  <c r="ME9" i="9"/>
  <c r="ME7" i="9"/>
  <c r="ME5" i="9"/>
  <c r="ME4" i="9" l="1"/>
  <c r="ME3" i="9" s="1"/>
  <c r="MG2" i="9"/>
  <c r="MH1" i="9"/>
  <c r="MF31" i="9"/>
  <c r="MF30" i="9"/>
  <c r="MF29" i="9"/>
  <c r="MF28" i="9"/>
  <c r="MF27" i="9"/>
  <c r="MF26" i="9"/>
  <c r="MF24" i="9"/>
  <c r="MF25" i="9"/>
  <c r="MF22" i="9"/>
  <c r="MF20" i="9"/>
  <c r="MF18" i="9"/>
  <c r="MF21" i="9"/>
  <c r="MF17" i="9"/>
  <c r="MF23" i="9"/>
  <c r="MF19" i="9"/>
  <c r="MF15" i="9"/>
  <c r="MF13" i="9"/>
  <c r="MF11" i="9"/>
  <c r="MF16" i="9"/>
  <c r="MF12" i="9"/>
  <c r="MF9" i="9"/>
  <c r="MF7" i="9"/>
  <c r="MF14" i="9"/>
  <c r="MF10" i="9"/>
  <c r="MF8" i="9"/>
  <c r="MF6" i="9"/>
  <c r="MF5" i="9"/>
  <c r="MF4" i="9" l="1"/>
  <c r="MF3" i="9" s="1"/>
  <c r="MH2" i="9"/>
  <c r="MI1" i="9"/>
  <c r="MG30" i="9"/>
  <c r="MG31" i="9"/>
  <c r="MG29" i="9"/>
  <c r="MG28" i="9"/>
  <c r="MG27" i="9"/>
  <c r="MG25" i="9"/>
  <c r="MG26" i="9"/>
  <c r="MG24" i="9"/>
  <c r="MG23" i="9"/>
  <c r="MG21" i="9"/>
  <c r="MG19" i="9"/>
  <c r="MG17" i="9"/>
  <c r="MG20" i="9"/>
  <c r="MG22" i="9"/>
  <c r="MG18" i="9"/>
  <c r="MG16" i="9"/>
  <c r="MG14" i="9"/>
  <c r="MG12" i="9"/>
  <c r="MG10" i="9"/>
  <c r="MG15" i="9"/>
  <c r="MG11" i="9"/>
  <c r="MG8" i="9"/>
  <c r="MG6" i="9"/>
  <c r="MG13" i="9"/>
  <c r="MG9" i="9"/>
  <c r="MG7" i="9"/>
  <c r="MG5" i="9"/>
  <c r="MG4" i="9" l="1"/>
  <c r="MG3" i="9" s="1"/>
  <c r="MI2" i="9"/>
  <c r="MJ1" i="9"/>
  <c r="MH31" i="9"/>
  <c r="MH30" i="9"/>
  <c r="MH29" i="9"/>
  <c r="MH27" i="9"/>
  <c r="MH28" i="9"/>
  <c r="MH26" i="9"/>
  <c r="MH24" i="9"/>
  <c r="MH25" i="9"/>
  <c r="MH22" i="9"/>
  <c r="MH20" i="9"/>
  <c r="MH18" i="9"/>
  <c r="MH23" i="9"/>
  <c r="MH19" i="9"/>
  <c r="MH21" i="9"/>
  <c r="MH17" i="9"/>
  <c r="MH15" i="9"/>
  <c r="MH13" i="9"/>
  <c r="MH11" i="9"/>
  <c r="MH14" i="9"/>
  <c r="MH10" i="9"/>
  <c r="MH9" i="9"/>
  <c r="MH7" i="9"/>
  <c r="MH16" i="9"/>
  <c r="MH12" i="9"/>
  <c r="MH8" i="9"/>
  <c r="MH6" i="9"/>
  <c r="MH5" i="9"/>
  <c r="MH4" i="9" l="1"/>
  <c r="MH3" i="9" s="1"/>
  <c r="MJ2" i="9"/>
  <c r="MK1" i="9"/>
  <c r="MI31" i="9"/>
  <c r="MI30" i="9"/>
  <c r="MI29" i="9"/>
  <c r="MI28" i="9"/>
  <c r="MI27" i="9"/>
  <c r="MI25" i="9"/>
  <c r="MI26" i="9"/>
  <c r="MI24" i="9"/>
  <c r="MI23" i="9"/>
  <c r="MI21" i="9"/>
  <c r="MI19" i="9"/>
  <c r="MI17" i="9"/>
  <c r="MI22" i="9"/>
  <c r="MI18" i="9"/>
  <c r="MI20" i="9"/>
  <c r="MI16" i="9"/>
  <c r="MI14" i="9"/>
  <c r="MI12" i="9"/>
  <c r="MI10" i="9"/>
  <c r="MI13" i="9"/>
  <c r="MI8" i="9"/>
  <c r="MI6" i="9"/>
  <c r="MI15" i="9"/>
  <c r="MI11" i="9"/>
  <c r="MI9" i="9"/>
  <c r="MI7" i="9"/>
  <c r="MI5" i="9"/>
  <c r="MI4" i="9" l="1"/>
  <c r="MI3" i="9" s="1"/>
  <c r="MK2" i="9"/>
  <c r="ML1" i="9"/>
  <c r="MJ31" i="9"/>
  <c r="MJ30" i="9"/>
  <c r="MJ29" i="9"/>
  <c r="MJ28" i="9"/>
  <c r="MJ27" i="9"/>
  <c r="MJ26" i="9"/>
  <c r="MJ24" i="9"/>
  <c r="MJ25" i="9"/>
  <c r="MJ22" i="9"/>
  <c r="MJ20" i="9"/>
  <c r="MJ18" i="9"/>
  <c r="MJ21" i="9"/>
  <c r="MJ17" i="9"/>
  <c r="MJ23" i="9"/>
  <c r="MJ19" i="9"/>
  <c r="MJ15" i="9"/>
  <c r="MJ13" i="9"/>
  <c r="MJ11" i="9"/>
  <c r="MJ16" i="9"/>
  <c r="MJ12" i="9"/>
  <c r="MJ9" i="9"/>
  <c r="MJ7" i="9"/>
  <c r="MJ14" i="9"/>
  <c r="MJ10" i="9"/>
  <c r="MJ8" i="9"/>
  <c r="MJ6" i="9"/>
  <c r="MJ5" i="9"/>
  <c r="MJ4" i="9" l="1"/>
  <c r="MJ3" i="9" s="1"/>
  <c r="ML2" i="9"/>
  <c r="MM1" i="9"/>
  <c r="MK31" i="9"/>
  <c r="MK30" i="9"/>
  <c r="MK29" i="9"/>
  <c r="MK28" i="9"/>
  <c r="MK27" i="9"/>
  <c r="MK25" i="9"/>
  <c r="MK26" i="9"/>
  <c r="MK24" i="9"/>
  <c r="MK23" i="9"/>
  <c r="MK21" i="9"/>
  <c r="MK19" i="9"/>
  <c r="MK17" i="9"/>
  <c r="MK20" i="9"/>
  <c r="MK22" i="9"/>
  <c r="MK18" i="9"/>
  <c r="MK16" i="9"/>
  <c r="MK14" i="9"/>
  <c r="MK12" i="9"/>
  <c r="MK10" i="9"/>
  <c r="MK15" i="9"/>
  <c r="MK11" i="9"/>
  <c r="MK8" i="9"/>
  <c r="MK6" i="9"/>
  <c r="MK13" i="9"/>
  <c r="MK9" i="9"/>
  <c r="MK7" i="9"/>
  <c r="MK5" i="9"/>
  <c r="MK4" i="9" l="1"/>
  <c r="MK3" i="9" s="1"/>
  <c r="MM2" i="9"/>
  <c r="MN1" i="9"/>
  <c r="ML31" i="9"/>
  <c r="ML30" i="9"/>
  <c r="ML29" i="9"/>
  <c r="ML27" i="9"/>
  <c r="ML28" i="9"/>
  <c r="ML26" i="9"/>
  <c r="ML24" i="9"/>
  <c r="ML25" i="9"/>
  <c r="ML22" i="9"/>
  <c r="ML20" i="9"/>
  <c r="ML18" i="9"/>
  <c r="ML23" i="9"/>
  <c r="ML19" i="9"/>
  <c r="ML21" i="9"/>
  <c r="ML17" i="9"/>
  <c r="ML15" i="9"/>
  <c r="ML13" i="9"/>
  <c r="ML11" i="9"/>
  <c r="ML14" i="9"/>
  <c r="ML10" i="9"/>
  <c r="ML9" i="9"/>
  <c r="ML7" i="9"/>
  <c r="ML16" i="9"/>
  <c r="ML12" i="9"/>
  <c r="ML8" i="9"/>
  <c r="ML6" i="9"/>
  <c r="ML5" i="9"/>
  <c r="ML4" i="9" l="1"/>
  <c r="ML3" i="9" s="1"/>
  <c r="MN2" i="9"/>
  <c r="MO1" i="9"/>
  <c r="MM31" i="9"/>
  <c r="MM30" i="9"/>
  <c r="MM29" i="9"/>
  <c r="MM28" i="9"/>
  <c r="MM27" i="9"/>
  <c r="MM25" i="9"/>
  <c r="MM26" i="9"/>
  <c r="MM24" i="9"/>
  <c r="MM23" i="9"/>
  <c r="MM21" i="9"/>
  <c r="MM19" i="9"/>
  <c r="MM17" i="9"/>
  <c r="MM22" i="9"/>
  <c r="MM18" i="9"/>
  <c r="MM20" i="9"/>
  <c r="MM16" i="9"/>
  <c r="MM14" i="9"/>
  <c r="MM12" i="9"/>
  <c r="MM10" i="9"/>
  <c r="MM13" i="9"/>
  <c r="MM8" i="9"/>
  <c r="MM6" i="9"/>
  <c r="MM15" i="9"/>
  <c r="MM11" i="9"/>
  <c r="MM9" i="9"/>
  <c r="MM7" i="9"/>
  <c r="MM5" i="9"/>
  <c r="MM4" i="9" l="1"/>
  <c r="MM3" i="9" s="1"/>
  <c r="MO2" i="9"/>
  <c r="MP1" i="9"/>
  <c r="MN31" i="9"/>
  <c r="MN30" i="9"/>
  <c r="MN29" i="9"/>
  <c r="MN28" i="9"/>
  <c r="MN27" i="9"/>
  <c r="MN26" i="9"/>
  <c r="MN24" i="9"/>
  <c r="MN25" i="9"/>
  <c r="MN22" i="9"/>
  <c r="MN20" i="9"/>
  <c r="MN18" i="9"/>
  <c r="MN21" i="9"/>
  <c r="MN17" i="9"/>
  <c r="MN23" i="9"/>
  <c r="MN19" i="9"/>
  <c r="MN15" i="9"/>
  <c r="MN13" i="9"/>
  <c r="MN11" i="9"/>
  <c r="MN16" i="9"/>
  <c r="MN12" i="9"/>
  <c r="MN9" i="9"/>
  <c r="MN7" i="9"/>
  <c r="MN14" i="9"/>
  <c r="MN10" i="9"/>
  <c r="MN8" i="9"/>
  <c r="MN6" i="9"/>
  <c r="MN5" i="9"/>
  <c r="MN4" i="9" l="1"/>
  <c r="MN3" i="9" s="1"/>
  <c r="MP2" i="9"/>
  <c r="MQ1" i="9"/>
  <c r="MO30" i="9"/>
  <c r="MO31" i="9"/>
  <c r="MO29" i="9"/>
  <c r="MO28" i="9"/>
  <c r="MO27" i="9"/>
  <c r="MO25" i="9"/>
  <c r="MO26" i="9"/>
  <c r="MO24" i="9"/>
  <c r="MO23" i="9"/>
  <c r="MO21" i="9"/>
  <c r="MO19" i="9"/>
  <c r="MO17" i="9"/>
  <c r="MO20" i="9"/>
  <c r="MO22" i="9"/>
  <c r="MO18" i="9"/>
  <c r="MO16" i="9"/>
  <c r="MO14" i="9"/>
  <c r="MO12" i="9"/>
  <c r="MO10" i="9"/>
  <c r="MO15" i="9"/>
  <c r="MO11" i="9"/>
  <c r="MO8" i="9"/>
  <c r="MO6" i="9"/>
  <c r="MO13" i="9"/>
  <c r="MO9" i="9"/>
  <c r="MO7" i="9"/>
  <c r="MO5" i="9"/>
  <c r="MO4" i="9" l="1"/>
  <c r="MO3" i="9" s="1"/>
  <c r="MQ2" i="9"/>
  <c r="MR1" i="9"/>
  <c r="MP31" i="9"/>
  <c r="MP30" i="9"/>
  <c r="MP29" i="9"/>
  <c r="MP27" i="9"/>
  <c r="MP28" i="9"/>
  <c r="MP26" i="9"/>
  <c r="MP24" i="9"/>
  <c r="MP25" i="9"/>
  <c r="MP23" i="9"/>
  <c r="MP22" i="9"/>
  <c r="MP20" i="9"/>
  <c r="MP18" i="9"/>
  <c r="MP19" i="9"/>
  <c r="MP21" i="9"/>
  <c r="MP17" i="9"/>
  <c r="MP15" i="9"/>
  <c r="MP13" i="9"/>
  <c r="MP11" i="9"/>
  <c r="MP14" i="9"/>
  <c r="MP10" i="9"/>
  <c r="MP9" i="9"/>
  <c r="MP7" i="9"/>
  <c r="MP16" i="9"/>
  <c r="MP12" i="9"/>
  <c r="MP8" i="9"/>
  <c r="MP6" i="9"/>
  <c r="MP5" i="9"/>
  <c r="MP4" i="9" l="1"/>
  <c r="MP3" i="9" s="1"/>
  <c r="MR2" i="9"/>
  <c r="MS1" i="9"/>
  <c r="MQ31" i="9"/>
  <c r="MQ30" i="9"/>
  <c r="MQ29" i="9"/>
  <c r="MQ28" i="9"/>
  <c r="MQ27" i="9"/>
  <c r="MQ25" i="9"/>
  <c r="MQ26" i="9"/>
  <c r="MQ24" i="9"/>
  <c r="MQ21" i="9"/>
  <c r="MQ19" i="9"/>
  <c r="MQ17" i="9"/>
  <c r="MQ23" i="9"/>
  <c r="MQ22" i="9"/>
  <c r="MQ18" i="9"/>
  <c r="MQ20" i="9"/>
  <c r="MQ16" i="9"/>
  <c r="MQ14" i="9"/>
  <c r="MQ12" i="9"/>
  <c r="MQ10" i="9"/>
  <c r="MQ13" i="9"/>
  <c r="MQ8" i="9"/>
  <c r="MQ6" i="9"/>
  <c r="MQ15" i="9"/>
  <c r="MQ11" i="9"/>
  <c r="MQ9" i="9"/>
  <c r="MQ7" i="9"/>
  <c r="MQ5" i="9"/>
  <c r="MQ4" i="9" l="1"/>
  <c r="MQ3" i="9" s="1"/>
  <c r="MS2" i="9"/>
  <c r="MT1" i="9"/>
  <c r="MR31" i="9"/>
  <c r="MR30" i="9"/>
  <c r="MR29" i="9"/>
  <c r="MR28" i="9"/>
  <c r="MR27" i="9"/>
  <c r="MR26" i="9"/>
  <c r="MR24" i="9"/>
  <c r="MR25" i="9"/>
  <c r="MR23" i="9"/>
  <c r="MR22" i="9"/>
  <c r="MR20" i="9"/>
  <c r="MR18" i="9"/>
  <c r="MR21" i="9"/>
  <c r="MR17" i="9"/>
  <c r="MR19" i="9"/>
  <c r="MR15" i="9"/>
  <c r="MR13" i="9"/>
  <c r="MR11" i="9"/>
  <c r="MR16" i="9"/>
  <c r="MR12" i="9"/>
  <c r="MR9" i="9"/>
  <c r="MR7" i="9"/>
  <c r="MR14" i="9"/>
  <c r="MR10" i="9"/>
  <c r="MR8" i="9"/>
  <c r="MR6" i="9"/>
  <c r="MR5" i="9"/>
  <c r="MR4" i="9" l="1"/>
  <c r="MR3" i="9" s="1"/>
  <c r="MT2" i="9"/>
  <c r="MU1" i="9"/>
  <c r="MS31" i="9"/>
  <c r="MS30" i="9"/>
  <c r="MS29" i="9"/>
  <c r="MS28" i="9"/>
  <c r="MS27" i="9"/>
  <c r="MS25" i="9"/>
  <c r="MS26" i="9"/>
  <c r="MS24" i="9"/>
  <c r="MS23" i="9"/>
  <c r="MS21" i="9"/>
  <c r="MS19" i="9"/>
  <c r="MS17" i="9"/>
  <c r="MS20" i="9"/>
  <c r="MS22" i="9"/>
  <c r="MS18" i="9"/>
  <c r="MS16" i="9"/>
  <c r="MS14" i="9"/>
  <c r="MS12" i="9"/>
  <c r="MS10" i="9"/>
  <c r="MS15" i="9"/>
  <c r="MS11" i="9"/>
  <c r="MS8" i="9"/>
  <c r="MS6" i="9"/>
  <c r="MS13" i="9"/>
  <c r="MS9" i="9"/>
  <c r="MS7" i="9"/>
  <c r="MS5" i="9"/>
  <c r="MS4" i="9" l="1"/>
  <c r="MS3" i="9" s="1"/>
  <c r="MU2" i="9"/>
  <c r="MV1" i="9"/>
  <c r="MT31" i="9"/>
  <c r="MT30" i="9"/>
  <c r="MT29" i="9"/>
  <c r="MT27" i="9"/>
  <c r="MT28" i="9"/>
  <c r="MT26" i="9"/>
  <c r="MT24" i="9"/>
  <c r="MT25" i="9"/>
  <c r="MT23" i="9"/>
  <c r="MT22" i="9"/>
  <c r="MT20" i="9"/>
  <c r="MT18" i="9"/>
  <c r="MT19" i="9"/>
  <c r="MT21" i="9"/>
  <c r="MT17" i="9"/>
  <c r="MT15" i="9"/>
  <c r="MT13" i="9"/>
  <c r="MT11" i="9"/>
  <c r="MT14" i="9"/>
  <c r="MT10" i="9"/>
  <c r="MT9" i="9"/>
  <c r="MT7" i="9"/>
  <c r="MT16" i="9"/>
  <c r="MT12" i="9"/>
  <c r="MT8" i="9"/>
  <c r="MT6" i="9"/>
  <c r="MT5" i="9"/>
  <c r="MT4" i="9" l="1"/>
  <c r="MT3" i="9" s="1"/>
  <c r="MV2" i="9"/>
  <c r="MW1" i="9"/>
  <c r="MU31" i="9"/>
  <c r="MU30" i="9"/>
  <c r="MU29" i="9"/>
  <c r="MU28" i="9"/>
  <c r="MU27" i="9"/>
  <c r="MU25" i="9"/>
  <c r="MU26" i="9"/>
  <c r="MU24" i="9"/>
  <c r="MU21" i="9"/>
  <c r="MU19" i="9"/>
  <c r="MU17" i="9"/>
  <c r="MU22" i="9"/>
  <c r="MU18" i="9"/>
  <c r="MU23" i="9"/>
  <c r="MU20" i="9"/>
  <c r="MU16" i="9"/>
  <c r="MU14" i="9"/>
  <c r="MU12" i="9"/>
  <c r="MU10" i="9"/>
  <c r="MU13" i="9"/>
  <c r="MU8" i="9"/>
  <c r="MU6" i="9"/>
  <c r="MU15" i="9"/>
  <c r="MU11" i="9"/>
  <c r="MU9" i="9"/>
  <c r="MU7" i="9"/>
  <c r="MU5" i="9"/>
  <c r="MU4" i="9" l="1"/>
  <c r="MU3" i="9" s="1"/>
  <c r="MW2" i="9"/>
  <c r="MX1" i="9"/>
  <c r="MV31" i="9"/>
  <c r="MV30" i="9"/>
  <c r="MV29" i="9"/>
  <c r="MV28" i="9"/>
  <c r="MV27" i="9"/>
  <c r="MV26" i="9"/>
  <c r="MV24" i="9"/>
  <c r="MV25" i="9"/>
  <c r="MV23" i="9"/>
  <c r="MV22" i="9"/>
  <c r="MV20" i="9"/>
  <c r="MV18" i="9"/>
  <c r="MV21" i="9"/>
  <c r="MV17" i="9"/>
  <c r="MV19" i="9"/>
  <c r="MV15" i="9"/>
  <c r="MV13" i="9"/>
  <c r="MV11" i="9"/>
  <c r="MV16" i="9"/>
  <c r="MV12" i="9"/>
  <c r="MV9" i="9"/>
  <c r="MV7" i="9"/>
  <c r="MV14" i="9"/>
  <c r="MV10" i="9"/>
  <c r="MV8" i="9"/>
  <c r="MV6" i="9"/>
  <c r="MV5" i="9"/>
  <c r="MV4" i="9" l="1"/>
  <c r="MV3" i="9" s="1"/>
  <c r="MX2" i="9"/>
  <c r="MY1" i="9"/>
  <c r="MW30" i="9"/>
  <c r="MW31" i="9"/>
  <c r="MW29" i="9"/>
  <c r="MW28" i="9"/>
  <c r="MW27" i="9"/>
  <c r="MW25" i="9"/>
  <c r="MW26" i="9"/>
  <c r="MW24" i="9"/>
  <c r="MW23" i="9"/>
  <c r="MW21" i="9"/>
  <c r="MW19" i="9"/>
  <c r="MW17" i="9"/>
  <c r="MW20" i="9"/>
  <c r="MW22" i="9"/>
  <c r="MW18" i="9"/>
  <c r="MW16" i="9"/>
  <c r="MW14" i="9"/>
  <c r="MW12" i="9"/>
  <c r="MW10" i="9"/>
  <c r="MW15" i="9"/>
  <c r="MW11" i="9"/>
  <c r="MW8" i="9"/>
  <c r="MW6" i="9"/>
  <c r="MW13" i="9"/>
  <c r="MW9" i="9"/>
  <c r="MW7" i="9"/>
  <c r="MW5" i="9"/>
  <c r="MW4" i="9" l="1"/>
  <c r="MW3" i="9" s="1"/>
  <c r="MY2" i="9"/>
  <c r="MZ1" i="9"/>
  <c r="MX31" i="9"/>
  <c r="MX30" i="9"/>
  <c r="MX29" i="9"/>
  <c r="MX27" i="9"/>
  <c r="MX28" i="9"/>
  <c r="MX26" i="9"/>
  <c r="MX24" i="9"/>
  <c r="MX25" i="9"/>
  <c r="MX23" i="9"/>
  <c r="MX22" i="9"/>
  <c r="MX20" i="9"/>
  <c r="MX18" i="9"/>
  <c r="MX19" i="9"/>
  <c r="MX21" i="9"/>
  <c r="MX17" i="9"/>
  <c r="MX15" i="9"/>
  <c r="MX13" i="9"/>
  <c r="MX11" i="9"/>
  <c r="MX14" i="9"/>
  <c r="MX10" i="9"/>
  <c r="MX9" i="9"/>
  <c r="MX7" i="9"/>
  <c r="MX16" i="9"/>
  <c r="MX12" i="9"/>
  <c r="MX8" i="9"/>
  <c r="MX6" i="9"/>
  <c r="MX5" i="9"/>
  <c r="MX4" i="9" l="1"/>
  <c r="MX3" i="9" s="1"/>
  <c r="MZ2" i="9"/>
  <c r="NA1" i="9"/>
  <c r="MY31" i="9"/>
  <c r="MY30" i="9"/>
  <c r="MY29" i="9"/>
  <c r="MY28" i="9"/>
  <c r="MY27" i="9"/>
  <c r="MY25" i="9"/>
  <c r="MY26" i="9"/>
  <c r="MY24" i="9"/>
  <c r="MY21" i="9"/>
  <c r="MY19" i="9"/>
  <c r="MY17" i="9"/>
  <c r="MY23" i="9"/>
  <c r="MY22" i="9"/>
  <c r="MY18" i="9"/>
  <c r="MY20" i="9"/>
  <c r="MY16" i="9"/>
  <c r="MY14" i="9"/>
  <c r="MY12" i="9"/>
  <c r="MY10" i="9"/>
  <c r="MY13" i="9"/>
  <c r="MY8" i="9"/>
  <c r="MY6" i="9"/>
  <c r="MY15" i="9"/>
  <c r="MY11" i="9"/>
  <c r="MY9" i="9"/>
  <c r="MY7" i="9"/>
  <c r="MY5" i="9"/>
  <c r="MY4" i="9" l="1"/>
  <c r="MY3" i="9" s="1"/>
  <c r="NA2" i="9"/>
  <c r="NB1" i="9"/>
  <c r="MZ31" i="9"/>
  <c r="MZ30" i="9"/>
  <c r="MZ29" i="9"/>
  <c r="MZ28" i="9"/>
  <c r="MZ27" i="9"/>
  <c r="MZ26" i="9"/>
  <c r="MZ24" i="9"/>
  <c r="MZ25" i="9"/>
  <c r="MZ23" i="9"/>
  <c r="MZ22" i="9"/>
  <c r="MZ20" i="9"/>
  <c r="MZ18" i="9"/>
  <c r="MZ21" i="9"/>
  <c r="MZ17" i="9"/>
  <c r="MZ19" i="9"/>
  <c r="MZ15" i="9"/>
  <c r="MZ13" i="9"/>
  <c r="MZ11" i="9"/>
  <c r="MZ16" i="9"/>
  <c r="MZ12" i="9"/>
  <c r="MZ9" i="9"/>
  <c r="MZ7" i="9"/>
  <c r="MZ14" i="9"/>
  <c r="MZ10" i="9"/>
  <c r="MZ8" i="9"/>
  <c r="MZ6" i="9"/>
  <c r="MZ5" i="9"/>
  <c r="MZ4" i="9" l="1"/>
  <c r="MZ3" i="9" s="1"/>
  <c r="NB2" i="9"/>
  <c r="NC1" i="9"/>
  <c r="NA31" i="9"/>
  <c r="NA30" i="9"/>
  <c r="NA29" i="9"/>
  <c r="NA28" i="9"/>
  <c r="NA27" i="9"/>
  <c r="NA25" i="9"/>
  <c r="NA26" i="9"/>
  <c r="NA24" i="9"/>
  <c r="NA23" i="9"/>
  <c r="NA21" i="9"/>
  <c r="NA19" i="9"/>
  <c r="NA17" i="9"/>
  <c r="NA20" i="9"/>
  <c r="NA22" i="9"/>
  <c r="NA18" i="9"/>
  <c r="NA16" i="9"/>
  <c r="NA14" i="9"/>
  <c r="NA12" i="9"/>
  <c r="NA10" i="9"/>
  <c r="NA15" i="9"/>
  <c r="NA11" i="9"/>
  <c r="NA8" i="9"/>
  <c r="NA6" i="9"/>
  <c r="NA13" i="9"/>
  <c r="NA9" i="9"/>
  <c r="NA7" i="9"/>
  <c r="NA5" i="9"/>
  <c r="NA4" i="9" l="1"/>
  <c r="NA3" i="9" s="1"/>
  <c r="NC2" i="9"/>
  <c r="ND1" i="9"/>
  <c r="NB31" i="9"/>
  <c r="NB30" i="9"/>
  <c r="NB29" i="9"/>
  <c r="NB27" i="9"/>
  <c r="NB28" i="9"/>
  <c r="NB26" i="9"/>
  <c r="NB24" i="9"/>
  <c r="NB25" i="9"/>
  <c r="NB23" i="9"/>
  <c r="NB22" i="9"/>
  <c r="NB20" i="9"/>
  <c r="NB18" i="9"/>
  <c r="NB19" i="9"/>
  <c r="NB21" i="9"/>
  <c r="NB17" i="9"/>
  <c r="NB15" i="9"/>
  <c r="NB13" i="9"/>
  <c r="NB11" i="9"/>
  <c r="NB14" i="9"/>
  <c r="NB10" i="9"/>
  <c r="NB9" i="9"/>
  <c r="NB7" i="9"/>
  <c r="NB16" i="9"/>
  <c r="NB12" i="9"/>
  <c r="NB8" i="9"/>
  <c r="NB6" i="9"/>
  <c r="NB5" i="9"/>
  <c r="NB4" i="9" l="1"/>
  <c r="NB3" i="9" s="1"/>
  <c r="ND2" i="9"/>
  <c r="NE1" i="9"/>
  <c r="NC31" i="9"/>
  <c r="NC30" i="9"/>
  <c r="NC29" i="9"/>
  <c r="NC28" i="9"/>
  <c r="NC27" i="9"/>
  <c r="NC25" i="9"/>
  <c r="NC26" i="9"/>
  <c r="NC24" i="9"/>
  <c r="NC21" i="9"/>
  <c r="NC19" i="9"/>
  <c r="NC17" i="9"/>
  <c r="NC22" i="9"/>
  <c r="NC18" i="9"/>
  <c r="NC23" i="9"/>
  <c r="NC20" i="9"/>
  <c r="NC16" i="9"/>
  <c r="NC14" i="9"/>
  <c r="NC12" i="9"/>
  <c r="NC10" i="9"/>
  <c r="NC13" i="9"/>
  <c r="NC8" i="9"/>
  <c r="NC6" i="9"/>
  <c r="NC15" i="9"/>
  <c r="NC11" i="9"/>
  <c r="NC9" i="9"/>
  <c r="NC7" i="9"/>
  <c r="NC5" i="9"/>
  <c r="NC4" i="9" l="1"/>
  <c r="NC3" i="9" s="1"/>
  <c r="NE2" i="9"/>
  <c r="NF1" i="9"/>
  <c r="ND31" i="9"/>
  <c r="ND30" i="9"/>
  <c r="ND29" i="9"/>
  <c r="ND28" i="9"/>
  <c r="ND27" i="9"/>
  <c r="ND26" i="9"/>
  <c r="ND24" i="9"/>
  <c r="ND25" i="9"/>
  <c r="ND23" i="9"/>
  <c r="ND22" i="9"/>
  <c r="ND20" i="9"/>
  <c r="ND18" i="9"/>
  <c r="ND21" i="9"/>
  <c r="ND17" i="9"/>
  <c r="ND19" i="9"/>
  <c r="ND15" i="9"/>
  <c r="ND13" i="9"/>
  <c r="ND11" i="9"/>
  <c r="ND16" i="9"/>
  <c r="ND12" i="9"/>
  <c r="ND9" i="9"/>
  <c r="ND7" i="9"/>
  <c r="ND14" i="9"/>
  <c r="ND10" i="9"/>
  <c r="ND8" i="9"/>
  <c r="ND6" i="9"/>
  <c r="ND5" i="9"/>
  <c r="ND4" i="9" l="1"/>
  <c r="ND3" i="9" s="1"/>
  <c r="NF2" i="9"/>
  <c r="NG1" i="9"/>
  <c r="NE30" i="9"/>
  <c r="NE31" i="9"/>
  <c r="NE29" i="9"/>
  <c r="NE28" i="9"/>
  <c r="NE27" i="9"/>
  <c r="NE25" i="9"/>
  <c r="NE26" i="9"/>
  <c r="NE24" i="9"/>
  <c r="NE23" i="9"/>
  <c r="NE21" i="9"/>
  <c r="NE19" i="9"/>
  <c r="NE17" i="9"/>
  <c r="NE20" i="9"/>
  <c r="NE22" i="9"/>
  <c r="NE18" i="9"/>
  <c r="NE16" i="9"/>
  <c r="NE14" i="9"/>
  <c r="NE12" i="9"/>
  <c r="NE10" i="9"/>
  <c r="NE15" i="9"/>
  <c r="NE11" i="9"/>
  <c r="NE8" i="9"/>
  <c r="NE6" i="9"/>
  <c r="NE13" i="9"/>
  <c r="NE9" i="9"/>
  <c r="NE7" i="9"/>
  <c r="NE5" i="9"/>
  <c r="NE4" i="9" l="1"/>
  <c r="NE3" i="9" s="1"/>
  <c r="NG2" i="9"/>
  <c r="NH1" i="9"/>
  <c r="NF31" i="9"/>
  <c r="NF30" i="9"/>
  <c r="NF29" i="9"/>
  <c r="NF27" i="9"/>
  <c r="NF28" i="9"/>
  <c r="NF26" i="9"/>
  <c r="NF24" i="9"/>
  <c r="NF25" i="9"/>
  <c r="NF23" i="9"/>
  <c r="NF22" i="9"/>
  <c r="NF20" i="9"/>
  <c r="NF18" i="9"/>
  <c r="NF19" i="9"/>
  <c r="NF21" i="9"/>
  <c r="NF17" i="9"/>
  <c r="NF15" i="9"/>
  <c r="NF13" i="9"/>
  <c r="NF11" i="9"/>
  <c r="NF14" i="9"/>
  <c r="NF10" i="9"/>
  <c r="NF9" i="9"/>
  <c r="NF7" i="9"/>
  <c r="NF16" i="9"/>
  <c r="NF12" i="9"/>
  <c r="NF8" i="9"/>
  <c r="NF6" i="9"/>
  <c r="NF5" i="9"/>
  <c r="NF4" i="9" l="1"/>
  <c r="NF3" i="9" s="1"/>
  <c r="NH2" i="9"/>
  <c r="NI1" i="9"/>
  <c r="NG31" i="9"/>
  <c r="NG30" i="9"/>
  <c r="NG29" i="9"/>
  <c r="NG28" i="9"/>
  <c r="NG27" i="9"/>
  <c r="NG25" i="9"/>
  <c r="NG26" i="9"/>
  <c r="NG24" i="9"/>
  <c r="NG21" i="9"/>
  <c r="NG19" i="9"/>
  <c r="NG17" i="9"/>
  <c r="NG23" i="9"/>
  <c r="NG22" i="9"/>
  <c r="NG18" i="9"/>
  <c r="NG20" i="9"/>
  <c r="NG16" i="9"/>
  <c r="NG14" i="9"/>
  <c r="NG12" i="9"/>
  <c r="NG10" i="9"/>
  <c r="NG13" i="9"/>
  <c r="NG8" i="9"/>
  <c r="NG6" i="9"/>
  <c r="NG15" i="9"/>
  <c r="NG11" i="9"/>
  <c r="NG9" i="9"/>
  <c r="NG7" i="9"/>
  <c r="NG5" i="9"/>
  <c r="NG4" i="9" l="1"/>
  <c r="NG3" i="9" s="1"/>
  <c r="NI2" i="9"/>
  <c r="NJ1" i="9"/>
  <c r="NH31" i="9"/>
  <c r="NH30" i="9"/>
  <c r="NH29" i="9"/>
  <c r="NH28" i="9"/>
  <c r="NH27" i="9"/>
  <c r="NH26" i="9"/>
  <c r="NH24" i="9"/>
  <c r="NH25" i="9"/>
  <c r="NH23" i="9"/>
  <c r="NH22" i="9"/>
  <c r="NH20" i="9"/>
  <c r="NH18" i="9"/>
  <c r="NH21" i="9"/>
  <c r="NH17" i="9"/>
  <c r="NH19" i="9"/>
  <c r="NH15" i="9"/>
  <c r="NH13" i="9"/>
  <c r="NH11" i="9"/>
  <c r="NH16" i="9"/>
  <c r="NH12" i="9"/>
  <c r="NH9" i="9"/>
  <c r="NH7" i="9"/>
  <c r="NH14" i="9"/>
  <c r="NH10" i="9"/>
  <c r="NH8" i="9"/>
  <c r="NH6" i="9"/>
  <c r="NH5" i="9"/>
  <c r="NH4" i="9" l="1"/>
  <c r="NH3" i="9" s="1"/>
  <c r="NJ2" i="9"/>
  <c r="NK1" i="9"/>
  <c r="NI31" i="9"/>
  <c r="NI30" i="9"/>
  <c r="NI29" i="9"/>
  <c r="NI28" i="9"/>
  <c r="NI27" i="9"/>
  <c r="NI25" i="9"/>
  <c r="NI26" i="9"/>
  <c r="NI24" i="9"/>
  <c r="NI23" i="9"/>
  <c r="NI21" i="9"/>
  <c r="NI19" i="9"/>
  <c r="NI17" i="9"/>
  <c r="NI20" i="9"/>
  <c r="NI22" i="9"/>
  <c r="NI18" i="9"/>
  <c r="NI16" i="9"/>
  <c r="NI14" i="9"/>
  <c r="NI12" i="9"/>
  <c r="NI10" i="9"/>
  <c r="NI15" i="9"/>
  <c r="NI11" i="9"/>
  <c r="NI8" i="9"/>
  <c r="NI6" i="9"/>
  <c r="NI13" i="9"/>
  <c r="NI9" i="9"/>
  <c r="NI7" i="9"/>
  <c r="NI5" i="9"/>
  <c r="NI4" i="9" l="1"/>
  <c r="NI3" i="9" s="1"/>
  <c r="NK2" i="9"/>
  <c r="NL1" i="9"/>
  <c r="NJ31" i="9"/>
  <c r="NJ30" i="9"/>
  <c r="NJ29" i="9"/>
  <c r="NJ27" i="9"/>
  <c r="NJ28" i="9"/>
  <c r="NJ26" i="9"/>
  <c r="NJ24" i="9"/>
  <c r="NJ25" i="9"/>
  <c r="NJ23" i="9"/>
  <c r="NJ22" i="9"/>
  <c r="NJ20" i="9"/>
  <c r="NJ18" i="9"/>
  <c r="NJ19" i="9"/>
  <c r="NJ21" i="9"/>
  <c r="NJ17" i="9"/>
  <c r="NJ15" i="9"/>
  <c r="NJ13" i="9"/>
  <c r="NJ11" i="9"/>
  <c r="NJ14" i="9"/>
  <c r="NJ10" i="9"/>
  <c r="NJ9" i="9"/>
  <c r="NJ7" i="9"/>
  <c r="NJ16" i="9"/>
  <c r="NJ12" i="9"/>
  <c r="NJ8" i="9"/>
  <c r="NJ6" i="9"/>
  <c r="NJ5" i="9"/>
  <c r="NJ4" i="9" l="1"/>
  <c r="NJ3" i="9" s="1"/>
  <c r="NL2" i="9"/>
  <c r="NM1" i="9"/>
  <c r="NK31" i="9"/>
  <c r="NK30" i="9"/>
  <c r="NK29" i="9"/>
  <c r="NK28" i="9"/>
  <c r="NK27" i="9"/>
  <c r="NK25" i="9"/>
  <c r="NK26" i="9"/>
  <c r="NK24" i="9"/>
  <c r="NK21" i="9"/>
  <c r="NK19" i="9"/>
  <c r="NK17" i="9"/>
  <c r="NK22" i="9"/>
  <c r="NK18" i="9"/>
  <c r="NK23" i="9"/>
  <c r="NK20" i="9"/>
  <c r="NK4" i="9" s="1"/>
  <c r="NK3" i="9" s="1"/>
  <c r="NK16" i="9"/>
  <c r="NK14" i="9"/>
  <c r="NK12" i="9"/>
  <c r="NK10" i="9"/>
  <c r="NK13" i="9"/>
  <c r="NK8" i="9"/>
  <c r="NK6" i="9"/>
  <c r="NK15" i="9"/>
  <c r="NK11" i="9"/>
  <c r="NK9" i="9"/>
  <c r="NK7" i="9"/>
  <c r="NK5" i="9"/>
  <c r="NM2" i="9" l="1"/>
  <c r="NN1" i="9"/>
  <c r="NL31" i="9"/>
  <c r="NL30" i="9"/>
  <c r="NL29" i="9"/>
  <c r="NL28" i="9"/>
  <c r="NL27" i="9"/>
  <c r="NL26" i="9"/>
  <c r="NL24" i="9"/>
  <c r="NL25" i="9"/>
  <c r="NL23" i="9"/>
  <c r="NL22" i="9"/>
  <c r="NL20" i="9"/>
  <c r="NL18" i="9"/>
  <c r="NL21" i="9"/>
  <c r="NL17" i="9"/>
  <c r="NL19" i="9"/>
  <c r="NL15" i="9"/>
  <c r="NL13" i="9"/>
  <c r="NL11" i="9"/>
  <c r="NL16" i="9"/>
  <c r="NL12" i="9"/>
  <c r="NL9" i="9"/>
  <c r="NL7" i="9"/>
  <c r="NL14" i="9"/>
  <c r="NL10" i="9"/>
  <c r="NL8" i="9"/>
  <c r="NL6" i="9"/>
  <c r="NL5" i="9"/>
  <c r="NL4" i="9" l="1"/>
  <c r="NL3" i="9" s="1"/>
  <c r="NN2" i="9"/>
  <c r="NO1" i="9"/>
  <c r="NM30" i="9"/>
  <c r="NM31" i="9"/>
  <c r="NM29" i="9"/>
  <c r="NM28" i="9"/>
  <c r="NM27" i="9"/>
  <c r="NM25" i="9"/>
  <c r="NM26" i="9"/>
  <c r="NM24" i="9"/>
  <c r="NM23" i="9"/>
  <c r="NM21" i="9"/>
  <c r="NM19" i="9"/>
  <c r="NM17" i="9"/>
  <c r="NM20" i="9"/>
  <c r="NM22" i="9"/>
  <c r="NM18" i="9"/>
  <c r="NM16" i="9"/>
  <c r="NM14" i="9"/>
  <c r="NM12" i="9"/>
  <c r="NM10" i="9"/>
  <c r="NM15" i="9"/>
  <c r="NM11" i="9"/>
  <c r="NM8" i="9"/>
  <c r="NM6" i="9"/>
  <c r="NM13" i="9"/>
  <c r="NM9" i="9"/>
  <c r="NM7" i="9"/>
  <c r="NM5" i="9"/>
  <c r="NM4" i="9" l="1"/>
  <c r="NM3" i="9" s="1"/>
  <c r="NO2" i="9"/>
  <c r="NP1" i="9"/>
  <c r="NN31" i="9"/>
  <c r="NN30" i="9"/>
  <c r="NN29" i="9"/>
  <c r="NN27" i="9"/>
  <c r="NN28" i="9"/>
  <c r="NN26" i="9"/>
  <c r="NN24" i="9"/>
  <c r="NN25" i="9"/>
  <c r="NN23" i="9"/>
  <c r="NN22" i="9"/>
  <c r="NN20" i="9"/>
  <c r="NN18" i="9"/>
  <c r="NN19" i="9"/>
  <c r="NN21" i="9"/>
  <c r="NN17" i="9"/>
  <c r="NN15" i="9"/>
  <c r="NN13" i="9"/>
  <c r="NN11" i="9"/>
  <c r="NN14" i="9"/>
  <c r="NN10" i="9"/>
  <c r="NN9" i="9"/>
  <c r="NN7" i="9"/>
  <c r="NN16" i="9"/>
  <c r="NN12" i="9"/>
  <c r="NN8" i="9"/>
  <c r="NN6" i="9"/>
  <c r="NN5" i="9"/>
  <c r="NN4" i="9" l="1"/>
  <c r="NN3" i="9" s="1"/>
  <c r="NP2" i="9"/>
  <c r="NQ1" i="9"/>
  <c r="NO31" i="9"/>
  <c r="NO30" i="9"/>
  <c r="NO29" i="9"/>
  <c r="NO28" i="9"/>
  <c r="NO27" i="9"/>
  <c r="NO25" i="9"/>
  <c r="NO26" i="9"/>
  <c r="NO24" i="9"/>
  <c r="NO21" i="9"/>
  <c r="NO19" i="9"/>
  <c r="NO17" i="9"/>
  <c r="NO23" i="9"/>
  <c r="NO22" i="9"/>
  <c r="NO18" i="9"/>
  <c r="NO20" i="9"/>
  <c r="NO16" i="9"/>
  <c r="NO14" i="9"/>
  <c r="NO12" i="9"/>
  <c r="NO10" i="9"/>
  <c r="NO13" i="9"/>
  <c r="NO8" i="9"/>
  <c r="NO6" i="9"/>
  <c r="NO15" i="9"/>
  <c r="NO11" i="9"/>
  <c r="NO9" i="9"/>
  <c r="NO7" i="9"/>
  <c r="NO5" i="9"/>
  <c r="NO4" i="9" l="1"/>
  <c r="NO3" i="9" s="1"/>
  <c r="NQ2" i="9"/>
  <c r="NR1" i="9"/>
  <c r="NP31" i="9"/>
  <c r="NP30" i="9"/>
  <c r="NP29" i="9"/>
  <c r="NP28" i="9"/>
  <c r="NP27" i="9"/>
  <c r="NP26" i="9"/>
  <c r="NP24" i="9"/>
  <c r="NP25" i="9"/>
  <c r="NP23" i="9"/>
  <c r="NP22" i="9"/>
  <c r="NP20" i="9"/>
  <c r="NP18" i="9"/>
  <c r="NP21" i="9"/>
  <c r="NP17" i="9"/>
  <c r="NP19" i="9"/>
  <c r="NP15" i="9"/>
  <c r="NP13" i="9"/>
  <c r="NP11" i="9"/>
  <c r="NP16" i="9"/>
  <c r="NP12" i="9"/>
  <c r="NP9" i="9"/>
  <c r="NP7" i="9"/>
  <c r="NP14" i="9"/>
  <c r="NP10" i="9"/>
  <c r="NP8" i="9"/>
  <c r="NP6" i="9"/>
  <c r="NP5" i="9"/>
  <c r="NP4" i="9" l="1"/>
  <c r="NP3" i="9" s="1"/>
  <c r="NR2" i="9"/>
  <c r="NS1" i="9"/>
  <c r="NQ31" i="9"/>
  <c r="NQ30" i="9"/>
  <c r="NQ29" i="9"/>
  <c r="NQ28" i="9"/>
  <c r="NQ27" i="9"/>
  <c r="NQ25" i="9"/>
  <c r="NQ26" i="9"/>
  <c r="NQ24" i="9"/>
  <c r="NQ23" i="9"/>
  <c r="NQ21" i="9"/>
  <c r="NQ19" i="9"/>
  <c r="NQ17" i="9"/>
  <c r="NQ20" i="9"/>
  <c r="NQ22" i="9"/>
  <c r="NQ18" i="9"/>
  <c r="NQ16" i="9"/>
  <c r="NQ14" i="9"/>
  <c r="NQ12" i="9"/>
  <c r="NQ10" i="9"/>
  <c r="NQ15" i="9"/>
  <c r="NQ11" i="9"/>
  <c r="NQ8" i="9"/>
  <c r="NQ6" i="9"/>
  <c r="NQ13" i="9"/>
  <c r="NQ9" i="9"/>
  <c r="NQ7" i="9"/>
  <c r="NQ5" i="9"/>
  <c r="NQ4" i="9" l="1"/>
  <c r="NQ3" i="9" s="1"/>
  <c r="NS2" i="9"/>
  <c r="NT1" i="9"/>
  <c r="NR31" i="9"/>
  <c r="NR30" i="9"/>
  <c r="NR29" i="9"/>
  <c r="NR27" i="9"/>
  <c r="NR28" i="9"/>
  <c r="NR26" i="9"/>
  <c r="NR24" i="9"/>
  <c r="NR25" i="9"/>
  <c r="NR23" i="9"/>
  <c r="NR22" i="9"/>
  <c r="NR20" i="9"/>
  <c r="NR18" i="9"/>
  <c r="NR19" i="9"/>
  <c r="NR21" i="9"/>
  <c r="NR17" i="9"/>
  <c r="NR15" i="9"/>
  <c r="NR13" i="9"/>
  <c r="NR11" i="9"/>
  <c r="NR14" i="9"/>
  <c r="NR10" i="9"/>
  <c r="NR9" i="9"/>
  <c r="NR7" i="9"/>
  <c r="NR16" i="9"/>
  <c r="NR12" i="9"/>
  <c r="NR8" i="9"/>
  <c r="NR6" i="9"/>
  <c r="NR5" i="9"/>
  <c r="NR4" i="9" l="1"/>
  <c r="NR3" i="9" s="1"/>
  <c r="NT2" i="9"/>
  <c r="NU1" i="9"/>
  <c r="NS31" i="9"/>
  <c r="NS30" i="9"/>
  <c r="NS29" i="9"/>
  <c r="NS28" i="9"/>
  <c r="NS27" i="9"/>
  <c r="NS25" i="9"/>
  <c r="NS26" i="9"/>
  <c r="NS24" i="9"/>
  <c r="NS21" i="9"/>
  <c r="NS19" i="9"/>
  <c r="NS17" i="9"/>
  <c r="NS22" i="9"/>
  <c r="NS18" i="9"/>
  <c r="NS23" i="9"/>
  <c r="NS20" i="9"/>
  <c r="NS16" i="9"/>
  <c r="NS14" i="9"/>
  <c r="NS12" i="9"/>
  <c r="NS10" i="9"/>
  <c r="NS13" i="9"/>
  <c r="NS8" i="9"/>
  <c r="NS6" i="9"/>
  <c r="NS15" i="9"/>
  <c r="NS11" i="9"/>
  <c r="NS9" i="9"/>
  <c r="NS7" i="9"/>
  <c r="NS5" i="9"/>
  <c r="NS4" i="9" l="1"/>
  <c r="NS3" i="9" s="1"/>
  <c r="NU2" i="9"/>
  <c r="NV1" i="9"/>
  <c r="NT31" i="9"/>
  <c r="NT30" i="9"/>
  <c r="NT29" i="9"/>
  <c r="NT28" i="9"/>
  <c r="NT27" i="9"/>
  <c r="NT26" i="9"/>
  <c r="NT24" i="9"/>
  <c r="NT25" i="9"/>
  <c r="NT23" i="9"/>
  <c r="NT22" i="9"/>
  <c r="NT20" i="9"/>
  <c r="NT18" i="9"/>
  <c r="NT21" i="9"/>
  <c r="NT17" i="9"/>
  <c r="NT19" i="9"/>
  <c r="NT15" i="9"/>
  <c r="NT13" i="9"/>
  <c r="NT11" i="9"/>
  <c r="NT16" i="9"/>
  <c r="NT12" i="9"/>
  <c r="NT9" i="9"/>
  <c r="NT7" i="9"/>
  <c r="NT14" i="9"/>
  <c r="NT10" i="9"/>
  <c r="NT8" i="9"/>
  <c r="NT6" i="9"/>
  <c r="NT5" i="9"/>
  <c r="NT4" i="9" l="1"/>
  <c r="NT3" i="9" s="1"/>
  <c r="NV2" i="9"/>
  <c r="NW1" i="9"/>
  <c r="NU31" i="9"/>
  <c r="NU30" i="9"/>
  <c r="NU29" i="9"/>
  <c r="NU28" i="9"/>
  <c r="NU27" i="9"/>
  <c r="NU25" i="9"/>
  <c r="NU26" i="9"/>
  <c r="NU24" i="9"/>
  <c r="NU23" i="9"/>
  <c r="NU21" i="9"/>
  <c r="NU19" i="9"/>
  <c r="NU17" i="9"/>
  <c r="NU20" i="9"/>
  <c r="NU22" i="9"/>
  <c r="NU18" i="9"/>
  <c r="NU16" i="9"/>
  <c r="NU14" i="9"/>
  <c r="NU12" i="9"/>
  <c r="NU10" i="9"/>
  <c r="NU15" i="9"/>
  <c r="NU11" i="9"/>
  <c r="NU8" i="9"/>
  <c r="NU6" i="9"/>
  <c r="NU13" i="9"/>
  <c r="NU9" i="9"/>
  <c r="NU7" i="9"/>
  <c r="NU5" i="9"/>
  <c r="NU4" i="9" l="1"/>
  <c r="NU3" i="9" s="1"/>
  <c r="NW2" i="9"/>
  <c r="NX1" i="9"/>
  <c r="NV31" i="9"/>
  <c r="NV30" i="9"/>
  <c r="NV29" i="9"/>
  <c r="NV27" i="9"/>
  <c r="NV28" i="9"/>
  <c r="NV26" i="9"/>
  <c r="NV24" i="9"/>
  <c r="NV25" i="9"/>
  <c r="NV23" i="9"/>
  <c r="NV22" i="9"/>
  <c r="NV20" i="9"/>
  <c r="NV18" i="9"/>
  <c r="NV19" i="9"/>
  <c r="NV21" i="9"/>
  <c r="NV17" i="9"/>
  <c r="NV15" i="9"/>
  <c r="NV13" i="9"/>
  <c r="NV11" i="9"/>
  <c r="NV14" i="9"/>
  <c r="NV10" i="9"/>
  <c r="NV9" i="9"/>
  <c r="NV7" i="9"/>
  <c r="NV16" i="9"/>
  <c r="NV12" i="9"/>
  <c r="NV8" i="9"/>
  <c r="NV6" i="9"/>
  <c r="NV5" i="9"/>
  <c r="NV4" i="9" l="1"/>
  <c r="NV3" i="9" s="1"/>
  <c r="NX2" i="9"/>
  <c r="NY1" i="9"/>
  <c r="NW31" i="9"/>
  <c r="NW30" i="9"/>
  <c r="NW29" i="9"/>
  <c r="NW28" i="9"/>
  <c r="NW27" i="9"/>
  <c r="NW25" i="9"/>
  <c r="NW26" i="9"/>
  <c r="NW24" i="9"/>
  <c r="NW21" i="9"/>
  <c r="NW19" i="9"/>
  <c r="NW17" i="9"/>
  <c r="NW23" i="9"/>
  <c r="NW22" i="9"/>
  <c r="NW18" i="9"/>
  <c r="NW20" i="9"/>
  <c r="NW4" i="9" s="1"/>
  <c r="NW3" i="9" s="1"/>
  <c r="NW16" i="9"/>
  <c r="NW14" i="9"/>
  <c r="NW12" i="9"/>
  <c r="NW10" i="9"/>
  <c r="NW13" i="9"/>
  <c r="NW8" i="9"/>
  <c r="NW6" i="9"/>
  <c r="NW15" i="9"/>
  <c r="NW11" i="9"/>
  <c r="NW9" i="9"/>
  <c r="NW7" i="9"/>
  <c r="NW5" i="9"/>
  <c r="NY2" i="9" l="1"/>
  <c r="NZ1" i="9"/>
  <c r="NX31" i="9"/>
  <c r="NX30" i="9"/>
  <c r="NX29" i="9"/>
  <c r="NX28" i="9"/>
  <c r="NX27" i="9"/>
  <c r="NX26" i="9"/>
  <c r="NX24" i="9"/>
  <c r="NX25" i="9"/>
  <c r="NX23" i="9"/>
  <c r="NX22" i="9"/>
  <c r="NX20" i="9"/>
  <c r="NX18" i="9"/>
  <c r="NX21" i="9"/>
  <c r="NX17" i="9"/>
  <c r="NX19" i="9"/>
  <c r="NX15" i="9"/>
  <c r="NX13" i="9"/>
  <c r="NX11" i="9"/>
  <c r="NX16" i="9"/>
  <c r="NX12" i="9"/>
  <c r="NX9" i="9"/>
  <c r="NX7" i="9"/>
  <c r="NX14" i="9"/>
  <c r="NX10" i="9"/>
  <c r="NX8" i="9"/>
  <c r="NX6" i="9"/>
  <c r="NX5" i="9"/>
  <c r="NX4" i="9" l="1"/>
  <c r="NX3" i="9" s="1"/>
  <c r="NZ2" i="9"/>
  <c r="OA1" i="9"/>
  <c r="NY31" i="9"/>
  <c r="NY30" i="9"/>
  <c r="NY29" i="9"/>
  <c r="NY28" i="9"/>
  <c r="NY27" i="9"/>
  <c r="NY25" i="9"/>
  <c r="NY26" i="9"/>
  <c r="NY24" i="9"/>
  <c r="NY23" i="9"/>
  <c r="NY21" i="9"/>
  <c r="NY19" i="9"/>
  <c r="NY17" i="9"/>
  <c r="NY20" i="9"/>
  <c r="NY22" i="9"/>
  <c r="NY18" i="9"/>
  <c r="NY16" i="9"/>
  <c r="NY14" i="9"/>
  <c r="NY12" i="9"/>
  <c r="NY10" i="9"/>
  <c r="NY15" i="9"/>
  <c r="NY11" i="9"/>
  <c r="NY8" i="9"/>
  <c r="NY6" i="9"/>
  <c r="NY13" i="9"/>
  <c r="NY9" i="9"/>
  <c r="NY7" i="9"/>
  <c r="NY5" i="9"/>
  <c r="NY4" i="9" l="1"/>
  <c r="NY3" i="9" s="1"/>
  <c r="OA2" i="9"/>
  <c r="OB1" i="9"/>
  <c r="OB2" i="9" s="1"/>
  <c r="NZ31" i="9"/>
  <c r="NZ30" i="9"/>
  <c r="NZ29" i="9"/>
  <c r="NZ27" i="9"/>
  <c r="NZ28" i="9"/>
  <c r="NZ26" i="9"/>
  <c r="NZ24" i="9"/>
  <c r="NZ25" i="9"/>
  <c r="NZ23" i="9"/>
  <c r="NZ22" i="9"/>
  <c r="NZ20" i="9"/>
  <c r="NZ18" i="9"/>
  <c r="NZ19" i="9"/>
  <c r="NZ21" i="9"/>
  <c r="NZ17" i="9"/>
  <c r="NZ15" i="9"/>
  <c r="NZ13" i="9"/>
  <c r="NZ11" i="9"/>
  <c r="NZ14" i="9"/>
  <c r="NZ10" i="9"/>
  <c r="NZ9" i="9"/>
  <c r="NZ7" i="9"/>
  <c r="NZ16" i="9"/>
  <c r="NZ12" i="9"/>
  <c r="NZ8" i="9"/>
  <c r="NZ6" i="9"/>
  <c r="NZ5" i="9"/>
  <c r="NZ4" i="9" l="1"/>
  <c r="NZ3" i="9" s="1"/>
  <c r="OB31" i="9"/>
  <c r="OB30" i="9"/>
  <c r="OB29" i="9"/>
  <c r="OB27" i="9"/>
  <c r="OB28" i="9"/>
  <c r="OB26" i="9"/>
  <c r="OB24" i="9"/>
  <c r="OB25" i="9"/>
  <c r="OB23" i="9"/>
  <c r="OB22" i="9"/>
  <c r="OB20" i="9"/>
  <c r="OB18" i="9"/>
  <c r="OB21" i="9"/>
  <c r="OB17" i="9"/>
  <c r="OB19" i="9"/>
  <c r="OB15" i="9"/>
  <c r="OB13" i="9"/>
  <c r="OB11" i="9"/>
  <c r="OB16" i="9"/>
  <c r="OB12" i="9"/>
  <c r="OB9" i="9"/>
  <c r="OB7" i="9"/>
  <c r="OB14" i="9"/>
  <c r="OB10" i="9"/>
  <c r="OB8" i="9"/>
  <c r="OB6" i="9"/>
  <c r="OB5" i="9"/>
  <c r="OA31" i="9"/>
  <c r="OA30" i="9"/>
  <c r="OA29" i="9"/>
  <c r="OA28" i="9"/>
  <c r="OA27" i="9"/>
  <c r="OA25" i="9"/>
  <c r="OA26" i="9"/>
  <c r="OA24" i="9"/>
  <c r="OA21" i="9"/>
  <c r="OA19" i="9"/>
  <c r="OA17" i="9"/>
  <c r="OA22" i="9"/>
  <c r="OA18" i="9"/>
  <c r="OA23" i="9"/>
  <c r="OA20" i="9"/>
  <c r="OA16" i="9"/>
  <c r="OA14" i="9"/>
  <c r="OA12" i="9"/>
  <c r="OA10" i="9"/>
  <c r="OA13" i="9"/>
  <c r="OA8" i="9"/>
  <c r="OA6" i="9"/>
  <c r="OA15" i="9"/>
  <c r="OA11" i="9"/>
  <c r="OA9" i="9"/>
  <c r="OA7" i="9"/>
  <c r="OA5" i="9"/>
  <c r="OB4" i="9" l="1"/>
  <c r="OB3" i="9" s="1"/>
  <c r="OA4" i="9"/>
  <c r="OA3" i="9" s="1"/>
  <c r="I8" i="2" l="1"/>
  <c r="H270" i="6" l="1"/>
  <c r="I268" i="6"/>
  <c r="H267" i="6"/>
  <c r="F145" i="5"/>
  <c r="F144" i="5"/>
  <c r="F143" i="5"/>
  <c r="F142" i="5"/>
  <c r="F141" i="5"/>
  <c r="F140" i="5"/>
  <c r="F13" i="5"/>
  <c r="C139" i="5"/>
  <c r="F139" i="5" s="1"/>
  <c r="E138" i="5"/>
  <c r="D138" i="5"/>
  <c r="C138" i="5"/>
  <c r="E137" i="5"/>
  <c r="D137" i="5"/>
  <c r="C137" i="5"/>
  <c r="C136" i="5"/>
  <c r="F136" i="5" s="1"/>
  <c r="E135" i="5"/>
  <c r="D135" i="5"/>
  <c r="C135" i="5"/>
  <c r="E134" i="5"/>
  <c r="D134" i="5"/>
  <c r="C134" i="5"/>
  <c r="C133" i="5"/>
  <c r="F133" i="5" s="1"/>
  <c r="C132" i="5"/>
  <c r="F132" i="5" s="1"/>
  <c r="C131" i="5"/>
  <c r="F131" i="5" s="1"/>
  <c r="C130" i="5"/>
  <c r="F130" i="5" s="1"/>
  <c r="C129" i="5"/>
  <c r="F129" i="5" s="1"/>
  <c r="C128" i="5"/>
  <c r="F128" i="5" s="1"/>
  <c r="C127" i="5"/>
  <c r="F127" i="5" s="1"/>
  <c r="C126" i="5"/>
  <c r="F126" i="5" s="1"/>
  <c r="C125" i="5"/>
  <c r="F125" i="5" s="1"/>
  <c r="C124" i="5"/>
  <c r="F124" i="5" s="1"/>
  <c r="C123" i="5"/>
  <c r="F123" i="5" s="1"/>
  <c r="C122" i="5"/>
  <c r="F122" i="5" s="1"/>
  <c r="C121" i="5"/>
  <c r="F121" i="5" s="1"/>
  <c r="C120" i="5"/>
  <c r="F120" i="5" s="1"/>
  <c r="C119" i="5"/>
  <c r="F119" i="5" s="1"/>
  <c r="C118" i="5"/>
  <c r="F118" i="5" s="1"/>
  <c r="C117" i="5"/>
  <c r="F117" i="5" s="1"/>
  <c r="C116" i="5"/>
  <c r="F116" i="5" s="1"/>
  <c r="E115" i="5"/>
  <c r="D115" i="5"/>
  <c r="C115" i="5"/>
  <c r="E114" i="5"/>
  <c r="D114" i="5"/>
  <c r="C114" i="5"/>
  <c r="E113" i="5"/>
  <c r="D113" i="5"/>
  <c r="C113" i="5"/>
  <c r="E112" i="5"/>
  <c r="D112" i="5"/>
  <c r="C112" i="5"/>
  <c r="C111" i="5"/>
  <c r="F111" i="5" s="1"/>
  <c r="C110" i="5"/>
  <c r="F110" i="5" s="1"/>
  <c r="C109" i="5"/>
  <c r="F109" i="5" s="1"/>
  <c r="C108" i="5"/>
  <c r="F108" i="5" s="1"/>
  <c r="C107" i="5"/>
  <c r="F107" i="5" s="1"/>
  <c r="C106" i="5"/>
  <c r="F106" i="5" s="1"/>
  <c r="C105" i="5"/>
  <c r="F105" i="5" s="1"/>
  <c r="E104" i="5"/>
  <c r="D104" i="5"/>
  <c r="C104" i="5"/>
  <c r="E103" i="5"/>
  <c r="D103" i="5"/>
  <c r="C103" i="5"/>
  <c r="C102" i="5"/>
  <c r="F102" i="5" s="1"/>
  <c r="C101" i="5"/>
  <c r="F101" i="5" s="1"/>
  <c r="C100" i="5"/>
  <c r="F100" i="5" s="1"/>
  <c r="C99" i="5"/>
  <c r="F99" i="5" s="1"/>
  <c r="C98" i="5"/>
  <c r="F98" i="5" s="1"/>
  <c r="C97" i="5"/>
  <c r="F97" i="5" s="1"/>
  <c r="C96" i="5"/>
  <c r="F96" i="5" s="1"/>
  <c r="C95" i="5"/>
  <c r="F95" i="5" s="1"/>
  <c r="C94" i="5"/>
  <c r="F94" i="5" s="1"/>
  <c r="C93" i="5"/>
  <c r="F93" i="5" s="1"/>
  <c r="C92" i="5"/>
  <c r="F92" i="5" s="1"/>
  <c r="C91" i="5"/>
  <c r="F91" i="5" s="1"/>
  <c r="C90" i="5"/>
  <c r="F90" i="5" s="1"/>
  <c r="C89" i="5"/>
  <c r="F89" i="5" s="1"/>
  <c r="C88" i="5"/>
  <c r="F88" i="5" s="1"/>
  <c r="C87" i="5"/>
  <c r="F87" i="5" s="1"/>
  <c r="C86" i="5"/>
  <c r="F86" i="5" s="1"/>
  <c r="C85" i="5"/>
  <c r="F85" i="5" s="1"/>
  <c r="C84" i="5"/>
  <c r="F84" i="5" s="1"/>
  <c r="C83" i="5"/>
  <c r="F83" i="5" s="1"/>
  <c r="C82" i="5"/>
  <c r="F82" i="5" s="1"/>
  <c r="C81" i="5"/>
  <c r="F81" i="5" s="1"/>
  <c r="C80" i="5"/>
  <c r="F80" i="5" s="1"/>
  <c r="C79" i="5"/>
  <c r="F79" i="5" s="1"/>
  <c r="C78" i="5"/>
  <c r="F78" i="5" s="1"/>
  <c r="C77" i="5"/>
  <c r="F77" i="5" s="1"/>
  <c r="C76" i="5"/>
  <c r="F76" i="5" s="1"/>
  <c r="C75" i="5"/>
  <c r="F75" i="5" s="1"/>
  <c r="C74" i="5"/>
  <c r="F74" i="5" s="1"/>
  <c r="C73" i="5"/>
  <c r="F73" i="5" s="1"/>
  <c r="C72" i="5"/>
  <c r="F72" i="5" s="1"/>
  <c r="C71" i="5"/>
  <c r="F71" i="5" s="1"/>
  <c r="C70" i="5"/>
  <c r="F70" i="5" s="1"/>
  <c r="C69" i="5"/>
  <c r="F69" i="5" s="1"/>
  <c r="C68" i="5"/>
  <c r="F68" i="5" s="1"/>
  <c r="C67" i="5"/>
  <c r="F67" i="5" s="1"/>
  <c r="C66" i="5"/>
  <c r="F66" i="5" s="1"/>
  <c r="C65" i="5"/>
  <c r="F65" i="5" s="1"/>
  <c r="C64" i="5"/>
  <c r="F64" i="5" s="1"/>
  <c r="C63" i="5"/>
  <c r="F63" i="5" s="1"/>
  <c r="C62" i="5"/>
  <c r="F62" i="5" s="1"/>
  <c r="C61" i="5"/>
  <c r="F61" i="5" s="1"/>
  <c r="C60" i="5"/>
  <c r="F60" i="5" s="1"/>
  <c r="C59" i="5"/>
  <c r="F59" i="5" s="1"/>
  <c r="C58" i="5"/>
  <c r="F58" i="5" s="1"/>
  <c r="E57" i="5"/>
  <c r="D57" i="5"/>
  <c r="C57" i="5"/>
  <c r="E56" i="5"/>
  <c r="D56" i="5"/>
  <c r="C56" i="5"/>
  <c r="C55" i="5"/>
  <c r="F55" i="5" s="1"/>
  <c r="C54" i="5"/>
  <c r="F54" i="5" s="1"/>
  <c r="C53" i="5"/>
  <c r="F53" i="5" s="1"/>
  <c r="E52" i="5"/>
  <c r="D52" i="5"/>
  <c r="C52" i="5"/>
  <c r="E51" i="5"/>
  <c r="D51" i="5"/>
  <c r="C51" i="5"/>
  <c r="E50" i="5"/>
  <c r="D50" i="5"/>
  <c r="C50" i="5"/>
  <c r="E49" i="5"/>
  <c r="D49" i="5"/>
  <c r="C49" i="5"/>
  <c r="C48" i="5"/>
  <c r="F48" i="5" s="1"/>
  <c r="C47" i="5"/>
  <c r="F47" i="5" s="1"/>
  <c r="C46" i="5"/>
  <c r="F46" i="5" s="1"/>
  <c r="C45" i="5"/>
  <c r="F45" i="5" s="1"/>
  <c r="C44" i="5"/>
  <c r="F44" i="5" s="1"/>
  <c r="C43" i="5"/>
  <c r="F43" i="5" s="1"/>
  <c r="C42" i="5"/>
  <c r="F42" i="5" s="1"/>
  <c r="C41" i="5"/>
  <c r="F41" i="5" s="1"/>
  <c r="C40" i="5"/>
  <c r="F40" i="5" s="1"/>
  <c r="C39" i="5"/>
  <c r="F39" i="5" s="1"/>
  <c r="C38" i="5"/>
  <c r="F38" i="5" s="1"/>
  <c r="C37" i="5"/>
  <c r="F37" i="5" s="1"/>
  <c r="C36" i="5"/>
  <c r="F36" i="5" s="1"/>
  <c r="C35" i="5"/>
  <c r="F35" i="5" s="1"/>
  <c r="C34" i="5"/>
  <c r="F34" i="5" s="1"/>
  <c r="C33" i="5"/>
  <c r="F33" i="5" s="1"/>
  <c r="C32" i="5"/>
  <c r="F32" i="5" s="1"/>
  <c r="C31" i="5"/>
  <c r="F31" i="5" s="1"/>
  <c r="C30" i="5"/>
  <c r="F30" i="5" s="1"/>
  <c r="C29" i="5"/>
  <c r="F29" i="5" s="1"/>
  <c r="C28" i="5"/>
  <c r="F28" i="5" s="1"/>
  <c r="E26" i="5"/>
  <c r="D26" i="5"/>
  <c r="C26" i="5"/>
  <c r="E25" i="5"/>
  <c r="D25" i="5"/>
  <c r="C25" i="5"/>
  <c r="C24" i="5"/>
  <c r="F24" i="5" s="1"/>
  <c r="C27" i="5"/>
  <c r="F27" i="5" s="1"/>
  <c r="C23" i="5"/>
  <c r="F23" i="5" s="1"/>
  <c r="E22" i="5"/>
  <c r="D22" i="5"/>
  <c r="C22" i="5"/>
  <c r="E21" i="5"/>
  <c r="D21" i="5"/>
  <c r="C21" i="5"/>
  <c r="C20" i="5"/>
  <c r="F20" i="5" s="1"/>
  <c r="C19" i="5"/>
  <c r="F19" i="5" s="1"/>
  <c r="E18" i="5"/>
  <c r="D18" i="5"/>
  <c r="C18" i="5"/>
  <c r="E17" i="5"/>
  <c r="D17" i="5"/>
  <c r="C17" i="5"/>
  <c r="E16" i="5"/>
  <c r="D16" i="5"/>
  <c r="C16" i="5"/>
  <c r="E15" i="5"/>
  <c r="D15" i="5"/>
  <c r="C15" i="5"/>
  <c r="C14" i="5"/>
  <c r="F14" i="5" s="1"/>
  <c r="C12" i="5"/>
  <c r="F12" i="5" s="1"/>
  <c r="E11" i="5"/>
  <c r="D11" i="5"/>
  <c r="C11" i="5"/>
  <c r="E10" i="5"/>
  <c r="D10" i="5"/>
  <c r="C10" i="5"/>
  <c r="C9" i="5"/>
  <c r="F9" i="5" s="1"/>
  <c r="C8" i="5"/>
  <c r="F8" i="5" s="1"/>
  <c r="C7" i="5"/>
  <c r="F7" i="5" s="1"/>
  <c r="C6" i="5"/>
  <c r="F6" i="5" s="1"/>
  <c r="E5" i="5"/>
  <c r="D5" i="5"/>
  <c r="C5" i="5"/>
  <c r="E4" i="5"/>
  <c r="D4" i="5"/>
  <c r="C4" i="5"/>
  <c r="E3" i="5"/>
  <c r="D3" i="5"/>
  <c r="C3" i="5"/>
  <c r="E2" i="5"/>
  <c r="D2" i="5"/>
  <c r="C2" i="5"/>
  <c r="F40" i="1"/>
  <c r="H34" i="1"/>
  <c r="F7" i="1" s="1"/>
  <c r="C9" i="2" s="1"/>
  <c r="I33" i="1"/>
  <c r="I35" i="1" s="1"/>
  <c r="H33" i="1"/>
  <c r="C33" i="1"/>
  <c r="D33" i="1" s="1"/>
  <c r="I32" i="1"/>
  <c r="I34" i="1" s="1"/>
  <c r="F5" i="1" s="1"/>
  <c r="D9" i="2" s="1"/>
  <c r="H32" i="1"/>
  <c r="I31" i="1"/>
  <c r="H31" i="1"/>
  <c r="I28" i="1"/>
  <c r="H28" i="1"/>
  <c r="D27" i="1"/>
  <c r="D29" i="1" s="1"/>
  <c r="D31" i="1" s="1"/>
  <c r="B18" i="1"/>
  <c r="G10" i="1"/>
  <c r="G11" i="1"/>
  <c r="G9" i="1"/>
  <c r="H9" i="1" s="1"/>
  <c r="I9" i="1" s="1"/>
  <c r="F8" i="1"/>
  <c r="G8" i="1" s="1"/>
  <c r="F6" i="1"/>
  <c r="K5" i="1"/>
  <c r="B2" i="9" l="1"/>
  <c r="F3" i="5"/>
  <c r="F5" i="5"/>
  <c r="F11" i="5"/>
  <c r="F16" i="5"/>
  <c r="F18" i="5"/>
  <c r="F22" i="5"/>
  <c r="F50" i="5"/>
  <c r="F52" i="5"/>
  <c r="F104" i="5"/>
  <c r="F26" i="5"/>
  <c r="F57" i="5"/>
  <c r="F113" i="5"/>
  <c r="F115" i="5"/>
  <c r="F135" i="5"/>
  <c r="F2" i="5"/>
  <c r="F4" i="5"/>
  <c r="F10" i="5"/>
  <c r="F15" i="5"/>
  <c r="F17" i="5"/>
  <c r="F21" i="5"/>
  <c r="F25" i="5"/>
  <c r="F49" i="5"/>
  <c r="F51" i="5"/>
  <c r="F56" i="5"/>
  <c r="F103" i="5"/>
  <c r="F112" i="5"/>
  <c r="F114" i="5"/>
  <c r="F134" i="5"/>
  <c r="F137" i="5"/>
  <c r="F138" i="5"/>
  <c r="C36" i="1"/>
  <c r="D10" i="1" s="1"/>
  <c r="C18" i="1"/>
  <c r="I29" i="1"/>
  <c r="I266" i="6" s="1"/>
  <c r="C34" i="1"/>
  <c r="B10" i="1" s="1"/>
  <c r="C35" i="1"/>
  <c r="C10" i="1" s="1"/>
  <c r="F9" i="2" l="1"/>
  <c r="B1" i="9"/>
  <c r="D3" i="9"/>
  <c r="B3" i="9" s="1"/>
  <c r="D18" i="1"/>
  <c r="C2" i="9"/>
  <c r="C1" i="9" s="1"/>
  <c r="D2" i="9" s="1"/>
  <c r="I36" i="1"/>
  <c r="H268" i="6"/>
  <c r="H266" i="6" s="1"/>
  <c r="I269" i="6" s="1"/>
  <c r="D28" i="1"/>
  <c r="D30" i="1" s="1"/>
  <c r="D32" i="1" s="1"/>
  <c r="L37" i="9" l="1"/>
  <c r="L34" i="9"/>
  <c r="L35" i="9"/>
  <c r="L36" i="9"/>
  <c r="I267" i="6"/>
  <c r="F11" i="1" s="1"/>
  <c r="H269" i="6" s="1"/>
  <c r="E1" i="9" l="1"/>
  <c r="L9" i="2" s="1"/>
  <c r="J5" i="8" l="1"/>
  <c r="J7" i="8"/>
  <c r="J9" i="8"/>
  <c r="J11" i="8"/>
  <c r="J13" i="8"/>
  <c r="J15" i="8"/>
  <c r="J6" i="8"/>
  <c r="J8" i="8"/>
  <c r="J10" i="8"/>
  <c r="J12" i="8"/>
  <c r="J14" i="8"/>
  <c r="J16" i="8"/>
  <c r="F5" i="8"/>
  <c r="F14" i="8"/>
  <c r="F10" i="8"/>
  <c r="F6" i="8"/>
  <c r="F13" i="8"/>
  <c r="F9" i="8"/>
  <c r="F16" i="8"/>
  <c r="F12" i="8"/>
  <c r="F8" i="8"/>
  <c r="F15" i="8"/>
  <c r="F11" i="8"/>
  <c r="F7" i="8"/>
  <c r="H5" i="8"/>
  <c r="H7" i="8"/>
  <c r="H9" i="8"/>
  <c r="H11" i="8"/>
  <c r="H13" i="8"/>
  <c r="H15" i="8"/>
  <c r="H6" i="8"/>
  <c r="H8" i="8"/>
  <c r="H10" i="8"/>
  <c r="H12" i="8"/>
  <c r="H14" i="8"/>
  <c r="H16" i="8"/>
  <c r="G6" i="8"/>
  <c r="G16" i="8"/>
  <c r="G14" i="8"/>
  <c r="G12" i="8"/>
  <c r="G10" i="8"/>
  <c r="G8" i="8"/>
  <c r="G15" i="8"/>
  <c r="G13" i="8"/>
  <c r="G11" i="8"/>
  <c r="G9" i="8"/>
  <c r="G7" i="8"/>
  <c r="G5" i="8"/>
  <c r="E3" i="9"/>
  <c r="C3" i="9" s="1"/>
  <c r="F2" i="9"/>
  <c r="E5" i="8"/>
  <c r="E15" i="8"/>
  <c r="E10" i="8"/>
  <c r="E6" i="8"/>
  <c r="E14" i="8"/>
  <c r="E9" i="8"/>
  <c r="E12" i="8"/>
  <c r="E13" i="8"/>
  <c r="E8" i="8"/>
  <c r="E16" i="8"/>
  <c r="E11" i="8"/>
  <c r="E7" i="8"/>
  <c r="I5" i="8"/>
  <c r="I9" i="8"/>
  <c r="I13" i="8"/>
  <c r="I6" i="8"/>
  <c r="I10" i="8"/>
  <c r="I16" i="8"/>
  <c r="I7" i="8"/>
  <c r="I11" i="8"/>
  <c r="I15" i="8"/>
  <c r="I8" i="8"/>
  <c r="I12" i="8"/>
  <c r="I1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Moises Beltran</author>
  </authors>
  <commentList>
    <comment ref="B22" authorId="0" shapeId="0" xr:uid="{00000000-0006-0000-0000-000001000000}">
      <text>
        <r>
          <rPr>
            <b/>
            <sz val="9"/>
            <color indexed="81"/>
            <rFont val="Tahoma"/>
            <family val="2"/>
          </rPr>
          <t>JORNADA:</t>
        </r>
        <r>
          <rPr>
            <sz val="9"/>
            <color indexed="81"/>
            <rFont val="Tahoma"/>
            <family val="2"/>
          </rPr>
          <t xml:space="preserve">
EN CASO DE JORNADA SELECCIONAR EL HORARIO CORRESPONDIENTE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 satisfied Microsoft Office User</author>
  </authors>
  <commentList>
    <comment ref="E871" authorId="0" shapeId="0" xr:uid="{00000000-0006-0000-0500-000001000000}">
      <text>
        <r>
          <rPr>
            <b/>
            <sz val="8"/>
            <color indexed="8"/>
            <rFont val="Tahoma"/>
            <family val="2"/>
          </rPr>
          <t>ana.zuniga:</t>
        </r>
        <r>
          <rPr>
            <sz val="8"/>
            <color indexed="8"/>
            <rFont val="Tahoma"/>
            <family val="2"/>
          </rPr>
          <t xml:space="preserve">
TENIA S Y D, TV PLAZA 865 EE, A PARTIR DEL 01/04/12 CAMBIO DE TURNO X MORENO CORNEJO MA ELENA</t>
        </r>
      </text>
    </comment>
    <comment ref="D875" authorId="0" shapeId="0" xr:uid="{00000000-0006-0000-0500-000002000000}">
      <text>
        <r>
          <rPr>
            <b/>
            <sz val="8"/>
            <color indexed="8"/>
            <rFont val="Tahoma"/>
            <family val="2"/>
          </rPr>
          <t>ana.zuniga:</t>
        </r>
        <r>
          <rPr>
            <sz val="8"/>
            <color indexed="8"/>
            <rFont val="Tahoma"/>
            <family val="2"/>
          </rPr>
          <t xml:space="preserve">
TENIA DESC D Y L, HOR 0112, PLAZA  932 Y ES E.G., PERO A PARTIR DEL 01/03/12 TIENE INTERINA X BECA DE FELIX SANTIAGO NORMA ALICIA COMO ENF, ESP PED
</t>
        </r>
      </text>
    </comment>
    <comment ref="E1974" authorId="0" shapeId="0" xr:uid="{00000000-0006-0000-0500-000003000000}">
      <text>
        <r>
          <rPr>
            <b/>
            <sz val="8"/>
            <color indexed="8"/>
            <rFont val="Tahoma"/>
            <family val="2"/>
          </rPr>
          <t>ana.zuniga:</t>
        </r>
        <r>
          <rPr>
            <sz val="8"/>
            <color indexed="8"/>
            <rFont val="Tahoma"/>
            <family val="2"/>
          </rPr>
          <t xml:space="preserve">
TENIA VIERNES, TN PLAZA 948, A PARTIR DEL 16/03/12 PERMUTA DE TURNO X FLORES SANCHEZ AGUSTINA</t>
        </r>
      </text>
    </comment>
    <comment ref="D1981" authorId="0" shapeId="0" xr:uid="{00000000-0006-0000-0500-000004000000}">
      <text>
        <r>
          <rPr>
            <b/>
            <sz val="8"/>
            <color indexed="8"/>
            <rFont val="Tahoma"/>
            <family val="2"/>
          </rPr>
          <t>Ana Alicia Zuñiga Gonzalez:</t>
        </r>
        <r>
          <rPr>
            <sz val="8"/>
            <color indexed="8"/>
            <rFont val="Tahoma"/>
            <family val="2"/>
          </rPr>
          <t xml:space="preserve">
SALE POR PROM INTERINA X LUCERO AVILES, RUTH TENIA NOCT, DESC MI, GUARDIAS D, MI Y VI UCIN PLAZA 719
ENF GRAL</t>
        </r>
      </text>
    </comment>
    <comment ref="F2432" authorId="0" shapeId="0" xr:uid="{00000000-0006-0000-0500-000005000000}">
      <text>
        <r>
          <rPr>
            <b/>
            <sz val="8"/>
            <color indexed="8"/>
            <rFont val="Tahoma"/>
            <family val="2"/>
          </rPr>
          <t>ana.zuniga:</t>
        </r>
        <r>
          <rPr>
            <sz val="8"/>
            <color indexed="8"/>
            <rFont val="Tahoma"/>
            <family val="2"/>
          </rPr>
          <t xml:space="preserve">
TERMINO DE INTERINA A PARTIR DEL 01/05/12, SE FUE A GRO NEGRO</t>
        </r>
      </text>
    </comment>
    <comment ref="E3859" authorId="0" shapeId="0" xr:uid="{00000000-0006-0000-0500-000006000000}">
      <text>
        <r>
          <rPr>
            <b/>
            <sz val="8"/>
            <color indexed="8"/>
            <rFont val="Tahoma"/>
            <family val="2"/>
          </rPr>
          <t>ana.zuniga:</t>
        </r>
        <r>
          <rPr>
            <sz val="8"/>
            <color indexed="8"/>
            <rFont val="Tahoma"/>
            <family val="2"/>
          </rPr>
          <t xml:space="preserve">
SE REGULARIZA CONFIANZA EN PLAZA 564 EL 16/11/11 NOCTURNO</t>
        </r>
      </text>
    </comment>
    <comment ref="D3900" authorId="0" shapeId="0" xr:uid="{00000000-0006-0000-0500-000007000000}">
      <text>
        <r>
          <rPr>
            <b/>
            <sz val="8"/>
            <color indexed="8"/>
            <rFont val="Tahoma"/>
            <family val="2"/>
          </rPr>
          <t>ana.zuniga:</t>
        </r>
        <r>
          <rPr>
            <sz val="8"/>
            <color indexed="8"/>
            <rFont val="Tahoma"/>
            <family val="2"/>
          </rPr>
          <t xml:space="preserve">
TENIA DESC SAB Y NOCT PLAZA 458, EL 1RO DE MAYO TIENE INTERINA X PROMOCION DE CORTEZ MORENO PATRICIA</t>
        </r>
      </text>
    </comment>
    <comment ref="E4515" authorId="0" shapeId="0" xr:uid="{00000000-0006-0000-0500-000008000000}">
      <text>
        <r>
          <rPr>
            <b/>
            <sz val="8"/>
            <color indexed="8"/>
            <rFont val="Tahoma"/>
            <family val="2"/>
          </rPr>
          <t>ana.zuniga:</t>
        </r>
        <r>
          <rPr>
            <sz val="8"/>
            <color indexed="8"/>
            <rFont val="Tahoma"/>
            <family val="2"/>
          </rPr>
          <t xml:space="preserve">
SE REGULARIZA CONFIANZA EN PLAZA 564 EL 16/11/11 NOCTURNO</t>
        </r>
      </text>
    </comment>
    <comment ref="D4546" authorId="0" shapeId="0" xr:uid="{00000000-0006-0000-0500-000009000000}">
      <text>
        <r>
          <rPr>
            <b/>
            <sz val="8"/>
            <color indexed="8"/>
            <rFont val="Tahoma"/>
            <family val="2"/>
          </rPr>
          <t>ana.zuniga:</t>
        </r>
        <r>
          <rPr>
            <sz val="8"/>
            <color indexed="8"/>
            <rFont val="Tahoma"/>
            <family val="2"/>
          </rPr>
          <t xml:space="preserve">
TENIA DESC SAB Y NOCT PLAZA 458, EL 1RO DE MAYO TIENE INTERINA X PROMOCION DE CORTEZ MORENO PATRICIA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Moises Beltran</author>
  </authors>
  <commentList>
    <comment ref="A1" authorId="0" shapeId="0" xr:uid="{00000000-0006-0000-0600-000001000000}">
      <text>
        <r>
          <rPr>
            <b/>
            <sz val="9"/>
            <color indexed="81"/>
            <rFont val="Tahoma"/>
            <family val="2"/>
          </rPr>
          <t>INFORMACION IMPORTANTE:</t>
        </r>
        <r>
          <rPr>
            <sz val="9"/>
            <color indexed="81"/>
            <rFont val="Tahoma"/>
            <family val="2"/>
          </rPr>
          <t xml:space="preserve">
DEJAR SELECCIONADO SIEMPRE LA CELDA CON LAS COORDENADAS A3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 satisfied Microsoft Office User</author>
  </authors>
  <commentList>
    <comment ref="M17" authorId="0" shapeId="0" xr:uid="{00000000-0006-0000-0800-000001000000}">
      <text>
        <r>
          <rPr>
            <b/>
            <sz val="8"/>
            <color indexed="8"/>
            <rFont val="Tahoma"/>
            <family val="2"/>
          </rPr>
          <t>ana.zuniga:</t>
        </r>
        <r>
          <rPr>
            <sz val="8"/>
            <color indexed="8"/>
            <rFont val="Tahoma"/>
            <family val="2"/>
          </rPr>
          <t xml:space="preserve">
TENIA VIERNES, TN PLAZA 948, A PARTIR DEL 16/03/12 PERMUTA DE TURNO X FLORES SANCHEZ AGUSTINA</t>
        </r>
      </text>
    </comment>
    <comment ref="M510" authorId="0" shapeId="0" xr:uid="{00000000-0006-0000-0800-000002000000}">
      <text>
        <r>
          <rPr>
            <b/>
            <sz val="8"/>
            <color indexed="8"/>
            <rFont val="Tahoma"/>
            <family val="2"/>
          </rPr>
          <t>ana.zuniga:</t>
        </r>
        <r>
          <rPr>
            <sz val="8"/>
            <color indexed="8"/>
            <rFont val="Tahoma"/>
            <family val="2"/>
          </rPr>
          <t xml:space="preserve">
TENIA S Y D, TV PLAZA 865 EE, A PARTIR DEL 01/04/12 CAMBIO DE TURNO X MORENO CORNEJO MA ELENA</t>
        </r>
      </text>
    </comment>
    <comment ref="M3449" authorId="0" shapeId="0" xr:uid="{00000000-0006-0000-0800-000003000000}">
      <text>
        <r>
          <rPr>
            <b/>
            <sz val="8"/>
            <color indexed="8"/>
            <rFont val="Tahoma"/>
            <family val="2"/>
          </rPr>
          <t>ana.zuniga:</t>
        </r>
        <r>
          <rPr>
            <sz val="8"/>
            <color indexed="8"/>
            <rFont val="Tahoma"/>
            <family val="2"/>
          </rPr>
          <t xml:space="preserve">
SE REGULARIZA CONFIANZA EN PLAZA 564 EL 16/11/11 NOCTURNO</t>
        </r>
      </text>
    </comment>
  </commentList>
</comments>
</file>

<file path=xl/sharedStrings.xml><?xml version="1.0" encoding="utf-8"?>
<sst xmlns="http://schemas.openxmlformats.org/spreadsheetml/2006/main" count="27705" uniqueCount="9517">
  <si>
    <t>ESP DE PERSONAL        80</t>
  </si>
  <si>
    <t>DOM-LUN</t>
  </si>
  <si>
    <t>MAR-MIE</t>
  </si>
  <si>
    <t>N33 ADMINISTRADOR UMF 580</t>
  </si>
  <si>
    <t>SABADO</t>
  </si>
  <si>
    <t>D735</t>
  </si>
  <si>
    <t>LUN-MAR</t>
  </si>
  <si>
    <t>ESP NUTRIC DIETETICA   80</t>
  </si>
  <si>
    <t>N36 CONT. SIST. INT.</t>
  </si>
  <si>
    <t>N38 AUDITOR</t>
  </si>
  <si>
    <t>N39 RESP. PROY.D1.</t>
  </si>
  <si>
    <t>N41 ANALISTA COORD.</t>
  </si>
  <si>
    <t>N41 SUBJ. ENF.</t>
  </si>
  <si>
    <t>N42 JEFE ENFERM.</t>
  </si>
  <si>
    <t>N43 JEFE DEPTO. UMH.</t>
  </si>
  <si>
    <t>N44 JEFE OFNA. DELEG.</t>
  </si>
  <si>
    <t>N45 COORD ZON GUAR D1Y280</t>
  </si>
  <si>
    <t>N46 COOR D ENF SP D1Y2</t>
  </si>
  <si>
    <t>N46 JEFE LABORATORIO</t>
  </si>
  <si>
    <t>N47 JEFE DEPTO.</t>
  </si>
  <si>
    <t>N48 SUP. INST. A PROY.</t>
  </si>
  <si>
    <t>N49 JEFE DEPTO. D1.</t>
  </si>
  <si>
    <t>N51 DIRECTOR UMH E</t>
  </si>
  <si>
    <t>N52 SUBD. MED. UMC.</t>
  </si>
  <si>
    <t>N53 DIRECTOR U.M.  C</t>
  </si>
  <si>
    <t>N54 COORD. ATEN. MED.</t>
  </si>
  <si>
    <t>N55 SUPERV. MED.</t>
  </si>
  <si>
    <t>N58 JEFE SERV. A.D1.</t>
  </si>
  <si>
    <t>N58 SUBDELEGADO  1</t>
  </si>
  <si>
    <t>N61 SUBDELEGADO 3</t>
  </si>
  <si>
    <t>N62 JEFE GPO. AUD.</t>
  </si>
  <si>
    <t>OF. PUERICULTURA 65</t>
  </si>
  <si>
    <t>OF. PUERICULTURA 80</t>
  </si>
  <si>
    <t>N33 ANALISTA A         80</t>
  </si>
  <si>
    <t>Matricula</t>
  </si>
  <si>
    <t>Nombre</t>
  </si>
  <si>
    <t>Mat</t>
  </si>
  <si>
    <t>Verif</t>
  </si>
  <si>
    <t>JEFE DE GPO DE TESORER 80</t>
  </si>
  <si>
    <t>D733</t>
  </si>
  <si>
    <t>COOR SOPORTE TEC INFORMAT</t>
  </si>
  <si>
    <t>DOMINGO</t>
  </si>
  <si>
    <t>OP. GRAL. TIENDAS 80</t>
  </si>
  <si>
    <t>ORIENT. ACTS. ART. 40</t>
  </si>
  <si>
    <t>INTERNO DE PREGRADO    80</t>
  </si>
  <si>
    <t>AUX SERVS GRALES U MED 65</t>
  </si>
  <si>
    <t>ASISTENTE MEDICA 6.5</t>
  </si>
  <si>
    <t>ASISTENTE MEDICA 8.0</t>
  </si>
  <si>
    <t>PERSONAL DE BASE</t>
  </si>
  <si>
    <t>AUX. FARMACIA 65</t>
  </si>
  <si>
    <t>MATRICULA</t>
  </si>
  <si>
    <t>AUX. FARMACIA 80</t>
  </si>
  <si>
    <t>L,MI,J,V</t>
  </si>
  <si>
    <t>AÑO</t>
  </si>
  <si>
    <t>AUX. SERVS. INT. 8.0</t>
  </si>
  <si>
    <t>INICIO</t>
  </si>
  <si>
    <t>AUX. UNIV. OFNAS. 6.5</t>
  </si>
  <si>
    <t>TERMINO</t>
  </si>
  <si>
    <t>AUX. UNIV. OFNAS. 8.0</t>
  </si>
  <si>
    <t>BIBLIOTECARIO 80</t>
  </si>
  <si>
    <t>CHOFER 80</t>
  </si>
  <si>
    <t>CITOTECNOLOGO</t>
  </si>
  <si>
    <t>COORD. ASIST. MED.</t>
  </si>
  <si>
    <t>CATEGORIA</t>
  </si>
  <si>
    <t>ESTOMATOLOGO</t>
  </si>
  <si>
    <t>HORARIO</t>
  </si>
  <si>
    <t>HISTOTECNOLOGO</t>
  </si>
  <si>
    <t>LABORATORISTA 65</t>
  </si>
  <si>
    <t>LABORATORISTA 80</t>
  </si>
  <si>
    <t xml:space="preserve">MEDICO FAM. </t>
  </si>
  <si>
    <t>MEDICO GENERAL 80</t>
  </si>
  <si>
    <t>MEDICO NO FAM.</t>
  </si>
  <si>
    <t>MENSAJERO 65</t>
  </si>
  <si>
    <t>MENSAJERO 80</t>
  </si>
  <si>
    <t>NUTRIC. DIETISTA 80</t>
  </si>
  <si>
    <t>OFICIAL FARMACIA 80</t>
  </si>
  <si>
    <t>OFICIAL SOP. TEC. INFORM.</t>
  </si>
  <si>
    <t>OP. S. LAVANDERIA</t>
  </si>
  <si>
    <t>OP. TELEFONICO A 65</t>
  </si>
  <si>
    <t>OP. TELEFONICO A 80</t>
  </si>
  <si>
    <t>OPERADOR AMB. 65</t>
  </si>
  <si>
    <t>OPERADOR AMB. 80</t>
  </si>
  <si>
    <t>TEC. A EQUIP. MED.</t>
  </si>
  <si>
    <t>TEC. A TELEC</t>
  </si>
  <si>
    <t>TEC. AIRE ACOND.</t>
  </si>
  <si>
    <t>TEC. OP. TRA. PAC. URG.</t>
  </si>
  <si>
    <t>TEC. POLIVALENTE</t>
  </si>
  <si>
    <t>TEC. PUERICULTURA 80</t>
  </si>
  <si>
    <t>TEC. RADIOLOGO 65</t>
  </si>
  <si>
    <t>TEC. RADIOLOGO 80</t>
  </si>
  <si>
    <t>TERAPISTA FISICO</t>
  </si>
  <si>
    <t>D739</t>
  </si>
  <si>
    <t>TRABAJADORA SOCIAL CLINICO 80</t>
  </si>
  <si>
    <t>N51 JEFE SERVICIO UMH  80</t>
  </si>
  <si>
    <t>SAB-DOM</t>
  </si>
  <si>
    <t>PERIODO</t>
  </si>
  <si>
    <t>OF SERVS DE LAVANDERIA 80</t>
  </si>
  <si>
    <t xml:space="preserve">PROFR. EDUC. FISICA  A </t>
  </si>
  <si>
    <t>TRAB. SOCIAL 65</t>
  </si>
  <si>
    <t>TRAB. SOCIAL 80</t>
  </si>
  <si>
    <t>AUX ADMON UNID MEDICA  80</t>
  </si>
  <si>
    <t>OFICIAL DE TESORERIA   80</t>
  </si>
  <si>
    <t>AUX. LABORATORIO 8.0</t>
  </si>
  <si>
    <t>PLAZA</t>
  </si>
  <si>
    <t>AUX. SERVS. INT. 6.5</t>
  </si>
  <si>
    <t>DIA</t>
  </si>
  <si>
    <t>MES</t>
  </si>
  <si>
    <t>AUX SOPORTE TEC INFORMAT</t>
  </si>
  <si>
    <t>N33 ANALISTA A.</t>
  </si>
  <si>
    <t>N34 MEDICO GRAL.UM.</t>
  </si>
  <si>
    <t>BIBLIOTECARIO          80</t>
  </si>
  <si>
    <t>F707</t>
  </si>
  <si>
    <t xml:space="preserve">PROFR. EDUC. FISICA  B </t>
  </si>
  <si>
    <t>PROMOTOR SAL. COM.</t>
  </si>
  <si>
    <t>PSICOLOGO</t>
  </si>
  <si>
    <t>QUIMICO CLINICO 80</t>
  </si>
  <si>
    <t>N56 COOR AUX AT MED D4 80</t>
  </si>
  <si>
    <t>OFICIAL SERVS. LAVANDERIA</t>
  </si>
  <si>
    <t>AUX. ENF. GRAL. 8.0</t>
  </si>
  <si>
    <t>OFICIAL DE ESTADISTICA 80</t>
  </si>
  <si>
    <t>JEFE GRUPO SERVS TEC   80</t>
  </si>
  <si>
    <t>AUX ADMON UNID MEDICA  65</t>
  </si>
  <si>
    <t>ESP DE TESORERIA       80</t>
  </si>
  <si>
    <t>MED TRAS PAC URGENCIA  80</t>
  </si>
  <si>
    <t>F714</t>
  </si>
  <si>
    <t>N53 COORD PROG MED D1  80</t>
  </si>
  <si>
    <t>F702</t>
  </si>
  <si>
    <t>N25 TECNICA ATN OR DER 80</t>
  </si>
  <si>
    <t>AUSENTISMO</t>
  </si>
  <si>
    <t>ÁREA DE INFORMACIÓN MÉDICA Y ARCHIVO CLÍNICO</t>
  </si>
  <si>
    <t>OFICIAL PUERICULTURA   65</t>
  </si>
  <si>
    <t>TEC. B EQUIP. MED.</t>
  </si>
  <si>
    <t>TEC. B FLUIDOS ENERG.</t>
  </si>
  <si>
    <t>LUN A VIE</t>
  </si>
  <si>
    <t>COORDINADOR DE FARMACIA80</t>
  </si>
  <si>
    <t>OP GRAL EN TIENDAS     80</t>
  </si>
  <si>
    <t>TEC. ELECTRICISTA</t>
  </si>
  <si>
    <t>TEC. EQUIP. REC.</t>
  </si>
  <si>
    <t>TEC. EQUIP. TURBOC.</t>
  </si>
  <si>
    <t>TEC. MECANICO</t>
  </si>
  <si>
    <t xml:space="preserve">AUX. LIMP. Y COCINA </t>
  </si>
  <si>
    <t>AUX. SERVS. GRAL. 65</t>
  </si>
  <si>
    <t>AUX. SERVS. GRAL. 80</t>
  </si>
  <si>
    <t>AUX. SOPORTE TEC. INFORM.</t>
  </si>
  <si>
    <t>AUX. TRAB SOC. 6.5</t>
  </si>
  <si>
    <t>AUX. ADMON. U.M. 6.5</t>
  </si>
  <si>
    <t>AUX. ADMON. U.M. 8.0</t>
  </si>
  <si>
    <t>AYTE. FARMACIA 80</t>
  </si>
  <si>
    <t>N12 SRIA. J. DEPTO.</t>
  </si>
  <si>
    <t>N13 SRIA JEFE S. 80</t>
  </si>
  <si>
    <t>N14 AYTE. ADMVO.</t>
  </si>
  <si>
    <t>N15 SRIA. AUX. DELEG. 1  80</t>
  </si>
  <si>
    <t>N16 TAO</t>
  </si>
  <si>
    <t>N17 CENSOR CONST.</t>
  </si>
  <si>
    <t>N18 OP. SIST. PERS.</t>
  </si>
  <si>
    <t>N20 TEC. INF. CONT.</t>
  </si>
  <si>
    <t>N21 CHOFER DELEGADO</t>
  </si>
  <si>
    <t>N22 JEFE OFNA.</t>
  </si>
  <si>
    <t>N24 JEFE OFNA.</t>
  </si>
  <si>
    <t>N26 EJECUTOR OFN.C.</t>
  </si>
  <si>
    <t>N27 ANALISTA  D</t>
  </si>
  <si>
    <t>N29 JEFE MERC. TIENDA</t>
  </si>
  <si>
    <t>F716</t>
  </si>
  <si>
    <t>COCINERO TECNICO 1     80</t>
  </si>
  <si>
    <t>NOMBRE</t>
  </si>
  <si>
    <t>CATEGORIA SUPLENTE</t>
  </si>
  <si>
    <t>TEC MANEJO AP ELECTRODI80</t>
  </si>
  <si>
    <t>Numero de Seguridad Social</t>
  </si>
  <si>
    <t>Sexo</t>
  </si>
  <si>
    <t>OFICIAL ALM.,TEC.,PER.</t>
  </si>
  <si>
    <t>Descansos</t>
  </si>
  <si>
    <t>Horario</t>
  </si>
  <si>
    <t>Cve Horario</t>
  </si>
  <si>
    <t>S Afil</t>
  </si>
  <si>
    <t>S Contrato</t>
  </si>
  <si>
    <t>plaza</t>
  </si>
  <si>
    <t>JUE-VIE</t>
  </si>
  <si>
    <t>AUX SERVS GRALES U MED 80</t>
  </si>
  <si>
    <t>LUN A JUE</t>
  </si>
  <si>
    <t>D734</t>
  </si>
  <si>
    <t>JEFE GPO CONTABILIDAD  80</t>
  </si>
  <si>
    <t>AUX. ALMACEN 8.0</t>
  </si>
  <si>
    <t>COCINERO TEC. 1 80</t>
  </si>
  <si>
    <t>COCINERO TEC. 2 80</t>
  </si>
  <si>
    <t>COORD. ALMACEN 80</t>
  </si>
  <si>
    <t>COORD. CONT. PERS. 80</t>
  </si>
  <si>
    <t xml:space="preserve">COORD. FARMACIA </t>
  </si>
  <si>
    <t>COORD. SOP. TEC. INFORM.</t>
  </si>
  <si>
    <t xml:space="preserve">EDUCADORA </t>
  </si>
  <si>
    <t>ESPECIALISTA PERS, TES.</t>
  </si>
  <si>
    <t>N10 AUX. ADMVO.</t>
  </si>
  <si>
    <t>OFICIAL PUERICULTURA   80</t>
  </si>
  <si>
    <t>MIE-JUE</t>
  </si>
  <si>
    <t>VIE-SAB</t>
  </si>
  <si>
    <t>N30 CONF. NIVEL</t>
  </si>
  <si>
    <t>COORD DE PERSONAL      80</t>
  </si>
  <si>
    <t>AUX DE SERVS DE INT    65</t>
  </si>
  <si>
    <t>Descripcion</t>
  </si>
  <si>
    <t>CURP.</t>
  </si>
  <si>
    <t>RFC</t>
  </si>
  <si>
    <t>Departamento</t>
  </si>
  <si>
    <t>Tipo de Contratacion</t>
  </si>
  <si>
    <t>Status</t>
  </si>
  <si>
    <t>Fecha Ingreso</t>
  </si>
  <si>
    <t>DEPARTAMENTO DE PERSONAL</t>
  </si>
  <si>
    <t>ENFER. GENERAL</t>
  </si>
  <si>
    <t>MIERCOLES</t>
  </si>
  <si>
    <t>COORDINADOR DE ALMACEN 80</t>
  </si>
  <si>
    <t>ESP DE ESTADISTICA     80</t>
  </si>
  <si>
    <t>D731</t>
  </si>
  <si>
    <t>S-D</t>
  </si>
  <si>
    <t>JEFE GPO ESTADISTICA   80</t>
  </si>
  <si>
    <t>CIRUJANO MAXILO-FACIAL 80</t>
  </si>
  <si>
    <t>COORD DE TESORERIA     80</t>
  </si>
  <si>
    <t>OF DE SERVS TECNICOS   80</t>
  </si>
  <si>
    <t>AUX. ENF. S. P. 8.0</t>
  </si>
  <si>
    <t>INHALOTERAPEUTA 80</t>
  </si>
  <si>
    <t>LUNES</t>
  </si>
  <si>
    <t>N52 SUBD MED UM C      80</t>
  </si>
  <si>
    <t>N36 SUBJEF A CONS UNID 80</t>
  </si>
  <si>
    <t>AYTE DE SERVS DE INT   80</t>
  </si>
  <si>
    <t>AUX. ENF. U.M.</t>
  </si>
  <si>
    <t>C. PROC. DATOS 65</t>
  </si>
  <si>
    <t>C. PROC. DATOS 80</t>
  </si>
  <si>
    <t>ENF. ESPEC. S. PUB.</t>
  </si>
  <si>
    <t xml:space="preserve">ENF. TRAS. PAC. URG. </t>
  </si>
  <si>
    <t>ENFERM. J. DE PISO</t>
  </si>
  <si>
    <t>ENFERMERA ESPEC.</t>
  </si>
  <si>
    <t>MARTES</t>
  </si>
  <si>
    <t>COCINERO TECNICO 2     80</t>
  </si>
  <si>
    <t>VIERNES</t>
  </si>
  <si>
    <t>JEFE GPO DE PERSONAL   80</t>
  </si>
  <si>
    <t>JUEVES</t>
  </si>
  <si>
    <t>D721</t>
  </si>
  <si>
    <t>MOTIVO</t>
  </si>
  <si>
    <t>DESCANSO</t>
  </si>
  <si>
    <t>ELABORACION</t>
  </si>
  <si>
    <t>NIVELACION</t>
  </si>
  <si>
    <t>OBSERVACIONES</t>
  </si>
  <si>
    <t>UNA VEZ CAPTURADOS LOS DATOS VERIFIQUE LA INFORMACION</t>
  </si>
  <si>
    <t>S.M.I.</t>
  </si>
  <si>
    <t>MANEJADOR ALIM. 65</t>
  </si>
  <si>
    <t>VALIDACION</t>
  </si>
  <si>
    <t>NUM IDENT</t>
  </si>
  <si>
    <t>MAR-JUE</t>
  </si>
  <si>
    <t>L,M,MI,V</t>
  </si>
  <si>
    <t>MAR A VIER</t>
  </si>
  <si>
    <t>L,MA,V</t>
  </si>
  <si>
    <t>LUN A MIE</t>
  </si>
  <si>
    <t>L,J,V</t>
  </si>
  <si>
    <t>L,M,MI,J</t>
  </si>
  <si>
    <t>L,M,V</t>
  </si>
  <si>
    <t>L,M,J,V</t>
  </si>
  <si>
    <t>JEFE GPO. TES. PERS.</t>
  </si>
  <si>
    <t xml:space="preserve">       DELEGACIÓN REGIONAL EN BAJA CALIFORNIA SUR</t>
  </si>
  <si>
    <t xml:space="preserve">       DEPARTAMENTO DE PERSONAL</t>
  </si>
  <si>
    <t>MANEJADOR ALIM. 80</t>
  </si>
  <si>
    <t>Puesto</t>
  </si>
  <si>
    <t>N51 JEFE SERVICIO UMH 80</t>
  </si>
  <si>
    <t>VACACIONES</t>
  </si>
  <si>
    <t>CVE PUESTO</t>
  </si>
  <si>
    <t>S.AFIL</t>
  </si>
  <si>
    <t>S.CONTRATO</t>
  </si>
  <si>
    <t>Clave</t>
  </si>
  <si>
    <t>7.30  A 14.00 1.5 HRS ACT INV Y CAP</t>
  </si>
  <si>
    <t>5.00  A 12.30 JORNADA MIXTA</t>
  </si>
  <si>
    <t>CITOTECNOLOGO          80</t>
  </si>
  <si>
    <t>5.30  A 13.00 JORNADA MIXTA</t>
  </si>
  <si>
    <t>EDUCADORA              80</t>
  </si>
  <si>
    <t>6.00  A 12.30</t>
  </si>
  <si>
    <t>AUX DE ENFERMERIA GRAL 80</t>
  </si>
  <si>
    <t>6.00  A 14.00</t>
  </si>
  <si>
    <t>AUX DE ENF SALUD PUB   80</t>
  </si>
  <si>
    <t>6.30  A 13.00</t>
  </si>
  <si>
    <t>ESTOMATOLOGO           80</t>
  </si>
  <si>
    <t>6.30  A 14.30</t>
  </si>
  <si>
    <t>HISTOTECNOLOGO         80</t>
  </si>
  <si>
    <t>7.00  A 13.00</t>
  </si>
  <si>
    <t>INHALOTERAPEUTA        80</t>
  </si>
  <si>
    <t>7.00  A 13.30</t>
  </si>
  <si>
    <t>AUX DE LABORATORIO     80</t>
  </si>
  <si>
    <t>2.039.85</t>
  </si>
  <si>
    <t>7.00  A 15.00</t>
  </si>
  <si>
    <t>LABORATORISTA          80</t>
  </si>
  <si>
    <t>7.30  A 13.30</t>
  </si>
  <si>
    <t>MEDICO NO FAMILIAR     80</t>
  </si>
  <si>
    <t>7.30  A 14.00</t>
  </si>
  <si>
    <t>MEDICO FAMILIAR        80</t>
  </si>
  <si>
    <t>7.30  A 15.30</t>
  </si>
  <si>
    <t>8.00  A 12.00</t>
  </si>
  <si>
    <t>8.00  A 14.00</t>
  </si>
  <si>
    <t>8.00  A 14.30</t>
  </si>
  <si>
    <t>8.00  A 16.00</t>
  </si>
  <si>
    <t>8.30  A 15.00</t>
  </si>
  <si>
    <t>TECNICO RADIOLOGO      60</t>
  </si>
  <si>
    <t>8.30  A 16.30</t>
  </si>
  <si>
    <t>TECNICO RADIOLOGO      80</t>
  </si>
  <si>
    <t>9.00  A 13.00</t>
  </si>
  <si>
    <t>TERAPISTA FISICO       80</t>
  </si>
  <si>
    <t>9.00  A 15.00</t>
  </si>
  <si>
    <t>9.00  A 15.30</t>
  </si>
  <si>
    <t>MENSAJERO              65</t>
  </si>
  <si>
    <t>9.00  A 17.00</t>
  </si>
  <si>
    <t>MENSAJERO              80</t>
  </si>
  <si>
    <t>9.30  A 11.00</t>
  </si>
  <si>
    <t>AUXILIAR DE ALMACEN    65</t>
  </si>
  <si>
    <t>9.30  A 13.30</t>
  </si>
  <si>
    <t>AUXILIAR DE ALMACEN    80</t>
  </si>
  <si>
    <t>9.30  A 16.00</t>
  </si>
  <si>
    <t>ASISTENTE MEDICA       65</t>
  </si>
  <si>
    <t>9.30  A 17.30</t>
  </si>
  <si>
    <t>ASISTENTE MEDICA       80</t>
  </si>
  <si>
    <t>10.00 A 12.00</t>
  </si>
  <si>
    <t>TECNICO POLIVALENTE    80</t>
  </si>
  <si>
    <t>10.00 A 14.00</t>
  </si>
  <si>
    <t>ENFERMERA GENERAL      80</t>
  </si>
  <si>
    <t>10.00 A 16.30</t>
  </si>
  <si>
    <t>AUXILIAR DE FARMACIA   65</t>
  </si>
  <si>
    <t>10.00 A 18.00</t>
  </si>
  <si>
    <t>AUXILIAR DE FARMACIA   80</t>
  </si>
  <si>
    <t>10.30 A 17.00</t>
  </si>
  <si>
    <t>10.30 A 18.30</t>
  </si>
  <si>
    <t>11.00 A 17.30</t>
  </si>
  <si>
    <t>11.00 A 19.00</t>
  </si>
  <si>
    <t>AUX DE SERVS DE INT    80</t>
  </si>
  <si>
    <t>11.30 A 18.00</t>
  </si>
  <si>
    <t>OP SERVS DE LAVANDERIA 80</t>
  </si>
  <si>
    <t>11.30 A 19.30</t>
  </si>
  <si>
    <t>NUTRICIONISTA DIETISTA 80</t>
  </si>
  <si>
    <t>12.00 A 18.00</t>
  </si>
  <si>
    <t>QUIMICO CLINICO        80</t>
  </si>
  <si>
    <t>12.00 A 18.30</t>
  </si>
  <si>
    <t>MANEJADOR ALIMENTOS    80</t>
  </si>
  <si>
    <t>12.00 A 20.00</t>
  </si>
  <si>
    <t>OPERADOR TELEFONICO A  65</t>
  </si>
  <si>
    <t>12.30 A 19.00</t>
  </si>
  <si>
    <t>12.30 A 20.30</t>
  </si>
  <si>
    <t>TRABAJADORA SOCIAL     65</t>
  </si>
  <si>
    <t>13.30 A 20.00</t>
  </si>
  <si>
    <t>TRABAJADORA SOCIAL     80</t>
  </si>
  <si>
    <t>13.30 A 21.00 JORNADA MIXTA</t>
  </si>
  <si>
    <t>CHOFER                 80</t>
  </si>
  <si>
    <t>14.00 A 18.00</t>
  </si>
  <si>
    <t>ENF TRAS PAC URGENCIA  80</t>
  </si>
  <si>
    <t>TEC OP TRANS PAC URG   80</t>
  </si>
  <si>
    <t>14.00 A 20.00</t>
  </si>
  <si>
    <t>AUX UNIV DE OFICINAS   65</t>
  </si>
  <si>
    <t>14.00 A 20.30</t>
  </si>
  <si>
    <t>AUX UNIV DE OFICINAS   80</t>
  </si>
  <si>
    <t>14.00 A 21.30 JORNADA MIXTA</t>
  </si>
  <si>
    <t>OPERADOR AMBULANCIAS 80</t>
  </si>
  <si>
    <t>14.30 A 20.30</t>
  </si>
  <si>
    <t>14.30 A 21.00</t>
  </si>
  <si>
    <t>OFICIAL DE ALMACEN     80</t>
  </si>
  <si>
    <t>14.30 A 22.00 JORNADA MIXTA</t>
  </si>
  <si>
    <t>COORD ASIST MEDICAS    80</t>
  </si>
  <si>
    <t>15.00 A 19.00</t>
  </si>
  <si>
    <t>TECNICO ELECTRICISTA   80</t>
  </si>
  <si>
    <t>TECNICO MECANICO       80</t>
  </si>
  <si>
    <t>15.00 A 21.00</t>
  </si>
  <si>
    <t>TECNICO PLOMERO        80</t>
  </si>
  <si>
    <t>15.00 A 21.30</t>
  </si>
  <si>
    <t>ENFERMERA ESPECIALISTA 80</t>
  </si>
  <si>
    <t>15.00 A 22.30 JORNADA MIXTA</t>
  </si>
  <si>
    <t>ENF ESPEC SALUD PUBL   80</t>
  </si>
  <si>
    <t>15.30 A 21.30</t>
  </si>
  <si>
    <t>AYUDANTE DE FARMACIA   80</t>
  </si>
  <si>
    <t>15.30 A 22.00</t>
  </si>
  <si>
    <t>TECNICO PUERICULTURA   80</t>
  </si>
  <si>
    <t>15.30 A 23.00 JORNADA MIXTA</t>
  </si>
  <si>
    <t>16.00 A 20.00</t>
  </si>
  <si>
    <t>??</t>
  </si>
  <si>
    <t>16.00 A 22.00</t>
  </si>
  <si>
    <t>16.00 A 22.30</t>
  </si>
  <si>
    <t>TRABAJADOR SOCIAL CLINICO</t>
  </si>
  <si>
    <t>16.00 A 23.00 JORNADA NOCTURNA</t>
  </si>
  <si>
    <t>16.30 A 18.00</t>
  </si>
  <si>
    <t>HORARIO MOVIL  6:00 HRS</t>
  </si>
  <si>
    <t>OFICIAL DE PERSONAL    80</t>
  </si>
  <si>
    <t>17.00 A 18.30</t>
  </si>
  <si>
    <t>17.00 A 21.00</t>
  </si>
  <si>
    <t>17.00 A 24.00 JORNADA NOCTURNA</t>
  </si>
  <si>
    <t>TEC A AIRE ACON REFRIG 80</t>
  </si>
  <si>
    <t>23.00 A 06.00 JORNADA NOCTURNA</t>
  </si>
  <si>
    <t>TEC A EQUIPOS MEDICOS  80</t>
  </si>
  <si>
    <t>0.00  A 07.00 JORNADA NOCTURNA</t>
  </si>
  <si>
    <t>TEC A TELECOMUNICACION 80</t>
  </si>
  <si>
    <t>HORARIO MOVIL</t>
  </si>
  <si>
    <t>ENFERMERA JEFE DE PISO 80</t>
  </si>
  <si>
    <t>HORARIO MOVIL CONTINUO MATUTINO</t>
  </si>
  <si>
    <t>OFICIAL DE FARMACIA    80</t>
  </si>
  <si>
    <t>HORARIO MOVIL CONTINUO VESPERTINO</t>
  </si>
  <si>
    <t>OFICIAL SERVS DE INT   80</t>
  </si>
  <si>
    <t>HORARIO MOVIL CONTINUO MAT Y VESP</t>
  </si>
  <si>
    <t>13.00 A 17.00</t>
  </si>
  <si>
    <t>13.00 A 19.00</t>
  </si>
  <si>
    <t>13.00 A 19.30</t>
  </si>
  <si>
    <t>13.00 A 20.30 JORNADA MIXTA</t>
  </si>
  <si>
    <t>COORD DE ESTADISTICA   80</t>
  </si>
  <si>
    <t>16.00 A 18.00</t>
  </si>
  <si>
    <t>COORD DE CONTABILIDAD  80</t>
  </si>
  <si>
    <t>13.00 A 20.30 4 VECES POR SEMANA Y 8 HRS SAB o DOM</t>
  </si>
  <si>
    <t>14.00 A21.30 4 VECES POR SEM Y 8 HRS SAB o DOM</t>
  </si>
  <si>
    <t>TEC B EQUIPOS MEDICOS  80</t>
  </si>
  <si>
    <t>14.00 A 21.30 3 VECES POR SEMANA Y 8 HRS. SAB o DO</t>
  </si>
  <si>
    <t>TEC B FLUIDOS-ENERGET  80</t>
  </si>
  <si>
    <t>13.00 A 20.30 4 VECES POR SEM Y 8 HRS SAB o DOM</t>
  </si>
  <si>
    <t>TEC EQ RECIPROCANTES   80</t>
  </si>
  <si>
    <t>12.00 A 20.00 4 VECES POR SEMANA Y 8 HRS SAB o DOM</t>
  </si>
  <si>
    <t>13.30 A 21.00 HRS 4 VECES POR SEM Y 8 HRS SAB o DO</t>
  </si>
  <si>
    <t>14.30 A 22.00 4 VECES POR SEMANA Y 8 HRS SAB o DOM</t>
  </si>
  <si>
    <t>13.30 A 21.00 3 VECES POR SEMANA Y 8 HRS SAB Y DOM</t>
  </si>
  <si>
    <t>14.30 A 22.00 3 VECES POR SEMANA Y 8 HRS SAB Y DOM</t>
  </si>
  <si>
    <t>13.00 A 20.30 3 VECES POR SEMANA Y 8 HRS SAB Y DOM</t>
  </si>
  <si>
    <t>15.00 A 21.00 HRS 4 VECES POR SEM Y 6 HRS SAB o DO</t>
  </si>
  <si>
    <t>TEC EQ TURBOCENTRIFUGO 80</t>
  </si>
  <si>
    <t>17.00 A 21.00 3 VECES POR SEM Y 4 HRS SAB Y DOM</t>
  </si>
  <si>
    <t>6.00  A 10.00</t>
  </si>
  <si>
    <t>ESP DE SERVS TECNICOS  80</t>
  </si>
  <si>
    <t>HORARIO MOVIL 6.5 HRS</t>
  </si>
  <si>
    <t>HORARIO MOVIL VESPERTINO 6.5 HRS</t>
  </si>
  <si>
    <t>HORARIO MOVIL CONTINUO 6.5 HRS</t>
  </si>
  <si>
    <t>FECHA</t>
  </si>
  <si>
    <t>QNA 1</t>
  </si>
  <si>
    <t>QNA2</t>
  </si>
  <si>
    <t>8.00  A 14.00 CE Y 2 HRS. VISITAS  Y CAP. INVES.</t>
  </si>
  <si>
    <t>2012/020</t>
  </si>
  <si>
    <t>14.00 A 20.00 CE  Y 1.5 HRS. VISITAS CAP. INVES.</t>
  </si>
  <si>
    <t>2013/001</t>
  </si>
  <si>
    <t>2013/002</t>
  </si>
  <si>
    <t>7.30  A 14.00 Y 1.5 HRS. PREP. ACT. DOC. E INVES.</t>
  </si>
  <si>
    <t>14.00 A 20.30 Y 1.0 HRS. PREP. ACT. DOC. INVEST.</t>
  </si>
  <si>
    <t>7.00  A 13.30 Y 1.5 HRS PREP ACT DOC INVES</t>
  </si>
  <si>
    <t>8.00  A 14.30 Y 1.5 HRS PREP ACT DOC E NVES</t>
  </si>
  <si>
    <t>13.30 A 20.00 Y 1.0 HRS PREP ACT DOC E INV</t>
  </si>
  <si>
    <t>14.30 A 21.00 Y 1 HRS PREP ACT DOC E INV</t>
  </si>
  <si>
    <t>7.30  A 14.00 HRS EXCLUSIVO ESTOMATOLOGOS</t>
  </si>
  <si>
    <t>13.30 A 20.00 EXCLUSIVO ESTOMATOLOGOS</t>
  </si>
  <si>
    <t>14.30 A 21.00 EXCLUSIVO ESTOMATOLOGOS</t>
  </si>
  <si>
    <t>HORARIO MOVIL URGENCIAS 8 HRS</t>
  </si>
  <si>
    <t>8.00  A 14.30  6 HRS C E 0.5 F S Y 1.5 CAP E INVES</t>
  </si>
  <si>
    <t>14.00 A 20.30 6 HRS CE 0.5 FS Y 1.0 CAP E INV</t>
  </si>
  <si>
    <t>7.00  A 13.30 Y 1.5 HRS ACT CAP E INVES</t>
  </si>
  <si>
    <t>8.00  A 14.30 Y 1.5 HRS PARA ACT INV Y CAP</t>
  </si>
  <si>
    <t>13.30 A 20.00 Y 1 HR PARA ACT INV Y CAP</t>
  </si>
  <si>
    <t>14.30 A 21.00 Y 1 HR PARA ACT INV Y CAP</t>
  </si>
  <si>
    <t>2013/003</t>
  </si>
  <si>
    <t>HORARIO MOVIL 8 HRS.</t>
  </si>
  <si>
    <t>14.00 A 20.30 EXCLUSIVO ESTOMATOLOGOS</t>
  </si>
  <si>
    <t>7.30  A 14.00 Y 1.5 HRS ACT INV Y CAP</t>
  </si>
  <si>
    <t>HORARIO MOVIL CONT MAT Y ACT CAT MED FAM</t>
  </si>
  <si>
    <t>HOR MOV CONT VESP Y ACT CAT MED FAM</t>
  </si>
  <si>
    <t>HOR MOV CONT MAT Y ACT CAT MED NO FAM</t>
  </si>
  <si>
    <t>HOR MOV CONT VESP Y ACT CAT MED NO FAM</t>
  </si>
  <si>
    <t>HOR MOV CONT MAT O VESP Y ACT CAT MED NO FAM</t>
  </si>
  <si>
    <t>7.00  A 11.00 Y 13.00 A 17.00</t>
  </si>
  <si>
    <t>7.00  A 11.00 Y 14.00 A 18.00</t>
  </si>
  <si>
    <t>7.00  A 11.00 Y 16.00 A 20.00</t>
  </si>
  <si>
    <t>7.00  A 12.00 Y 13.00 A 16.00</t>
  </si>
  <si>
    <t>7.00  A 12.00 Y 14.00 A 17.00</t>
  </si>
  <si>
    <t>7.00  A 12.00 Y 15.00 A 18.00</t>
  </si>
  <si>
    <t>7.00  A 13.00 Y 14.00 A 16.00</t>
  </si>
  <si>
    <t>2013/004</t>
  </si>
  <si>
    <t>7.00  A 13.00 Y 15.00 A 17.00</t>
  </si>
  <si>
    <t>7.00  A 13.00 Y 16.00 A 18.00</t>
  </si>
  <si>
    <t>7.30  A 11.30 Y 13.30 A 17.30</t>
  </si>
  <si>
    <t>7.30  A 11.30 Y 14.30 A 18.30</t>
  </si>
  <si>
    <t>7.30  A 12.00 Y 13.00 A 16.30</t>
  </si>
  <si>
    <t>7.30  A 12.00 Y 14.30 A 18.00</t>
  </si>
  <si>
    <t>7.30  A 12.30 Y 14.30 A 17.30</t>
  </si>
  <si>
    <t>7.30  A 13.00 Y 14.00 A 16.30</t>
  </si>
  <si>
    <t>7.30  A 13.00 Y 15.00 A 17.30</t>
  </si>
  <si>
    <t>7.30  A 13.30 Y 14.30 A 16.30</t>
  </si>
  <si>
    <t>7.30  A 13.30 Y 15.00 A 17.00</t>
  </si>
  <si>
    <t>7.30  A 13.30 Y 15.30 A 17.30</t>
  </si>
  <si>
    <t>7.30  A 13.30 Y 16.00 A 18.00</t>
  </si>
  <si>
    <t>2013/005</t>
  </si>
  <si>
    <t>8.00  A 11.00 Y 14.00 A 17.00 CE Y 2 HORAS VISITA</t>
  </si>
  <si>
    <t>8:00  A 11:00 Y 15:00 A 18:00</t>
  </si>
  <si>
    <t>8.00  A 11.00 Y 15.00 A 18.00 CE Y 2 HORAS VISITA</t>
  </si>
  <si>
    <t>8.00  A 12.00 Y 13.00 A 17.00</t>
  </si>
  <si>
    <t>8.00  A 12.00 Y 14.00 A 18.00</t>
  </si>
  <si>
    <t>8.00  A 12.00 Y 15.00 A 19.00</t>
  </si>
  <si>
    <t>8.00  A 12.00 Y 16.00 A 20.00</t>
  </si>
  <si>
    <t>8.00  A 13.00 Y 14.00 A 17.00</t>
  </si>
  <si>
    <t>8.00  A 13.00 Y 15.00 A 18.00</t>
  </si>
  <si>
    <t>8.00  A 13.00 Y 16.00 A 19.00</t>
  </si>
  <si>
    <t>8.00  A 13.00 Y 17.00 A 20.00</t>
  </si>
  <si>
    <t>8:00 A 13:00 Y 18:00 A 21:00</t>
  </si>
  <si>
    <t>8.00  A 14.00 Y 15.00 A 17.00</t>
  </si>
  <si>
    <t>8.00  A 14.00 Y 16.00 A 18.00</t>
  </si>
  <si>
    <t>8.00  A 14.00 Y 17.00 A 19.00</t>
  </si>
  <si>
    <t>2013/006</t>
  </si>
  <si>
    <t>8.00  A 14.00 Y 18.00 A 20.00</t>
  </si>
  <si>
    <t>8.30  A 13.30 Y 15.00 A 18.00</t>
  </si>
  <si>
    <t>8.30  A 14.30 Y 16.00 A 18.00</t>
  </si>
  <si>
    <t>8.30  A 14.30 Y 16.30 A 18.30</t>
  </si>
  <si>
    <t>9.00  A 13.00 Y 14.00 A 18.00</t>
  </si>
  <si>
    <t>9.00  A 13.00 Y 15.00 A 18.00 CE Y 1 HORA VIS.</t>
  </si>
  <si>
    <t>9.00  A 13.00 Y 15.00 A 19.00</t>
  </si>
  <si>
    <t>9.00  A 13.00 Y 16.00 A 20.00</t>
  </si>
  <si>
    <t>9.00  A 14.00 Y 15.00 A 18.00</t>
  </si>
  <si>
    <t>9.00  A 14.00 Y 16.00 A 19.00</t>
  </si>
  <si>
    <t>9.00  A 14.00 Y 17.00 A 20.00</t>
  </si>
  <si>
    <t>9.00  A 14.00 Y 18.00 A 21.00</t>
  </si>
  <si>
    <t>9.00  A 15.00 Y 17.00 A 19.00</t>
  </si>
  <si>
    <t>9.00  A 15.00 Y 18.00 A 20.00</t>
  </si>
  <si>
    <t>10.00 A 14.00 Y 16.00 A 20.00</t>
  </si>
  <si>
    <t>10.00 A 14.00 Y 17.00 A 21.00</t>
  </si>
  <si>
    <t>2013/007</t>
  </si>
  <si>
    <t>10.00 A 15.00 Y 17.00 A 20.00</t>
  </si>
  <si>
    <t>11.00 A 14.00 Y 17.00 A 20.00 C EY 2 HORAS VISITAS</t>
  </si>
  <si>
    <t>11.00 A 14.00 Y 18.00 A 21.00 CE Y 2 HORAS VISITAS</t>
  </si>
  <si>
    <t>11.00 A 15.00 Y 17.00 A 21.00</t>
  </si>
  <si>
    <t>HORARIO MOVIL 8.0 HRS</t>
  </si>
  <si>
    <t>7.00  A 13.00 Y 17.00 A 19.00</t>
  </si>
  <si>
    <t>7.00  A 13.00 Y 18.00 A 20.00</t>
  </si>
  <si>
    <t>8.00  A 14.00 Y 15.30 A 17.30</t>
  </si>
  <si>
    <t>9.00  A 12.00 Y 15.00 A 20.00</t>
  </si>
  <si>
    <t>9.00  A 13.00 Y 15.30 A 19.30</t>
  </si>
  <si>
    <t>10.00 A 12.00 Y 14.00 A 20.00</t>
  </si>
  <si>
    <t>10.00 A 16.00 Y 18.00 A 20.00</t>
  </si>
  <si>
    <t>10.30 A 14.30 Y 16.00 A 20.00</t>
  </si>
  <si>
    <t>18.00 A 20.00 Y 10 HORAS DISCRECIONALES</t>
  </si>
  <si>
    <t>15.30 A 20.30 Y 7.5 HORAS DISCRECIONALES</t>
  </si>
  <si>
    <t>2013/008</t>
  </si>
  <si>
    <t>14.00 A 20.00 Y 10 HORAS DISCRECIONALES</t>
  </si>
  <si>
    <t>B704</t>
  </si>
  <si>
    <t>8.00  A 22.00 2 VECES POR SEMANA Y 16 A 21 2 VECES</t>
  </si>
  <si>
    <t>B802</t>
  </si>
  <si>
    <t>16.00 A 18.00 L  A  J Y 12 HORAS DISCRECIONALES</t>
  </si>
  <si>
    <t>B803</t>
  </si>
  <si>
    <t>16.00 A 18.00 4 VECES POR SEMANA Y 12 HRS. DISCREC</t>
  </si>
  <si>
    <t>B805</t>
  </si>
  <si>
    <t>16.00 A 19.00 4 VECES POR SEMANA Y 8 HRS DISCRECIO</t>
  </si>
  <si>
    <t>B806</t>
  </si>
  <si>
    <t>16.00 A 20.00 4 VECES POR SEMANA Y 4 HRS DISCRECIO</t>
  </si>
  <si>
    <t>B807</t>
  </si>
  <si>
    <t>17.00 A 19.00 4 VECES POR SEMANA Y 4 HRS DISCRECIO</t>
  </si>
  <si>
    <t>B808</t>
  </si>
  <si>
    <t>17.00 A 19.30 4 VECES  POR SEMANA  Y 10 HRS DISCRE</t>
  </si>
  <si>
    <t>B810</t>
  </si>
  <si>
    <t>18.00 A 20.00 4 VECES POR SEMANA Y 12 HRS DISCRECI</t>
  </si>
  <si>
    <t>B811</t>
  </si>
  <si>
    <t>18.00 A 20.30 4 VECES POR SEMANA Y 10 HRS DISCRECI</t>
  </si>
  <si>
    <t>B813</t>
  </si>
  <si>
    <t>19.30 A 21.30 4 VECES POR SEMANA Y 12 HRS DISCRECI</t>
  </si>
  <si>
    <t>C706</t>
  </si>
  <si>
    <t>20:00 6:00 CADA TERCER DIA</t>
  </si>
  <si>
    <t>C708</t>
  </si>
  <si>
    <t>20.00 A 07.00 CADA TERCER DIA</t>
  </si>
  <si>
    <t>C710</t>
  </si>
  <si>
    <t>20.30 A 06.30 3 VECES POR SEMANA Y 10 HRS D ALT.</t>
  </si>
  <si>
    <t>C711</t>
  </si>
  <si>
    <t>21.00 A 07.00 CADA TERCER DIA</t>
  </si>
  <si>
    <t>2013/009</t>
  </si>
  <si>
    <t>C712</t>
  </si>
  <si>
    <t>21.00 A 07.00 3 VECES POR SEMANA Y 10 HRS D ALT</t>
  </si>
  <si>
    <t>C714</t>
  </si>
  <si>
    <t>21.30 A 07.30 3 VECES POR SEMANA Y 10 HRS D ALT</t>
  </si>
  <si>
    <t>C716</t>
  </si>
  <si>
    <t>22.00 A 08.00 CADA TERCER DIA</t>
  </si>
  <si>
    <t>C720</t>
  </si>
  <si>
    <t>21.30 A 07.30 CADA TERCER DIA</t>
  </si>
  <si>
    <t>D710</t>
  </si>
  <si>
    <t>19.20 A 07.00 3 VECES POR SEMANA</t>
  </si>
  <si>
    <t>D712</t>
  </si>
  <si>
    <t>19.30 A 07.10 3 VECES POR SEMANA</t>
  </si>
  <si>
    <t>D715</t>
  </si>
  <si>
    <t>20.00 A 07.40 3 VECES POR SEMANA</t>
  </si>
  <si>
    <t>21.00 A 08.40 3 VECES POR SEMANA</t>
  </si>
  <si>
    <t>20.30 A 08.10 3 VECES POR SEMANA</t>
  </si>
  <si>
    <t>19.50 A 07.30 3 VECES POR SEMANA</t>
  </si>
  <si>
    <t>20.30 A 07.20 DIAS ALT CONT DESC F Y PREP ACTV DOC</t>
  </si>
  <si>
    <t>D736</t>
  </si>
  <si>
    <t>20.00 A 06.50 DIAS ALT DESC  FIJO Y PREP ACT DOC E</t>
  </si>
  <si>
    <t>D737</t>
  </si>
  <si>
    <t>21.00 A 07.50 DIAS ALT DESC FIJO  Y PREP ACT DOC E</t>
  </si>
  <si>
    <t>7.40  A 21.00 SABADOS Y DOMINGOS, 20.30 A 07.50 MI</t>
  </si>
  <si>
    <t>2013/010</t>
  </si>
  <si>
    <t>D740</t>
  </si>
  <si>
    <t>20.00 A 06.50 Y 50 MIN. PARA ACTV INVEST Y CAP</t>
  </si>
  <si>
    <t>D741</t>
  </si>
  <si>
    <t>21.00 A 07.50 Y 50 MIN PARA ACTY INVEST Y CAP</t>
  </si>
  <si>
    <t>D745</t>
  </si>
  <si>
    <t>HORARIO MOVIL JORN ACUM NOCT</t>
  </si>
  <si>
    <t>D803</t>
  </si>
  <si>
    <t>9.00  A 11.00 3 VECES POR SEMANA Y 14 HRS DISCRECI</t>
  </si>
  <si>
    <t>D808</t>
  </si>
  <si>
    <t>15.00 A 17.00 3 VECES POR SEMANA Y 14 HRS DISCRECI</t>
  </si>
  <si>
    <t>D811</t>
  </si>
  <si>
    <t>16.00 A 18.00 3 VECES POR SEMANA Y 14 HRS DISCRECI</t>
  </si>
  <si>
    <t>D825</t>
  </si>
  <si>
    <t>17.00 A 19.00 3 VECES POR SEMANA Y 14 HRS DISCRECI</t>
  </si>
  <si>
    <t>D834</t>
  </si>
  <si>
    <t>18.00 A 20.00 3 VECES POR SEMANA Y 14 HRS DISCRECI</t>
  </si>
  <si>
    <t>D840</t>
  </si>
  <si>
    <t>19.00 A 21.00 3 VECES POR SEMANA Y 14 HRS DISCRECI</t>
  </si>
  <si>
    <t>D844</t>
  </si>
  <si>
    <t>10.00 A 12.00 3 VECES POR SEMANA Y 20.00  HRS DISC</t>
  </si>
  <si>
    <t>E701</t>
  </si>
  <si>
    <t>15.30 A 07.30 2 VECES POR SEMANA Y DOM ALTERNOS</t>
  </si>
  <si>
    <t>E703</t>
  </si>
  <si>
    <t>19.00 A 08.00 2 GUARD POR SEM Y 1 AD C/15 D C /PRE</t>
  </si>
  <si>
    <t>F700</t>
  </si>
  <si>
    <t>7.45  A 20.45 SABADO Y DE 08.00 A 06.00 DOM A LUNE</t>
  </si>
  <si>
    <t>F701</t>
  </si>
  <si>
    <t>7.30  A 07.30 24 HRS MAS 12 HRS NOCT 1 VEZ POR SEM</t>
  </si>
  <si>
    <t>7.30  A 22.00 SABADO Y DE 8.00 A 8.00 DOM A LUNES</t>
  </si>
  <si>
    <t>F704</t>
  </si>
  <si>
    <t>8.00  A 08.00 Y 12 HRS NOCT 1 VEZ POR SEMANA</t>
  </si>
  <si>
    <t>2013/011</t>
  </si>
  <si>
    <t>6.00  A 21.30 SABADO Y 06.00 A 22.00   D</t>
  </si>
  <si>
    <t>F708</t>
  </si>
  <si>
    <t>7.00  A 21.30 2 VECES POR SEMANA</t>
  </si>
  <si>
    <t>F710</t>
  </si>
  <si>
    <t>7.30  A 22.00 2 VECES POR SEMANA</t>
  </si>
  <si>
    <t>F711</t>
  </si>
  <si>
    <t>8.00  A 08.00 S  o D  Y 8.5 HRS M o J C/ PREP ACT</t>
  </si>
  <si>
    <t>F712</t>
  </si>
  <si>
    <t>24 Hrs. S o D y 11.5 Hrs. L,M,M,J,V.</t>
  </si>
  <si>
    <t>6.45  A 23.00 SAB Y DOM C/ PREP ACT DOC E INV</t>
  </si>
  <si>
    <t>HORARIO MOVIL JORN. ACUM. 8.0 HRS.</t>
  </si>
  <si>
    <t>F717</t>
  </si>
  <si>
    <t>6.45  A 23.00 SAB Y DOM CON TIEMPO ACT INV Y CAP</t>
  </si>
  <si>
    <t>F802</t>
  </si>
  <si>
    <t>8.00  A 11.00 2 VECES POR SEMANA Y 14 HRS DISCRECI</t>
  </si>
  <si>
    <t>F805</t>
  </si>
  <si>
    <t>9.00  A 12.00 2 VECES POR SEMANA Y 14.5 HRS DISCRE</t>
  </si>
  <si>
    <t>F815</t>
  </si>
  <si>
    <t>15.00 A 18.00 2 VECES POR SEMANA Y 14 HRS  DISCREC</t>
  </si>
  <si>
    <t>F819</t>
  </si>
  <si>
    <t>15.00 A 19.00 2 VECES POR SEMANA Y 12 HRS DISCRECI</t>
  </si>
  <si>
    <t>F822</t>
  </si>
  <si>
    <t>16.00 A 19.00 2 VECES POR SEMANA Y 10.5 HRS  DISCR</t>
  </si>
  <si>
    <t>F823</t>
  </si>
  <si>
    <t>16.00 A 19.00 2 VECES POR SEMANA Y 14 HRS DISCRECI</t>
  </si>
  <si>
    <t>F825</t>
  </si>
  <si>
    <t>16.00 A 20.00 2 VECES POR SEMANA Y 12 HRS DISCRECI</t>
  </si>
  <si>
    <t>2013/012</t>
  </si>
  <si>
    <t>F827</t>
  </si>
  <si>
    <t>16.30 A 19.30 2 VECES POR SEMANA Y 14 HRS DISCRECI</t>
  </si>
  <si>
    <t>F829</t>
  </si>
  <si>
    <t>17.00 A 20.00 2 VECES POR SEMANA Y 14 HRS DISCRECI</t>
  </si>
  <si>
    <t>F832</t>
  </si>
  <si>
    <t>17.00 A 21.00 2 VECES POR SEMANA Y 12 HRS DISCRECI</t>
  </si>
  <si>
    <t>F835</t>
  </si>
  <si>
    <t>18.00 A 21.00 2 VECES POR SEMANA Y 14 HRS DISCRECI</t>
  </si>
  <si>
    <t>Según requerimiento</t>
  </si>
  <si>
    <t>X700</t>
  </si>
  <si>
    <t>8:00 A 6:00</t>
  </si>
  <si>
    <t>X702</t>
  </si>
  <si>
    <t>08:00 A 07:59</t>
  </si>
  <si>
    <t>X707</t>
  </si>
  <si>
    <t>06:00 A 22:00 DOM</t>
  </si>
  <si>
    <t>X730</t>
  </si>
  <si>
    <t>12:00 A 23:40</t>
  </si>
  <si>
    <t>X739</t>
  </si>
  <si>
    <t>20:00 A 07:50 MIE</t>
  </si>
  <si>
    <t>2013/013</t>
  </si>
  <si>
    <t>2013/014</t>
  </si>
  <si>
    <t>2013/015</t>
  </si>
  <si>
    <t>2013/016</t>
  </si>
  <si>
    <t>2013/017</t>
  </si>
  <si>
    <t>2013/018</t>
  </si>
  <si>
    <t>2013/019</t>
  </si>
  <si>
    <t>2013/020</t>
  </si>
  <si>
    <t>2013/021</t>
  </si>
  <si>
    <t>2013/022</t>
  </si>
  <si>
    <t>2013/023</t>
  </si>
  <si>
    <t>2013/024</t>
  </si>
  <si>
    <t>2014/001</t>
  </si>
  <si>
    <t>COMISION</t>
  </si>
  <si>
    <t>LICENCIA</t>
  </si>
  <si>
    <t>INCAPACIDAD</t>
  </si>
  <si>
    <t>FALTA INJUSTIFICADA</t>
  </si>
  <si>
    <t>GUARDIA FESTIVA</t>
  </si>
  <si>
    <t>TRASLADO</t>
  </si>
  <si>
    <t>6TO Y 7MO</t>
  </si>
  <si>
    <t>JORNADA AUTORIZADA 65</t>
  </si>
  <si>
    <t>JORNADA AUTORIZADA 80</t>
  </si>
  <si>
    <t>HORAS</t>
  </si>
  <si>
    <t>2014/002</t>
  </si>
  <si>
    <t>2014/003</t>
  </si>
  <si>
    <t>2014/004</t>
  </si>
  <si>
    <t>2014/005</t>
  </si>
  <si>
    <t>2014/006</t>
  </si>
  <si>
    <t>2014/007</t>
  </si>
  <si>
    <t>2014/008</t>
  </si>
  <si>
    <t>2014/009</t>
  </si>
  <si>
    <t>2014/010</t>
  </si>
  <si>
    <t>2014/011</t>
  </si>
  <si>
    <t>2014/012</t>
  </si>
  <si>
    <t>2014/013</t>
  </si>
  <si>
    <t>2014/014</t>
  </si>
  <si>
    <t>2014/015</t>
  </si>
  <si>
    <t>2014/016</t>
  </si>
  <si>
    <t>2014/017</t>
  </si>
  <si>
    <t>2014/018</t>
  </si>
  <si>
    <t>2014/019</t>
  </si>
  <si>
    <t>2014/020</t>
  </si>
  <si>
    <t>2014/021</t>
  </si>
  <si>
    <t>2014/022</t>
  </si>
  <si>
    <t>2014/023</t>
  </si>
  <si>
    <t>2014/024</t>
  </si>
  <si>
    <t>2015/001</t>
  </si>
  <si>
    <t>2015/002</t>
  </si>
  <si>
    <t>2015/003</t>
  </si>
  <si>
    <t>2015/004</t>
  </si>
  <si>
    <t>2015/005</t>
  </si>
  <si>
    <t>2015/006</t>
  </si>
  <si>
    <t>2015/007</t>
  </si>
  <si>
    <t>2015/008</t>
  </si>
  <si>
    <t>2015/009</t>
  </si>
  <si>
    <t>2015/010</t>
  </si>
  <si>
    <t>2015/011</t>
  </si>
  <si>
    <t>2015/012</t>
  </si>
  <si>
    <t>2015/013</t>
  </si>
  <si>
    <t>2015/014</t>
  </si>
  <si>
    <t>2015/015</t>
  </si>
  <si>
    <t>2015/016</t>
  </si>
  <si>
    <t>2015/017</t>
  </si>
  <si>
    <t>2015/018</t>
  </si>
  <si>
    <t>2015/019</t>
  </si>
  <si>
    <t>2015/020</t>
  </si>
  <si>
    <t>2015/021</t>
  </si>
  <si>
    <t>2015/022</t>
  </si>
  <si>
    <t>2015/023</t>
  </si>
  <si>
    <t>2015/024</t>
  </si>
  <si>
    <t>2016/001</t>
  </si>
  <si>
    <t>2016/002</t>
  </si>
  <si>
    <t>2016/003</t>
  </si>
  <si>
    <t>2016/004</t>
  </si>
  <si>
    <t>2016/005</t>
  </si>
  <si>
    <t>2016/006</t>
  </si>
  <si>
    <t>2016/007</t>
  </si>
  <si>
    <t>2016/008</t>
  </si>
  <si>
    <t>2016/009</t>
  </si>
  <si>
    <t>2016/010</t>
  </si>
  <si>
    <t>2016/011</t>
  </si>
  <si>
    <t>2016/012</t>
  </si>
  <si>
    <t>2016/013</t>
  </si>
  <si>
    <t>2016/014</t>
  </si>
  <si>
    <t>2016/015</t>
  </si>
  <si>
    <t>2016/016</t>
  </si>
  <si>
    <t>2016/017</t>
  </si>
  <si>
    <t>2016/018</t>
  </si>
  <si>
    <t>2016/019</t>
  </si>
  <si>
    <t>2016/020</t>
  </si>
  <si>
    <t>2016/021</t>
  </si>
  <si>
    <t>2016/022</t>
  </si>
  <si>
    <t>2016/023</t>
  </si>
  <si>
    <t>2016/024</t>
  </si>
  <si>
    <t>2017/001</t>
  </si>
  <si>
    <t>2017/002</t>
  </si>
  <si>
    <t>2017/003</t>
  </si>
  <si>
    <t>2017/004</t>
  </si>
  <si>
    <t>2017/005</t>
  </si>
  <si>
    <t>2017/006</t>
  </si>
  <si>
    <t>2017/007</t>
  </si>
  <si>
    <t>2017/008</t>
  </si>
  <si>
    <t>2017/009</t>
  </si>
  <si>
    <t>2017/010</t>
  </si>
  <si>
    <t>2017/011</t>
  </si>
  <si>
    <t>2017/012</t>
  </si>
  <si>
    <t>2017/013</t>
  </si>
  <si>
    <t>2017/014</t>
  </si>
  <si>
    <t>2017/015</t>
  </si>
  <si>
    <t>2017/016</t>
  </si>
  <si>
    <t>2017/017</t>
  </si>
  <si>
    <t>2017/018</t>
  </si>
  <si>
    <t>2017/019</t>
  </si>
  <si>
    <t>2017/020</t>
  </si>
  <si>
    <t>2017/021</t>
  </si>
  <si>
    <t>2017/022</t>
  </si>
  <si>
    <t>2017/023</t>
  </si>
  <si>
    <t>2017/024</t>
  </si>
  <si>
    <t>2018/001</t>
  </si>
  <si>
    <t>2018/002</t>
  </si>
  <si>
    <t>2018/003</t>
  </si>
  <si>
    <t>2018/004</t>
  </si>
  <si>
    <t>2018/005</t>
  </si>
  <si>
    <t>2018/006</t>
  </si>
  <si>
    <t>2018/007</t>
  </si>
  <si>
    <t>2018/008</t>
  </si>
  <si>
    <t>2018/009</t>
  </si>
  <si>
    <t>2018/010</t>
  </si>
  <si>
    <t>2018/011</t>
  </si>
  <si>
    <t>2018/012</t>
  </si>
  <si>
    <t>2018/013</t>
  </si>
  <si>
    <t>2018/014</t>
  </si>
  <si>
    <t>2018/015</t>
  </si>
  <si>
    <t>2018/016</t>
  </si>
  <si>
    <t>2018/017</t>
  </si>
  <si>
    <t>2018/018</t>
  </si>
  <si>
    <t>2018/019</t>
  </si>
  <si>
    <t>2018/020</t>
  </si>
  <si>
    <t>2018/021</t>
  </si>
  <si>
    <t>2018/022</t>
  </si>
  <si>
    <t>2018/023</t>
  </si>
  <si>
    <t>2018/024</t>
  </si>
  <si>
    <t>2019/001</t>
  </si>
  <si>
    <t>2019/002</t>
  </si>
  <si>
    <t>2019/003</t>
  </si>
  <si>
    <t>2019/004</t>
  </si>
  <si>
    <t>2019/005</t>
  </si>
  <si>
    <t>2019/006</t>
  </si>
  <si>
    <t>2019/007</t>
  </si>
  <si>
    <t>2019/008</t>
  </si>
  <si>
    <t>2019/009</t>
  </si>
  <si>
    <t>2019/010</t>
  </si>
  <si>
    <t>2019/011</t>
  </si>
  <si>
    <t>2019/012</t>
  </si>
  <si>
    <t>2019/013</t>
  </si>
  <si>
    <t>2019/014</t>
  </si>
  <si>
    <t>2019/015</t>
  </si>
  <si>
    <t>2019/016</t>
  </si>
  <si>
    <t>2019/017</t>
  </si>
  <si>
    <t>2019/018</t>
  </si>
  <si>
    <t>2019/019</t>
  </si>
  <si>
    <t>2019/020</t>
  </si>
  <si>
    <t>2019/021</t>
  </si>
  <si>
    <t>2019/022</t>
  </si>
  <si>
    <t>2019/023</t>
  </si>
  <si>
    <t>2019/024</t>
  </si>
  <si>
    <t>2020/001</t>
  </si>
  <si>
    <t>2020/002</t>
  </si>
  <si>
    <t>2020/003</t>
  </si>
  <si>
    <t>2020/004</t>
  </si>
  <si>
    <t>2020/005</t>
  </si>
  <si>
    <t>2020/006</t>
  </si>
  <si>
    <t>2020/007</t>
  </si>
  <si>
    <t>2020/008</t>
  </si>
  <si>
    <t>2020/009</t>
  </si>
  <si>
    <t>2020/010</t>
  </si>
  <si>
    <t>2020/011</t>
  </si>
  <si>
    <t>2020/012</t>
  </si>
  <si>
    <t>2020/013</t>
  </si>
  <si>
    <t>2020/014</t>
  </si>
  <si>
    <t>2020/015</t>
  </si>
  <si>
    <t>2020/016</t>
  </si>
  <si>
    <t>2020/017</t>
  </si>
  <si>
    <t>2020/018</t>
  </si>
  <si>
    <t>2020/019</t>
  </si>
  <si>
    <t>2020/020</t>
  </si>
  <si>
    <t>2020/021</t>
  </si>
  <si>
    <t>2020/022</t>
  </si>
  <si>
    <t>2020/023</t>
  </si>
  <si>
    <t>2020/024</t>
  </si>
  <si>
    <t>PLAZA VACANTE</t>
  </si>
  <si>
    <t>OTRO</t>
  </si>
  <si>
    <t>BALANCE DE PLAZAS IMSS-SIAP</t>
  </si>
  <si>
    <t>BECAS</t>
  </si>
  <si>
    <t>COMISION A CURSO</t>
  </si>
  <si>
    <t>COMISION SINDICAL</t>
  </si>
  <si>
    <t>COMISION X DIA</t>
  </si>
  <si>
    <t>GUARDIAS FESTIVAS</t>
  </si>
  <si>
    <t>HORA DE LACTANCIA</t>
  </si>
  <si>
    <t>INCAPACIDAD EG</t>
  </si>
  <si>
    <t>INCAPACIDAD MA</t>
  </si>
  <si>
    <t>INCAPACIDAD RT</t>
  </si>
  <si>
    <t>INDUCCION AL PUESTO</t>
  </si>
  <si>
    <t>JUST OMISION DE REG</t>
  </si>
  <si>
    <t>LICENCIA CON SUELDO</t>
  </si>
  <si>
    <t>MEMO VACS AUTORIZACION</t>
  </si>
  <si>
    <t>MEMO VACS DIFERIMIENTO</t>
  </si>
  <si>
    <t>MEMO VACS DISFRUTE DIAS</t>
  </si>
  <si>
    <t>MODIFICACION DE HORARIO</t>
  </si>
  <si>
    <t>MODIFICIACION DE DESCANSOS</t>
  </si>
  <si>
    <t>NOMBRAMIENTO</t>
  </si>
  <si>
    <t>PERMISO ECONOMICO A CUENTA DE VACACIONES</t>
  </si>
  <si>
    <t>REL. INCAPACIDADES</t>
  </si>
  <si>
    <t>RIESGO DE TRABAJO</t>
  </si>
  <si>
    <t>SOLIC DE COPIA TARJETON</t>
  </si>
  <si>
    <t>TARJETA DE CHECADAS</t>
  </si>
  <si>
    <t>DIAS</t>
  </si>
  <si>
    <t>REF</t>
  </si>
  <si>
    <t>CAPTURA DE CORRESPONDENCIA</t>
  </si>
  <si>
    <t>DOCTO</t>
  </si>
  <si>
    <t>MAYELA</t>
  </si>
  <si>
    <t>LICENCIA SIN SUELDO MAYOR A 60 DIAS</t>
  </si>
  <si>
    <t>ENTREGA</t>
  </si>
  <si>
    <t>ALTA EN BASE DE DATOS</t>
  </si>
  <si>
    <t>PLIEGO DE COMISION</t>
  </si>
  <si>
    <t>MEMO VACS CANCELACION/SUSPENSION</t>
  </si>
  <si>
    <t>COMISION CAMBIO DE ADSCRIPCION</t>
  </si>
  <si>
    <t>10</t>
  </si>
  <si>
    <t>AUX. LIMP. E HIGIENE</t>
  </si>
  <si>
    <t>CAMILLERO</t>
  </si>
  <si>
    <t>1</t>
  </si>
  <si>
    <t xml:space="preserve"> </t>
  </si>
  <si>
    <t>JORNADA ACUMULADA</t>
  </si>
  <si>
    <t>NOCTURNO</t>
  </si>
  <si>
    <t>LICENCIA SIN SUELDO MAYOR A 3 DIAS</t>
  </si>
  <si>
    <t>LICENCIA SIN SUELDO DE 1 A 3 DIAS</t>
  </si>
  <si>
    <t>ENERO</t>
  </si>
  <si>
    <t>FEBRERO</t>
  </si>
  <si>
    <t>MARZO</t>
  </si>
  <si>
    <t>ABRIL</t>
  </si>
  <si>
    <t>MAYO</t>
  </si>
  <si>
    <t>JUNIO</t>
  </si>
  <si>
    <t>JULIO</t>
  </si>
  <si>
    <t>AGOSTO</t>
  </si>
  <si>
    <t>SEPTIEMBRE</t>
  </si>
  <si>
    <t>OCTUBRE</t>
  </si>
  <si>
    <t>NOVIEMBRE</t>
  </si>
  <si>
    <t>DICIEMBRE</t>
  </si>
  <si>
    <t>SÁBADO</t>
  </si>
  <si>
    <t>MIÉRCOLES</t>
  </si>
  <si>
    <t>L,MI,V</t>
  </si>
  <si>
    <t>DISFRUTE</t>
  </si>
  <si>
    <t>NOCHES</t>
  </si>
  <si>
    <t>MATUTINO</t>
  </si>
  <si>
    <t>VESPERTINO</t>
  </si>
  <si>
    <t>JORN ACUM</t>
  </si>
  <si>
    <t>EN CASO DE INCAPACIDAD CAPTURAR LO SIGUIENTE:</t>
  </si>
  <si>
    <t>TURNO</t>
  </si>
  <si>
    <t>DESC</t>
  </si>
  <si>
    <t>CAPTURAR A QUIEN SE ENTREGARA EL DOCUMENTO:</t>
  </si>
  <si>
    <t>0</t>
  </si>
  <si>
    <t>TXT</t>
  </si>
  <si>
    <t>FECHA DE CAPTUIRA</t>
  </si>
  <si>
    <t>FOLIO</t>
  </si>
  <si>
    <t>RECIBE</t>
  </si>
  <si>
    <t>PRESENCIAS</t>
  </si>
  <si>
    <t>CORRESPONDENCIA 2019</t>
  </si>
  <si>
    <t>08</t>
  </si>
  <si>
    <t>SOLICITUD CEDULA DE TXT</t>
  </si>
  <si>
    <t>TITULAR</t>
  </si>
  <si>
    <t>SUSTITUTO</t>
  </si>
  <si>
    <t>DESCANSOS</t>
  </si>
  <si>
    <t xml:space="preserve">NOMBRE </t>
  </si>
  <si>
    <t>2019</t>
  </si>
  <si>
    <t>TIEMPO EXTRA</t>
  </si>
  <si>
    <t>ANGELES/CONTRERAS/HUMBERTO</t>
  </si>
  <si>
    <t>LOPEZ BARREDA GERARDO</t>
  </si>
  <si>
    <t>CAMACHO/GUTIERREZ/MARIA GUADALUPE REYES</t>
  </si>
  <si>
    <t>SANCHEZ/ZU&amp;IGA/DIOGENES</t>
  </si>
  <si>
    <t>URIBE/COVARRUBIAS/MARIA DEL ROSARIO</t>
  </si>
  <si>
    <t>FLORES/ROSAS/JUAN MANUEL</t>
  </si>
  <si>
    <t>TOLEDO/SUMOZA/EFRAIN</t>
  </si>
  <si>
    <t>LARA/OROZCO/JOSEFINA</t>
  </si>
  <si>
    <t>HERNANDEZ/VAZQUEZ/ANA MARIA</t>
  </si>
  <si>
    <t>ROMAN CASTILLO/SALGADO/ELIUD</t>
  </si>
  <si>
    <t>ONOFRE/AVILES/ELVIRA</t>
  </si>
  <si>
    <t>GRAJEDA/PEREZ/MARIO ALBINO</t>
  </si>
  <si>
    <t>HERRERA/AVALOS/DOLORES</t>
  </si>
  <si>
    <t>SAGAON/RAMIREZ/JOSEFINA</t>
  </si>
  <si>
    <t>GUALITO/ARROYO/MARCELA</t>
  </si>
  <si>
    <t>PALACIOS/FLORES/DOLORES</t>
  </si>
  <si>
    <t>GONZALEZ/Y RUIZ/MARGARITA</t>
  </si>
  <si>
    <t>LUNA/VILLASE&amp;OR/MARGARITA</t>
  </si>
  <si>
    <t>ALVAREZ/PUENTE/MARIA</t>
  </si>
  <si>
    <t>GAMA/SALAS/LUCILA</t>
  </si>
  <si>
    <t>HERRERA/VAZQUEZ/IGNACIO</t>
  </si>
  <si>
    <t>CASTRO/GARCIA/CAROLINA</t>
  </si>
  <si>
    <t>RODRIGUEZ/VELAZCO/CLEMENTINA</t>
  </si>
  <si>
    <t>COARASA/CARAZA/MARIA GUADALUPE</t>
  </si>
  <si>
    <t>PEZA/HERNANDEZ/ALICIA</t>
  </si>
  <si>
    <t>TINOCO/LOERA/JORGE</t>
  </si>
  <si>
    <t>VICTORIA/ZATARAIN/GUADALUPE</t>
  </si>
  <si>
    <t>RIVERO/TORRERO/RAFAEL</t>
  </si>
  <si>
    <t>CHAVEZ/FLORES/MIGUEL</t>
  </si>
  <si>
    <t>CORTEZ/ORTEGA/JESUS</t>
  </si>
  <si>
    <t>HERNANDEZ/MANRIQUEZ/REFUGIO</t>
  </si>
  <si>
    <t>MORENO/ARMENTA/GLORIA</t>
  </si>
  <si>
    <t>CARBALLO/MARTINEZ/SOFIA</t>
  </si>
  <si>
    <t>RAMIREZ/GASTELUM/CECILIA CATALINA</t>
  </si>
  <si>
    <t>RODRIGUEZ/ZAVALA/EVA</t>
  </si>
  <si>
    <t>TAYLOR/DAVIS/MANUEL CESAR</t>
  </si>
  <si>
    <t>ANGULO//MARIA LETICIA</t>
  </si>
  <si>
    <t>ROCHIN/NU&amp;EZ/OLGA</t>
  </si>
  <si>
    <t>OROZCO/AGUNDEZ/TOMASA</t>
  </si>
  <si>
    <t>GARCIA/COLLINS/MARTHA</t>
  </si>
  <si>
    <t>GUTIERREZ/MARQUEZ/ADELA</t>
  </si>
  <si>
    <t>ANGULO//MARIA DEL SOCORRO</t>
  </si>
  <si>
    <t>DIAZ/MARQUEZ/ROSALVA</t>
  </si>
  <si>
    <t>SUAREZ/RUIZ/JESUS</t>
  </si>
  <si>
    <t>OROZCO/OJEDA/MANUELA ALTAGRACIA</t>
  </si>
  <si>
    <t>KACHOK/DIAZ/SERGIO ANTONIO</t>
  </si>
  <si>
    <t>MARTINEZ/BAUTISTA/FRANCISCO</t>
  </si>
  <si>
    <t>TRASVI&amp;A/NAVARRO/CESAR</t>
  </si>
  <si>
    <t>SERRANO/ANAYA/ARMANDO</t>
  </si>
  <si>
    <t>CORNEJO/LUNA/CARLOS</t>
  </si>
  <si>
    <t>GAMBOA/NAVARRO/ROMEO</t>
  </si>
  <si>
    <t>MARTINEZ/LUNA/ALFREDO ROBERTO</t>
  </si>
  <si>
    <t>IZQUIERDO/BRAVO/IGNACIO</t>
  </si>
  <si>
    <t>FLORES/REYES/RAFAEL</t>
  </si>
  <si>
    <t>ALVAREZ/AMADOR/JUANA</t>
  </si>
  <si>
    <t>GOMEZ/ROMERO/AUGUSTO GABRIEL</t>
  </si>
  <si>
    <t>ANGEL/CORDERO/JUAN</t>
  </si>
  <si>
    <t>OSUNA/LUCERO/JESUS</t>
  </si>
  <si>
    <t>FLORES/GONZALEZ/JOSE</t>
  </si>
  <si>
    <t>TAYLOR/DAVIS/ROBERTO VENANCIO</t>
  </si>
  <si>
    <t>ASTORGA/CAZARES/JESUS</t>
  </si>
  <si>
    <t>CASTRO/CARLON/MARIA TERESA</t>
  </si>
  <si>
    <t>GASTELUM/OLAVE/MIGUEL</t>
  </si>
  <si>
    <t>HIGUERA/MORALES/ANTONIO</t>
  </si>
  <si>
    <t>AMADOR/ARAIZA/PABLO</t>
  </si>
  <si>
    <t>AVILES/VERDUGO/RAUL</t>
  </si>
  <si>
    <t>GOMEZ TAGLE/Y RIVAS/FEDERICO</t>
  </si>
  <si>
    <t>PLATA/PAREDES/FILIBERTO</t>
  </si>
  <si>
    <t>OSUNA/AMADOR/JOSEFINA</t>
  </si>
  <si>
    <t>SOSA Y SILVA/JORDAN/FAUSTINO</t>
  </si>
  <si>
    <t>HERRERA/PE&amp;A/MARIA ENRIQUETA</t>
  </si>
  <si>
    <t>MENDEZ/Y PARDAVE/FERNANDO SALVADOR</t>
  </si>
  <si>
    <t>RAMIREZ/VARGAS/LUCIA</t>
  </si>
  <si>
    <t>SALGADO/VALDEZ/CARITINA</t>
  </si>
  <si>
    <t>GUTIERREZ/LUQUE/JUAN</t>
  </si>
  <si>
    <t>MADRIGAL ORTIZ JOSE CUTBE</t>
  </si>
  <si>
    <t>VIDALES/MEJIA/ANTONIO</t>
  </si>
  <si>
    <t>DIAZ/CAMACHO/MARGARITA</t>
  </si>
  <si>
    <t>MOLINA/MEDINA/ENRIQUETA</t>
  </si>
  <si>
    <t>CASTRO/CIPRIANO/VICTORIO</t>
  </si>
  <si>
    <t>FIMBRES/LOPEZ/MARIA LUISA</t>
  </si>
  <si>
    <t>VEGA/GAXIOLA/JESUS GONZALO</t>
  </si>
  <si>
    <t>CORRALES/ROMERO/JESUS SERVANDO</t>
  </si>
  <si>
    <t>OCHOA/ORTIZ/RAUL SALVADOR</t>
  </si>
  <si>
    <t>ROVIROSA/WADE/RAMON</t>
  </si>
  <si>
    <t>MELO/MARTEL/ELADIA</t>
  </si>
  <si>
    <t>LEDEZMA/GARCIA/LYDIA</t>
  </si>
  <si>
    <t>ALONSO/BARRERA/JOSE</t>
  </si>
  <si>
    <t>CAMPOS/GARCILAZO/FELICIANA</t>
  </si>
  <si>
    <t>RAMIREZ/GARCIA/MARIA DEL CARMEN</t>
  </si>
  <si>
    <t>IBARRA/MARTINEZ/MARIA JOSEFINA</t>
  </si>
  <si>
    <t>MERCADO/ROMERO/JOSE FRANCISCO</t>
  </si>
  <si>
    <t>ALVAREZ/LOERA/MARIA DE JESUS</t>
  </si>
  <si>
    <t>ALVAR/JIMENEZ/IRMA</t>
  </si>
  <si>
    <t>REBOLLAR/LOPEZ/MARIA VICTORIA</t>
  </si>
  <si>
    <t>RICARDEZ/PERALTA/MANUEL</t>
  </si>
  <si>
    <t>BELTRAN/QUIBRERA/JOAQUIN MANUEL</t>
  </si>
  <si>
    <t>PEREZ/HERNANDEZ/JOSE EUFEMIO</t>
  </si>
  <si>
    <t>VELARDE/OAXACA/ADAN</t>
  </si>
  <si>
    <t>MOEHL/KLAUSS/ULRICH</t>
  </si>
  <si>
    <t>MANCERA/MASSIEU/RICARDO</t>
  </si>
  <si>
    <t>MORALES/POLO/SERGIO</t>
  </si>
  <si>
    <t>VON BORSTEL/LABASTIDA/ENRIQUE</t>
  </si>
  <si>
    <t>GOMEZ TAGLE/RIVAS/MIGUEL</t>
  </si>
  <si>
    <t>CHAVARRIA/LIZAOLA/GUADALUPE</t>
  </si>
  <si>
    <t>SANCHEZ/GOMEZ/ALFREDO</t>
  </si>
  <si>
    <t>MELENDREZ/VALENZUELA/MARIA ELENA</t>
  </si>
  <si>
    <t>RETES/VAZQUEZ/YOLANDA</t>
  </si>
  <si>
    <t>FRIAS/VAZQUEZ/ARNULFO</t>
  </si>
  <si>
    <t>FANJUL/AGUIRRE/MARIA DE LA LUZ</t>
  </si>
  <si>
    <t>AGAMA/DOMINGUEZ/MARIA</t>
  </si>
  <si>
    <t>ARAOZ/SOSA/MARIO</t>
  </si>
  <si>
    <t>RAMIREZ/GARCIA/RAUL</t>
  </si>
  <si>
    <t>ORTIZ/URIBE/JOSE ROGELIO ANTONIO</t>
  </si>
  <si>
    <t>JORDAN/VALENCIA/HELIODORO</t>
  </si>
  <si>
    <t>ZAPIEN/VIVANCO/MARTHA BEATRIZ</t>
  </si>
  <si>
    <t>VILLEGAS/IBARRA/WESTECINDA</t>
  </si>
  <si>
    <t>MURILLO/LEYVA/SILVIA</t>
  </si>
  <si>
    <t>MORENO/ARMENTA/HERLINDA</t>
  </si>
  <si>
    <t>VILLAFUERTE/MORENO/ANTONIO</t>
  </si>
  <si>
    <t>CAMPILLO/GALLEGOS/CONCEPCION</t>
  </si>
  <si>
    <t>MONROY/MENDEZ/MARIA ANTONIETA</t>
  </si>
  <si>
    <t>RAMIREZ/SOTO/MARIA GUADALUPE</t>
  </si>
  <si>
    <t>MEDELLIN/ANAYA/VICTORIA</t>
  </si>
  <si>
    <t>VELEZ/HERNANDEZ/MARIA ROCIO</t>
  </si>
  <si>
    <t>ARELLANO/PEREZ/JUANA</t>
  </si>
  <si>
    <t>MORENO/NORIEGA/JUAN DIEGO</t>
  </si>
  <si>
    <t>GARDU&amp;O/RODRIGUEZ/JOSE LUIS</t>
  </si>
  <si>
    <t>PACHECO/LOPEZ/HERMINIA OTILIA</t>
  </si>
  <si>
    <t>TELLEZ/HERNANDEZ/ALBINO</t>
  </si>
  <si>
    <t>MILLAN/SOLIS/GEORGINA</t>
  </si>
  <si>
    <t>MAYA/ROJAS/VICTOR MANUEL</t>
  </si>
  <si>
    <t>SALOMON/VELAZQUEZ/MARIO</t>
  </si>
  <si>
    <t>ARELLANO/BLANCO/JORGE</t>
  </si>
  <si>
    <t>NAVA/GARCIA/ROSA MA FABIOLA</t>
  </si>
  <si>
    <t>MATA/HERRERA/CONCEPCION</t>
  </si>
  <si>
    <t>MURO/PLASCENCIA/ENRIQUE</t>
  </si>
  <si>
    <t>ARMENDARIZ//CLARA</t>
  </si>
  <si>
    <t>MACIEL/LOZANO/JOSE ISABEL</t>
  </si>
  <si>
    <t>MENDEZ/ROMERO/PAZ</t>
  </si>
  <si>
    <t>HERNANDEZ/MAJALCA/ROBERTO</t>
  </si>
  <si>
    <t>OROZCO//OSCAR</t>
  </si>
  <si>
    <t>RICO/OSUNA/SANDRA ELIGIA</t>
  </si>
  <si>
    <t>ANDRADE/MARTINEZ/ALEJANDRO</t>
  </si>
  <si>
    <t>PINEDA/PE&amp;ALOZA/OFELIA</t>
  </si>
  <si>
    <t>CASTILLO/Y TORRES/GLADYS NOEMI</t>
  </si>
  <si>
    <t>IZQUIERDO/ROBLEDO/MARCIANO</t>
  </si>
  <si>
    <t>CORONEL/ANGULO/EMILIA</t>
  </si>
  <si>
    <t>DIAZ/DE LA PE&amp;A/MARIA DE JESUS</t>
  </si>
  <si>
    <t>LOPEZ/ROJAS/PAULA</t>
  </si>
  <si>
    <t>VILLANUEVA/LUNA/ROSA MARIA</t>
  </si>
  <si>
    <t>TORRES/CASANOVA/JOSE</t>
  </si>
  <si>
    <t>GARZA VALLADARES FCA</t>
  </si>
  <si>
    <t>MAZON/RUEDA/OSCAR RAFAEL</t>
  </si>
  <si>
    <t>CLARO/CABALLERO/MARCOS</t>
  </si>
  <si>
    <t>HERNANDEZ VELA/SALGADO/LUIS VALDEMAR</t>
  </si>
  <si>
    <t>RUBIO/ESQUEDA/IRMA YOLANDA</t>
  </si>
  <si>
    <t>LAGUNES/TELLEZ/ESPERANZA</t>
  </si>
  <si>
    <t>MU&amp;OZ/GOMEZ/JUAN HUMBERTO</t>
  </si>
  <si>
    <t>HINOJOSA/OLIVA/MARIA CECILIA</t>
  </si>
  <si>
    <t>VARELA/BENCOMO/MARIA IDOLINA</t>
  </si>
  <si>
    <t>MORANCHEL/YA&amp;EZ/JOSE SERGIO</t>
  </si>
  <si>
    <t>AVILA/GALAN/JULIA</t>
  </si>
  <si>
    <t>BELTRAN/MANRIQUEZ/ROSA MARIA</t>
  </si>
  <si>
    <t>CARBALLO/MARTINEZ/LUCIA</t>
  </si>
  <si>
    <t>CARBALLO/MARTINEZ/MARIA GABINA</t>
  </si>
  <si>
    <t>CARBALLO/SANCHEZ/MARIA RAMONA</t>
  </si>
  <si>
    <t>GUERE&amp;A/CADENA/MARIA LEONIDES</t>
  </si>
  <si>
    <t>MORENO/ABAROA/MARIA DEL PILAR</t>
  </si>
  <si>
    <t>OJEDA//MARIA SOCORRO</t>
  </si>
  <si>
    <t>RUIZ LUCERO MARGARITA</t>
  </si>
  <si>
    <t>GUZMAN/CAMPOS/MARTHA ELENA</t>
  </si>
  <si>
    <t>CASTRO/GERALDO/MARIA JOSEFINA</t>
  </si>
  <si>
    <t>CINCO/SOTO/MARIO ISABEL</t>
  </si>
  <si>
    <t>ISLAS/CONTRERAS/MARIA</t>
  </si>
  <si>
    <t>MURILLO/GULUARTE/JOSEFINA GUADALUPE</t>
  </si>
  <si>
    <t>CASTRO/BEJARANO/CONCEPCION</t>
  </si>
  <si>
    <t>HERNANDEZ VELA/SALGADO/JOSE</t>
  </si>
  <si>
    <t>SERVIN/CARREON/MANUEL ARTURO</t>
  </si>
  <si>
    <t>ZAMORA/Y VALDEZ/GUSTAVO CARLOS</t>
  </si>
  <si>
    <t>MORALES/SANCHEZ/GRACIELA</t>
  </si>
  <si>
    <t>MEDINA/MENDIOLA/HECTOR SIMON</t>
  </si>
  <si>
    <t>GARCIA/DELGADO/CAMILO</t>
  </si>
  <si>
    <t>DIAZ/JIMENEZ/MARTHA MARGARITA</t>
  </si>
  <si>
    <t>ANTILLON/HEREDIA/ALICIA</t>
  </si>
  <si>
    <t>MORALES/SALDA&amp;A/GREGORIO</t>
  </si>
  <si>
    <t>CAMPOS/MEDINA/ROBERTO</t>
  </si>
  <si>
    <t>QUIROZ/CORNEJO/HECTOR PEDRO</t>
  </si>
  <si>
    <t>VILLASE&amp;OR/PARADA/DORA MARIA</t>
  </si>
  <si>
    <t>CUADRAS/RUELAS/IRMA DELIA</t>
  </si>
  <si>
    <t>DURAZO/CAMPOS/FATIMA DOLORES</t>
  </si>
  <si>
    <t>CASTILLO/GUTIERREZ/MARIA DE JESUS</t>
  </si>
  <si>
    <t>VEGA/HINOJOSA/ROSA MARTHA</t>
  </si>
  <si>
    <t>HERNANDEZ/GRIJALVA/UBALDO</t>
  </si>
  <si>
    <t>AVILA/CORTES/JUAN ALFREDO</t>
  </si>
  <si>
    <t>NAVARRO/SANCHEZ/GLORIA</t>
  </si>
  <si>
    <t>AVILES/NU&amp;EZ/DORA JACINTA</t>
  </si>
  <si>
    <t>MU&amp;OZ CANO/JIMENEZ/JOSE FRANCISCO</t>
  </si>
  <si>
    <t>BERRELLEZA/QUI&amp;ONEZ/ROSARIO</t>
  </si>
  <si>
    <t>MEZA/CASTRO/JESUS MARIANO</t>
  </si>
  <si>
    <t>BERMUDEZ/ALMADA/FRANCISCO JAVIER</t>
  </si>
  <si>
    <t>CASTA&amp;EDA/HERNANDEZ/MARISELA</t>
  </si>
  <si>
    <t>CANO/AGUIRRE/MARCELINO</t>
  </si>
  <si>
    <t>CONTRERAS/MAYORQUIN/REGINO ERNESTO</t>
  </si>
  <si>
    <t>VALDEZ/ROMERO/TRINIDAD</t>
  </si>
  <si>
    <t>PACHECO/CANO/MARIA GUADALUPE</t>
  </si>
  <si>
    <t>BAEZ/SANCHEZ/ANTONIO</t>
  </si>
  <si>
    <t>FAZ/VERDUGO/ENRIQUE EULOGIO</t>
  </si>
  <si>
    <t>RIVERA/CARRILLO/JOSE ADOLFO</t>
  </si>
  <si>
    <t>JARAMILLO/MORENO/MA DE JESUS</t>
  </si>
  <si>
    <t>MEDINA/BELTRAN/MARIA DE LOS ANGELES</t>
  </si>
  <si>
    <t>GALVEZ/CHAVEZ/LETICIA</t>
  </si>
  <si>
    <t>MAYORAL/RUBIO/ROSALVA</t>
  </si>
  <si>
    <t>ROMERO/CUNNINGHAM/ROLANDO EDUWIGES</t>
  </si>
  <si>
    <t>URIAS/MEZA/EVA MARIA</t>
  </si>
  <si>
    <t>MARTINEZ/CRUZ/ROSENDO</t>
  </si>
  <si>
    <t>ARAGON/LEYVA/JOSEFINA</t>
  </si>
  <si>
    <t>GONZALEZ/GARCIA/ADELA</t>
  </si>
  <si>
    <t>ZAYAS/ORIHUELA/ISABEL</t>
  </si>
  <si>
    <t>ARAMBURO/ROSAS/LUCIA</t>
  </si>
  <si>
    <t>LEYVA/VALDEZ/JOSEFINA</t>
  </si>
  <si>
    <t>JAUREGUI/MUCI&amp;O/MARTHA</t>
  </si>
  <si>
    <t>CARBALLO/SANCHEZ/MARIA DE LOS ANGELES</t>
  </si>
  <si>
    <t>ESPINOSA/ESTEVA/JORGE IGNACIO RAFAEL</t>
  </si>
  <si>
    <t>PALACIO/DOMINGUEZ/SARA</t>
  </si>
  <si>
    <t>RICO/RESENDIZ/FELIPE CARLOS</t>
  </si>
  <si>
    <t>ROMERO/CALDERON/MARIO CESAR</t>
  </si>
  <si>
    <t>NIENAU/VARGAS/YOLANDA</t>
  </si>
  <si>
    <t>RAMIREZ/GONZALEZ/ABEL</t>
  </si>
  <si>
    <t>VALENZUELA/OLAJE/GERARDO</t>
  </si>
  <si>
    <t>PERAZA/AMADOR/FRANCISCO FEDERICO</t>
  </si>
  <si>
    <t>NARRO/DE VILLA/VIRGINIA AURELIA</t>
  </si>
  <si>
    <t>VILLATORO/VELASCO/GUILLERMO</t>
  </si>
  <si>
    <t>TOVAR/TEJEDA/GABINO</t>
  </si>
  <si>
    <t>LUCERO/ANGULO/OSCAR</t>
  </si>
  <si>
    <t>GARIBAY/FERNANDEZ/IRMA BEATRIZ</t>
  </si>
  <si>
    <t>BECIEZ/GONZALEZ/MARIA ESTHER</t>
  </si>
  <si>
    <t>MENDOZA/GONZALEZ/ARCELIA</t>
  </si>
  <si>
    <t>VAZQUEZ/NU&amp;EZ/ALTAGRACIA</t>
  </si>
  <si>
    <t>RUBIO/VALDEZ/HECTOR MANUEL</t>
  </si>
  <si>
    <t>IRIBE/MANCILLAS/JOSE MARIA</t>
  </si>
  <si>
    <t>SERNA/GONZALEZ/JOSE GUADALUPE</t>
  </si>
  <si>
    <t>CASTA&amp;EDA/RIOS/NOEMI</t>
  </si>
  <si>
    <t>PATI&amp;O/PALACIOS/ELVA OLIMPIA</t>
  </si>
  <si>
    <t>SALAS/ROMERO/LETICIA</t>
  </si>
  <si>
    <t>GUTIERREZ/GONZALEZ/ELVIA</t>
  </si>
  <si>
    <t>BELTRAN/CARDENAS/MARGARITA</t>
  </si>
  <si>
    <t>VERPLANCKEN/CASTRO/JULIETA MARIA</t>
  </si>
  <si>
    <t>GARCIA/LIMA/MARIA DEL SOCORRO</t>
  </si>
  <si>
    <t>PAZ/HERRERIAS/YOLANDA</t>
  </si>
  <si>
    <t>OROZCO//ROSA MARIA</t>
  </si>
  <si>
    <t>TAVARES/DUARTE/MARIA GLORIA</t>
  </si>
  <si>
    <t>LUNA/BURQUEZ/FRANCISCO JOEL</t>
  </si>
  <si>
    <t>CASILLAS//JOSE MARIO</t>
  </si>
  <si>
    <t>CHAVEZ/MACIEL/IGNACIO</t>
  </si>
  <si>
    <t>LOZANO/RODRIGUEZ/FRANCISCO</t>
  </si>
  <si>
    <t>QUIROZ/VILLASE&amp;OR/ROBERTO</t>
  </si>
  <si>
    <t>ACOSTA/MARTINEZ/TERESA</t>
  </si>
  <si>
    <t>CAMPOS/BURGOIN/MARIA VICTORIA</t>
  </si>
  <si>
    <t>MONROY/MENDEZ/LUCIO</t>
  </si>
  <si>
    <t>PE&amp;ALOZA/AYALA/EFRAIN</t>
  </si>
  <si>
    <t>CAMACHO/FREGOSO/FRANCISCA GENOVEVA</t>
  </si>
  <si>
    <t>MILLAN/COTA/GLORIA</t>
  </si>
  <si>
    <t>BELTRAN/BARRERA/DORA</t>
  </si>
  <si>
    <t>ESCOBAR/GALLARDO/JULIETA ANGELICA</t>
  </si>
  <si>
    <t>CALDERON/ROMERO/MANUELA</t>
  </si>
  <si>
    <t>HERNANDEZ/FRANCO/ALBERTO</t>
  </si>
  <si>
    <t>FLORES/NIETO/LUDUVINA</t>
  </si>
  <si>
    <t>FIGUEROA/AGUNDEZ/MARIA DE JESUS</t>
  </si>
  <si>
    <t>LEON/BARRERA/JOSE JESUS</t>
  </si>
  <si>
    <t>BELTRAN/OLIVA/LOURDES CATALINA</t>
  </si>
  <si>
    <t>TRASVI&amp;A/ROCHIN/ANDALICIA</t>
  </si>
  <si>
    <t>OSUNA/OROZCO/OSCAR VICENTE</t>
  </si>
  <si>
    <t>LARA/COTA/MARIA ANTONIA</t>
  </si>
  <si>
    <t>ROUYER/GARAYZAR/HENRI CLAUDE</t>
  </si>
  <si>
    <t>MARQUEZ/VILLAVICENCIO/RAMON CESARIO</t>
  </si>
  <si>
    <t>CANIZALEZ/COSIO/MARIA ANTONIETA</t>
  </si>
  <si>
    <t>ESPINOZA/GUTIERREZ/CARMEN ALICIA</t>
  </si>
  <si>
    <t>MEZA/DAVIS/ZOILA</t>
  </si>
  <si>
    <t>TALAMANTES/FLORES/ESTEBAN JESUS</t>
  </si>
  <si>
    <t>FLORES/CASTILLO/RODOLFO</t>
  </si>
  <si>
    <t>VILLASE&amp;OR/GUZMAN/MARIA DEL CARMEN</t>
  </si>
  <si>
    <t>SOTO/MENCHACA/ANA MARIA</t>
  </si>
  <si>
    <t>CONTRERAS/PI&amp;ON/LETICIA TERESA</t>
  </si>
  <si>
    <t>ZUMAYA/HIRALES/AGUSTIN</t>
  </si>
  <si>
    <t>CHAVEZ/ARMENTA/ENRIQUE</t>
  </si>
  <si>
    <t>LUCERO/SANCHEZ/SERGIO</t>
  </si>
  <si>
    <t>LUCERO/LEON/MARIA ELENA</t>
  </si>
  <si>
    <t>GUTIERREZ/AVEDOY/RODOLFO</t>
  </si>
  <si>
    <t>SEDANO/VELARDE/ADELA</t>
  </si>
  <si>
    <t>PALMA/LEON/ALICIA</t>
  </si>
  <si>
    <t>SALGADO/CASTRO/ROSALVA</t>
  </si>
  <si>
    <t>TORRES/MATA/REYNA</t>
  </si>
  <si>
    <t>BARRAZA/SANDOVAL/ANTONIO ALBERTO</t>
  </si>
  <si>
    <t>LOPEZ/GUEVARA/MARIA OTILIA</t>
  </si>
  <si>
    <t>ROJO/GUTIERREZ/LORENZO</t>
  </si>
  <si>
    <t>RAMIREZ/CAPACETA/ROSALIO</t>
  </si>
  <si>
    <t>RAMOS/BORBON/ZACARIAS</t>
  </si>
  <si>
    <t>GUERRA/AVALOS/ESTELA</t>
  </si>
  <si>
    <t>ALONSO/BENITEZ/MAGALI LILIA</t>
  </si>
  <si>
    <t>TRASVI&amp;A/CARBALLO/MARIA RAMONA</t>
  </si>
  <si>
    <t>PALOS/ULLOA/LUIS ENRIQUE</t>
  </si>
  <si>
    <t>GARCIA/MARTINEZ/DOLORES</t>
  </si>
  <si>
    <t>BORBON/ROSAS/FERNANDO JAVIER</t>
  </si>
  <si>
    <t>ROJAS/GONZALEZ/ARNULFO</t>
  </si>
  <si>
    <t>TAYLOR/GARCIA/LAURA ELENA</t>
  </si>
  <si>
    <t>TOLOSA/NAJAR/ROSA ELVIA</t>
  </si>
  <si>
    <t>CRUZ/FALCON/DANIEL ANTONIO</t>
  </si>
  <si>
    <t>GARCIA/VALLE/HILDA</t>
  </si>
  <si>
    <t>ARCE/MURILLO/VALENTIN</t>
  </si>
  <si>
    <t>URTIZ/VERDUGO/GUILLERMO</t>
  </si>
  <si>
    <t>FIGUEROA/ZAMBRANO/LUZ MARIA</t>
  </si>
  <si>
    <t>VAZQUEZ/ARCEO/CONCEPCION</t>
  </si>
  <si>
    <t>ALVAREZ/ESCUTIA/RUBEN</t>
  </si>
  <si>
    <t>DELGADO/ESTRADA/MARIA DEL CARMEN</t>
  </si>
  <si>
    <t>SANCHEZ/SANTANA/EUSEBIO ELISEO</t>
  </si>
  <si>
    <t>GARCIA/FRANCO/ROBERTO</t>
  </si>
  <si>
    <t>PRECIADO/VALENCIA/LETICIA</t>
  </si>
  <si>
    <t>VALDEZ/VALDEZ/ANGEL</t>
  </si>
  <si>
    <t>HERRERA/CASTRO/ADELAIDA</t>
  </si>
  <si>
    <t>MENDOZA/MU&amp;OZ/ MA. LETICIA</t>
  </si>
  <si>
    <t>GALVEZ/CARRILLO/MARTHA ROSA</t>
  </si>
  <si>
    <t>CASTA&amp;EDA/RIOS/NOHEMI</t>
  </si>
  <si>
    <t>CAMPOS/GAMA/ALFREDO</t>
  </si>
  <si>
    <t>ORNELAS/NORIEGA/MARTIN</t>
  </si>
  <si>
    <t>OSUNA//RAMONA IRMA</t>
  </si>
  <si>
    <t>AVILES/NU&amp;EZ/MARIA DEL CARMEN</t>
  </si>
  <si>
    <t>ALVAREZ/ZAZUETA/GUADALUPE</t>
  </si>
  <si>
    <t>MU&amp;OZ/CASTRO/PEDRO</t>
  </si>
  <si>
    <t>DOMINGUEZ/RODRIGUEZ/ELOISA</t>
  </si>
  <si>
    <t>ESLIMAN/ARCE/AARON</t>
  </si>
  <si>
    <t>TAVARES/DUARTE/JOSE ROBERTO</t>
  </si>
  <si>
    <t>MONTUFAS/ESPINOZA/SANTIAGO</t>
  </si>
  <si>
    <t>HUIZAR/RIVERA/JUAN MANUEL</t>
  </si>
  <si>
    <t>CUEVAS/CORDOVA/JUANA</t>
  </si>
  <si>
    <t>ALVARADO/PONCE/PEDRO CARLOS ROBERTO</t>
  </si>
  <si>
    <t>AGUILAR/GARCIA/MARIA DEL PILAR</t>
  </si>
  <si>
    <t>ORTEGA/VAZQUEZ/MARIA DE JESUS</t>
  </si>
  <si>
    <t>ZUMAYA/HIRALES/GUADALUPE</t>
  </si>
  <si>
    <t>GALLEGO/ROBLES/MARTHA ALICIA</t>
  </si>
  <si>
    <t>RAMIREZ/WONG/BELEN GRICELDA</t>
  </si>
  <si>
    <t>NAVARRO/CONTRERAS/MARIA CONCEPCION</t>
  </si>
  <si>
    <t>RAMIRO/GONZALEZ/GUADALUPE ANABELLA</t>
  </si>
  <si>
    <t>AGUILAR/MARTINEZ/FERNANDO</t>
  </si>
  <si>
    <t>SAUCILLO/OSUNA/JOSE RAMON</t>
  </si>
  <si>
    <t>ARREDONDO/ACOSTA/DORA GUADALUPE</t>
  </si>
  <si>
    <t>FELIX/ESTRADA/JOSEFINA</t>
  </si>
  <si>
    <t>RUVALCABA/PRECIADO/CARLOS</t>
  </si>
  <si>
    <t>SOLIS CAMARA/RESENDIZ/PEDRO</t>
  </si>
  <si>
    <t>VINATIER/OLSEN/MARIA DE LA LUZ</t>
  </si>
  <si>
    <t>MURILLO/CASTILLO/FRANCISCA JAVIER</t>
  </si>
  <si>
    <t>MEZA/LOPEZ/ROBERTO</t>
  </si>
  <si>
    <t>CASTILLO/ROMERO/MARIA MAGDALENA</t>
  </si>
  <si>
    <t>CRUZ/HERNANDEZ/MARIA ESTHER</t>
  </si>
  <si>
    <t>MORENO/CHEANG/JOSE SANTIAGO</t>
  </si>
  <si>
    <t>GONZALEZ RUBIO/ROSALES/ALMA ROSA</t>
  </si>
  <si>
    <t>MURILLO/AMADOR/INES</t>
  </si>
  <si>
    <t>ULLOA/PERALTA/MARIA ENRIQUETA</t>
  </si>
  <si>
    <t>GARCIA/ARREOLA/MARIA ALICIA</t>
  </si>
  <si>
    <t>SILVA/VACA/JOSE MANUEL</t>
  </si>
  <si>
    <t>AHUMADA/NAVARRO/JERONIMO</t>
  </si>
  <si>
    <t>ROJAS/MURILLO/MARTHA ELVA</t>
  </si>
  <si>
    <t>VIZCARRA/FLORES/ROLANDO</t>
  </si>
  <si>
    <t>MONTOYA/GONZALEZ/JOSE ANTONIO</t>
  </si>
  <si>
    <t>ROMERO/ARCE/JUAN</t>
  </si>
  <si>
    <t>VARGAS/CARDOZA/NEREIDA</t>
  </si>
  <si>
    <t>ARCE/MORALES/JORGE</t>
  </si>
  <si>
    <t>CEPEDA/DIAZ/ALFONSO DE JESUS</t>
  </si>
  <si>
    <t>GARCIA/CUELLAR/FRANCISCO JAVIER</t>
  </si>
  <si>
    <t>VALENZUELA/BARRIENTOS/JUAN CARLOS</t>
  </si>
  <si>
    <t>CEPEDA/PALACIOS/DANIEL</t>
  </si>
  <si>
    <t>PEREZ/VILLEGAS/CARLOS</t>
  </si>
  <si>
    <t>MOLINA/QUINTERO/TOMAS</t>
  </si>
  <si>
    <t>GONZALEZ/COTA/RAFAELA</t>
  </si>
  <si>
    <t>GOMEZ/FLORES/JOSE LUIS</t>
  </si>
  <si>
    <t>RGUEZ. ACOSTA GUILLERMINA</t>
  </si>
  <si>
    <t>ESPINOZA/MANRIQUEZ/ENCARNACION</t>
  </si>
  <si>
    <t>MORALES/RAMIREZ/MARICELA</t>
  </si>
  <si>
    <t>BELTRAN/QUIBRERA/CONCEPCION</t>
  </si>
  <si>
    <t>SALDA&amp;A/MARIN/ROSA MARIA</t>
  </si>
  <si>
    <t>MARQUEZ/SALAS/JOSE VICENTE</t>
  </si>
  <si>
    <t>GAMON/SOLIS/VITA GEORGINA</t>
  </si>
  <si>
    <t>SANTIAGO/CIENEGA/MARIA DE LOS ANGELES</t>
  </si>
  <si>
    <t>CHAPARRO/GONZALEZ/OCTAVIO</t>
  </si>
  <si>
    <t>BA&amp;OS/GONZALEZ/JUANA</t>
  </si>
  <si>
    <t>RUIZ/GARCIA/GUILLERMO</t>
  </si>
  <si>
    <t>RAMIREZ/OROZCO/EFRAIN</t>
  </si>
  <si>
    <t>AGUILERA/ESQUER/JOSE DE JESUS</t>
  </si>
  <si>
    <t>COUTO/AVILES/GONZALO</t>
  </si>
  <si>
    <t>GODINEZ/GALVAN/MARIA DE JESUS</t>
  </si>
  <si>
    <t>FLORES/Y ROSAS/AGUEDA</t>
  </si>
  <si>
    <t>DURAN/PONCE/ANGELINA</t>
  </si>
  <si>
    <t>RUEDA/ALVAREZ/DALILA VIRGINIA</t>
  </si>
  <si>
    <t>RAMIREZ/RIVAS/MARIA DE JESUS</t>
  </si>
  <si>
    <t>MORAILA/MOYA/GUSTAVO DE JESUS</t>
  </si>
  <si>
    <t>FIOL//SILVESTRE</t>
  </si>
  <si>
    <t>VAZQUEZ/PEREZ/HECTOR</t>
  </si>
  <si>
    <t>OCHOA/MARTINEZ/GRACIELA</t>
  </si>
  <si>
    <t>ESPINOSA/SEPULVEDA/ELVIA</t>
  </si>
  <si>
    <t>GARCIDUE&amp;AS/CAMPO/JAVIER FERNANDO</t>
  </si>
  <si>
    <t>NEGRETE/GARIBAY/MARGARITA</t>
  </si>
  <si>
    <t>DIAZ/ABAROA/SALOMON</t>
  </si>
  <si>
    <t>RENTERIA/HERRERA/MA. EPIFANIA</t>
  </si>
  <si>
    <t>CAR/LOPEZ/CARLOTA PATRICIA</t>
  </si>
  <si>
    <t>PEREZ/AGUILERA/ROSA MARIA</t>
  </si>
  <si>
    <t>PEREZ MILICUA/SIQUEIROS/JUAN</t>
  </si>
  <si>
    <t>PEREZ/MENDOZA/GABRIEL</t>
  </si>
  <si>
    <t>HENAINE/JENSEN/MIGUEL ANGEL</t>
  </si>
  <si>
    <t>CASTRO/FIGUEROA/IRMA LETICIA</t>
  </si>
  <si>
    <t>SERRANO/GARCIA/NICZAEL</t>
  </si>
  <si>
    <t>VERDUGO/GERALDO/MELQUIADES</t>
  </si>
  <si>
    <t>HIGUERA/AMADOR/FERNANDA</t>
  </si>
  <si>
    <t>ALONSO/GONZALEZ/JOSE DE JESUS</t>
  </si>
  <si>
    <t>CORDERO/COTA/ANTONIA</t>
  </si>
  <si>
    <t>ALVAREZ/ORTIZ/PABLO DE LA CRUZ</t>
  </si>
  <si>
    <t>MENDOZA/CESE&amp;A/PATRICIA</t>
  </si>
  <si>
    <t>CARLON/COTA/JOSE ANTONIO</t>
  </si>
  <si>
    <t>BUSTILLOS/GUZMAN/ALMA ROSA</t>
  </si>
  <si>
    <t>SANDOVAL/ORTEGA/JORGE</t>
  </si>
  <si>
    <t>NAVARRO/RAMIREZ/ANA LUISA</t>
  </si>
  <si>
    <t>MUNGUIA/AVILES/GEORGINA</t>
  </si>
  <si>
    <t>SANDEZ//MARIA ERNESTINA</t>
  </si>
  <si>
    <t>RAMIREZ/RODRIGUEZ/JAVIER</t>
  </si>
  <si>
    <t>UGARTE/AVILES/MARIA ANGELICA HORTENCIA</t>
  </si>
  <si>
    <t>ORTEGA/TINOCO/SARA</t>
  </si>
  <si>
    <t>NAVARRO/SANCHEZ/ENRIQUE</t>
  </si>
  <si>
    <t>COTA/AGUNDEZ/MIGUEL</t>
  </si>
  <si>
    <t>CORRAL/PANIAGUA/EVANGELINA</t>
  </si>
  <si>
    <t>GALVEZ/BALLESTEROS/MARIA DE LA PAZ</t>
  </si>
  <si>
    <t>PEREZ/MENDOZA/MARIA GUADALUPE</t>
  </si>
  <si>
    <t>MENDIVIL/ZAZUETA/OFELIA</t>
  </si>
  <si>
    <t>ARAIZA/VAZQUEZ/MANUEL</t>
  </si>
  <si>
    <t>VILLAVICENCIO/AGUILAR/JOSE LUIS</t>
  </si>
  <si>
    <t>CORONA/LEON/ELIZABETH</t>
  </si>
  <si>
    <t>CISNEROS/MANCILLAS/JULIETA</t>
  </si>
  <si>
    <t>GOMEZ/GONZALEZ/ROSA MARIA</t>
  </si>
  <si>
    <t>AJUQUEZ/MARTINEZ/FRANCISCO</t>
  </si>
  <si>
    <t>VILLA/BASTIDA/FRANCISCO EPITACIO</t>
  </si>
  <si>
    <t>DURAN/HERNANDEZ/URBANO</t>
  </si>
  <si>
    <t>VON BORSTEL/ALVAREZ/ENRIQUE GABRIEL</t>
  </si>
  <si>
    <t>CABALLERO/GOSSEREZ/JUAN MANUEL</t>
  </si>
  <si>
    <t>ALVAREZ/COTA/RAMONA</t>
  </si>
  <si>
    <t>HERNANDEZ/MEJIA/GRACIELA ARACELI</t>
  </si>
  <si>
    <t>VALENZUELA/SHIMADA/GUSTAVO</t>
  </si>
  <si>
    <t>ROMERO/ROMERO/EDUARDO</t>
  </si>
  <si>
    <t>MONCADA/GRANADOS/JUAN JENARO</t>
  </si>
  <si>
    <t>ALVAREZ/AMADOR/JOSE RAUL</t>
  </si>
  <si>
    <t>COTA/SANCHEZ/ANTONIO FRANCISCO</t>
  </si>
  <si>
    <t>CARDENAS/CASTRO/JOSE JAIME</t>
  </si>
  <si>
    <t>LIERAS/ADARGAS/LUIS</t>
  </si>
  <si>
    <t>PEREZ/YA&amp;EZ/JORGE ALONSO</t>
  </si>
  <si>
    <t>SANTOS/GONZALEZ/LUIS JAIME</t>
  </si>
  <si>
    <t>OSORIO/Y ORTIZ/FERNANDO</t>
  </si>
  <si>
    <t>AGIS/VILCHIS/ROSA MARIA</t>
  </si>
  <si>
    <t>PARRILLA/GONZALEZ/J JESUS</t>
  </si>
  <si>
    <t>RODRIGUEZ/SAAVEDRA/GUSTAVO</t>
  </si>
  <si>
    <t>BAEZ/COTA/MARCO ANTONIO</t>
  </si>
  <si>
    <t>PRADO/SANCHEZ/OSCAR GREGORIO</t>
  </si>
  <si>
    <t>DIPP/VAZQUEZ/HILDA PAZ</t>
  </si>
  <si>
    <t>CRUZ/FLORES/HUMBERTO</t>
  </si>
  <si>
    <t>FLORES/CASTRO/RICARDO GUADALUPE</t>
  </si>
  <si>
    <t>ROCHIN/ARAUJO/HUMBERTO</t>
  </si>
  <si>
    <t>ALVAREZ/FELIX/JOSE TRINIDAD</t>
  </si>
  <si>
    <t>GOMEZ/MEJIA/JOSE ANGEL</t>
  </si>
  <si>
    <t>RODRIGUEZ/GONZALEZ/ROSA MARIA</t>
  </si>
  <si>
    <t>ALFARO/HIDALGO/SOFIA</t>
  </si>
  <si>
    <t>MADERO/ROJAS/CRISTINA</t>
  </si>
  <si>
    <t>RODRIGUEZ/GERALDO/MARIA AMPARO</t>
  </si>
  <si>
    <t>FRANCO/HERRERA/MERCEDES</t>
  </si>
  <si>
    <t>ALVARADO/RUIZ/JORGE</t>
  </si>
  <si>
    <t>SANDOVAL/LUCERO/JOSE LUIS</t>
  </si>
  <si>
    <t>AGUILAR/RIVERA/LETICIA ESPERANZA</t>
  </si>
  <si>
    <t>HERNANDEZ/BELTRAN/JAIME</t>
  </si>
  <si>
    <t>HERNANDEZ/RIVERA/LILIA</t>
  </si>
  <si>
    <t>RODRIGUEZ/GOMEZ/MARIA TERESA</t>
  </si>
  <si>
    <t>GARCIA/AYON/JOSE SALVADOR</t>
  </si>
  <si>
    <t>GARCIA/FISHER/IRMA</t>
  </si>
  <si>
    <t>MAGDALENO/CAMARENA/MARTHA</t>
  </si>
  <si>
    <t>PACHECO/PERAZA/ALICIA GUADALUPE</t>
  </si>
  <si>
    <t>CONTRERAS/DE LA TORRE/MARIA LUISA</t>
  </si>
  <si>
    <t>AVILES//MANUEL MARCOS</t>
  </si>
  <si>
    <t>VALENCIA/LEON/MEYNARDO IGNACIO</t>
  </si>
  <si>
    <t>LEON/BERRELLEZA/PETRA</t>
  </si>
  <si>
    <t>UNZON/LEON/LUZ GUADALUPE</t>
  </si>
  <si>
    <t>ANGULO/CA&amp;EDO/LAURA ELENA</t>
  </si>
  <si>
    <t>FLORES/IBARES/JESUS</t>
  </si>
  <si>
    <t>SANCHEZ/ESPINOZA/ARTEMIO</t>
  </si>
  <si>
    <t>PLATA/PAREDES/JUAN</t>
  </si>
  <si>
    <t>ULLOA/LOPEZ/JULIA ROSARIO</t>
  </si>
  <si>
    <t>SANCHEZ/CERVANTES/MARIA CONCEPCION</t>
  </si>
  <si>
    <t>OSUNA/REYES/ROSALINA</t>
  </si>
  <si>
    <t>LARA/JAUREGUI/SERGIO ANTONIO</t>
  </si>
  <si>
    <t>TORRES/GUTIERREZ/MA EDUWVIGIS</t>
  </si>
  <si>
    <t>VILLALPANDO/LUPERCIO/OLGA</t>
  </si>
  <si>
    <t>BENITEZ/RUBIO/MARIA DELFINA</t>
  </si>
  <si>
    <t>JIMENEZ/MONTES/ROSA MARIA</t>
  </si>
  <si>
    <t>RAMIREZ/RIVAS/AURORA</t>
  </si>
  <si>
    <t>MORENO/SOTO/RENEE</t>
  </si>
  <si>
    <t>CONTRERAS/AGUILAR/MATILDE</t>
  </si>
  <si>
    <t>GARCIA/ARMENTA/JUANA EMILIA</t>
  </si>
  <si>
    <t>SANCHEZ/ASTORGA/MAXIMINO IVAN</t>
  </si>
  <si>
    <t>CAMACHO/FLORES/PROCOPIO</t>
  </si>
  <si>
    <t>MEZA/HIGUERA/ALFREDO</t>
  </si>
  <si>
    <t>CERECER/MOYRON/FRANCISCO JAVIER</t>
  </si>
  <si>
    <t>CRUZ/AGUILAR/JOEL</t>
  </si>
  <si>
    <t>ORTIZ/AGUILAR/JESUS</t>
  </si>
  <si>
    <t>HERRERA/MARQUEZ/ALFONSO</t>
  </si>
  <si>
    <t>DE LA TOBA/ENCINAS/ANTONIA</t>
  </si>
  <si>
    <t>LEAL/REAL/ISIDRO</t>
  </si>
  <si>
    <t>ROSAS/ROMERO/RAFAEL</t>
  </si>
  <si>
    <t>GARCIA/ESTRADA/MARIA ANELFINA</t>
  </si>
  <si>
    <t>PEREZ/MENDOZA/JOSE LUIS</t>
  </si>
  <si>
    <t>ARAIZA/VAZQUEZ/REBECA CAROLINA</t>
  </si>
  <si>
    <t>ALVAREZ/RAMIREZ/FAUSTINO</t>
  </si>
  <si>
    <t>PARRA/GASTELUM/ALEJO</t>
  </si>
  <si>
    <t>MAYORAL/RAMIREZ/LUCILA</t>
  </si>
  <si>
    <t>GODINEZ/CHAVEZ/FIDEL</t>
  </si>
  <si>
    <t>FEDERICO/MORALES/MARIA DEL CARMEN</t>
  </si>
  <si>
    <t>HIGUERA/MURILLO/MARIA DEL SOCORRO</t>
  </si>
  <si>
    <t>MU&amp;OS/TINAJERO/FRANCISCO</t>
  </si>
  <si>
    <t>LOPEZ/YEE/ENRIQUE</t>
  </si>
  <si>
    <t>ESPINOZA/GERALDO/MARIA ELVIA</t>
  </si>
  <si>
    <t>ZARAGOZA/ROBLES/ELVIRA</t>
  </si>
  <si>
    <t>SILVA/MARTINEZ/MARIA ROSALINDA</t>
  </si>
  <si>
    <t>RIVAS/LIZAOLA/SEFERINA</t>
  </si>
  <si>
    <t>BRISE&amp;O/GONZALEZ/GRACIELA</t>
  </si>
  <si>
    <t>BA&amp;UELOS/URIBE/ALICIA</t>
  </si>
  <si>
    <t>ZARATE/MOLINA/ROSA CARMINA</t>
  </si>
  <si>
    <t>RODRIGUEZ/RODRIGUEZ/AGUSTINA</t>
  </si>
  <si>
    <t>HIGUERA/GUTIERREZ/MARIA MERCEDES</t>
  </si>
  <si>
    <t>MARTINEZ/MENDOZA/MARIA DE JESUS</t>
  </si>
  <si>
    <t>DOMINGUEZ/VAQUERA/ESTEBAN</t>
  </si>
  <si>
    <t>RODRIGUEZ/SOLIS/LINO</t>
  </si>
  <si>
    <t>TORRES/PEREZ/ADELAIDA</t>
  </si>
  <si>
    <t>ARAIZA/ARAIZA/ALICIA ISABEL</t>
  </si>
  <si>
    <t>GOMEZ/MU&amp;OZ/MARTHA MARISELA</t>
  </si>
  <si>
    <t>GUTIERREZ/HERAS/MARIA GUADALUPE</t>
  </si>
  <si>
    <t>GONZALEZ/NU&amp;EZ/GRACIELA</t>
  </si>
  <si>
    <t>LEON/CAMACHO/JESUS</t>
  </si>
  <si>
    <t>CARBALLO/COTA/NATIVIDAD</t>
  </si>
  <si>
    <t>SANTISTEBAN/COTA/ADELA JUDITH</t>
  </si>
  <si>
    <t>CASTRO//RAMONA AURELIA</t>
  </si>
  <si>
    <t>OLGUIN/RUIZ/MARIA AMPARO</t>
  </si>
  <si>
    <t>ANGULO/MENDOZA/ALEJANDRINA</t>
  </si>
  <si>
    <t>AMAO/COTA/JUAN MANUEL</t>
  </si>
  <si>
    <t>ALMANZA/CESE&amp;A/BERNARDO</t>
  </si>
  <si>
    <t>COTA/LEAL/FRANCISCO ZACARIAS</t>
  </si>
  <si>
    <t>HUERTA/CASTILLO/MARIA DEL CARMEN</t>
  </si>
  <si>
    <t>DOMINGUEZ/SALMERON/MIRNA RAQUEL</t>
  </si>
  <si>
    <t>TAYLOR/ROMAN/PATRICIA EUGENIA</t>
  </si>
  <si>
    <t>GOMEZ/ANGULO/MARIA DE LOURDES</t>
  </si>
  <si>
    <t>PEREZ/CASTILLO/CATALINA CASILDA</t>
  </si>
  <si>
    <t>ALMAZAN/MARTINEZ/BARBARA</t>
  </si>
  <si>
    <t>DIAZ/PALAFOX/CARLOS</t>
  </si>
  <si>
    <t>BERDEJO/COBIAN/ALEJANDRO</t>
  </si>
  <si>
    <t>LEMUS/GOMEZ/MA ENGRACIA</t>
  </si>
  <si>
    <t>DURAN/LOPEZ/IRMA YOLANDA</t>
  </si>
  <si>
    <t>MACIEL/LOZANO/FELIPA</t>
  </si>
  <si>
    <t>JORDAN/HIRALES/MARIA EMILIA</t>
  </si>
  <si>
    <t>SANCHEZ/LOPEZ/LAURA FERNANDA</t>
  </si>
  <si>
    <t>GONZALEZ/GARCIA/NORMA</t>
  </si>
  <si>
    <t>RODRIGUEZ/SILVA/MA. CARMEN</t>
  </si>
  <si>
    <t>RIVERA/CARRILLO/MARIA RAQUEL</t>
  </si>
  <si>
    <t>REYES/CERVANTEZ/GRACIANO</t>
  </si>
  <si>
    <t>RAMIREZ/GAONA/MARIA LORENA</t>
  </si>
  <si>
    <t>CUELLAR/PEREZ/MA DEL RAYO</t>
  </si>
  <si>
    <t>ROMERO/GARCIA/HECTOR</t>
  </si>
  <si>
    <t>CRUZ/SALAZAR/MARIA LUISA</t>
  </si>
  <si>
    <t>SANDOVAL/COTA/PERLA GUADALUPE</t>
  </si>
  <si>
    <t>NU&amp;EZ/COSIO/JUAN</t>
  </si>
  <si>
    <t>CAMACHO/GUTIERREZ/MARTIN</t>
  </si>
  <si>
    <t>BELTRAN/BARRERA/JOSE FRANCISCO</t>
  </si>
  <si>
    <t>CANTE/EB/GENARO</t>
  </si>
  <si>
    <t>BUCIO/BARRIOS/EUGENIO</t>
  </si>
  <si>
    <t>HERNANDEZ/LEON/MARIA DE LOURDES</t>
  </si>
  <si>
    <t>JIMENEZ/COBIAN/JULIO</t>
  </si>
  <si>
    <t>ROMERO//ERNESTO</t>
  </si>
  <si>
    <t>GOMEZ/ANGULO/JESUS MIGUEL</t>
  </si>
  <si>
    <t>PEREZ/ARMENDARIZ/VICTOR DANIEL</t>
  </si>
  <si>
    <t>MEDINA/MEDINA/EUSTACIA</t>
  </si>
  <si>
    <t>SALAS/HERNANDEZ/JUANA CARLOTA</t>
  </si>
  <si>
    <t>MEZA/COTA/LOURDES MARIA ELENA</t>
  </si>
  <si>
    <t>CEBREROS/BRINGAS/MATILDE</t>
  </si>
  <si>
    <t>LOPEZ/OSUNA/MARTHA EDITH</t>
  </si>
  <si>
    <t>CAMBEROS/VICTORIN/OBDULIA</t>
  </si>
  <si>
    <t>COTA/GERALDO/ROSA MARIA</t>
  </si>
  <si>
    <t>AVILES/GERALDO/MARIA ESTHELA</t>
  </si>
  <si>
    <t>ALVAREZ/GUTIERREZ/DORA MARIA</t>
  </si>
  <si>
    <t>URIBE/MATA/RAFAEL</t>
  </si>
  <si>
    <t>ROJAS/CONTRERAS/MA DEL REFUGIO</t>
  </si>
  <si>
    <t>GARCIA//RAMONA</t>
  </si>
  <si>
    <t>ROSAS/BABA/ANABOLENA</t>
  </si>
  <si>
    <t>LOPEZ//ROSARIO LUCILA</t>
  </si>
  <si>
    <t>MURILLO//RAMONA</t>
  </si>
  <si>
    <t>MEJIA/GONZALEZ/MARIA TERESA</t>
  </si>
  <si>
    <t>ROMERO/TAYLOR/FELIPE DE JESUS</t>
  </si>
  <si>
    <t>DOMINGUEZ/AVILES/GUADALUPE ANTONIA</t>
  </si>
  <si>
    <t>ZARATE/AYALA/JOSE</t>
  </si>
  <si>
    <t>MENDOZA/GONZALEZ/SIMON</t>
  </si>
  <si>
    <t>HERNANDEZ/GARCIA/AMALIA</t>
  </si>
  <si>
    <t>NU&amp;EZ/CARBALLO/MARCELA</t>
  </si>
  <si>
    <t>GONZALEZ/RODRIGUEZ/MA. ESTHER</t>
  </si>
  <si>
    <t>LEON/CAMACHO/VIRGINIA</t>
  </si>
  <si>
    <t>CARBALLO/SANCHEZ/ENRIQUE</t>
  </si>
  <si>
    <t>GONZALEZ/GARCIA/MARIA</t>
  </si>
  <si>
    <t>COSIO/OLACHEA/MARIA ELENA</t>
  </si>
  <si>
    <t>COTA/PI&amp;UELAS/BEATRIZ</t>
  </si>
  <si>
    <t>BUSTILLOS/GONZALEZ/MARIA TERESA DE JESUS</t>
  </si>
  <si>
    <t>HERNANDEZ/HERNANDEZ/ROSA ELVIRA</t>
  </si>
  <si>
    <t>SALGADO/GERALDO/EZEQUIEL</t>
  </si>
  <si>
    <t>TORRES/CHAVEZ/FRANCISCO</t>
  </si>
  <si>
    <t>ESPINOZA/ZAVALA/MIRTA ROSARIO</t>
  </si>
  <si>
    <t>VIGUERAS/RANGEL/ALEJANDRO</t>
  </si>
  <si>
    <t>GARCIA/CERVANTES/ROSALIO</t>
  </si>
  <si>
    <t>REYES/TOVAR/MARIA DE LOS ANGELES</t>
  </si>
  <si>
    <t>OSUNA/HIGUERA/GRACIELA</t>
  </si>
  <si>
    <t>GUERRA/CANTU/SANDRA LUZ</t>
  </si>
  <si>
    <t>GALVEZ/PEREZ/OLIVIA</t>
  </si>
  <si>
    <t>PEREZ/MENDOZA/VICTOR MANUEL</t>
  </si>
  <si>
    <t>RAZURA/TORRE/PATRICIA EUGENIA JOSEFINA</t>
  </si>
  <si>
    <t>VILLALBA/CASTRO/FRANCISCO</t>
  </si>
  <si>
    <t>VILLEGAS/SAINZ/ROSARIO DE JESUS</t>
  </si>
  <si>
    <t>ACOSTA/LIRA/JUAN</t>
  </si>
  <si>
    <t>GARCIA/TORRES/MARIA LUISA</t>
  </si>
  <si>
    <t>GOMEZ/CASTA&amp;EDA/LUCIA MARIA</t>
  </si>
  <si>
    <t>ROCHA/CABANILLAS/GUADALUPE</t>
  </si>
  <si>
    <t>ZUMAYA/HIRALES/JOSE</t>
  </si>
  <si>
    <t>BALVANERA/AGUILAR/FLORENCIA</t>
  </si>
  <si>
    <t>PARRA/LOYA/MA. DEL CARMEN</t>
  </si>
  <si>
    <t>TORRES/GUTIERREZ/ALFREDO</t>
  </si>
  <si>
    <t>MURILLO/ZAMORA/MARCOS ANTONIO</t>
  </si>
  <si>
    <t>BERNAL//SILVIA</t>
  </si>
  <si>
    <t>SANCHEZ/OJEDA/JUAN MANUEL</t>
  </si>
  <si>
    <t>SANCHEZ/HERNANDEZ/RAMIRO CRISTOFORO</t>
  </si>
  <si>
    <t>VAZQUEZ/RODRIGUEZ/RAUL</t>
  </si>
  <si>
    <t>GALVAN//JOSE LUIS</t>
  </si>
  <si>
    <t>ALONSO/RAMIREZ/JULIA</t>
  </si>
  <si>
    <t>TARIN/RUIZ/MARIA VALENTINA</t>
  </si>
  <si>
    <t>SEGURA/CARRANZA/PATRICIA</t>
  </si>
  <si>
    <t>URIBE/PERLSTAYN/GUADALUPE</t>
  </si>
  <si>
    <t>CARLON/LOPEZ/RAUL ENRIQUE</t>
  </si>
  <si>
    <t>DIAZ//JOSE MARIA</t>
  </si>
  <si>
    <t>RUBIO/ESQUEDA/LUZ MARIA</t>
  </si>
  <si>
    <t>MENDEZ/LOPEZ/LEONOR</t>
  </si>
  <si>
    <t>MANRIQUEZ/RIEKE/EVA</t>
  </si>
  <si>
    <t>ALVARADO/RUIZ/MARIO OMAR</t>
  </si>
  <si>
    <t>MEZA/ARCE/MICAELA</t>
  </si>
  <si>
    <t>VILLAVICENCIO/CASTILLO/FRANCISCA YOLANDA</t>
  </si>
  <si>
    <t>GAMBOA/VILLEGAS/ROSA ELVIRA</t>
  </si>
  <si>
    <t>NAVARRO/SANCHEZ/BENITO</t>
  </si>
  <si>
    <t>SUAREZ/MEZA/RAFAEL</t>
  </si>
  <si>
    <t>LEYVA/RODELO/GUADALUPE ELVIRA</t>
  </si>
  <si>
    <t>RAMIREZ/ZAZUETA/SILVIA YOLANDA</t>
  </si>
  <si>
    <t>PAEZ/IBA&amp;EZ/MARGARITA</t>
  </si>
  <si>
    <t>AVILES/MATUS/SILVIO SILVINO</t>
  </si>
  <si>
    <t>MARTINEZ/GARCILAZO/MARIA ISABEL</t>
  </si>
  <si>
    <t>PE&amp;U&amp;URI/DUARTE/LUZ DEL CARMEN</t>
  </si>
  <si>
    <t>CARBALLO/GARCIA/ALDO ALFONSO</t>
  </si>
  <si>
    <t>ESPINOZA/GONZALEZ/ROSALINDA</t>
  </si>
  <si>
    <t>LUCERO/MENDEZ/GILBERTO</t>
  </si>
  <si>
    <t>BUCIO/BARRIOS/ESTROBERTO</t>
  </si>
  <si>
    <t>AGUIRRE/GONZALEZ/YOLANDA</t>
  </si>
  <si>
    <t>BA&amp;UELOS/TAMAYO/ANGELINA</t>
  </si>
  <si>
    <t>LANDIN/TOBAR/OFELIA</t>
  </si>
  <si>
    <t>DURAN/MORENO/RAMON</t>
  </si>
  <si>
    <t>VILLALOBOS/CAMACHO/JOSEFINA</t>
  </si>
  <si>
    <t>HERNANDEZ/MONTA&amp;EZ/ANGELICA</t>
  </si>
  <si>
    <t>SOTO/MENCHACA/RAUL</t>
  </si>
  <si>
    <t>ROMERO/CASTILLO/ENRIQUE</t>
  </si>
  <si>
    <t>YA&amp;EZ/CABRERA/MARIA DE LA LUZ</t>
  </si>
  <si>
    <t>ZUMAYA/HIRALES/MARIA ENRIQUETA</t>
  </si>
  <si>
    <t>ESCOBEDO/SALGADO/MARIA DEL CARMEN</t>
  </si>
  <si>
    <t>YA&amp;EZ/MORALES/MA CONCEPCION</t>
  </si>
  <si>
    <t>CASTRO/ROSAS/MARIA DE JESUS</t>
  </si>
  <si>
    <t>COTA//MARIA DEL PILAR</t>
  </si>
  <si>
    <t>MONROY/ROSAS/CLARA</t>
  </si>
  <si>
    <t>MACLISH/VILLAVICENCIO/ARTURO</t>
  </si>
  <si>
    <t>ANGULO/MARTINEZ/RAMON</t>
  </si>
  <si>
    <t>COLMENERO/ARTALEJO/RAFAEL</t>
  </si>
  <si>
    <t>HERNANDEZ/LARA/SILVIA</t>
  </si>
  <si>
    <t>MAYER/ROMERO/SERGIO</t>
  </si>
  <si>
    <t>ESTRADA/GOMEZ/MARIA ANTONIA</t>
  </si>
  <si>
    <t>GOMEZ/CARRERA/MARTHA IVONNE</t>
  </si>
  <si>
    <t>CAMPOS/VANEGAS/MA. DE LOS ANGELES</t>
  </si>
  <si>
    <t>MEZA/VERDUGO/ROSA HAYDEE</t>
  </si>
  <si>
    <t>MENDOZA/CESE&amp;A/FELIPE ENRIQUE</t>
  </si>
  <si>
    <t>MARQUEZ/AGUNDEZ/JOSE ANTONIO</t>
  </si>
  <si>
    <t>PAREDES/RAMIREZ/CARLOS ALEJANDRO</t>
  </si>
  <si>
    <t>MONTEVERDE/GONZALEZ/JOSE LUIS</t>
  </si>
  <si>
    <t>MOLINA/TERRIQUEZ/MA. GREGORIA</t>
  </si>
  <si>
    <t>CORTES/PEREZ/PEDRO</t>
  </si>
  <si>
    <t>ORTALEJO//CRESCENCIO ANTONIO</t>
  </si>
  <si>
    <t>AVILES/WINKLER/RICARDO</t>
  </si>
  <si>
    <t>URBINA/CHAVEZ/OFELIA</t>
  </si>
  <si>
    <t>AMADOR/PAVON/MARCELINA</t>
  </si>
  <si>
    <t>GALICIA/DIAZ/BERNARDINA</t>
  </si>
  <si>
    <t>MADERO/ZAVALA/IRMA</t>
  </si>
  <si>
    <t>LUCERO/LUCERO/JAVIER SALVADOR</t>
  </si>
  <si>
    <t>RIVERA/AVALOS/JORGE</t>
  </si>
  <si>
    <t>AGUNDEZ/MONTEVERDE/NIEVES JOSEFA</t>
  </si>
  <si>
    <t>RUELAS/RANGEL/MARIA ALICIA</t>
  </si>
  <si>
    <t>VERDUGO/MARQUEZ/GLORIA ESTHER</t>
  </si>
  <si>
    <t>PARRA/OSUNA/MARIA DEL CARMEN</t>
  </si>
  <si>
    <t>OJEDA/RAMOS/CARLOTA</t>
  </si>
  <si>
    <t>VELAZQUEZ//RUTH</t>
  </si>
  <si>
    <t>GUTIERREZ/BUSTAMANTE/NORMA ALICIA</t>
  </si>
  <si>
    <t>ALVARADO/CERVANTES/FEDERICO</t>
  </si>
  <si>
    <t>ELHORE/IBARRA/MARIA PATRICIA AIDA</t>
  </si>
  <si>
    <t>PEREZ/MEDINA/GUADALUPE LETICIA</t>
  </si>
  <si>
    <t>GARCIA/SILVA/MA. DELIA IRMA</t>
  </si>
  <si>
    <t>CASTRO/MARISCAL/MARIA DELIA</t>
  </si>
  <si>
    <t>SANDOVAL/ORANTES/SILVIA</t>
  </si>
  <si>
    <t>GARCIA/SILVA/MARTHA ELENA</t>
  </si>
  <si>
    <t>CASTRO/CASTRO/MARIA RITA</t>
  </si>
  <si>
    <t>VALDEZ/HERNANDEZ/CUAUHTEMOC</t>
  </si>
  <si>
    <t>CASTRO/MURILLO/ALFONSO</t>
  </si>
  <si>
    <t>VERDUGO/GERALDO/HERACLIO</t>
  </si>
  <si>
    <t>SANDOVAL/AGUIRRE/LUCRECIA</t>
  </si>
  <si>
    <t>NU&amp;EZ/SIMBRON/GONZALO</t>
  </si>
  <si>
    <t>GAMBOA/GODOY/BERENICE DE LA PAZ</t>
  </si>
  <si>
    <t>NAVARRO/RAMIREZ/TERESITA DE JESUS</t>
  </si>
  <si>
    <t>GONZALEZ/LEON/OCTAVIO</t>
  </si>
  <si>
    <t>TORRES/OVALLE/MARTHA ELBA</t>
  </si>
  <si>
    <t>MACIAS/DE SANTIAGO/HUGO ALFREDO</t>
  </si>
  <si>
    <t>BELTRAN//ALICIA</t>
  </si>
  <si>
    <t>CHAVEZ/VILLAVICENCIO/IGNACIA MINERVA</t>
  </si>
  <si>
    <t>SANTANA/GOMEZ/MARIA FLORENTINA</t>
  </si>
  <si>
    <t>ALARCON/HERNANDEZ/HILDA</t>
  </si>
  <si>
    <t>FRAUSTO/TORRES/CONSUELO</t>
  </si>
  <si>
    <t>MORALES/MERCADO/UBALDO</t>
  </si>
  <si>
    <t>CESE&amp;A/URIAS/GUADALUPE</t>
  </si>
  <si>
    <t>VAZQUEZ/ESPINOZA/PATRICIA</t>
  </si>
  <si>
    <t>PADILLA/SANTOS/MARIA LUISA</t>
  </si>
  <si>
    <t>PADILLA/SANTOS/TERESA DE JESUS</t>
  </si>
  <si>
    <t>VERDUGO/OSORIO/MARIA DEL PILAR</t>
  </si>
  <si>
    <t>MEDINA/PICENO/GABRIEL</t>
  </si>
  <si>
    <t>CARDENAS/SALAICES/ETELVINA</t>
  </si>
  <si>
    <t>MORALES/HERNANDEZ/MARIA MAGDALENA</t>
  </si>
  <si>
    <t>PEREZ/GARCIA/MARGARITA</t>
  </si>
  <si>
    <t>ZAZUETA/ROMERO/RUBEN FRANCISCO</t>
  </si>
  <si>
    <t>GARCIA/DOMINGUEZ/ALICIA</t>
  </si>
  <si>
    <t>FIGUEROA/AGUNDEZ/MARTHA ELODIA</t>
  </si>
  <si>
    <t>SALAZAR/FONSECA/JESUS</t>
  </si>
  <si>
    <t>REYNOSO/MESINO/ELIZABETH</t>
  </si>
  <si>
    <t>RODRIGUEZ/FELIX/JOSE ANGEL</t>
  </si>
  <si>
    <t>CERVANTES/OJEDA/JORGE LUIS</t>
  </si>
  <si>
    <t>ROMERO/ZUMAYA/IRMA</t>
  </si>
  <si>
    <t>HERNANDEZ/GARCIA/LUIS</t>
  </si>
  <si>
    <t>CONTRERAS/SANCHEZ/CELESTINO</t>
  </si>
  <si>
    <t>SUAREZ/ALVARADO/MA. RODAT</t>
  </si>
  <si>
    <t>GARCIA/ANGUIANO/MARIA MARGARITA</t>
  </si>
  <si>
    <t>VERDUGO/OJEDA/CLARISA</t>
  </si>
  <si>
    <t>GAMEZ/QUEVEDO/MARIA DE JESUS</t>
  </si>
  <si>
    <t>CRUZ/ROMERO/LORENZO</t>
  </si>
  <si>
    <t>YEE/MURILLO/MARCO AURELIO</t>
  </si>
  <si>
    <t>MAYORAL/BAEZA/SABAS</t>
  </si>
  <si>
    <t>ORDU&amp;O/LUGO/ALMA ANGELINA</t>
  </si>
  <si>
    <t>TREJO/SORIANO/ANA LUISA</t>
  </si>
  <si>
    <t>RODRIGUEZ/ABALOS/M. EMA</t>
  </si>
  <si>
    <t>MOLINA/LEON/MARIA GUADALUPE PATRICIA</t>
  </si>
  <si>
    <t>RIOS/MARTINEZ/ELVIRA</t>
  </si>
  <si>
    <t>CARBALLO/SANCHEZ/MARIA DEL SOCORR</t>
  </si>
  <si>
    <t>BELTRAN/TAMAYO/IMELDA</t>
  </si>
  <si>
    <t>OSUNA/MAYORAL/GEORGINA</t>
  </si>
  <si>
    <t>DOMINGUEZ/LOPEZ/JOSE ANTONIO</t>
  </si>
  <si>
    <t>MACIEL/GONZALEZ/ANTONIO RAMON</t>
  </si>
  <si>
    <t>SOTELO/ALMANZA/RAFAEL</t>
  </si>
  <si>
    <t>VELAZQUEZ/GONZALEZ/JOSE</t>
  </si>
  <si>
    <t>PEREGRINO/URIARTE/ANA LUISA</t>
  </si>
  <si>
    <t>CARBALLO/RUIZ/BLANCA ESTHELA</t>
  </si>
  <si>
    <t>SANDOVAL/SALCIDO/CARMEN JULIA</t>
  </si>
  <si>
    <t>MONROY/MARTINEZ/DORA LUZ</t>
  </si>
  <si>
    <t>SARABIA/OJEDA/MARIA EMILIA</t>
  </si>
  <si>
    <t>CASTRO/ROMAN/ANGELINA</t>
  </si>
  <si>
    <t>AGUILAR/VILLA/GISELA CONSUELO</t>
  </si>
  <si>
    <t>RODRIGUEZ/CHAVEZ/ALICIA LILIA</t>
  </si>
  <si>
    <t>GONZALEZ/LOPEZ/ANGELICA GUADALUPE</t>
  </si>
  <si>
    <t>CHAVEZ/HERNANDEZ/ANA MARIA</t>
  </si>
  <si>
    <t>MENDEZ/MEDINA/ROSA</t>
  </si>
  <si>
    <t>GALVAN/CARLOS/AGABUS ISIDRO</t>
  </si>
  <si>
    <t>FELIX/RUIZ/CARITINA</t>
  </si>
  <si>
    <t>BADILLO/PALLARES/MIGUEL ANGEL</t>
  </si>
  <si>
    <t>ESCALANTE/GOMEZ/ARMANDO</t>
  </si>
  <si>
    <t>DUARTE/DUARTE/GLORIA LUCIA</t>
  </si>
  <si>
    <t>MORALES/PEREZ/GUSTAVO SERGIO</t>
  </si>
  <si>
    <t>VELAZQUEZ/APODACA/RICARDO ALBERTO</t>
  </si>
  <si>
    <t>MONTA&amp;O/ULLOA/JOAQUIN</t>
  </si>
  <si>
    <t>NAVARRO/GONZALEZ/SILVINA</t>
  </si>
  <si>
    <t>MIRANDA/CERVANTES/MARIA MARGARITA</t>
  </si>
  <si>
    <t>COTA/GARCIA/SANDRA LUZ</t>
  </si>
  <si>
    <t>SALGADO/ZAZUETA/JESUS ESTEBAN</t>
  </si>
  <si>
    <t>PARTIDA/MARTINEZ/JOSE</t>
  </si>
  <si>
    <t>MILLAN/VAZQUEZ/JORGE</t>
  </si>
  <si>
    <t>PAYEN/IZABAL/HUGO FRANCISCO</t>
  </si>
  <si>
    <t>COLLINS/GARCIA/GRACIELA</t>
  </si>
  <si>
    <t>RUIZ/AVILES/MANUEL SALVADOR</t>
  </si>
  <si>
    <t>GIRON/SOTO/RAFAEL CANDELARIO</t>
  </si>
  <si>
    <t>ANDRADE/MARTINEZ/RAMON JOSE MARIA</t>
  </si>
  <si>
    <t>BARRERA/NAVARRO/ANDRES JESUS</t>
  </si>
  <si>
    <t>COTA/LARA/JESUS ALBERTO</t>
  </si>
  <si>
    <t>BRAVO/MANRIQUEZ/JOSE ARMANDO</t>
  </si>
  <si>
    <t>PE&amp;A/VALLES/ARTURO</t>
  </si>
  <si>
    <t>FIOL//RAUL ALFREDO</t>
  </si>
  <si>
    <t>MIRO/VAZQUEZ/HILDA AURORA</t>
  </si>
  <si>
    <t>MARQUEZ/MONTA&amp;O/CESAR GUSTAVO</t>
  </si>
  <si>
    <t>DIAZ/WONG/ADELA CECILIA</t>
  </si>
  <si>
    <t>BA&amp;UELOS/MORALES/FIDENCIO</t>
  </si>
  <si>
    <t>MELGOZA/ORTEGA/MARTHA</t>
  </si>
  <si>
    <t>GOMEZ/ROJO/MARIA ELENA</t>
  </si>
  <si>
    <t>CASTILLEJOS/VARGAS/HECTOR</t>
  </si>
  <si>
    <t>DEL PEON/HIDALGO/LORENZO ALBERTO</t>
  </si>
  <si>
    <t>DEL OLMO/CARMONA/NOE</t>
  </si>
  <si>
    <t>MARTINEZ/MORALES/ANGEL</t>
  </si>
  <si>
    <t>BARRERA/VALDIVIA/RENE CESAR</t>
  </si>
  <si>
    <t>DIAZ/PALAFOX/JULIA</t>
  </si>
  <si>
    <t>PUPPO/CESE&amp;A/GILBERTO</t>
  </si>
  <si>
    <t>CESE&amp;A/CESE&amp;A/RUBEN VALENTIN</t>
  </si>
  <si>
    <t>ALAMILLO/MOLINA/LUCIA ERNESTINA</t>
  </si>
  <si>
    <t>CASTILLO/DELGADO/VICTOR SALVADOR</t>
  </si>
  <si>
    <t>MONROY/MEDINA/ELIZABETH</t>
  </si>
  <si>
    <t>ORTALEJO//CRISTELA</t>
  </si>
  <si>
    <t>MENDOZA/ORTEGA/HUMBERTO</t>
  </si>
  <si>
    <t>AGUNDEZ/MONTEVERDE/JORGE LUIS</t>
  </si>
  <si>
    <t>CORTES/LOZA/MARIA CONCEPCION</t>
  </si>
  <si>
    <t>GONZALEZ/BELTRAN/ALMA AMELIA</t>
  </si>
  <si>
    <t>CAMACHO/GUTIERREZ/MIRNA GUADALUPE</t>
  </si>
  <si>
    <t>CASTA&amp;OS/RAMOS/MARIA DEL CARMEN</t>
  </si>
  <si>
    <t>GODOY/PONCE/CONCEPCION</t>
  </si>
  <si>
    <t>ALBA/GARCIA/RAMONA</t>
  </si>
  <si>
    <t>ROMERO/VELAZQUEZ/MARIA SUSANA</t>
  </si>
  <si>
    <t>RAZURA/TORRE/AMALIA DE LA PAZ MARGARITA</t>
  </si>
  <si>
    <t>AGUILAR/RUIBAL/GUSTAVO HUMBERTO</t>
  </si>
  <si>
    <t>TAPIA/AVILES/MARIA EUGENIA</t>
  </si>
  <si>
    <t>MENDOZA/GONZALEZ/JAVIER</t>
  </si>
  <si>
    <t>GARZON/LOPEZ/RUTH</t>
  </si>
  <si>
    <t>LOPEZ/RUIZ/JOSE NATIVIDAD</t>
  </si>
  <si>
    <t>COTA/CASTRO/RODOLFO</t>
  </si>
  <si>
    <t>NEGRETE/NAVARRO/LUIS JUVENTINO</t>
  </si>
  <si>
    <t>PACHECO/LOPEZ/JOSE AQUILINO</t>
  </si>
  <si>
    <t>AVILA/LEDESMA/JOSE EDUARDO</t>
  </si>
  <si>
    <t>DEL ANGEL/CABA&amp;AS/JOSE</t>
  </si>
  <si>
    <t>GONZALEZ/ESPERICUETA/MARTHA CECILIA</t>
  </si>
  <si>
    <t>CARVAJAL/CARVAJAL/ANDRES</t>
  </si>
  <si>
    <t>LOPEZ/TREJO/JOSE GUADALUPE</t>
  </si>
  <si>
    <t>BUELNA/VALENCIA/MARIA GUADALUPE</t>
  </si>
  <si>
    <t>CHOZA/MAYORQUIN/LETICIA DEL CARMEN</t>
  </si>
  <si>
    <t>GARCIA/SANCHEZ/JORGE</t>
  </si>
  <si>
    <t>NEVAREZ/CORRAL/ELSA</t>
  </si>
  <si>
    <t>MAYORAL/RAMIREZ/JUANA</t>
  </si>
  <si>
    <t>TORRES/ORIHUELA/FRANCISCO DE JESUS</t>
  </si>
  <si>
    <t>RUIZ/SANCHEZ/RAMONA</t>
  </si>
  <si>
    <t>ROMERO/NIETO/JUANA</t>
  </si>
  <si>
    <t>FELIX/LUGO/MINDELIA</t>
  </si>
  <si>
    <t>PAZ Y PUENTE/RAMIREZ/CARLOS</t>
  </si>
  <si>
    <t>ALPUCHE/PEREZ/ORLANDO</t>
  </si>
  <si>
    <t>RAYO/MILLAN/MARIA EZEQUIEL</t>
  </si>
  <si>
    <t>IBARRA/CESE&amp;A/SANDRA GUADALUPE</t>
  </si>
  <si>
    <t>FISCHER/LUCERO/ANA LUISA</t>
  </si>
  <si>
    <t>VERDUZCO/GALLEGOS/GRACIELA</t>
  </si>
  <si>
    <t>PERALTA/AGUILAR/FRANCISCO JAVIER</t>
  </si>
  <si>
    <t>FRANCO/SANTIAGO/JORGE LUIS</t>
  </si>
  <si>
    <t>VERGARA/GONZALEZ/JOSE</t>
  </si>
  <si>
    <t>AVILES/LUCERO/RAFAEL</t>
  </si>
  <si>
    <t>ALCARAZ/AMBRIZ/MA. ELENA</t>
  </si>
  <si>
    <t>HERNANDEZ//MARIA ISABEL</t>
  </si>
  <si>
    <t>REYES/CRUZ/TERESA</t>
  </si>
  <si>
    <t>LOPEZ/ROMERO/JOSE LUIS</t>
  </si>
  <si>
    <t>MARTINEZ/MARIN/MANUEL ALBERTO</t>
  </si>
  <si>
    <t>GALVAN/MEJIA/GLORIA MARIA</t>
  </si>
  <si>
    <t>GALLEGOS/GONZALEZ/MARTHA</t>
  </si>
  <si>
    <t>PULIDO/MEDRANO/BLANCA</t>
  </si>
  <si>
    <t>NIETO/ROCHA/EMILIA</t>
  </si>
  <si>
    <t>MARTINEZ/HERRERA/MA CRISTINA</t>
  </si>
  <si>
    <t>CARABITA/VAZQUEZ/ALBERTO LUIS</t>
  </si>
  <si>
    <t>URBINA/ORDU&amp;O/FIDELIA</t>
  </si>
  <si>
    <t>AGUILAR/VARGAS/GENOVEVA</t>
  </si>
  <si>
    <t>VARGAS/ROMERO/SONIA</t>
  </si>
  <si>
    <t>GONZALEZ/NUBES/SANTIAGO ARNULFO</t>
  </si>
  <si>
    <t>FABIAN/PORCHAS/JESUS MARIO</t>
  </si>
  <si>
    <t>FLORES/CASTRO/RAFAEL</t>
  </si>
  <si>
    <t>FLORES/LOPEZ/JUAN RAFAEL</t>
  </si>
  <si>
    <t>MIRANDA//ALMA SUSANA</t>
  </si>
  <si>
    <t>CASTRO/OLIVARES/MARIA IRMA</t>
  </si>
  <si>
    <t>GONZALEZ/HERRERA/FAUSTINA</t>
  </si>
  <si>
    <t>VILLANUEVA/FLORES/JORGE RAFAEL</t>
  </si>
  <si>
    <t>ALMADA/PASOS/OLGA</t>
  </si>
  <si>
    <t>NAVARRO/ORDU&amp;O/MARIA DOLORES</t>
  </si>
  <si>
    <t>ARREDONDO/AVILES/ANGELA</t>
  </si>
  <si>
    <t>YEE/ROMERO/FELIPE</t>
  </si>
  <si>
    <t>HERNANDEZ/RODRIGUEZ/SOFIA</t>
  </si>
  <si>
    <t>NAVARRO/LOZANO/JOSEFINA</t>
  </si>
  <si>
    <t>GARCIA/CASTA&amp;EDA/EVA</t>
  </si>
  <si>
    <t>CASTILLO/VIOLANTE/ENRIQUE</t>
  </si>
  <si>
    <t>RODRIGUEZ/MARTINEZ/ANTONIA</t>
  </si>
  <si>
    <t>MARQUEZ/AGUILUZ/RITA</t>
  </si>
  <si>
    <t>GONZALEZ RUBIO/BA&amp;UELOS/PAULINA</t>
  </si>
  <si>
    <t>ESPINOSA//MARIO</t>
  </si>
  <si>
    <t>PAREDES/ARMENTA/RAMONA ALICIA</t>
  </si>
  <si>
    <t>GALLO/RODRIGUEZ/ROSA MARIA</t>
  </si>
  <si>
    <t>ACOSTA/CHAVEZ/MARTHA ALICIA</t>
  </si>
  <si>
    <t>BALTAZAR/VALENTINO/DULCE MARIA</t>
  </si>
  <si>
    <t>PEREZ/MENDOZA/MARIA CANDELARIA</t>
  </si>
  <si>
    <t>VELAZQUEZ/WENCE/MA LUISA</t>
  </si>
  <si>
    <t>RAMOS/GUTIERREZ/MARIA DEL SOCORRO PATRICIA</t>
  </si>
  <si>
    <t>HERNANDEZ/TORRES/MARIA EUGENIA</t>
  </si>
  <si>
    <t>MARES/CONTRERAS/ANDRES</t>
  </si>
  <si>
    <t>CHAVARIN/ZUNIGA/HECTOR ALFONSO</t>
  </si>
  <si>
    <t>GUERRA/SIQUEIROS/SERGIO DAVID</t>
  </si>
  <si>
    <t>MARTINEZ/ESPINOSA/ZOILA</t>
  </si>
  <si>
    <t>RAMIREZ/RAMIREZ/PATRICIA</t>
  </si>
  <si>
    <t>PAZ/MACEDO/ELIDE LAURA</t>
  </si>
  <si>
    <t>ZORRILLA/CALDERON/MANUEL ANTONIO</t>
  </si>
  <si>
    <t>VELAZQUEZ/CARDOZA/LUIS ANTONIO</t>
  </si>
  <si>
    <t>RIVERA/AVALOS/MARTHA PATRICIA</t>
  </si>
  <si>
    <t>ORTIZ/ROJAS/MARIA MARTHA</t>
  </si>
  <si>
    <t>COSIO/PALACIOS/ROSA AMALIA</t>
  </si>
  <si>
    <t>PIER/ANGUIANO/EDUARDO NICOLAS</t>
  </si>
  <si>
    <t>CORONA/CADENA/SILVIA VIRGINIA</t>
  </si>
  <si>
    <t>ARRIAGA/BENIS/BOGDAN</t>
  </si>
  <si>
    <t>MOLINA/HERNANDEZ/LAZARO ELIAS</t>
  </si>
  <si>
    <t>GONZALEZ/RAMIREZ/JOSE VICENTE</t>
  </si>
  <si>
    <t>PEREZ/AGUILERA/MA. DE LA LUZ</t>
  </si>
  <si>
    <t>SOTO/VALENZUELA/MARCELINO</t>
  </si>
  <si>
    <t>LOPEZ/ESPINOZA/TRINIDAD BERNARDINO</t>
  </si>
  <si>
    <t>QUINTERO/SOLIS/DEMETRIO</t>
  </si>
  <si>
    <t>SANCHEZ/VALENTINO/SOFIA</t>
  </si>
  <si>
    <t>CHIAPA/THOMAS/FERNANDO ANTONIO</t>
  </si>
  <si>
    <t>MERCADO/RAMIREZ/FRANCISCO</t>
  </si>
  <si>
    <t>KACHOK/BORBON/XOCHITL EUGENIA</t>
  </si>
  <si>
    <t>GUTIERREZ/CASAS/MARIA DEL CARMEN</t>
  </si>
  <si>
    <t>AVILES/PEREZ/MARIA LUISA</t>
  </si>
  <si>
    <t>RAMOS/SOTELO/LIDIA</t>
  </si>
  <si>
    <t>PERALTA/HIRALES/GUADALUPE</t>
  </si>
  <si>
    <t>LOPEZ/RABAGO/NOEMI ELIZABETH</t>
  </si>
  <si>
    <t>DE LA TOBA/ARCE/RAMON ZACARIAS</t>
  </si>
  <si>
    <t>GARCIA/MARTINEZ/GUADALUPE</t>
  </si>
  <si>
    <t>IRIGOYEN/RIOS/MARIA MAGDALENA</t>
  </si>
  <si>
    <t>CASTRO/CASTILLO/ANGELINA</t>
  </si>
  <si>
    <t>HERNANDEZ/COTA/ENRIQUE ANTONIO</t>
  </si>
  <si>
    <t>GARCIA/GARCIA/RAUL</t>
  </si>
  <si>
    <t>ARELLANO/DIAZ/JORGE</t>
  </si>
  <si>
    <t>MURILLO/VILLAVICENCIO/FELIPE ANGEL</t>
  </si>
  <si>
    <t>OJEDA/GARIBAY/LUZ MARIA</t>
  </si>
  <si>
    <t>SOTO/MENDOZA/EMMA FRANCISCA</t>
  </si>
  <si>
    <t>TALAMANTES/VICTORIO/MARIA DE JESUS</t>
  </si>
  <si>
    <t>JOCOBI/GARCIA/DORA ALICIA</t>
  </si>
  <si>
    <t>PERALTA/MOLINA/ISIDORO</t>
  </si>
  <si>
    <t>MORALES/SANCHEZ/VICTOR</t>
  </si>
  <si>
    <t>OJEDA/RUIZ/SUSANA</t>
  </si>
  <si>
    <t>CERECER/ANGULO/CARMEN GRACIELA</t>
  </si>
  <si>
    <t>GONZALEZ/CRUZ/CATALINA</t>
  </si>
  <si>
    <t>TREJO/BARAJAS/CARLOS</t>
  </si>
  <si>
    <t>GARCIA/VELASCO/FLAVIA</t>
  </si>
  <si>
    <t>MORENO/SANDOVAL/MARIA ROSA</t>
  </si>
  <si>
    <t>VILLASE&amp;OR/VAZQUEZ/PEDRO FERNANDO</t>
  </si>
  <si>
    <t>NAVIA/MARTINEZ/LETICIA GUADALUPE</t>
  </si>
  <si>
    <t>SANDOVAL/HERNANDEZ/MARIA CANDELARIA</t>
  </si>
  <si>
    <t>MORALES/MADERO/MARIA DEL CARMEN</t>
  </si>
  <si>
    <t>SOTO/COTA/AGAPITA</t>
  </si>
  <si>
    <t>CASTRO/CASTRO/SERGIO MARIO</t>
  </si>
  <si>
    <t>JIMENEZ/CORONA/GILBERTO</t>
  </si>
  <si>
    <t>LOPEZ/BETANCOURT/OSCAR</t>
  </si>
  <si>
    <t>OLMOS/RODRIGUEZ/MARIA GUADALUPE</t>
  </si>
  <si>
    <t>VARGAS/ORTEGA/CARLOS</t>
  </si>
  <si>
    <t>MENDIOLA/RUEDA/JOSE ABUNDIO BERNARDO</t>
  </si>
  <si>
    <t>ALVAREZ/RIVERA/JUAN MANUEL</t>
  </si>
  <si>
    <t>ORNELAS/PLATTA/JAVIER ALEJANDRO</t>
  </si>
  <si>
    <t>CASTRO/AGUIRRE/ISABEL DOLORES TEODORA</t>
  </si>
  <si>
    <t>GARCIA/GARCIA/FERNANDO</t>
  </si>
  <si>
    <t>CHAN/VELEZ/SILVIA ELVIRA</t>
  </si>
  <si>
    <t>GODINEZ/JIMENEZ/FRANCISCO</t>
  </si>
  <si>
    <t>SANCHEZ/GIL/ANGEL EDUARDO</t>
  </si>
  <si>
    <t>GONZALEZ/MOLINA/RAFAEL</t>
  </si>
  <si>
    <t>MURILLO/CORRALES/BLANCA ESTHELA</t>
  </si>
  <si>
    <t>REYES/CASTELLANOS/NORMA ALICIA</t>
  </si>
  <si>
    <t>BERBER/SOTO/LUIS</t>
  </si>
  <si>
    <t>TRUJANO/GONZALEZ/ADRIAN ARMANDO</t>
  </si>
  <si>
    <t>MARTINEZ/GONZALEZ/LUIS GERARDO</t>
  </si>
  <si>
    <t>CRUZ/VAZQUEZ/ROBERTO</t>
  </si>
  <si>
    <t>PEREZ/ESPINOSA/MIGUEL ANGEL</t>
  </si>
  <si>
    <t>FLORES/LOPEZ/YOLANDA</t>
  </si>
  <si>
    <t>MANRIQUEZ/ESPINOZA/ROSA MARIA</t>
  </si>
  <si>
    <t>ALDAMA/MARTINEZ/MARIA DEL ROCIO</t>
  </si>
  <si>
    <t>MARTINEZ/GARCIA/SILVIA GUADALUPE</t>
  </si>
  <si>
    <t>PEREIDA/DIAZ/PEDRO</t>
  </si>
  <si>
    <t>TORRES/PABLOS/NADINA IRELA</t>
  </si>
  <si>
    <t>OJEDA/CHAVEZ/CATALINA</t>
  </si>
  <si>
    <t>GARCIA/PEREZ/MARIVEL</t>
  </si>
  <si>
    <t>FAVELA/ALVARADO/MARGARITA</t>
  </si>
  <si>
    <t>VERDUZCO/COTA/LORENA GRICELDA</t>
  </si>
  <si>
    <t>GONZALEZ/MORAN/NORMA PATRICIA</t>
  </si>
  <si>
    <t>RUIZ/SOTO/MA. TERESA</t>
  </si>
  <si>
    <t>GUTIERREZ/VERDUGO/BLANCA ESTHELA</t>
  </si>
  <si>
    <t>KAKOGUI/SANCHEZ/MARIO</t>
  </si>
  <si>
    <t>COTA/OTERO/LUZ DE GUADALUPE</t>
  </si>
  <si>
    <t>LEON/BARRERA/RICARDINA</t>
  </si>
  <si>
    <t>CASTRO/GONZALEZ/ELVIA</t>
  </si>
  <si>
    <t>SOSA/POZOS/JOSE DESIDERIO</t>
  </si>
  <si>
    <t>DIAZ/LOPEZ/BUENAVENTURA</t>
  </si>
  <si>
    <t>KINEJARA/OJEDA/ANA ARACELI</t>
  </si>
  <si>
    <t>GONZALEZ/MAGA&amp;A/MELCHOR</t>
  </si>
  <si>
    <t>ZUMAYA/HIRALES/JUAN ANTONIO</t>
  </si>
  <si>
    <t>TALAVERA/GAMEROS/ADRIANA</t>
  </si>
  <si>
    <t>PLATEROS/BELTRAN/ESTEFANA</t>
  </si>
  <si>
    <t>VILLAVICENCIO/LOPEZ/ANTONIO</t>
  </si>
  <si>
    <t>MOSQUEDA/MONTOYA/VICTOR</t>
  </si>
  <si>
    <t>GONZALEZ/ESPINOZA/ADOLFO</t>
  </si>
  <si>
    <t>MONTA&amp;O/VON BORSTEL/LINA MARIA</t>
  </si>
  <si>
    <t>WHITNEY/COTA/BLANCA ESTRELLA</t>
  </si>
  <si>
    <t>VERDUGO/PERALTA/OSCAR HUMBERTO</t>
  </si>
  <si>
    <t>JIMENEZ/AVALOS/MARIA GUADALUPE</t>
  </si>
  <si>
    <t>BALLADARES/MARTINEZ/MARIA TERESA</t>
  </si>
  <si>
    <t>GONZALEZ/ESPERICUETA/ALMA ROSA</t>
  </si>
  <si>
    <t>OLAIZ/VALADEZ/ALBERTO</t>
  </si>
  <si>
    <t>LIZARRAGA/ZAMBRANO/ELVIA DEL CARMEN</t>
  </si>
  <si>
    <t>LIZARRAGA/QUINTERO/MARTHA OLIVIA</t>
  </si>
  <si>
    <t>REYES/CERVANTES/ROBERTO</t>
  </si>
  <si>
    <t>NARANJO/BARRAGAN/CARMEN IRMA</t>
  </si>
  <si>
    <t>HIGUERA/RODRIGUEZ/SILVESTRE</t>
  </si>
  <si>
    <t>MENDOZA//MARIA ELVIRA</t>
  </si>
  <si>
    <t>OSUNA/ORTIZ/JOSEFINA</t>
  </si>
  <si>
    <t>OJEDA/DEL REAL/MARTINA</t>
  </si>
  <si>
    <t>MAYORAL//ANA MARIA</t>
  </si>
  <si>
    <t>VALENZUELA/GUTIERREZ/JESUS</t>
  </si>
  <si>
    <t>MEJIA/FARIAS/JOSE NATIVIDAD</t>
  </si>
  <si>
    <t>PEREZ/CASTILLO/MIGUEL SALVADOR</t>
  </si>
  <si>
    <t>OCOMATL/GARCIA/MARIA DE LA LUZ OCOTLAN</t>
  </si>
  <si>
    <t>MORALES/MU&amp;OZ/LUISA</t>
  </si>
  <si>
    <t>LOPEZ/MENDEZ/MA. GUADALUPE</t>
  </si>
  <si>
    <t>ARELLANO/HERNANDEZ/CARMEN PATRICIA</t>
  </si>
  <si>
    <t>SALCIDO/TERRAZAS/NORMA ELIZABETH</t>
  </si>
  <si>
    <t>PRESICHE/OLACHEA/ARCENIO</t>
  </si>
  <si>
    <t>ZAZUETA/ANDRADE/HECTOR ALONSO</t>
  </si>
  <si>
    <t>ARROYO/MURRIETA/MARIA DOLORES</t>
  </si>
  <si>
    <t>RODRIGUEZ/TEPEZANO/MARTA</t>
  </si>
  <si>
    <t>VAZQUEZ/TALAVERA/MANUEL</t>
  </si>
  <si>
    <t>DAVILA/MONTELONGO/GERARDO</t>
  </si>
  <si>
    <t>CASTA&amp;EDA/ROJAS/ALICIA</t>
  </si>
  <si>
    <t>FLORES/MARTINEZ/BEATRIZ</t>
  </si>
  <si>
    <t>RAMIREZ/GARCIA/ADRIAN</t>
  </si>
  <si>
    <t>PEREZ/RETES/ADRIANA</t>
  </si>
  <si>
    <t>ARELLANO/FLEMATE/MARIA GUADALUPE</t>
  </si>
  <si>
    <t>VEGA/RANGEL/MARTHA MARISELA</t>
  </si>
  <si>
    <t>CHAVEZ/CHAVEZ/MARIA LETICIA</t>
  </si>
  <si>
    <t>SANCHEZ/MONTOYA/BLANCA ESTELA</t>
  </si>
  <si>
    <t>ALVAREZ/GALLEGOS/LORENA ANGELICA</t>
  </si>
  <si>
    <t>SANTOS/MENDOZA/MARTHA ROSA</t>
  </si>
  <si>
    <t>AGUSTIN/MARTINEZ/FEDERICO</t>
  </si>
  <si>
    <t>ESPINOSA/GARCIA/MIGUEL ANGEL</t>
  </si>
  <si>
    <t>LOREDO/SANDOVAL/BENJAMIN DE JESUS</t>
  </si>
  <si>
    <t>BERNAL/ESQUIVEL/DAVID</t>
  </si>
  <si>
    <t>AMADOR/GOMEZ/MARIA ENRIQUETA</t>
  </si>
  <si>
    <t>NEGREROS/CASTILLO/CARLOS</t>
  </si>
  <si>
    <t>MACIAS/DIAZ/ALFREDO</t>
  </si>
  <si>
    <t>IBARRA/REYES/ANGELA RAQUEL</t>
  </si>
  <si>
    <t>FLORES/LOPEZ/HECTOR</t>
  </si>
  <si>
    <t>DIAZ/CRUZ/TERESA MARGARITA</t>
  </si>
  <si>
    <t>VALDEZ/GERALDO/CRISTOBAL MEDARDO</t>
  </si>
  <si>
    <t>OCAMPO/RIVERA/MARIA DEL CARMEN</t>
  </si>
  <si>
    <t>NAVARRO/MALDONADO/MAURO ANTONIO</t>
  </si>
  <si>
    <t>RODRIGUEZ/PE&amp;A/JOSE ANGEL</t>
  </si>
  <si>
    <t>AISPURO/ALDAPA/CARLOS ENRIQUE</t>
  </si>
  <si>
    <t>FELIX/ZAVALA/HECTOR JAVIER</t>
  </si>
  <si>
    <t>CHAVEZ/RODRIGUEZ/MARIA DEL PILAR</t>
  </si>
  <si>
    <t>GARCIA/MELO/ADRIANA</t>
  </si>
  <si>
    <t>SANCHEZ/VALENCIA/GRISELDA</t>
  </si>
  <si>
    <t>AYALA/GUTIERREZ/MARIA EUGENIA</t>
  </si>
  <si>
    <t>FRAGOSO/GARCIA/MOISES</t>
  </si>
  <si>
    <t>VILLEGAS/NU&amp;EZ/AURELIA</t>
  </si>
  <si>
    <t>HIGUERA/CALDERON/LUIS ANTONIO</t>
  </si>
  <si>
    <t>CAMARILLO/CRUZ/JESUS</t>
  </si>
  <si>
    <t>MADRID/LEE/JOSE HUGO</t>
  </si>
  <si>
    <t>DIAZ/MALDONADO/ELIA</t>
  </si>
  <si>
    <t>ANGELES//TERESA</t>
  </si>
  <si>
    <t>GONZALEZ/NAREDO/JOVITA</t>
  </si>
  <si>
    <t>DURAN/MU&amp;OZ/SALVADOR</t>
  </si>
  <si>
    <t>JIMENEZ/REYES/RAUL</t>
  </si>
  <si>
    <t>BARRON/ARAGON/JUANA</t>
  </si>
  <si>
    <t>HERNANDEZ/OROZCO/MARTHA LAURA</t>
  </si>
  <si>
    <t>TREJO/MANRIQUEZ/ROSA CAROLINA</t>
  </si>
  <si>
    <t>FERNANDEZ/MENDEZ/JUAN MANUEL</t>
  </si>
  <si>
    <t>LEON/BERMUDEZ/JAVIER ERNESTO</t>
  </si>
  <si>
    <t>VELARDE/GALVEZ/JOSUE HUMBERTO</t>
  </si>
  <si>
    <t>CASTA&amp;EDA/ARENAS/DAVID</t>
  </si>
  <si>
    <t>RODRIGUEZ/RIVERA/JESUS SUSANA</t>
  </si>
  <si>
    <t>JOCOBI/QUINTERO/AIDE ESTHELA</t>
  </si>
  <si>
    <t>COTA/RUIZ/JUAN</t>
  </si>
  <si>
    <t>GONZALEZ/CARRANZA/ERNESTO</t>
  </si>
  <si>
    <t>MOCTEZUMA/BALLINAS/JOSE LUIS</t>
  </si>
  <si>
    <t>AGUILAR/CORONADO/GLADYS IMELDA</t>
  </si>
  <si>
    <t>QUIROZ/SANDOVAL/GUADALUPE</t>
  </si>
  <si>
    <t>DIAZ/GUZMAN/MARIA VIRGINIA</t>
  </si>
  <si>
    <t>FLORES/CABRERA/MARIA GUADALUPE</t>
  </si>
  <si>
    <t>CESE&amp;A/SAVIN/MARIA TERESA</t>
  </si>
  <si>
    <t>MEZA/GOMEZ/MARTHA LOURDES</t>
  </si>
  <si>
    <t>OCHOA/VILLAVICENCIO/MARIA EUGENIA</t>
  </si>
  <si>
    <t>CASTILLO/LOPEZ/FLOR DEL CARMEN</t>
  </si>
  <si>
    <t>MURILLO/GOMEZ/ANA VERONICA</t>
  </si>
  <si>
    <t>MONTELONGO/SALAZAR/NORA ENRIQUETA</t>
  </si>
  <si>
    <t>LUNA/GARCIA/ROSA IDALIA</t>
  </si>
  <si>
    <t>MOTA/RAMOS/CARMEN</t>
  </si>
  <si>
    <t>GUTIERREZ/BELTRAN/MARIA VERONICA</t>
  </si>
  <si>
    <t>GUTIERREZ/CHAVEZ/MA GUADALUPE</t>
  </si>
  <si>
    <t>COLLADO/CASTRO/RENE</t>
  </si>
  <si>
    <t>GIL/COTA/FRANCISCO JAVIER</t>
  </si>
  <si>
    <t>MENDOZA/GONZALEZ/ELIGIO</t>
  </si>
  <si>
    <t>GARCIGLIA/RONDERO/SERGIO MIGUEL</t>
  </si>
  <si>
    <t>JIMENEZ/TOLENTINO/ELVIRA</t>
  </si>
  <si>
    <t>RUIZ/CHOLLET/JOSE ASTOLFO</t>
  </si>
  <si>
    <t>ARELLANO/ROSALES/MARIA JESUS</t>
  </si>
  <si>
    <t>PE&amp;A/GOMEZ/AGUSTIN ALDO</t>
  </si>
  <si>
    <t>BECERRA/LECHUGA/FERNANDO</t>
  </si>
  <si>
    <t>RAMIREZ/ARRIAGA/SANDRA CRISTINA</t>
  </si>
  <si>
    <t>MENDOZA/SANCHEZ/MARIA EDUWIGES</t>
  </si>
  <si>
    <t>SIERRA/ROMERO/RAUL GERARDO</t>
  </si>
  <si>
    <t>PULIDO/HERNANDEZ/JOSE ANTONIO</t>
  </si>
  <si>
    <t>MEZA/ACOSTA/VICTOR GABRIEL</t>
  </si>
  <si>
    <t>CORTEZ/MORENO/PATRICIA GUILLERMINA</t>
  </si>
  <si>
    <t>MEDINA/LOPEZ/GRISELDA DEL ROCIO</t>
  </si>
  <si>
    <t>TIRADO/OSUNA/ROSA CELIA</t>
  </si>
  <si>
    <t>ARREDONDO/ACOSTA/MARIA CONCEPCION</t>
  </si>
  <si>
    <t>SANDOVAL/LEON/ALMA ROSA</t>
  </si>
  <si>
    <t>BELTRAN/RAMIREZ/FELICIANO RAMON</t>
  </si>
  <si>
    <t>ASTORGA/ESPINOZA/GEORGINA</t>
  </si>
  <si>
    <t>ZAZUETA/MORALES/JORGE LUIS</t>
  </si>
  <si>
    <t>FLORES/MARTINEZ/JUAN</t>
  </si>
  <si>
    <t>MENDOZA/CARRERA/SERGIO</t>
  </si>
  <si>
    <t>REYNA/REYNA/JOSE ROBERTO</t>
  </si>
  <si>
    <t>LAGUNAS/VAZQUEZ/EDUARDO</t>
  </si>
  <si>
    <t>FLORES/ALONSO/JOSE DEL CARMEN HECTOR</t>
  </si>
  <si>
    <t>VELAZQUEZ/GONZALEZ/GUADALUPE</t>
  </si>
  <si>
    <t>MONTELONGO/SOTO/ROSA ICELA</t>
  </si>
  <si>
    <t>DELGADILLO/POLANCO/ROBERTO</t>
  </si>
  <si>
    <t>MARRUJO//MARIA LINA</t>
  </si>
  <si>
    <t>MORALES/CASILLAS/TERESA DE JESUS</t>
  </si>
  <si>
    <t>RAMOS/MENDOZA/JORGE ANSELMO</t>
  </si>
  <si>
    <t>GOMEZ/JIMENEZ/MATILDE ELIZABET</t>
  </si>
  <si>
    <t>MORALES/AMAYA/TRINIDAD</t>
  </si>
  <si>
    <t>GARAY/RODRIGUEZ/BERTHA ALICIA</t>
  </si>
  <si>
    <t>GUTIERREZ/LOPEZ/VICTOR MANUEL</t>
  </si>
  <si>
    <t>LOPEZ/ALVAREZ/OSCAR ANTERO HENOCH</t>
  </si>
  <si>
    <t>SERRANO/LEYVA/GERTRUDIS</t>
  </si>
  <si>
    <t>VALENCIA/AVENDA&amp;O/MIGUEL ANGEL</t>
  </si>
  <si>
    <t>URIAS/CORRALES/JOSE LUIS MARTIN</t>
  </si>
  <si>
    <t>FLORES/CASTILLO/JOSE DEL CARMEN</t>
  </si>
  <si>
    <t>ROMERO/MENDOZA/JOSE ANGEL</t>
  </si>
  <si>
    <t>LOZANO/RAMOS/FERNANDO GUILLERMO</t>
  </si>
  <si>
    <t>COVARRUBIAS/DE LA TORRE/MIGUEL</t>
  </si>
  <si>
    <t>ZAMBRANO/MORALES/ROSA</t>
  </si>
  <si>
    <t>CHIQUETE/DE LA ROCHA/JORGE OSWALDO</t>
  </si>
  <si>
    <t>MEDINA/DOMINGUEZ/LAURA ELISA</t>
  </si>
  <si>
    <t>SANCHEZ/ZU&amp;IGA/HORACIO</t>
  </si>
  <si>
    <t>SANCHEZ/PARRA/MARIA DEL CARMEN</t>
  </si>
  <si>
    <t>HERRERA/MARTINEZ/FELICITAS</t>
  </si>
  <si>
    <t>GUTIERREZ/MANRIQUEZ/ADELA</t>
  </si>
  <si>
    <t>LOPEZ/TORRES/MARTHA IRENE</t>
  </si>
  <si>
    <t>CHIQUETE/BELTRAN/JESUS DANIEL</t>
  </si>
  <si>
    <t>MILLANES/CASTILLO/MIGUEL ANGEL</t>
  </si>
  <si>
    <t>PERALTA/JONHZON/ADALBERTO</t>
  </si>
  <si>
    <t>PLATA/CORONA/PAULA</t>
  </si>
  <si>
    <t>GERALDO/COTA/MARIA DE LOS ANGELES</t>
  </si>
  <si>
    <t>GRANDA/RODRIGUEZ/GRACIELA OLGA</t>
  </si>
  <si>
    <t>BONILLA/ALONSO/MANUELA EUGENIA</t>
  </si>
  <si>
    <t>AYALA/GARCIA/YOLANDA</t>
  </si>
  <si>
    <t>TEJEDA/SOTO/MARIA DE LOURDES</t>
  </si>
  <si>
    <t>PE&amp;ALOZA/HERRERA/EUGENIO</t>
  </si>
  <si>
    <t>HIRALES/TAYLOR/MARTINA GUADALUPE</t>
  </si>
  <si>
    <t>LOPEZ/NAVA/GUADALUPE</t>
  </si>
  <si>
    <t>SIERRA/RODRIGUEZ/MA. ELENA</t>
  </si>
  <si>
    <t>ROMERO/ANGULO/EMILIA</t>
  </si>
  <si>
    <t>SANCHEZ/CAMPOS/ROSA</t>
  </si>
  <si>
    <t>GARCIA/GUTIERREZ/ROBERTO</t>
  </si>
  <si>
    <t>CARBALLO/MONREAL/MARIA DEL ROSARIO</t>
  </si>
  <si>
    <t>CITAL/GONZALEZ/ELVA</t>
  </si>
  <si>
    <t>COTA/COTA/BARBARA GUADALUPE</t>
  </si>
  <si>
    <t>SIDA/OLGUIN/BLANCA ISABEL</t>
  </si>
  <si>
    <t>GOMEZ/ROMERO/ALFREDO</t>
  </si>
  <si>
    <t>VELAZQUEZ/MARTINEZ/ASCENSION</t>
  </si>
  <si>
    <t>LEDESMA/MEZA/SILVIA</t>
  </si>
  <si>
    <t>RODRIGUEZ/GOMEZ/ERNESTINA</t>
  </si>
  <si>
    <t>HERNANDEZ/ZOZAYA/ROSA DALILA</t>
  </si>
  <si>
    <t>VERDUGO/VERDUGO/DELIA MARIA</t>
  </si>
  <si>
    <t>ROMERO/NU&amp;EZ/ALICIA GUADALUPE</t>
  </si>
  <si>
    <t>LUCERO/LEON/MARTIN REYNALDO</t>
  </si>
  <si>
    <t>IBARRA/RIOS/OSCAR</t>
  </si>
  <si>
    <t>HERNANDEZ/LEON/RAMONA</t>
  </si>
  <si>
    <t>LAZCANO/ALVAREZ/AMERICA</t>
  </si>
  <si>
    <t>NAVARRO/COTA/RICARDO ANTONIO</t>
  </si>
  <si>
    <t>HERNANDEZ/DIAZ/OSCAR ARNOLDO</t>
  </si>
  <si>
    <t>ACEVES/SALAZAR/MARIA DEL REFUGIO</t>
  </si>
  <si>
    <t>HERNANDEZ/GARCIA/MARIA EDUWIGES</t>
  </si>
  <si>
    <t>MENDEZ/BURGOIN/GUADALUPE</t>
  </si>
  <si>
    <t>MARTINEZ/TALAMANTES/TERESITA DE JESUS</t>
  </si>
  <si>
    <t>ANGULO/CA&amp;EDO/ANA LUISA</t>
  </si>
  <si>
    <t>LOPEZ/HERNANDEZ/LEOBARDO GILBERTO</t>
  </si>
  <si>
    <t>MORENO/TOLOSA/JUAN DIEGO</t>
  </si>
  <si>
    <t>RAZO/TORRES/HERMELINDA</t>
  </si>
  <si>
    <t>TOLEDO/CARLON/ROSA MARIA</t>
  </si>
  <si>
    <t>GARCIA/MIRANDA/MARIA ISABEL</t>
  </si>
  <si>
    <t>ARREDONDO/VILLEGAS/ARTURO</t>
  </si>
  <si>
    <t>BENOIT/CARBALLO/CARLOS</t>
  </si>
  <si>
    <t>GALVEZ/FIGUEROA/OLGA OLIVIA</t>
  </si>
  <si>
    <t>NU&amp;EZ/AVILES/JOVITA</t>
  </si>
  <si>
    <t>JUAREZ/ESPINOZA/MARIA DEL CARMEN</t>
  </si>
  <si>
    <t>MANZANERO/MEDINA/ABELARDO IRINEO</t>
  </si>
  <si>
    <t>MAYORAL/VAZQUEZ/JUAN JAVIER</t>
  </si>
  <si>
    <t>MARTINEZ/COTA/CARMEN</t>
  </si>
  <si>
    <t>REAL/CASTRO/NIRVANA</t>
  </si>
  <si>
    <t>SANCHEZ/MEZA/JOSE RAMON</t>
  </si>
  <si>
    <t>CONTRERAS/ARROYO/MARIA DELIA</t>
  </si>
  <si>
    <t>CAMARILLO/ZAVALA/MARIA GLORIA</t>
  </si>
  <si>
    <t>HERNANDEZ/MEZA/MARIA DEL CARMEN</t>
  </si>
  <si>
    <t>DUARTE/PATRON/MARIA GUADALUPE</t>
  </si>
  <si>
    <t>CHAVEZ/HERRERA/GILBERTA</t>
  </si>
  <si>
    <t>DIAZ/ROSALES/SILVIA</t>
  </si>
  <si>
    <t>ESTRADA/PEREZ/MA. AMALIA</t>
  </si>
  <si>
    <t>GALINDO/LARA/MAYRA YANIN</t>
  </si>
  <si>
    <t>GONZALEZ/TEMBLADOR/ANA MARIA</t>
  </si>
  <si>
    <t>HERNANDEZ/SANCHEZ/FELIPA</t>
  </si>
  <si>
    <t>RUBIO/RIVERA/JOAQUIN GUILLERMO</t>
  </si>
  <si>
    <t>CECE&amp;A/CARDENAS/GUADALUPE NOHEMI</t>
  </si>
  <si>
    <t>EVANS/LOPEZ/JESUS ENRIQUE</t>
  </si>
  <si>
    <t>CASTRO/AGUILAR/ELSA</t>
  </si>
  <si>
    <t>AISPURO/ONTIVEROS/MARIA DE LOURDES</t>
  </si>
  <si>
    <t>RODRIGUEZ/RUIZ/MARIA</t>
  </si>
  <si>
    <t>YEE/GASTELUM/MARIA DEL REFUGIO</t>
  </si>
  <si>
    <t>PEREZ/VEGA/JOSE FELIX</t>
  </si>
  <si>
    <t>REYNA/ECHANIZ/HUMBERTO</t>
  </si>
  <si>
    <t>LOERA/ACOSTA/MARTHA SUSANA</t>
  </si>
  <si>
    <t>PE&amp;UELAS/TORRES/IRMA MARIA</t>
  </si>
  <si>
    <t>BERNAL/RENTERIA/DAVID ERNESTO</t>
  </si>
  <si>
    <t>LOPEZ/PEREZ/ISRAEL</t>
  </si>
  <si>
    <t>BAEZ/ANGULO/ROBERTO</t>
  </si>
  <si>
    <t>BURGUE&amp;O/CASTA&amp;OS/CRUZ ALBERTO</t>
  </si>
  <si>
    <t>CHACON/ZAPIEN/MARTHA BELEN</t>
  </si>
  <si>
    <t>LOPEZ/QUEZADA/LUZ MARIA</t>
  </si>
  <si>
    <t>SAGUILAN/MIRANDA/JUAN PEDRO</t>
  </si>
  <si>
    <t>CUELLAR/MADRIGAL/LUZ ENGRACIA</t>
  </si>
  <si>
    <t>RIOS/LEAL/OLGA</t>
  </si>
  <si>
    <t>MILLAN/RIVAS/NOHEMI</t>
  </si>
  <si>
    <t>VALDEZ/GERALDO/BLANCA MARGARITA</t>
  </si>
  <si>
    <t>PEREZ/BARBEITIA/JESUS ELIAS</t>
  </si>
  <si>
    <t>TORRES/JAGUEY/JUAN RODRIGO</t>
  </si>
  <si>
    <t>ALONSO/GONZALEZ/HECTOR HUGO</t>
  </si>
  <si>
    <t>MENDOZA/SERENA/FLORENCIO</t>
  </si>
  <si>
    <t>VALDEZ/VALENZUELA/HECTOR MANUEL</t>
  </si>
  <si>
    <t>MARTINEZ/TOLENTINO/MARIA ELENA</t>
  </si>
  <si>
    <t>AGUILAR/CORONADO/ROCIO DEL ALBA</t>
  </si>
  <si>
    <t>OSUNA/VIDAL/NORMA</t>
  </si>
  <si>
    <t>RIOS/VELIZ/NORMA TERESA</t>
  </si>
  <si>
    <t>SANCHEZ/ROSALES/LOURDES PATRICIA</t>
  </si>
  <si>
    <t>COTA/OLACHEA/NORMA ALICIA</t>
  </si>
  <si>
    <t>GALVEZ/GASTELUM/ABEL</t>
  </si>
  <si>
    <t>CASAS/ANTUNA/GABRIEL</t>
  </si>
  <si>
    <t>MARTINEZ/ROMERO/MARTINA GUADALUPE</t>
  </si>
  <si>
    <t>SANCHEZ/NIETO/GRISELDA GUADALUPE</t>
  </si>
  <si>
    <t>GONZALEZ/COSIO/CECILIA GUADALUPE</t>
  </si>
  <si>
    <t>GASTELUM/ALAMILLO/JESUS SALVADOR</t>
  </si>
  <si>
    <t>ALMADA/SOTO/SANTIAGO</t>
  </si>
  <si>
    <t>SANCHEZ/CERVANTES/MARIA ERNESTINA</t>
  </si>
  <si>
    <t>VALDEZ/SOLANO/RAQUEL</t>
  </si>
  <si>
    <t>TIRADO/CANTU/GERARDO</t>
  </si>
  <si>
    <t>ORDU&amp;O/PAZ/ANA ISABEL</t>
  </si>
  <si>
    <t>ZUMAYA/HIRALES/CLEMENTE</t>
  </si>
  <si>
    <t>JIMENEZ/COBIAN/JOSE ALFREDO</t>
  </si>
  <si>
    <t>VERDUGO/OJEDA/AURELIA</t>
  </si>
  <si>
    <t>PERALTA/GONZALEZ RUBIO/LUIS IGNACIO</t>
  </si>
  <si>
    <t>GONZALEZ/CRISTERNA/GRACIELA</t>
  </si>
  <si>
    <t>ROMERO/ZUMAYA/GLORIA</t>
  </si>
  <si>
    <t>MAYORAL/FLORES/ALMA CONCEPCION</t>
  </si>
  <si>
    <t>GARCIA/RUIZ/ALMA DELIA</t>
  </si>
  <si>
    <t>ARMENTA/ALCANTAR/ADELAIDA</t>
  </si>
  <si>
    <t>FELIX/CONTRERAS/AMALIA MARTINA</t>
  </si>
  <si>
    <t>AVENDA&amp;O/GONZALEZ/EMILIA</t>
  </si>
  <si>
    <t>RODRIGUEZ/MEZA/MARTIN</t>
  </si>
  <si>
    <t>GEORGE/FLORES/VICTOR</t>
  </si>
  <si>
    <t>LOPEZ/RIVERA/JULIO CESAR</t>
  </si>
  <si>
    <t>VON BORSTEL/LUNA/RAUL ADRIAN</t>
  </si>
  <si>
    <t>SANCHEZ/CORTES/NICOLAS</t>
  </si>
  <si>
    <t>SERRANO/GASTELUM/MARISELA</t>
  </si>
  <si>
    <t>HERNANDEZ/ALDANA/MANUEL ALBERTO</t>
  </si>
  <si>
    <t>NAVARRO/COTA/AMERICA CARLOTA</t>
  </si>
  <si>
    <t>PEREZ/HIGUERA/MARICRUZ</t>
  </si>
  <si>
    <t>ROMERO/TAYLOR/JUAN MANUEL</t>
  </si>
  <si>
    <t>POZO/ZAMORA/RITA</t>
  </si>
  <si>
    <t>NAVARRO/LOZANO/CATALINA</t>
  </si>
  <si>
    <t>ALVAREZ/GERALDO/MARIA DEL ROSARIO</t>
  </si>
  <si>
    <t>AMARILLAS/TALAMANTES/ANTONIA</t>
  </si>
  <si>
    <t>LUNA/MARTINEZ/MA. ALICIA</t>
  </si>
  <si>
    <t>MARTINEZ/AGUILAR/ANTONIO</t>
  </si>
  <si>
    <t>GUERE&amp;A/NAVARRO/ALEJANDRO SALVADOR</t>
  </si>
  <si>
    <t>ROBLES/LLAMAS/MA. DEL CARMEN</t>
  </si>
  <si>
    <t>FLORES/CUADRA/JOSE BENITO</t>
  </si>
  <si>
    <t>CASTA&amp;EDA/MARTINEZ/SERGIO</t>
  </si>
  <si>
    <t>FELIX/TAMAYO/RAFAEL</t>
  </si>
  <si>
    <t>DIAZ/SANCHEZ/GREGORIO</t>
  </si>
  <si>
    <t>SAINZ/BELTRAN/FERNANDO DE JESUS</t>
  </si>
  <si>
    <t>ROCHA/NU&amp;EZ/LINO MARTIN</t>
  </si>
  <si>
    <t>CUELLAR/MIRANDA/JOSE LUIS</t>
  </si>
  <si>
    <t>GONZALEZ/RODRIGUEZ/GERARDO</t>
  </si>
  <si>
    <t>SANCHEZ/ROSALES/ADRIANA</t>
  </si>
  <si>
    <t>SALINAS/CABANILLAS/JOSE LUIS</t>
  </si>
  <si>
    <t>CANSINO/RAMOS/REY</t>
  </si>
  <si>
    <t>JIMENEZ/TELLEZ/MARTHA ELBA</t>
  </si>
  <si>
    <t>ARAIZA/VASQUEZ/MARIA ISABEL</t>
  </si>
  <si>
    <t>ARELLANO/ALVAREZ/BERTHA</t>
  </si>
  <si>
    <t>OMA&amp;A/SANCHEZ/JOSE LUIS</t>
  </si>
  <si>
    <t>JORDAN/COLLINS/BLANCA CECILIA</t>
  </si>
  <si>
    <t>TORRES/FLORES/ALICIA GUADALUPE</t>
  </si>
  <si>
    <t>GERARDO/CASTRO/BLANCA ESTHELA</t>
  </si>
  <si>
    <t>MENDOZA/RODRIGUEZ/MA. LUISA</t>
  </si>
  <si>
    <t>YEPIZ/OJEDA/ANA MARIA</t>
  </si>
  <si>
    <t>PERALTA/MANRIQUEZ/VICTORIA</t>
  </si>
  <si>
    <t>DIAZ/GUZMAN/MARTHA ELENA</t>
  </si>
  <si>
    <t>RIVERA/AREVALO/ROBERTO RENE</t>
  </si>
  <si>
    <t>HERRERA/VARGAS/ANGELICA GUADALUPE</t>
  </si>
  <si>
    <t>MARTINEZ/LUNA/FRANCISCO</t>
  </si>
  <si>
    <t>BARRERA/VALDIVIA/GERARDO</t>
  </si>
  <si>
    <t>RAMIREZ/ARELLANO/JOSE LUIS</t>
  </si>
  <si>
    <t>CASTRO/LIMON/MELECIO</t>
  </si>
  <si>
    <t>CAMACHO/GUTIERREZ/EVA GENOVEVA</t>
  </si>
  <si>
    <t>CRUZ/FLORES/SERGIO</t>
  </si>
  <si>
    <t>CONTRERAS/SANCHEZ/ENRIQUE</t>
  </si>
  <si>
    <t>LUCERO/OSUNA/AMALIA</t>
  </si>
  <si>
    <t>SOSA/POZOS/JOSE ALEJANDRO</t>
  </si>
  <si>
    <t>BETANCOURT/TECUA/MARTHA ISABEL</t>
  </si>
  <si>
    <t>MURILLO/ANGEL/ADRIANA</t>
  </si>
  <si>
    <t>NU&amp;EZ/GERALDO/SANDRA LUZ</t>
  </si>
  <si>
    <t>NIETO/ROCHA/MARTHA DOLORES</t>
  </si>
  <si>
    <t>COTA/CASTRO/PILAR</t>
  </si>
  <si>
    <t>NAVIA/MARTINEZ/MARIA DE LOS ANGELES</t>
  </si>
  <si>
    <t>ARELLANO/DIAZ/ROSA</t>
  </si>
  <si>
    <t>PORTILLA/TREJO/LORENA</t>
  </si>
  <si>
    <t>RAMOS/OSUNA/SAMUEL</t>
  </si>
  <si>
    <t>MARTINEZ/TALAMANTES/TRINIDAD</t>
  </si>
  <si>
    <t>REYES/AGUILAR/MARIA CECILIA</t>
  </si>
  <si>
    <t>JORDAN/HIRALES/GUADALUPE</t>
  </si>
  <si>
    <t>PLATA/ROMERO/FILIBERTO</t>
  </si>
  <si>
    <t>ROMERO/COSIO/JESUS HUGO</t>
  </si>
  <si>
    <t>FLORES/AVILES/VELIA GUADALUPE</t>
  </si>
  <si>
    <t>MORA/DELGADO/ALICELDA</t>
  </si>
  <si>
    <t>SANABRIA/HERNANDEZ/JUANITA</t>
  </si>
  <si>
    <t>OLGUIN/PEREZ/AGUSTIN</t>
  </si>
  <si>
    <t>CHAVEZ/MOLINA/MARIA FILIBERTA</t>
  </si>
  <si>
    <t>GRANDA/RODRIGUEZ/JOSE DEL CARMEN</t>
  </si>
  <si>
    <t>GOMEZ/MENDOZA/VERONICA</t>
  </si>
  <si>
    <t>RAZO/TORRES/ENRIQUE</t>
  </si>
  <si>
    <t>FLORES/OJEDA/SERGIO ULISES</t>
  </si>
  <si>
    <t>COTA/HIRALES/JORGE</t>
  </si>
  <si>
    <t>BENOIT/RIEKE/JOEL ALFONSO</t>
  </si>
  <si>
    <t>MORALES/REYES/MONTSERRAT</t>
  </si>
  <si>
    <t>VARGAS/ESPINOZA/ENELIDA</t>
  </si>
  <si>
    <t>AVILES/WINKLER/VERONICA</t>
  </si>
  <si>
    <t>CAMACHO/VALDEZ/MIGUEL ANGEL</t>
  </si>
  <si>
    <t>CRUZ/RAMIREZ/RAUL</t>
  </si>
  <si>
    <t>JUAREZ/ENCISO/ELBA</t>
  </si>
  <si>
    <t>MORA/MARTINEZ/MARIA LETICIA</t>
  </si>
  <si>
    <t>TALAMANTES/CHOLLET/SOFIA ALMA</t>
  </si>
  <si>
    <t>MONTOYA/GONZALEZ/MARGARITA</t>
  </si>
  <si>
    <t>CASTILLO/CASTRO/ANA GLORIA</t>
  </si>
  <si>
    <t>AVILA/VALLES/MARIA DE LOURDES</t>
  </si>
  <si>
    <t>FERNANDEZ/HERNANDEZ/SILVIA CRISTINA</t>
  </si>
  <si>
    <t>LUNA/VAZQUEZ/VERONICA</t>
  </si>
  <si>
    <t>ORTEGA/ARIAS/MANUELA</t>
  </si>
  <si>
    <t>BALTAZAR/VALENTINO/EDMUNDO</t>
  </si>
  <si>
    <t>ARCINIEGA/SERRANO/MARIA ISABEL</t>
  </si>
  <si>
    <t>COTA/VILLALEJO/IRMA LETICIA</t>
  </si>
  <si>
    <t>NAVIDAD/PEREZ/SILVIA GUILLERMINA</t>
  </si>
  <si>
    <t>COLLADO/MAYA/MARTHA EVELIA</t>
  </si>
  <si>
    <t>MACIEL/GONZALEZ/ANA LOURDES</t>
  </si>
  <si>
    <t>DURAN/MATA/MARA AGRIPINA</t>
  </si>
  <si>
    <t>BRISE&amp;O/GONZALEZ/MARISELA</t>
  </si>
  <si>
    <t>CASTRO/AGUILAR/REYNA JUDIT</t>
  </si>
  <si>
    <t>FAJARDO/AVILA/IRMA GUADALUPE</t>
  </si>
  <si>
    <t>CESE&amp;A/SANCHEZ/IVAN ENRIQUE</t>
  </si>
  <si>
    <t>CARBALLO/BURQUEZ/YOLANDA</t>
  </si>
  <si>
    <t>TAPIA/PEREZ/ARMANDO</t>
  </si>
  <si>
    <t>GARCIA/SIERRA/FERNANDO</t>
  </si>
  <si>
    <t>ARELLANO/MORALES/LORENA</t>
  </si>
  <si>
    <t>PAREDES/GARCIA/JOSE</t>
  </si>
  <si>
    <t>ROSALES/LEAL/MIGUEL</t>
  </si>
  <si>
    <t>GALVAN/RODRIGUEZ/ERNESTINA</t>
  </si>
  <si>
    <t>ESPINOZA/GONZALEZ/HORTENCIA</t>
  </si>
  <si>
    <t>AGUI&amp;IGA/QUEZADA/NORMA</t>
  </si>
  <si>
    <t>FLORES/CABRERA/MARIA LUISA</t>
  </si>
  <si>
    <t>LOPEZ/GOROZAVE/IRMA</t>
  </si>
  <si>
    <t>MARTINEZ/LOPEZ/VICTOR</t>
  </si>
  <si>
    <t>CORONA/CADENA/RICARDO</t>
  </si>
  <si>
    <t>GUEVARA/JIMENEZ/RICARDO</t>
  </si>
  <si>
    <t>OSORIO/LEON/JOEL ARIEL</t>
  </si>
  <si>
    <t>DURAN/MATA/OMAR</t>
  </si>
  <si>
    <t>HERNANDEZ/SIERRA/EPIFANIA</t>
  </si>
  <si>
    <t>GONZALEZ/ESCOPINICHI/ADRIANA YOLANDA</t>
  </si>
  <si>
    <t>ARELLANO//LUIS FERNANDO</t>
  </si>
  <si>
    <t>SUAREZ/FLORES/MARIA GUADALUPE</t>
  </si>
  <si>
    <t>RODRIGUEZ/SIAS/HILDA ISELA</t>
  </si>
  <si>
    <t>CARRILLO/CALDERON/ANA MARIA</t>
  </si>
  <si>
    <t>GONZALEZ/CHAPARRO/ISMAEL</t>
  </si>
  <si>
    <t>TORRES/CARMONA/MARCO ANTONIO</t>
  </si>
  <si>
    <t>GAMEZ/ROJAS/MARIA DE LOS ANGELES</t>
  </si>
  <si>
    <t>GASTELUM/BELTRAN/ELVIA MARINA</t>
  </si>
  <si>
    <t>CAZAREZ/RUEDA/RAMONA GUADALUPE</t>
  </si>
  <si>
    <t>JARAMILLO/MORENO/ANTONIO</t>
  </si>
  <si>
    <t>RODRIGUEZ/QUI&amp;ONES/GILDARDO</t>
  </si>
  <si>
    <t>PEREZ/CHAVEZ/MARIA ELENA</t>
  </si>
  <si>
    <t>CONTRERAS/URRETA/ROSA JOSEFINA</t>
  </si>
  <si>
    <t>ORTIZ/RUIZ/ANA VERONICA</t>
  </si>
  <si>
    <t>BALMACEDA/DIAZ/LUZ AMPARO</t>
  </si>
  <si>
    <t>MORENO/DELGADO/LUIS MARCO ANTONIO</t>
  </si>
  <si>
    <t>RICO/RAMOS/FABIOLA</t>
  </si>
  <si>
    <t>RUBIO/CACERES/MARISELA</t>
  </si>
  <si>
    <t>BALTIERREZ/LIRA/JESUS DAVID</t>
  </si>
  <si>
    <t>GARCIA/MACHADO/LUZ MARIA</t>
  </si>
  <si>
    <t>MONARREZ/SARABIA/ALMA MIREYA</t>
  </si>
  <si>
    <t>SOBERANES/VIZCARRA/RAMONA SOLEDAD</t>
  </si>
  <si>
    <t>ORTIZ/MARTINEZ/MANUEL</t>
  </si>
  <si>
    <t>PAREDES/GONZALEZ/EVELIA</t>
  </si>
  <si>
    <t>CAMACHO/ARMENTA/MARCIA MARGARITA</t>
  </si>
  <si>
    <t>RAMIREZ/CASTRO/MARIA LEONOR</t>
  </si>
  <si>
    <t>GALICIA/RUBIO/EMMA VERONICA</t>
  </si>
  <si>
    <t>MORENO/RODRIGUEZ/MARTHA BEATRIZ</t>
  </si>
  <si>
    <t>MELENDRES/VALENZUELA/JESUS GERARDO</t>
  </si>
  <si>
    <t>CONTRERAS/LOPEZ/MARIA DEL CARMEN</t>
  </si>
  <si>
    <t>LOZOYA/LEY/JORGE ISMAEL</t>
  </si>
  <si>
    <t>VARGAS/GONZALEZ/CIPRIANO</t>
  </si>
  <si>
    <t>SALAS/POMPA/TEODULO MARTIN</t>
  </si>
  <si>
    <t>PE&amp;A/MADERO/ALFONSO</t>
  </si>
  <si>
    <t>CERVERA/SILVA/JOSE LUIS</t>
  </si>
  <si>
    <t>TORREBLANCA/RODRIGUEZ/MARIA DE LOS ANGELES</t>
  </si>
  <si>
    <t>HOLGUIN/ARAGON/JORGE</t>
  </si>
  <si>
    <t>CAMPOS/GARCIA/GEORGINA</t>
  </si>
  <si>
    <t>CIBRIAN/SANDOVAL/FEDERICO</t>
  </si>
  <si>
    <t>DE LA TORRE/CHACON/VERONICA PATRICIA</t>
  </si>
  <si>
    <t>PEREZ/GARDU&amp;O/JORGE</t>
  </si>
  <si>
    <t>LOERA/GONZALEZ/MARIA LUISA</t>
  </si>
  <si>
    <t>IBARRA/VALDEZ/DOLORES</t>
  </si>
  <si>
    <t>GONZALEZ/PUENTES/ALMA LETICIA</t>
  </si>
  <si>
    <t>MARTINEZ/BELTRAN/DANIEL</t>
  </si>
  <si>
    <t>VALERA/CALDERON/MARIA ARACELI EDITH</t>
  </si>
  <si>
    <t>CASTA&amp;EDA/ALVAREZ/JOSE ANGEL</t>
  </si>
  <si>
    <t>FLORES/COTA/JOSE ALFREDO</t>
  </si>
  <si>
    <t>SANCHEZ/ROSALES/GERMAN</t>
  </si>
  <si>
    <t>LUNA/VILLELA/XOCHITL GUILLERMINA</t>
  </si>
  <si>
    <t>ORONIA/GONZALEZ/JUANA</t>
  </si>
  <si>
    <t>SEGURA/CARRANZA/CLAUDIA</t>
  </si>
  <si>
    <t>CARREON/RAMIREZ/ALMA ANGELINA</t>
  </si>
  <si>
    <t>ARCE/LIERA/MARIA INOCENCIA</t>
  </si>
  <si>
    <t>MENDOZA/PEREGRINO/SERGIO</t>
  </si>
  <si>
    <t>NU&amp;EZ/GARCIA FORMENTI/ANA LUISA</t>
  </si>
  <si>
    <t>MORALES/ALCOCER/SANTIAGO</t>
  </si>
  <si>
    <t>ARCE/MURILLO/JOEL</t>
  </si>
  <si>
    <t>TOLEDO/ALVARADO/MARIA CECILIA</t>
  </si>
  <si>
    <t>VON BORSTEL/GONZALEZ/FRANCISCO RAMON</t>
  </si>
  <si>
    <t>GASTELUM/HIGUERA/ROSA DEL CARMEN</t>
  </si>
  <si>
    <t>MEDELLIN/GONZALEZ/MARIA GUADALUPE</t>
  </si>
  <si>
    <t>VEGA/CARRILLO/ARMIDA</t>
  </si>
  <si>
    <t>PRIETO/VARGAS/SIMON</t>
  </si>
  <si>
    <t>MANRIQUEZ/ABAROA/ROSALINDA</t>
  </si>
  <si>
    <t>ROJAS/GUEVARA/MOISES LAZARO</t>
  </si>
  <si>
    <t>NAVA/CERVANTES/ARACELI</t>
  </si>
  <si>
    <t>CORREA/LOMBARDIA/ERNESTO ALFREDO</t>
  </si>
  <si>
    <t>OSUNA/MAYORAL/LILIA</t>
  </si>
  <si>
    <t>PALACIOS/CRUZ/CLAUDIA</t>
  </si>
  <si>
    <t>GERALDO/COTA/RITA</t>
  </si>
  <si>
    <t>SOTO//MARIA OFELIA</t>
  </si>
  <si>
    <t>MARTINEZ/SANTISTEBAN/NORA GUADALUPE</t>
  </si>
  <si>
    <t>VAZQUEZ/ESPINOZA/CLAUDIA</t>
  </si>
  <si>
    <t>CAMPOS/MARTINEZ/NOHEMI GUADALUPE</t>
  </si>
  <si>
    <t>RUIZ/HERRERA/MACEDONIO</t>
  </si>
  <si>
    <t>MORA/LOPEZ/ERENDIRA</t>
  </si>
  <si>
    <t>RODRIGUEZ/JUAREZ/ALICIA</t>
  </si>
  <si>
    <t>LEON/HERNANDEZ/HORTENCIA</t>
  </si>
  <si>
    <t>BALAREZO/VAZQUEZ/EMMA EVELYN</t>
  </si>
  <si>
    <t>FERNANDEZ/MONTOYA/LUIS</t>
  </si>
  <si>
    <t>GALICIA/REYES/MARIA ESMERALDA</t>
  </si>
  <si>
    <t>FLORIANI/VERDUGO/FRANCISCO JAVIER</t>
  </si>
  <si>
    <t>MORALES/DORAME/MIRNA ARACELI</t>
  </si>
  <si>
    <t>MEZA/ONTIVEROS/MONICA</t>
  </si>
  <si>
    <t>ARMENTA/SOTO/MARICELA</t>
  </si>
  <si>
    <t>SEPULVEDA/SALGADO/ALEJANDRO</t>
  </si>
  <si>
    <t>PRIETO/VARGAS/RAFAEL</t>
  </si>
  <si>
    <t>MENDIETA/AGUILAR/TRINIDAD ROSARIO</t>
  </si>
  <si>
    <t>SANCHEZ/HUITRON/JOSE GUILLERMO</t>
  </si>
  <si>
    <t>TAPIA/SANCHEZ/ALFREDO</t>
  </si>
  <si>
    <t>OSUNA/BELTRAN/CAROLINA</t>
  </si>
  <si>
    <t>URBINA/LUGO/MARIA DELIA</t>
  </si>
  <si>
    <t>ARMENDARIZ/VALENZUELA/AIDA</t>
  </si>
  <si>
    <t>GERALDO/AMADOR/GLORIA</t>
  </si>
  <si>
    <t>BERNAL/VILCHIS/HERLINDA</t>
  </si>
  <si>
    <t>GOMEZ/JIMENEZ/MARIO</t>
  </si>
  <si>
    <t>RUIZ/CAMACHO/HERIBERTO</t>
  </si>
  <si>
    <t>GOMEZ/NAVARRO/ROSARIO ESTELA</t>
  </si>
  <si>
    <t>SEPULVEDA/SALGADO/ANNA</t>
  </si>
  <si>
    <t>PEREZ/FLORES/MARIA DEL ROCIO</t>
  </si>
  <si>
    <t>WHITNEY/COTA/FEDERICO ALDRIN</t>
  </si>
  <si>
    <t>HERNANDEZ/CARDENAS/MIRIAM</t>
  </si>
  <si>
    <t>JEREZ/VILLARINO/MANUEL</t>
  </si>
  <si>
    <t>JORDAN/FIOL/MARIA GUADALUPE</t>
  </si>
  <si>
    <t>ARROYO/DIAZCONTI/JOSE DE JESUS FRANCISCO</t>
  </si>
  <si>
    <t>GURROLA/RODRIGUEZ/MARIA DE LA LUZ</t>
  </si>
  <si>
    <t>COTA//MIGUEL ANGEL</t>
  </si>
  <si>
    <t>COTA/SAVIN/MANUEL</t>
  </si>
  <si>
    <t>AGUILAR/AGUILAR/REYNALDO</t>
  </si>
  <si>
    <t>PRADO/VALENZUELA/FLORENCIO</t>
  </si>
  <si>
    <t>RICO/BARBA/MARTHA ELENA</t>
  </si>
  <si>
    <t>CARREON/TOLEDO/ROSA GUADALUPE</t>
  </si>
  <si>
    <t>MORENO/ARMENTA/MARTHA NILDA</t>
  </si>
  <si>
    <t>ESTRADA/BELTRAN/JESUS ISRAEL</t>
  </si>
  <si>
    <t>GALVEZ/FIGUEROA/MIRNA LORENA</t>
  </si>
  <si>
    <t>MORENO/TOLOSA/MARIA CRISTINA</t>
  </si>
  <si>
    <t>HIGUERA/MAYORAL/JOSE JAIME</t>
  </si>
  <si>
    <t>RANGEL/ROMAN/ROCIO</t>
  </si>
  <si>
    <t>GARCIA/VILLAVICENCIO/DORA ELSA</t>
  </si>
  <si>
    <t>SALINAS/SANTISTEBAN/MARIA OBDULIA</t>
  </si>
  <si>
    <t>ROSAS/COLLINS/FRANCISCA GABRIELA</t>
  </si>
  <si>
    <t>MARTINEZ/HERNANDEZ/JAIME</t>
  </si>
  <si>
    <t>LOPEZ/MARTINEZ/MARGARITA</t>
  </si>
  <si>
    <t>CARRILLO/MORALES/MARTINA LOURDES</t>
  </si>
  <si>
    <t>VALDEZ/HERNANDEZ/GASPAR OCTAVIO</t>
  </si>
  <si>
    <t>MIRANDA/ZARATE/CLAUDIA DOLORES</t>
  </si>
  <si>
    <t>FARIAS/VILLALVAZO/GRACIELA</t>
  </si>
  <si>
    <t>JUAREZ/AVALOS/SOCORRO</t>
  </si>
  <si>
    <t>FUTEMA/JIMENEZ/ARGELIA</t>
  </si>
  <si>
    <t>SOTO/MENCHACA/LUZ MARIA</t>
  </si>
  <si>
    <t>PEREYRA/ORTEGA/GRACIELA</t>
  </si>
  <si>
    <t>FRIAS/GARCIA/JOAQUIN</t>
  </si>
  <si>
    <t>ALVAREZ/DE LA ROCHA/YOLANDA</t>
  </si>
  <si>
    <t>MALDONADO/BARRERAS/FRANCISCA PATRICIA</t>
  </si>
  <si>
    <t>ALMEIDA/HIRALES/LUIS REYES</t>
  </si>
  <si>
    <t>LEYVA/GAYNOR/JESUS HUMBERTO</t>
  </si>
  <si>
    <t>COTA/RUIZ/JORGE</t>
  </si>
  <si>
    <t>TARIN/RUIZ/ALEJANDRO</t>
  </si>
  <si>
    <t>MELENDREZ/CHACON/JORGE ANTONIO</t>
  </si>
  <si>
    <t>ATAMOROS/DOMINGUEZ/ISADORA UMI</t>
  </si>
  <si>
    <t>ESPINDOLA/CASTRO/MIGUEL ANGEL</t>
  </si>
  <si>
    <t>MU&amp;OZ/GUILLEN/YOLANDA</t>
  </si>
  <si>
    <t>IBARRA/ESPINOZA/ALMA DELIA</t>
  </si>
  <si>
    <t>GOMEZ/HERNANDEZ/MA. EUGENIA</t>
  </si>
  <si>
    <t>HERNANDEZ/CARRASCO/CONSUELO</t>
  </si>
  <si>
    <t>GOMEZ/ROMERO/MANUELA</t>
  </si>
  <si>
    <t>GODINEZ/ROJAS/DORA GONZALA</t>
  </si>
  <si>
    <t>RIEKE/CASTRO/MIRNA DEL ROSARIO</t>
  </si>
  <si>
    <t>GERALDO/CASTRO/NORA ELOISA</t>
  </si>
  <si>
    <t>CUEVAS/BERRIOS/NORMA PATRICIA</t>
  </si>
  <si>
    <t>BALTAZAR/VALENTINO/JUAN</t>
  </si>
  <si>
    <t>AVILES/GARCIA/ANA MARIA</t>
  </si>
  <si>
    <t>MIRANDA/HIGUERA/VICTOR MANUEL</t>
  </si>
  <si>
    <t>DUARTE/ELIZALDE/MAGDA CECILIA</t>
  </si>
  <si>
    <t>GUZMAN/VALLE/ROSALVA</t>
  </si>
  <si>
    <t>MEZA/CASTILLO/ROBERTO</t>
  </si>
  <si>
    <t>MERCADO/RAMIREZ/ALDO</t>
  </si>
  <si>
    <t>VIEYRA/GUTIERREZ/GRISELDA</t>
  </si>
  <si>
    <t>MORENO/CORNEJO/MARIA ELENA</t>
  </si>
  <si>
    <t>VALADEZ/ARMAS/MARTHA LETICIA</t>
  </si>
  <si>
    <t>VERDUGO/SANDOVAL/BEATRIZ ELENA</t>
  </si>
  <si>
    <t>TOBIAS/MORALES/ANA ESPERANZA</t>
  </si>
  <si>
    <t>RODRIGUEZ/NAZARIT/ANABEL</t>
  </si>
  <si>
    <t>AYALA/ARCIGA/GLORIA</t>
  </si>
  <si>
    <t>GARCIA/REYES/LUZ MARIA</t>
  </si>
  <si>
    <t>SANCHEZ/BELLO/MARIA CRISTINA</t>
  </si>
  <si>
    <t>VALADEZ/OROZCO/GUADALUPE</t>
  </si>
  <si>
    <t>FLORES/ROSAS/BEATRIZ EUGENIA</t>
  </si>
  <si>
    <t>RODRIGUEZ/OVALLE/FRANCISCA DE JESUS</t>
  </si>
  <si>
    <t>CAMACHO/GUTIERREZ/MARIA DEL ROSARIO</t>
  </si>
  <si>
    <t>RUIZ/GUTIERREZ/MANUELA</t>
  </si>
  <si>
    <t>AVILES/AVILES/VICTOR MANUEL</t>
  </si>
  <si>
    <t>RUIZ/ORANTES/FRANCISCO</t>
  </si>
  <si>
    <t>MU&amp;OZ/LEAL/ELIZABETH SEMIRAMIS</t>
  </si>
  <si>
    <t>JIMENEZ/ALVAREZ/JOSE ALBERTO</t>
  </si>
  <si>
    <t>RODRIGUEZ/GARFIAS/JESUS</t>
  </si>
  <si>
    <t>TOLEDO/ALVARADO/CRISTINA</t>
  </si>
  <si>
    <t>HERNANDEZ/FANJUL/CLAUDIA ANDREA</t>
  </si>
  <si>
    <t>MARQUEZ/RODRIGUEZ/GABRIELA TERESA</t>
  </si>
  <si>
    <t>VEGA/CARRILLO/VIRGINIA</t>
  </si>
  <si>
    <t>JACOBO/ALFARO/JOSE GABRIEL</t>
  </si>
  <si>
    <t>TELLEZ/SILVA/MA. EUGENIA</t>
  </si>
  <si>
    <t>SALORIO/GARAYZAR/CRUZ AMALIA</t>
  </si>
  <si>
    <t>PEREZ/BAEZA/CIPRIANO</t>
  </si>
  <si>
    <t>OCEJO/APPEL/CESAR ABEL</t>
  </si>
  <si>
    <t>GRANDA/RODRIGUEZ/GERARDO FRANCISCO</t>
  </si>
  <si>
    <t>MORA/VALLADOLID/GERARDO</t>
  </si>
  <si>
    <t>ACEVEDO/BURQUEZ/NORMA</t>
  </si>
  <si>
    <t>FLORES/MONTA&amp;O/ALMA DELIA</t>
  </si>
  <si>
    <t>ALVAREZ/LEON/MARIA CRISTINA</t>
  </si>
  <si>
    <t>GUERRERO/GAMEZ/OBDULIA</t>
  </si>
  <si>
    <t>PONCE/OJEDA/ALMA</t>
  </si>
  <si>
    <t>MORENO/VIRGEN/CRUZ ELENA</t>
  </si>
  <si>
    <t>GARCIA/DELGADO/ELIA</t>
  </si>
  <si>
    <t>TORRES/AGUILUZ/MARTHA ELENA</t>
  </si>
  <si>
    <t>GALVEZ/ESCALERA/ABIGAIL</t>
  </si>
  <si>
    <t>CRESPO/MEZA/SAMUEL</t>
  </si>
  <si>
    <t>BERDEJO/MENDOZA/ALEJANDRO</t>
  </si>
  <si>
    <t>BONILLA/FLORES/RICARDO</t>
  </si>
  <si>
    <t>NU&amp;EZ/MEZA/JOSE ANTONIO</t>
  </si>
  <si>
    <t>LOPEZ/QUIROZ/GRISELDA</t>
  </si>
  <si>
    <t>MORALES/RAMIREZ/EDILBERTO</t>
  </si>
  <si>
    <t>HERNANDEZ/CONCHAS/MARIA OCTAVIA</t>
  </si>
  <si>
    <t>ORTEGA/SANDOVAL/LAURA PATRICIA</t>
  </si>
  <si>
    <t>SANCHEZ/CAMPOS/MIRIAM</t>
  </si>
  <si>
    <t>JUAREZ/DIAZ/VICENTE GERMAN</t>
  </si>
  <si>
    <t>CONRADI/HERNANDEZ/DAVID ARTURO</t>
  </si>
  <si>
    <t>CORONA/AGUNDEZ/ISABEL</t>
  </si>
  <si>
    <t>MARTINEZ/BELTRAN/ROSA MARIA</t>
  </si>
  <si>
    <t>CARREON/RAMIREZ/MARIA GUADALUPE</t>
  </si>
  <si>
    <t>CHAN/QUINTERO/JESUS MANUEL</t>
  </si>
  <si>
    <t>OSUNA/PARTIDA/CESAR ANTONIO</t>
  </si>
  <si>
    <t>ESPINOZA/GONZALEZ/MARIA DEL SOCORRO</t>
  </si>
  <si>
    <t>ARCE/LEREE/AMADA LORENA</t>
  </si>
  <si>
    <t>ORTEGA/TINOCO/EUGENIO</t>
  </si>
  <si>
    <t>REYES/ESQUIVEL/JORGE</t>
  </si>
  <si>
    <t>MARTINEZ/MARIN/JUAN CARLOS</t>
  </si>
  <si>
    <t>GUTIERREZ//LUIS ALFONSO</t>
  </si>
  <si>
    <t>ZAVALA/RUIZ/MIRNA GUADALUPE</t>
  </si>
  <si>
    <t>AGUNDEZ/MONTEVERDE/MARTHA ALICIA</t>
  </si>
  <si>
    <t>CASTRO/DIAZ/MARIA ANGELINA</t>
  </si>
  <si>
    <t>COTA/TALAMANTES/REYNALDO</t>
  </si>
  <si>
    <t>AGUILAR/OSUNA/HERMINIA</t>
  </si>
  <si>
    <t>LOPEZ/ARCE/SOBEIDA</t>
  </si>
  <si>
    <t>ALVAREZ/HERNANDEZ/MARIA EUGENIA</t>
  </si>
  <si>
    <t>CHAVEZ/OROZCO/MARTINA</t>
  </si>
  <si>
    <t>BA&amp;ALES/OSUNA/VILMA</t>
  </si>
  <si>
    <t>MONTOYA/GAMEZ/LOURDES HERMELINDA</t>
  </si>
  <si>
    <t>MONTA&amp;O/CUADRAS/PATRICIA</t>
  </si>
  <si>
    <t>VALLES/PACHECO/LUZ ADRIANA</t>
  </si>
  <si>
    <t>ANDRADE/CASTRO/MARIA GUADALUPE</t>
  </si>
  <si>
    <t>MANRIQUEZ/PALACIOS/JOSE</t>
  </si>
  <si>
    <t>VALTIERRA/GOMEZ/GUSTAVO</t>
  </si>
  <si>
    <t>MU&amp;OZ/ROSAS/BARBARA GUADALUPE</t>
  </si>
  <si>
    <t>COTA/LEAL/LIBORIA</t>
  </si>
  <si>
    <t>MEZA/AVILES/GUILLERMINA</t>
  </si>
  <si>
    <t>CONTRERAS/ROJAS/MARIA INES</t>
  </si>
  <si>
    <t>GASTELUM/MENDOZA/MIGUEL ANGEL</t>
  </si>
  <si>
    <t>ANGULO/SANTOS/SAUL</t>
  </si>
  <si>
    <t>FELIX/HERNANDEZ/CONCEPCION DEL ROSARIO</t>
  </si>
  <si>
    <t>CAMACHO/RUIZ/MARIA AUXILIADORA</t>
  </si>
  <si>
    <t>HIGUERA/CALDERON/EVA PATRICIA</t>
  </si>
  <si>
    <t>MONTELONGO/LOPEZ/MARTHA CATALINA</t>
  </si>
  <si>
    <t>MIRANDA/CADENA/BLAS ANTONIO</t>
  </si>
  <si>
    <t>ANAYA/ARMENTA/LUZ MIREYA</t>
  </si>
  <si>
    <t>AYON/CASTRO/MARIA CATALINA</t>
  </si>
  <si>
    <t>PIER/ANGUIANO/MARIA DE LA LUZ</t>
  </si>
  <si>
    <t>SANCHEZ/GARZON/SARA</t>
  </si>
  <si>
    <t>SEPULVEDA/DIAZ/FLORENCIA</t>
  </si>
  <si>
    <t>VILLANUEVA/FLORES/MARIA TERESA</t>
  </si>
  <si>
    <t>MENDOZA/AGUILAR/CLAUDIA</t>
  </si>
  <si>
    <t>GOMEZ/RIVERA/JUANA</t>
  </si>
  <si>
    <t>SUAREZ/HERRERA/ESTHER CRISTINA</t>
  </si>
  <si>
    <t>LUGO/AZUERES/OLIMPIA</t>
  </si>
  <si>
    <t>GARCIA/TORRES/ROSALIA MARINA</t>
  </si>
  <si>
    <t>SERRANO/SOTO/JULIAN</t>
  </si>
  <si>
    <t>MERAZ/MIRANDA/JESUS MANUEL</t>
  </si>
  <si>
    <t>FLORES/OJEDA/DELFINA GUADALUPE</t>
  </si>
  <si>
    <t>PEREZ/DAVALOS/MARIA DE LA LUZ</t>
  </si>
  <si>
    <t>MENDEZ/SANCHEZ/RAMON</t>
  </si>
  <si>
    <t>LIMON/RAMOS/MARCO ANTONIO</t>
  </si>
  <si>
    <t>NU&amp;EZ/CARBALLO/MARIA TERESA</t>
  </si>
  <si>
    <t>MORALES/NAVARRETE/JOSE ARMANDO</t>
  </si>
  <si>
    <t>NORIEGA/PICO/MARIA GUADALUPE</t>
  </si>
  <si>
    <t>ESCALANTE/MONDACA/CARLOS</t>
  </si>
  <si>
    <t>PERALTA/MANRIQUEZ/CIPRIANO</t>
  </si>
  <si>
    <t>CASTRO/DIAZ/BERTHA ALICIA</t>
  </si>
  <si>
    <t>ROCHIN/GARCIGLIA/RENE ARTURO</t>
  </si>
  <si>
    <t>BRACAMONTES//MARIA DE JESUS</t>
  </si>
  <si>
    <t>CHELIUS/FERREIRO/IMELDA BERENICE</t>
  </si>
  <si>
    <t>BAEZ/ANGULO/CARMEN OLIVIA</t>
  </si>
  <si>
    <t>SANTAOLAYA/SANCHEZ/ROSENDO</t>
  </si>
  <si>
    <t>ROJAS/FAUSTO/JUANA</t>
  </si>
  <si>
    <t>ESTRADA/CALDERON/ADRIANA DE LA PAZ</t>
  </si>
  <si>
    <t>LEYVA/CERVANTES/ISELA</t>
  </si>
  <si>
    <t>SALGADO/YEPIZ/RAMONA DEL CARMEN</t>
  </si>
  <si>
    <t>FIGUEROA/REDONA/JOSEFINA</t>
  </si>
  <si>
    <t>FRUTOS/PEREZ/MANUEL</t>
  </si>
  <si>
    <t>COTA/SANDEZ/ROMUALDO</t>
  </si>
  <si>
    <t>ORTEGA/DIAZ/ALMA ROSA</t>
  </si>
  <si>
    <t>CESE&amp;A/ZUMAYA/VERONICA</t>
  </si>
  <si>
    <t>SALIDO/ANGULO/LUZ ESTHELA</t>
  </si>
  <si>
    <t>GARCIA/ORTIZ/MARIA ALICIA</t>
  </si>
  <si>
    <t>VILLASE&amp;OR/ACEVEDO/LAURA ELENA</t>
  </si>
  <si>
    <t>GARCIA/VAZQUEZ/MARTHA ALICIA</t>
  </si>
  <si>
    <t>LOPEZ/PORTAL/MARICELA</t>
  </si>
  <si>
    <t>MANRIQUEZ/SANCHEZ/MARTA</t>
  </si>
  <si>
    <t>GOMEZ/AMADOR/MARIA GUADALUPE</t>
  </si>
  <si>
    <t>GONZALEZ/VEGA/MARIA DE LOS ANGELES</t>
  </si>
  <si>
    <t>HERNANDEZ/GARIBALDI/JESUS ALBERTO</t>
  </si>
  <si>
    <t>PERALTA/MONTEVERDE/LOURDE</t>
  </si>
  <si>
    <t>PEREZ/GARCIA/EVANGELINA</t>
  </si>
  <si>
    <t>ARCE/PATRON/ALBA ENEYDA</t>
  </si>
  <si>
    <t>LOPEZ/CAMACHO/JUAN MANUEL</t>
  </si>
  <si>
    <t>DE LA GARZA/MONTA&amp;O/MARIA DEL ROCIO</t>
  </si>
  <si>
    <t>AGUILAR/ZAMORA/ANGEL CESAR</t>
  </si>
  <si>
    <t>RAZO/RANGEL/MA. GUADALUPE</t>
  </si>
  <si>
    <t>CAMACHO/GUTIERREZ/MARIA LUISA</t>
  </si>
  <si>
    <t>POLANCO/REYES/ELSA MARIBEL</t>
  </si>
  <si>
    <t>GARCIA/MURILLO/GRACIELA</t>
  </si>
  <si>
    <t>MIRAMONTES/HERNANDEZ/MARIA BELEN</t>
  </si>
  <si>
    <t>MIRANDA//JESUS JAVIER</t>
  </si>
  <si>
    <t>CABALLERO/CANO/PATRICIA GUADALUPE</t>
  </si>
  <si>
    <t>BERMUDEZ/GRANADOS/JEANETTE</t>
  </si>
  <si>
    <t>SERRANO/ANDRADE/LETICIA</t>
  </si>
  <si>
    <t>PEREZ/BARBEITIA/CLAUDIA GUADALUPE</t>
  </si>
  <si>
    <t>DURAN/MATA/MANUEL HIRAM</t>
  </si>
  <si>
    <t>FRANCO/HERRERA/ANA LUISA</t>
  </si>
  <si>
    <t>GARDU&amp;O/RODRIGUEZ/MARIA GUADALUPE</t>
  </si>
  <si>
    <t>SALINAS/CAMACHO/MARIA RITA</t>
  </si>
  <si>
    <t>ORTEGA/TINOCO/DINORA EDITH</t>
  </si>
  <si>
    <t>CESE&amp;A/SAVIN/ANA ISABEL</t>
  </si>
  <si>
    <t>PRESICHE/OLACHEA/YOLANDA</t>
  </si>
  <si>
    <t>CASTRO/MURILLO/JUANA</t>
  </si>
  <si>
    <t>TRIGUEROS/MURILLO/LUIS ALFONSO</t>
  </si>
  <si>
    <t>MACKLIS/ANDRADE/JOSE LUIS</t>
  </si>
  <si>
    <t>ALVAREZ/AMADOR/EDNA ARACELY</t>
  </si>
  <si>
    <t>NU&amp;EZ/ANGULO/LORENA</t>
  </si>
  <si>
    <t>MAYER/GERALDO/ALMA YOLANDA</t>
  </si>
  <si>
    <t>TORRES/PINZON/NORA ESTHER</t>
  </si>
  <si>
    <t>GUERRERO/RODRIGUEZ/VERONICA</t>
  </si>
  <si>
    <t>GAMBOA/CASTA&amp;ARES/CARLOS</t>
  </si>
  <si>
    <t>COSIO/COSIO/MARIA DE LOS ANGELES</t>
  </si>
  <si>
    <t>HERNANDEZ/FANJUL/ROBERTO CARLOS</t>
  </si>
  <si>
    <t>AGUIRRE/ZAYAS/RODOLFO</t>
  </si>
  <si>
    <t>RUIZ/MARTINEZ/ARNULFO</t>
  </si>
  <si>
    <t>RAMIREZ/JIMENEZ/GENARA</t>
  </si>
  <si>
    <t>SALAZAR/NU&amp;EZ/MARCELA</t>
  </si>
  <si>
    <t>VALADEZ/SANCHEZ/LORENA MARIA</t>
  </si>
  <si>
    <t>MEDINA/GODINA/DANIEL</t>
  </si>
  <si>
    <t>SERRANO/GUZMAN/GRACIELA</t>
  </si>
  <si>
    <t>ESPINOZA/GARFIO/FLORINA</t>
  </si>
  <si>
    <t>DAMIAN/BAJO/MANUEL DE JESUS</t>
  </si>
  <si>
    <t>VALENCIA/GARMENDIA/MARIA AUGUSTA IRMA BEATRIZ</t>
  </si>
  <si>
    <t>FRANCO/OCHOA/ROCIO ANGELICA</t>
  </si>
  <si>
    <t>NIEBLA/HIGUERA/JOSEFINA</t>
  </si>
  <si>
    <t>VALDEZ/VILLEGAS/BALTAZAR</t>
  </si>
  <si>
    <t>SOTO/HERRERA/BALTAZAR</t>
  </si>
  <si>
    <t>VALDEZ/GAMBOA/MARTIN</t>
  </si>
  <si>
    <t>LOPEZ/ALVAREZ/YADIRA DE JESUS</t>
  </si>
  <si>
    <t>LOPEZ/QUEZADA/LIDIA</t>
  </si>
  <si>
    <t>HARO/ESCOBEDO/LUCIA</t>
  </si>
  <si>
    <t>HIGUERA/GARCIA/EMILIA GUADALUPE</t>
  </si>
  <si>
    <t>ALVAREZ/MANCILLAS/MARTHA ELENA</t>
  </si>
  <si>
    <t>CARDENAS/ARELLANO/CESAR</t>
  </si>
  <si>
    <t>TORRES/SALCIDO/NORA ELIZABETH</t>
  </si>
  <si>
    <t>SANCHEZ/LIZARRAGA/CARLOS GERMAN</t>
  </si>
  <si>
    <t>MENDIVIL/MORA/DIANA OSIRIS</t>
  </si>
  <si>
    <t>MEDINA/RODRIGUEZ/DANIEL</t>
  </si>
  <si>
    <t>RAMOS/ZAMBRANO/RENE ROLANDO</t>
  </si>
  <si>
    <t>OSORIO/PALMA/JOSE ANTONIO</t>
  </si>
  <si>
    <t>GARCIA/Y OLVERA/MARTHA SARA</t>
  </si>
  <si>
    <t>TORRES/RASCON/LAURO ERNESTO</t>
  </si>
  <si>
    <t>GOMEZ/LUNA/LORENZO FRANCISCO</t>
  </si>
  <si>
    <t>SERRANO/COTA/SERGIO GERARDO</t>
  </si>
  <si>
    <t>FIGUEROA/ARELLANO/CONSUELO</t>
  </si>
  <si>
    <t>ISAGUIRRE/GASTELUM/MANUELA DE JESUS</t>
  </si>
  <si>
    <t>ARREDONDO/GASTELUM/JORGE ALBERTO</t>
  </si>
  <si>
    <t>PADILLA/ACOSTA/MARIA DE LOS ANGELES</t>
  </si>
  <si>
    <t>LOPEZ/ESQUERRA CECILIA/ALEJANDRA</t>
  </si>
  <si>
    <t>BELTRAN/ROMAN/EDGAR GERARDO</t>
  </si>
  <si>
    <t>MARTINEZ/GONZALEZ/LAURA EUGENIA</t>
  </si>
  <si>
    <t>BELTRAN/ROCHIN/JOSE ALFONSO</t>
  </si>
  <si>
    <t>AVILA/RUIZ/GABRIEL</t>
  </si>
  <si>
    <t>LOPEZ/CALVILLO/CARLOS ANTONIO</t>
  </si>
  <si>
    <t>TELLO/ESPINOSA/AARON</t>
  </si>
  <si>
    <t>BUSTOS/MORA/MACRINA ERENDIRA</t>
  </si>
  <si>
    <t>LOZOYA/VAL/JORGE ENRIQUE</t>
  </si>
  <si>
    <t>MENDIVIL/TORRES/LUIS ALFONSO</t>
  </si>
  <si>
    <t>BAYARDO/RAMIREZ/MARIA CANDELARIA</t>
  </si>
  <si>
    <t>SANCHEZ/ACOSTA/BERTHA</t>
  </si>
  <si>
    <t>CASTRO/AGUILAR/RODOLFO</t>
  </si>
  <si>
    <t>RODRIGUEZ/CANIZALEZ/ILDEFONSO</t>
  </si>
  <si>
    <t>LOPEZ/DIAZ/ERNESTO ALONSO</t>
  </si>
  <si>
    <t>VALDEZ/CASTRO/MARBY DE JESUS</t>
  </si>
  <si>
    <t>I&amp;IGUEZ/IRIBE/MARIA MAGDALENA</t>
  </si>
  <si>
    <t>RUBIO/GASTELUM/IRMA DELIA</t>
  </si>
  <si>
    <t>RUBIO/VALENZUELA/ELDA CAMILA</t>
  </si>
  <si>
    <t>MENDOZA/ROMO/RICARDO</t>
  </si>
  <si>
    <t>QUINTERO/CRISTERNA/FRANCISCO JAVIER</t>
  </si>
  <si>
    <t>LOPEZ/DAVILA/JOSE LUIS</t>
  </si>
  <si>
    <t>MARIN/PAVON/MARINA CECILIA</t>
  </si>
  <si>
    <t>VALDES/DEMURTAS/LETICIA ALMA</t>
  </si>
  <si>
    <t>PEREZ/HERNANDEZ/MARIA CANDELARIA</t>
  </si>
  <si>
    <t>ARMENDARIZ/ALARCON/ROBERTO</t>
  </si>
  <si>
    <t>URRUTIA/CARDONA/JORGE HUMBERTO</t>
  </si>
  <si>
    <t>BASTIDAS/GARATE/OSCAR</t>
  </si>
  <si>
    <t>SENA/PUENTE/MARIA CLEOTILDE</t>
  </si>
  <si>
    <t>CERERO/GUDI&amp;O/ANTONIO</t>
  </si>
  <si>
    <t>HERNANDEZ/GAMEZ/MARIA MAGDALENA</t>
  </si>
  <si>
    <t>ALVAREZ/MATA/ZENIA YAMILA</t>
  </si>
  <si>
    <t>FLORES/VALENZUELA/PORFIRIA</t>
  </si>
  <si>
    <t>FELIX/RUIZ/NOHEMI</t>
  </si>
  <si>
    <t>ORENDAIN/REAL/ENRIQUE</t>
  </si>
  <si>
    <t>CAZARES/GONZALEZ/ROBERTO</t>
  </si>
  <si>
    <t>DOMINGUEZ/GARCIA/YOLANDA ISABEL</t>
  </si>
  <si>
    <t>RABAGO/MARTINEZ/MARIA GUADALUPE</t>
  </si>
  <si>
    <t>PADILLA/DELGADO/MARIA ALBA</t>
  </si>
  <si>
    <t>GUTIERREZ/GARRO/ENRIQUE</t>
  </si>
  <si>
    <t>TORRES/ANTONIO/MIRNA</t>
  </si>
  <si>
    <t>MENDOZA/VARGAS/BERTHA</t>
  </si>
  <si>
    <t>MACIEL/DIAZ/TERESA</t>
  </si>
  <si>
    <t>APODACA/ESCALANTE/KORINA KASANDRA</t>
  </si>
  <si>
    <t>IMPERIAL/VALENZUELA/OLGA ISABEL</t>
  </si>
  <si>
    <t>LOPEZ/RODRIGUEZ/MARIA DE LOS ANGELES</t>
  </si>
  <si>
    <t>OLIVARRIA/PE&amp;UELAS/XOCHITL PATRICIA</t>
  </si>
  <si>
    <t>GONZALEZ/CORRALES/ARMANDO</t>
  </si>
  <si>
    <t>LOPEZ/VELAZQUEZ/GRISELDA</t>
  </si>
  <si>
    <t>MONTES/SOLARES/MARIA CRISTINA</t>
  </si>
  <si>
    <t>SOLIS/HURTADO/PATRICIA OFELIA</t>
  </si>
  <si>
    <t>SUAREZ/PALOMAREZ/SOLEDAD</t>
  </si>
  <si>
    <t>LOPEZ/TERREROS/MARIA BRISEIDA</t>
  </si>
  <si>
    <t>CERVANTES//MARCO ANTONIO</t>
  </si>
  <si>
    <t>TIRADO/GARCIA/MARIA MAGDALENA</t>
  </si>
  <si>
    <t>VALLE/BUELNA/DAGOBERTO</t>
  </si>
  <si>
    <t>RAMIREZ/GUTIERREZ/ANA CRISTINA</t>
  </si>
  <si>
    <t>MORALES//LUCIA</t>
  </si>
  <si>
    <t>ESCOBAR/ORTIZ/RAMONA</t>
  </si>
  <si>
    <t>HUERTA/AGUILAR/SALVADOR</t>
  </si>
  <si>
    <t>GONZALEZ/GONZALEZ/JOSE NATIVIDAD</t>
  </si>
  <si>
    <t>MARTINEZ/MARTINEZ/HUGO ISRAEL</t>
  </si>
  <si>
    <t>MONTES/BRAVO/ARIADNA</t>
  </si>
  <si>
    <t>ATIENZO/PACHECO/REYES LORENA</t>
  </si>
  <si>
    <t>GALLEGOS/SIMENTAL/LUZ ELENA</t>
  </si>
  <si>
    <t>GUTIERREZ/FIGUEROA/RODOLFO</t>
  </si>
  <si>
    <t>LOPEZ/LIZARRAGA/ANABEL</t>
  </si>
  <si>
    <t>GARCIA/SALAZAR/CARMELA</t>
  </si>
  <si>
    <t>LOPEZ/MIRANDA/JAVIER</t>
  </si>
  <si>
    <t>RAMOS/CAMACHO/MARIA LUISA</t>
  </si>
  <si>
    <t>RIOS/FELIX/MARTHA YOLANDA</t>
  </si>
  <si>
    <t>ROMERO/TAYLOR/FRANCISCO JAVIER</t>
  </si>
  <si>
    <t>MATEO/MORALES/IRAM ANGEL</t>
  </si>
  <si>
    <t>NU&amp;EZ/AVILES/RODOLFO</t>
  </si>
  <si>
    <t>DELGADO/ALVAREZ/EDUARDO</t>
  </si>
  <si>
    <t>CRESPO/SANCHEZ/IRENE ALEYDA</t>
  </si>
  <si>
    <t>JIMENEZ/OJEDA/ELVIA</t>
  </si>
  <si>
    <t>BELTRAN/SANDEZ/ELIZABETH</t>
  </si>
  <si>
    <t>JAUREGUI/MEDINA/GRISELDA</t>
  </si>
  <si>
    <t>PALOMARES/HERNANDEZ/AGUSTINA</t>
  </si>
  <si>
    <t>MONTOYA/GONZALEZ/ROSA MA.</t>
  </si>
  <si>
    <t>AMAYA/GONZALEZ/EVANGELINA</t>
  </si>
  <si>
    <t>SANDOVAL/COTA/JORGE GREGORIO</t>
  </si>
  <si>
    <t>AVILES/NU&amp;EZ/MELECIO</t>
  </si>
  <si>
    <t>MARQUEZ/AGUNDEZ/ALEJANDRO</t>
  </si>
  <si>
    <t>PINEDA/GARABITO/LOURDES</t>
  </si>
  <si>
    <t>COTA/DOMINGUEZ/SOR AIDA</t>
  </si>
  <si>
    <t>RUIZ/ORTALEJO/CIRILA ANTONIA</t>
  </si>
  <si>
    <t>CASILLAS/HERNANDEZ/MARTHA GUADALUPE</t>
  </si>
  <si>
    <t>OBESO/SANCHEZ/MARIA DE LOURDES</t>
  </si>
  <si>
    <t>MARTINEZ/MARIN/LUIS FERNANDO</t>
  </si>
  <si>
    <t>GERALDO/COTA/MARIA ELENA</t>
  </si>
  <si>
    <t>VILLALPANDO/SEGOVIANO/ALFONSO</t>
  </si>
  <si>
    <t>CARRASCO/VIRGEN/CARLOS FRANCISCO</t>
  </si>
  <si>
    <t>VIZCARRA/ALCANTAR/JOANNETH</t>
  </si>
  <si>
    <t>ARCE/FIGUEROA/MICAELA</t>
  </si>
  <si>
    <t>AYALA/ACOSTA/ENRIQUE</t>
  </si>
  <si>
    <t>GARCIA/MIRANDA/SOTERA</t>
  </si>
  <si>
    <t>CESE&amp;A//GLORIA LORENA</t>
  </si>
  <si>
    <t>MEZA/MAYORAL/JOSE ANTONIO</t>
  </si>
  <si>
    <t>PATRON/RUIZ/HONORIO</t>
  </si>
  <si>
    <t>ARCE/MARRON/MARIA DEL SOCORRO</t>
  </si>
  <si>
    <t>MEZA/MAYORAL/ARTURO</t>
  </si>
  <si>
    <t>RIOS/MARTINEZ/ALEJANDRA</t>
  </si>
  <si>
    <t>DOMINGUEZ/RIVERA/CLAUDIA ANGELICA</t>
  </si>
  <si>
    <t>ADAME/MARQUEZ/PETRA</t>
  </si>
  <si>
    <t>AVALOS/CAMPOS/MARINA</t>
  </si>
  <si>
    <t>MOLINA/LEON/TOMAS ALEJO</t>
  </si>
  <si>
    <t>MONTELONGO/VILLAVICENCIO/MINERVA GUADALUPE</t>
  </si>
  <si>
    <t>POZO/ALMAZAN/ALEJANDRO NICANOR</t>
  </si>
  <si>
    <t>TORRES/BARRERA/JUANA SARA</t>
  </si>
  <si>
    <t>AVALOS/RODRIGUEZ/SANTOS ALEJANDRO</t>
  </si>
  <si>
    <t>ROUZAUD/SANDEZ/ROGELIO</t>
  </si>
  <si>
    <t>TORRES/GOMEZ/ROBERTO</t>
  </si>
  <si>
    <t>TRASVI&amp;A/MENDOZA/JOSE LUIS</t>
  </si>
  <si>
    <t>GARCIA/MURILLO/CELIDA</t>
  </si>
  <si>
    <t>PEREZ/AGUILERA/JOSE DE JESUS</t>
  </si>
  <si>
    <t>GASTELUM/HIGUERA/JOSE OLEGARIO</t>
  </si>
  <si>
    <t>NAVARRO/PE&amp;A/JUAN MARTIN</t>
  </si>
  <si>
    <t>MEZA/ROCHIN/JUDITH TALIA</t>
  </si>
  <si>
    <t>LOZANO/VEGA/IRMA LORENA</t>
  </si>
  <si>
    <t>MADUE&amp;O/LOPEZ/JOSE ALEJANDRO</t>
  </si>
  <si>
    <t>OLIVARES/MARTINEZ/MIGUEL</t>
  </si>
  <si>
    <t>INZUNZA/ECHEAGARAY/PATRICIA DEL CARMEN</t>
  </si>
  <si>
    <t>CASTA&amp;EDA/ROJAS/ROCIO</t>
  </si>
  <si>
    <t>VILLAVICENCIO/GALLEGOS/DORIS VELIA</t>
  </si>
  <si>
    <t>PANTOJA/BURGUE&amp;O/MARTHA ELENA</t>
  </si>
  <si>
    <t>LEAL/NIEBLA/NEYL ALBERTO</t>
  </si>
  <si>
    <t>HERNANDEZ/DOMINGUEZ/JESUS</t>
  </si>
  <si>
    <t>ZAMUDIO/VALDEZ/ALEJANDRO</t>
  </si>
  <si>
    <t>POZO/ZAMORA/FLOR</t>
  </si>
  <si>
    <t>CARPIO/TAFOLLA/ALBERTINA</t>
  </si>
  <si>
    <t>FLORES/OJEDA/GLORIA PATRICIA</t>
  </si>
  <si>
    <t>MEZA/AVILES/MARISA</t>
  </si>
  <si>
    <t>CASTRO/GONZALEZ/OFELIA</t>
  </si>
  <si>
    <t>BUCIO/CASTRO/ELVIA</t>
  </si>
  <si>
    <t>MARQUEZ/SANCHEZ/VERONICA ARACELI</t>
  </si>
  <si>
    <t>GIL/BORBON/SAIDA ALICIA</t>
  </si>
  <si>
    <t>MONTA&amp;O/ALVARADO/MARIA ISABEL</t>
  </si>
  <si>
    <t>CUELLAR/PEREZ/MARIA ALEJANDRA</t>
  </si>
  <si>
    <t>HERRERA/ALANIS/ROSA ELIA</t>
  </si>
  <si>
    <t>ZARATE/DOMINGUEZ/LAURA VANESSA DE LA LUZ</t>
  </si>
  <si>
    <t>LUCERO/MENDOZA/FRANCISCO JAVIER</t>
  </si>
  <si>
    <t>RAMIREZ/GARCIA/RUTH</t>
  </si>
  <si>
    <t>MIRANDA/MU&amp;OZ/MARIA LUISA</t>
  </si>
  <si>
    <t>SANCHEZ//MARIA ISABEL</t>
  </si>
  <si>
    <t>CASTRO//RODRIGO</t>
  </si>
  <si>
    <t>MORALES/NAVARRO/FELIPE DE JESUS</t>
  </si>
  <si>
    <t>PEREZ/GARCIA/IGNACIO</t>
  </si>
  <si>
    <t>CESE&amp;A/CARBALLO/VICTOR MANUEL</t>
  </si>
  <si>
    <t>BECIEZ/GONZALEZ/ENRIQUE ALEJANDRO</t>
  </si>
  <si>
    <t>PORRAS/NARANJO/ALEJANDRO</t>
  </si>
  <si>
    <t>PICAZO/BERNAL/MARTIN ADOLFO</t>
  </si>
  <si>
    <t>GERALDO/SAVIN/ALMA ANGELINA</t>
  </si>
  <si>
    <t>CANO/CERVERA/ANDRES</t>
  </si>
  <si>
    <t>SANDOVAL/BURGOIN/ROSA</t>
  </si>
  <si>
    <t>RAFAEL/SALAZAR/JOSE ANGEL</t>
  </si>
  <si>
    <t>CESE&amp;A/ZUMAYA/MANUEL SALVADOR</t>
  </si>
  <si>
    <t>GOMEZ/GUEL/CLAUDIA</t>
  </si>
  <si>
    <t>MENDOZA/ESTRADA/ROSARIO GUADALUPE</t>
  </si>
  <si>
    <t>GALAVIZ/CA&amp;EDO/RAFAEL</t>
  </si>
  <si>
    <t>ESQUER/GONZALEZ/ALMA CECILIA</t>
  </si>
  <si>
    <t>CESE&amp;A/ZUMAYA/ELIZABETH</t>
  </si>
  <si>
    <t>CASTRO/GULUARTE/GRICELDA ELIZABETH</t>
  </si>
  <si>
    <t>TALAVERA/GAMEROS/AIDA</t>
  </si>
  <si>
    <t>AMADOR//HAYDEE MARGARITA</t>
  </si>
  <si>
    <t>SALORIO/RAMIREZ/CECILIA DEL SOCORRO</t>
  </si>
  <si>
    <t>MENDEZ/SANCHEZ/MA. ESTELA</t>
  </si>
  <si>
    <t>PEREZ/BARBEITIA/OSCAR RENE</t>
  </si>
  <si>
    <t>MORALES/OBESO/MARTHA BEATRIZ</t>
  </si>
  <si>
    <t>RUBIO/CASTELLANOS/MARIA ISABEL</t>
  </si>
  <si>
    <t>GAXIOLA/ROBLES/RAMON</t>
  </si>
  <si>
    <t>ZU&amp;IGA/GONZALEZ/ANA PATRICIA</t>
  </si>
  <si>
    <t>CASTILLO//VICTOR</t>
  </si>
  <si>
    <t>SANCHEZ/OROZCO/PEDRO</t>
  </si>
  <si>
    <t>ROMERO/VELAZQUEZ/JOSE VICTOR</t>
  </si>
  <si>
    <t>ISLAS/LEON/ERNESTO</t>
  </si>
  <si>
    <t>LEON/MURILLO/MARCO ANTONIO</t>
  </si>
  <si>
    <t>NIETO/ROCHA/FRANCISCO JAVIER</t>
  </si>
  <si>
    <t>JIMENEZ/AVALOS/JOSE TRINIDAD</t>
  </si>
  <si>
    <t>HERNANDEZ/VENEGAS/DANIEL</t>
  </si>
  <si>
    <t>PUPPO/GASTELUM/RAFAEL AURELIO</t>
  </si>
  <si>
    <t>GAMEZ/LUGO/HECTOR SAUL</t>
  </si>
  <si>
    <t>ZAPARI/MENDEZ/JOSE ANTONIO</t>
  </si>
  <si>
    <t>BUCIO/CASTRO/EDGAR</t>
  </si>
  <si>
    <t>GULUARTE/CESE&amp;A/MARCO ANTONIO</t>
  </si>
  <si>
    <t>ESPINOZA/MERCADO/PEDRO</t>
  </si>
  <si>
    <t>RICO/BARBA/JUAN CARLOS</t>
  </si>
  <si>
    <t>DURAN/MATA/EDGAR ESAU</t>
  </si>
  <si>
    <t>RUIZ/HERRERA/JORGE</t>
  </si>
  <si>
    <t>GONZALEZ/COSIO/MARTINA DEL ROSARIO</t>
  </si>
  <si>
    <t>BARRAGAN/RAMIREZ/AIDA ARACELI</t>
  </si>
  <si>
    <t>HERNANDEZ/VENEGAS/ALEJANDRO</t>
  </si>
  <si>
    <t>HERNANDEZ/CONCHAS/GUILLERMO</t>
  </si>
  <si>
    <t>TORRES/FLORES/JOSE ADAN</t>
  </si>
  <si>
    <t>VILLANUEVA/FLORES/JUAN MANUEL</t>
  </si>
  <si>
    <t>NU&amp;EZ/GERALDO/JOSE LUIS</t>
  </si>
  <si>
    <t>LOPEZ/ZATARAIN/JUAN ALONSO</t>
  </si>
  <si>
    <t>PIEDRA/HELU/JUAN FRANCISCO</t>
  </si>
  <si>
    <t>ROSAS/SOLANO/SERGIO</t>
  </si>
  <si>
    <t>BORBOA/GARCIA/CARLOS ALBERTO</t>
  </si>
  <si>
    <t>MARQUEZ/RODRIGUEZ/RAMON</t>
  </si>
  <si>
    <t>OROZCO/MURILLO/IVAN ALBERTO</t>
  </si>
  <si>
    <t>ANGULO/ESPINOZA/MARTINA</t>
  </si>
  <si>
    <t>AMBRIZ/HERNANDEZ/SILVIA</t>
  </si>
  <si>
    <t>NAVARRO/CESE&amp;A/RUTH</t>
  </si>
  <si>
    <t>SALINAS/AVILES/LOURDES MAXIMA</t>
  </si>
  <si>
    <t>YUEN/CORIA/RIGOBERTO</t>
  </si>
  <si>
    <t>MEDELLIN/LUCERO/JOSE GABRIEL</t>
  </si>
  <si>
    <t>RIVERA/MONROY/DIANA ALEJANDRA</t>
  </si>
  <si>
    <t>ORTIZ/ESPINOZA/GABRIELA</t>
  </si>
  <si>
    <t>CORDERO/MEJIA/JUANA</t>
  </si>
  <si>
    <t>VILLALOBOS/SALGADO/RAMON GABRIEL</t>
  </si>
  <si>
    <t>VELAZQUEZ DE LEON/COLLINS/FRANCISCO</t>
  </si>
  <si>
    <t>GARCIGLIA/HIGUERA/GILBERTO</t>
  </si>
  <si>
    <t>LUNA/RUIZ/JESUS</t>
  </si>
  <si>
    <t>FLORES/SALGADO/ROSA ELVIA</t>
  </si>
  <si>
    <t>DIBENE/PICKETT/JUAN CARLOS</t>
  </si>
  <si>
    <t>CAMACHO/RUIZ/MARGARITA</t>
  </si>
  <si>
    <t>CORONA/PEREZ/ARTURO RAFAEL</t>
  </si>
  <si>
    <t>LOPEZ/SANCHEZ/MARIA EVELIA</t>
  </si>
  <si>
    <t>KINEJARA/OJEDA/GLORIA GUADALUPE</t>
  </si>
  <si>
    <t>HERNANDEZ/LARA/CARMEN</t>
  </si>
  <si>
    <t>MARTINEZ/AVILES/RUBEN</t>
  </si>
  <si>
    <t>MARTINEZ/LUCERO/HECTOR ERUBEY</t>
  </si>
  <si>
    <t>MURILLO/RUIZ/CYNTHIA SUSANA</t>
  </si>
  <si>
    <t>CERECER/ANGULO/ALEJANDRA</t>
  </si>
  <si>
    <t>FLORES/BATAZ/ENDHIR</t>
  </si>
  <si>
    <t>MARTINEZ/SANTISTEBAN/CARLOS</t>
  </si>
  <si>
    <t>OLACHEA/JIMENEZ/JOSE LUIS</t>
  </si>
  <si>
    <t>PLATA/ROMERO/CRUZ</t>
  </si>
  <si>
    <t>PALACIOS/CRUZ/JULIO CESAR</t>
  </si>
  <si>
    <t>LEAL/MUNGUIA/SERVANDO</t>
  </si>
  <si>
    <t>DE LA VEGA/NAVARRO/ARTEMIO SAMUEL</t>
  </si>
  <si>
    <t>CORREA/ROSAS/EDUARDO GRACIANO</t>
  </si>
  <si>
    <t>DE LUNA/NU&amp;EZ/FRANCISCO</t>
  </si>
  <si>
    <t>FLORES/CARRILLO/VERONICA SINAHI</t>
  </si>
  <si>
    <t>GAMEZ/MANRIQUEZ/DORA ALICIA</t>
  </si>
  <si>
    <t>RODRIGUEZ/ACEVEDO/RAMON</t>
  </si>
  <si>
    <t>ESPINOZA/ZU&amp;IGA/MARIA LORETO</t>
  </si>
  <si>
    <t>COTA/VALENZUELA/ENRIQUE</t>
  </si>
  <si>
    <t>MARTINEZ/CEBALLOS/ELIDA</t>
  </si>
  <si>
    <t>BALTAZAR/VALENTINO/MERCEDES</t>
  </si>
  <si>
    <t>PERALTA/ROSAS/MARIA ELENA</t>
  </si>
  <si>
    <t>ACOSTA/PEREZ/LAURA</t>
  </si>
  <si>
    <t>SANCHEZ/VALADEZ/GERARDO</t>
  </si>
  <si>
    <t>MENDIA/ESTRADA/JOSE ANGEL</t>
  </si>
  <si>
    <t>PRIETO/VARGAS/MARIA</t>
  </si>
  <si>
    <t>VAZQUEZ/HERNANDEZ/EDELMIRA</t>
  </si>
  <si>
    <t>SANCHEZ/NIETO/JUAN ANTONIO</t>
  </si>
  <si>
    <t>ABAROA/HIRALES/JOSE EFRAIN</t>
  </si>
  <si>
    <t>GALLEGOS/GONZALEZ/ARTURO</t>
  </si>
  <si>
    <t>GOMEZ/NAVARRO/GUILLERMINA</t>
  </si>
  <si>
    <t>SERRANO/MONTIEL/MARIA DEL SOCORRO</t>
  </si>
  <si>
    <t>HERNANDEZ/MIER/CLEMENTE ABELARDO</t>
  </si>
  <si>
    <t>LEYVA/GAYNOR/PASTOR ALBERTO</t>
  </si>
  <si>
    <t>CASTRO/LOPEZ/EDGAR</t>
  </si>
  <si>
    <t>MIRANDA/LOPEZ/RAMON ENRIQUE</t>
  </si>
  <si>
    <t>GARCIA/GONZALEZ/JESUS ENRIQUE</t>
  </si>
  <si>
    <t>GARCIA/AYON/FERNANDO</t>
  </si>
  <si>
    <t>VARGAS/AVILES/BRENDA</t>
  </si>
  <si>
    <t>FLORES/SANCHEZ/AGUSTINA</t>
  </si>
  <si>
    <t>MADA/DUARTE/MIGUEL ALBERTO</t>
  </si>
  <si>
    <t>CASTRO/CORDERO/GRICELDA</t>
  </si>
  <si>
    <t>NARANJO/COLLINS/NORMA</t>
  </si>
  <si>
    <t>VERDUGO//JUAN ANTONIO</t>
  </si>
  <si>
    <t>GARCIGLIA/HIGUERA/GERARDO</t>
  </si>
  <si>
    <t>REGALADO/BETANCOURT/GRISELDA</t>
  </si>
  <si>
    <t>GERALDO/LUCERO/SALVADOR</t>
  </si>
  <si>
    <t>RODRIGUEZ/MARTINEZ/LUCIA</t>
  </si>
  <si>
    <t>ESPINOZA/MANRIQUEZ/YOLANDA</t>
  </si>
  <si>
    <t>CHAVIRA/SALCIDO/MARIA LOURDES</t>
  </si>
  <si>
    <t>JOYA/BELTRAN/AMPARO</t>
  </si>
  <si>
    <t>BARRAZA/ESCOBOSA/MARLEY</t>
  </si>
  <si>
    <t>GARCIA/MORQUECHO/ALICIA</t>
  </si>
  <si>
    <t>LUCERO/CEBALLOS/JESUS EFRAIN</t>
  </si>
  <si>
    <t>NIETO/CARRIZAL/CARLOS</t>
  </si>
  <si>
    <t>LOPEZ/CONTRERAS/FRANCISCO</t>
  </si>
  <si>
    <t>ESTRADA/LOBATO/ARACELI</t>
  </si>
  <si>
    <t>RODRIGUEZ/ACEVEDO/JESUS ANTONIO</t>
  </si>
  <si>
    <t>ALVARADO/CAMPOS/LORENA</t>
  </si>
  <si>
    <t>OSUNA/TAPIZ/MARTHA LUCINA</t>
  </si>
  <si>
    <t>CHACON/MARQUEZ/ELIA</t>
  </si>
  <si>
    <t>ROMERO/STREET/ARMIDA</t>
  </si>
  <si>
    <t>LOPEZ/SOLIS/JUANA</t>
  </si>
  <si>
    <t>CHOZA/MAYORQUIN/OTILIA ALICIA</t>
  </si>
  <si>
    <t>CONTRERAS/GARCIA/IRMA YOLANDA</t>
  </si>
  <si>
    <t>ZAZUETA/RUIZ/YOLANDA</t>
  </si>
  <si>
    <t>VALENZUELA/JACOBO/ANGEL GUILLERMO</t>
  </si>
  <si>
    <t>CARBALLO/BURQUEZ/JOSE ANTONIO</t>
  </si>
  <si>
    <t>GARDU&amp;O/RODRIGUEZ/JORGE LUIS</t>
  </si>
  <si>
    <t>GAMEZ/ASTORGA/JUANA</t>
  </si>
  <si>
    <t>PEREZ/MENDOZA/MARIO DANIEL</t>
  </si>
  <si>
    <t>CORRALES/CEBREROS/MARIA DE LOURDES</t>
  </si>
  <si>
    <t>MARQUEZ/REDONA/MARIA ISABEL</t>
  </si>
  <si>
    <t>CANIZALES/LOPEZ/MA. TERESA</t>
  </si>
  <si>
    <t>MALDONADO/CERVANTEZ/JUAN ALFONSO</t>
  </si>
  <si>
    <t>GUERRA/HERRERA/MA ASUNCION</t>
  </si>
  <si>
    <t>GONZALEZ/MOMPALA/MARIA ELIZABETH</t>
  </si>
  <si>
    <t>PALAFOX/COTA/MARIA DEL CARMEN</t>
  </si>
  <si>
    <t>ZAMORANO/ROSAS/ROSA ELVIRA</t>
  </si>
  <si>
    <t>PEREZ/VEGA/GUSTAVO</t>
  </si>
  <si>
    <t>PULIDO/MEDRANO/ENRIQUE</t>
  </si>
  <si>
    <t>OJEDA/HIGUERA/FRANCISCA ANDREA</t>
  </si>
  <si>
    <t>AGUIRRE/GONZALEZ/CAROLINA</t>
  </si>
  <si>
    <t>GREGOIRE/RAMIREZ/AGUSTIN MARIO</t>
  </si>
  <si>
    <t>YUEN/RITTCHIE/DANIEL ENRIQUE</t>
  </si>
  <si>
    <t>SANCHEZ/SILVA/LUIS LORENZO</t>
  </si>
  <si>
    <t>ALVAREZ/TORRES/CORNELIO</t>
  </si>
  <si>
    <t>GRANDA/RODRIGUEZ/MIGUEL ANGEL</t>
  </si>
  <si>
    <t>NIETO/ROCHA/J. JESUS ERNESTO</t>
  </si>
  <si>
    <t>MARQUEZ/YEPIZ/FRANCISCO JAVIER</t>
  </si>
  <si>
    <t>SANCHEZ/SILVA/RODOLFO</t>
  </si>
  <si>
    <t>SALAZAR/ELENES/MA. BLANCA TRINIDAD</t>
  </si>
  <si>
    <t>HERNANDEZ/GARCIA/MARIA DEL ROSARIO</t>
  </si>
  <si>
    <t>BENITEZ/SOLANO/MARIA SOL</t>
  </si>
  <si>
    <t>RODRIGUEZ/SOLIS/MARIA DE JESUS</t>
  </si>
  <si>
    <t>MIRANDA/CADENA/SANDRA OLIVIA</t>
  </si>
  <si>
    <t>CUADRAS/RUELAS/SANDRA ILIANA</t>
  </si>
  <si>
    <t>LASCANO/ALVAREZ/RUBEN</t>
  </si>
  <si>
    <t>ROJANO/RODRIGUEZ/JOSE SERGIO</t>
  </si>
  <si>
    <t>IBARRA/URZUA/HAYDEE DOROTEA</t>
  </si>
  <si>
    <t>SARABIA/ROMERO/AGUSTIN</t>
  </si>
  <si>
    <t>SARABIA/OJEDA/RAUL</t>
  </si>
  <si>
    <t>ARMENTA/VERDUGO/ROQUE</t>
  </si>
  <si>
    <t>PERALTA/ARCE/ELIAZID FROILAN</t>
  </si>
  <si>
    <t>LOPEZ/BOLA&amp;OS/FRANCISCO JAVIER</t>
  </si>
  <si>
    <t>COTA/DOMINGUEZ/VICENTA</t>
  </si>
  <si>
    <t>RODRIGUEZ/QUI&amp;ONES/FRANCISCO SERGIO</t>
  </si>
  <si>
    <t>CHAVEZ/AGUILAR/MA. MAGDALENA</t>
  </si>
  <si>
    <t>TRUJILLO/GALVAN/J. GUADALUPE</t>
  </si>
  <si>
    <t>ZUMAYA/HIRALES/ANGEL</t>
  </si>
  <si>
    <t>CRUZ/PASOS/RUTH NOHEMI</t>
  </si>
  <si>
    <t>AGUILAR/HIGUERA/JOSE VICENTE</t>
  </si>
  <si>
    <t>REGALADO/BETANCOURT/CARLOS ANTONIO</t>
  </si>
  <si>
    <t>GERARDO/CASTRO/ALICIA</t>
  </si>
  <si>
    <t>CORTINA/RAMOS/ADRIANA</t>
  </si>
  <si>
    <t>HIGUERA/MAYORAL/IRMA</t>
  </si>
  <si>
    <t>AGUNDEZ/CASTILLO/MARIBEL</t>
  </si>
  <si>
    <t>CAMACHO/GUTIERREZ/MARIA MERCEDES</t>
  </si>
  <si>
    <t>HERNANDEZ/BELTRAN/HILDA MATILDE</t>
  </si>
  <si>
    <t>NAVIA/MARTINEZ/MARTINA</t>
  </si>
  <si>
    <t>AVILES/LUCERO/MIGUEL AGUSTIN</t>
  </si>
  <si>
    <t>QUINTANA/NERIA/NOE</t>
  </si>
  <si>
    <t>MARTINEZ/GERALDO/MARCOS</t>
  </si>
  <si>
    <t>PLAZOLA/JARA/JESUS ANTONIO</t>
  </si>
  <si>
    <t>ALVAREZ/CASTRO/JULIA</t>
  </si>
  <si>
    <t>RAMOS/ROBLES/MARGARITA</t>
  </si>
  <si>
    <t>ARELLANO/MORALES/JAVIER</t>
  </si>
  <si>
    <t>DOMINGUEZ/NU&amp;EZ/JULIETA</t>
  </si>
  <si>
    <t>GUTIERREZ/RUIZ/ANTONIA DE LOS ANGELES</t>
  </si>
  <si>
    <t>CAMBEROS/VICTORIN/SILVIA</t>
  </si>
  <si>
    <t>PLATA/CORONA/FILIBERTO</t>
  </si>
  <si>
    <t>VALADEZ/ARMAS/LUZ MARIA</t>
  </si>
  <si>
    <t>VILLAVICENCIO/AGUILAR/JESUS HUMBERTO</t>
  </si>
  <si>
    <t>BA&amp;UELOS/MALDONADO/MARIA ANTONIA</t>
  </si>
  <si>
    <t>SUAREZ/RODRIGUEZ/JORGE</t>
  </si>
  <si>
    <t>TRUJILLO/TALAMANTES/GUADALUPE</t>
  </si>
  <si>
    <t>SANCHEZ/ROSALES/ANA MARIA</t>
  </si>
  <si>
    <t>CORONA/REYES/MARIA ALEJANDRA</t>
  </si>
  <si>
    <t>NU&amp;EZ/AVILES/JOAQUIN</t>
  </si>
  <si>
    <t>GARCIA/RODRIGUEZ/LIDUVINA</t>
  </si>
  <si>
    <t>OLIVAS/VERDUGO/ARCELIA</t>
  </si>
  <si>
    <t>GOMEZ/CORTES/RAFAELA</t>
  </si>
  <si>
    <t>PE&amp;A//SERGIO ARTURO</t>
  </si>
  <si>
    <t>OROZCO/BUSTAMANTE/BRENDA DEL CARMEN</t>
  </si>
  <si>
    <t>DOMINGUEZ/MARTINEZ/ARTURO</t>
  </si>
  <si>
    <t>LOPEZ/BURGOIN/ROSA MARIA</t>
  </si>
  <si>
    <t>JUAREZ/ZAMARRIPA/MA. MAYELA</t>
  </si>
  <si>
    <t>LEMUS/RODRIGUEZ/YOLANDA PATRICIA</t>
  </si>
  <si>
    <t>ALVAREZ/GARCIA/EVANGELINA</t>
  </si>
  <si>
    <t>LEMUS/CAMACHO/JOSE ELIAS</t>
  </si>
  <si>
    <t>BELTRAN/COTA/ARACELI GUADALUPE</t>
  </si>
  <si>
    <t>COLLADO/CASTRO/IGNACIO</t>
  </si>
  <si>
    <t>MOTA/NIETO/AGUSTIN</t>
  </si>
  <si>
    <t>ANGULO/SANCHEZ/LUIS EDMUNDO</t>
  </si>
  <si>
    <t>MEDINA/LOPEZ/LILIA ANGELICA</t>
  </si>
  <si>
    <t>HIRALES/AVILES/JESUS FELIX</t>
  </si>
  <si>
    <t>BOJORQUEZ/DIAZ/MIRNA</t>
  </si>
  <si>
    <t>RUIZ/FLORES/ANTONIO MARCO</t>
  </si>
  <si>
    <t>CASTILLO/CAMACHO/MARIA VICTORIA</t>
  </si>
  <si>
    <t>LOPEZ/IBARRA/LEOPOLDO</t>
  </si>
  <si>
    <t>MARTINEZ/BURGUE&amp;O/JULIA</t>
  </si>
  <si>
    <t>MEDINA/GONZALEZ/ARACELI</t>
  </si>
  <si>
    <t>RODRIGUEZ/CASTRO/MARIA ISABEL</t>
  </si>
  <si>
    <t>ZAMORA/CARRASCO/MARIA GUADALUPE</t>
  </si>
  <si>
    <t>VILLANUEVA/DEL TORO/MARIA ELENA</t>
  </si>
  <si>
    <t>CHAVEZ/ALCALA/GEORGINA</t>
  </si>
  <si>
    <t>DIAZ/ALAPIZCO/ROSA LETICIA</t>
  </si>
  <si>
    <t>LOPEZ/RIVERA/MARCO VINICIO</t>
  </si>
  <si>
    <t>BALLESTEROS/ABRIL/BLANCA ESTELA</t>
  </si>
  <si>
    <t>CARRILLO//MANUEL SALVADOR</t>
  </si>
  <si>
    <t>VAZQUEZ/MORENO/MARYVEL</t>
  </si>
  <si>
    <t>DE LA VEGA/NAVARRO/GERARDO</t>
  </si>
  <si>
    <t>LEMUS/RODRIGUEZ/ARTURO</t>
  </si>
  <si>
    <t>CERVANTES/PERALTA/PEDRO CARLOS</t>
  </si>
  <si>
    <t>SALDA&amp;A/BARBOSA/ALEJANDRO</t>
  </si>
  <si>
    <t>MTEZ/CARPINTERO/JUAN MANUEL</t>
  </si>
  <si>
    <t>LIRA/AYALA/ADELA</t>
  </si>
  <si>
    <t>LOAEZA/VILLANUEVA/OLIVIA</t>
  </si>
  <si>
    <t>ACEVEDO/BURQUEZ/RAUL SALVADOR</t>
  </si>
  <si>
    <t>RUIZ/LEON/SIMON PEDRO</t>
  </si>
  <si>
    <t>CAMACHO/GUTIERREZ/SILVIA GUADALUPE</t>
  </si>
  <si>
    <t>ESPINOZA//REYNA GUADALUPE</t>
  </si>
  <si>
    <t>OJEDA/ANGULO/ALMA GUADALUPE</t>
  </si>
  <si>
    <t>AMADOR/MENDIA/ALEJANDRA</t>
  </si>
  <si>
    <t>MONTES/HERNANDEZ/MARIO JOEL</t>
  </si>
  <si>
    <t>GRANDA/RODRIGUEZ/RAQUEL GABRIELA</t>
  </si>
  <si>
    <t>MORENO/RODRIGUEZ/PAULA LETICIA</t>
  </si>
  <si>
    <t>CHONG/RUIZ/ROSALINDA</t>
  </si>
  <si>
    <t>ALCARAZ/MACIEL/TERESA</t>
  </si>
  <si>
    <t>GALVEZ/ESCALERA/EVA</t>
  </si>
  <si>
    <t>MORALES/VARGAS/PAULA GUADALUPE</t>
  </si>
  <si>
    <t>GONZALEZ/DIAZ/DORINA ESTHER</t>
  </si>
  <si>
    <t>VERA/CANO/GABRIELA</t>
  </si>
  <si>
    <t>SEGURA/CARRANZA/SUSANA EUGENIA</t>
  </si>
  <si>
    <t>ANDRADE/AMADOR/VERONICA</t>
  </si>
  <si>
    <t>BELTRAN/LOPEZ/IRINA OLIVA</t>
  </si>
  <si>
    <t>MELO/PALACIOS/FRANCISCO JAVIER</t>
  </si>
  <si>
    <t>GONZALEZ/VEGA/ALEJANDRO</t>
  </si>
  <si>
    <t>SANCHEZ/RUEDA/LUZ ELENA</t>
  </si>
  <si>
    <t>GARZA/GONZALEZ/SANDRA ELENA</t>
  </si>
  <si>
    <t>RENTERIA/RODRIGUEZ/BLANCA ESTELA</t>
  </si>
  <si>
    <t>VIRGEN/VENEGAS/SULEMA ISABEL</t>
  </si>
  <si>
    <t>ANGULO/URIAS/MYRA LETICIA</t>
  </si>
  <si>
    <t>RUIZ/ORANTES/JOSE LUIS</t>
  </si>
  <si>
    <t>VERGARA/CORONA/BENJAMIN</t>
  </si>
  <si>
    <t>SERRANO/MONTIEL/SANTA VERONICA</t>
  </si>
  <si>
    <t>SANCHEZ/RODRIGUEZ/MARIA DE JESUS</t>
  </si>
  <si>
    <t>TALAMANTES/MIRANDA/FRANCISCO JAVIER</t>
  </si>
  <si>
    <t>CORDOVA/WARNER/BLANCA AIDA</t>
  </si>
  <si>
    <t>HERNANDEZ/SINTA/RICARDO</t>
  </si>
  <si>
    <t>MARTINEZ/BURQUEZ/JORGE</t>
  </si>
  <si>
    <t>REYES/TARANGO/ALEJANDRO</t>
  </si>
  <si>
    <t>ROBLEDO/NORIEGA/ANA MARIA</t>
  </si>
  <si>
    <t>HERNANDEZ/HERNANDEZ/LUCITHANIA SELENE</t>
  </si>
  <si>
    <t>GARCIA/GONZALEZ/ADOLFO</t>
  </si>
  <si>
    <t>ARIAS/SALORIO/ERIC</t>
  </si>
  <si>
    <t>JIMENEZ/ESTRELLA/LOIRA AMPARO</t>
  </si>
  <si>
    <t>CRESPO//ELSA NIDIA</t>
  </si>
  <si>
    <t>CASTRO/SANCHEZ/MINERVA GUADALUPE</t>
  </si>
  <si>
    <t>LEGY/AGUIRRE/LEY LAY CHEE MONICA</t>
  </si>
  <si>
    <t>BELTRAN/CAMACHO/JUAN MART</t>
  </si>
  <si>
    <t>DE LA FUENTE/QUI&amp;ONES/ROBERTO</t>
  </si>
  <si>
    <t>ACOSTA/BERNAL/LEONCIO ANGEL</t>
  </si>
  <si>
    <t>GONZALEZ/DOMINGUEZ/FRANCISCO JAVIER</t>
  </si>
  <si>
    <t>TERRONES/GONZALEZ/IRMA LETICIA</t>
  </si>
  <si>
    <t>CORONEL/LEYVA/OLIVIA</t>
  </si>
  <si>
    <t>MERCADO/MADERA/MIGUEL ANGEL</t>
  </si>
  <si>
    <t>DIAZ/GUZMAN/EULALIA DEL CARMEN</t>
  </si>
  <si>
    <t>MARTINEZ/RODRIGUEZ/GUADALUPE GUILLERMINA</t>
  </si>
  <si>
    <t>MONTALVO/ESPINOSA/GABRIEL</t>
  </si>
  <si>
    <t>SOSA/SANTANA/MARIA DEL ROCIO</t>
  </si>
  <si>
    <t>SANTOS/ARAMBURO/ALMA ROSA</t>
  </si>
  <si>
    <t>LEON/HIGUERA/RAUL SANTANA</t>
  </si>
  <si>
    <t>GOMEZ/NAVARRO/RIGOBERTO</t>
  </si>
  <si>
    <t>ORDAZ/LOZANO/ADOLFO</t>
  </si>
  <si>
    <t>VERDUGO/BELTRAN/LUIS MANUEL</t>
  </si>
  <si>
    <t>SANCHEZ/ESPARZA/JOSE FRANCISCO</t>
  </si>
  <si>
    <t>ZAZUETA/RUIZ/PATRICIA DEL CARMEN</t>
  </si>
  <si>
    <t>GONZALEZ/RIVERA/MARISELA</t>
  </si>
  <si>
    <t>VEGA/VALENZUELA/HILDA ELENA</t>
  </si>
  <si>
    <t>TORRES/CHAVEZ/SARA</t>
  </si>
  <si>
    <t>VARGAS/GARCIA/MARIA DEL CARMEN</t>
  </si>
  <si>
    <t>CENDEJAS/PEREZ/MIGUEL</t>
  </si>
  <si>
    <t>DE LA TOBA/ARCE/CLAUDIA</t>
  </si>
  <si>
    <t>DUARTE/NAVARRO/MARISOL</t>
  </si>
  <si>
    <t>FIGUEROA/VAZQUEZ/MARIA DEL CARMEN</t>
  </si>
  <si>
    <t>OSUNA/ACOSTA/CECILIA GPE.</t>
  </si>
  <si>
    <t>NERI/HERNANDEZ/RITA PATRICIA</t>
  </si>
  <si>
    <t>AGUNDEZ/BURGOIN/SILVIA</t>
  </si>
  <si>
    <t>SALAS/ROBLEDO/MARIA EUGENIA</t>
  </si>
  <si>
    <t>GARCIA/BOJORQUEZ/JESUS ERNESTO</t>
  </si>
  <si>
    <t>SAINZ/BELTRAN/JOSE MAURICIO</t>
  </si>
  <si>
    <t>RUIZ/REYES/ELADIO</t>
  </si>
  <si>
    <t>VERDUGO/FAMANIA/MACEDONIO</t>
  </si>
  <si>
    <t>COTA/MARTINEZ/MARIA</t>
  </si>
  <si>
    <t>MEDINA/CA&amp;EDO/OSCAR ROBERTO</t>
  </si>
  <si>
    <t>HURTADO/ESPINOZA/SOFIA LORENA</t>
  </si>
  <si>
    <t>OSUNA/CASTRO/PATRICIA</t>
  </si>
  <si>
    <t>SILVA/ESTRADA/VERONICA</t>
  </si>
  <si>
    <t>GARCIA/LOPEZ/ANGELICA</t>
  </si>
  <si>
    <t>MORALES/LEMUS/SOLEDAD</t>
  </si>
  <si>
    <t>FLORES/GUZMAN/MARCOS</t>
  </si>
  <si>
    <t>GOMEZ/CORDERO/RIGOBERTO</t>
  </si>
  <si>
    <t>SALDA&amp;A/SEPULVEDA/RAFAEL</t>
  </si>
  <si>
    <t>AGUILAR/PE&amp;A/MARTHA GUADALUPE</t>
  </si>
  <si>
    <t>GONZALEZ/DIAZ/GUADALUPE</t>
  </si>
  <si>
    <t>CASTRO/FLORES/MARIA ELENA</t>
  </si>
  <si>
    <t>CAMPOS/SANDOVAL/LIDIA</t>
  </si>
  <si>
    <t>CHACON/ALBA/EULOGIA</t>
  </si>
  <si>
    <t>TERAN/CHACON/BELIA</t>
  </si>
  <si>
    <t>MORENO/FERNANDEZ/EDITH ALICIA</t>
  </si>
  <si>
    <t>ANGEL/MONTALVO/MARIA SILVIA</t>
  </si>
  <si>
    <t>JIMENEZ/HERNANDEZ/MARIA DEL CARMEN</t>
  </si>
  <si>
    <t>PELAEZ/VALDIVIA/ANA NOHEMI</t>
  </si>
  <si>
    <t>SOLORZANO/SANCHEZ/LUZ MARIA</t>
  </si>
  <si>
    <t>RIVAS/LIZAOLA/BLANCA</t>
  </si>
  <si>
    <t>ARMENTA/SOTO/SANTA IMELDA</t>
  </si>
  <si>
    <t>URBINA/CRUZ/MAYRA IDALIA</t>
  </si>
  <si>
    <t>BERDEJO/MENDOZA/ALHEIDA</t>
  </si>
  <si>
    <t>LOPEZ/TREJO/ROSA ANGELICA</t>
  </si>
  <si>
    <t>JACOBO/LLANES/GILBERTO</t>
  </si>
  <si>
    <t>CESE&amp;A/CASTILLO/AMERICA</t>
  </si>
  <si>
    <t>BARRERA/VALDIVIA/MANUEL EDUARDO</t>
  </si>
  <si>
    <t>VALENZUELA/PATRON/ORALIA ELIZABETH</t>
  </si>
  <si>
    <t>LEON/MEREGIL/LIDYA</t>
  </si>
  <si>
    <t>ESPINOZA/CAMARGO/LUIS EDUARDO</t>
  </si>
  <si>
    <t>JARAMILLO/SANCHEZ/SANDRA</t>
  </si>
  <si>
    <t>HERNANDEZ//MA. DE JESUS</t>
  </si>
  <si>
    <t>SANCHEZ/LUNA/MA DEL ROSARIO</t>
  </si>
  <si>
    <t>ESPARZA/HERNANDEZ/VIRGINIA</t>
  </si>
  <si>
    <t>DAVIS/LUCERO/DOLORES</t>
  </si>
  <si>
    <t>HIGUERA/MAYORAL/VILMA GUADALUPE</t>
  </si>
  <si>
    <t>MALDONADO/BARRERA/LETICIA GUADALUPE</t>
  </si>
  <si>
    <t>MARTINEZ/GODINEZ/RAMON</t>
  </si>
  <si>
    <t>NU&amp;EZ/GONZALEZ/MARIA DE LOS ANGELES</t>
  </si>
  <si>
    <t>RODRIGUEZ/RIVERA/ISAURA</t>
  </si>
  <si>
    <t>NAVARRO/MENDOZA/ELIDA MARIA</t>
  </si>
  <si>
    <t>CENICEROS/ARBALLO/JOSE ANTONIO</t>
  </si>
  <si>
    <t>CAMACHO/RUIZ/LUCIA</t>
  </si>
  <si>
    <t>ALVARADO/COTA/NORMA EDITH</t>
  </si>
  <si>
    <t>LOPEZ/SERRANO/CECILIA DE JESUS</t>
  </si>
  <si>
    <t>CARRILLO/CASTRO/MARIA EUGENIA</t>
  </si>
  <si>
    <t>HERNANDEZ/JIMENEZ/LAURA</t>
  </si>
  <si>
    <t>MARTINEZ/REYES/JUAN CARLOS</t>
  </si>
  <si>
    <t>RAMOS/ARCE/MARTHA IRENE</t>
  </si>
  <si>
    <t>OJEDA/COTA/ALFONSO</t>
  </si>
  <si>
    <t>RODRIGUEZ/AYALA/ARMANDO</t>
  </si>
  <si>
    <t>CRUZ/NEGRETE/JOSE DAVID</t>
  </si>
  <si>
    <t>SOLIS/RIVERA/ROSALIA</t>
  </si>
  <si>
    <t>ESTRADA/BELTRAN/LAURA DE LOS DOLORES</t>
  </si>
  <si>
    <t>GONZALEZ/MONTA&amp;O/ELIZABETH</t>
  </si>
  <si>
    <t>REGALADO/BETANCOURT/LILIA</t>
  </si>
  <si>
    <t>DAVIS/AMADOR/DAGOBERTO</t>
  </si>
  <si>
    <t>SAENZ/HERNANDEZ/ABEL</t>
  </si>
  <si>
    <t>CASTRO/MONTA&amp;EZ/JOSE LUIS</t>
  </si>
  <si>
    <t>SOLIS/HERNANDEZ/VICTOR MANUEL</t>
  </si>
  <si>
    <t>DGUEZ/REYES/TEODORO</t>
  </si>
  <si>
    <t>NAVIDAD/CASTRO/JUAN</t>
  </si>
  <si>
    <t>GERALDO/NU&amp;EZ/ANABEL</t>
  </si>
  <si>
    <t>GALINDO/HEREDIA/TRINIDAD</t>
  </si>
  <si>
    <t>FRANCO/PALMA/ANNA BERTHA</t>
  </si>
  <si>
    <t>VIRGEN/REGALADO/MARIA DE LOS ANGELES</t>
  </si>
  <si>
    <t>OSUNA/COSIO/MARIA ANTONIA</t>
  </si>
  <si>
    <t>ESPINOZA/LARA/ANA LUISA</t>
  </si>
  <si>
    <t>CERVANTES/ALDAMA/SANTIAGO ALAN</t>
  </si>
  <si>
    <t>MONTEVERDE/DUARTE/SILVIA</t>
  </si>
  <si>
    <t>MORALES/COVARRUBIAS/MARIA ELENA</t>
  </si>
  <si>
    <t>ORTIZ/LUNA/GABRIELA</t>
  </si>
  <si>
    <t>GOMEZ/LIZARRAGA/ELIZABETH</t>
  </si>
  <si>
    <t>HERNANDEZ/HUERTA/SOCHIL</t>
  </si>
  <si>
    <t>BELTRAN/PERALTA/EVA</t>
  </si>
  <si>
    <t>MIRANDA/BARRAGAN/JOSE ALFREDO</t>
  </si>
  <si>
    <t>LOPEZ/GUERRERO/MARCO POLO</t>
  </si>
  <si>
    <t>RUIZ/ROMERO/CECILIA</t>
  </si>
  <si>
    <t>GARCIA/PEREZ/ROSA</t>
  </si>
  <si>
    <t>JORDAN/AGUILAR/GABRIELA</t>
  </si>
  <si>
    <t>LIZOLA/ESCOBAR/ERICA DEL CARMEN</t>
  </si>
  <si>
    <t>RODRIGUEZ/PACHECO/ANDRES</t>
  </si>
  <si>
    <t>PELLEGRINI/JOCOBI/ELIZABETH</t>
  </si>
  <si>
    <t>OLVERA/OLVERA/SOFIA</t>
  </si>
  <si>
    <t>MORA/FLORES/OLIVIA</t>
  </si>
  <si>
    <t>RAMIREZ/VILLELA/CARLOS</t>
  </si>
  <si>
    <t>OLIVERA/SOTO/GLORIA PATRICIA</t>
  </si>
  <si>
    <t>WEYMAN/QUINTANA/MARICELA</t>
  </si>
  <si>
    <t>GONZALEZ/MANRIQUEZ/DAVID</t>
  </si>
  <si>
    <t>CABRERA/QUINTERO/MELIDA</t>
  </si>
  <si>
    <t>GOROZAVE/VEGA/CECILIA</t>
  </si>
  <si>
    <t>CAMACHO/AGUILAR/ARACELI</t>
  </si>
  <si>
    <t>CASTILLO/CAMACHO/MARIA DEL ROSARIO FATIMA</t>
  </si>
  <si>
    <t>MARTINEZ/MARTINEZ/OLGA LIDIA</t>
  </si>
  <si>
    <t>ANDRACA/JIMENEZ/LEONIDES</t>
  </si>
  <si>
    <t>GONZALEZ/GONZALEZ/ERIC GUILLERMO</t>
  </si>
  <si>
    <t>RENTERIA/LOPEZ/IRMA JOSEFINA</t>
  </si>
  <si>
    <t>ROMO/ESPINOZA/RAMONA</t>
  </si>
  <si>
    <t>AMADOR/GAMEZ/NORMA ALICIA</t>
  </si>
  <si>
    <t>FLORES/ROSAS/LETICIA</t>
  </si>
  <si>
    <t>MONROY/MENDOZA/EDSON ENRIQUE</t>
  </si>
  <si>
    <t>NARANJO/WENCE/JOSEFINA</t>
  </si>
  <si>
    <t>TAPIA/SALAMANCA/ROSA MARIA</t>
  </si>
  <si>
    <t>OJEDA/SALGADO/EDGAR</t>
  </si>
  <si>
    <t>VEGA/FELIX/BLANCA JULIA</t>
  </si>
  <si>
    <t>RAMIREZ/PICOS/GUADALUPE AIDA</t>
  </si>
  <si>
    <t>AVALOS/LONGORIA/ALEJANDRO</t>
  </si>
  <si>
    <t>OCHOA/BA&amp;UELOS/MARCOS</t>
  </si>
  <si>
    <t>OROZCO/AVILES/ANGELITA DE JESUS</t>
  </si>
  <si>
    <t>OCHOA/BA&amp;UELOS/OMAR</t>
  </si>
  <si>
    <t>NU&amp;EZ/ANGULO/SERGIO</t>
  </si>
  <si>
    <t>CASTRO/RUIZ/FELIX JAVIER</t>
  </si>
  <si>
    <t>MAYTORENA/CHAVEZ/REBECA</t>
  </si>
  <si>
    <t>CAMACHO/OCHOA/SANDRA</t>
  </si>
  <si>
    <t>QUINTERO/TELIZ/BENIGNO</t>
  </si>
  <si>
    <t>TORRES/PAEZ/ERNESTO</t>
  </si>
  <si>
    <t>WHITNEY/COTA/EDIKA LORENA</t>
  </si>
  <si>
    <t>GARCIGLIA/GERALDO/MARTIN HORACIO</t>
  </si>
  <si>
    <t>FAVELA/ALVARADO/JUAN GABRIEL</t>
  </si>
  <si>
    <t>ALVAREZ/LOPEZ/PATROCINIA</t>
  </si>
  <si>
    <t>LOPEZ/LOPEZ/MARIA CANDELARIA</t>
  </si>
  <si>
    <t>DOMINGUEZ/LIERAS/JUAN RAMON</t>
  </si>
  <si>
    <t>RIVERA/CARBALLO/JESUS MARTIN</t>
  </si>
  <si>
    <t>MENDOZA/MU&amp;OZ/ALBERTO</t>
  </si>
  <si>
    <t>AGUILAR/NU&amp;EZ/NOE</t>
  </si>
  <si>
    <t>GOMEZ/SANCHEZ/LEOPOLDO RAFAEL</t>
  </si>
  <si>
    <t>RAMOS/ACOSTA/VERONICA</t>
  </si>
  <si>
    <t>PEREZ/CARCA&amp;O/JAVIER HECTOR</t>
  </si>
  <si>
    <t>RIVERO/TREJO/LEOPOLDO</t>
  </si>
  <si>
    <t>ARCE/ALVAREZ/ARCELIA</t>
  </si>
  <si>
    <t>SANCHEZ/LEON/DIANA ANDREA DEL SOCORRO</t>
  </si>
  <si>
    <t>ALVAREZ/GERALDO/JOSE GUADALUPE</t>
  </si>
  <si>
    <t>RICO/RAMOS/LILIANA</t>
  </si>
  <si>
    <t>FLORES/TORRECILLAS/RAQUEL</t>
  </si>
  <si>
    <t>OTA&amp;EZ/BARRON/JOSE ASCENCION</t>
  </si>
  <si>
    <t>MEDINA/BRITO/ADRIAN RUBEN</t>
  </si>
  <si>
    <t>LEYVA/GONZALEZ/MARIA DE LOS ANGELES</t>
  </si>
  <si>
    <t>VARELA/SAAVEDRA/HECTOR ADRIAN</t>
  </si>
  <si>
    <t>ARGUETA/GALINDO/SILVIA YOLANDA</t>
  </si>
  <si>
    <t>VILLARINO/PEDRIN/NORA CELINA</t>
  </si>
  <si>
    <t>ACOSTA/IBARROLA/ALBERTO</t>
  </si>
  <si>
    <t>ZU&amp;IGA/BASTIDAS/MIREYA</t>
  </si>
  <si>
    <t>RODRIGUEZ/PALOMARES/NEREYDA</t>
  </si>
  <si>
    <t>DOMINGUEZ/RAMIREZ/ROCIO DEL CARMEN</t>
  </si>
  <si>
    <t>SOTELO/PORRAS/IVONNE</t>
  </si>
  <si>
    <t>AMAYA/HERNANDEZ/MARTHA PATRICIA</t>
  </si>
  <si>
    <t>MENDEZ/BURGOIN/LAURA PATRICIA</t>
  </si>
  <si>
    <t>BENOIT/CARBALLO/CLAUDIA</t>
  </si>
  <si>
    <t>AGUILAR/ACEVEDO/ALMA SUSANA</t>
  </si>
  <si>
    <t>JIMENEZ/ROMERO/PORFIRIO</t>
  </si>
  <si>
    <t>SAINZ/BELTRAN/MANUEL ANDRES</t>
  </si>
  <si>
    <t>BERNAL/HERNANDEZ/EZEQUIEL</t>
  </si>
  <si>
    <t>VALENZUELA/ARAMBURO/MARIA MAGDALENA</t>
  </si>
  <si>
    <t>MONTESINOS/GONZALEZ/MARIA YOLANDA</t>
  </si>
  <si>
    <t>RAMIREZ/RAMIREZ/IMELDA</t>
  </si>
  <si>
    <t>CASAS/ANTUNA/HECTOR SALVADOR</t>
  </si>
  <si>
    <t>LOPEZ/ORTEGA/SAMUEL</t>
  </si>
  <si>
    <t>CRUZ/PALMA/LETICIA</t>
  </si>
  <si>
    <t>DE LA ROSA/MORENO/GABRIELA</t>
  </si>
  <si>
    <t>LEON/MONTOYA/MARTHA</t>
  </si>
  <si>
    <t>GARCIA/SANCHEZ/MARIA LAURA</t>
  </si>
  <si>
    <t>GONZALEZ/BALCAZAR/ANDREA FRANCIA</t>
  </si>
  <si>
    <t>BORBAS/AYON/VIRGINIA</t>
  </si>
  <si>
    <t>BARRAZA/FELIX/JUANA</t>
  </si>
  <si>
    <t>SANCHEZ/IRETA/BEATRIZ ADRIANA</t>
  </si>
  <si>
    <t>ROMERO/CASTILLO/SANTA ARACELI</t>
  </si>
  <si>
    <t>PALMA/MELCHOR/MAGDALENA</t>
  </si>
  <si>
    <t>SALDA&amp;A/BARBOZA/VERONICA</t>
  </si>
  <si>
    <t>GOMEZ/CORTEZ/MARIA DEL SOCORRO</t>
  </si>
  <si>
    <t>MACHADO/MARTINEZ/MARTHA</t>
  </si>
  <si>
    <t>LOPEZ/MARTINEZ/DAVID</t>
  </si>
  <si>
    <t>TORRES/SALAS/EDUARDO</t>
  </si>
  <si>
    <t>RODRIGUEZ/MORENO/CASTULO EMIGDIO</t>
  </si>
  <si>
    <t>PE&amp;A/MORAN/MA. DE JESUS</t>
  </si>
  <si>
    <t>CASTA&amp;EDA/RAMIREZ/LAURA</t>
  </si>
  <si>
    <t>MARTINEZ/GONZALEZ/IRMA LETICIA</t>
  </si>
  <si>
    <t>OCHOA/ALVARADO/TERESA</t>
  </si>
  <si>
    <t>ORNELAS/GUTIERREZ/OSCAR G</t>
  </si>
  <si>
    <t>ALVAREZ/BERMUDEZ/MA. LUISA</t>
  </si>
  <si>
    <t>BERNAL/YA&amp;EZ/MINERVA</t>
  </si>
  <si>
    <t>SOTO/LOPEZ/GABRIEL</t>
  </si>
  <si>
    <t>PREZA/CASTRO/RUBEN</t>
  </si>
  <si>
    <t>OLIVAS/MORALES/ISABEL</t>
  </si>
  <si>
    <t>GONZALEZ/CAMACHO/JESUS</t>
  </si>
  <si>
    <t>SOSA/CARDENAS/SERGIO CONRADO</t>
  </si>
  <si>
    <t>CHAVEZ/CHAVEZ/SILVIA</t>
  </si>
  <si>
    <t>RODRIGUEZ/RENDON/ANA DEL CARMEN</t>
  </si>
  <si>
    <t>RODRIGUEZ/MACIAS/ROSA ISELA</t>
  </si>
  <si>
    <t>OCEGUEDA/BALLARDO/IGNACIO</t>
  </si>
  <si>
    <t>AGUNDEZ/MEZA/JOSE JUAN</t>
  </si>
  <si>
    <t>MARTINEZ/MURILLO/YOLANDA</t>
  </si>
  <si>
    <t>GONZALEZ/GAXIOLA/LIDIA GABRIELA</t>
  </si>
  <si>
    <t>OVALLE/SERAFIN/J. JAIME</t>
  </si>
  <si>
    <t>VICENCIO/CAMARENA/JOSE HUGO</t>
  </si>
  <si>
    <t>GONZALEZ/SEVILLA/LUISA CARMINA</t>
  </si>
  <si>
    <t>CONTRERAS/SOTO/ELIZABETH</t>
  </si>
  <si>
    <t>MONREAL/CASTORENA/MARIA DEL CONSUELO</t>
  </si>
  <si>
    <t>GUTIERREZ/JUAREZ/MARIA GUADALUPE</t>
  </si>
  <si>
    <t>VILLAFA&amp;A/LOPEZ/BERNARDO</t>
  </si>
  <si>
    <t>MIJANGOS/AGUIRRE/MARIA MAGDALENA</t>
  </si>
  <si>
    <t>LOPEZ/QUEZADA/ELISA</t>
  </si>
  <si>
    <t>CEBREROS/FLORES/LUIS CRISPIN</t>
  </si>
  <si>
    <t>FRAUSTO/ANDRADE/GUADALUPE</t>
  </si>
  <si>
    <t>FLORES/COTA/CARMEN ALICIA</t>
  </si>
  <si>
    <t>VILLANUEVA/BABA/SOLANGEL</t>
  </si>
  <si>
    <t>SANABRIA/SALCEDO/JOSE GABRIEL</t>
  </si>
  <si>
    <t>VERNAL/LEON/CECUNDINO</t>
  </si>
  <si>
    <t>SANCHEZ/BELTRAN/JUAN CARLOS</t>
  </si>
  <si>
    <t>RODRIGUEZ/GONZALEZ/AMADOR</t>
  </si>
  <si>
    <t>CUEVAS/MENDIVIL/MANUEL ROSARIO</t>
  </si>
  <si>
    <t>MIRANDA/HERNANDEZ/MANUEL DE JESUS</t>
  </si>
  <si>
    <t>CONTRERAS/OLIVAS/HIMELDA PATRICIA</t>
  </si>
  <si>
    <t>ITURRIOS/MARTINEZ/ARACELI</t>
  </si>
  <si>
    <t>COTA/RUIZ/ELISA</t>
  </si>
  <si>
    <t>MARTINEZ/MARIN/CARMEN</t>
  </si>
  <si>
    <t>PINEDA/CASTRO/MARTIN</t>
  </si>
  <si>
    <t>ROMERO/GONZALEZ/ANA LUZ</t>
  </si>
  <si>
    <t>RIVERA/BURROLA/VIRGINIA</t>
  </si>
  <si>
    <t>FIERRO/LOPEZ/JOSE MARIA</t>
  </si>
  <si>
    <t>ALMANZA/VILLANUEVA/MARIA ANGELICA</t>
  </si>
  <si>
    <t>JARQUIN/LOPEZ/IRENE</t>
  </si>
  <si>
    <t>ROCHA/MARTINEZ/IDALIA</t>
  </si>
  <si>
    <t>RODRIGUEZ/VILCHIS/JOSE LUIS</t>
  </si>
  <si>
    <t>IBARRA/ARCE/JUSTO</t>
  </si>
  <si>
    <t>HERNANDEZ/NAVARRETE/EDNA LORETTA</t>
  </si>
  <si>
    <t>ARRIAGA/LIZARRAGA/JOSE PABLO</t>
  </si>
  <si>
    <t>SANCHEZ/NAVARRETE/JULIO DAVID</t>
  </si>
  <si>
    <t>JUAREZ/AVALOS/ALFREDO</t>
  </si>
  <si>
    <t>GUTIERREZ/GARCIA/ISMAEL</t>
  </si>
  <si>
    <t>PEREZ/FERNANDEZ/JULIAN</t>
  </si>
  <si>
    <t>MORA/MORAN/LEOBARDO</t>
  </si>
  <si>
    <t>VALDEZ/GERALDO/RENE</t>
  </si>
  <si>
    <t>MARTINEZ/NAVARRO/MONICA</t>
  </si>
  <si>
    <t>FLORES/LOPEZ/MARINA</t>
  </si>
  <si>
    <t>COTA/SOTO/JESUS ENRRIQUE</t>
  </si>
  <si>
    <t>SANCHEZ/BELTRAN/ADELA CAROLINA</t>
  </si>
  <si>
    <t>CAMPA/LUQUE/CARLOS RODOLFO</t>
  </si>
  <si>
    <t>BOJORQUEZ/CASTRO/SIGIFREDO</t>
  </si>
  <si>
    <t>GAMEZ/ROJAS/EUSEBIO</t>
  </si>
  <si>
    <t>RAMIREZ/FISHER/JORGE</t>
  </si>
  <si>
    <t>ZAZUETA/FELIX/MARGARITO</t>
  </si>
  <si>
    <t>RIOS/ROMAN/ORIETA DEL CARMEN</t>
  </si>
  <si>
    <t>MARTINEZ/ZU&amp;IGA/JOSE ALFREDO</t>
  </si>
  <si>
    <t>LOPEZ/ROBLES/MARIA TRINIDAD</t>
  </si>
  <si>
    <t>DE LA PAZ/OROZCO/HECTOR</t>
  </si>
  <si>
    <t>RUIZ/CASTRO/OLGA LIDIA</t>
  </si>
  <si>
    <t>MONTOYA/CARDENAS/ALFREDO</t>
  </si>
  <si>
    <t>DIAZ/HARADA/EMERITA</t>
  </si>
  <si>
    <t>AVILA/GARCIA/VICTOR MARIN</t>
  </si>
  <si>
    <t>CASTILLO/LORA/GICELA</t>
  </si>
  <si>
    <t>SANCHEZ/GALVEZ/JOSE MANUEL</t>
  </si>
  <si>
    <t>VALLE/ITURRIOS/BENIGNO</t>
  </si>
  <si>
    <t>ORTIZ/SOLANO/MARCOS VLADIMIR</t>
  </si>
  <si>
    <t>MURILLO/LIZARRAGA/LUIS ENRIQUE</t>
  </si>
  <si>
    <t>MARTINEZ/FELIX/AGUSTIN</t>
  </si>
  <si>
    <t>RODELO/PE&amp;UELAS/MARCO ANTONIO</t>
  </si>
  <si>
    <t>MAQUEDA/RANGEL/LORENA</t>
  </si>
  <si>
    <t>OCHOA/SANCHEZ/CESAR OCTAVIO</t>
  </si>
  <si>
    <t>GASTELUM/SOBAMPO/AARON</t>
  </si>
  <si>
    <t>FONES/GARCIA/JESUS</t>
  </si>
  <si>
    <t>SANDOVAL/PEREZ/RICARDO CARLOS</t>
  </si>
  <si>
    <t>CORNEJO/MONROY/CARLOS EFRAIN</t>
  </si>
  <si>
    <t>MENDOZA/MATA/LUIS ARNOLDO</t>
  </si>
  <si>
    <t>CHAVEZ/RENDON/JORGE RAFAEL</t>
  </si>
  <si>
    <t>RANGEL/SILVA/BLANCA ESTELA</t>
  </si>
  <si>
    <t>AVALOS/GONZALEZ/JORGE</t>
  </si>
  <si>
    <t>NU&amp;EZ/GONZALEZ/MOISES AARON</t>
  </si>
  <si>
    <t>LIERA/ROMERO/CARLOS FRANCISCO</t>
  </si>
  <si>
    <t>ORDO&amp;EZ/DURAN/KARLA PATRICIA</t>
  </si>
  <si>
    <t>GANDARA/CALDERON/CLAUDIA</t>
  </si>
  <si>
    <t>SANCHEZ/DE LA PARRA/MARIO ALBERTO</t>
  </si>
  <si>
    <t>DUARTE/MIRANDA/ENRIQUE</t>
  </si>
  <si>
    <t>DELGADO/MERCADO/MARISOL</t>
  </si>
  <si>
    <t>GARCIA/GARCIA/ARACELI</t>
  </si>
  <si>
    <t>GUTIERREZ/ALVAREZ/JAPHET</t>
  </si>
  <si>
    <t>TERREROS/MONTANCHEZ/ANDRES PABLO</t>
  </si>
  <si>
    <t>RODRIGUEZ/PEREZ/JESUS RAMON</t>
  </si>
  <si>
    <t>BERNAL/ZU&amp;IGA/SARITA</t>
  </si>
  <si>
    <t>BERDEJO/MENDOZA/GUILLERMO</t>
  </si>
  <si>
    <t>RODRIGUEZ/TORRES/ISMAEL</t>
  </si>
  <si>
    <t>MENDOZA/AGUILAR/LUIS</t>
  </si>
  <si>
    <t>QUINTERO/TERRONES/SAUL</t>
  </si>
  <si>
    <t>FIGUEROA/ZAMBRANO/LAURA ELENA</t>
  </si>
  <si>
    <t>MARTINEZ/ARELLANO/MARTIN</t>
  </si>
  <si>
    <t>DIAZ/GUILLEN/RICARDO</t>
  </si>
  <si>
    <t>PADILLA/ESPINOZA/LINDA VELIA</t>
  </si>
  <si>
    <t>GERALDO/OSUNA/JUDITH ADRIANA</t>
  </si>
  <si>
    <t>AGUILAR/BENSEMAN/IRENE</t>
  </si>
  <si>
    <t>LEDEZMA/ROBLES/ALFONSO</t>
  </si>
  <si>
    <t>CHAVEZ/MENA/SALVADOR</t>
  </si>
  <si>
    <t>MARTINEZ/COTA/VICTOR MANUEL</t>
  </si>
  <si>
    <t>LOPEZ/AGUILAR/YADIRA</t>
  </si>
  <si>
    <t>MARTINEZ/MARTINEZ/JUAN JOSE</t>
  </si>
  <si>
    <t>FLORES/ACEVEDO/JUAN JOSE</t>
  </si>
  <si>
    <t>ROJAS/TIRADO/LUZ ADRIANA</t>
  </si>
  <si>
    <t>TAYLOR/PAZ/MARGARITA</t>
  </si>
  <si>
    <t>CHAVEZ/GONZALEZ/CRISTINA</t>
  </si>
  <si>
    <t>JIMENEZ/TOLENTINO/ALVA ROSA</t>
  </si>
  <si>
    <t>PAREDES/RODRIGUEZ/GABRIELA</t>
  </si>
  <si>
    <t>MONTIJO/MORENO/MARIA DEL CARMEN</t>
  </si>
  <si>
    <t>CERECER/ANGULO/FERNANDO</t>
  </si>
  <si>
    <t>RODRIGUEZ/TORRES/GERARDO</t>
  </si>
  <si>
    <t>RUIZ/LEON/MARTIN</t>
  </si>
  <si>
    <t>CORONA/CARDENAS/MANUEL</t>
  </si>
  <si>
    <t>ESPINOZA/ANGULO/ROSA MARIA</t>
  </si>
  <si>
    <t>ESPINOSA/GORDILLO/RAMIRO</t>
  </si>
  <si>
    <t>CESE&amp;A/GALVAN/HUGO MARTIN</t>
  </si>
  <si>
    <t>RODRIGUEZ/LEON/SANTOS GABRIEL</t>
  </si>
  <si>
    <t>VALLADOLID/MENDOZA/LEONOR GUADALUPE</t>
  </si>
  <si>
    <t>RAMOS/MENDOZA/ENRIQUE</t>
  </si>
  <si>
    <t>VELARDE/CASTILLO/IMELDA GUADALUPE</t>
  </si>
  <si>
    <t>VILLAVICENCIO/GALLEGOS/AIDA ROSA</t>
  </si>
  <si>
    <t>LOPEZ/MARTINEZ/J REFUGIO</t>
  </si>
  <si>
    <t>PATRON/ROMERO/JOSE SALVADOR</t>
  </si>
  <si>
    <t>AGUIRRE/CHAVEZ/FRANCISCO ALEJANDRO</t>
  </si>
  <si>
    <t>GONZALEZ/CELIS/OSWALDO</t>
  </si>
  <si>
    <t>GERARDO/CASTRO/ROSALIA</t>
  </si>
  <si>
    <t>MANRIQUEZ/SANCHEZ/MARIA DE JESUS</t>
  </si>
  <si>
    <t>SANTISTEBAN/OSORIO/ENRIQUE</t>
  </si>
  <si>
    <t>RAMOS/CARRILLO/HONORIO DAVID</t>
  </si>
  <si>
    <t>SOTELO/DIAZ/LUZ MARIA</t>
  </si>
  <si>
    <t>VERGARA/RODRIGUEZ/MONICA</t>
  </si>
  <si>
    <t>HERNANDEZ/CIFUENTES/GUADALUPE</t>
  </si>
  <si>
    <t>RODRIGUEZ/TORRES/BLANCA ESTELA</t>
  </si>
  <si>
    <t>QUINTERO/OSUNA/RICARDO</t>
  </si>
  <si>
    <t>RUBIO/KAMERGAN/IGNACIO</t>
  </si>
  <si>
    <t>CRUZ/HERNANDEZ/LUIS FELIPE</t>
  </si>
  <si>
    <t>ROMERO/SALGADO/GLORIA IRENE</t>
  </si>
  <si>
    <t>AGUIRRE/CALDERON/MARIBEL</t>
  </si>
  <si>
    <t>LUCERO/TRASVI&amp;A/MARGARITA DE LA PAZ</t>
  </si>
  <si>
    <t>PATRON/PERALTA/JUANA</t>
  </si>
  <si>
    <t>PLATA/ROMERO/MARIA LUISA</t>
  </si>
  <si>
    <t>VARGAS/NAVA/TANNIA ELIZABETH</t>
  </si>
  <si>
    <t>SANCHEZ/GERALDO/JOSE VIDAL</t>
  </si>
  <si>
    <t>MEZA/RIVAS/AMALIA</t>
  </si>
  <si>
    <t>CARREON//RAMON ADRIAN</t>
  </si>
  <si>
    <t>RODRIGUEZ/NAZARIT/MAYDA ESMERALDA</t>
  </si>
  <si>
    <t>ORTEGA/AVILES/JOSE DE JESUS</t>
  </si>
  <si>
    <t>FLORES/CASTRO/ISMAEL</t>
  </si>
  <si>
    <t>MORALES/OJEDA/ALMA VERONICA</t>
  </si>
  <si>
    <t>CARRILLO/MENDIA/LORENA</t>
  </si>
  <si>
    <t>VEGA/VALENZUELA/VERONICA</t>
  </si>
  <si>
    <t>GAMEZ/HERRERA/GERARDO</t>
  </si>
  <si>
    <t>ESPINOSA/ALMADA/BERENICE</t>
  </si>
  <si>
    <t>LEMUS/GUIZAR/JESUS</t>
  </si>
  <si>
    <t>ALTAMIRANO/RODRIGUEZ/ALONSO</t>
  </si>
  <si>
    <t>RODRIGUEZ/NAZARIT/MIRNA</t>
  </si>
  <si>
    <t>MEZA/CASTILLO/GABRIEL</t>
  </si>
  <si>
    <t>DIAZ/PALAFOX/MAURO</t>
  </si>
  <si>
    <t>CORRAL/RAYGOZA/MARIA GUADALUPE</t>
  </si>
  <si>
    <t>ARCE/VERDUGO/LUIS GABRIEL</t>
  </si>
  <si>
    <t>ARELLANO/MORALES/LUCILA</t>
  </si>
  <si>
    <t>MONTES/GASTELUM/JOSE MANUEL</t>
  </si>
  <si>
    <t>JIMENEZ/GONZALEZ DE LA LLAVE/MARCO VINICIO</t>
  </si>
  <si>
    <t>RAMIREZ/NAVA/BLANCA HERLINDA</t>
  </si>
  <si>
    <t>DE LA PE&amp;A/SANCHEZ/MARTHA PATRICIA</t>
  </si>
  <si>
    <t>GULUARTE/CESE&amp;A/MARIA ENRIQUETA</t>
  </si>
  <si>
    <t>DE LA TOBA/LUCERO/ALEJANDRA ELENA GUADALUPE</t>
  </si>
  <si>
    <t>FLORES/MONTA&amp;O/JOSE GILDARDO</t>
  </si>
  <si>
    <t>WHITNEY/CARRILLO/JESUS ARTURO</t>
  </si>
  <si>
    <t>SUAREZ/ALVARADO/MA DE LA LUZ</t>
  </si>
  <si>
    <t>PEREZ/DAVALOS/ANA GABRIELA</t>
  </si>
  <si>
    <t>BLENGIO/CESE&amp;A/ANA ALICIA</t>
  </si>
  <si>
    <t>FLORES/RAYA/ISABEL CRISTINA</t>
  </si>
  <si>
    <t>ESPINOSA/BALTAZAR/DULCE BELEM</t>
  </si>
  <si>
    <t>MARTINEZ/RAYA/SUSANA ANTONIETA</t>
  </si>
  <si>
    <t>GONZALEZ/GRACIANO/ARMIDA</t>
  </si>
  <si>
    <t>BURGOIN/ESPINOZA/MACLOVIA</t>
  </si>
  <si>
    <t>GOMEZ/RAMIREZ/ROBERTO</t>
  </si>
  <si>
    <t>PUPPO/COTA/CLAUDIO</t>
  </si>
  <si>
    <t>MIRANDA/TU&amp;ON/RAUL ALEJANDRO</t>
  </si>
  <si>
    <t>VELAZQUEZ/ORTIZ/MIGUEL</t>
  </si>
  <si>
    <t>ARRAMBIDEZ/VARGAS/RENE DE JESUS</t>
  </si>
  <si>
    <t>MENDOZA/SANTOYO/DAVID</t>
  </si>
  <si>
    <t>AGUILAR/CORONADO/CALIPSO ARACELI</t>
  </si>
  <si>
    <t>MAULAS/OCHOA/MARIA DOLORES</t>
  </si>
  <si>
    <t>LEON/ANGEL/JESUS</t>
  </si>
  <si>
    <t>CARDENAS/CASTRO/SONIA</t>
  </si>
  <si>
    <t>MARTINEZ/SANTILLAN/LUIS</t>
  </si>
  <si>
    <t>GARCIA/VALDEZ/RUTH</t>
  </si>
  <si>
    <t>NAJAR/MENDEZ/ALEJANDRO</t>
  </si>
  <si>
    <t>GONZALEZ/AVILA/MARISOL</t>
  </si>
  <si>
    <t>ROBLEDO/SANTANA/JUAN DE DIOS</t>
  </si>
  <si>
    <t>RIOS/MARTINEZ/GLORIA</t>
  </si>
  <si>
    <t>MORALES/RAMIREZ/XIOMARA JEIMY</t>
  </si>
  <si>
    <t>RIVERA/CONTRERAS/MARIA IVETT</t>
  </si>
  <si>
    <t>CUELLAR/PEREZ/MA. ISABEL</t>
  </si>
  <si>
    <t>ORTIZ/CONDE/JUAN CARLOS</t>
  </si>
  <si>
    <t>SOTO/CASTA&amp;EDA/ALICIA ANTONIA</t>
  </si>
  <si>
    <t>MENDOZA/ESTRADA/JUAN MANUEL</t>
  </si>
  <si>
    <t>FRANCO/SALGADO/CINTHIA MIREYA</t>
  </si>
  <si>
    <t>DIAZ/GUZMAN/ADRIANA</t>
  </si>
  <si>
    <t>AGUILAR/AGUILAR/RAMON FRANCISCO</t>
  </si>
  <si>
    <t>SOLIS/SAMPERIO/JOSE VICTOR</t>
  </si>
  <si>
    <t>FLORES/AVENDA&amp;O/KARINA GUADALUPE</t>
  </si>
  <si>
    <t>PAREDES/ROMERO/CARLOS ILDEFONSO</t>
  </si>
  <si>
    <t>MAGA&amp;A/TAPIA/VERONICA</t>
  </si>
  <si>
    <t>GONZALEZ/ESCOPINICHI/VICTOR SANTIAGO</t>
  </si>
  <si>
    <t>TORRES/FLORES/CAMILO DE JESUS</t>
  </si>
  <si>
    <t>HERNANDEZ/RODRIGUEZ/JESUS</t>
  </si>
  <si>
    <t>LOPEZ/PORTAL/JOSE GERARDO</t>
  </si>
  <si>
    <t>LOPEZ/CONTRERAS/XOCHITL MARICELA</t>
  </si>
  <si>
    <t>CONTRERAS/ROJAS/MARISOL</t>
  </si>
  <si>
    <t>LEAL/MORALES/ANA LUISA</t>
  </si>
  <si>
    <t>JURADO/ZAVALA/JESUS ALFONSO</t>
  </si>
  <si>
    <t>HERNANDEZ/AYALA/MONICA GABRIELA</t>
  </si>
  <si>
    <t>MORENO/GARCIA/RENE ILDEFONSO</t>
  </si>
  <si>
    <t>HERRERA/ZAPIEN/MARISOL</t>
  </si>
  <si>
    <t>RAMOS/HINOJOS/GERARDO ENRIQUE</t>
  </si>
  <si>
    <t>SOTO/COTA/MARIA DE JESUS</t>
  </si>
  <si>
    <t>MARTINEZ/ARELLANO/JUANA</t>
  </si>
  <si>
    <t>ANDRADE/RUIZ/DIANA ELIZABETH</t>
  </si>
  <si>
    <t>LOPEZ/LIERA/YAZMIN VERONICA</t>
  </si>
  <si>
    <t>GALLEGOS/GONZALEZ/LORENA</t>
  </si>
  <si>
    <t>MADRIGAL/KASEM/RODRIGO</t>
  </si>
  <si>
    <t>BONILLA/ALONSO/ROSALBA</t>
  </si>
  <si>
    <t>ALMANZA/VELAZQUEZ/MARTIN MANUEL</t>
  </si>
  <si>
    <t>CASTRO/ESQUER/VERONICA CRISTINA</t>
  </si>
  <si>
    <t>CERECER/ESTRADA/FRANCISCO JAVIER</t>
  </si>
  <si>
    <t>LOPEZ/PORTAL/NORMA ANGELICA</t>
  </si>
  <si>
    <t>OJEDA/CHAVEZ/ELVIS EFRAIN</t>
  </si>
  <si>
    <t>GUTIERREZ/GUZMAN/OBDILIA</t>
  </si>
  <si>
    <t>IBARRA/RIOS/EDGAR FRANCISCO</t>
  </si>
  <si>
    <t>AGUIAR/CESE&amp;A/IRINA HAYDEE</t>
  </si>
  <si>
    <t>VEGA/QUIROA/JESUS GUILLERMO</t>
  </si>
  <si>
    <t>GASTELUM/ZATARAIN/OSCAR</t>
  </si>
  <si>
    <t>AGUILAR/JIMENEZ/EDGAR</t>
  </si>
  <si>
    <t>ESTRADA/PEREZ/JORGE</t>
  </si>
  <si>
    <t>FLORES/GOMEZ/ADALBERTO</t>
  </si>
  <si>
    <t>GARNICA/HIDALGO/ERIKA</t>
  </si>
  <si>
    <t>ROMERO/LOPEZ/LUIS RAMON</t>
  </si>
  <si>
    <t>VALLEJO/TORRES/JUAN</t>
  </si>
  <si>
    <t>SALAS/OROZCO/GABRIELA</t>
  </si>
  <si>
    <t>MARTINEZ/QUINTERO/CARMEN SELENE</t>
  </si>
  <si>
    <t>GIL/BORBON/MIGUEL ANGEL</t>
  </si>
  <si>
    <t>ESPINOZA/GUEVARA/JOSE LUIS</t>
  </si>
  <si>
    <t>BERBER/OLGUIN/GILDARDO</t>
  </si>
  <si>
    <t>MOSQUEIRA//ESTEFANA GUADALUPE</t>
  </si>
  <si>
    <t>BELTRAN/MORENO/JESUS ERNESTO</t>
  </si>
  <si>
    <t>FERNANDEZ/MONTA&amp;O/LORENA</t>
  </si>
  <si>
    <t>ORTIZ/FLORES/GUILLERMO</t>
  </si>
  <si>
    <t>FLORES/GARCIA/MARIA BEDA</t>
  </si>
  <si>
    <t>COTA/SANDEZ/GENOVEVA</t>
  </si>
  <si>
    <t>GONZALEZ/MARQUEZ/TOMAS</t>
  </si>
  <si>
    <t>MEJIA/ORTIZ/MARIA DEL ROCIO</t>
  </si>
  <si>
    <t>MEZA/MAYORAL/JESUS ENRIQUE</t>
  </si>
  <si>
    <t>FLORES/AVILES/IMELDA</t>
  </si>
  <si>
    <t>GUTIERREZ/GALVAN/VIANEY MARIA</t>
  </si>
  <si>
    <t>GUERE&amp;A/NAVARRO/MARTIN ENRIQUE</t>
  </si>
  <si>
    <t>HIGAREDA/SANCHEZ/LUZ MARIA</t>
  </si>
  <si>
    <t>DOMINGUEZ/TRASVI&amp;A/ERIKA ERENDIDA</t>
  </si>
  <si>
    <t>NU&amp;EZ/ANGULO/MONICA</t>
  </si>
  <si>
    <t>SANDOVAL/COTA/DULCE REYNA</t>
  </si>
  <si>
    <t>REGALADO/RUIZ/BLANCA EDREID</t>
  </si>
  <si>
    <t>MACLISH/CAZARES/MARGOT</t>
  </si>
  <si>
    <t>OROZCO/MORALES/NOE CARLOS</t>
  </si>
  <si>
    <t>ESPARZA/QUIROZ/JULIO CESAR</t>
  </si>
  <si>
    <t>RESENDIS/ALONSO/JUNIOR PRIMITIVO</t>
  </si>
  <si>
    <t>RAMIREZ/GARCIA/MERCEDES</t>
  </si>
  <si>
    <t>DURAN/SANDOVAL/JESUS MANUEL</t>
  </si>
  <si>
    <t>AGUILAR/ACEVEDO/ANGEL CESAR</t>
  </si>
  <si>
    <t>MENDEZ//JORGE</t>
  </si>
  <si>
    <t>CARLON/CARBALLO/JOSE ANTONIO</t>
  </si>
  <si>
    <t>SANCHEZ/ARCE/ARTEMIO ALEXANDER</t>
  </si>
  <si>
    <t>MARTINEZ/SANTILLAN/BELEN</t>
  </si>
  <si>
    <t>CHAVOLLA/VELASCO/CRISTINA</t>
  </si>
  <si>
    <t>LARA/LOPEZ/GLORIA NIDIA</t>
  </si>
  <si>
    <t>PEREZ/CANIZALEZ/DIANA</t>
  </si>
  <si>
    <t>CRUZ/FLORES/SANDRA LUZ</t>
  </si>
  <si>
    <t>ALONSO/RAMIREZ/MARIA EDUVIGES</t>
  </si>
  <si>
    <t>HIGUERA/MAYORAL/LETICIA</t>
  </si>
  <si>
    <t>MEZA/ESPINOZA/GUADALUPE SELENE</t>
  </si>
  <si>
    <t>MENDOZA//LIMNY JENNIFER</t>
  </si>
  <si>
    <t>VELARDE/CASTILLO/MAYRA LUISA</t>
  </si>
  <si>
    <t>HURTADO/ESPINOZA/GRICELDA</t>
  </si>
  <si>
    <t>SANCHEZ/ROSAS/BLANCA</t>
  </si>
  <si>
    <t>OVALLE/SERAFIN/MARIA TERESA</t>
  </si>
  <si>
    <t>MARTINEZ/COTA/ANGELICA</t>
  </si>
  <si>
    <t>LUCERO/AGUILAR/MARIA ANTONIETA</t>
  </si>
  <si>
    <t>SANCHEZ/CASTRO/WENCESLAO</t>
  </si>
  <si>
    <t>ADAYA/GERALDO/RAUTEL SALVADOR</t>
  </si>
  <si>
    <t>MONTES/HERNANDEZ/RAUL</t>
  </si>
  <si>
    <t>CORRALES/CEBREROS/VERONICA</t>
  </si>
  <si>
    <t>AVILES/NU&amp;EZ/JESUS GUADALUPE</t>
  </si>
  <si>
    <t>RAMOS/DESIDERIO/LILIANA</t>
  </si>
  <si>
    <t>BAUTISTA/ESQUIVEL/LOTHBE</t>
  </si>
  <si>
    <t>CASTREJON/PUENTE/MARIA ISABEL</t>
  </si>
  <si>
    <t>VALENZUELA/GARCIA/NATANAEL</t>
  </si>
  <si>
    <t>NAVARRETE/SERNA/FRANCISCA</t>
  </si>
  <si>
    <t>COVARRUBIAS/GARCIA/HUGO</t>
  </si>
  <si>
    <t>ESPINO/CARAVEO/VERONICA</t>
  </si>
  <si>
    <t>GOMEZ/RODRIGUEZ/JOSE ALBERTO</t>
  </si>
  <si>
    <t>VILLANUEVA/FLORES/MARCO ANTONIO</t>
  </si>
  <si>
    <t>AGUIRRE/COTA/GENARO</t>
  </si>
  <si>
    <t>DOMINGUEZ/GONZALEZ/GRICELDA</t>
  </si>
  <si>
    <t>SANCHEZ/SILVA/JOSE MAURICIO</t>
  </si>
  <si>
    <t>ESPINOZA/CAMARGO/VICTOR HUGO</t>
  </si>
  <si>
    <t>CESE&amp;A/BELTRAN/ROEL BALTAZAR</t>
  </si>
  <si>
    <t>RUIZ/SANCHEZ/ADALBERTO</t>
  </si>
  <si>
    <t>SOTO/MENCHACA/ROBERTO</t>
  </si>
  <si>
    <t>SUAREZ/ALVARADO/REYNA</t>
  </si>
  <si>
    <t>SANDOVAL/COTA/ELIZABETH GUADALUPE</t>
  </si>
  <si>
    <t>NU&amp;EZ/JUAREZ/MARILU</t>
  </si>
  <si>
    <t>MEDINA/MENDOZA/MARIA DEL PILAR</t>
  </si>
  <si>
    <t>ARCE/MURILLO/JOSE LUIS</t>
  </si>
  <si>
    <t>LOPEZ//HAROL ADAN</t>
  </si>
  <si>
    <t>ARIPEZ/NAVARRO/BRENDA DOLORES IRASU</t>
  </si>
  <si>
    <t>CARBAJAL/GIL/MARIA GUADALUPE</t>
  </si>
  <si>
    <t>LUCERO/AVILES/LIZA MIKYE</t>
  </si>
  <si>
    <t>GONZALEZ/MOMPALA/YENI PATRICIA</t>
  </si>
  <si>
    <t>NAVARRO/COTA/VERONICA</t>
  </si>
  <si>
    <t>FLORES/CORDERO/CECILIA</t>
  </si>
  <si>
    <t>SANCHEZ/CASTRO/MARIA DE LOURDES</t>
  </si>
  <si>
    <t>ROJAS/VEGA/NICIA</t>
  </si>
  <si>
    <t>COSSIO/GONZALEZ/HIDRA ANDROMEDA</t>
  </si>
  <si>
    <t>GALICIA/BARRIOS/IRMA LETICIA</t>
  </si>
  <si>
    <t>FERNANDEZ/GARCIA/SIMONA</t>
  </si>
  <si>
    <t>BORREGO/LEYVA/PERLA EDITH</t>
  </si>
  <si>
    <t>GARCIA/AYON/ANGELINA</t>
  </si>
  <si>
    <t>ZAZUETA/GAMBOA/CELIA RAQUEL</t>
  </si>
  <si>
    <t>OJEDA/RUIZ/VIDAL ARTURO</t>
  </si>
  <si>
    <t>TSUI/LEON/CRISTIAN FIDEL</t>
  </si>
  <si>
    <t>CEJUDO/FIGUEROA/JOSE MANUEL</t>
  </si>
  <si>
    <t>ACEVES/LLERENAS/ANGEL AARON</t>
  </si>
  <si>
    <t>MONTOYA/BERNAL/OMAR ROBERTO</t>
  </si>
  <si>
    <t>SANCHEZ/ARCE/FELIPE DE JESUS</t>
  </si>
  <si>
    <t>GAMIZ/RUIZ/SANDRA JAEL</t>
  </si>
  <si>
    <t>PEREZ/AGIS/BEATRIZ BETHUEL</t>
  </si>
  <si>
    <t>SANCHEZ/FRANCO/GLORIA ZULEMA</t>
  </si>
  <si>
    <t>BELTRAN/ZURITA/EVA LOURDES</t>
  </si>
  <si>
    <t>BA&amp;UELOS/MARTINEZ/JOSE MANUEL</t>
  </si>
  <si>
    <t>LEON/OCHOA/LEONOR HILDA</t>
  </si>
  <si>
    <t>PETERS/VERDUGO/ADRIANA PATRICIA</t>
  </si>
  <si>
    <t>AGRAMON/VALENZUELA/ELBA LUZ</t>
  </si>
  <si>
    <t>SALGADO/GARCIA/GASPAR</t>
  </si>
  <si>
    <t>DIAZ/ALVAREZ/JOSE MANUEL</t>
  </si>
  <si>
    <t>MONROY/MARQUEZ/MAURICIO</t>
  </si>
  <si>
    <t>SAENZ/GONZALEZ/MONICA GUADALUPE</t>
  </si>
  <si>
    <t>PUPPO/AGUILAR/XOCHITL CECILIA</t>
  </si>
  <si>
    <t>ROBLERO/PAZ/ARTURO</t>
  </si>
  <si>
    <t>CASTRO/OSORIO/ICELA</t>
  </si>
  <si>
    <t>GRANDA/RODRIGUEZ/MARIA DEL ROCIO</t>
  </si>
  <si>
    <t>GASTELUM/MENDOZA/MARCO ANTONIO</t>
  </si>
  <si>
    <t>ESCOBEDO/SALGADO/GUADALUPE</t>
  </si>
  <si>
    <t>GALAVIZ/SOTO/ISMAEL</t>
  </si>
  <si>
    <t>CORRALES/CEBREROS/ALEJANDRO</t>
  </si>
  <si>
    <t>CERVANTES/RODRIGUEZ/FRANCISCO ESTEBAN</t>
  </si>
  <si>
    <t>PARTIDA/HERNANDEZ/JOSE JUAN</t>
  </si>
  <si>
    <t>NIETO/ROCHA/AGUSTIN</t>
  </si>
  <si>
    <t>ROCHIN/BELTRAN/JESUS REYNALDO</t>
  </si>
  <si>
    <t>VERGARA/RODRIGUEZ/JAZMINA</t>
  </si>
  <si>
    <t>MEDINA/MARTINEZ/MARISA GUADALUPE</t>
  </si>
  <si>
    <t>ROCHIN/CARBALLO/VIRGINIA</t>
  </si>
  <si>
    <t>TINAJERO/ZAVALA/ALMA DELIA</t>
  </si>
  <si>
    <t>ALARCON/BELTRAN/LAURA TERESA</t>
  </si>
  <si>
    <t>CESE&amp;A/ZUMAYA/RUBEN</t>
  </si>
  <si>
    <t>PLATA/MEDINA/ADALBERTO</t>
  </si>
  <si>
    <t>GASTELUM/PEREZ/SILVIA MARIA</t>
  </si>
  <si>
    <t>COTA/MONTIEL/CLAUDIA</t>
  </si>
  <si>
    <t>CISNEROS/DIAZ/PATRICIA</t>
  </si>
  <si>
    <t>MALDONADO/ZA&amp;UDO/RITA ESTHELA</t>
  </si>
  <si>
    <t>GUTIERREZ/RODRIGUEZ/AMALIA</t>
  </si>
  <si>
    <t>PEREZ/PEREZ/NOELIA</t>
  </si>
  <si>
    <t>RODRIGUEZ/VALADEZ/VIRGINIA</t>
  </si>
  <si>
    <t>MORALES/RAMIREZ/CESAR EDUARDO</t>
  </si>
  <si>
    <t>BELTRAN/NORIEGA/CARLOS</t>
  </si>
  <si>
    <t>CARREON/GARCIA/JOSE APOLINAR</t>
  </si>
  <si>
    <t>HERNANDEZ/PEREZ/PAULINA</t>
  </si>
  <si>
    <t>VELARDE/GARCIA/MARIA ISABEL</t>
  </si>
  <si>
    <t>VEGA/FLORES/RUSEL</t>
  </si>
  <si>
    <t>GARCIA/ACEVEDO/RAFAEL</t>
  </si>
  <si>
    <t>ISLAS/SHARPE/JESUS KARINA</t>
  </si>
  <si>
    <t>CUEVAS/AVILES/GONZALO MARIO</t>
  </si>
  <si>
    <t>CIBRIAN/SANDOVAL/MARIA DOLORES</t>
  </si>
  <si>
    <t>GUTIERREZ/RIVERA/SANDRA</t>
  </si>
  <si>
    <t>ORNELAS/RAMOS/EDUARDO</t>
  </si>
  <si>
    <t>RUIZ/QUINTERO/JOSE MANUEL</t>
  </si>
  <si>
    <t>AMADOR/PERALTA/GABRIELA RITA</t>
  </si>
  <si>
    <t>ESTRADA/ORTIZ/VERONICA ELVIRA</t>
  </si>
  <si>
    <t>TRASVI&amp;A/MENDOZA/FRANCISCO JESUS</t>
  </si>
  <si>
    <t>MARTINEZ/SANCHEZ/LOURDES PATRICIA</t>
  </si>
  <si>
    <t>COVARRUBIAS/COTA/SENECIA KARILU</t>
  </si>
  <si>
    <t>GERALDO/AVILES/MARIA HAYDEE</t>
  </si>
  <si>
    <t>GASTELUM/GASTELUM/KARINA MARTINA</t>
  </si>
  <si>
    <t>MIRANDA/CADENA/CARMEN DE JESUS</t>
  </si>
  <si>
    <t>SANCHEZ/ARCE/MIRIAM GUADALUPE</t>
  </si>
  <si>
    <t>ZU&amp;IGA/GONZALEZ/ANA ALICIA</t>
  </si>
  <si>
    <t>OSUNA/MEDINA/ROXANA</t>
  </si>
  <si>
    <t>GOMEZ/SANCHEZ/JORGE EDUARDO</t>
  </si>
  <si>
    <t>MENDOZA/WINKLER/PEDRO</t>
  </si>
  <si>
    <t>GULUARTE/CESE&amp;A/JOSE ADRIAN</t>
  </si>
  <si>
    <t>DOMINGUEZ/SANDOVAL/TEODORA</t>
  </si>
  <si>
    <t>ALVAREZ/GARCIA/ROSA ISELA</t>
  </si>
  <si>
    <t>GRANDA/RODRIGUEZ/EDUARDO ERNESTO</t>
  </si>
  <si>
    <t>LEMUS/RODRIGUEZ/MIGUEL GUADALUPE</t>
  </si>
  <si>
    <t>VERDUZCO/RODRIGUEZ/ARACELY</t>
  </si>
  <si>
    <t>ORTEGA/CERNA/ROSA ALEJANDRA</t>
  </si>
  <si>
    <t>SANCHEZ/ROSALES/MARINA</t>
  </si>
  <si>
    <t>GRANDA/RODRIGUEZ/RODOLFO</t>
  </si>
  <si>
    <t>AMADOR//JORGE JAVIER</t>
  </si>
  <si>
    <t>SALGADO/ARAIZA/NADJA AMILAMIA</t>
  </si>
  <si>
    <t>BOJORQUEZ/CASTRO/ANA LILIA</t>
  </si>
  <si>
    <t>MADUE&amp;O/LOPEZ/FRANCISCO MANUEL</t>
  </si>
  <si>
    <t>BURCIAGA/CARRILLO/MA DEL REFUGIO</t>
  </si>
  <si>
    <t>POZO/ALMAZAN/EDGAR ARMANDO</t>
  </si>
  <si>
    <t>HERNANDEZ/FANJUL/OSCAR ALEJANDRO</t>
  </si>
  <si>
    <t>NU&amp;EZ/GERALDO/JOEL DAVID</t>
  </si>
  <si>
    <t>VIDAL/ROMERO/PATRICIA</t>
  </si>
  <si>
    <t>GARCIA/GUTIERREZ/EMILIO</t>
  </si>
  <si>
    <t>MERECIAS/MERECIAS/J GUADALUPE</t>
  </si>
  <si>
    <t>VAZQUEZ/OLVERA/RAUL</t>
  </si>
  <si>
    <t>NU&amp;EZ/SERNA/JAVIER CONCEPCION</t>
  </si>
  <si>
    <t>CARRILLO/MORALES/GENARO</t>
  </si>
  <si>
    <t>MORALES/DORAME/MAYRA IVETH</t>
  </si>
  <si>
    <t>RIVERA/LUCERO/CRUZ ALFREDO</t>
  </si>
  <si>
    <t>CAMACHO/ALDAZ/ROSA CARMINA</t>
  </si>
  <si>
    <t>FELIX/TAMAYO/ALIONSO</t>
  </si>
  <si>
    <t>DOMINGUEZ/MEZA/JOSE ANTONIO</t>
  </si>
  <si>
    <t>MIRANDA/ZARATE/ADOLFO</t>
  </si>
  <si>
    <t>TALAMANTES/MENDOZA/GIOVANNI</t>
  </si>
  <si>
    <t>ROMERO/FIGUEROA/PEDRO</t>
  </si>
  <si>
    <t>AVILES/COSIO/MIGUEL ENRIQUE</t>
  </si>
  <si>
    <t>GONZALEZ RUBIO/LEON/ALEJANDRA</t>
  </si>
  <si>
    <t>PALAFOX/COTA/ANA CECILIA</t>
  </si>
  <si>
    <t>BELTRAN/CASTILLO/MARIBEL</t>
  </si>
  <si>
    <t>PEREZ/ESPINOSA/EDUARDO RAMON</t>
  </si>
  <si>
    <t>BAEZA/ORTIZ/ISABEL CRISTINA</t>
  </si>
  <si>
    <t>CRUZ/CASTRO/JOSEFA</t>
  </si>
  <si>
    <t>CARBALLO/VEGA/FRANCISCA MARIBEL</t>
  </si>
  <si>
    <t>PONCE/ALEY/MARICELA</t>
  </si>
  <si>
    <t>GRANADOS/GONZALEZ/MIRNA LIZETH</t>
  </si>
  <si>
    <t>NAVARRO/MILLAN/MARIA ELENA</t>
  </si>
  <si>
    <t>NAVARRO/QUIROGA/ADRIANA ARACELI</t>
  </si>
  <si>
    <t>BELTRAN/CASTRO/JOSE GUADALUPE</t>
  </si>
  <si>
    <t>MARTINEZ/CEBALLOS/ANGEL</t>
  </si>
  <si>
    <t>GARCIA/VAZQUEZ/JORGE</t>
  </si>
  <si>
    <t>MARTINEZ/TORRES/GLORIA</t>
  </si>
  <si>
    <t>CASTRO/GULUARTE/VERONICA MARIBEL</t>
  </si>
  <si>
    <t>OSUNA/LUCERO/SILVIA MARIA</t>
  </si>
  <si>
    <t>SALCIDO/RODRIGUEZ/CARLOS</t>
  </si>
  <si>
    <t>SOTO/GAMEZ/HERNAN</t>
  </si>
  <si>
    <t>GONZALEZ/SALAS/LAURA EMILIA</t>
  </si>
  <si>
    <t>GARCIA/LOPEZ/JAYME</t>
  </si>
  <si>
    <t>ALMANZA/VELAZQUEZ/MARIA DEL CARMEN</t>
  </si>
  <si>
    <t>TORRES/RODRIGUEZ/EROS DALIN</t>
  </si>
  <si>
    <t>LOPEZ/SANCHEZ/CECIA JEMIMA</t>
  </si>
  <si>
    <t>GONZALEZ/LIERA/NOELIA GUADALUPE</t>
  </si>
  <si>
    <t>CERVANTES/CARPIO/OSCAR OMAR</t>
  </si>
  <si>
    <t>ARAIZA/BERTIN/MARIO</t>
  </si>
  <si>
    <t>SANCHEZ/LEMUS/CINTYA SELENE</t>
  </si>
  <si>
    <t>BARE&amp;O/GALVEZ/MARIA KARINA</t>
  </si>
  <si>
    <t>AGUNDEZ/CASTRO/SELENE</t>
  </si>
  <si>
    <t>DIAZ/ALVAREZ/CARLOS ALBERTO</t>
  </si>
  <si>
    <t>SOLORIO/CESE&amp;A/ALMA FABIOLA</t>
  </si>
  <si>
    <t>LARA/LOPEZ/HECTOR JAVIER</t>
  </si>
  <si>
    <t>ACOSTA/ESPINOZA/ELVA VIVIANA</t>
  </si>
  <si>
    <t>CARRILLO/VERDUGO/MONICA DANIELA</t>
  </si>
  <si>
    <t>VILLEGAS/DELGADO/JESSICA</t>
  </si>
  <si>
    <t>LOPEZ/ARCE/NOE</t>
  </si>
  <si>
    <t>MEZA/LUCERO/AURELIO</t>
  </si>
  <si>
    <t>CASTILLO/ARREDONDO/JOSE ANTONIO</t>
  </si>
  <si>
    <t>MAYORAL/RODRIGUEZ/JORGE LUIS</t>
  </si>
  <si>
    <t>AGUNDEZ/VILLA/AMADO</t>
  </si>
  <si>
    <t>CAMACHO/MONCADA/CELIA</t>
  </si>
  <si>
    <t>MONTEVERDE/DUARTE/FRANCISCO JAVIER</t>
  </si>
  <si>
    <t>ABAROA/OJEDA/MARTIN</t>
  </si>
  <si>
    <t>RUIZ/HERREJON/FRANCISCO</t>
  </si>
  <si>
    <t>GASTELUM/LOPEZ/MARTHA YUNIVA</t>
  </si>
  <si>
    <t>SOSA/POZOS/JOSE JAIME</t>
  </si>
  <si>
    <t>CAMAL/TIRADO/ALEJANDRO</t>
  </si>
  <si>
    <t>SOTO/CHAIDEZ/IRACEMA</t>
  </si>
  <si>
    <t>SANCHEZ/MONTA&amp;O/ARTURO</t>
  </si>
  <si>
    <t>RAMOS/ANAYA/OSCAR ARMANDO</t>
  </si>
  <si>
    <t>SOTO/CASTRO/KARLA JHOVANA</t>
  </si>
  <si>
    <t>MENDIVIL/BOJORQUEZ/DULCE MARIA</t>
  </si>
  <si>
    <t>RAMOS/RAMIREZ/ALEJANDRINA</t>
  </si>
  <si>
    <t>ORDU&amp;O/PAZ/MARIA DOLORES</t>
  </si>
  <si>
    <t>LUCERO/MENDOZA/ANTONIO AGUSTIN</t>
  </si>
  <si>
    <t>IBARRA/ARAUJO/CLAUDET</t>
  </si>
  <si>
    <t>RODRIGUEZ/RIVERA/ALMA EDELIA</t>
  </si>
  <si>
    <t>VILLANUEVA/HERNANDEZ/HORTENSIA</t>
  </si>
  <si>
    <t>GONZALEZ/MOMPALA/ESTEBAN</t>
  </si>
  <si>
    <t>HEREDIA/LOPEZ/ASUCENA GUADALUPE</t>
  </si>
  <si>
    <t>SILVA/AVILA/VERONICA</t>
  </si>
  <si>
    <t>MIRANDA/MU&amp;OZ/MARIA ELENA</t>
  </si>
  <si>
    <t>PULIDO/OJEDA/FABRIZIO</t>
  </si>
  <si>
    <t>RUIZ/VIRAMONTES/SONIA BEATRIZ</t>
  </si>
  <si>
    <t>ORTIZ/QUINTERO/MA. SANTOS</t>
  </si>
  <si>
    <t>RAMIREZ/CHIQUET/VICTOR MANUEL</t>
  </si>
  <si>
    <t>URREA/GUTIERREZ/ERNESTO ARTURO</t>
  </si>
  <si>
    <t>NU&amp;EZ/ANGULO/ISRAEL</t>
  </si>
  <si>
    <t>SANCHEZ/ROSALES/MIGUEL</t>
  </si>
  <si>
    <t>GLORIA/VELAZQUEZ/BASILIO</t>
  </si>
  <si>
    <t>RUIZ/CANO/MARIA DE JESUS</t>
  </si>
  <si>
    <t>ZUMAYA/AGUILAR/FABRIZIO</t>
  </si>
  <si>
    <t>PERALTA/MURILLO/EMMANUEL</t>
  </si>
  <si>
    <t>GOMEZ/NAVARRO/MARIA ELIZABETH</t>
  </si>
  <si>
    <t>LEON/ZUMAYA/SANDRA</t>
  </si>
  <si>
    <t>LOPEZ/HERNANDEZ/ADRIANA FRANCISCA</t>
  </si>
  <si>
    <t>CONTRERAS/VERDUGO/JUAN</t>
  </si>
  <si>
    <t>JORDAN/SANTANA/IRMA SORAYA</t>
  </si>
  <si>
    <t>PEREZ/SALAZAR/GUILLERMO</t>
  </si>
  <si>
    <t>ORTEGA/TRASVI&amp;A/JOSE GUADALUPE</t>
  </si>
  <si>
    <t>RAMOS/VAZQUEZ/ALICIA CIBELY</t>
  </si>
  <si>
    <t>CERVANTES/PERALTA/CRISTIAN MANUEL</t>
  </si>
  <si>
    <t>CAMACHO/ZAPIEN/CLAUDIA</t>
  </si>
  <si>
    <t>REAL/AMADOR/LUIS RENE</t>
  </si>
  <si>
    <t>CARDENAS/FLORES/CLAUDIA VERONICA</t>
  </si>
  <si>
    <t>MORALES/CAZAREZ/MARIA DEL SOCORRO</t>
  </si>
  <si>
    <t>PATI&amp;O/ACEVES/FATIMA DANIELA</t>
  </si>
  <si>
    <t>LOPEZ/HERNANDEZ/ANA LAURA</t>
  </si>
  <si>
    <t>ANGUIANO/CAMPOS/MARIA DEL ROSARIO</t>
  </si>
  <si>
    <t>RUBIO/CONTRERAS/KARLA</t>
  </si>
  <si>
    <t>NU&amp;EZ/DE ALBA/ARTURO</t>
  </si>
  <si>
    <t>SANCHEZ/ZULOAGA/JOSE ALBERTO</t>
  </si>
  <si>
    <t>GERALDO/SOSA Y SILVA/ENRIQUE</t>
  </si>
  <si>
    <t>MONTES/SOLARES/ERNESTO</t>
  </si>
  <si>
    <t>NAVARRO/PADILLA/CARLOS MANUEL</t>
  </si>
  <si>
    <t>LUNA/LEON/BRENDA GUADALUPE</t>
  </si>
  <si>
    <t>VAZQUEZ/OLVERA/GABRIEL</t>
  </si>
  <si>
    <t>LUCERO/ZUMAYA/NUBIA ELVIRA</t>
  </si>
  <si>
    <t>ESQUIVEL/HERNANDEZ/JUAN PABLO</t>
  </si>
  <si>
    <t>ARAGON/GARCIA/MIGUEL</t>
  </si>
  <si>
    <t>COUTO/CORTES/ALFREDO</t>
  </si>
  <si>
    <t>AGUILAR/SALAZAR/YERAZKA PENELOPE</t>
  </si>
  <si>
    <t>JIMENEZ/LOPEZ/ELSA AIDEE</t>
  </si>
  <si>
    <t>ROMERO/LEON/CLAUDIA MARCELA</t>
  </si>
  <si>
    <t>URIARTE/OJEDA/EDITH CONCEPCION</t>
  </si>
  <si>
    <t>RUIZ/URRUTIA/DIANA ALEJANDRA</t>
  </si>
  <si>
    <t>ISLAS/FLORES/MARIA EMILIA</t>
  </si>
  <si>
    <t>GONZALEZ/JIMENEZ/GUADALUPE</t>
  </si>
  <si>
    <t>FLORES/RAMOS/PATRICIA</t>
  </si>
  <si>
    <t>CASTRO/LIMON/GLORIA DEL ROSARIO</t>
  </si>
  <si>
    <t>CERVANTES/SANCHEZ/ERNESTO</t>
  </si>
  <si>
    <t>SERRANO/PLANCARTE/RUBI ESTRELLITA</t>
  </si>
  <si>
    <t>GARCIA//VANESSA ARGELIA</t>
  </si>
  <si>
    <t>LOPEZ//ROCIO FELICITAS</t>
  </si>
  <si>
    <t>VARGAS/SANCHEZ/LUIS MANUEL</t>
  </si>
  <si>
    <t>ESPINOZA/BALTAZAR/WENDY MARIA</t>
  </si>
  <si>
    <t>ROMERO/AGUILERA/MARIA SOFIA</t>
  </si>
  <si>
    <t>ARBALLO/MARIN/ANA LUISA</t>
  </si>
  <si>
    <t>ESTRADA//IVAN ADRIAN</t>
  </si>
  <si>
    <t>ARENIVAS/VARELA/MARIA JESUS</t>
  </si>
  <si>
    <t>SALAZAR/BALTAZAR/VERONICA</t>
  </si>
  <si>
    <t>LUCERO/SOTO/OSCAR</t>
  </si>
  <si>
    <t>GONZALEZ/PERALTA/ELIZABETH</t>
  </si>
  <si>
    <t>GONZALEZ/MENDOZA/YAHAIRA IRENE</t>
  </si>
  <si>
    <t>PEREZ/VALDEZ/SONIA</t>
  </si>
  <si>
    <t>RESENDIS/ALONSO/PEDRO MOISES</t>
  </si>
  <si>
    <t>VALLE/ACOSTA/REBECA</t>
  </si>
  <si>
    <t>MEZA/LOPEZ/ANGELA ZAMAHARA</t>
  </si>
  <si>
    <t>GONZALEZ/REYES/ADRIANA PATRICIA</t>
  </si>
  <si>
    <t>SMITH/MAYORAL/FRIDA VERONICA</t>
  </si>
  <si>
    <t>JUAREZ/GALINDO/PATRICIA</t>
  </si>
  <si>
    <t>OLACHEA/HERNANDEZ/MONICA NOEMI</t>
  </si>
  <si>
    <t>LEMUS/CAMACHO/JUAN GUILLERMO</t>
  </si>
  <si>
    <t>MARTINEZ/ARELLANO/GERARDO</t>
  </si>
  <si>
    <t>PEREZ/RODRIGUEZ/ESTHER</t>
  </si>
  <si>
    <t>LOPEZ/MOLINA/RAMONA ANAYELI</t>
  </si>
  <si>
    <t>MURILLO/AVALOS/EDGAR</t>
  </si>
  <si>
    <t>PINEDA/PLASCENCIA/LUCINA</t>
  </si>
  <si>
    <t>MEZA/GUTIERREZ/LARISSA</t>
  </si>
  <si>
    <t>MENDOZA/MECALCO/VICTOR</t>
  </si>
  <si>
    <t>AGUIRRE/COTA/MARIA DE LOS ANGELES</t>
  </si>
  <si>
    <t>MENDOZA/PATI&amp;O/ANA LIDIA</t>
  </si>
  <si>
    <t>DIAZ/ESTRADA/LUIS ALONSO</t>
  </si>
  <si>
    <t>GERARDO/VARGAS/CRUZ NEREYDA</t>
  </si>
  <si>
    <t>VALENZUELA/PERAZA/CARLOS EULICES</t>
  </si>
  <si>
    <t>CARREON/GARCIA/SERGIO</t>
  </si>
  <si>
    <t>MARTINEZ/OLGUIN/ALEJANDRA YUNUEN</t>
  </si>
  <si>
    <t>MURILLO/LOPEZ/ELISABETH</t>
  </si>
  <si>
    <t>RIOS/ARMENTA/JOAQUIN</t>
  </si>
  <si>
    <t>HIGUERA/ESTRADA/JESUS</t>
  </si>
  <si>
    <t>FARIAS/GONZALEZ/JORGE LUIS</t>
  </si>
  <si>
    <t>PEREZ/VIEYRA/IRMA PATRICIA</t>
  </si>
  <si>
    <t>PEREZ/DIAZ/MARGARITO</t>
  </si>
  <si>
    <t>LOPEZ/PASARIN/DANIEL</t>
  </si>
  <si>
    <t>CERVANTES/ALDAMA/ULISES</t>
  </si>
  <si>
    <t>MARTINEZ/MORENO/LUIS FELIPE DE JESUS</t>
  </si>
  <si>
    <t>RICARDEZ/TANUZ/MARTHA IGNACIA</t>
  </si>
  <si>
    <t>SANCHEZ/SAYNES/MONICA CECILIA</t>
  </si>
  <si>
    <t>MORALES/NORIEGA/FABIAN</t>
  </si>
  <si>
    <t>CASTRO/SALAZAR/JORGE RAFAEL</t>
  </si>
  <si>
    <t>CRESPO/HERNANDEZ/AUREA MARIA</t>
  </si>
  <si>
    <t>AGUIRRE/CALDERON/ISMAEL</t>
  </si>
  <si>
    <t>GAXIOLA/SOTO/JOSE IVAN</t>
  </si>
  <si>
    <t>SANCHEZ/DUARTE/SANDRA DEL CARMEN</t>
  </si>
  <si>
    <t>ARECHIGA/GAMBOA/CARLOS ESTEBAN</t>
  </si>
  <si>
    <t>ORTIZ/GUERRERO/MANUEL DE JESUS</t>
  </si>
  <si>
    <t>CASTRO/SOTELO/JESUS ANTONIO</t>
  </si>
  <si>
    <t>LORA/VELARDE/CESAR GUILLERMO</t>
  </si>
  <si>
    <t>BELTRAN/ZAZUETA/MARTHA</t>
  </si>
  <si>
    <t>CAMACHO/CASTRO/ROBERTO</t>
  </si>
  <si>
    <t>ROJO/CUADRAS/GUSTAVO</t>
  </si>
  <si>
    <t>VAZQUEZ/RODRIGUEZ/LUIS HUMBERTO</t>
  </si>
  <si>
    <t>ARMENTA/ARAGON/HUGO AARON</t>
  </si>
  <si>
    <t>VALENZUELA/AGRAMON/MARIANA</t>
  </si>
  <si>
    <t>PATRON/ROCHA/REYNALDO FIDEL</t>
  </si>
  <si>
    <t>ALVAREZ/CASTRO/MARIA ELENA</t>
  </si>
  <si>
    <t>CAMACHO/HERNANDEZ/NORA CECILIA</t>
  </si>
  <si>
    <t>BURGOS/LEON/GUSTABO</t>
  </si>
  <si>
    <t>CASTILLO/DELGADO/JORGE LUIS</t>
  </si>
  <si>
    <t>SAUCEDO/PEREZ/RUBEN</t>
  </si>
  <si>
    <t>ROJAS/QUINTANA/REFUGIO ARMANDO</t>
  </si>
  <si>
    <t>HERNANDEZ/SILVA/ZORAYA</t>
  </si>
  <si>
    <t>ESPINOSA/PEREZ/IGNACIO</t>
  </si>
  <si>
    <t>CORTES/SANCHEZ/AMIRA</t>
  </si>
  <si>
    <t>CRUZ/LOPEZ/CATARINO</t>
  </si>
  <si>
    <t>REYES/RUIZ/MARIA GUADALUPE</t>
  </si>
  <si>
    <t>CADENA/SILVA/MARIA AMPARO</t>
  </si>
  <si>
    <t>RODRIGUEZ/GUDIEL/NAPOLEON ALBERTO</t>
  </si>
  <si>
    <t>ISIDRO/DELGADO/LEONEL</t>
  </si>
  <si>
    <t>MORALES/GARCIA/LUIS MARCOS</t>
  </si>
  <si>
    <t>GUERRERO/ARENAS/ULISES LEOBARDO</t>
  </si>
  <si>
    <t>GARCIA/PURECO/AGUSTIN</t>
  </si>
  <si>
    <t>SANCHEZ/MARTINEZ/JANET</t>
  </si>
  <si>
    <t>TORRES/TORRES/FERNANDO</t>
  </si>
  <si>
    <t>AGUAYO/RODRIGUEZ/ANA RUTH</t>
  </si>
  <si>
    <t>LOPEZ/ALVAREZ/CARLOS ALBERTO</t>
  </si>
  <si>
    <t>LIZARRAGA/MEDINA/FELIPE</t>
  </si>
  <si>
    <t>AYALA/FLORES/BEATRIZ</t>
  </si>
  <si>
    <t>SANABIA/MIRANDA/CARLOS MARTIN</t>
  </si>
  <si>
    <t>MARTINEZ/MADRIGAL/J JESUS</t>
  </si>
  <si>
    <t>MATIAS/DE PAZ/MARIA ANTONIA</t>
  </si>
  <si>
    <t>MENDOZA/DIAZ/JESUS ROSARIO</t>
  </si>
  <si>
    <t>BELTRAN/SANCHEZ/MARTIN IGNACIO</t>
  </si>
  <si>
    <t>GARCIA/VAZQUEZ/MAGDA LETICIA</t>
  </si>
  <si>
    <t>LARA/CAMACHO/JOSE LUIS</t>
  </si>
  <si>
    <t>SOLIS/GODINA/LAURA YOLANDA</t>
  </si>
  <si>
    <t>SANCHEZ/SANCHEZ/JULIO CESAR</t>
  </si>
  <si>
    <t>QUINTERO/ROSAS/WENCESLAO</t>
  </si>
  <si>
    <t>OSUNA/BELTRAN/CINTYA KARINA</t>
  </si>
  <si>
    <t>RUIZ/CARO/JUAN CARLOS</t>
  </si>
  <si>
    <t>SAUCEDA/ANGULO/JUAN MANUEL</t>
  </si>
  <si>
    <t>TAPIA/ACOSTA/RAMON</t>
  </si>
  <si>
    <t>GUTIERREZ/RIVERA/HERIBERTO</t>
  </si>
  <si>
    <t>IBARRA/FELIX/JUAN CARLOS</t>
  </si>
  <si>
    <t>INZUNZA/PEREZ/OSVALDO</t>
  </si>
  <si>
    <t>AVILES/CASTRO/TANYA JHEOVANA</t>
  </si>
  <si>
    <t>DE LA ROSA/BURGUE&amp;O/JOSE RAMON</t>
  </si>
  <si>
    <t>CHACON/MENDOZA/MORAYMA</t>
  </si>
  <si>
    <t>FELIX/GUTIERREZ/ISRRAEL</t>
  </si>
  <si>
    <t>RUBIO/SOTO/FAUSTINO</t>
  </si>
  <si>
    <t>RUBIO/MORALES/EDNA ROSA</t>
  </si>
  <si>
    <t>VERDUGO/LLANES/EDUARDO</t>
  </si>
  <si>
    <t>VALDEZ/LIMON/JORGE ARTURO</t>
  </si>
  <si>
    <t>SALAZAR/BURGOS/DIEGO CESAR</t>
  </si>
  <si>
    <t>HIGUERA/MIRANDA/ELIZABETH</t>
  </si>
  <si>
    <t>GUERRA/ANGULO/GABRIELA</t>
  </si>
  <si>
    <t>MARCIAL/CHAVEZ/JESUS MARTIN</t>
  </si>
  <si>
    <t>ROBLEDO/TRUJILLO/EMILIO</t>
  </si>
  <si>
    <t>QUINTERO/CARRILLO/GABRIELA ROCIO</t>
  </si>
  <si>
    <t>OBESO/SANDOVAL/INDIRA SUSANA</t>
  </si>
  <si>
    <t>RUBIO/PARRA/FILIBERTO</t>
  </si>
  <si>
    <t>BUENO/SANCHEZ/JOSE CRISTOBAL</t>
  </si>
  <si>
    <t>LOPEZ/MONTEMAYOR/JOSE CARLOS</t>
  </si>
  <si>
    <t>LOPEZ/ISLAS/GENOVEVA</t>
  </si>
  <si>
    <t>CORDOVA/ARELLANO/VERONICA</t>
  </si>
  <si>
    <t>VELAZCO/TALAMANTES/MONICA PATRICIA</t>
  </si>
  <si>
    <t>SANCHEZ/MARTINEZ/LUZ DEL ROCIO</t>
  </si>
  <si>
    <t>MARTINEZ/CRUZ/EZEQUIEL</t>
  </si>
  <si>
    <t>CONTLA/JAIME/EDGAR</t>
  </si>
  <si>
    <t>HERRERA/CASTA&amp;EDA/ARACELI</t>
  </si>
  <si>
    <t>QUINTANA/ESTRADA/FIDEL</t>
  </si>
  <si>
    <t>CASTRO/MERCADO/RODOLFO</t>
  </si>
  <si>
    <t>RAMIREZ/GUTIERREZ/PASCUAL</t>
  </si>
  <si>
    <t>DE LEON/GOMEZ/NOE</t>
  </si>
  <si>
    <t>RAMIREZ/GONZALEZ/LUIS RICARDO</t>
  </si>
  <si>
    <t>SANCHEZ/GUZMAN/ELBA MARGARITA</t>
  </si>
  <si>
    <t>TOLOSA/VILLEGAS/MIGUEL</t>
  </si>
  <si>
    <t>INZUNZA/SALAZAR/GILBERTO</t>
  </si>
  <si>
    <t>SANCHEZ/BELLO/PEDRO</t>
  </si>
  <si>
    <t>CASILLAS/PRECIADO/MARIO ALBERTO</t>
  </si>
  <si>
    <t>SANTIAGO/PEREZ/TANIA DEL CARMEN</t>
  </si>
  <si>
    <t>HUERTA/CAMBEROS/MARIA DE LOS ANGELES</t>
  </si>
  <si>
    <t>CHAVEZ/RAMIREZ/DINORAH</t>
  </si>
  <si>
    <t>ALCALA/EZQUEDA/RICARDO</t>
  </si>
  <si>
    <t>SAMIA/ALTAMIRANO/ENRIQUE JORGE JUNIOR</t>
  </si>
  <si>
    <t>PERCHES/TREVI&amp;O/WALTER ENRIQUE</t>
  </si>
  <si>
    <t>RODRIGUEZ/CONTRERAS/ELVA CARMINA</t>
  </si>
  <si>
    <t>AGUIRRE/BUITRON/DANIEL</t>
  </si>
  <si>
    <t>VAZQUEZ/ARGUELLES/LETICIA</t>
  </si>
  <si>
    <t>GONZAGA/SORIANO/MA. RODE</t>
  </si>
  <si>
    <t>LOPEZ/ALCAZAR/SERGIO</t>
  </si>
  <si>
    <t>PEREZ/HERNANDEZ/FERNANDO</t>
  </si>
  <si>
    <t>SAYNES/ALVARADO/ISMAEL</t>
  </si>
  <si>
    <t>RODRIGUEZ/QUINTERO/VERONICA</t>
  </si>
  <si>
    <t>TORRES/GARCIA/JAVIER</t>
  </si>
  <si>
    <t>ZARAGOZA/PADILLA/ALICIA</t>
  </si>
  <si>
    <t>CANTU/RIOS/FRANCISCO JAVIER</t>
  </si>
  <si>
    <t>DIAZ DE SANDI/CASTILLO/ALDO RENE</t>
  </si>
  <si>
    <t>PEREZ/VEGA/ZOILA</t>
  </si>
  <si>
    <t>MOYEDA/RODRIGUEZ/JAIME</t>
  </si>
  <si>
    <t>SALAZAR/GARCIA/ERNESTO</t>
  </si>
  <si>
    <t>GALLEGOS/PALAFOX/IRMA ELISA</t>
  </si>
  <si>
    <t>KARAM/IBARRA/JESUS ALFREDO</t>
  </si>
  <si>
    <t>GOMEZ/ARROYO/CLAUDIA GUADALUPE</t>
  </si>
  <si>
    <t>OLIVARRIA/VALDEZ/RAUL</t>
  </si>
  <si>
    <t>GUIRADO/TADEO/FRANCISCA</t>
  </si>
  <si>
    <t>SOTO/ESQUER/BELEM</t>
  </si>
  <si>
    <t>RUIZ/VALDEZ/SAGRARIO DE JESUS</t>
  </si>
  <si>
    <t>CAMEZ/LEYVA/LIZETH ROSALIA</t>
  </si>
  <si>
    <t>OSUNA/GASTELUM/VANESSA ELIZABETH</t>
  </si>
  <si>
    <t>SANDOVAL/SILVA/MARIA AURORA</t>
  </si>
  <si>
    <t>MADERO/AISPURO/MARTHA OLIVIA</t>
  </si>
  <si>
    <t>LOPEZ/LOPEZ/JOSE TRINIDAD</t>
  </si>
  <si>
    <t>LOPEZ/CASTRO/ALMA JUDITH</t>
  </si>
  <si>
    <t>RODRIGUEZ/MORENO/JOSE MARIA</t>
  </si>
  <si>
    <t>RANGEL/NEVAREZ/EDGAR GEOVANY</t>
  </si>
  <si>
    <t>BARAJAS/ROJAS/JUAN</t>
  </si>
  <si>
    <t>CASTRO/CANETT/CARLOS ALBERTO</t>
  </si>
  <si>
    <t>BOJORQUEZ/MORENO/RAFAEL</t>
  </si>
  <si>
    <t>LOPEZ/PE&amp;UELAS/PEDRO MOISES</t>
  </si>
  <si>
    <t>DE LA VEGA/CABANILLAS/ANA CECILIA</t>
  </si>
  <si>
    <t>LOPEZ/FELIX/YESENIA</t>
  </si>
  <si>
    <t>CORRALES/LOPEZ/GABINO</t>
  </si>
  <si>
    <t>QUEVEDO/CABRERA/LEANDRO</t>
  </si>
  <si>
    <t>ROMAN/ARMENTA/RAYMUNDO GUADALUPE</t>
  </si>
  <si>
    <t>GONZALEZ/MEJIA/ALMA YANIRA</t>
  </si>
  <si>
    <t>FRANCO/OCHOA/NICOLAS</t>
  </si>
  <si>
    <t>JOYA/DOMINGUEZ/THELMA YADIRA</t>
  </si>
  <si>
    <t>CASTRO/LUGO/LUIS ALEJANDRO</t>
  </si>
  <si>
    <t>GARCIA/GRAZ/NESTOR JAIME</t>
  </si>
  <si>
    <t>ALVAREZ/YEPIZ/JUAN CARLOS</t>
  </si>
  <si>
    <t>RIOS/AGUIRRE/ARMANDO</t>
  </si>
  <si>
    <t>SANCHEZ/SAINZ/ORLENE</t>
  </si>
  <si>
    <t>SOTO/PINEDA/JUAN MANUEL</t>
  </si>
  <si>
    <t>BARRERAS/PAZ/RAMIRO</t>
  </si>
  <si>
    <t>AGUILERA/ZAVALA/PEDRO</t>
  </si>
  <si>
    <t>RUBIO/CEBREROS/HECTOR ULISES</t>
  </si>
  <si>
    <t>BONILLA/SALCIDO/MARIA DEL ROSARIO</t>
  </si>
  <si>
    <t>TORRES/ZAZUETA/VERONICA ELEUTERIA</t>
  </si>
  <si>
    <t>OVALLE/URETA/LUIS ALBERTO</t>
  </si>
  <si>
    <t>SALAZAR/VALENZUELA/OSWALDO</t>
  </si>
  <si>
    <t>HERNANDEZ/AVILA/TZEITEL ADRIANA</t>
  </si>
  <si>
    <t>TRUJILLO/VAZQUEZ/ROSA ISELA</t>
  </si>
  <si>
    <t>MARTINEZ/AGUIRRE/RAMON</t>
  </si>
  <si>
    <t>MARTINEZ/FLORES/MARIA MAGDALENA</t>
  </si>
  <si>
    <t>MARTEL/OSORIO/DELIA</t>
  </si>
  <si>
    <t>FLORES/FLORES/JAIME ALBERTO</t>
  </si>
  <si>
    <t>ROJAS/HERNANDEZ/ANDRES PATRICIO</t>
  </si>
  <si>
    <t>LARA/LABASTIDA/GLORIA</t>
  </si>
  <si>
    <t>PLATA/ARELLANES/JULIETA</t>
  </si>
  <si>
    <t>SANCHEZ/GUERRERO/MARCO ANTONIO</t>
  </si>
  <si>
    <t>SANCHEZ/GUTIERREZ/JOSE SALVADOR</t>
  </si>
  <si>
    <t>GAMALLO/RAMIREZ/DAVID</t>
  </si>
  <si>
    <t>DIARTE/VEGA/HECTOR AURELIO</t>
  </si>
  <si>
    <t>MENDEZ/LOPEZ/JOSE ALBERTO</t>
  </si>
  <si>
    <t>LUQUE/VALDEZ/DAMIAN ESTEBAN</t>
  </si>
  <si>
    <t>ORTEGA/CENTENO/JUAN PABLO</t>
  </si>
  <si>
    <t>HERNANDEZ/ROSAS/DIANA CORAL</t>
  </si>
  <si>
    <t>CHOMBO/GARCIA/ERIEL LEONARDO</t>
  </si>
  <si>
    <t>URIAS/CHAVEZ/PAULO SERGIO</t>
  </si>
  <si>
    <t>DEL REAL/REYEZ/LETICIA</t>
  </si>
  <si>
    <t>ZAPIEN/FUENTES/HEYDI KARINA</t>
  </si>
  <si>
    <t>PAEZ/CASTRO/LLUVIA LIZETTE</t>
  </si>
  <si>
    <t>CAZARES/SANDOVAL/SERGIO ALBERTO</t>
  </si>
  <si>
    <t>URIAS/MARTINEZ/GLORIA MARGARITA</t>
  </si>
  <si>
    <t>ASTORGA/SOTELO/EVA ANGELINA</t>
  </si>
  <si>
    <t>OJEDA/VALENZUELA/RAUL ANTONIO</t>
  </si>
  <si>
    <t>RIOS/BENITEZ/ANABEL</t>
  </si>
  <si>
    <t>VALENZUELA/ACOSTA/JOSE WALTER</t>
  </si>
  <si>
    <t>VAZQUEZ/MADRIGAL/AIDA</t>
  </si>
  <si>
    <t>FAZ/JASSO/ENRIQUE</t>
  </si>
  <si>
    <t>MU&amp;IZ/LUNA/NOHEMI</t>
  </si>
  <si>
    <t>MU&amp;OZ/LOPEZ/CARLOS ANTONIO</t>
  </si>
  <si>
    <t>VELIZ/GARCIA/MARISSA HORALIA</t>
  </si>
  <si>
    <t>LEYVA/MATRECITOS/SERGIO ADRIAN</t>
  </si>
  <si>
    <t>RUIZ ESPARZA/CASTA&amp;EDA /ADRIAN</t>
  </si>
  <si>
    <t>RODRIGUEZ/TORRES/MARINA</t>
  </si>
  <si>
    <t>MEJIA/NU&amp;EZ/SALOMON PRISCO</t>
  </si>
  <si>
    <t>MANRIQUEZ/GARDU&amp;O/ELENA DEL ROSARIO</t>
  </si>
  <si>
    <t>CHAPARRO/DE LA PE&amp;A/WENDY</t>
  </si>
  <si>
    <t>CASTELLON/CABEZAS/IRENE ALEJANDRINA</t>
  </si>
  <si>
    <t>ARROYO/GERVACIO/ESMERALDA</t>
  </si>
  <si>
    <t>BUENROSTRO/ESPINOSA/BLANCA ROSA</t>
  </si>
  <si>
    <t>FERNANDEZ/PEREZ/DAVID</t>
  </si>
  <si>
    <t>NAVA DEL REAL/BENCOMO/JAVIER</t>
  </si>
  <si>
    <t>CASTRO/CAMARGO/JULIAN</t>
  </si>
  <si>
    <t>TRUJILLO/BARCELO/ESAU</t>
  </si>
  <si>
    <t>VILLELAS/BORBON/RAMON CRISTOPHER</t>
  </si>
  <si>
    <t>LARA/MARQUEZ/YADIRA</t>
  </si>
  <si>
    <t>BAUTISTA/LOPEZ COTERO/CRISTIAN</t>
  </si>
  <si>
    <t>ARELLANO/BAEZ/MONICA IRENE</t>
  </si>
  <si>
    <t>FRAGOZO/LOYA/ELVIS ARGEL</t>
  </si>
  <si>
    <t>GUTIERREZ/ESPINOSA/REYNA MIREYA</t>
  </si>
  <si>
    <t>MARTINEZ/GONZALEZ/ROCIO YAZMIN</t>
  </si>
  <si>
    <t>VIZCARRA/SANDOVAL/JOSE ALLYSON</t>
  </si>
  <si>
    <t>VERDUGO/LOPEZ/DANIRA</t>
  </si>
  <si>
    <t>ROMERO/CARBALLO/ALICIA ADRIANA</t>
  </si>
  <si>
    <t>PEREZ/QUINTANA/ROSA GRACIELA</t>
  </si>
  <si>
    <t>JAIMES/OLVERA/GONZALO ANDRES</t>
  </si>
  <si>
    <t>RAMOS/JUAREZ/CARLOS ADEMIR</t>
  </si>
  <si>
    <t>SILVA/AVILA/CARLOS JULIO</t>
  </si>
  <si>
    <t>AGUILAR/ROSAS/LUIS MANUEL</t>
  </si>
  <si>
    <t>TERCERO/VILLEGAS/ALIX ROMINA</t>
  </si>
  <si>
    <t>ALI/MENDEZ/ANGEL ARTURO</t>
  </si>
  <si>
    <t>CORDOVA/GONZALEZ/ANA PAOLA</t>
  </si>
  <si>
    <t>VEGA/MENCHACA/IRIS ISAI</t>
  </si>
  <si>
    <t>VEGA/ESPINOZA/JESUS YURIANA</t>
  </si>
  <si>
    <t>DIAZ/REYES/GUADALUPE ALBERTO</t>
  </si>
  <si>
    <t>CABRALES/GARCIA/RAMIRO</t>
  </si>
  <si>
    <t>VALTIERRA/ALARCON/ERIK ADRIAN</t>
  </si>
  <si>
    <t>SUAREZ/LOPEZ/MARIA FERNANDA</t>
  </si>
  <si>
    <t>HERNANDEZ/FLORES/MIGUEL</t>
  </si>
  <si>
    <t>NAVARRO/BARBA/JOSE ERNESTO</t>
  </si>
  <si>
    <t>BARRIOS/MARQUEZ/KARELIA DEL CARMEN</t>
  </si>
  <si>
    <t>CENDEJAS/LOPEZ/SUSANA</t>
  </si>
  <si>
    <t>PEREZ/BURGOIN/SALVADOR</t>
  </si>
  <si>
    <t>RAMIREZ/DUARTE/JONAS NATANAEL</t>
  </si>
  <si>
    <t>RAMOS/ESTILLA/NANCY FABIOLA</t>
  </si>
  <si>
    <t>ALEJO/GUERRERO/DANIEL GERARDO</t>
  </si>
  <si>
    <t>JACOBO/SUAREZ/PATRICIA LIZBETH</t>
  </si>
  <si>
    <t>PEREZ/RAMOS/LAURA MARIBEL</t>
  </si>
  <si>
    <t>GRANADOS/DE LA ROSA/GUSTAVO ARMANDO</t>
  </si>
  <si>
    <t>SOTO/CRUZ/HUGO ALBERTO</t>
  </si>
  <si>
    <t>VELAZQUEZ/SALAZAR/ARTURO</t>
  </si>
  <si>
    <t>MARTINEZ/QUI&amp;ONEZ/JESUS SALVADOR</t>
  </si>
  <si>
    <t>LAUREL/CHAN/LIZA BELEM</t>
  </si>
  <si>
    <t>LOPEZ/OJEDA/ISAAC SALVADOR</t>
  </si>
  <si>
    <t>LOPEZ/MONDRAGON/YAZMIN ITZEL</t>
  </si>
  <si>
    <t>TORRES/SOSA/DULCE ELENA</t>
  </si>
  <si>
    <t>SEGOVIA/ALVARADO/JOSE</t>
  </si>
  <si>
    <t>MORENO/MENA/ALEJANDRO JOSE</t>
  </si>
  <si>
    <t>ACEVES/HERNANDEZ/SUHAIL</t>
  </si>
  <si>
    <t>AVILES/HERNANDEZ/ZULMA ANGELICA</t>
  </si>
  <si>
    <t>REYES/SANDOVAL/LAURA ANGELICA</t>
  </si>
  <si>
    <t>LOMELI/ALCANTAR/JOSE MIGUEL</t>
  </si>
  <si>
    <t>MORENO/NERY/DANIELA</t>
  </si>
  <si>
    <t>MIRANDA/IZQUIERDO/LAUREN KARIN</t>
  </si>
  <si>
    <t>MARQUEZ/ESCALANTE/JORGE EDGARDO</t>
  </si>
  <si>
    <t>SANCHEZ/ALMAZAN/NATIRENE</t>
  </si>
  <si>
    <t>SALINAS /CRUZ /CARLOS EMMANUEL</t>
  </si>
  <si>
    <t>RAMOS/HERNANDEZ/VICTOR HUGO</t>
  </si>
  <si>
    <t>MORENO/PEREZ/GERARDO</t>
  </si>
  <si>
    <t>CONTRERAS/DIAZ/ANTONIO DE JESUS</t>
  </si>
  <si>
    <t>FELIX/PONCE/GRISSEL IRELA</t>
  </si>
  <si>
    <t>JUAREZ/RAMIREZ/ANGEL</t>
  </si>
  <si>
    <t>BELTRAN/HERNANDEZ/ORQUIDIA</t>
  </si>
  <si>
    <t>AVILA/ARRIAGA/REYNALDO</t>
  </si>
  <si>
    <t>ACOSTA/PE&amp;UELAS/MIGUEL ANGEL</t>
  </si>
  <si>
    <t>MONTOYA/MORACHIS/MARIA LUISA</t>
  </si>
  <si>
    <t>OSUNA/ARMENTA/ANA SOFIA</t>
  </si>
  <si>
    <t>VAZQUEZ/ARMENTA/GABRIELA</t>
  </si>
  <si>
    <t>QUIROZ/MARTINEZ/GABRIELA GUADALUPE</t>
  </si>
  <si>
    <t>DIAZ/DE LA TORRE/MARA FABIOLA</t>
  </si>
  <si>
    <t>CERECER/CAMBEROS/KARLA BERENICE</t>
  </si>
  <si>
    <t>OLVERA/IBARRA/ANGELICA</t>
  </si>
  <si>
    <t>LEYVA/HERNANDEZ/FLOR DE MARIA</t>
  </si>
  <si>
    <t>MIRANDA/RUIZ/YULMA ITZEL</t>
  </si>
  <si>
    <t>FRANCO/MONROY/DALIA AZUCENA</t>
  </si>
  <si>
    <t>MACHADO/CHAVEZ/ORALIA ALHELI</t>
  </si>
  <si>
    <t>URBINA/ALVAREZ/DENISE</t>
  </si>
  <si>
    <t>CRUZ/MAGA&amp;A/CRISTOPHER JONATHAN</t>
  </si>
  <si>
    <t>VALLES/LOPEZ/ELENA</t>
  </si>
  <si>
    <t>LOPEZ/GONZALEZ/BATTLING</t>
  </si>
  <si>
    <t>NAVA/DELGADO/ABEL</t>
  </si>
  <si>
    <t>LOPEZ/GAMEZ/MIRELI</t>
  </si>
  <si>
    <t>MONTIEL/GONZALEZ/RODOLFO</t>
  </si>
  <si>
    <t>MARCIAL/GALAVIZ/MONICA ZULEMA</t>
  </si>
  <si>
    <t>BELTRAN/GUERRERO/MIGUEL ANGEL</t>
  </si>
  <si>
    <t>ARMENTA/BOJORQUEZ/MARISOL</t>
  </si>
  <si>
    <t>CARBALLO/TARIN/LILIA BERENICE</t>
  </si>
  <si>
    <t>OSORIO/ZAZUETA/EDGAR ALEXIS</t>
  </si>
  <si>
    <t>OJEDA/VALLES/LILIANA BALBANEDA</t>
  </si>
  <si>
    <t>CHAVEZ/AGUILASOCHO/ANA ISABEL</t>
  </si>
  <si>
    <t>GOMEZ/LEON/ERIK ALEJANDRO</t>
  </si>
  <si>
    <t>LUNA/MARTINEZ/JUAN MANUEL</t>
  </si>
  <si>
    <t>ISLAS/BOJORQUEZ/FELIPE DE JESUS</t>
  </si>
  <si>
    <t>MONDRAGON/HERNANDEZ/MARTIN EMMANUEL</t>
  </si>
  <si>
    <t>GALLEGOS/CRUZ/LILIANA</t>
  </si>
  <si>
    <t>NOYOLA/JUAREZ/ANA GABRIELA</t>
  </si>
  <si>
    <t>SANCHEZ/ARMENTA/FERNANDO</t>
  </si>
  <si>
    <t>FABIAN/HERNANDEZ/MARTIN</t>
  </si>
  <si>
    <t>UREIRO/BAZAN/JOSE VLADIMIR</t>
  </si>
  <si>
    <t>ORTIZ/CONTRERAS/CARLOS ALBERTO</t>
  </si>
  <si>
    <t>ESPINOZA/MORO/ROBERT EMMANUEL</t>
  </si>
  <si>
    <t>FLORES/ANCER/DIANA GABRIELA</t>
  </si>
  <si>
    <t>PRIETO/DE LA TORRE/CRISTIAN</t>
  </si>
  <si>
    <t>CHABLE/PEREZ/KATIA MARGARITA</t>
  </si>
  <si>
    <t>REYES/OLIVARES/FATIMA DOLORES</t>
  </si>
  <si>
    <t>MEDINA/RODRIGUEZ/LAURA PATRICIA</t>
  </si>
  <si>
    <t>RUIZ DE ESPARZA/GARCIA/ERIK BRYAM</t>
  </si>
  <si>
    <t>ROMERO/GARCIA/ARIADNA TERESA</t>
  </si>
  <si>
    <t>VIGUERAS/MORALES/ALEJANDRO IVAN</t>
  </si>
  <si>
    <t>GAYTAN/ROSALES/JESUS ANTONIO</t>
  </si>
  <si>
    <t>CEJA/VILLASE&amp;OR/FABIOLA</t>
  </si>
  <si>
    <t>CASTRO/DIAZ/VICTOR GERMAN</t>
  </si>
  <si>
    <t>VARGAS/ISUNZA/ERICA YANIN</t>
  </si>
  <si>
    <t>MU&amp;OZ/BRAVO/LAURA CRISTINA</t>
  </si>
  <si>
    <t>RAMIREZ/IBARRA/JESSICA VIRIDIANA</t>
  </si>
  <si>
    <t>BECERRIL/ZAMBRANO/LIZ MARIANA</t>
  </si>
  <si>
    <t>AVENDA&amp;O/CASTILLO/IVAN JACOBO</t>
  </si>
  <si>
    <t>TREJO/PALOMAR/RODRIGO FELIPE</t>
  </si>
  <si>
    <t>HEYNES/SILERIO/MARY ELIA</t>
  </si>
  <si>
    <t>ALARCON/CARLOS/DIANA</t>
  </si>
  <si>
    <t>CASTRO/PARRA/RENE</t>
  </si>
  <si>
    <t>GOMEZ/VEGA/IVAN</t>
  </si>
  <si>
    <t>MACAL/BAEZ/MARIA DEL CARMEN</t>
  </si>
  <si>
    <t>VARELA/DE LA MADRID/ESTELA</t>
  </si>
  <si>
    <t>BARBOZA/RODRIGUEZ/JUAN CARLOS</t>
  </si>
  <si>
    <t>BONILLA/CALZADA/JOSE RICARDO</t>
  </si>
  <si>
    <t>ESPARZA/CESENA/TARIN ELI</t>
  </si>
  <si>
    <t>ALMARAZ/VAZQUEZ/ALMA CECILIA</t>
  </si>
  <si>
    <t>SANCHEZ/MARTINEZ/NIDIA LIZETH</t>
  </si>
  <si>
    <t>IBARRA/PEREZ/DIEGO IVAN</t>
  </si>
  <si>
    <t>VARGAS/CHAVEZ/ERIKA PAZ</t>
  </si>
  <si>
    <t>IBARRA/MEZA/PALOMA</t>
  </si>
  <si>
    <t>RUBIO/ARMENDARIZ/MARIA DEL SOL</t>
  </si>
  <si>
    <t>VILLALOBOS/BARRAZA/VIANNEY EDUWIGES</t>
  </si>
  <si>
    <t>SANTILLAN/CASAS/ROCIO</t>
  </si>
  <si>
    <t>OJEDA/AVENDA&amp;O/CAROLINA</t>
  </si>
  <si>
    <t>VALDIVIA/ARMENTA/CLAUDIA GUADALUPE</t>
  </si>
  <si>
    <t>GERALDO/IBARRA/SILVIA</t>
  </si>
  <si>
    <t>AGUILAR/MOLINARES/RAQUEL</t>
  </si>
  <si>
    <t>GONZALEZ/FLORES/CINTHIA JANNET</t>
  </si>
  <si>
    <t>BELTRAN/SANCHEZ/SERGIO ANTONIO</t>
  </si>
  <si>
    <t>MAREZ/ORTIZ/GUILLERMINA</t>
  </si>
  <si>
    <t>BORJAS/DOMINGUEZ/HECTOR</t>
  </si>
  <si>
    <t>GULUARTE/RUIZ/PATRICIA</t>
  </si>
  <si>
    <t>MORALES/GONZALEZ/MARTHA CECILIA</t>
  </si>
  <si>
    <t>LOPEZ/CAMACHO/NANCY ALEJANDRA</t>
  </si>
  <si>
    <t>CASTRO/BUKOVECZ/KARINA</t>
  </si>
  <si>
    <t>VIRAMONTES/VELAZQUEZ/LILIANA</t>
  </si>
  <si>
    <t>MANRIQUEZ/LAGUNA/JULIA MARIA</t>
  </si>
  <si>
    <t>MENDIVIL/QUINTERO/SIRHAN</t>
  </si>
  <si>
    <t>NAVARRETE/ESTRADA/BIANEY</t>
  </si>
  <si>
    <t>LOPEZ/SANCHEZ/JEOVANY GUADALUPE</t>
  </si>
  <si>
    <t>GONZALEZ/GALLEGOS/MANUEL IGNACIO</t>
  </si>
  <si>
    <t>MORALES/FERNANDEZ/ESTEBAN</t>
  </si>
  <si>
    <t>VARGAS/AVILES/JOANNA</t>
  </si>
  <si>
    <t>VILLAVICENCIO/GALLEGOS/ROSALBA EDITH</t>
  </si>
  <si>
    <t>JIMENEZ/ZAMORA/LIDIA</t>
  </si>
  <si>
    <t>ROMERO/CORONA/ADRIANA</t>
  </si>
  <si>
    <t>ROJAS/IRIGOYEN/PAULINA</t>
  </si>
  <si>
    <t>PRIETO/MEJIA/AARON</t>
  </si>
  <si>
    <t>ACOSTA/VALLADOLID/GENOVEVA</t>
  </si>
  <si>
    <t>RANGEL/TORREZ/AMADO</t>
  </si>
  <si>
    <t>FLORES/REAL/JOSE IRAK</t>
  </si>
  <si>
    <t>RUBIO/GARCIA/ALICIA</t>
  </si>
  <si>
    <t>TERRIQUEZ/ARCE/REINA CRUZ</t>
  </si>
  <si>
    <t>ALVAREZ/GARAY/AGUSTIN</t>
  </si>
  <si>
    <t>ALVAREZ/GARAY/OSCAR IGNACIO</t>
  </si>
  <si>
    <t>ORTEGA/GERALDO/RITA ARCELIA</t>
  </si>
  <si>
    <t>FLORES/CARRILLO/SILVIA ADRIANA</t>
  </si>
  <si>
    <t>CECE&amp;A/COLLINS/GAMALIEL</t>
  </si>
  <si>
    <t>TRASVI&amp;A/CARBALLO/MICAELA SEVERIANA</t>
  </si>
  <si>
    <t>PEREZ/REYES/AARON</t>
  </si>
  <si>
    <t>LARA/NU&amp;EZ/DAYRA IZABEL</t>
  </si>
  <si>
    <t>VICTORIO/CASTRO/LIZBETH ALICIA</t>
  </si>
  <si>
    <t>RIVERA/CONTRERAS/TERESA DE JESUS</t>
  </si>
  <si>
    <t>AYALA/ACOSTA/PATRICIA</t>
  </si>
  <si>
    <t>MARTINEZ/LEMUS/MARIA ISABEL</t>
  </si>
  <si>
    <t>MIRANDA/SALGADO/CARLOS ROBERTO</t>
  </si>
  <si>
    <t>BURQUEZ/LUCERO/GILBERTO</t>
  </si>
  <si>
    <t>DEL VILLAR/CASCO/LAURA ALICIA</t>
  </si>
  <si>
    <t>CASILLAS/ALCANTAR/ROSA ORALIA</t>
  </si>
  <si>
    <t>ROSALES/TEMPLADOR/JOSE LUIS</t>
  </si>
  <si>
    <t>MERCADO/VEGA/MARIA DE LOS ANGELES</t>
  </si>
  <si>
    <t>MANZANILLA/CALDERON/DULCE MARIA</t>
  </si>
  <si>
    <t>RAMOS/RODRIGUEZ/IVAN PEDRO</t>
  </si>
  <si>
    <t>OCHOA/SANCHEZ/HECTOR GERARDO</t>
  </si>
  <si>
    <t>PULIDO/ROBLES/FERNANDO</t>
  </si>
  <si>
    <t>MENDOZA/HERNANDEZ/EVA</t>
  </si>
  <si>
    <t>CASTRO/CAMARILLO/CLAUDIA IBETTE</t>
  </si>
  <si>
    <t>SALAZAR/ALMEIDA/LUIS ENRIQUE</t>
  </si>
  <si>
    <t>FLORES/MONTA&amp;O/MARIA LUISA</t>
  </si>
  <si>
    <t>VIRGEN/FELIX/KARLA</t>
  </si>
  <si>
    <t>LIZARRAGA/LIZARRAGA/JAVIER</t>
  </si>
  <si>
    <t>CAMACHO/DE JESUS/JUDITH</t>
  </si>
  <si>
    <t>GARCIA/HURTADO/HECTOR</t>
  </si>
  <si>
    <t>MICHEL/MENDEZ/JAYDI MARIA LUISA</t>
  </si>
  <si>
    <t>GERALDO/AVILES/MANUEL ALFREDO</t>
  </si>
  <si>
    <t>ORTIZ/MACIEL/JUAN CESAREO</t>
  </si>
  <si>
    <t>LOPEZ/ARAIZA/JOSE RICARDO</t>
  </si>
  <si>
    <t>BARAJAS/ESCALANTE/NETZAHUALCOYOTL RICARDO</t>
  </si>
  <si>
    <t>CORTES/PEREZ/MARIA DOLORES</t>
  </si>
  <si>
    <t>PEREZ/CANIZALEZ/MAXIMO GERMAN</t>
  </si>
  <si>
    <t>CASTA&amp;EDA/GASTELUM/MARIA DE JESUS</t>
  </si>
  <si>
    <t>MARTINEZ/HERNANDEZ/JIMMY</t>
  </si>
  <si>
    <t>CRESPO/NAVARRO/MARIA GUADALUPE</t>
  </si>
  <si>
    <t>GARCIA/ACOSTA/LILIA</t>
  </si>
  <si>
    <t>MEZA/COTA/MANUEL GONZALO</t>
  </si>
  <si>
    <t>PEREDA/MORENO/MARIA LUISA</t>
  </si>
  <si>
    <t>HERNANDEZ/PEREZ/ANGELICA EDITH</t>
  </si>
  <si>
    <t>LIMON/VALENZUELA/MARTHA PATRICIA</t>
  </si>
  <si>
    <t>CASTRO/RIVERA/ROSARIO</t>
  </si>
  <si>
    <t>RODRIGUEZ/LUNA/KARINA</t>
  </si>
  <si>
    <t>REGALADO/RUIZ/TANIA</t>
  </si>
  <si>
    <t>RIOS/VALERA/ANGELICA DEYANIRA</t>
  </si>
  <si>
    <t>AVILES/COSIO/RICARDO ALBERTO</t>
  </si>
  <si>
    <t>CASILLAS/LIZARRAGA/MARTHA ALICIA</t>
  </si>
  <si>
    <t>DE LA PE&amp;A/GERALDO/ROSA MARIA</t>
  </si>
  <si>
    <t>AGUILAR/ROSAS/SILVIA DEL CARMEN</t>
  </si>
  <si>
    <t>RAMIREZ/CHAVEZ/ERNESTO ALONSO</t>
  </si>
  <si>
    <t>FLORES/NAVA/LUIS ARTURO</t>
  </si>
  <si>
    <t>MARTINEZ/MEDINA/EMILIO</t>
  </si>
  <si>
    <t>ACOSTA/CAMPOS/HECTOR ELIAS</t>
  </si>
  <si>
    <t>SOQUI/GONZALEZ/AMARANTHA</t>
  </si>
  <si>
    <t>BENITEZ/OCHOA/KARLA EVELIA</t>
  </si>
  <si>
    <t>GUTIERREZ/SOLORZANO/JOSE CARLOS</t>
  </si>
  <si>
    <t>MURILLO/AVALOS/CARLOS IVAN</t>
  </si>
  <si>
    <t>ZAZUETA/PEREZ/JUAN ANTONIO</t>
  </si>
  <si>
    <t>MORENO/RAMIREZ/J.JESUS</t>
  </si>
  <si>
    <t>VAZQUEZ/PALAZUELOS/LUIS ENRIQUE</t>
  </si>
  <si>
    <t>FELIX/SOSA Y SILVA/HANNIA ALICIA</t>
  </si>
  <si>
    <t>URIBE/LUCERO/MARIA TERESA</t>
  </si>
  <si>
    <t>COTA/SILVA/BLANCA ESTHELA</t>
  </si>
  <si>
    <t>VAZQUEZ/PALAZUELOS/JOSE ANTONIO</t>
  </si>
  <si>
    <t>CORRAL/MORQUECHO/MAURA ESMERALDA</t>
  </si>
  <si>
    <t>ACOSTA/PEREZ/ELISA</t>
  </si>
  <si>
    <t>CASILLAS/HERNANDEZ/MARIO RICARDO</t>
  </si>
  <si>
    <t>SERRANO//BERENICE</t>
  </si>
  <si>
    <t>VELAZCO/GONZALEZ/BELEN</t>
  </si>
  <si>
    <t>GRIJALVA/AVILA/MARLENE</t>
  </si>
  <si>
    <t>HERNANDEZ/LLANES/HORTENCIA</t>
  </si>
  <si>
    <t>REDUCINDO/RADILLA/ROSELIA GUADALUPE</t>
  </si>
  <si>
    <t>BARRIENTOS/MARTINEZ/HERIBERTO PEDRO</t>
  </si>
  <si>
    <t>GONZALEZ/GAXIOLA/ANGELICA</t>
  </si>
  <si>
    <t>VELAZQUEZ/ROBLES/JESUS ALBERTO</t>
  </si>
  <si>
    <t>VALENZUELA/VALENZUELA/CARLOS</t>
  </si>
  <si>
    <t>ARCE/LARA/ZAIDA ELIZABETH</t>
  </si>
  <si>
    <t>FELIX/SANTIAGO/NORMA ALICIA</t>
  </si>
  <si>
    <t>MARTINEZ/PRIETO/MELBA EGLEYDE</t>
  </si>
  <si>
    <t>ACOSTA/GARCIA/JOSE VICTOR</t>
  </si>
  <si>
    <t>GARCIA/TORRES/OSVALDO</t>
  </si>
  <si>
    <t>GAMEROS/GARZA/RICARDO</t>
  </si>
  <si>
    <t>NORIEGA/DIAZ/FEDERICO</t>
  </si>
  <si>
    <t>CHACON/SOTO/YESENIA</t>
  </si>
  <si>
    <t>ESPINOZA/MEDINA/CARLOS SALVADOR</t>
  </si>
  <si>
    <t>LOPEZ/QUIROZ/FRANCISCO</t>
  </si>
  <si>
    <t>ARECHIGA/PEREZ/ISTREL RAMY</t>
  </si>
  <si>
    <t>MENDEZ/GARMENDIA/JESUS RAFAEL</t>
  </si>
  <si>
    <t>TORRES/MARTINEZ/ISABEL</t>
  </si>
  <si>
    <t>MIGUEL/BUSTILLOS/NEREYDA CELENE</t>
  </si>
  <si>
    <t>CORTEZ/MASCARE&amp;O/EZEQUIEL</t>
  </si>
  <si>
    <t>ALLUP/ROMERO/REBECA GUADALUPE</t>
  </si>
  <si>
    <t>MARTINEZ/LOPEZ/ANASTACIA</t>
  </si>
  <si>
    <t>BOJORQUEZ/SANCHEZ/IRMA</t>
  </si>
  <si>
    <t>HERNANDEZ/GARCIA/RICARDO</t>
  </si>
  <si>
    <t>URE&amp;A/FLORES/RUBEN</t>
  </si>
  <si>
    <t>PETERS/VERDUGO/AGUEDA</t>
  </si>
  <si>
    <t>LOPEZ/SMITH/BRENDA JESSICA</t>
  </si>
  <si>
    <t>RESENDIZ/LUIS/CESAR</t>
  </si>
  <si>
    <t>ACOSTA/ROJO/GUENDALY</t>
  </si>
  <si>
    <t>LEMUS/HERNANDEZ/SUSANA</t>
  </si>
  <si>
    <t>POLANCO/RAZURA/MATILDE CRISTINA</t>
  </si>
  <si>
    <t>CAMEZ/BARRERA/CARMEN GUADALUPE</t>
  </si>
  <si>
    <t>PAEZ/RODRIGUEZ/ALICIA</t>
  </si>
  <si>
    <t>LOPEZ/ROSALES/MARIA LIZETH</t>
  </si>
  <si>
    <t>BLANCO/FELIX/BERNICE ARELI</t>
  </si>
  <si>
    <t>AVILA/MURILLO/ELIAS</t>
  </si>
  <si>
    <t>COTA/MAYORAL/MALIBE ISABEL</t>
  </si>
  <si>
    <t>HERNANDEZ VELA/PECINA/DANIEL ALBERTO</t>
  </si>
  <si>
    <t>VALTIERRA/CASTA&amp;EDA/ANA YADIRA</t>
  </si>
  <si>
    <t>NIETO/ROCHA/GABRIELA</t>
  </si>
  <si>
    <t>TREVI&amp;O/OSUNA/JOSE JUAN</t>
  </si>
  <si>
    <t>BERISTAIN/RAMIREZ/ESAUL</t>
  </si>
  <si>
    <t>AGUILAR/FLORES/JESUS</t>
  </si>
  <si>
    <t>ROMERO/CASTILLO/MIRIAM GUADALUPE</t>
  </si>
  <si>
    <t>JACOBO/GARCIA/CLOTILDE</t>
  </si>
  <si>
    <t>SANCHEZ/VARGAS/CLAUDIA ISABEL</t>
  </si>
  <si>
    <t>BOJORQUEZ/SOTELO/ODI BLADIMIR</t>
  </si>
  <si>
    <t>MU&amp;OZ/DOMINGUEZ/JOSE ALFREDO</t>
  </si>
  <si>
    <t>DIAZ/MELENDEZ/ELVIRA</t>
  </si>
  <si>
    <t>MIGUEL/PEREZ/NOEL</t>
  </si>
  <si>
    <t>CANTARELL/MAYTORENA/ARIADNA ANAID REBECA</t>
  </si>
  <si>
    <t>PERALTA/TIRADO/JAZMIN ARLETTE</t>
  </si>
  <si>
    <t>PEREZ/MORALES/MAURICIO EZRRA</t>
  </si>
  <si>
    <t>AGUIAR/GONZALEZ/WENDY MARIA</t>
  </si>
  <si>
    <t>MONTELONGO/SALAZAR/MYRNA GUADALUPE</t>
  </si>
  <si>
    <t>MORALES/ZARZOSA/MIRNA PATRICIA</t>
  </si>
  <si>
    <t>CAMACHO/ARMENTA/HERIBERTO</t>
  </si>
  <si>
    <t>HERNANDEZ/PEREZ/ROSA MAGALY</t>
  </si>
  <si>
    <t>UNZON/ROJAS/YESENIA ESMERALDA</t>
  </si>
  <si>
    <t>SAUCEDO/PARTIDA/JULIO CESAR</t>
  </si>
  <si>
    <t>BERNAL/GRANILLO/SERGIO MANUEL</t>
  </si>
  <si>
    <t>GARDU&amp;O/RODRIGUEZ/MIGUEL ANGEL</t>
  </si>
  <si>
    <t>ISLAS/FLORES/MARIA DEL ROSARIO</t>
  </si>
  <si>
    <t>SOSA/TRINIDAD/ERICSON/ELIUT</t>
  </si>
  <si>
    <t>TIZNADO/ARAUZ/ESTELA</t>
  </si>
  <si>
    <t>VITAL/MANRIQUEZ/LETICIA</t>
  </si>
  <si>
    <t>OCHOA/MARTINEZ/ELIZABETH</t>
  </si>
  <si>
    <t>JAUREGUI/AVILA/JAIME</t>
  </si>
  <si>
    <t>SOTO/VILLAVICENCIO/JUAN CARLOS</t>
  </si>
  <si>
    <t>VILLAVICENCIO/CORDOVA/FRANCISCO</t>
  </si>
  <si>
    <t>ACOSTA/SALAZAR/JESUS JAVIER</t>
  </si>
  <si>
    <t>DURAN/SANDOVAL/ANGEL URBANO</t>
  </si>
  <si>
    <t>MORA/SOTO/JOSE LUIS</t>
  </si>
  <si>
    <t>BURQUEZ/BELTRAN/DULCE YADIRA</t>
  </si>
  <si>
    <t>UGARTE/AVILES/PATRICIA EDITH</t>
  </si>
  <si>
    <t>JIMENEZ/LAGUNA/CARLOS</t>
  </si>
  <si>
    <t>CONTRERAS/SOTO/SANTIAGO</t>
  </si>
  <si>
    <t>SILERIO/SARALEGUI/JESUS MANUEL</t>
  </si>
  <si>
    <t>CORRAL/ANGUIANO/CLAUDIA IDINA</t>
  </si>
  <si>
    <t>ESTRADA/FLORES/JOSUE</t>
  </si>
  <si>
    <t>FLORES/ORTEGA/VICTORIA</t>
  </si>
  <si>
    <t>VALENZUELA/MU&amp;OZ/MATILDE</t>
  </si>
  <si>
    <t>SALCIDO/CRUZ/MARITZA GUADALUPE</t>
  </si>
  <si>
    <t>MENDOZA/LOPEZ/AURORA</t>
  </si>
  <si>
    <t>VILLEGAS/ANGULO/JOEL</t>
  </si>
  <si>
    <t>PEREZ/RODRIGUEZ/MONICA</t>
  </si>
  <si>
    <t>OSUNA/QUEVEDO/DEMETRIO</t>
  </si>
  <si>
    <t>GUILLEN/SAENZ PARDO/REYNA MANUELA</t>
  </si>
  <si>
    <t>MORENO/PEREZ/JESUS ANEL</t>
  </si>
  <si>
    <t>TREJO/SALAZAR/PETRA FABIOLA</t>
  </si>
  <si>
    <t>ACOSTA/KELLY/GABRIELA</t>
  </si>
  <si>
    <t>RIOS/OCHOA/ROSARIO GUADALUPE</t>
  </si>
  <si>
    <t>OSUNA/QUEVEDO/FABIOLA</t>
  </si>
  <si>
    <t>LARA/PEREZ/ALMA DELIA</t>
  </si>
  <si>
    <t>JUAREZ/JAIMES/ERIKA ROMANA</t>
  </si>
  <si>
    <t>PAEZ/RODRIGUEZ/MARIA DEL ROSARIO</t>
  </si>
  <si>
    <t>PUCHETA/IXTEPAN/GEORGINA</t>
  </si>
  <si>
    <t>SARABIA/GARCIA/CLAUDIA ISABEL</t>
  </si>
  <si>
    <t>SALCIDO/VALVERDE/MARICELA</t>
  </si>
  <si>
    <t>FLORES/ORTEGA/YOLANDA</t>
  </si>
  <si>
    <t>TRUJILLO/TALAMANTES/EDGAR ALEJANDRO</t>
  </si>
  <si>
    <t>LEMUS/RODRIGUEZ/YARITZA EVELIN</t>
  </si>
  <si>
    <t>CANIZALES/MAGDON/BEATRIZ ADRIANA</t>
  </si>
  <si>
    <t>ALCANTAR/MEJIA/ARMANDO</t>
  </si>
  <si>
    <t>AGUILLON/VIZCAINO/MONICA</t>
  </si>
  <si>
    <t>ALVARADO/SANCHEZ/JUAN ANTONIO</t>
  </si>
  <si>
    <t>CORTES/DE JESUS/ELSA</t>
  </si>
  <si>
    <t>MEZA/ARMENTA/JORGE ISMAEL</t>
  </si>
  <si>
    <t>DE LEON/SENA/CECILIA YAMILET</t>
  </si>
  <si>
    <t>GUERRERO/HERNANDEZ/JORGE ADRIAN</t>
  </si>
  <si>
    <t>ALDAPE/PEREZ/MARIO ALBERTO</t>
  </si>
  <si>
    <t>DORADO/TREJO/MARISOL</t>
  </si>
  <si>
    <t>FLORES/LOPEZ/MYRNA EDUWIGIS</t>
  </si>
  <si>
    <t>CHAVEZ/IBARRA/XOCHITL IVONNE</t>
  </si>
  <si>
    <t>VALENZUELA/HERNANDEZ/VICTOR DAVID</t>
  </si>
  <si>
    <t>ORTIZ/HERNANDEZ/NELIDA GUADALUPE</t>
  </si>
  <si>
    <t>GOMEZ/SAGUCHI/ANTONIO</t>
  </si>
  <si>
    <t>LOPEZ/VILLASANA/JAVIER</t>
  </si>
  <si>
    <t>CARVAJAL/LEAL/ERIK QUIRIAT JEARIM</t>
  </si>
  <si>
    <t>HERNANDEZ/COLIN/FRANCISCO CESAR</t>
  </si>
  <si>
    <t>BAQUERA/LOPEZ/RUBEN MARTIN</t>
  </si>
  <si>
    <t>DOMINGUEZ/QUEZADA/BRENDA ROSARIO</t>
  </si>
  <si>
    <t>SOTO/HARO/HERIBERTO</t>
  </si>
  <si>
    <t>CONTRERAS/SOTO/JESUS RAMIRO</t>
  </si>
  <si>
    <t>LOPEZ/TARIN/ERNESTO ALONSO</t>
  </si>
  <si>
    <t>CARRILLO/VALDEZ/MANUEL</t>
  </si>
  <si>
    <t>SANCHEZ/RAMIREZ/MARIA ISABEL</t>
  </si>
  <si>
    <t>SALAS/COVARRUBIAS/JUAN JOSE</t>
  </si>
  <si>
    <t>PULIDO/LOPEZ/JESUS</t>
  </si>
  <si>
    <t>BAZAN/CERVANTES/ITZEL</t>
  </si>
  <si>
    <t>AVILA/VAZQUEZ/ALBERTO</t>
  </si>
  <si>
    <t>SANCHEZ/RONDERO/WILBERTH SILVESTRE</t>
  </si>
  <si>
    <t>ARCE/ROMO/JESUS ERNESTO</t>
  </si>
  <si>
    <t>LAUREANO/PEREZ/AMADO</t>
  </si>
  <si>
    <t>SANCHEZ/MOROYOQUI/JESUS ALFREDO</t>
  </si>
  <si>
    <t>ESPINOZA/ZU&amp;IGA/ELVIA ELISA</t>
  </si>
  <si>
    <t>ESPINOZA/BALTAZAR/MARIO DAVID</t>
  </si>
  <si>
    <t>SANDOVAL/DURAN/JOSE</t>
  </si>
  <si>
    <t>MAGA&amp;A/JORDAN/CRISTHIAN CRUZ</t>
  </si>
  <si>
    <t>SANCHEZ/ULLOA/ROXANA</t>
  </si>
  <si>
    <t>COVARRUBIAS/GARCIA/BELEN</t>
  </si>
  <si>
    <t>MORENO/RAMIREZ/JUANA</t>
  </si>
  <si>
    <t>COTA/AYALA/LUIS RENE</t>
  </si>
  <si>
    <t>HERNANDEZ/PRADO/BEATRIZ ADRIANA</t>
  </si>
  <si>
    <t>CHACON/SOTO/GILDARDO</t>
  </si>
  <si>
    <t>MURILLO/AVALOS/ADALBERTO</t>
  </si>
  <si>
    <t>CASTRO/LOPEZ/SAYDA</t>
  </si>
  <si>
    <t>QUINTERO/LEMUS/GUILLERMINA</t>
  </si>
  <si>
    <t>MARTINEZ/VILLAVICENCIO/ALDO FERNANDO</t>
  </si>
  <si>
    <t>ZAVALA/LOPEZ/FRANCISCO JAVIER</t>
  </si>
  <si>
    <t>WHITNEY/CARRILLO/NESTOR ALEJANDRO</t>
  </si>
  <si>
    <t>NAVARRO/COTA/MIGUEL HIRAM</t>
  </si>
  <si>
    <t>AGUIRRE/BELTRAN/MARIA MARISOL</t>
  </si>
  <si>
    <t>RUIZ/CRUZ/CRESCENCIO</t>
  </si>
  <si>
    <t>DUARTE/JIMENEZ/LUIS OSWALDO</t>
  </si>
  <si>
    <t>GOMEZ/OLIVARRIA/ELIDA</t>
  </si>
  <si>
    <t>PRIETO/DELGADO/RENNY SLIM</t>
  </si>
  <si>
    <t>OCA&amp;A/DE LA TORRE/WENDY</t>
  </si>
  <si>
    <t>JARAMILLO/ZEPEDA/LUIS ALBERTO</t>
  </si>
  <si>
    <t>QUI&amp;ONES/VILLARREAL/CAROLINA</t>
  </si>
  <si>
    <t>HERNANDEZ/HEREDIA/SAMUEL</t>
  </si>
  <si>
    <t>CHAN/VELEZ/NORA ALICIA</t>
  </si>
  <si>
    <t>PEREZ/SANCHEZ/PABLO LICARION</t>
  </si>
  <si>
    <t>HERNANDEZ/IBARRA/ARTURO</t>
  </si>
  <si>
    <t>LAFARGA/LERMA/EDUARDO</t>
  </si>
  <si>
    <t>CASTRO//ALMA GUADALUPE</t>
  </si>
  <si>
    <t>ALMANZA/VELAZQUEZ/PASTORA</t>
  </si>
  <si>
    <t>BATIZ/RIOS/ALMA ZULETT</t>
  </si>
  <si>
    <t>CABRERA/SAMPAYO/SENEN</t>
  </si>
  <si>
    <t>ESPINOZA/RUBIO/JOSE FRANCISCO</t>
  </si>
  <si>
    <t>GONZALEZ/CORTES/ISRAEL</t>
  </si>
  <si>
    <t>MARTINEZ/TORRES/SERGIO</t>
  </si>
  <si>
    <t>PEREZ/GARCIA/GILDARDO</t>
  </si>
  <si>
    <t>PUGA/PEREZ/MARIA SILVIA</t>
  </si>
  <si>
    <t>RAMIREZ/LOPEZ/CINTHYA VANESSA</t>
  </si>
  <si>
    <t>ROJO/RAYGOZA/JESUS JOEL</t>
  </si>
  <si>
    <t>SANDOVAL/BERNAL/JESUS CARLOS</t>
  </si>
  <si>
    <t>URIARTE/MONTOYA/BERTHA ANASTACIA</t>
  </si>
  <si>
    <t>ESPINOZA/MENDOZA/NOE LEONEL</t>
  </si>
  <si>
    <t>RIVERA/COTA/JUAN FELIPE</t>
  </si>
  <si>
    <t>BASTIDA/SANDOVAL/ROCIO DEL CARMEN</t>
  </si>
  <si>
    <t>GUTIERREZ/ESPINOSA/FRANCISCO</t>
  </si>
  <si>
    <t>QUINTERO/LOPEZ/JULIO CESAR</t>
  </si>
  <si>
    <t>LEPE/CASILLAS/NADIA YURIDIA</t>
  </si>
  <si>
    <t>JACOBO/URIARTE/JUAN CARLOS</t>
  </si>
  <si>
    <t>GAMEZ/AVILES/LIZETH ORALIA</t>
  </si>
  <si>
    <t>GONZALEZ/SANCHEZ/FERNANDO</t>
  </si>
  <si>
    <t>SARABIA/SOTO/KARINA ELIZABETH</t>
  </si>
  <si>
    <t>ESPINOZA/RODRIGUEZ/LUIS ENRIQUE</t>
  </si>
  <si>
    <t>SANCHEZ/GONZALEZ/BEATRIZ</t>
  </si>
  <si>
    <t>BARRIOS/LOPEZ/BLANCA IVETTE</t>
  </si>
  <si>
    <t>AGUIRRE/VILCHIS/MIGUEL ANGEL</t>
  </si>
  <si>
    <t>SANCHEZ/SANCHEZ/ROSA MARIA</t>
  </si>
  <si>
    <t>ACOSTA/LUQUE/MARTHA MARGARITA</t>
  </si>
  <si>
    <t>HERRERA/ATONDO/GABRIELA</t>
  </si>
  <si>
    <t>CORRALES/BOBADILLA/HELEODORO</t>
  </si>
  <si>
    <t>GARCIA/BARE&amp;O/JORGE</t>
  </si>
  <si>
    <t>ANGULO/CAMACHO/JOSE LUIS</t>
  </si>
  <si>
    <t>SERRANO/MONTIEL/HILDA MARGARITA</t>
  </si>
  <si>
    <t>CASTILLO/GALLEGOS/EZEQUIEL</t>
  </si>
  <si>
    <t>RAMIREZ/CHIQUET/ABEL</t>
  </si>
  <si>
    <t>VILLALPANDO/PEREZ/SERGIO</t>
  </si>
  <si>
    <t>MARTINEZ/RODRIGUEZ/ARGELIA LIZETH</t>
  </si>
  <si>
    <t>CERVANTES/ANGULO/JULIAN RENATO</t>
  </si>
  <si>
    <t>SALDIVAR/MAYORAL/ZAIRA</t>
  </si>
  <si>
    <t>SOTO/SOTO/BRISELDA</t>
  </si>
  <si>
    <t>ESPINOZA/VILLAVICENCIO/KARLA ISABEL</t>
  </si>
  <si>
    <t>QUINTERO/JAUREGUI/CRISTIAN OMAR</t>
  </si>
  <si>
    <t>GARCIA/PULIDO/EMMANUEL</t>
  </si>
  <si>
    <t>LEON/VILLAVICENCIO/MARIO ALBERTO</t>
  </si>
  <si>
    <t>QUEZADA/GONZALEZ/ZAIRA MINERVA</t>
  </si>
  <si>
    <t>PADILLA/ARELLANO/GUSTAVO ABEL</t>
  </si>
  <si>
    <t>CASTRO/MURILLO/LUIS ALBERTO</t>
  </si>
  <si>
    <t>OLIVAS/VERDUGO/HORACIO</t>
  </si>
  <si>
    <t>ARCE/CASTRO/ZITA ELIZABETH</t>
  </si>
  <si>
    <t>MARTINEZ/SANCHEZ/INDA</t>
  </si>
  <si>
    <t>GUEVARA/GONZALEZ/TOMAS FEDERICO</t>
  </si>
  <si>
    <t>ALTAMIRANO/SANCHEZ/DAMARIS GUADALUPE</t>
  </si>
  <si>
    <t>PORTILLO/MONTELONGO/JUAN MANUEL</t>
  </si>
  <si>
    <t>LUNA/SERRANO/ANDREA LIZETH</t>
  </si>
  <si>
    <t>GUTIERREZ/PINEDA/RAMSES</t>
  </si>
  <si>
    <t>CORRALES/CEBREROS/ROCIO</t>
  </si>
  <si>
    <t>CARVAJAL/GALVAN/JOSE ANDRES</t>
  </si>
  <si>
    <t>ANGULO/ALVAREZ/DULCE MARIA</t>
  </si>
  <si>
    <t>RODRIGUEZ/ARIAS/ZINDA MARCELA</t>
  </si>
  <si>
    <t>CORRALES/FRIAS/XIOMARA MARGARITA</t>
  </si>
  <si>
    <t>RUIZ/BECERRA/SILVIA CELIDA</t>
  </si>
  <si>
    <t>BERRELLEZA/MIRANDA/ALMA LETICIA</t>
  </si>
  <si>
    <t>HERNANDEZ/VERA/RICARDO</t>
  </si>
  <si>
    <t>LOPEZ/ALVAREZ/CARMINA ESMERALDA</t>
  </si>
  <si>
    <t>COTA/VALDEZ/KILMA RAQUEL</t>
  </si>
  <si>
    <t>LOPEZ/CRUZ/CHRISTIAN OMAR</t>
  </si>
  <si>
    <t>GARCIA/HERNANDEZ/OLGA SUSANA</t>
  </si>
  <si>
    <t>MENDOZA/RENDON/NAHUM GABRIEL</t>
  </si>
  <si>
    <t>MONTA&amp;O/MENDEZ/MIGUEL AGUSTIN</t>
  </si>
  <si>
    <t>NAVA/REYES/JESUS ARTURO</t>
  </si>
  <si>
    <t>CA&amp;EDO/GUZMAN/CRISTHYAN BARUCH</t>
  </si>
  <si>
    <t>SAAVEDRA/GONZALEZ/ALICIA LILIANA</t>
  </si>
  <si>
    <t>GONZALEZ/TRUJILLO NARVAEZ/ADONIS PIERRE</t>
  </si>
  <si>
    <t>HERNANDEZ/QUINTERO/MARCO ANTONIO</t>
  </si>
  <si>
    <t>JIMENEZ/MERCADO/JOSE HECTOR</t>
  </si>
  <si>
    <t>GONZALEZ/BALVERDE/MARIA DE JESUS</t>
  </si>
  <si>
    <t>MARTINEZ/ARRIAGA/DINORAH</t>
  </si>
  <si>
    <t>LOPEZ/CASTRO/JORGE LUIS</t>
  </si>
  <si>
    <t>CARRILLO/GARCIA/GABRIELA</t>
  </si>
  <si>
    <t>MADRID/HERRERA/ALEJANDRA JUDITH</t>
  </si>
  <si>
    <t>SALOMON/ACOSTA/MARLENE</t>
  </si>
  <si>
    <t>DIAZ/LOPEZ/JAIME ERNESTO</t>
  </si>
  <si>
    <t>CRESPO/GOMEZ/CLAUDIA LORENA</t>
  </si>
  <si>
    <t>PARRA/VEGA/ALMA FABIOLA</t>
  </si>
  <si>
    <t>GARCIA/HERNANDEZ/KARINA</t>
  </si>
  <si>
    <t>NIEBLAS/CASTILLO/MIRIAM JANET</t>
  </si>
  <si>
    <t>PEREZ/HERNANDEZ/MARIA LOURDES</t>
  </si>
  <si>
    <t>RODRIGUEZ/RODRIGUEZ/FRANCISCO</t>
  </si>
  <si>
    <t>DUE&amp;AS/OSUNA/JORGE ALBERTO OSSIEL OMAR</t>
  </si>
  <si>
    <t>ORTIZ/MELENDEZ/ANA LUISA VERONICA</t>
  </si>
  <si>
    <t>FELIX/HERNANDEZ/VICTOR JAVIER</t>
  </si>
  <si>
    <t>OSORIO/ORDU&amp;O/LUIS MANUEL</t>
  </si>
  <si>
    <t>VERDUGO/COBIAN/RICARDO</t>
  </si>
  <si>
    <t>ABUNDIZ/WENCE/MARTHA MARGARITA</t>
  </si>
  <si>
    <t>AGUILAR/VELAZQUEZ/HECTOR MARTIN</t>
  </si>
  <si>
    <t>CABRERA/GUERRERO/RUBEN</t>
  </si>
  <si>
    <t>OROZCO/RENTERIA/ARELY</t>
  </si>
  <si>
    <t>ARGUELLES/PORTILLO/ROSARIO</t>
  </si>
  <si>
    <t>ROBLES/AYALA/MARTIN ALONSO</t>
  </si>
  <si>
    <t>GUILLEN/CAZAREZ/NATANAEL</t>
  </si>
  <si>
    <t>ALMANZA/AVILES/MARTIN HERIBERTO</t>
  </si>
  <si>
    <t>LORENZO/CARRILLO/BERTY</t>
  </si>
  <si>
    <t>MARTINEZ/ROBLES/VICTOR IVAN</t>
  </si>
  <si>
    <t>SANCHEZ/BELTRAN/HIRAM ARTURO</t>
  </si>
  <si>
    <t>MARQUEZ/CEBREROS/ELIZABETH</t>
  </si>
  <si>
    <t>GAXIOLA/MORALES/MARIA ANACELIDA</t>
  </si>
  <si>
    <t>URIAS/ASTORGA/IRMA GUADALUPE</t>
  </si>
  <si>
    <t>RAMIREZ/DIARTE/EVA ADRIANA</t>
  </si>
  <si>
    <t>ORTEGA/CERNA/DOLORES ALICIA</t>
  </si>
  <si>
    <t>PRIETO/MEJIA/DAVID</t>
  </si>
  <si>
    <t>SANCHEZ/BARRIENTOS/SANDRA LUZ</t>
  </si>
  <si>
    <t>MEZA/ZAVALA/ELIA YANET</t>
  </si>
  <si>
    <t>ACOSTA/CHAVEZ/VERENICE</t>
  </si>
  <si>
    <t>QUINTERO/ROMANILLO/CHRISTIAN HUMBERTO</t>
  </si>
  <si>
    <t>HERNANDEZ/SARABIA/REYNA FABIOLA</t>
  </si>
  <si>
    <t>GARCIA/MENDOZA/YARA</t>
  </si>
  <si>
    <t>VALDEZ/ALVAREZ/SUNI ASBEL</t>
  </si>
  <si>
    <t>CASARRUBIAS/GARCIA/ROSALBA MERCED</t>
  </si>
  <si>
    <t>OSUNA/HERNANDEZ/MARIA GUADALUPE</t>
  </si>
  <si>
    <t>MORENO/LOPEZ/EDGAR ISRAEL</t>
  </si>
  <si>
    <t>ROMERO/SOTO/ALMA DE JESUS</t>
  </si>
  <si>
    <t>PALAFOX/GAXIOLA/HERMES RAMNAN</t>
  </si>
  <si>
    <t>PALACIOS/SANCHEZ/JAVIER</t>
  </si>
  <si>
    <t>OBESO/SANDOVAL/FRANCISCO JAVIER</t>
  </si>
  <si>
    <t>SALGADO/ABAROA/MIRIAM GUADALUPE</t>
  </si>
  <si>
    <t>PEREZ/LOPEZ/JOSE BALDEMAR</t>
  </si>
  <si>
    <t>GUTIERREZ/RAMOS/CESAR</t>
  </si>
  <si>
    <t>BRIONES/ZAZUETA/PEDRO GIOVANY</t>
  </si>
  <si>
    <t>LOPEZ/SALAZAR/XIOMARA YANINA</t>
  </si>
  <si>
    <t>SORTILLON/GARCIA/CESAR</t>
  </si>
  <si>
    <t>SOLIAN/AGUILAR/MINERVA</t>
  </si>
  <si>
    <t>CAMARENA/SARABIA/FRANCISCO ALFONSO</t>
  </si>
  <si>
    <t>PICON/ONOFRE/HILDA MARIBEL</t>
  </si>
  <si>
    <t>ALVAREZ/GOMEZ/JUAN FERNANDO</t>
  </si>
  <si>
    <t>BELTRAN/CASTILLO/ELIZABETH</t>
  </si>
  <si>
    <t>ESQUIVEL/AGUIRRE/KARLA IVETT</t>
  </si>
  <si>
    <t>ANGULO/MEZA/MANUEL SALVADOR</t>
  </si>
  <si>
    <t>SANCHEZ/OROZCO/RAMIRO CRISTOFORO</t>
  </si>
  <si>
    <t>ESPINOZA/MARTINEZ/CARLOS ALBERTO</t>
  </si>
  <si>
    <t>CHAVEZ/LOPEZ/MICHAEL DAVID</t>
  </si>
  <si>
    <t>ACOSTA/LOPEZ/JOSE VALENTIN</t>
  </si>
  <si>
    <t>CARRE&amp;O/LEON/MARICELA</t>
  </si>
  <si>
    <t>SANCHEZ/ARCE/VICTORIA ELIZABETH</t>
  </si>
  <si>
    <t>VALENZUELA/FERNANDEZ/RUBEN</t>
  </si>
  <si>
    <t>RODRIGUEZ/DUARTE/RAMSES ETHNIAS</t>
  </si>
  <si>
    <t>BAEZ/ARMAS/EDUARDO</t>
  </si>
  <si>
    <t>GALVAN/BORREGO/CARLOS ARMANDO</t>
  </si>
  <si>
    <t>HERNANDEZ/CALZADA/CESAR</t>
  </si>
  <si>
    <t>ROBREDO/ESQUIVELZETA/MARIA EMILIA</t>
  </si>
  <si>
    <t>RUIZ/REYES/HECTOR ALEJANDRO</t>
  </si>
  <si>
    <t>SALVADOR/GONZALEZ/BERENICE</t>
  </si>
  <si>
    <t>SANCHEZ/OROZCO/JOAQUIN ULISES</t>
  </si>
  <si>
    <t>VIDRIO/ALMEIDA/JUVENAL</t>
  </si>
  <si>
    <t>MORA/ARREOLA/ROBERTO</t>
  </si>
  <si>
    <t>DOMINGUEZ/IBARRA/OMAR</t>
  </si>
  <si>
    <t>RENERO/GARZA/JESUS ALBERTO</t>
  </si>
  <si>
    <t>CASTRO/COTA/JANETT GUADALUPE</t>
  </si>
  <si>
    <t>VILLEGAS/LIZARRAGA/AGUSTIN</t>
  </si>
  <si>
    <t>GOMEZ/AGUILAR/ADAN SERVANDO</t>
  </si>
  <si>
    <t>NAVARRO/COTA/MAURICIO ANTONIO</t>
  </si>
  <si>
    <t>RAMIREZ/CHAVEZ/MIGUEL ANGEL</t>
  </si>
  <si>
    <t>MEZA/MAYORAL/ALFREDO ESPECTACION</t>
  </si>
  <si>
    <t>CAMPA/QUINTANA/MARIA LUISA</t>
  </si>
  <si>
    <t>GERARDO/AMADOR/PERLA</t>
  </si>
  <si>
    <t>SARABIA/ANGULO/RAMON ALBERTO</t>
  </si>
  <si>
    <t>CAMACHO/FELIX/MARIA ELENA MICHELY</t>
  </si>
  <si>
    <t>MARQUEZ//MARTIN AGUSTIN</t>
  </si>
  <si>
    <t>MURILLO/RAMOS/CYNTHIA GUADALUPE</t>
  </si>
  <si>
    <t>SANTIAGO/AQUINO/LIDIA</t>
  </si>
  <si>
    <t>CASTRO/LUCERO/RIGOBERTO</t>
  </si>
  <si>
    <t>EQUIHUA/FLORES/LUIS MANUEL</t>
  </si>
  <si>
    <t>CORTES/ROMERO/JULIO CESAR</t>
  </si>
  <si>
    <t>CAMACHO/LOPEZ/JESUS ERICK</t>
  </si>
  <si>
    <t>RAMOS/ESCAMILLA/ROSA MARIA</t>
  </si>
  <si>
    <t>GARCIA/GARCIA/LIVIA AURORA</t>
  </si>
  <si>
    <t>YBARRA/YEE/RICARDO ALBERTO</t>
  </si>
  <si>
    <t>REUS/URIBE/MARIA DEL CARMEN</t>
  </si>
  <si>
    <t>CARI&amp;O/OROZCO/JOSE RODRIGO</t>
  </si>
  <si>
    <t>PALMA/OJEDA/VICTORIA</t>
  </si>
  <si>
    <t>AGUIRRE/ZAPATA/RUBEN ENRIQUE</t>
  </si>
  <si>
    <t>FERNANDEZ/FANJUL/JIMENA</t>
  </si>
  <si>
    <t>MARQUEZ/ANGULO/JORGE</t>
  </si>
  <si>
    <t>ALMAZAN/DIAZ/VALENTIN</t>
  </si>
  <si>
    <t>REYES/SOSA/ALFREDO</t>
  </si>
  <si>
    <t>LICEAGA/CASAS/JORGE</t>
  </si>
  <si>
    <t>OSUNA/IZAGUIRRE/MANUEL ALFREDO</t>
  </si>
  <si>
    <t>GUTIERREZ/ALVAREZ/REBECA</t>
  </si>
  <si>
    <t>LOPEZ/RUIZ/VANESSA</t>
  </si>
  <si>
    <t>BARRON/LUNA/AMERICA ALEJANDRA</t>
  </si>
  <si>
    <t>IRIARTE/SERNA/CARLOS FRANCISCO</t>
  </si>
  <si>
    <t>OSUNA/GONZALEZ/KATYA MARLENE</t>
  </si>
  <si>
    <t>LOPEZ/PE&amp;UELAS/PORFIRIO YAEL</t>
  </si>
  <si>
    <t>SANCHEZ/TORRES/NAYAR</t>
  </si>
  <si>
    <t>MONJARDIN/GAMEZ/CECILIA</t>
  </si>
  <si>
    <t>HERNANDEZ VELA/PECINA/SERGIO ARTURO</t>
  </si>
  <si>
    <t>MILLAN/ESPINOZA/CARLOS OCTAVIO</t>
  </si>
  <si>
    <t>FELIX/DE LA O/CLAUDIA PAOLA</t>
  </si>
  <si>
    <t>DIAZ/RAMIREZ/OLGA LIDIA</t>
  </si>
  <si>
    <t>GONZALEZ/MEDINA/KARLA</t>
  </si>
  <si>
    <t>RUIZ/ESPINOZA/MARIA GUADALUPE</t>
  </si>
  <si>
    <t>CANO/ELIAS/JUAN FERNANDO JOSE</t>
  </si>
  <si>
    <t>CRUZ/MORALES/ROBERTO ANDRIK</t>
  </si>
  <si>
    <t>ROJAS/VILLALVAZO/AIDEE GUADALUPE</t>
  </si>
  <si>
    <t>USCANGA/GARCIA/JUAN CARLOS</t>
  </si>
  <si>
    <t>VEGA/ROBLES/ELITZA</t>
  </si>
  <si>
    <t>ZAMORA/GARCIA/CESAR</t>
  </si>
  <si>
    <t>SALGADO/DIAZ/BERNARDO ANTONIO</t>
  </si>
  <si>
    <t>RENDON/GARCIA/EDWARD MIGUEL</t>
  </si>
  <si>
    <t>ZAZUETA/CARDENAS/MIRIAM ROSALBA</t>
  </si>
  <si>
    <t>SANDOVAL/BOJORQUEZ/ERNESTO ALONSO</t>
  </si>
  <si>
    <t>VILLASE&amp;OR/HAMILTON/ASLHEY ALEJANDRO</t>
  </si>
  <si>
    <t>VALDEZ/HARO/JOSE FERNANDO</t>
  </si>
  <si>
    <t>DAZA/GUTIERREZ/NATALIA</t>
  </si>
  <si>
    <t>GAMEZ/AVILES/LIZETHORALIA</t>
  </si>
  <si>
    <t>CALDERON/LIZARRAGA/WENDY GUADALUPE</t>
  </si>
  <si>
    <t>URIAS/ASTORGA/VICTOR JAVIER</t>
  </si>
  <si>
    <t>LOPEZ/ALVAREZ/SELED HORONAIM</t>
  </si>
  <si>
    <t>VICENTE/LOYA/BERNARDO</t>
  </si>
  <si>
    <t>CRUZ/ALVAREZ/GABRIELA</t>
  </si>
  <si>
    <t>PEREZ/VALENZUELA/XOCHITL SELENE</t>
  </si>
  <si>
    <t>QUIROZ/ANDRADE/ADRIANA ZULEMA</t>
  </si>
  <si>
    <t>COTA/OLACHEA/FRANCISCO</t>
  </si>
  <si>
    <t>BETANCOURT/RENDON/LUIS ALBERTO</t>
  </si>
  <si>
    <t>COTA/CAMACHO/KARLA MARCELA</t>
  </si>
  <si>
    <t>MORALES/DORAME/IVAN UBALDO</t>
  </si>
  <si>
    <t>CORTAZAR/RAMOS/MA LAURA</t>
  </si>
  <si>
    <t>PULIDO/GALLEGOS/OSCAR</t>
  </si>
  <si>
    <t>REYES/GODOY/HUGO ALBERTO</t>
  </si>
  <si>
    <t>BARAJAS/MENDOZA/MARIA ISABEL</t>
  </si>
  <si>
    <t>MEDINA/GOMEZ/ROCIO</t>
  </si>
  <si>
    <t>MANRIQUEZ/GIL/OMAR AGUSTIN</t>
  </si>
  <si>
    <t>VALENZUELA/ANGULO/YENINE ECNICTE</t>
  </si>
  <si>
    <t>GARCIA/GALVEZ/EMANUEL</t>
  </si>
  <si>
    <t>MEZA/RIVAS/FABIOLA SAKNITEE</t>
  </si>
  <si>
    <t>SANTOYO/FLORES/ALEJANDRO</t>
  </si>
  <si>
    <t>PE&amp;A/MADERO/PERLA PAULINA</t>
  </si>
  <si>
    <t>URBIOLA/RODRIGUEZ/GUSTAVO ALBERTO</t>
  </si>
  <si>
    <t>LOPEZ/AZOTLA/ROSARIO ADRIANA</t>
  </si>
  <si>
    <t>LEPE/TORRES/ROCIO</t>
  </si>
  <si>
    <t>MARTINEZ/CASTELLANOS/GERARDO</t>
  </si>
  <si>
    <t>LUCERO/OSUNA/IRMA GUADALUPE</t>
  </si>
  <si>
    <t>VERGARA/RODRIGUEZ/ERNESTO</t>
  </si>
  <si>
    <t>AMADOR/ANDRADE/ALAN</t>
  </si>
  <si>
    <t>DURAN/MARTINEZ/REBECA</t>
  </si>
  <si>
    <t>VARGAS/NAVIA/JESUS MANUEL</t>
  </si>
  <si>
    <t>NAVARRO/HIRALES/JESUS IVAN</t>
  </si>
  <si>
    <t>GONZALEZ/SANCHEZ/ARTEMIO</t>
  </si>
  <si>
    <t>HERNANDEZ/ZEPEDA/CARLOS IVAN</t>
  </si>
  <si>
    <t>BADILLO/COTA/SAJID ZACHARY</t>
  </si>
  <si>
    <t>RAMOS/MAYORAL/JORGE ARMANDO</t>
  </si>
  <si>
    <t>PEREZ/LETECHIPIA/BEATRIZ AIDE</t>
  </si>
  <si>
    <t>ARROYO/MARTINEZ/LUIS FRANCISCO</t>
  </si>
  <si>
    <t>VELAZQUEZ/MEZA/RICARDO DARIO</t>
  </si>
  <si>
    <t>LOPEZ/CASTA&amp;EDA/ANA LLANCY</t>
  </si>
  <si>
    <t>LOPEZ/RODRIGUEZ/OSCAR</t>
  </si>
  <si>
    <t>BARE&amp;O/SANCHEZ/LIZETH ALEJANDRA</t>
  </si>
  <si>
    <t>FLORES//JANDERY JACNAEL</t>
  </si>
  <si>
    <t>CAMACHO/NAVARRO/PERLA FARIDY</t>
  </si>
  <si>
    <t>VAZQUEZ/REYES/HECTOR IVAN</t>
  </si>
  <si>
    <t>VAZQUEZ/CONTRERAS/VELIA DOLORES</t>
  </si>
  <si>
    <t>AGUIRRE/BELTRAN/DAVID ROMEO</t>
  </si>
  <si>
    <t>VERDUGO/BERNAL/JESUS AQUILINO</t>
  </si>
  <si>
    <t>CHAVEZ/QUINTERO/TERESA DE JESUS</t>
  </si>
  <si>
    <t>CAMARENA/SARABIA/ANGELA KARIME</t>
  </si>
  <si>
    <t>TARIN/PARRA/ALEJANDRO</t>
  </si>
  <si>
    <t>MORALES/AGUILAR/INGRID YISSEL</t>
  </si>
  <si>
    <t>RODRIGUEZ/VEGA/OSIRIS ARGELIA</t>
  </si>
  <si>
    <t>PRIETO/REYES/ADOLFO</t>
  </si>
  <si>
    <t>MIRANDA/BARBACHANO/GABRIELA</t>
  </si>
  <si>
    <t>RAMIREZ/RAMOS/CARLOS FELIPE</t>
  </si>
  <si>
    <t>MOSQUEDA/RANGEL/MIRIAM ELIZABETH</t>
  </si>
  <si>
    <t>MORENO/BOJORQUEZ/IMELDA OLIVIA</t>
  </si>
  <si>
    <t>CASTRO/PACHECO/DELIA ISABEL</t>
  </si>
  <si>
    <t>MU&amp;OZ/TOLEDO/BERENICE</t>
  </si>
  <si>
    <t>AVILES/CASTRO/ANABEL</t>
  </si>
  <si>
    <t>ROBLEDO/BENITEZ/BRISEIDA</t>
  </si>
  <si>
    <t>VIDALES/VARGAS/ALMA LETICIA</t>
  </si>
  <si>
    <t>RODRIGUEZ/LEGORRETA/REINA EURIDICE</t>
  </si>
  <si>
    <t>GUALITO/ARREDONDO/SANDRA COYUL</t>
  </si>
  <si>
    <t>PALACIOS/MORALES/THELMA KARINA</t>
  </si>
  <si>
    <t>TECOMULAPA/CUAHUTENANGO/ROCIO</t>
  </si>
  <si>
    <t>GARCIA/BARE&amp;O/IVAN</t>
  </si>
  <si>
    <t>ROA/GARCIA/KARLA VIOLETA</t>
  </si>
  <si>
    <t>COTA/HERNANDEZ/YESICA</t>
  </si>
  <si>
    <t>ARREOLA/ULLOA/LORENA</t>
  </si>
  <si>
    <t>CAMACHO/CARRAZCO/MARIA YADHIRA</t>
  </si>
  <si>
    <t>MEDINA/VAZQUEZ/MIRIAM JULISSA</t>
  </si>
  <si>
    <t>RAMIREZ/TRASVI&amp;A/MELVA DEL ROCIO</t>
  </si>
  <si>
    <t>APARICIO/CRUZ/ARACELI</t>
  </si>
  <si>
    <t>HERRERA/SUAREZ/ELODIA GUADALUPE</t>
  </si>
  <si>
    <t>SANCHEZ/COETO/VERONICA</t>
  </si>
  <si>
    <t>RAMOS/ACOSTA/CLAUDIA LIZBETH</t>
  </si>
  <si>
    <t>LOPEZ/ARELLANO/ESTRELLITA GUADALUPE</t>
  </si>
  <si>
    <t>NORIEGA/RUIZ/DANIEL ALFREDO</t>
  </si>
  <si>
    <t>AGUIAR/CESE&amp;A/MAGLIEL</t>
  </si>
  <si>
    <t>AVILES/HERNANDEZ/YOSHIO DE JESUS</t>
  </si>
  <si>
    <t>GALAVIZ/PERALTA/JAIME HERMENEGILDO</t>
  </si>
  <si>
    <t>MONTA&amp;O/ACEVES/MYRNA ARACELY</t>
  </si>
  <si>
    <t>CASTRO/GONZALEZ/MARICELA</t>
  </si>
  <si>
    <t>SALVATIERRA/INZUNZA/ILIANA</t>
  </si>
  <si>
    <t>FLORES/PACHECO/ALEJANDRA GUADALUPE</t>
  </si>
  <si>
    <t>PAYAN/ACOSTA/BETSABE</t>
  </si>
  <si>
    <t>HERRERA/OCHOA/JORGE ALBERTO</t>
  </si>
  <si>
    <t>ARAIZA/OLACHEA/FRANCISCA DEL CARMEN</t>
  </si>
  <si>
    <t>PINTO/VAZQUEZ/IRAIDA MARLENNE PAMELA</t>
  </si>
  <si>
    <t>COLMENARES/GABI&amp;O/ADRIANA</t>
  </si>
  <si>
    <t>NU&amp;EZ/ACOSTA/EDITHZA</t>
  </si>
  <si>
    <t>VALENZUELA/COTA/LEYSLY OSIRIS</t>
  </si>
  <si>
    <t>PIO/LANDA/IDALI</t>
  </si>
  <si>
    <t>PE&amp;A/VILLANUEVA/PERLA JANETH</t>
  </si>
  <si>
    <t>CORTEZ/COTA/PABLO</t>
  </si>
  <si>
    <t>LOPEZ/QUIROZ/OSCAR HENOCH</t>
  </si>
  <si>
    <t>SANTA ANA/PE&amp;A/BRENDA MARIA</t>
  </si>
  <si>
    <t>ESPINOZA/CAMARGO/JOSE MIGUEL</t>
  </si>
  <si>
    <t>MURILLO/VILLA/MARIBEL</t>
  </si>
  <si>
    <t>ESPINOZA/JIMENEZ/ANABEL</t>
  </si>
  <si>
    <t>SARABIA/LIZARRAGA/YAJAIRA GUADALUPE</t>
  </si>
  <si>
    <t>CARRIZOZA/ROMERO/MARGARITA</t>
  </si>
  <si>
    <t>ESCALERA/BELMONTE/ALEJANDRA LIZBETH</t>
  </si>
  <si>
    <t>SANCHEZ/CANIZALEZ/FRANCISCA</t>
  </si>
  <si>
    <t>URIAS/SERNA/MARCIA DEL SOCORRO</t>
  </si>
  <si>
    <t>MARRUFO/MEDINA/MARIA LEOGADIA</t>
  </si>
  <si>
    <t>VALDEZ/VALDEZ/MIRIAM GUADALUPE</t>
  </si>
  <si>
    <t>MONROY/ARIAS/RUTH ADRIANA</t>
  </si>
  <si>
    <t>GUTIERREZ/AGUNDEZ/KENIA SARAHI</t>
  </si>
  <si>
    <t>ESPINOZA/MEDRANO/CLAUDIA ZULETH</t>
  </si>
  <si>
    <t>RAMOS/CONTRERAS/FAVIOLA</t>
  </si>
  <si>
    <t>CA&amp;EDO/FLORES/LAURA ELENA</t>
  </si>
  <si>
    <t>AGUILAR/MIRANDA/OMAR</t>
  </si>
  <si>
    <t>BARRAZA/GALLO/ADRIAN ALOR</t>
  </si>
  <si>
    <t>CERVANTES/CARPIO/JUDITH</t>
  </si>
  <si>
    <t>REYES/GODOY/MONICA ELIZABETH</t>
  </si>
  <si>
    <t>MENDOZA//DIANA GUADALUPE</t>
  </si>
  <si>
    <t>CASTRO/BERRELLEZA/SIRIA</t>
  </si>
  <si>
    <t>ALVARADO/CORIA/ENEIDA</t>
  </si>
  <si>
    <t>TORRES/MENDOZA/HECTOR</t>
  </si>
  <si>
    <t>MAYORAL/FERNANDEZ/SABAS</t>
  </si>
  <si>
    <t>RUIZ/HERRERA/AURORA YOLANDA</t>
  </si>
  <si>
    <t>MENDOZA/WINKLER/MARIBEL</t>
  </si>
  <si>
    <t>MARQUEZ/LOPEZ/RAUL</t>
  </si>
  <si>
    <t>GUZMAN/GUTIERREZ/SARA ISABEL</t>
  </si>
  <si>
    <t>DELGADO/CABADA/LIBIA JESSICA</t>
  </si>
  <si>
    <t>LOPEZ/CASTRO/NAYELI ANAHI</t>
  </si>
  <si>
    <t>ALVARADO/MONTIJO/VALERIA</t>
  </si>
  <si>
    <t>FELICIANO/GARCIA/AZALIA IDHLEIM</t>
  </si>
  <si>
    <t>GONZALEZ/CASTRO/LIDIA DE MONSERRATH</t>
  </si>
  <si>
    <t>CRUZ/MENDOZA/NARCISO ALEJANDRO</t>
  </si>
  <si>
    <t>ROJAS/REDONA/JOSE JESUS</t>
  </si>
  <si>
    <t>RETAMOZA/RODRIGUEZ/GEORGINA</t>
  </si>
  <si>
    <t>AVILES/AVILES/APOLONIO</t>
  </si>
  <si>
    <t>CUEVAS/BA&amp;AGA/ADRIANA</t>
  </si>
  <si>
    <t>ANDRADE/AMADOR/ADA BIBIANA</t>
  </si>
  <si>
    <t>CARRILLO/VALDEZ/EDGAR FABRICIO</t>
  </si>
  <si>
    <t>CORONA/RENDON/KAREN LIZBETH YENZENLAT</t>
  </si>
  <si>
    <t>ZAMORANO/ROSAS/FERMIN</t>
  </si>
  <si>
    <t>SOLANO/ESPINOSA/GERARDO</t>
  </si>
  <si>
    <t>AVILA/BARRERA/CRISTIAN JAVIER</t>
  </si>
  <si>
    <t>WEYMAN/NAVAR/OSCAR WILLIAMS</t>
  </si>
  <si>
    <t>BELTRAN/AGUILAR/BENJAMIN ANDRES</t>
  </si>
  <si>
    <t>OLVERA/GAMBOA/ALLAN AKENATON</t>
  </si>
  <si>
    <t>CORTEZ/MASCARE&amp;O/EUNISE AGLAE</t>
  </si>
  <si>
    <t>MU&amp;OZ/MEZA/OSCAR</t>
  </si>
  <si>
    <t>IBARRA/IBARRA/ELENA BERENICE</t>
  </si>
  <si>
    <t>ROBLES/SOTO/ALVARO ENRIQUE</t>
  </si>
  <si>
    <t>CONTRERAS/GARCIA/MIGUEL ANGEL</t>
  </si>
  <si>
    <t>SANDEZ/VILLAVICENCIO/HUMBERTO</t>
  </si>
  <si>
    <t>VELARDE/CASTILLO/JUAN PABLO</t>
  </si>
  <si>
    <t>ROMERO/FLORES/HECTOR HUMBERT</t>
  </si>
  <si>
    <t>FLORES/CALDERON/HECTOR IVAN</t>
  </si>
  <si>
    <t>CHAVEZ/PAYAN/PAUL</t>
  </si>
  <si>
    <t>OCHOA/CAMACHO/IVAN DE JESUS</t>
  </si>
  <si>
    <t>ESPINOZA/RABAGO/GEORGINA MARCELA</t>
  </si>
  <si>
    <t>RUIZ/TRASVI&amp;A/BRISSIA MARENE</t>
  </si>
  <si>
    <t>RAMIREZ/VILLELA/OSCAR</t>
  </si>
  <si>
    <t>VALLE/ANGULO/LUIS ALEJANDRO</t>
  </si>
  <si>
    <t>VIVEROS/ELIAS/JOSE MANUEL</t>
  </si>
  <si>
    <t>TELLEZ/PALOMARES/FRANCISCO EUGENIO</t>
  </si>
  <si>
    <t>GONZALEZ/MORALES/MARIO ALBERTO</t>
  </si>
  <si>
    <t>LOPEZ/ALVAREZ/NIMROD HOREB</t>
  </si>
  <si>
    <t>HERRERA/ZARAGOZA/OCTAVIO RENE</t>
  </si>
  <si>
    <t>ARCE/CASTRO/SUSANA YLLANE</t>
  </si>
  <si>
    <t>CORONA/CADENA/ALBERTO</t>
  </si>
  <si>
    <t>GOMEZ/SUAREZ/KAREN AIDE</t>
  </si>
  <si>
    <t>GONZALEZ/GONZALEZ/GILBERTO</t>
  </si>
  <si>
    <t>GARCIA/GOMEZ/JOSE MANUEL</t>
  </si>
  <si>
    <t>SANDOVAL/BELTRAN/MARCO ANTONIO</t>
  </si>
  <si>
    <t>MEDINA/TALAMANTES/MARTHA CLAUDIA</t>
  </si>
  <si>
    <t>PALAFOX/SILVA/STEVE</t>
  </si>
  <si>
    <t>PEREZ/BARBEITIA/JOSE EFRAIN</t>
  </si>
  <si>
    <t>SARABIA/PEREZ/MARIA DE LOS ANGELES</t>
  </si>
  <si>
    <t>MUNGUIA/AVILES/ROBERTO ALONSO</t>
  </si>
  <si>
    <t>ESTRADA/AGUI&amp;IGA/IVETH</t>
  </si>
  <si>
    <t>CAMACHO/CAMACHO/CRISTINA ELIZABETH</t>
  </si>
  <si>
    <t>GARCIA/VAZQUEZ/MARIA ESTHER</t>
  </si>
  <si>
    <t>DE LA VEGA/NAVARRO/JUAN MANUEL</t>
  </si>
  <si>
    <t>MARTINEZ/RAYA/JAVIER EVERARDO</t>
  </si>
  <si>
    <t>MEZA/OSUNA/MARIO ALBERTO</t>
  </si>
  <si>
    <t>ESCALANTE/RAMOS/LAURA ELENA</t>
  </si>
  <si>
    <t>GONZALEZ/DOMINGUEZ/ANA MONSERRAT</t>
  </si>
  <si>
    <t>MADRIGAL/SALAZAR/PERLA KARIME</t>
  </si>
  <si>
    <t>GONZALEZ/MARTINEZ/ARMIDA</t>
  </si>
  <si>
    <t>ROJAS/VERDUGO/ARACELY</t>
  </si>
  <si>
    <t>VERGARA/CONTRERAS/OSCAR</t>
  </si>
  <si>
    <t>ZAZUETA/GONZALEZ/JESUS</t>
  </si>
  <si>
    <t>VENEGAS/LOPEZ/GUADALUPE</t>
  </si>
  <si>
    <t>SOLIAN/AGUILAR/JAIME ABEL</t>
  </si>
  <si>
    <t>RUIZ/GASTELUM/SILVIA ANGELICA</t>
  </si>
  <si>
    <t>ZAZUETA/MORALES/URIEL</t>
  </si>
  <si>
    <t>GONZALEZ/COTA/BIBIANA FRANCISCA</t>
  </si>
  <si>
    <t>LOPEZ/ALVAREZ/PERLA MADIAN</t>
  </si>
  <si>
    <t>BURGOS/PEREZ/CINDY GEOVANNY</t>
  </si>
  <si>
    <t>ALVAREZ/LOPEZ/PABLO</t>
  </si>
  <si>
    <t>ESTRADA/LEYVA/LILIANA</t>
  </si>
  <si>
    <t>GARCIA/CUEVAS/DIOSELINA SARAHI</t>
  </si>
  <si>
    <t>SERNA/BELTRAN/CHRISTIAN</t>
  </si>
  <si>
    <t>ROMERO/PERAZA/ERICKA YEDITH</t>
  </si>
  <si>
    <t>GUTIERREZ/REYES/FRANCISCO FERNANDO</t>
  </si>
  <si>
    <t>PI&amp;A/VERDUGO/ARACELI</t>
  </si>
  <si>
    <t>MENDEZ/MENDEZ/MARIO ALFONSO</t>
  </si>
  <si>
    <t>BERNAL/CAMACHO/MARGARITA DE JESUS</t>
  </si>
  <si>
    <t>RODRIGUEZ/JIMENEZ/YASSERTH JAVIER</t>
  </si>
  <si>
    <t>SILVA/ESTRADA/MARTHA CECILIA</t>
  </si>
  <si>
    <t>CESE&amp;A/MENDOZA/SORAYDA</t>
  </si>
  <si>
    <t>GUTIERREZ/SERRANO/CRISTINA</t>
  </si>
  <si>
    <t>ANDRADE/AMADOR/JOSE ALFREDO</t>
  </si>
  <si>
    <t>LOPEZ/HERNANDEZ/AURORA ROSELINE</t>
  </si>
  <si>
    <t>BECIES/BARE&amp;O/EDITH XIOMARA</t>
  </si>
  <si>
    <t>PEREZ/MENDOZA/TERESA DE JESUS</t>
  </si>
  <si>
    <t>GOMEZ/HERNANDEZ/MARIA DEL PILAR</t>
  </si>
  <si>
    <t>CESE&amp;A/ESQUER/JAZMITH IZABELLE</t>
  </si>
  <si>
    <t>CORRAL/CANALES/CLAUDIA BERENICE</t>
  </si>
  <si>
    <t>RODRIGUEZ/LUNA/MARCELA</t>
  </si>
  <si>
    <t>MEZA/ROSAS/LUIS FERNANDO</t>
  </si>
  <si>
    <t>VILLEGAS/LUGO/GUADALUPE</t>
  </si>
  <si>
    <t>MALAGRINO/MAZA/ORNELLA</t>
  </si>
  <si>
    <t>ALMEIDA/GONZALEZ/DAVID SALOMON</t>
  </si>
  <si>
    <t>MONTEVERDE/DUARTE/MARTHA PATRICIA</t>
  </si>
  <si>
    <t>VALENZUELA/VARELA/CARLOS TRINIDAD</t>
  </si>
  <si>
    <t>BELTRAN/FENECH/KENDRA</t>
  </si>
  <si>
    <t>MEDINA/HERNANDEZ/JULIO CESAR</t>
  </si>
  <si>
    <t>LOPEZ/SANCHEZ/ENRIQUE HUMBERTO</t>
  </si>
  <si>
    <t>TALAMANTES/OJEDA/REYNA LILIANA</t>
  </si>
  <si>
    <t>ROMO/MARTINEZ/IVAN RAMON</t>
  </si>
  <si>
    <t>TAPIA/DIAZ/NICZAEL GABRIELA</t>
  </si>
  <si>
    <t>BELTRAN/LEON/NEMESIS</t>
  </si>
  <si>
    <t>OLACHEA/BONILLA/JUDITH SELENE</t>
  </si>
  <si>
    <t>QUIROZ/ANDRADE/JUAN FRANCISCO</t>
  </si>
  <si>
    <t>COTA/SALAS/FABIAN ALBERTO</t>
  </si>
  <si>
    <t>RUEDA/LOPEZ/ADRIANA</t>
  </si>
  <si>
    <t>NU&amp;O/CRUZ/ISMAEL</t>
  </si>
  <si>
    <t>RODRIGUEZ/AVILES/MIGUEL</t>
  </si>
  <si>
    <t>COTA/AGUILAR/DANIELA GUADALUPE</t>
  </si>
  <si>
    <t>RODRIGUEZ/CAMACHO/CHRISTIAN MANUEL</t>
  </si>
  <si>
    <t>SANCHEZ/OSUNA/LORENZO</t>
  </si>
  <si>
    <t>MARTINEZ/PRIETO/GABRIELA</t>
  </si>
  <si>
    <t>GOMEZ/TORRES/MARIA MARISELA</t>
  </si>
  <si>
    <t>AVILA/MONTELONGO/ALEJANDRA</t>
  </si>
  <si>
    <t>SANCHEZ/LEMUS/ROSA AURORA</t>
  </si>
  <si>
    <t>SEPULVEDA/GAVARAIN/MARIA JESUS</t>
  </si>
  <si>
    <t>GURROLA/RODRIGUEZ/ESTHER ERENDIRA</t>
  </si>
  <si>
    <t>COTA/NU&amp;EZ/RODOLFO URIEL</t>
  </si>
  <si>
    <t>MARRUFFO/MEDINA/ANA VICTORIA</t>
  </si>
  <si>
    <t>CONTRERAS/IBARRA/EVELIN</t>
  </si>
  <si>
    <t>ARGUELLES/ANAYA/KARLA VIANEY</t>
  </si>
  <si>
    <t>GERARDO/CASTRO/ANA</t>
  </si>
  <si>
    <t>LOPEZ/ALVAREZ/ISRAEL</t>
  </si>
  <si>
    <t>PEREZ/VILLALPANDO/LEYRIA LUCIA</t>
  </si>
  <si>
    <t>CASTRO/CESE&amp;A/DANIELA IBETH</t>
  </si>
  <si>
    <t>GAXIOLA/TORRES/YADIRA MONSERRAT</t>
  </si>
  <si>
    <t>MORALES/PORTAL/LAURA</t>
  </si>
  <si>
    <t>DIAZ/MURILLO/BRENDA ILEANA</t>
  </si>
  <si>
    <t>LUCERO/HIGUERA/ANA ISABEL</t>
  </si>
  <si>
    <t>RUIZ/BAEZ/SUJEY</t>
  </si>
  <si>
    <t>ANIMAS/ARREOLA/MARIA DE LOS ANGELES</t>
  </si>
  <si>
    <t>ORDO&amp;EZ/DURAN/HERNANDO FRANCISCO</t>
  </si>
  <si>
    <t>SANCHEZ/VELIZ/JESUS FERNANDO</t>
  </si>
  <si>
    <t>CASTILLO/SANDOVAL/VICTOR ARIEL</t>
  </si>
  <si>
    <t>CASTA&amp;ON/VILLANUEVA/JHOAN WILBERTO</t>
  </si>
  <si>
    <t>VALADEZ/ORDO&amp;EZ/MAX</t>
  </si>
  <si>
    <t>NU&amp;EZ/CASTILLO/FRANCIA JOHANA</t>
  </si>
  <si>
    <t>CARDENAS/LIBORIO/JOSE LUIS</t>
  </si>
  <si>
    <t>ITURRIOS/LIMON/BRENDA ARACELI</t>
  </si>
  <si>
    <t>TORRES/MU&amp;OZ/JOSE IVAN ROMEO</t>
  </si>
  <si>
    <t>LUCERO/GERALDO/SONIA GUADALUPE</t>
  </si>
  <si>
    <t>RAMIREZ/LOPEZ/JOSE JULIAN</t>
  </si>
  <si>
    <t>ARMENTA/ARMENTA/BALTAZAR</t>
  </si>
  <si>
    <t>NEVAREZ/GARCIA/JAVIER ENRIQUE</t>
  </si>
  <si>
    <t>RUIZ/VALLE/SONELI JULIANA</t>
  </si>
  <si>
    <t>FIGUEROA/CAMELO/DAVID</t>
  </si>
  <si>
    <t>OSOBAMPO/AGUILAR/EDUARDO</t>
  </si>
  <si>
    <t>BARE&amp;O/PALOMARES/MIRTHA ALICIA</t>
  </si>
  <si>
    <t>ACOSTA/RIOS/JORGE LUIS</t>
  </si>
  <si>
    <t>PLATA/CORONA/EVA</t>
  </si>
  <si>
    <t>BRICE&amp;O/VALDEZ/ANA LUISA</t>
  </si>
  <si>
    <t>ACOSTA/TORRES/DALIA ESMERALDA</t>
  </si>
  <si>
    <t>ZAVALA/RUIZ/ALMA DENISE</t>
  </si>
  <si>
    <t>ARMENTA/CUEVAS/ZULEMA</t>
  </si>
  <si>
    <t>ZU&amp;IGA/TORRES/HILDELGARDEN</t>
  </si>
  <si>
    <t>MORALES/CASTRO/JAVIER ERNESTO</t>
  </si>
  <si>
    <t>ANGULO/DELGADO/DULCE BEATRIZ</t>
  </si>
  <si>
    <t>NU&amp;EZ/MARTINEZ/MARCELA ELIZABETH</t>
  </si>
  <si>
    <t>ARCE/OJEDA/ILDEFONSO</t>
  </si>
  <si>
    <t>MEDINA/BERNAL/SILVIA VERONICA</t>
  </si>
  <si>
    <t>ARMENTA/FELIX/NORMA ALEJANDRA</t>
  </si>
  <si>
    <t>SANCHEZ/BOJORQUEZ/ELIEZER</t>
  </si>
  <si>
    <t>CRESPO/NAVARRO/MARIELA AGLAEL</t>
  </si>
  <si>
    <t>ALARCON/RUBIO/WENDY ARLENE</t>
  </si>
  <si>
    <t>ROBLES/VEGA/MARTIN</t>
  </si>
  <si>
    <t>VAZQUEZ/IBARRA/FRANCISCA PATRICIA</t>
  </si>
  <si>
    <t>SOTELO/OLACHEA/LAURA ESMERALDA</t>
  </si>
  <si>
    <t>BARBOZA/DIAZ/REBECA</t>
  </si>
  <si>
    <t>RODRIGUEZ/IBARRA/ALFREDO</t>
  </si>
  <si>
    <t>REYES/ANGULO/KARLA</t>
  </si>
  <si>
    <t>LANDEROS/NAVARRO/OSCAR GABRIEL GUADALUPE</t>
  </si>
  <si>
    <t>RAMOS/ACOSTA/OMAR</t>
  </si>
  <si>
    <t>ROBLES/VEGA/NOIRA AIME</t>
  </si>
  <si>
    <t>CAMEZ/APODACA/MIRIAM BERENICE</t>
  </si>
  <si>
    <t>TORRES/SALAS/ALEJANDRA</t>
  </si>
  <si>
    <t>LUQUE/MIRANDA/EMMA LUZ</t>
  </si>
  <si>
    <t>PINZON/ONTIVEROS/ELIZABETH</t>
  </si>
  <si>
    <t>ARIYOSHI/MILLAN/ROSA MARIA</t>
  </si>
  <si>
    <t>GALLARDO/EVARISTO/CLAUDIA</t>
  </si>
  <si>
    <t>PUPPO/CISNEROS/GLADIS LUCILA</t>
  </si>
  <si>
    <t>CARRILLO/OCHOA/JULIA ANANI</t>
  </si>
  <si>
    <t>GARCIA/GONZALEZ/VERONICA LIZETH</t>
  </si>
  <si>
    <t>FLORES/ORTEGA/JOSE GUADALUPE</t>
  </si>
  <si>
    <t>RAMOS/SOTO/MARTHA ELENA</t>
  </si>
  <si>
    <t>SARABIA/QUINTERO/CECILIA</t>
  </si>
  <si>
    <t>MORALES/BELTRAN/EDGAR IVAN</t>
  </si>
  <si>
    <t>LOPEZ/OLIVAS/LILIANA ELIZABETH</t>
  </si>
  <si>
    <t>VAZQUEZ/JACOBO/ANA ELIZABETH</t>
  </si>
  <si>
    <t>CASTRO/COTA/CAROLINA</t>
  </si>
  <si>
    <t>IRIARTE/SERNA/MARIA DOLORES</t>
  </si>
  <si>
    <t>PLATEROS/NAVARRO/MIGUEL ANGEL</t>
  </si>
  <si>
    <t>CABANILLAS/CASTILLO/ROSA FRANCIA</t>
  </si>
  <si>
    <t>RUELAS/AVILA/XOCHITL ARELI</t>
  </si>
  <si>
    <t>DE LA TOBA/ROMERO/DENISSE GUADALUPE</t>
  </si>
  <si>
    <t>LOPEZ/VEGA/LAURA PATRICIA</t>
  </si>
  <si>
    <t>MANCILLAS/ARREOLA/RAMONA VIRIDIANA</t>
  </si>
  <si>
    <t>GARCIA/VALENZUELA/GRISELDA</t>
  </si>
  <si>
    <t>LADINO/VILLANUEVA/ALBA PAULINA</t>
  </si>
  <si>
    <t>PAREDES/RODRIGUEZ/EDELMA JUDITH</t>
  </si>
  <si>
    <t>LEYVA/CASTILLO/BRENDA GUADALUPE</t>
  </si>
  <si>
    <t>GONZALEZ/BARBOSA/OLIVIA</t>
  </si>
  <si>
    <t>BELTRAN/VALDEZ/AMADO</t>
  </si>
  <si>
    <t>ROJAS/MEDINA/REYNA ISABEL</t>
  </si>
  <si>
    <t>NU&amp;EZ/RICO/JOSE JESUS</t>
  </si>
  <si>
    <t>LEDESMA/ROBLES/EDUARDO</t>
  </si>
  <si>
    <t>SAVIN/PADILLA/RAMON ALBERTO</t>
  </si>
  <si>
    <t>PALOS/BELTRAN/VERONICA GUADALUPE</t>
  </si>
  <si>
    <t>TREJO/DE LA TORRE/SILVIA MARA</t>
  </si>
  <si>
    <t>PEREZ/NAVARRO/LUIS FABIAN</t>
  </si>
  <si>
    <t>GONZALEZ/DUARTE/EDGAR JOAQUIN</t>
  </si>
  <si>
    <t>CORONA/SALDA&amp;A/JOHANNA</t>
  </si>
  <si>
    <t>RODRIGUEZ/RAMIREZ/CLAUDIA GUADALUPE</t>
  </si>
  <si>
    <t>BARRIGA/TELLEZ/MARIA LUISA</t>
  </si>
  <si>
    <t>BA&amp;UELOS/ALVAREZ/BENITO</t>
  </si>
  <si>
    <t>MONTERO/OLIVO/ARTURO</t>
  </si>
  <si>
    <t>GOMEZ/TORRES/JACKELINE</t>
  </si>
  <si>
    <t>MENDOZA/VALDIVIA/MIGUEL ANGEL</t>
  </si>
  <si>
    <t>DOMINGUEZ/SALAZAR/HECTOR</t>
  </si>
  <si>
    <t>RODRIGUEZ/CASTILLO/JOSE LUIS</t>
  </si>
  <si>
    <t>OSUNA/GUTIERREZ/SINIA SANDYVELL</t>
  </si>
  <si>
    <t>ZUMAYA/SEPULVEDA/JUAN ANTONIO</t>
  </si>
  <si>
    <t>CASILLAS/GARDU&amp;O/IGNACIO EDUARDO</t>
  </si>
  <si>
    <t>GUTIERREZ/RIVERA/OMAR</t>
  </si>
  <si>
    <t>TREVI&amp;O/OSUNA/ANABEL</t>
  </si>
  <si>
    <t>MEZA/GUTIERREZ/VIVIANA</t>
  </si>
  <si>
    <t>MANCILLAS/CHAVEZ/CARLOS ALEJANDRO</t>
  </si>
  <si>
    <t>CASILLAS/QUINTERO/CLAUDIA IBETH</t>
  </si>
  <si>
    <t>QUIRARTE/FONSECA/JORGE EDUARDO</t>
  </si>
  <si>
    <t>RAMIREZ/LOZA/DINORAH JULIETA</t>
  </si>
  <si>
    <t>SANCHEZ/VELIZ/GERARDO ENRIQUE</t>
  </si>
  <si>
    <t>LOPEZ/AGUILERA/JUANA ALICIA</t>
  </si>
  <si>
    <t>GERARDO/TONCHE/ANTONIA</t>
  </si>
  <si>
    <t>IBARRA/ALANIZ/JESSICA YURIDIA</t>
  </si>
  <si>
    <t>OJEDA/SMITH/CARLOS JAHIR</t>
  </si>
  <si>
    <t>AYALA/DELGADO/KARINA MANUELA</t>
  </si>
  <si>
    <t>BRINGAS/SALAZAR/CRUZ BENJAMIN</t>
  </si>
  <si>
    <t>MESTA/OSUNA/LUIS MIGUEL</t>
  </si>
  <si>
    <t>GONZALEZ/LOPEZ/IVAN</t>
  </si>
  <si>
    <t>CARABITA/GONZALEZ RUBIO/MARIO ALBERTO</t>
  </si>
  <si>
    <t>PEREZ/ESPINOZA/ERICK ERNESTO</t>
  </si>
  <si>
    <t>ALDAMA/FLORES/GADIEL</t>
  </si>
  <si>
    <t>SANCHEZ/AUDELO/KARLA VIRIDIANA</t>
  </si>
  <si>
    <t>ZAVALA/CERVANTES/JUAN CARLOS</t>
  </si>
  <si>
    <t>FLORES/DE LA TOBA/JOSE DAVID</t>
  </si>
  <si>
    <t>VERDUGO/ARENAS/RUBEN ADRIAN</t>
  </si>
  <si>
    <t>CANCHOLA/AVILEZ/ANA LETICIA</t>
  </si>
  <si>
    <t>LEON/ZUMAYA/SUSANA PRISCA</t>
  </si>
  <si>
    <t>FLORES/LUCERO/SERGIO ULISES</t>
  </si>
  <si>
    <t>ORNELAS/GALARZA/NORMA ISABEL</t>
  </si>
  <si>
    <t>GOMEZ/RICO/EDUARDO IVAN</t>
  </si>
  <si>
    <t>BURGOIN/ARCE/CHRISTIAN ABBIB</t>
  </si>
  <si>
    <t>NU&amp;EZ/GERALDO/IVAN ISMAEL</t>
  </si>
  <si>
    <t>MADUE&amp;O/CRESPO/ELSA GUADALUPE</t>
  </si>
  <si>
    <t>OLACHEA/DE LA TOBA/ABEL</t>
  </si>
  <si>
    <t>GOMEZ/BERNAL/OMAR ALI</t>
  </si>
  <si>
    <t>CASTA&amp;EDA/MACIEL/ALEJANDRO ISAAC</t>
  </si>
  <si>
    <t>CUEVAS/PEREZ/JORGE</t>
  </si>
  <si>
    <t>MARQUEZ/OROZCO/MARIELA DE LA PAZ</t>
  </si>
  <si>
    <t>CASTA&amp;EDA/RODRIGUEZ/JACOB OTHONIEL</t>
  </si>
  <si>
    <t>PEREZ/CASTRO/ILIANA</t>
  </si>
  <si>
    <t>RUIZ/LEON/BEATRIZ ADRIANA</t>
  </si>
  <si>
    <t>GOMEZ/ESCANDON/MONTSERRAT</t>
  </si>
  <si>
    <t>FIGUEROA//ANGEL ADRIAN</t>
  </si>
  <si>
    <t>PEREZ/VEGA/MOISES ULISES</t>
  </si>
  <si>
    <t>SANCHEZ/VAZQUEZ/MARISELA ISABEL</t>
  </si>
  <si>
    <t>RIVAS/GASTELUM/CRUZ FRANCISCA</t>
  </si>
  <si>
    <t>CASTRO/ACOSTA/MARCELA</t>
  </si>
  <si>
    <t>ARENIVAS/NAVARRO/CINTHIA ANGELINA</t>
  </si>
  <si>
    <t>TORRES/NAVARRO/CARLOS ARTURO</t>
  </si>
  <si>
    <t>VEGA/FAJARDO/ALBINA</t>
  </si>
  <si>
    <t>LOPEZ/RAMOS/KARINA GUADALUPE</t>
  </si>
  <si>
    <t>REZA/PATRON/CHRISTOPHER EZEQUIEL</t>
  </si>
  <si>
    <t>JIMENEZ/LOPEZ/MIRIAM YANET</t>
  </si>
  <si>
    <t>LIZARDI/LUCERO/ISSEL</t>
  </si>
  <si>
    <t>HIGUERA/GOMEZ/JUAN JOSE</t>
  </si>
  <si>
    <t>VIZCARRA/NAVARRO/CANDIDA MARIA</t>
  </si>
  <si>
    <t>VILLARREAL/RODRIGUEZ/SANDRA GABRIELA</t>
  </si>
  <si>
    <t>MEJIA/OLIVARES/BEATRIZ</t>
  </si>
  <si>
    <t>GUZMAN/ANDRADE/ADAN GILBERTO</t>
  </si>
  <si>
    <t>ABAROA/ZAMORANO/MARA STEFANY</t>
  </si>
  <si>
    <t>GONZALEZ DE LA LLAVE/ARCE/ZULMA ZULET</t>
  </si>
  <si>
    <t>JIMENEZ/CORTEZ/GIOVANNI</t>
  </si>
  <si>
    <t>MARTINEZ/NAVARRO/DAVID ALFREDO</t>
  </si>
  <si>
    <t>CORTES/VIDAL/VICTOR HUGO</t>
  </si>
  <si>
    <t>SALGADO/MARTINEZ/RENE IVAN</t>
  </si>
  <si>
    <t>DOMINGUEZ/LIERAS/JOSE TRINIDAD</t>
  </si>
  <si>
    <t>AGUILAR/QUEZADA/SILVIA</t>
  </si>
  <si>
    <t>DELGADO/ALBA/JORGE EDUARDO</t>
  </si>
  <si>
    <t>LOPEZ/IBARRA/MARIA GUADALUPE</t>
  </si>
  <si>
    <t>AMADOR/SANABRIA/RAUL ALEJANDRO</t>
  </si>
  <si>
    <t>NEGRETE/VELAZQUEZ/NICTE NOEMI</t>
  </si>
  <si>
    <t>NU&amp;EZ/AMAO/LUVINA</t>
  </si>
  <si>
    <t>NU&amp;EZ/GERALDO/MARIA DE LA LUZ</t>
  </si>
  <si>
    <t>ROCHIN/PERALTA/NADIA VANESA</t>
  </si>
  <si>
    <t>CRUZ/UNZON/RUTH SARAHI</t>
  </si>
  <si>
    <t>MAYORAL/PATRON/VERONICA</t>
  </si>
  <si>
    <t>NAVARRO/MARTINEZ/ANDREA ABIGAIL</t>
  </si>
  <si>
    <t>CASTA&amp;ON/AGUILAR/ELSA</t>
  </si>
  <si>
    <t>ACEVEDO/VALENZUELA/JORGE ALBERTO</t>
  </si>
  <si>
    <t>ORTU&amp;O/SALGADO/GUDELIA</t>
  </si>
  <si>
    <t>MITA/CARRERA/EBENEZER DAVID</t>
  </si>
  <si>
    <t>SANCHEZ/TORRES/JONATHAN</t>
  </si>
  <si>
    <t>CESE&amp;A/COLLINS/NOE</t>
  </si>
  <si>
    <t>VELAZQUEZ/MORALES/JOSEFINA MERIT</t>
  </si>
  <si>
    <t>ALVAREZ/AMARILLAS/JESUS HERNAN</t>
  </si>
  <si>
    <t>OJEDA/CHAVEZ/VIANEY BERENICE</t>
  </si>
  <si>
    <t>LOPEZ/URIAS/JOSE MIGUEL</t>
  </si>
  <si>
    <t>VELAZQUEZ/PUENTE/ULISES</t>
  </si>
  <si>
    <t>GARCIA/CASTILLO/ROCIO</t>
  </si>
  <si>
    <t>PLATEROS/PEREZ/DANIEL EDUARDO</t>
  </si>
  <si>
    <t>SINGH/ROMERO/EMMANUEL ULISES</t>
  </si>
  <si>
    <t>MARTINEZ/GUERRERO/CYNTHIA ARCELIA</t>
  </si>
  <si>
    <t>VARGAS/AVILES/ILEANA DOREE</t>
  </si>
  <si>
    <t>BALDERAS/QUINTANA/ALBERTO</t>
  </si>
  <si>
    <t>BELTRAN/ROCHIN/EDUARDO</t>
  </si>
  <si>
    <t>MARTINEZ/REYES/ERIKA DALILA</t>
  </si>
  <si>
    <t>FONCERRADA/COSIO/MARIA JESUS</t>
  </si>
  <si>
    <t>GARCIA/ARIAS/SAYRA MARCELA</t>
  </si>
  <si>
    <t>MURILLO/SALINAS/JESUS FILIBERTO</t>
  </si>
  <si>
    <t>VILLA/CENDEJAS/LUZ VIVIANA</t>
  </si>
  <si>
    <t>ARTEAGA/RIVAS/BLANCA VIRIDIANA</t>
  </si>
  <si>
    <t>VILLEGAS/BARBA/SARA</t>
  </si>
  <si>
    <t>DOMINGUEZ/OLGUIN/DAGHO</t>
  </si>
  <si>
    <t>ROMERO/SILVA/LILLIAN</t>
  </si>
  <si>
    <t>RENDON/APREZA/ANIBAL</t>
  </si>
  <si>
    <t>BADILLO/COTA/XOCHIQUETZAL</t>
  </si>
  <si>
    <t>MERCADO/MEDINA/LUZ BERTHILA</t>
  </si>
  <si>
    <t>CARO/FELIX/REYNA LUCERO</t>
  </si>
  <si>
    <t>HERNANDEZ VELA/PECINA/ANGEL GIBRAN</t>
  </si>
  <si>
    <t>REAL/ORDAZ/SANDRA CORAL</t>
  </si>
  <si>
    <t>PAREDES/RODRIGUEZ/WENDY GUADALUPE</t>
  </si>
  <si>
    <t>OBESO/ARMENTA/WENDY LIZBETH</t>
  </si>
  <si>
    <t>CESE&amp;A/CESE&amp;A/ANA AMELIA</t>
  </si>
  <si>
    <t>ARAMBURO/COVARRUBIAS/TONATIUH</t>
  </si>
  <si>
    <t>MARTINEZ/SANCHEZ/MARCOS GABRIEL</t>
  </si>
  <si>
    <t>CASTILLO/DELGADO/JEIMY ALEJANDRO</t>
  </si>
  <si>
    <t>HERNANDEZ/PEREZ/LILIANA NALLELY</t>
  </si>
  <si>
    <t>NAREZ/ESTRADA/JESUS MANUEL</t>
  </si>
  <si>
    <t>ZAMUDIO/GUTIERREZ/ALAN</t>
  </si>
  <si>
    <t>SANDOVAL/REYES/EDUARDO</t>
  </si>
  <si>
    <t>BAEZ/ANGELES/ANTONIO</t>
  </si>
  <si>
    <t>BURGOIN/CERVANTES/MANUEL SALVADOR</t>
  </si>
  <si>
    <t>PERALTA/CAMACHO/JOSE JESUS</t>
  </si>
  <si>
    <t>TARIN/PARRA/CARLOS NOHE</t>
  </si>
  <si>
    <t>GARCIA/CARRILLO/MARIA IDALIA</t>
  </si>
  <si>
    <t>JOCOBI/FELIX/GABRIELA</t>
  </si>
  <si>
    <t>VERDUGO/LOPEZ/VIRGINIA</t>
  </si>
  <si>
    <t>ISLAS/SHARPE/CRISTIAN JAVIER</t>
  </si>
  <si>
    <t>JIMENEZ/ROMERO/JESUS</t>
  </si>
  <si>
    <t>SANCHEZ/OSUNA/HERNAN RAFAEL</t>
  </si>
  <si>
    <t>ARCE/GALVEZ/URIEL</t>
  </si>
  <si>
    <t>SANDOVAL/MURILLO/VICTOR MANUEL</t>
  </si>
  <si>
    <t>COTA/MALDONADO/ANNAHY</t>
  </si>
  <si>
    <t>CANTE/SALGADO/FRANCISCO JOEL</t>
  </si>
  <si>
    <t>DAVILA/GARCIA/ROBERTO ISABEL</t>
  </si>
  <si>
    <t>PUCHETA/IXTEPAN/ISAURA</t>
  </si>
  <si>
    <t>RAMIREZ/SARMIENTO/ALICIA</t>
  </si>
  <si>
    <t>MANRIQUEZ/SANCHEZ/NORMA ALICIA</t>
  </si>
  <si>
    <t>SALAS/RUELAS/LAURA ALICIA</t>
  </si>
  <si>
    <t>LOPEZ/GARCIA/ALEJANDRO CESAR</t>
  </si>
  <si>
    <t>GARCIA/GRIJALVA/ELOISA DEL CARMEN</t>
  </si>
  <si>
    <t>OLACHEA/MONDACA/HELGA AMARILDA</t>
  </si>
  <si>
    <t>CHAPARRO/GONZALEZ/DANIEL OBED</t>
  </si>
  <si>
    <t>LOPEZ/SALMERON/JESUS HUGO</t>
  </si>
  <si>
    <t>PALOS/ROUYER/ANDRES</t>
  </si>
  <si>
    <t>VELAZQUEZ/RODRIGUEZ/JUAN MANUEL</t>
  </si>
  <si>
    <t>RAMIREZ/ORTEGA/SULENI JAZMIN</t>
  </si>
  <si>
    <t>NAVA/MORENO/OBDULIA BERENICE</t>
  </si>
  <si>
    <t>FORT/GUTIERREZ/GLORIA ISABEL</t>
  </si>
  <si>
    <t>RAMOS/SAMANO/NUBIA</t>
  </si>
  <si>
    <t>GONZALEZ/ROSALES/LILIA</t>
  </si>
  <si>
    <t>VILLAVICENCIO/URIAS/BERENICE</t>
  </si>
  <si>
    <t>GONZALEZ/CARDENAS/ROSARIO</t>
  </si>
  <si>
    <t>ORTEGA/CORONEL/MIGUEL ANTONIO</t>
  </si>
  <si>
    <t>SANTISTEBAN/OSORIO/LAURA</t>
  </si>
  <si>
    <t>PERALTA/ARCE/MARIO EVENER</t>
  </si>
  <si>
    <t>MARTINEZ/FLORES/JOSE BENJAMIN</t>
  </si>
  <si>
    <t>QUINTERO/RODRIGUEZ/SURIANA ABIGAIN</t>
  </si>
  <si>
    <t>OTA&amp;EZ/GOMEZ/CARLOS ALBERTO</t>
  </si>
  <si>
    <t>CASTA&amp;EDA/RODRIGUEZ/MARIO ANTONIO</t>
  </si>
  <si>
    <t>GARCIGLIA/TREJO/JESUS ESTEBAN</t>
  </si>
  <si>
    <t>CONTRERAS/VALLE/MARGARITO DE JESUS</t>
  </si>
  <si>
    <t>BECIEZ/LARA/ERIK ALEXANDER</t>
  </si>
  <si>
    <t>FLORES/MORALES/EDWIN ANTONIO</t>
  </si>
  <si>
    <t>LERMA/MARRON/JOSE MANUEL</t>
  </si>
  <si>
    <t>PEREZ/ATIENZO/ERIKA MARIA</t>
  </si>
  <si>
    <t>MANRIQUEZ/CERDA/ADALJISA YAJAHIRA</t>
  </si>
  <si>
    <t>CORONADO/GALINDO/XIOMARA</t>
  </si>
  <si>
    <t>DIAZ/CRESPO/ELSA TRINIDAD</t>
  </si>
  <si>
    <t>CARDENAS/FLORES/MANUELA PATRICIA</t>
  </si>
  <si>
    <t>SANDOVAL/ROLDAN/ELIA</t>
  </si>
  <si>
    <t>LOPEZ/ALMANZA/EDUARDO</t>
  </si>
  <si>
    <t>DELGADO/HEREDIA/SOLANGEL</t>
  </si>
  <si>
    <t>NAVARRETE/MELGAR/YESSENIA</t>
  </si>
  <si>
    <t>PULIDO/CRUZ/IVAN EDGARDO</t>
  </si>
  <si>
    <t>CONTRERAS/FAVELA/FELIPE DE JESUS</t>
  </si>
  <si>
    <t>PUPPO/CISNEROS/RAMON EDUARDO</t>
  </si>
  <si>
    <t>CAMARENA/ORTEGA/JUAN CARLOS</t>
  </si>
  <si>
    <t>CARRE&amp;O/DE LA ROSA/FERNANDO</t>
  </si>
  <si>
    <t>GULUARTE/CESE&amp;A/JESUS SALVADOR</t>
  </si>
  <si>
    <t>VILLASE&amp;OR/HAMILTON/ALEJANDRO HARLOE</t>
  </si>
  <si>
    <t>SALGADO/CERVON/RICARDO FERNANDO</t>
  </si>
  <si>
    <t>HERNANDEZ/LOPEZ/LORENA</t>
  </si>
  <si>
    <t>RAMIREZ/MERCADO/ANA ISABEL</t>
  </si>
  <si>
    <t>CAMACHO/MAGDON/MANUEL ELIGIO</t>
  </si>
  <si>
    <t>AMADOR/TRASVI&amp;A/MARIA DEL CARMEN</t>
  </si>
  <si>
    <t>ENCINAS/CAREAGA/MARTINA</t>
  </si>
  <si>
    <t>BECERRA/ADAMS/ABIGAIL GABRIELA</t>
  </si>
  <si>
    <t>MEZA/PARENTE/GETHSEMANI</t>
  </si>
  <si>
    <t>LEON/GALVEZ/ROBERTO JOSE</t>
  </si>
  <si>
    <t>LOPEZ/ALVAREZ/ABDON</t>
  </si>
  <si>
    <t>RAMIREZ/MEDINA/JOSE ANGEL</t>
  </si>
  <si>
    <t>VEGA/TRUJILLO/EMMA GUADALUPE</t>
  </si>
  <si>
    <t>LANDEY/GONZALEZ/PAULO</t>
  </si>
  <si>
    <t>LOZANO/TORRES/GEOVANY AARON ALEJANDRO</t>
  </si>
  <si>
    <t>ROMAN/BAEZ/GUADALUPE</t>
  </si>
  <si>
    <t>PEREA/NIEBLAS/KARLA</t>
  </si>
  <si>
    <t>GUEL/LOPEZ/LUIS MIGUEL</t>
  </si>
  <si>
    <t>BERZUNZA/SANCHEZ/JORGE ALEJANDRO</t>
  </si>
  <si>
    <t>TIRADO/MARTINEZ/ROSARIO AMERICA</t>
  </si>
  <si>
    <t>LOPEZ/ANAYA/BEATRIZ</t>
  </si>
  <si>
    <t>PI&amp;A/LEAL/LLUVIA YAZMIN</t>
  </si>
  <si>
    <t>GUERE&amp;A/BURGOIN/NIDIA ANDREA</t>
  </si>
  <si>
    <t>IMPERIAL/JARAMILLO/LUIS ARMANDO</t>
  </si>
  <si>
    <t>ALMANZA/AVILES/MARIA ELIZABETH</t>
  </si>
  <si>
    <t>LEYVA/LEYVA/YAREMI</t>
  </si>
  <si>
    <t>OLIVAS/MENDOZA/CESAR</t>
  </si>
  <si>
    <t>CRUZ/HERRERA/DIANA ROSALBA</t>
  </si>
  <si>
    <t>CEBALLOS/LUNA/TANIA LLARELY</t>
  </si>
  <si>
    <t>COTA/PACHECO/MONICA ESMERALDA</t>
  </si>
  <si>
    <t>LOPEZ/SANCHEZ/GUADALUPE SAMANTHA</t>
  </si>
  <si>
    <t>CASTRO/MARTINEZ/ZOIDETH</t>
  </si>
  <si>
    <t>MARQUEZ/ARREOLA/LUZ OLIVIA</t>
  </si>
  <si>
    <t>BERNAL/GARCIA/IMNA RAQUEL</t>
  </si>
  <si>
    <t>VALDEZ/MURO/MAGDALENA</t>
  </si>
  <si>
    <t>LUQUE/GASTELUM/OSCAR GILBERTO</t>
  </si>
  <si>
    <t>ALVARADO/SANCHEZ/ALFA AZUCENA</t>
  </si>
  <si>
    <t>GUTIERREZ/PIMENTEL/ANGIE PATRICIA</t>
  </si>
  <si>
    <t>FLORES/URBINA/KARINA IVETH</t>
  </si>
  <si>
    <t>RUIZ/GASTELUM/RAQUEL</t>
  </si>
  <si>
    <t>LUGO/HERNANDEZ/VANESSA</t>
  </si>
  <si>
    <t>GUTIERREZ/LEYVA/DIANA CECILIA</t>
  </si>
  <si>
    <t>BOJORQUEZ/BALDENEBRO/PATRICIA GUADALUPE</t>
  </si>
  <si>
    <t>RUIZ/MENDOZA/DULCE MARIA</t>
  </si>
  <si>
    <t>GONZALEZ/DE LEON/VERONICA</t>
  </si>
  <si>
    <t>MALDONADO/BARRERAS/MILKA LUCIA</t>
  </si>
  <si>
    <t>ROCHA/RAMIREZ/ARACELY CRISTINA</t>
  </si>
  <si>
    <t>ISLAS/SHARPE/LILIAN GABRIELA</t>
  </si>
  <si>
    <t>GALINDO/GAYTAN/MARTHA CELENE</t>
  </si>
  <si>
    <t>MU&amp;OZ/ALCARAZ/MIRNA HAYDE</t>
  </si>
  <si>
    <t>ALVAREZ/GARCIA/MARIVEL</t>
  </si>
  <si>
    <t>VALDEZ/LEYVA/ALMA ROSA</t>
  </si>
  <si>
    <t>GONZALEZ/MU&amp;OZ/MARITZA</t>
  </si>
  <si>
    <t>ZU&amp;IGA/ESCARREGA/CARMEN LETICIA</t>
  </si>
  <si>
    <t>SOTO/GAMEZ/JOSE EMILIO</t>
  </si>
  <si>
    <t>TORRES/ORDU&amp;O/ANA MARIA</t>
  </si>
  <si>
    <t>SALINAS/TORRES/VICTOR MICHAEL</t>
  </si>
  <si>
    <t>VAZQUEZ/REYES/CINTHYA JOHANNA</t>
  </si>
  <si>
    <t>MORALES/GONZALEZ/KARLA MARIA</t>
  </si>
  <si>
    <t>PEREZ/FLORES/LUIS ALBERTO</t>
  </si>
  <si>
    <t>RODRIGUEZ/REYES/JUAN FRANCISCO</t>
  </si>
  <si>
    <t>SANCHEZ/HERNANDEZ/LEOPOLDO</t>
  </si>
  <si>
    <t>PATRON/QUINTERO/MIGUEL ANGEL</t>
  </si>
  <si>
    <t>CASTRO/FELIX/ROCIO DEL CARMEN</t>
  </si>
  <si>
    <t>GAMEZ/PEREZ/ORLANDO</t>
  </si>
  <si>
    <t>DIAZ/VERDUGO/JUAN DE DIOS</t>
  </si>
  <si>
    <t>SANCHEZ/SALAZAR/BRENILDE</t>
  </si>
  <si>
    <t>ZUBIA/RUELAS/ANA LIDIA</t>
  </si>
  <si>
    <t>VALENZUELA/PEREZ/CYNTHIA RAMONA</t>
  </si>
  <si>
    <t>ESPARZA/OCHOA/ADELAIDA</t>
  </si>
  <si>
    <t>DAMIAN/HERNANDEZ/LILIANA GUADALUPE</t>
  </si>
  <si>
    <t>RODRIGUEZ/DELGADO/BRENDA ALICIA</t>
  </si>
  <si>
    <t>DEL CASTILLO/MEZA/GABRIELA FERNANDA</t>
  </si>
  <si>
    <t>GUILLEN/CUEVA/HIPOLITO</t>
  </si>
  <si>
    <t>GALLARDO/BONILLA/JUAN JOSE</t>
  </si>
  <si>
    <t>ROCHA/AMADOR/ESMERALDA</t>
  </si>
  <si>
    <t>GONZALEZ/OJEDA/JONATHAN JESUS</t>
  </si>
  <si>
    <t>DAZA/VINALAY/NOA SARAI</t>
  </si>
  <si>
    <t>VILLEGAS/MELGAR/ADRIANA GUADALUPE</t>
  </si>
  <si>
    <t>LORETO/RAMIREZ/CLAUDIA</t>
  </si>
  <si>
    <t>ZAMORA/GARCIA/VERONICA ELVIRA</t>
  </si>
  <si>
    <t>MARTINEZ/NAVARRO/OLIVIA</t>
  </si>
  <si>
    <t>MENDOZA/DORANTES/LIDIA</t>
  </si>
  <si>
    <t>MEDINA/LOPEZ/ZAIKY MELISSE</t>
  </si>
  <si>
    <t>BERNAL/CAMACHO/EDNA RAQUEL</t>
  </si>
  <si>
    <t>TAPIA/CASTRO/CESAR ARODI</t>
  </si>
  <si>
    <t>FIERRO/DE LA ROSA/DULCE MARIA</t>
  </si>
  <si>
    <t>COTA/AVILA/ANEL AMIRA</t>
  </si>
  <si>
    <t>GONZALEZ/ZAZUETA/JAQUELINE</t>
  </si>
  <si>
    <t>MERCADO/VIGUERAS/NOEMI</t>
  </si>
  <si>
    <t>TREJO/OJEDA/ANGELICA ANAIS</t>
  </si>
  <si>
    <t>TREJO/OJEDA/ANGELES ZINAHI</t>
  </si>
  <si>
    <t>VERDUZCO/ARCE/VIVIANA</t>
  </si>
  <si>
    <t>DIAZ/SOLORIO/ARACELI</t>
  </si>
  <si>
    <t>LEAL/OROZCO/GUILLERMINA</t>
  </si>
  <si>
    <t>ROMERO/CASTILLO/IVONNE GUADALUPE</t>
  </si>
  <si>
    <t>LOPEZ/HUERTA/OMAR ARTURO</t>
  </si>
  <si>
    <t>TALAMANTES/COLLINS/JUAN DE DIOS</t>
  </si>
  <si>
    <t>AMAO/ROMERO/ROBERTO ENRIQUE</t>
  </si>
  <si>
    <t>SEGOVIANO/ALVAREZ/PEDRO DAVID</t>
  </si>
  <si>
    <t>MARTINEZ/SANCHEZ/JESUS OMAR</t>
  </si>
  <si>
    <t>TAPIA/ESTEBANE/GUADALUPE</t>
  </si>
  <si>
    <t>GIADANS/GOMEZ/MARIANA DE JESUS</t>
  </si>
  <si>
    <t>REBOLLEDO/ALVAREZ/JONATHAN</t>
  </si>
  <si>
    <t>ROMERO/CHAVEZ/DORA YESENIA</t>
  </si>
  <si>
    <t>CEBALLOS/MORENO/JESUS MARIA</t>
  </si>
  <si>
    <t>NI&amp;O/RAMIREZ/JANET</t>
  </si>
  <si>
    <t>HERNANDEZ/VAZQUEZ/SUE ALEJANDRA</t>
  </si>
  <si>
    <t>ARAMBURO/JUAREZ/JUAN JESUS</t>
  </si>
  <si>
    <t>NAVAR/LABORIN/ESMERALDA</t>
  </si>
  <si>
    <t>ZAMORA/LLAMAS/CRISTINA CANDELARIA</t>
  </si>
  <si>
    <t>COTA/PEREZ/ANA RUTH</t>
  </si>
  <si>
    <t>DELGADO/VILLAVICENCIO/RAUL</t>
  </si>
  <si>
    <t>LUQUE/VALDEZ/JUAN PABLO</t>
  </si>
  <si>
    <t>SAMPEDRO/MORALES/VERONICA</t>
  </si>
  <si>
    <t>LOPEZ/AGUILAR/CARLOS</t>
  </si>
  <si>
    <t>MORALES/MORENO/GRICELDA</t>
  </si>
  <si>
    <t>URIBE/PRADO/JOSE</t>
  </si>
  <si>
    <t>MONTOYA/MEDINA/NORA CLARITA</t>
  </si>
  <si>
    <t>ALVAREZ/MORON/LISBIA CANDELARIA</t>
  </si>
  <si>
    <t>AVELAR/JUAREZ/KARLA MAYELA</t>
  </si>
  <si>
    <t>VALENZUELA/MUNGUIA/FRANCISCO GERARDO</t>
  </si>
  <si>
    <t>MORENO/CIBRIAN/VICTOR MANUEL</t>
  </si>
  <si>
    <t>BENITEZ/BULNES/ARMANDO</t>
  </si>
  <si>
    <t>CASTRO/CAZAREZ/MARIA ARELI</t>
  </si>
  <si>
    <t>QUI&amp;ONES/TORRES/AZUCENA MARIA GUADALUPE</t>
  </si>
  <si>
    <t>CECE&amp;A/PEREZ/MELVA GISELA</t>
  </si>
  <si>
    <t>SALDIVAR/VARGAS/ALMA CELIA</t>
  </si>
  <si>
    <t>CORRALES/ANGULO/MARISELA</t>
  </si>
  <si>
    <t>RAMOS/LAMAS/HUMBERTO</t>
  </si>
  <si>
    <t>PE&amp;A/AVILA/YOLANDA</t>
  </si>
  <si>
    <t>CRUZ/HIGUERA/NEREYDA</t>
  </si>
  <si>
    <t>VIZCARRA/TERRAZA/MARIA LETICIA</t>
  </si>
  <si>
    <t>TINOCO/RUIZ/MARLEN ARACELY</t>
  </si>
  <si>
    <t>ZEPEDA/SARABIA/CLAUDIA SHEILA</t>
  </si>
  <si>
    <t>CASTRO/LOZANO/SAMUEL</t>
  </si>
  <si>
    <t>CASTRO/TRASVI&amp;A/JAKELINE</t>
  </si>
  <si>
    <t>AHUMADA/ALVARADO/ADRIANA GABRIELA</t>
  </si>
  <si>
    <t>GARCIA/SUAREZ/ADA IRIS</t>
  </si>
  <si>
    <t>MIRANDA/MARTINEZ/MARIA DEL ROSARIO</t>
  </si>
  <si>
    <t>COVARRUBIAS/ROMERO/ALFONSO</t>
  </si>
  <si>
    <t>LOPEZ/SALCIDO/DANTE ALEJANDRO</t>
  </si>
  <si>
    <t>ESCAMILLA/CISNEROS/JESUS</t>
  </si>
  <si>
    <t>OSUNA/BELTRAN/EDWIN</t>
  </si>
  <si>
    <t>VALDEZ/VALDEZ/RAMON ANTONIO</t>
  </si>
  <si>
    <t>CAMACHO/ALVA/GABRIEL</t>
  </si>
  <si>
    <t>VALENZUELA/BARRIGA/ALBERTO DE JESUS</t>
  </si>
  <si>
    <t>ORIZAGA/FRANCO/TANYA ELISA</t>
  </si>
  <si>
    <t>LOPEZ/FLORES/EVELYN</t>
  </si>
  <si>
    <t>AGUILAR/LOPEZ/LUIS EDUARDO</t>
  </si>
  <si>
    <t>SANTOS/MEJIA/LUIS JAIME</t>
  </si>
  <si>
    <t>MENDOZA/ALMADA/DANIEL</t>
  </si>
  <si>
    <t>MORALES/RUELAS/ESMERALDA DEL RAYO</t>
  </si>
  <si>
    <t>MU&amp;OZ/LEDESMA/DANIELA GUADALUPE</t>
  </si>
  <si>
    <t>CONTRERAS/MAYER/CHRISTIAN SALVADOR</t>
  </si>
  <si>
    <t>MADUE&amp;O/CRESPO/MANUEL ALEJANDRO</t>
  </si>
  <si>
    <t>BENITEZ/MEDINA/DOLORES GUADALUPE</t>
  </si>
  <si>
    <t>CASTA&amp;EDA/MARTINEZ/DESSERTHI ESBEYDI</t>
  </si>
  <si>
    <t>AGUIRRE/PADILLA/DIANA MELISSA</t>
  </si>
  <si>
    <t>PUPPO/CISNEROS/LUIS FRANCISCO</t>
  </si>
  <si>
    <t>LIERA/GUTIERREZ/PAOLA JEANETTE</t>
  </si>
  <si>
    <t>CHOMBO/GARCIA/NANCY FABIOLA</t>
  </si>
  <si>
    <t>NU&amp;EZ/ACOSTA/MARALI</t>
  </si>
  <si>
    <t>CERVANTES/PINEDA/CARLOS</t>
  </si>
  <si>
    <t>MONTES/HERNANDEZ/DANIEL</t>
  </si>
  <si>
    <t>ALCARAZ/AMBRIZ/JOAQUIN</t>
  </si>
  <si>
    <t>CASTRO/SEGURA/SERGIO ARATH</t>
  </si>
  <si>
    <t>MARTINEZ/REYES/BRENDA ADRIANA</t>
  </si>
  <si>
    <t>OJEDA/VALENZUELA/DANIEL</t>
  </si>
  <si>
    <t>VALLADARES/MARTINEZ/DANIELA MADAI</t>
  </si>
  <si>
    <t>PEREZ/RAZO/ERICKA GUADALUPE</t>
  </si>
  <si>
    <t>CASTRO/URIAS/ADALIA LISBET</t>
  </si>
  <si>
    <t>MORANTE/DOMINGUEZ/JACQUELINE MARIA</t>
  </si>
  <si>
    <t>MORENO/BOJORQUEZ/SANTIAGO</t>
  </si>
  <si>
    <t>CRUZ/DOMINGUEZ/ERIK ROMAN</t>
  </si>
  <si>
    <t>AHUMADA/VALENZUELA/ANUAHAR</t>
  </si>
  <si>
    <t>ACOSTA/KELLY/GRACIELA</t>
  </si>
  <si>
    <t>AGUIAR/CESE&amp;A/NIDIA IDELA</t>
  </si>
  <si>
    <t>ROMERO/RENTERIA/BLANCA EDITH</t>
  </si>
  <si>
    <t>ALVAREZ/LOPEZ/CAROLINA</t>
  </si>
  <si>
    <t>MARTINEZ/PARRA/JESUS YAHAIRA</t>
  </si>
  <si>
    <t>SANDOVAL/BELTRAN/ALDO ALAN</t>
  </si>
  <si>
    <t>LOPEZ/RODRIGUEZ/DANIEL ALBERTO</t>
  </si>
  <si>
    <t>VIZCARRA/RODRIGUEZ/ZEUZ ROLANDO</t>
  </si>
  <si>
    <t>MU&amp;OZ/ROSAS/MIRNA GUADALUPE</t>
  </si>
  <si>
    <t>TIRADO/CASTA&amp;EDA/LUIS MANUEL</t>
  </si>
  <si>
    <t>GONZALEZ/REYES/MARIO ALBERTO</t>
  </si>
  <si>
    <t>ESPINOSA/BALTAZAR/OSCAR JOSEPH</t>
  </si>
  <si>
    <t>JUAREZ/GALINDO/ISIDRO SALVADOR</t>
  </si>
  <si>
    <t>ARMENTA/ARMENTA/ROQUE ADALBERTO</t>
  </si>
  <si>
    <t>MEDINA/REYES/JORGE</t>
  </si>
  <si>
    <t>VEA/ROMERO/ROBERTO</t>
  </si>
  <si>
    <t>CERECER/ESTRADA/SAMUEL HORACIO</t>
  </si>
  <si>
    <t>MENDOZA/OCHOA/ROBERTO DANIEL</t>
  </si>
  <si>
    <t>GONZALEZ/GONZALEZ/GEOVANNI</t>
  </si>
  <si>
    <t>GARCIGLIA/TREJO/LUIS ANTONIO</t>
  </si>
  <si>
    <t>ALFARO/PAEZ/LUIS ALBERTO</t>
  </si>
  <si>
    <t>COTA/AYALA/JUAN ANTONIO</t>
  </si>
  <si>
    <t>GALLEGOS/HERNANDEZ/JESUS ARTURO</t>
  </si>
  <si>
    <t>RUIZ/GUTIERREZ/MARCO ANTONIO</t>
  </si>
  <si>
    <t>GOMEZ/SUAREZ/KEVIN IROEL</t>
  </si>
  <si>
    <t>GUTIERREZ/SALAZAR/JORGE</t>
  </si>
  <si>
    <t>SALAZAR/TELECHEA/ERNESTO</t>
  </si>
  <si>
    <t>CASILLAS/HERNANDEZ/MARIO REYES</t>
  </si>
  <si>
    <t>LANDIN/GARCIA/RICARDO SALVADOR</t>
  </si>
  <si>
    <t>ANDALON/GUTIERREZ/JUANA DE JESUS</t>
  </si>
  <si>
    <t>TRUJILLO/VILLAVICENCIO/RICARDO</t>
  </si>
  <si>
    <t>MORA/DELGADO/ELSY DORIZA</t>
  </si>
  <si>
    <t>LOPEZ/MAYTORENA/BRISA CRISTAL</t>
  </si>
  <si>
    <t>ARCE/RAMIREZ/DIANA</t>
  </si>
  <si>
    <t>MANRIQUEZ/HIGUERA/DULCE ANTONIA</t>
  </si>
  <si>
    <t>BOJORQUEZ/SANCHEZ/ALEJANDRINA</t>
  </si>
  <si>
    <t>SANCHEZ/KINEJARA/LUIS</t>
  </si>
  <si>
    <t>CHAVEZ/NU&amp;EZ/TERESITA DE JESUS</t>
  </si>
  <si>
    <t>TRUJILLO/JARAMILLO/DOMINGO DE JESUS</t>
  </si>
  <si>
    <t>ANGULO/PICAZO/MARIA TERESA</t>
  </si>
  <si>
    <t>SANDOVAL/BELTRAN/SONIA</t>
  </si>
  <si>
    <t>LOPEZ/CARLOS/JORGE ALBERTO</t>
  </si>
  <si>
    <t>GUILLEN/MEZA/EVANGELINA</t>
  </si>
  <si>
    <t>CASTRO/VALDEZ/HAYDEE</t>
  </si>
  <si>
    <t>ARTEAGA/ORTIZ/LUIS</t>
  </si>
  <si>
    <t>GARCIA/VON BORSTEL/BELEN GUADALUPE</t>
  </si>
  <si>
    <t>LOPEZ/IZABAL/MOISES AZAEL</t>
  </si>
  <si>
    <t>TORRES/ANAYA/CLAUDIA MIREYA</t>
  </si>
  <si>
    <t>GUZMAN/BARRON/ANA MARIA</t>
  </si>
  <si>
    <t>IRIARTE/SICAIROS/MARIA ORALIA</t>
  </si>
  <si>
    <t>TORRES/COLLANTES/JUAN ISMAEL</t>
  </si>
  <si>
    <t>ANDRADE/OLIVAS/MIGUEL ANGEL</t>
  </si>
  <si>
    <t>AVILA/RODRIGUEZ/LILIANA</t>
  </si>
  <si>
    <t>CONTRERAS/GUTIERREZ/ADRIANA PEKENVA</t>
  </si>
  <si>
    <t>SERRANO/MARTINEZ/LIEVIK HIRNAK</t>
  </si>
  <si>
    <t>LEON/ACEVEDO/ANNEL YOSSADARA</t>
  </si>
  <si>
    <t>GONZALEZ/VILLASE&amp;OR/ALVARO ENRIQUE</t>
  </si>
  <si>
    <t>TORRES/PEREZ/CUITLAHUAC</t>
  </si>
  <si>
    <t>TORRES/SARABIA/JORGE</t>
  </si>
  <si>
    <t>HODGERS/FELIX/REBECA</t>
  </si>
  <si>
    <t>OCHOA/FELIX/MARIA CELINA</t>
  </si>
  <si>
    <t>SANCHEZ/DIAZ/DANIEL IVAN</t>
  </si>
  <si>
    <t>GARCIA/GUTIERREZ/JULIO CESAR</t>
  </si>
  <si>
    <t>VALDEZ/MANZANO/JESUS GUADALUPE</t>
  </si>
  <si>
    <t>CARRILLO/MORENO/PEDRO GABRIEL</t>
  </si>
  <si>
    <t>VILLANUEVA/ESCOBAR/OSCAR JAVIER</t>
  </si>
  <si>
    <t>VALENCIA/GARMENDIA/CARLOS AUGUSTO</t>
  </si>
  <si>
    <t>LAMARQUE/ROMERO/JUAN ALFONSO</t>
  </si>
  <si>
    <t>FIGUEROA/SAUCEDA/DALIA DE JESUS</t>
  </si>
  <si>
    <t>SOTO/FLORES/VIRGEN SELENE</t>
  </si>
  <si>
    <t>ANGULO/LEON/SANTOS GUSTAVO</t>
  </si>
  <si>
    <t>ZAMUDIO/GUTIERREZ/ANDREI</t>
  </si>
  <si>
    <t>MORALES/CASTA&amp;EDA/OMAR HEBERTO</t>
  </si>
  <si>
    <t>CASTRO/LOPEZ/RUBEN</t>
  </si>
  <si>
    <t>MEZA/MONTELONGO/KARLOVY</t>
  </si>
  <si>
    <t>ACOSTA/MORA/DANIEL FRANCISCO</t>
  </si>
  <si>
    <t>AGUILAR/ORNELAS/FERMIN</t>
  </si>
  <si>
    <t>MORENO/GARCIA/JORGE ALBERTO</t>
  </si>
  <si>
    <t>VILLAVICENCIO/MARTINEZ/CARLOS ULISES</t>
  </si>
  <si>
    <t>CARBALLO/TRUJILLO/RODRIGO</t>
  </si>
  <si>
    <t>GULUARTE/FERRET/CHRISTOPHER MANUEL</t>
  </si>
  <si>
    <t>RUIZ/ABAROA/CARLOS ALBERTO</t>
  </si>
  <si>
    <t>PLATA/HERNANDEZ/BERENICE</t>
  </si>
  <si>
    <t>CANTE/RODRIGUEZ/RAY OMAR</t>
  </si>
  <si>
    <t>RAMIREZ/GARZON/VICTOR MANUEL</t>
  </si>
  <si>
    <t>ESTRADA/MAYORAL/ROSA MARIA</t>
  </si>
  <si>
    <t>URIAS/OCHOA/HUGO RICARDO</t>
  </si>
  <si>
    <t>SALAZAR/MORA/ANEL</t>
  </si>
  <si>
    <t>FLORES/LOPEZ/JUAN PABLO</t>
  </si>
  <si>
    <t>ROMERO/AVILES/ENRIQUE</t>
  </si>
  <si>
    <t>MONTA&amp;O/AVILES/EFREN</t>
  </si>
  <si>
    <t>MENDOZA/BOTELLO/ARELI ANGELITA</t>
  </si>
  <si>
    <t>MORALES/TALAMANTES/JOSE ISRAEL</t>
  </si>
  <si>
    <t>CUELLAR/MARTINEZ/JESUS ABRAHAM</t>
  </si>
  <si>
    <t>NEGRETE/GARIBAY/JORGE ISMAEL</t>
  </si>
  <si>
    <t>PERALTA/VELAZQUEZ/RIGOBERTO</t>
  </si>
  <si>
    <t>TOPETE/DIOSDADO/ABRAHAM</t>
  </si>
  <si>
    <t>MEDINA/COAQUIRA/DENYS TATIANA</t>
  </si>
  <si>
    <t>RUIZ/SANDOVAL/SILVIA YAZMIN</t>
  </si>
  <si>
    <t>FLORES/RODRIGUEZ/KARLA SELENE</t>
  </si>
  <si>
    <t>MARTINEZ/CASTELLANOS/SERGIO JOSE</t>
  </si>
  <si>
    <t>FLORES/FIGUEROA/JESUS JULIAN</t>
  </si>
  <si>
    <t>LOPEZ/ZAVALA/NATANAEL</t>
  </si>
  <si>
    <t>SALAS/COSSIO/DORA AMERICA</t>
  </si>
  <si>
    <t>LUCARIO/LUGO/TERESA</t>
  </si>
  <si>
    <t>BLANCO/ORDU&amp;O/JOSUE</t>
  </si>
  <si>
    <t>SANDOVAL/CAMACHO/JESUS CRISTIAN</t>
  </si>
  <si>
    <t>ALVAREZ/LOPEZ/KARLA LUCRECIA</t>
  </si>
  <si>
    <t>ORTIZ/OLIVARES/JOSE MANUEL</t>
  </si>
  <si>
    <t>HERNANDEZ/BRANDI/ENRIQUE</t>
  </si>
  <si>
    <t>TALAMANTES//AZUCENA ARIBEL</t>
  </si>
  <si>
    <t>ANGUIANO/TAJIA/MARIBEL</t>
  </si>
  <si>
    <t>RICO/ACOSTA/VICTOR BARUC</t>
  </si>
  <si>
    <t>INZUNZA/SANCHEZ/MARIA DE JESUS</t>
  </si>
  <si>
    <t>ARCE/ROMO/JOSE MIGUEL</t>
  </si>
  <si>
    <t>DIAZ/VALENZUELA/CARLOS ALBERTO</t>
  </si>
  <si>
    <t>MENA/BARRANCO/FRANCISCO JAVIER</t>
  </si>
  <si>
    <t>MIER/CASTRO/MATIAS SAUL</t>
  </si>
  <si>
    <t>RAMOS/ORTIZ/LUIS FERNANDO</t>
  </si>
  <si>
    <t>VALDEZ/LOPEZ/ISRAEL</t>
  </si>
  <si>
    <t>DELGADO/MORENO/IGNACIO ALFREDO</t>
  </si>
  <si>
    <t>CAMACHO/MONCADA/FRANCISCO JAVIER</t>
  </si>
  <si>
    <t>LOPEZ/VALADEZ/LUIS OMAR</t>
  </si>
  <si>
    <t>CARRILLO/MEZA/ORALIA</t>
  </si>
  <si>
    <t>CASTRO/QUEVEDO/ANA IDALIA</t>
  </si>
  <si>
    <t>MANRIQUEZ/DOMINGUEZ/ALBERTO</t>
  </si>
  <si>
    <t>GONZALEZ/DOMINGUEZ/JULIO EDUARDO</t>
  </si>
  <si>
    <t>GONZALEZ/CONTRERAS/AMANDA YANNETH</t>
  </si>
  <si>
    <t>ROCHIN/ARAIZA/RIGOBERTO</t>
  </si>
  <si>
    <t>CANTOR/TLATELPA/RUBI</t>
  </si>
  <si>
    <t>QUITERIO/MOTA/FELIPE DE JESUS</t>
  </si>
  <si>
    <t>FONSECA/ZAVALA/LLUVIA SELENE</t>
  </si>
  <si>
    <t>GARCIA/CORRALES/SUSANA YUMEI</t>
  </si>
  <si>
    <t>VILLA/ARMENTA/ROCIO IREL</t>
  </si>
  <si>
    <t>AVILA/QUEVEDO/MARISOL</t>
  </si>
  <si>
    <t>CARRILLO/VALENZUELA/ANA GUADALUPE</t>
  </si>
  <si>
    <t>MU&amp;IZ/ROBLES/JOSE CARLOS</t>
  </si>
  <si>
    <t>DAMIAN/TRIGO/LUCIDALIA</t>
  </si>
  <si>
    <t>MONARREZ/SARABIA/CLAUDIA LIZBETH</t>
  </si>
  <si>
    <t>GASTELUM/PEREZ/YOLANDA ALICIA</t>
  </si>
  <si>
    <t>CONTRERAS/ROJAS/ALMA ROSA</t>
  </si>
  <si>
    <t>ALCARAZ/MONTA&amp;O/NEXABEL GUADALUPE</t>
  </si>
  <si>
    <t>MARQUEZ/MORENO/CARLOS ANTONIO</t>
  </si>
  <si>
    <t>YA&amp;EZ/ANGULO/DULCE MARIA</t>
  </si>
  <si>
    <t>ISLAS/ROJO/LEYIN</t>
  </si>
  <si>
    <t>OSUNA/DUE&amp;AS/LIDIA LIZETH</t>
  </si>
  <si>
    <t>ESPINOZA/GURROLA/YAZMIN ISIDORA</t>
  </si>
  <si>
    <t>JIMENEZ/ANTE/LUIS OMAR</t>
  </si>
  <si>
    <t>POOT/CALDERON/NANCY GUADALUPE</t>
  </si>
  <si>
    <t>HEREDIA/ABOYTE/NORA</t>
  </si>
  <si>
    <t>VALENZUELA/NOLAZCO/MARIA CAROLINA</t>
  </si>
  <si>
    <t>PEREZ/RODRIGUEZ/MARIA DE LOS ANGELES</t>
  </si>
  <si>
    <t>BARAJAS/GERARDO/JUAN CARLOS</t>
  </si>
  <si>
    <t>LAVANA/MARTINEZ/PAVEL IVAN</t>
  </si>
  <si>
    <t>ORDU&amp;O/LOPEZ/JOSE DE JESUS</t>
  </si>
  <si>
    <t>RIOS/CLEMENTE/ALEJANDRA</t>
  </si>
  <si>
    <t>FELIX/VALDEZ/DIANA KARINA</t>
  </si>
  <si>
    <t>SOTELO/FELIX/YESENIA</t>
  </si>
  <si>
    <t>BAEZ/ARREDONDO/RICARDO</t>
  </si>
  <si>
    <t>SANCHEZ/DE LA PE&amp;A/JESUS GABINO</t>
  </si>
  <si>
    <t>VALENZUELA/URBINA/FELIPE</t>
  </si>
  <si>
    <t>BAUTISTA/CRUZ/MARIA LUISA</t>
  </si>
  <si>
    <t>YA&amp;EZ/HERNANDEZ/MARCO ANTONIO</t>
  </si>
  <si>
    <t>URIAS/FUENTES/KARINA DEL CARMEN</t>
  </si>
  <si>
    <t>VELAZQUEZ/HERNANDEZ/JESUS</t>
  </si>
  <si>
    <t>LOPEZ/JUAREZ/ANGELA</t>
  </si>
  <si>
    <t>CARDENAS/BURGOIN/JAIME JESUS</t>
  </si>
  <si>
    <t>PELATOS/CABRERA/MANOLO ANTONIO</t>
  </si>
  <si>
    <t>VALDEZ/COTA/MARIA DEL CARMEN</t>
  </si>
  <si>
    <t>SANCHEZ/SAINZ/MERCEDES</t>
  </si>
  <si>
    <t>ROSALES/MORALES/MONTSERRAT GUADALUPE</t>
  </si>
  <si>
    <t>TORRES/MACIAS/ROSARIO LIZBETH</t>
  </si>
  <si>
    <t>ZU&amp;IGA/TIRADO/LUCIA</t>
  </si>
  <si>
    <t>RAMIREZ/MU&amp;OZ/LAURA</t>
  </si>
  <si>
    <t>RUBIO/CAZARES/GUADALUPE ALEIDA</t>
  </si>
  <si>
    <t>HERNANDEZ/DE LA TOBA/FABIOLA</t>
  </si>
  <si>
    <t>NAVARRETE/MELGAR/YAZMIN</t>
  </si>
  <si>
    <t>PARRA/PARRA/PALOMA</t>
  </si>
  <si>
    <t>GOROZAVE/CAR/PATRICIA</t>
  </si>
  <si>
    <t>GOROZAVE/CAR/KENIA</t>
  </si>
  <si>
    <t>MARTINEZ/CERVANTES/DIEGO ARMANDO</t>
  </si>
  <si>
    <t>AGUILAR/MARTINEZ/ZAIDA AIDEE</t>
  </si>
  <si>
    <t>MONTELONGO/SALAZAR/FARID ARMANDO</t>
  </si>
  <si>
    <t>AGUIRRE/HARO/ARACELY</t>
  </si>
  <si>
    <t>GARCIA/AGUIRRE/CRISTINA LIZETH</t>
  </si>
  <si>
    <t>MORENO/TARAZON/MIGUEL CONSTANTINO</t>
  </si>
  <si>
    <t>RAMIREZ/MENDOZA/LIZETH ADRIANA</t>
  </si>
  <si>
    <t>DIAZ/SOTO/BENITA</t>
  </si>
  <si>
    <t>MACEDO/AVILA/IVETTE</t>
  </si>
  <si>
    <t>GARCIA/TALAVERA/EDGAR ISRAEL</t>
  </si>
  <si>
    <t>HIGUERA/RAMIREZ/LOPE OSBALDO</t>
  </si>
  <si>
    <t>RODRIGUEZ/MAYA/CARLOS ROBERTO</t>
  </si>
  <si>
    <t>TINOCO/RAMIREZ/MARIA BETZAIDA</t>
  </si>
  <si>
    <t>ENCINES/ORTIZ/ROGELIO</t>
  </si>
  <si>
    <t>LEDESMA/RAMIREZ/ALFREDO</t>
  </si>
  <si>
    <t>LIM/APODACA/CARLOS RUBEN</t>
  </si>
  <si>
    <t>ZAZUETA/CARDENAS/CARLOS MARIO</t>
  </si>
  <si>
    <t>CORRAL/TREJO/ARMANDO LEONEL</t>
  </si>
  <si>
    <t>HIGUERA/ESTRADA/ALDO</t>
  </si>
  <si>
    <t>CHAN/MEDINA/JESUS FERNANDO</t>
  </si>
  <si>
    <t>LIZARRAGA/AYALA/LIZETH</t>
  </si>
  <si>
    <t>BELTRAN/GUERRERO/LAURA JANETH</t>
  </si>
  <si>
    <t>TOLEDO/CARREON/ALBERTO ANTONIO</t>
  </si>
  <si>
    <t>GIL/SAUCEDA/GERARDO</t>
  </si>
  <si>
    <t>GARCIA/LOPEZ/HEIDI NATALI</t>
  </si>
  <si>
    <t>SERRANO/BORQUEZ/OMAR RAMON</t>
  </si>
  <si>
    <t>MASCARE&amp;O/NAVARRO/VERANDA NATANIELA</t>
  </si>
  <si>
    <t>VENEGAS/LOPEZ/ROBERTO</t>
  </si>
  <si>
    <t>VERA/MEJIA/REYNA MARIA DEL ROSARIO</t>
  </si>
  <si>
    <t>SOTO/CAMACHO/ELVA CELIA</t>
  </si>
  <si>
    <t>SCHCOLNIK/CORRAL/ISRAEL</t>
  </si>
  <si>
    <t>LEON/APODACA/MARCO ANTONIO</t>
  </si>
  <si>
    <t>ARMENTA/GUTIERREZ/HUMBERTO DE JESUS</t>
  </si>
  <si>
    <t>LARIOS/HEREDIA/JESUS GABRIEL</t>
  </si>
  <si>
    <t>AMADOR/COTA/JOSE MIGUEL</t>
  </si>
  <si>
    <t>ROMERO/CASTA&amp;OS/KARINA GUADALUPE</t>
  </si>
  <si>
    <t>SOSA/GARCIA/ANA LAURA</t>
  </si>
  <si>
    <t>VALDEZ/ARREOLA/CLAUDIA</t>
  </si>
  <si>
    <t>RODRIGUEZ/DIAZ/ELVIS JOBANY</t>
  </si>
  <si>
    <t>CANO/OSUNA/LIZBETH JULIETA</t>
  </si>
  <si>
    <t>DE LA VEGA/CASTANEDA/CARLOS SAMUEL</t>
  </si>
  <si>
    <t>GASTELUM/LOPEZ/DAVID</t>
  </si>
  <si>
    <t>MONRAZ/CUADRAS/ANA GEORGINA</t>
  </si>
  <si>
    <t>RAMIREZ/LEYVA/EUGENIO</t>
  </si>
  <si>
    <t>VARGAS/FLORES/JOSE LUIS</t>
  </si>
  <si>
    <t>GASTELUM/GASTELUM/JETZABEL</t>
  </si>
  <si>
    <t>HERNANDEZ/HERNANDEZ/JOSE IVAN</t>
  </si>
  <si>
    <t>VIRGEN/RODRIGUEZ/ERIKA MARLENE</t>
  </si>
  <si>
    <t>BUSTILLOS/MORENO/RUTH ELENA</t>
  </si>
  <si>
    <t>LOPEZ/AZOTLA/VIRIDIANA ELIZABETH</t>
  </si>
  <si>
    <t>ROUYER/SANTISTEBAN/FRANCOISE</t>
  </si>
  <si>
    <t>BERMUDEZ/ARCIGA/FRANCISCO JAVIER</t>
  </si>
  <si>
    <t>MURILLO/FAUSTO/ISAO ALEJANDRO</t>
  </si>
  <si>
    <t>ITURRIOS/RIVERA/JUAN GASPAR</t>
  </si>
  <si>
    <t>PALOS/ROUYER/FERNANDO MARTIN</t>
  </si>
  <si>
    <t>HIGUERA/HIGUERA/LEONILA</t>
  </si>
  <si>
    <t>CASTRO/SALAS/RENE</t>
  </si>
  <si>
    <t>I&amp;IGUEZ/CORIA/YELENA</t>
  </si>
  <si>
    <t>PERALTA/VALDEZ/IVAN</t>
  </si>
  <si>
    <t>QUIROZ/VARGAS/NATALIA</t>
  </si>
  <si>
    <t>DE LA CRUZ/PEREZ/DORICELA YANETH</t>
  </si>
  <si>
    <t>DE LA CRUZ/BARTOLON/MARCELA</t>
  </si>
  <si>
    <t>DIAZ/LUNA/DANIEL</t>
  </si>
  <si>
    <t>ROMERO/GONZALEZ/MYRIAM NOHEMI</t>
  </si>
  <si>
    <t>ARMENTA/ROSAS/RAUL</t>
  </si>
  <si>
    <t>ESPINOZA/RANGEL/RODOLFO ADRIAN</t>
  </si>
  <si>
    <t>ADRIANO/MARTINEZ/ALBERTO</t>
  </si>
  <si>
    <t>AMADOR/MORALES/CESAR URIEL</t>
  </si>
  <si>
    <t>PERALTA/MURILLO/EDGAR</t>
  </si>
  <si>
    <t>TIRADO/GARCIA/MARCO ANTONIO</t>
  </si>
  <si>
    <t>ZURITA/AVENDA&amp;O/ASCENCION</t>
  </si>
  <si>
    <t>LEYVA/VALENZUELA/GALDINO</t>
  </si>
  <si>
    <t>CONTRERAS/OLIVAS/PABLO III</t>
  </si>
  <si>
    <t>REDUCINDO/RADILLA/RENE EFRAIN</t>
  </si>
  <si>
    <t>LOPEZ/GONZALEZ/JUAN ALBERTO</t>
  </si>
  <si>
    <t>CHUCUAN/SANTOS/HECTOR MANUEL</t>
  </si>
  <si>
    <t>PERALTA/MARTINEZ/JORGE MIGUEL</t>
  </si>
  <si>
    <t>LOPEZ/ARMENTA/LUIS RAMON</t>
  </si>
  <si>
    <t>MANRIQUEZ/AGUIRRE/ANGELES</t>
  </si>
  <si>
    <t>GUTIERREZ/VIEYRA/MARIA ELENA DEL CONSUELO</t>
  </si>
  <si>
    <t>MARTINEZ/NERY/SUSANA PATRICIA</t>
  </si>
  <si>
    <t>FLORES/OSUNA/NORMA ANGELICA</t>
  </si>
  <si>
    <t>PE&amp;A/LEMUS/NANCY GUADALUPE</t>
  </si>
  <si>
    <t>BALLESTEROS/ABRIL/MAYRA ALEJANDRA</t>
  </si>
  <si>
    <t>BARRERAS/AGRAMON/ELBA LIZETH</t>
  </si>
  <si>
    <t>MARTINEZ/ORTEGA/ESTEFANIA</t>
  </si>
  <si>
    <t>VILLALBA/CAMACHO/ALEJANDRO ELIZETH</t>
  </si>
  <si>
    <t>AVILES/ALDAMA/ROCIO</t>
  </si>
  <si>
    <t>MORENO/CHAVEZ/JOSE ABRAHAM</t>
  </si>
  <si>
    <t>MOTA//JORGE ALBERTO</t>
  </si>
  <si>
    <t>FLORES/MARTINEZ/MARTIN ULISES</t>
  </si>
  <si>
    <t>TORRES/ROCHA/GUADALUPE ISABEL</t>
  </si>
  <si>
    <t>HIRALES/ROCHIN/JAIME ULISES</t>
  </si>
  <si>
    <t>ROMERO/VIZCARRA/ROMMEL ULISES</t>
  </si>
  <si>
    <t>CASTRO/PALMA/PEDRO</t>
  </si>
  <si>
    <t>GAMALLO/RAMIREZ/JAVIER AGUSTIN</t>
  </si>
  <si>
    <t>GOMEZ/ARROYO/MARIA ELENA</t>
  </si>
  <si>
    <t>HIGUERA/SANDOVAL/BERNABE</t>
  </si>
  <si>
    <t>TORRES/GONZALEZ/MARISOL</t>
  </si>
  <si>
    <t>HERNANDEZ/VALADEZ/DIEGO FERNANDO</t>
  </si>
  <si>
    <t>CRUZ/MENDOZA/JORGE ARMANDO</t>
  </si>
  <si>
    <t>HERNANDEZ/PICAZO/CHRISTIAN OMAR</t>
  </si>
  <si>
    <t>OLAIZ/URBINA/EDGAR ALEJANDRO</t>
  </si>
  <si>
    <t>RUIZ/GARCIA/DANIEL ALEJANDRO</t>
  </si>
  <si>
    <t>TREJO/ARCE/JUAN CARLOS</t>
  </si>
  <si>
    <t>HERNANDEZ/LOPEZ/JOSE DANIEL</t>
  </si>
  <si>
    <t>SALDA&amp;A/BARBOZA/DAVID</t>
  </si>
  <si>
    <t>CUEVAS/URIAS/YANITZIN</t>
  </si>
  <si>
    <t>RAMIREZ/OBESO/ROCIO ISABEL</t>
  </si>
  <si>
    <t>MENDIA/MENDOZA/JOSE ALBERTO</t>
  </si>
  <si>
    <t>FRUTOS/HUERTA/MANUEL ALEJANDRO</t>
  </si>
  <si>
    <t>VERGARA/RODRIGUEZ/DANIELA</t>
  </si>
  <si>
    <t>HERNANDEZ/CASTA&amp;EDA/JESUS GABRIEL</t>
  </si>
  <si>
    <t>MAYORAL/VILLA/BRISEYDA</t>
  </si>
  <si>
    <t>GOMEZ/CAMBEROS/OMAR ANTONIO</t>
  </si>
  <si>
    <t>CARRASCO/ESTRADA/CARLOS ARTURO</t>
  </si>
  <si>
    <t>LOPEZ/AHUMADA/JANETH VIRIDIANA</t>
  </si>
  <si>
    <t>TORRES/NAVARRO/ERNESTO</t>
  </si>
  <si>
    <t>COTA/SALAS/PATRICIA GRISEL</t>
  </si>
  <si>
    <t>COLLINS/GALICIA/AMY LILIBETH</t>
  </si>
  <si>
    <t>ROCHIN/ROMERO/CONSUELO BERENICE</t>
  </si>
  <si>
    <t>LEYVA/MEZA/CARMEN VIOLANTE</t>
  </si>
  <si>
    <t>ANGULO/CRESPO/ALEYDA</t>
  </si>
  <si>
    <t>HERNANDEZ/JORDAN/ANA LILIA</t>
  </si>
  <si>
    <t>HERNANDEZ/PADILLA/MONICA GABRIELA</t>
  </si>
  <si>
    <t>ARMENTA/FELIX/ELIDETH FERNANDA</t>
  </si>
  <si>
    <t>SOTELO/OLACHEA/BLANCA KARINA</t>
  </si>
  <si>
    <t>PATRON/ROMERO/ANA VERONICA</t>
  </si>
  <si>
    <t>DIAZ/GULUARTE/FATIMA DE LA PAZ</t>
  </si>
  <si>
    <t>JUAREZ/GALINDO/REYNA ELIZABETH</t>
  </si>
  <si>
    <t>HEREDIA/LOPEZ/MARIA GUADALUPE</t>
  </si>
  <si>
    <t>HIGUERA/INZUNZA/MARTHA PATRICIA</t>
  </si>
  <si>
    <t>MORA/BURROLA/BERTHA ALICIA</t>
  </si>
  <si>
    <t>SANCHEZ/ESPARZA/YASCARA CONCEPCION</t>
  </si>
  <si>
    <t>LOPEZ/VENTURA/ERICKA GUADALUPE</t>
  </si>
  <si>
    <t>ALVARADO/PEREZ/DANIELA</t>
  </si>
  <si>
    <t>HIGUERA/ESPINOZA/ELIZENIA</t>
  </si>
  <si>
    <t>CESE&amp;A/CASTILLO/JOSE ANTONIO</t>
  </si>
  <si>
    <t>MANRIQUEZ/LOPEZ/LUIS ALBERTO</t>
  </si>
  <si>
    <t>CASTRO/SEPULVEDA/RENE JOSE</t>
  </si>
  <si>
    <t>SUAREZ/ORTEGA/JORGE ALAN</t>
  </si>
  <si>
    <t>FLORES/AVENDA&amp;O/CLAUDIA LILIANA</t>
  </si>
  <si>
    <t>MACIAS/MORENO/CRYSTAL</t>
  </si>
  <si>
    <t>AVILES/HERNANDEZ/NERY DAGOBERTO</t>
  </si>
  <si>
    <t>SALMON/CESE&amp;A/HAMSHARI VIDOCQ</t>
  </si>
  <si>
    <t>OLAY/DAVIS/JESUS ANDREA</t>
  </si>
  <si>
    <t>CORREA/ORNELAS/FRANCISCO</t>
  </si>
  <si>
    <t>LOPEZ/PEREZ/AMELIA HEIDI</t>
  </si>
  <si>
    <t>CORONADO/ZAAVEDRA/FRANCISCO JAVIER</t>
  </si>
  <si>
    <t>GARCIA/VASQUEZ/BLANCA ELIZABETH</t>
  </si>
  <si>
    <t>CASTA&amp;EDA/RODRIGUEZ/MONICA VIRIDIANA</t>
  </si>
  <si>
    <t>PEREZ/VILLANUEVA/LESLIE ROMINA</t>
  </si>
  <si>
    <t>WHITNEY/CARRILLO/MARIA ELENA</t>
  </si>
  <si>
    <t>GONZALEZ/MORALES/ANA GABRIELA</t>
  </si>
  <si>
    <t>GONZALEZ/CUELLAR/ANGEL OMAR</t>
  </si>
  <si>
    <t>GALAVIZ/RIOS/CRISTIAN JOSSUE</t>
  </si>
  <si>
    <t>LOPEZ/SANCHEZ/ALONSO</t>
  </si>
  <si>
    <t>ARANA/AGUILAR/KARLA MARIA</t>
  </si>
  <si>
    <t>MURILLO/PAREDES/KARYME</t>
  </si>
  <si>
    <t>PALMA/OJEDA/GUILLERMO</t>
  </si>
  <si>
    <t>OSUNA/LEAL/CLAUDIA MARGARITA</t>
  </si>
  <si>
    <t>ALVAREZ/ALVAREZ/CAROLINA</t>
  </si>
  <si>
    <t>URBINA/LUGO/MARIA GUADALUPE</t>
  </si>
  <si>
    <t>OJEDA/MORALES/MARCO ANTONIO</t>
  </si>
  <si>
    <t>VERDUZCO/ARCE/BRENDA LETICIA</t>
  </si>
  <si>
    <t>RAMIREZ/CHIQUET/MARCO ANTONIO</t>
  </si>
  <si>
    <t>NU&amp;EZ/JIMENEZ/IVAN ISRAEL</t>
  </si>
  <si>
    <t>RUBALCAVA/MORALES/LUIS JAVIER</t>
  </si>
  <si>
    <t>MONTOYA/CESE&amp;A/AMERICA ELIANA</t>
  </si>
  <si>
    <t>ALVAREZ/VILLASE&amp;OR/ANDREA SOCORRO</t>
  </si>
  <si>
    <t>DELGADO/ALBA/JUAN MANUEL</t>
  </si>
  <si>
    <t>BELTRAN/CASTRO/MOISES</t>
  </si>
  <si>
    <t>RAMIREZ/MINJARES/RAFAEL</t>
  </si>
  <si>
    <t>TORRES/VILLAVICENCIO/AIDA LIZZETH</t>
  </si>
  <si>
    <t>CARRIZALES/FRAIRE/BLANCA ISET</t>
  </si>
  <si>
    <t>SANTOS/MEJIA/OSCAR DANIEL</t>
  </si>
  <si>
    <t>ORTEGA/PADILLA/ARGELIA</t>
  </si>
  <si>
    <t>URIBE/MARTINEZ/ORLANDO</t>
  </si>
  <si>
    <t>CA&amp;EDO/ARCINIEGA/NASIF GUADALUPE</t>
  </si>
  <si>
    <t>FLORES/ESCOBAR/JUAN CARLOS</t>
  </si>
  <si>
    <t>AGUILAR/ACEVEDO/MARCO ANTONIO</t>
  </si>
  <si>
    <t>VALDEZ/JASSO/CAROLINA</t>
  </si>
  <si>
    <t>ANGULO/ROMERO/MONICA SUSANA</t>
  </si>
  <si>
    <t>GODOY/TIRADO/SERGIO JAVIER</t>
  </si>
  <si>
    <t>LEYVA/OCAMPO/EGLAE</t>
  </si>
  <si>
    <t>CASTELO/RODRIGUEZ/ERIKA JUDITH</t>
  </si>
  <si>
    <t>NU&amp;EZ/VARGAS/DINORAH</t>
  </si>
  <si>
    <t>CARMONA/MERCADO/JORGE PEDRO</t>
  </si>
  <si>
    <t>MELLIN/SANCHEZ/ESTRELLA LIZBETH</t>
  </si>
  <si>
    <t>MONTOYA/MONTOYA/HOSMAN ONAILIME</t>
  </si>
  <si>
    <t>GONZALEZ/CASTRO/MARIA MICHELLE</t>
  </si>
  <si>
    <t>PIER/COSSIO/CLARA CRISTINA</t>
  </si>
  <si>
    <t>MURILLO/REAL/ORLANDO</t>
  </si>
  <si>
    <t>APODACA/FLORES/ANA MARIA</t>
  </si>
  <si>
    <t>NEGRETE/DURAZO/ROSA MARIA YADIRA</t>
  </si>
  <si>
    <t>ABITIA/CASTRO/JULIO CESAR</t>
  </si>
  <si>
    <t>BECERRA/ARCEGA/LUIS FERNANDO</t>
  </si>
  <si>
    <t>CONDE/ROMERO/JAVIER</t>
  </si>
  <si>
    <t>LOPEZ/ESPINOZA/JUAN ANTONIO</t>
  </si>
  <si>
    <t>VALDEZ/ROMANILLO/LUIS ENRIQUE</t>
  </si>
  <si>
    <t>RUIZ/CARRILLO/MARGARITA</t>
  </si>
  <si>
    <t>MONTIEL/MORENO/STELLA BERENICE</t>
  </si>
  <si>
    <t>GARCIA/ARREDONDO/ALICIA MARLENNE</t>
  </si>
  <si>
    <t>OSUNA/CASTRO/MIGUEL ANGEL</t>
  </si>
  <si>
    <t>AGAMA/IBARGUEN/JESSICA</t>
  </si>
  <si>
    <t>MELENDREZ/LOPEZ/BRIGAN ULISES</t>
  </si>
  <si>
    <t>CHI&amp;AS/OJENDIS/GEMMA KARINA</t>
  </si>
  <si>
    <t>LEYVA/ORTEGA/JOB ALAY</t>
  </si>
  <si>
    <t>BORQUEZ/LOPEZ/ROSA MIRIAM</t>
  </si>
  <si>
    <t>COTA/VALENCIA/ROSALBA JULISSA</t>
  </si>
  <si>
    <t>MACIAS/SANTOS/MANUEL</t>
  </si>
  <si>
    <t>NAJERA/MENDOZA/HUGO ENRIQUE</t>
  </si>
  <si>
    <t>OLACHEA/MONDACA/ALEYDA</t>
  </si>
  <si>
    <t>RAMIREZ/LANDA/CYNTHIA MARCELA</t>
  </si>
  <si>
    <t>SOTO/GUTIERREZ/MARIA MONICA</t>
  </si>
  <si>
    <t>CORONEL/GALAZ/JESSICA JAZMIN</t>
  </si>
  <si>
    <t>SALVATIERRA/INZUNZA/ARCELIA MONSERRAT</t>
  </si>
  <si>
    <t>NAVIA/MARTINEZ/ANAYELY LETICIA</t>
  </si>
  <si>
    <t>LUNA/CARBALLO/JUAN JOVAN</t>
  </si>
  <si>
    <t>MENDOZA/MENDOZA/JOSE AGUSTIN</t>
  </si>
  <si>
    <t>GALINDO/ARELLANO/ANA LAURA</t>
  </si>
  <si>
    <t>ALMADA/MIRANDA/DANIEL SANTIAGO</t>
  </si>
  <si>
    <t>ROMERO/GARCIA/MARIA TERESA</t>
  </si>
  <si>
    <t>VERDUZCO/MEDINA/CESAR ABRAHAM</t>
  </si>
  <si>
    <t>MORENO/ULLOA/JAVIER</t>
  </si>
  <si>
    <t>MORALES/VILLARAUZ/ROSA MARIA</t>
  </si>
  <si>
    <t>I&amp;IGUEZ/HERNANDEZ/GRISELDA</t>
  </si>
  <si>
    <t>CHAVEZ/HERNANDEZ/JULIO CESAR</t>
  </si>
  <si>
    <t>NAVA/SANTACRUZ/NANCY</t>
  </si>
  <si>
    <t>CORTES/LARRINAGA/JORGE IGNACIO</t>
  </si>
  <si>
    <t>CASTRO/GARCIA/SILVIA LORENA</t>
  </si>
  <si>
    <t>AGUIRRE/CASTRO/JORGE IRVIN</t>
  </si>
  <si>
    <t>URIARTE/CRUZ/MAURO</t>
  </si>
  <si>
    <t>PERALTA/DELGADO/NAU</t>
  </si>
  <si>
    <t>PEREZ/NANGO/DANIELLA LORNA</t>
  </si>
  <si>
    <t>CEJA/GARCIA/JUAN PAULO</t>
  </si>
  <si>
    <t>PINTO/HERNANDEZ/JESUS GUILLERMO</t>
  </si>
  <si>
    <t>SOLIS/NUNGARAY/MIRIAM JOCABED</t>
  </si>
  <si>
    <t>ROMERO/BARRAZA/YADIRA JANETT</t>
  </si>
  <si>
    <t>SANTOS/MORENO/GUSTAVO ADOLFO</t>
  </si>
  <si>
    <t>CARBALLO/TOLEDO/JOSE LUIS</t>
  </si>
  <si>
    <t>CASTRO/MONTOYA/WILTBER ARMIN</t>
  </si>
  <si>
    <t>RAMIREZ/HERNANDEZ/DIANA ELIZABETH</t>
  </si>
  <si>
    <t>POLANCO/COVARRUBIAS/ALEJANDRO</t>
  </si>
  <si>
    <t>MURILLO/ALEMAN/ALEJANDRO</t>
  </si>
  <si>
    <t>ABARCA/JIMENEZ/ARMANDO NOE</t>
  </si>
  <si>
    <t>ACOSTA/GUTIERREZ/MIRIAM ASTRIED</t>
  </si>
  <si>
    <t>AGUILAR/SALGADO/RENE LUIS</t>
  </si>
  <si>
    <t>ALVARADO/CORONA/LUIS ANDRES</t>
  </si>
  <si>
    <t>ANGULO/JUAREZ/GUSTAVO</t>
  </si>
  <si>
    <t>ARBALLO/CESE&amp;A/ANTONIO ADRIAN</t>
  </si>
  <si>
    <t>BELTRAN/DIAZ/ESTEBAN GERARDO</t>
  </si>
  <si>
    <t>CARMONA/MORENO/RAUL ABDIEL</t>
  </si>
  <si>
    <t>COTA/HERRERA/FELIX ANTONIO</t>
  </si>
  <si>
    <t>CUADRAS/ROMERO/LUIS ALBERTO</t>
  </si>
  <si>
    <t>DE LA VEGA/CASTA&amp;EDA/MARIO ALBERTO</t>
  </si>
  <si>
    <t>DOMINGUEZ/RAMIREZ/JOSE ANDRES</t>
  </si>
  <si>
    <t>ESPINOZA/MORALES/YESICA GUADALUPE</t>
  </si>
  <si>
    <t>GALINDO/FAMANIA/IVAN</t>
  </si>
  <si>
    <t>GARCIA/CASTA&amp;EDA/SERGIO ANTONIO</t>
  </si>
  <si>
    <t>GASTELUM/AMADOR/JOSE ANTONIO</t>
  </si>
  <si>
    <t>LAGUNA/GONZALEZ/DANIEL EDUARDO</t>
  </si>
  <si>
    <t>MEDINA/ALCARAZ/LUIS JAVIER</t>
  </si>
  <si>
    <t>MENDOZA/OCHOA/CESAR EDUARDO</t>
  </si>
  <si>
    <t>MENDOZA/CARBAJAL/CARLOS ALBERTO NAZARIO</t>
  </si>
  <si>
    <t>MURILLO/GALINDO/JOSE MIGUEL</t>
  </si>
  <si>
    <t>OROZCO/SALAS/MARIO ALEJANDRO</t>
  </si>
  <si>
    <t>ORTIZ/CESE&amp;A/SIMRIT ABRAHAM</t>
  </si>
  <si>
    <t>PEREZCHICA/OSORIO/SAUL</t>
  </si>
  <si>
    <t>RAMOS/LOPEZ/ALEJANDRO</t>
  </si>
  <si>
    <t>RIOS/VALERA/FRANCISCO DANIEL</t>
  </si>
  <si>
    <t>ROBLES/ESCOBEDO/CARLOS ALLAN</t>
  </si>
  <si>
    <t>ROJAS/NAVA/MOISES ALBERTO</t>
  </si>
  <si>
    <t>ROMERO/VERDUGO/JESUS JULIAN</t>
  </si>
  <si>
    <t>RUIZ/MARRON/CINTHIA ANAHI</t>
  </si>
  <si>
    <t>SAINZ/CAMAL/JESUS OMAR</t>
  </si>
  <si>
    <t>SANCHEZ/KINEJARA/ALEJANDRO</t>
  </si>
  <si>
    <t>SARI&amp;ANA/GONZALEZ/GUADALUPE KARELLY</t>
  </si>
  <si>
    <t>SOSA/MENDOZA/JOSE ALEJANDRO</t>
  </si>
  <si>
    <t>SOSA/RODRIGUEZ/RENE</t>
  </si>
  <si>
    <t>ZAZUETA/CASTRO/RAMON ANTONIO</t>
  </si>
  <si>
    <t>ZUMAYA/AGUILAR/MAURICIO</t>
  </si>
  <si>
    <t>GARCIA/NAVARRO/BERENICE</t>
  </si>
  <si>
    <t>SOTELO/OLACHEA/ROCIO</t>
  </si>
  <si>
    <t>TRIGUEROS/SOLORZANO/SARA JANETH</t>
  </si>
  <si>
    <t>ESPINOSA/BALTAZAR/ELIZABETH JANDEERY</t>
  </si>
  <si>
    <t>HIRALES/CASTRO/GRISELDA MONSERRAT</t>
  </si>
  <si>
    <t>FLORES/PRIETO/MARISSA</t>
  </si>
  <si>
    <t>GALVEZ/COSIO/KAREN IBETH</t>
  </si>
  <si>
    <t>CAZAREZ/GURROLA/JHANAI</t>
  </si>
  <si>
    <t>PAYAN/TAPIA/VERONICA GUADALUPE</t>
  </si>
  <si>
    <t>NAVARRO/PADILLA/PERLA SARAHI</t>
  </si>
  <si>
    <t>GUTIERREZ/CAMARILLO/MARIA ANTONIETA</t>
  </si>
  <si>
    <t>HERNANDEZ/TOLEDO/JANET GUADALUPE</t>
  </si>
  <si>
    <t>SANCHEZ/MADRIGAL/XOCHITL TONANTZIN</t>
  </si>
  <si>
    <t>ZAZUETA/GONZALEZ/GUADALUPE</t>
  </si>
  <si>
    <t>CHAVEZ/GUTIERREZ/TANIA CRISTINA</t>
  </si>
  <si>
    <t>RIZO/ROCHIN/CLAUDIA VANESSA</t>
  </si>
  <si>
    <t>NU&amp;EZ/ACOSTA/SAYMA</t>
  </si>
  <si>
    <t>PLAZOLA/JARA/KARINA</t>
  </si>
  <si>
    <t>JIMENEZ/MORENO/NAZARET DE LOS ANGELES</t>
  </si>
  <si>
    <t>CASAS/NAVARRO/SARAH MARIA</t>
  </si>
  <si>
    <t>MARTINEZ/RANGEL/ESMERALDA</t>
  </si>
  <si>
    <t>LOPEZ/GONZALEZ/MABEL MADAI</t>
  </si>
  <si>
    <t>PEREZ/FERNANDEZ/STEPHANYA</t>
  </si>
  <si>
    <t>MARRON/BERNAL/PAOLA SARAHI</t>
  </si>
  <si>
    <t>CAMACHO/CAMACHO/ISIDRO</t>
  </si>
  <si>
    <t>MARTINEZ/RODRIGUEZ/INDIRA ANAI</t>
  </si>
  <si>
    <t>OLACHEA/DIAZ/VERONICA ISABEL</t>
  </si>
  <si>
    <t>CARRASCO/CASTILLO/ANA LOURDES</t>
  </si>
  <si>
    <t>LOPEZ/SALCIDO/IVAN</t>
  </si>
  <si>
    <t>SALAZAR/MONROY/MIGUEL ANGEL</t>
  </si>
  <si>
    <t>MENDOZA/GONZALEZ/FRANCISCO JAVIER</t>
  </si>
  <si>
    <t>MARTINEZ/RAMIREZ/VIOLETA ANEVA</t>
  </si>
  <si>
    <t>ACOSTA/ORTIZ/SUJEY MICAELA</t>
  </si>
  <si>
    <t>AMADOR/MEZA/YARITZA ESMERALDA</t>
  </si>
  <si>
    <t>COTA/AVILA/MILDRETH GUADALUPE</t>
  </si>
  <si>
    <t>MACOSSAY/GALVEZ/JORGE ALBERTO</t>
  </si>
  <si>
    <t>NAVARRO/QUIROGA/MIGUEL ANGEL</t>
  </si>
  <si>
    <t>RUIZ/HERNANDEZ/CINTHYA PAOLA</t>
  </si>
  <si>
    <t>ZUMAYA/VALERIANO/JOEL</t>
  </si>
  <si>
    <t>ACOSTA/LOPEZ/CARMEN JANETH</t>
  </si>
  <si>
    <t>AGUIRRE/LUGO/MARIA DEL ROSARIO</t>
  </si>
  <si>
    <t>ARMENTA/SANCHEZ/PATSY KIMBERLY</t>
  </si>
  <si>
    <t>AVILA/MORALES/CLAUDIA YADIRA</t>
  </si>
  <si>
    <t>BA&amp;UELOS/MACIAS/YESICA LIZETH</t>
  </si>
  <si>
    <t>BERNAL/FRANCO/HEYDI ARELI</t>
  </si>
  <si>
    <t>CABANILLAS/RUIZ/SELENE YANET</t>
  </si>
  <si>
    <t>CASTA&amp;EDA/BELTRAN/PERLA YASBETH</t>
  </si>
  <si>
    <t>CASTRO/ESPINOZA/MARIA RITA</t>
  </si>
  <si>
    <t>CASTRO/COTA/MARIA ISABEL</t>
  </si>
  <si>
    <t>CERVANTES/VERDUGO/EDUARDO</t>
  </si>
  <si>
    <t>DIAZ/RUIZ/CARLOS GUADALUPE</t>
  </si>
  <si>
    <t>ESTRADA/ALONSO/ELIAS JONATHAN</t>
  </si>
  <si>
    <t>GALVAN/ESPINOZA/CARLOS MANUEL</t>
  </si>
  <si>
    <t>GAMA/ORTIZ/ERNESTO</t>
  </si>
  <si>
    <t>GARCIA/RUIZ/DEYSI NORELIA</t>
  </si>
  <si>
    <t>GAXIOLA/LEYVA/NEFTALI</t>
  </si>
  <si>
    <t>GONZALEZ/TORTOLERO/ERIKA LILIANA</t>
  </si>
  <si>
    <t>GUARDADO/POLO/CHRISTIAN JEIR</t>
  </si>
  <si>
    <t>LEAL/VILLA/YAZBETH ALICIA</t>
  </si>
  <si>
    <t>LIZARRAGA/GONZALEZ/MARIA DEL CARMEN</t>
  </si>
  <si>
    <t>LIZARRAGA/RODRIGUEZ/OCTAVIO</t>
  </si>
  <si>
    <t>LOPEZ/ALVAREZ/SONIA</t>
  </si>
  <si>
    <t>MONTOYA/AHUMADA/LUCERO</t>
  </si>
  <si>
    <t>ROJAS/RUIZ/CRISTINA GUADALUPE</t>
  </si>
  <si>
    <t>RUBIO/ROSAS/SITLALI YAIL</t>
  </si>
  <si>
    <t>SOTO/ACOSTA/NOEMI CLAUDINA</t>
  </si>
  <si>
    <t>TREJO/COTA/DAYANARA</t>
  </si>
  <si>
    <t>URIAS/TIRADO/MARIA PATRICIA</t>
  </si>
  <si>
    <t>URQUIDY/GONZALEZ/GUADALUPE DE JESUS</t>
  </si>
  <si>
    <t>VALDEZ/BARRON/CLAUDIA KARINA</t>
  </si>
  <si>
    <t>VALDEZ/CAMEZ/MIRIAM YASMIN</t>
  </si>
  <si>
    <t>VALDEZ/LEYVA/ALONDRA GUADALUPE</t>
  </si>
  <si>
    <t>VALENZUELA/LOPEZ/DULCE YAJAIRA</t>
  </si>
  <si>
    <t>VAZQUEZ/PALAZUELOS/MARIA GUADALUPE</t>
  </si>
  <si>
    <t>ARCE/ANGULO/MARTIN JOEL</t>
  </si>
  <si>
    <t>ARREOLA/ESTRADA/ARACELI</t>
  </si>
  <si>
    <t>BARRERA/MENDOZA/ANNA KAREN</t>
  </si>
  <si>
    <t>CASTRO/DE LA PE&amp;A/KARLA YOSHIBET</t>
  </si>
  <si>
    <t>CERVANTES/ESPINOZA/CARLA</t>
  </si>
  <si>
    <t>CHAIDEZ/MEDINA/BIANCA EDITH</t>
  </si>
  <si>
    <t>DUE&amp;AS/ESPINOZA/CINTHIA VANESSA</t>
  </si>
  <si>
    <t>GERALDO/AREVALO/PERLA CAROLINA</t>
  </si>
  <si>
    <t>HIGUERA/VALENZUELA/JANETTE</t>
  </si>
  <si>
    <t>JEREZ/POZO/JAZMIN</t>
  </si>
  <si>
    <t>LOPEZ/AVILA/ADRIAN CRISTOBAL</t>
  </si>
  <si>
    <t>MANCILLAS/CHAVEZ/ERICK ALBERTO</t>
  </si>
  <si>
    <t>MENDOZA/PAEZ/CLAUDIA GRISELDA</t>
  </si>
  <si>
    <t>MERCADO/CRESPO/MAYRA YAMILET</t>
  </si>
  <si>
    <t>MEZA/VEGA/BLANCA JULIA</t>
  </si>
  <si>
    <t>MIRANDA/MAYORAL/ROSA NERINA</t>
  </si>
  <si>
    <t>MONGE/PINEDA/JESSICA JAZMIN</t>
  </si>
  <si>
    <t>PE&amp;A/TERRONES/LUIS JAVIER</t>
  </si>
  <si>
    <t>PERALTA/PORTILLA/ELBA KAREN</t>
  </si>
  <si>
    <t>PIEDRA/GERARDO/FRANCISCO</t>
  </si>
  <si>
    <t>PINTO/VAZQUEZ/CLAUDIA IBETH</t>
  </si>
  <si>
    <t>URETA/BARRERA/DANIELA</t>
  </si>
  <si>
    <t>ABAROA/ZAMORANO/JOSE EFREN</t>
  </si>
  <si>
    <t>AMAYA//JUAN CARLOS</t>
  </si>
  <si>
    <t>ARCE/MEZA/EMMANUEL</t>
  </si>
  <si>
    <t>ARCE/PATRON/MAYRA OSIRIS</t>
  </si>
  <si>
    <t>ARREOLA/ULLOA/OCTAVIO</t>
  </si>
  <si>
    <t>BAUTISTA/BAUTISTA/MARGARITA</t>
  </si>
  <si>
    <t>BECIEZ/NAVARRO/DANIEL ENRIQUE</t>
  </si>
  <si>
    <t>BELTRAN/MARTINEZ/CLARA GUADALUPE</t>
  </si>
  <si>
    <t>CASTA&amp;EDA/CAMPOS/MARTIN</t>
  </si>
  <si>
    <t>CESE&amp;A/ZU&amp;IGA/SUGELLI LISBETH</t>
  </si>
  <si>
    <t>CORRAL/ANGUIANO/ANGEL FABIAN</t>
  </si>
  <si>
    <t>COTA/ALVAREZ/KARLA DEL CARMEN</t>
  </si>
  <si>
    <t>DAVILA/MANCILLA/ELMER</t>
  </si>
  <si>
    <t>DELGADO/ALBA/PERLA ARACELY</t>
  </si>
  <si>
    <t>FLORES/ROMERO/KARINA LETICIA</t>
  </si>
  <si>
    <t>FUENTES/ALVAREZ/ALMA DELIA</t>
  </si>
  <si>
    <t>GARCIA/MONTA&amp;O/BRENDA LYDIA</t>
  </si>
  <si>
    <t>GARCIA/MU&amp;OZ/JUANA</t>
  </si>
  <si>
    <t>GARCIA/CARRILLO/LUIS ALFREDO</t>
  </si>
  <si>
    <t>GOMEZ/AVILA/KENIA GUADALUPE</t>
  </si>
  <si>
    <t>HERNANDEZ/NU&amp;EZ/FERNANDO</t>
  </si>
  <si>
    <t>HERNANDEZ/GASTELUM/CINDY ABRIL</t>
  </si>
  <si>
    <t>LEON/LUCERO/GREGORIO ERNESTO</t>
  </si>
  <si>
    <t>LOPEZ/ORTIZ/ENRIQUETA</t>
  </si>
  <si>
    <t>LOPEZ/OSUNA/CINTHIA</t>
  </si>
  <si>
    <t>MEZA/DAVIS/DULCE MARIA GUADALUPE</t>
  </si>
  <si>
    <t>MORA/LOPEZ/SUSANA GUADALUPE</t>
  </si>
  <si>
    <t>MU&amp;OZ/ALVAREZ/EDITH JOSEFINA</t>
  </si>
  <si>
    <t>PAEZ/CASTRO/MARISOL CELESTE</t>
  </si>
  <si>
    <t>PILLADO/HERNANDEZ/BRISEYDA</t>
  </si>
  <si>
    <t>QUI&amp;ONEZ/TORRES/MANUEL</t>
  </si>
  <si>
    <t>RAMIREZ/RAMIREZ/URIEL ABSAI</t>
  </si>
  <si>
    <t>RAMIREZ/MACIAS/EDITH GEORGINA</t>
  </si>
  <si>
    <t>ROMERO/REDONA/FRANCISCO JAVIER</t>
  </si>
  <si>
    <t>ROSAS/CUESTA/MARICELA</t>
  </si>
  <si>
    <t>SANCHEZ/OROZCO/CLAUDIA JEANETH</t>
  </si>
  <si>
    <t>SARABIA/LIZARRAGA/ANAHI GUADALUPE</t>
  </si>
  <si>
    <t>TSUI/LEON/PERLA GABRIELA</t>
  </si>
  <si>
    <t>VIDALES/HERNANDEZ/ETNA MARIEL</t>
  </si>
  <si>
    <t>ZAMORANO/ROSAS/HUMBERTO</t>
  </si>
  <si>
    <t>MEZA/MERCADO/LAURA ESTHER</t>
  </si>
  <si>
    <t>AGUILAR/BAEZ/ROSAISELA GUADALUPE</t>
  </si>
  <si>
    <t>SOTO/FELIX/JOSEFINA</t>
  </si>
  <si>
    <t>RIVERA/LIMA/ROBERTO</t>
  </si>
  <si>
    <t>SANCHEZ/AGUILAR/YADIRA MARIELA</t>
  </si>
  <si>
    <t>VELAZQUEZ/VALDEZ/CARLOS ALEJANDRO</t>
  </si>
  <si>
    <t>KOURI/CRUZ/LUIS</t>
  </si>
  <si>
    <t>CERVANTES/RAMIREZ/JESUS ARMANDO</t>
  </si>
  <si>
    <t>OCHOA/ARCE/YOLITZMA JANETH</t>
  </si>
  <si>
    <t>SANCHEZ/BECERRIL/JOANA MONSERRAT</t>
  </si>
  <si>
    <t>ALVAREZ/AGUNDEZ/GILBERTO HANSEL</t>
  </si>
  <si>
    <t>RODRIGUEZ/RODRIGUEZ/HECTOR ALAN</t>
  </si>
  <si>
    <t>ROJAS/TIZNADO/LILIANA GUADALUPE</t>
  </si>
  <si>
    <t>VEGA/AMADOR/BRUMA ESMERALDA</t>
  </si>
  <si>
    <t>GUTIERREZ/GOMEZ/EVA MARIA</t>
  </si>
  <si>
    <t>MONTELONGO/SOTO/ALDO ANTONIO</t>
  </si>
  <si>
    <t>CRUZ/UNZON/ADRIANA VANESSA</t>
  </si>
  <si>
    <t>LOPEZ/SANTILLAN/JOSE LUIS</t>
  </si>
  <si>
    <t>CHICUATE/DOMINGUEZ/SELENE</t>
  </si>
  <si>
    <t>MONTA&amp;O/BURGUE&amp;O/VANESSA XITLALY</t>
  </si>
  <si>
    <t>PAREDES/CANO/RUBEN</t>
  </si>
  <si>
    <t>FISHER/MELGAR/JOSE MARIA</t>
  </si>
  <si>
    <t>OLACHEA/MURGUIA/CLAUDIA AMERICA</t>
  </si>
  <si>
    <t>MENDOZA/LOPEZ/MARIA TERESA</t>
  </si>
  <si>
    <t>PETRIDES/BALVANERA/SONIA</t>
  </si>
  <si>
    <t>DE ANDA/GUILLEN/AIDE LOHANA</t>
  </si>
  <si>
    <t>CHAVEZ/RODRIGUEZ/JUAN JOSE</t>
  </si>
  <si>
    <t>GARCIA/ALVAREZ/GERARDO</t>
  </si>
  <si>
    <t>PEREZ/ZAPARI/KAREM ANAHI</t>
  </si>
  <si>
    <t>AGUILAR/ARCE/GILBERTO</t>
  </si>
  <si>
    <t>PEREZ/DAVALOS/MARIA GUADALUPE</t>
  </si>
  <si>
    <t>PELAYO/COVARRUBIAS/ADRIANA VIRGINIA</t>
  </si>
  <si>
    <t>CONTRERAS/MEDINA/JORGE ARTURO</t>
  </si>
  <si>
    <t>DOMINGUEZ/RAMIREZ/NAYELI CANDELARIA</t>
  </si>
  <si>
    <t>FLORES/DE LA PE&amp;A/HECTOR</t>
  </si>
  <si>
    <t>MENDOZA/CHANG/MIGUEL ANGEL</t>
  </si>
  <si>
    <t>RUANO/MURILLO/SERGIO ARTURO</t>
  </si>
  <si>
    <t>SANCHEZ/FRANCIA/KARINA</t>
  </si>
  <si>
    <t>TORRES/ARNAUT/CARLOS ALBERTO</t>
  </si>
  <si>
    <t>CORRALES/HERRERA/MARIA DE LOS ANGELES</t>
  </si>
  <si>
    <t>LOPEZ/NERI/ERICKA MARLEN</t>
  </si>
  <si>
    <t>VALENZUELA/HERNANDEZ/LORENA GUADALUPE</t>
  </si>
  <si>
    <t>MARTINEZ/MONZON/BLANCA DELIA</t>
  </si>
  <si>
    <t>ALVARADO/PALACIOS/ELIZABETH ANAYENSI</t>
  </si>
  <si>
    <t>ANGULO/CAMACHO/MARCIA ELENA</t>
  </si>
  <si>
    <t>CORTEZ/NU&amp;EZ/EULALIA LIZETH</t>
  </si>
  <si>
    <t>CONTRERAS/PETIT/JUAN ANTONIO</t>
  </si>
  <si>
    <t>CADENA/TORREBLANCA/RAUL ALEJANDRO</t>
  </si>
  <si>
    <t>VALDEZ/MORA/ZULMA GABRIELA</t>
  </si>
  <si>
    <t>ALBA/ZARATE/RAYITO DE LUNA</t>
  </si>
  <si>
    <t>CHAVIRA/PEREZ/FATIMA DEL ROSARIO</t>
  </si>
  <si>
    <t>DIMAS/FLORES/FABIAN</t>
  </si>
  <si>
    <t>LOPEZ/HERAS/EDGAR EFRAIN</t>
  </si>
  <si>
    <t>MERCADO/TRASVI&amp;A/LISBETH CAROLINA</t>
  </si>
  <si>
    <t>PACHECO/LEYVA/NALLELY ORVELINE</t>
  </si>
  <si>
    <t>PEREA/BERRELLEZA/MARIA DE JESUS</t>
  </si>
  <si>
    <t>TOLEDO/GONZALEZ/LILIANA SUYEVI</t>
  </si>
  <si>
    <t>URQUIDEZ/RANGEL/LORENA AURELIA</t>
  </si>
  <si>
    <t>RUIZ/LOPEZ/PLACIDA</t>
  </si>
  <si>
    <t>NAVEJAS/VEGA/CLAUDIA PATRICIA</t>
  </si>
  <si>
    <t>ARCE/FLORES/RUBEN ENRIQUE</t>
  </si>
  <si>
    <t>AVENDA&amp;O/GRIMALDI/GUADALUPE</t>
  </si>
  <si>
    <t>BOOL/CAMACHO/EDITH LEONARDA</t>
  </si>
  <si>
    <t>CARLOS/MARTINEZ/YADIRA</t>
  </si>
  <si>
    <t>GARCIA/MARTINEZ/JUDITH ABIGAIL</t>
  </si>
  <si>
    <t>HERNANDEZ/SILVA/BIBIANA GUADALUPE</t>
  </si>
  <si>
    <t>LOPEZ/URE&amp;A/ANETTE</t>
  </si>
  <si>
    <t>MARTINEZ/CALDERA/CRISTIAN URIEL</t>
  </si>
  <si>
    <t>MERCADO/MORALES/OMAR ALEJANDRO</t>
  </si>
  <si>
    <t>ORTEGA/ALVAREZ/ALMA DENISE</t>
  </si>
  <si>
    <t>RODRIGUEZ/SANCHEZ/IRENE LIZETTE</t>
  </si>
  <si>
    <t>SALAZAR/RANGEL/REYNA ALICIA</t>
  </si>
  <si>
    <t>CEBALLOS/PAREDES/JANETH</t>
  </si>
  <si>
    <t>VON BORSTEL/LOPEZ/RICARDO GAMALIEL</t>
  </si>
  <si>
    <t>GARCIA/GONZALEZ/ALBERTO</t>
  </si>
  <si>
    <t>SOSA/RODRIGUEZ/CESAR</t>
  </si>
  <si>
    <t>FLORES/PARRA/LUIS ENRIQUE</t>
  </si>
  <si>
    <t>PARRA/TORRES/JOSE CARLOS</t>
  </si>
  <si>
    <t>TORRES/MEDINA/SERGIO LUIS</t>
  </si>
  <si>
    <t>ESPINOZA/FLORES/JESUS CARLOS</t>
  </si>
  <si>
    <t>COTA/ONTIVEROS/TITO</t>
  </si>
  <si>
    <t>ALCANTAR/PE&amp;A/LINDA ISABEL</t>
  </si>
  <si>
    <t>LEON/GALVEZ/VIOLETA</t>
  </si>
  <si>
    <t>GONZALEZ/OSUNA/LILIANA</t>
  </si>
  <si>
    <t>GUTIERREZ/CAMPOS/JUAN</t>
  </si>
  <si>
    <t>MATEO/GONZALEZ/IRAM ASBEL</t>
  </si>
  <si>
    <t>VALENZUELA/ALVARADO/MIRNA ARACELI</t>
  </si>
  <si>
    <t>ZAVALA/PINEDA/JESUS ALEJANDRO</t>
  </si>
  <si>
    <t>CARBALLO/TARIN/RUBEN</t>
  </si>
  <si>
    <t>PEREZ/CONTRERAS/ILIANA DEL CARMEN</t>
  </si>
  <si>
    <t>GAMEZ/ASTORGA/OMAR RAFAEL</t>
  </si>
  <si>
    <t>BUELNA/PAEZ/CHELSIKA JANETTE</t>
  </si>
  <si>
    <t>RAMOS/GONZALEZ/EZAHIR</t>
  </si>
  <si>
    <t>MENDEZ/MIRAMONTES/DENISSLAO KADEIBI ROBERTO NOE</t>
  </si>
  <si>
    <t>MARQUEZ/MARTINEZ/JOSE DE JESUS</t>
  </si>
  <si>
    <t>ORDU&amp;O/GERARDO/FERNANDO GABRIEL</t>
  </si>
  <si>
    <t>GONZALEZ/LUCERO/CARLOS ERNESTO</t>
  </si>
  <si>
    <t>RAMOS/CANETT/FRANCISCO SYNWE</t>
  </si>
  <si>
    <t>MARTINEZ/HERNANDEZ/JOSUE ALBERTO</t>
  </si>
  <si>
    <t>TORRES/MENDOZA/DANIEL</t>
  </si>
  <si>
    <t>VERDUZCO/VILLANUEVA/ISACC FERNANDO</t>
  </si>
  <si>
    <t>VERDUGO/AVILES/RAMON GONZALO</t>
  </si>
  <si>
    <t>GARCIA/MARTINEZ/CHRISTIAN ALFONSO</t>
  </si>
  <si>
    <t>CHAVEZ/RENTERIA/FRANCIS ELIZABETH</t>
  </si>
  <si>
    <t>LOYA/HIGUERA/VALENTE</t>
  </si>
  <si>
    <t>AVILES/JUAREZ/JOSE MIGUEL</t>
  </si>
  <si>
    <t>ARELLANO/DIAZ/BERTHA</t>
  </si>
  <si>
    <t>GARCIA/MACHADO/JANETH LUCIOLA</t>
  </si>
  <si>
    <t>GARCIGLIA/SANTISTEBAN/DIANA LIZBETH</t>
  </si>
  <si>
    <t>HIRALES/MORENO/CLAUDIA GABRIELA</t>
  </si>
  <si>
    <t>MACKLIS/PUPPO/TANYA</t>
  </si>
  <si>
    <t>NAVARRETE/MELGAR/MARIA DE JESUS</t>
  </si>
  <si>
    <t>LEYZAOLA/LOPEZ/TANIA</t>
  </si>
  <si>
    <t>ORENDAIN/SAIZ/KARLA IVONNE</t>
  </si>
  <si>
    <t>PEREZ/CHAVEZ/NOEMI BERENICE</t>
  </si>
  <si>
    <t>OLACHEA/BONILLA/LOURDES ARACELI</t>
  </si>
  <si>
    <t>BARRAZA/GALLO/MARTIN ANDRES</t>
  </si>
  <si>
    <t>SOTO/GONZALEZ/CRISTHIAN ANGELICA</t>
  </si>
  <si>
    <t>COTA/GAMIZ/LUIS ALBERTO</t>
  </si>
  <si>
    <t>MONROY/GONZALEZ/VALERIA</t>
  </si>
  <si>
    <t>GARCIA/GUERRA/ALFONSO</t>
  </si>
  <si>
    <t>ALONSO/MAGALLANES/JAIME ALEJANDRO</t>
  </si>
  <si>
    <t>HERNANDEZ/CASTA&amp;EDA/JESUS ALBERTO</t>
  </si>
  <si>
    <t>ARIPEZ/SANCHEZ/JORGE ALFREDO</t>
  </si>
  <si>
    <t>OJEDA/ALONSO/JOSE ANTONIO</t>
  </si>
  <si>
    <t>FIERRO/SANCHEZ/VERONICA SELENE</t>
  </si>
  <si>
    <t>MENDEZ/JOYA/MANUEL</t>
  </si>
  <si>
    <t>GERARDO/VARGAS/JUAN ALBERTO</t>
  </si>
  <si>
    <t>SANCHEZ/PALACIOS/ESTEBAN GIOVANI</t>
  </si>
  <si>
    <t>DUARTE/AYALA/OSCAR ALBERTO</t>
  </si>
  <si>
    <t>BENOIT/CORTEZ/JOEL ANTONIO</t>
  </si>
  <si>
    <t>IRAZOQUI/BENITEZ/SERGIO CUITLAHUAC</t>
  </si>
  <si>
    <t>FARIAS/COTA/KARINA</t>
  </si>
  <si>
    <t>ESTRADA/HERNANDEZ/IRANIA ARACELY</t>
  </si>
  <si>
    <t>SALAS/RUELAS/ANABEL</t>
  </si>
  <si>
    <t>MENDEZ/RAMIREZ/JUAN CARLOS</t>
  </si>
  <si>
    <t>MAGALLANES/RENERO/JIMENA GUADALUPE</t>
  </si>
  <si>
    <t>ROMERO/VAZQUEZ/ANA ALICIA</t>
  </si>
  <si>
    <t>TORRES/ORNELAS/LORENA KARELI</t>
  </si>
  <si>
    <t>CASTRO/DEL REAL/MARLENE ALICIA</t>
  </si>
  <si>
    <t>RUBIO/COTA/ANDREA GUADALUPE</t>
  </si>
  <si>
    <t>FRANCO/MENDOZA/CRISTOPHER IVAN</t>
  </si>
  <si>
    <t>AVILES/CASTRO/JOSE ALONSO</t>
  </si>
  <si>
    <t>LOPEZ/ROMERO/PERLA ELIZABETH</t>
  </si>
  <si>
    <t>PELLEGRINI/HEREDIA/DANIELA</t>
  </si>
  <si>
    <t>ZU&amp;IGA/ESPINOZA/JOSE MARIA</t>
  </si>
  <si>
    <t>VARGAS/NAVA/ILLICH ENRIQUE</t>
  </si>
  <si>
    <t>PINO/CESE&amp;A/JESUS DANIEL</t>
  </si>
  <si>
    <t>REYES/RODRIGUEZ/CLAUDIA</t>
  </si>
  <si>
    <t>AGUILAR/URIAS/PERLA VANESSA</t>
  </si>
  <si>
    <t>GERALDO/ROMERO/SANDRA ROSARIO</t>
  </si>
  <si>
    <t>LOPEZ/AGUILAR/MANUEL ISAIAS</t>
  </si>
  <si>
    <t>VAZQUEZ/SANCHEZ/MELVIN BLADIMIR</t>
  </si>
  <si>
    <t>HIRALES/MEZA/LUIS ANTONIO</t>
  </si>
  <si>
    <t>MOLINA/TALAMANTES/TOMAS ALEJANDRO</t>
  </si>
  <si>
    <t>HERNANDEZ/LOPEZ/FRANCISCO ALBERTO</t>
  </si>
  <si>
    <t>COTA/GARCIA/AIRAM VIVIANA</t>
  </si>
  <si>
    <t>MORA/SOTO/DENISSE</t>
  </si>
  <si>
    <t>WINKLER/RODRIGUEZ/MARTHA VERONICA</t>
  </si>
  <si>
    <t>GERARDO/RUIZ/LINDA MARGARITA</t>
  </si>
  <si>
    <t>GONZALEZ/CARRILLO/MARIA ALEJANDRA</t>
  </si>
  <si>
    <t>JORDAN//JAHUDIEL ENRIQUE</t>
  </si>
  <si>
    <t>SUAREZ/CESE&amp;A/EDUARDO</t>
  </si>
  <si>
    <t>MENDOZA/SANCHEZ/ARMANDO</t>
  </si>
  <si>
    <t>BARRETO/CANCHOLA/NIDIA ANANI</t>
  </si>
  <si>
    <t>HEREDIA/LOPEZ/PERLA ALEJANDRA</t>
  </si>
  <si>
    <t>GARCIA/CASTELAN/GABRIELA</t>
  </si>
  <si>
    <t>ESPINOZA/DOMINGUEZ/JOSE ROBERTO</t>
  </si>
  <si>
    <t>MURILLO//CLAUDIA VIRIDIANA</t>
  </si>
  <si>
    <t>AVILEZ/GARCIA/OLGA MARIA</t>
  </si>
  <si>
    <t>ORDO&amp;EZ/MARTINEZ/JAQUELINE</t>
  </si>
  <si>
    <t>RODRIGUEZ/NU&amp;EZ/HISBEHT YURIDIA</t>
  </si>
  <si>
    <t>CRUZ/GARCIA/JULIAN</t>
  </si>
  <si>
    <t>CESE&amp;A/SANCHEZ/FRANCISCO MARIO</t>
  </si>
  <si>
    <t>VIDALES/VARGAS/TERESA DE JESUS</t>
  </si>
  <si>
    <t>OCHOA/NIETO/MARTIN</t>
  </si>
  <si>
    <t>ESPINOZA/COTA/RAQUEL</t>
  </si>
  <si>
    <t>SANCHEZ/ACU&amp;A/VERONICA</t>
  </si>
  <si>
    <t>NU&amp;EZ/GARCIA/ESTRELLA ARACELI</t>
  </si>
  <si>
    <t>SOSA/ACEVEDO/ADRIANA</t>
  </si>
  <si>
    <t>RODRIGUEZ/MORENO/FERNANDO ODIN</t>
  </si>
  <si>
    <t>PIZA&amp;O/SOLIS/SALVADOR</t>
  </si>
  <si>
    <t>SANCHEZ/CASTILLO/CLAUDIA ELIZABETH</t>
  </si>
  <si>
    <t>LOPEZ/NIEBLA/DIANA ALEJANDRA</t>
  </si>
  <si>
    <t>MARISCAL/DELFIN/ENEIDA</t>
  </si>
  <si>
    <t>LAUREAN/VALENZUELA/PAOLA JAZMIN</t>
  </si>
  <si>
    <t>MARQUEZ/MEDRANO/ARTURO</t>
  </si>
  <si>
    <t>PEREZ/FELIX/ELISEO</t>
  </si>
  <si>
    <t>VALDEZ/GODOY/CLAUDIA LOURDES</t>
  </si>
  <si>
    <t>MARTINEZ/CRUZ/GLADIS</t>
  </si>
  <si>
    <t>NU&amp;EZ/MONTOYA/JOAQUIN</t>
  </si>
  <si>
    <t>SANDOVAL/OJEDA/ROBERTO CARLOS</t>
  </si>
  <si>
    <t>ZUMAYA/ORTEGA/ANGEL ALFREDO</t>
  </si>
  <si>
    <t>OJEDA/PEREZ/CARLOS RUBEN</t>
  </si>
  <si>
    <t>AGUILAR/GERARDO/MARTIN</t>
  </si>
  <si>
    <t>SANCHEZ/GULUARTE/HUMBERTO ISRAEL</t>
  </si>
  <si>
    <t>HIGUERA/DAVILA/PATRICIA ANAHI</t>
  </si>
  <si>
    <t>CORTES/COTA/AMADOR</t>
  </si>
  <si>
    <t>LEDESMA/MEZA/DANIEL</t>
  </si>
  <si>
    <t>RODRIGUEZ/ESCOBEDO/RODRIGO</t>
  </si>
  <si>
    <t>ARRAZOLA/RAMIREZ/LEONARDO JORDAN</t>
  </si>
  <si>
    <t>MERCADO/MIRANDA/JOSE YAROSLAB</t>
  </si>
  <si>
    <t>AGUILAR/VILLAGRANA/MIGUEL ANGEL</t>
  </si>
  <si>
    <t>ALVAREZ/AHUMADA/ROY ALEXANDER</t>
  </si>
  <si>
    <t>BOJORQUEZ/CASTRO/NAILEA MADAIT</t>
  </si>
  <si>
    <t>CAMARILLO/ESCALERA/MARTHA ALICIA</t>
  </si>
  <si>
    <t>CANETT/ROMERO/ILIANA LIRIANETH</t>
  </si>
  <si>
    <t>CRUZ/IZABAL/ALEJANDRA</t>
  </si>
  <si>
    <t>FLORES/SOTO/XOCHITL ELENA</t>
  </si>
  <si>
    <t>GUILLEN/MARTINEZ/LAURA YOLANDA</t>
  </si>
  <si>
    <t>GONZALEZ/CANIZALES/PABLO GUILLERMO</t>
  </si>
  <si>
    <t>MANJARREZ/RAMIREZ/MARINA DEL SOL</t>
  </si>
  <si>
    <t>LLAMAS/MONTOYA/ANAID MARGARITA</t>
  </si>
  <si>
    <t>RAMIREZ/CLEMENTE/PABLO LUIS DANIEL</t>
  </si>
  <si>
    <t>SALAZAR/CABANILLAS/JESUS MANUEL</t>
  </si>
  <si>
    <t>SEPULVEDA/AGUILAR/ALEJANDRO</t>
  </si>
  <si>
    <t>TELLEZ/SANTANA/JOSE ADAIR</t>
  </si>
  <si>
    <t>ZEPEDA/BUELNA/ISELA</t>
  </si>
  <si>
    <t>MARTINEZ/PUEBLA/CLAUDIA GUADALUPE</t>
  </si>
  <si>
    <t>FLORES/NAMNUM/RICARDO</t>
  </si>
  <si>
    <t>RUIZ/ORTIZ/VIRIDIANA</t>
  </si>
  <si>
    <t>GOMEZ/TORRES/LEOPOLDO RAFAEL</t>
  </si>
  <si>
    <t>MACIEL/DIAZ/CARMELO</t>
  </si>
  <si>
    <t>GONZALEZ/AMARILLAS/LUIS FERNANDO</t>
  </si>
  <si>
    <t>HERNANDEZ/RENTERIA/JUAN JOSE</t>
  </si>
  <si>
    <t>MIRANDA/LOPEZ/NIELS ALBERTO</t>
  </si>
  <si>
    <t>OSUNA/DURAN/SELENNE ELIZETH</t>
  </si>
  <si>
    <t>RIVERA/AVILA/CLAUDIA NOEMI</t>
  </si>
  <si>
    <t>VALDEZ/CAMACHO/ITZEL SARAI</t>
  </si>
  <si>
    <t>VILLASE&amp;OR/UGALDE/KARINA</t>
  </si>
  <si>
    <t>MURRIETA/RAMIREZ/CARLOS ENRIQUE</t>
  </si>
  <si>
    <t>FERRER/GARCIA/JESAEL XIOMARA</t>
  </si>
  <si>
    <t>SERRANO/COTA/JOSE ROSARIO</t>
  </si>
  <si>
    <t>CAMACHO/MONTOYA/ANEL YANIRA</t>
  </si>
  <si>
    <t>VALDEZ/GAXIOLA/TOMAS</t>
  </si>
  <si>
    <t>SOTO/VALDEZ/DALIA MARIA</t>
  </si>
  <si>
    <t>HERNANDEZ/FLORES/FRANCISCO JAVIER</t>
  </si>
  <si>
    <t>DIAZ/PE&amp;A/FRANCISCO ALBERTO</t>
  </si>
  <si>
    <t>VALDEZ/GAXIOLA/ALMA</t>
  </si>
  <si>
    <t>RAMIREZ/CARRILLO/SILVIA ELIZABETH</t>
  </si>
  <si>
    <t>ACOSTA/KELLY/VICTORIA JANETH</t>
  </si>
  <si>
    <t>AGUILAR/BARRIOS/JOSE MANUEL</t>
  </si>
  <si>
    <t>ALVAREZ/MANRIQUEZ/KARLA YADHIRA</t>
  </si>
  <si>
    <t>AMADOR/BURQUEZ/PABLO RAUL</t>
  </si>
  <si>
    <t>AMADOR/DE LA TOBA/PALOMA ALEJANDRA</t>
  </si>
  <si>
    <t>CASTRO/LIZARDI/VALERIA ALEJANDRA</t>
  </si>
  <si>
    <t>DOMINGUEZ/CANO/CARLOS MOISES</t>
  </si>
  <si>
    <t>SAVIN/GAMEZ/BLANCA AURORA</t>
  </si>
  <si>
    <t>ESTRADA/ALONSO/FERNANDO ALONSO</t>
  </si>
  <si>
    <t>FERRET/AMADOR/ARAIK URANIA</t>
  </si>
  <si>
    <t>FLORES/PRIETO/FABIAN ULISES</t>
  </si>
  <si>
    <t>GARCIA/LEYVA/MIRNA GUADALUPE</t>
  </si>
  <si>
    <t>HEREDIA/CASTRO/CECILIA</t>
  </si>
  <si>
    <t>HIGUERA/PALLANES/ANAHI ARLEN</t>
  </si>
  <si>
    <t>IBARRA/URIAS/HAZARMAVETH</t>
  </si>
  <si>
    <t>JUAREZ/SIFUENTES/ANGELICA</t>
  </si>
  <si>
    <t>MALDONADO/RAMIREZ/KAREN MALENY</t>
  </si>
  <si>
    <t>MIRANDA/RODRIGUEZ/DAGOBERTO</t>
  </si>
  <si>
    <t>MORALES/DE LA CRUZ/MARIA GUILLERMINA</t>
  </si>
  <si>
    <t>MORENO/DERAS/JESSICA VIRIDIANA</t>
  </si>
  <si>
    <t>NAVARRO/SANTIAGO/HEIDY NUBIA</t>
  </si>
  <si>
    <t>PARTIDA/ARANGURE/ANA CECILIA</t>
  </si>
  <si>
    <t>RESENDIZ/SANCHEZ/OLIVIA</t>
  </si>
  <si>
    <t>SANDOVAL/URQUIDES/YULENY ARISAHI</t>
  </si>
  <si>
    <t>NU&amp;EZ/SOSA/JOAQUIN ISAAC</t>
  </si>
  <si>
    <t>VILLA/BARAJAS/EDITH FABIOLA</t>
  </si>
  <si>
    <t>GONZALEZ/POZO/GABRIELA ELIZABETH</t>
  </si>
  <si>
    <t>GOMEZ/ARROYO/ROSA ISABEL</t>
  </si>
  <si>
    <t>GOMEZ/MEZA/IRENE GUADALUPE</t>
  </si>
  <si>
    <t>MEZA/AGUILAR/DANELI GUADALUPE</t>
  </si>
  <si>
    <t>TALAVERA/LARA/JESUS RAMON</t>
  </si>
  <si>
    <t>VALDEZ/ZARATE/ANA BRIZHEYDA</t>
  </si>
  <si>
    <t>FONSECA/QUIROZ/CINTHIA VERENICE</t>
  </si>
  <si>
    <t>GUEVARA/LANDEROS/VERONICA</t>
  </si>
  <si>
    <t>ORANTES/GARCIA/ANDREA DORIAN</t>
  </si>
  <si>
    <t>ROMERO/DIAZ/SERGIO</t>
  </si>
  <si>
    <t>HERNANDEZ/SANCHEZ/HIRAM ISIDRO</t>
  </si>
  <si>
    <t>CARRASCO/SANCHEZ/ESTHER</t>
  </si>
  <si>
    <t>BAUTISTA/SANCHEZ/IDETH</t>
  </si>
  <si>
    <t>LOERA/RODRIGUEZ/ANA ISABEL</t>
  </si>
  <si>
    <t>GALLEGOS/GARCIA/OSCAR</t>
  </si>
  <si>
    <t>NU&amp;EZ/SANCHEZ/MANUEL ALFONSO</t>
  </si>
  <si>
    <t>HERNANDEZ/VALDEZ/JUAN DIEGO</t>
  </si>
  <si>
    <t>ZU&amp;IGA/GONZALEZ/ISAAC MAURICIO</t>
  </si>
  <si>
    <t>KENNEDY/FIGUEROA/LAURA ZITLALLI</t>
  </si>
  <si>
    <t>MARQUEZ/RIVERA/ADRIANA ARACELI</t>
  </si>
  <si>
    <t>CAMAL/TIRADO/ARACELI JOSEFINA</t>
  </si>
  <si>
    <t>CHAVARIN/ZU&amp;IGA/HECTOR ALFONSO</t>
  </si>
  <si>
    <t>SOLIS/ALCARAZ/ITZEL ADILENE</t>
  </si>
  <si>
    <t>MAGALLANES/OROZCO/ALFONSO DENERIS</t>
  </si>
  <si>
    <t>SANCHEZ/GONZALEZ/LUZ DEL CARMEN</t>
  </si>
  <si>
    <t>GONZALEZ/ANGULO/ERNESTO</t>
  </si>
  <si>
    <t>LEYVA/GONZALEZ/JALTA YAJAIRA</t>
  </si>
  <si>
    <t>MACHADO/MARTINEZ/CONCEPCION</t>
  </si>
  <si>
    <t>VAZQUEZ/SOLORIO/GENARO</t>
  </si>
  <si>
    <t>MEZA/VEGA/ANGEL ALAIN</t>
  </si>
  <si>
    <t>GONZALEZ/MEJIA/FRANCISCO JESUS</t>
  </si>
  <si>
    <t>ANGELES/CHAN/DULCE CITLALLY</t>
  </si>
  <si>
    <t>CARBAJAL/FRAGA/DAVID EDUARDO</t>
  </si>
  <si>
    <t>CASTA&amp;EDA/HERNANDEZ/HECTOR IVAN</t>
  </si>
  <si>
    <t>LERMA/IZAGUIRRE/MANUEL IVAN</t>
  </si>
  <si>
    <t>MURILLO/SANCHEZ/RAUL</t>
  </si>
  <si>
    <t>NAVARRO/AGUNDEZ/JESUS RAFAEL</t>
  </si>
  <si>
    <t>PANTOJA/BURGUE&amp;O/ABINADAB JOSE</t>
  </si>
  <si>
    <t>SERRANO/MU&amp;OZ/CARLOS ENRIQUE</t>
  </si>
  <si>
    <t>ROMERO/ORONIA/OMAR ALFREDO</t>
  </si>
  <si>
    <t>CARBAJAL/FRAGA/DANIEL IVAN</t>
  </si>
  <si>
    <t>TAPIA/SANCHEZ/WILBER ALBERTO</t>
  </si>
  <si>
    <t>TORRES/LOPEZ/CINTHYA KARELY</t>
  </si>
  <si>
    <t>SANZ/SARABIA/KARLA NAYELI</t>
  </si>
  <si>
    <t>RUIZ/ARMENTA/YADIRA GUADALUPE</t>
  </si>
  <si>
    <t>ARELLANO/GERALDO/RAFAEL</t>
  </si>
  <si>
    <t>AVILA/PERALTA/ALFONSO CARLOS</t>
  </si>
  <si>
    <t>GOMEZ/MALDONADO/JESSICA</t>
  </si>
  <si>
    <t>GARCIA/CORONEL/JOSE MANUEL</t>
  </si>
  <si>
    <t>RAMIREZ/LOPEZ/ISRAEL</t>
  </si>
  <si>
    <t>HERNANDEZ/BURGOIN/ARTURO</t>
  </si>
  <si>
    <t>AYALA/AMEZCUA/GERARDO ISAAC DE JESUS</t>
  </si>
  <si>
    <t>PATRON/SEPULVEDA/ROSA MARIA</t>
  </si>
  <si>
    <t>CACERES/ESPINOZA/DANIELA GUADALUPE</t>
  </si>
  <si>
    <t>MEDINA/LOPEZ/DIANA LIZBETH</t>
  </si>
  <si>
    <t>WINKLER/TOLEDO/CHRISTIAN IVAN</t>
  </si>
  <si>
    <t>CAMACHO/ANGEL/OFELIA LIZZETT</t>
  </si>
  <si>
    <t>LOPEZ/ALVAREZ/ISSAC JONATHAN</t>
  </si>
  <si>
    <t>VILLAVICENCIO/ARCE/SAID GUILLERMO</t>
  </si>
  <si>
    <t>ALVAREZ/GUTIERREZ/PERLA VIRIDIANA</t>
  </si>
  <si>
    <t>ASTORGA/RAMIREZ/ANA ISABEL</t>
  </si>
  <si>
    <t>RODRIGUEZ/SANCHEZ/ANA LUCIA</t>
  </si>
  <si>
    <t>FLORES/ZAZUETA/PATRICIA ELIZABETH</t>
  </si>
  <si>
    <t>FUENTES/URETA/ALICIA MARISOL</t>
  </si>
  <si>
    <t>NORIEGA/MONROY/ELISA</t>
  </si>
  <si>
    <t>MEDINA/MENDOZA/GUADALUPE</t>
  </si>
  <si>
    <t>KAKOGUI/ROMERO/MARIO ALBERTO</t>
  </si>
  <si>
    <t>SANCHEZ/AVILES/GERMAN ALONSO</t>
  </si>
  <si>
    <t>ADAME/MACIEL/PITAGORAS</t>
  </si>
  <si>
    <t>ARCE/MORENO/EDNA VIRGINIA</t>
  </si>
  <si>
    <t>AVILA/RODRIGUEZ/ROXANA</t>
  </si>
  <si>
    <t>MARTINEZ/CESE&amp;A/MARCELA ALEJANDRA</t>
  </si>
  <si>
    <t>LEON/OLIVA/YURIDIA LIZBETH</t>
  </si>
  <si>
    <t>OCHOA/ALVAREZ/SANDRA DE LA CRUZ</t>
  </si>
  <si>
    <t>SOSA/SANZ/NORMA GABRIELA</t>
  </si>
  <si>
    <t>ROCHA/RAMIREZ/MARIA OLIVIA</t>
  </si>
  <si>
    <t>ARENAS/QUEVEDO/HILARIA ESMERALDA</t>
  </si>
  <si>
    <t>CAREAGA/BARRERAS/DEJANIRA</t>
  </si>
  <si>
    <t>DIAZ/CALDERON/CINTHYA ANDREA</t>
  </si>
  <si>
    <t>CASTRO/LOPEZ/ALONDRA GISELLE</t>
  </si>
  <si>
    <t>ROMAN/VEGA/ALDO MIJAIL</t>
  </si>
  <si>
    <t>CIBRIAN/LOPEZ/BRENDA ZULEMA</t>
  </si>
  <si>
    <t>OSUNA/PALAZUELOS/EGLA NAARAI</t>
  </si>
  <si>
    <t>OSOBAMPO/ACOSTA/LIZBETH</t>
  </si>
  <si>
    <t>SALIDO/ARMENTA/MARISELA</t>
  </si>
  <si>
    <t>GARCIA/CECILIO/ROBERTO MODESTO</t>
  </si>
  <si>
    <t>VILLAVICENCIO/ARCE/SONIA GUADALUPE</t>
  </si>
  <si>
    <t>TERAN/ITURRIOS/CARMEN ALICIA</t>
  </si>
  <si>
    <t>REYES/GARCIA/SARAHI</t>
  </si>
  <si>
    <t>ZURITA/GASTELUM/MIGUEL ANGEL</t>
  </si>
  <si>
    <t>CASILLAS/AGUILAR/MARIO EDUARDO</t>
  </si>
  <si>
    <t>BERNAL/LUCERO/EMMANUEL</t>
  </si>
  <si>
    <t>QUIROZ/KINEJARA/ANA KAMITZU</t>
  </si>
  <si>
    <t>MANRIQUEZ/GIL/JOSE DANIEL</t>
  </si>
  <si>
    <t>ROBLEDO/BENITEZ/JUAN JOSE</t>
  </si>
  <si>
    <t>OCHOA/RUELAS/MARTHA HERMINIA</t>
  </si>
  <si>
    <t>HIGUERA/MAYORAL/ROCIO ADRIANA</t>
  </si>
  <si>
    <t>CARBALLO/OJEDA/ROBERTO CARLOS</t>
  </si>
  <si>
    <t>VERDUGO/ESPINOZA/LUIS DONALDO</t>
  </si>
  <si>
    <t>DUE&amp;AS/FLORES/MAIRA CITLALLI</t>
  </si>
  <si>
    <t>SALDA&amp;A/CANO/MIRIAM CECILIA</t>
  </si>
  <si>
    <t>MARTINEZ/NAVARRETE/DAYSI ALEJANDRA</t>
  </si>
  <si>
    <t>RODRIGUEZ/COTA/MARIA DE LOS ANGELES</t>
  </si>
  <si>
    <t>KOTA/RENTERIA/JUAN PABLO</t>
  </si>
  <si>
    <t>MELENDREZ//MARIO ALBERTO</t>
  </si>
  <si>
    <t>GUEVARA/MONTOYA/JOSE LUIS</t>
  </si>
  <si>
    <t>PEREZ/CHACON/MONICA ARELY</t>
  </si>
  <si>
    <t>TORRES/OSUNA/JUAN CARLOS</t>
  </si>
  <si>
    <t>BELTRAN/LOPEZ/RAFAEL</t>
  </si>
  <si>
    <t>CARBALLO/OJEDA/ANDREA DINORATH</t>
  </si>
  <si>
    <t>SANCHEZ/ESPINOZA/ARIANA</t>
  </si>
  <si>
    <t>NU&amp;EZ/HIGUERA/JEOVANNI</t>
  </si>
  <si>
    <t>GARCIGLIA/LUGO/ROXANA</t>
  </si>
  <si>
    <t>OJEDA/GRANADOS/MARIBEL</t>
  </si>
  <si>
    <t>RAMOS/RAMIREZ/LUZ DEL CARMEN</t>
  </si>
  <si>
    <t>RAMOS/AYAQUICA/JUAN DE LA CRUZ PABL</t>
  </si>
  <si>
    <t>CASTILLO/QUI&amp;ONES/LISSY GABRIELA</t>
  </si>
  <si>
    <t>GONZALEZ/ESQUIVEL/LUZ MARIA</t>
  </si>
  <si>
    <t>GUZMAN/GUZMAN/MIRIAM LORENA</t>
  </si>
  <si>
    <t>LEON/AVILES/KENIA ELIZABETH</t>
  </si>
  <si>
    <t>MENDEZ/LIERAS/ARGENTINA</t>
  </si>
  <si>
    <t>GUTIERREZ/RAMIREZ/CLARISA CRISTAL</t>
  </si>
  <si>
    <t>MEZA/ORTEGA/RUTH PAOLA</t>
  </si>
  <si>
    <t>BA&amp;UELOS/CALLEROS/ADRIANA PRISCILA</t>
  </si>
  <si>
    <t>GARCIDUE&amp;AS/FIMBRES/GARY FERNANDO</t>
  </si>
  <si>
    <t>SOLANO/MORA/DANIEL ALBERTO</t>
  </si>
  <si>
    <t>OLACHEA/DOMINGUEZ/NADYA VANESSA</t>
  </si>
  <si>
    <t>RICO/ROJAS/CARLOS NIGEL</t>
  </si>
  <si>
    <t>RUIZ/ESPINOZA/JESUS SALVADOR</t>
  </si>
  <si>
    <t>GONZALEZ/MORALES/LEONARDO</t>
  </si>
  <si>
    <t>PAREDES/MANRIQUE/ROBERTO AUGUSTO</t>
  </si>
  <si>
    <t>OLIVAS/AUDEVEZ/DEYANIRA</t>
  </si>
  <si>
    <t>SOTO/RENTERIA/ANAHI</t>
  </si>
  <si>
    <t>GAMEZ/CORDOVA/DAVID</t>
  </si>
  <si>
    <t>LARRINAGA/FUERTE/EDGAR</t>
  </si>
  <si>
    <t>MEZA/VILLAVICENCIO/GEORGINA</t>
  </si>
  <si>
    <t>MENDOZA/VALDIVIA/DAVID</t>
  </si>
  <si>
    <t>ORDO&amp;EZ/ASTORGA/CESAR AUGUSTO</t>
  </si>
  <si>
    <t>DOMINGUEZ/MONTOYA/LUIS ANTONIO</t>
  </si>
  <si>
    <t>LOPEZ/HERNANDEZ/HAYDEE NAYELI</t>
  </si>
  <si>
    <t>MARTINEZ/GALLEGOS/ELIUD ADRIAN</t>
  </si>
  <si>
    <t>MILLANES/GAMEZ/AMERICA JOHANA ELIZA</t>
  </si>
  <si>
    <t>RAMOS/PALAFOX/NALLELY GUADALUPE</t>
  </si>
  <si>
    <t>SOTO/CHELIUS/KARLA BERENICE</t>
  </si>
  <si>
    <t>RAMIREZ/MAYORAL/ANA IVETTE DEL ROCIO</t>
  </si>
  <si>
    <t>ESCAMILLA/FIGUEROA/SULENI VIANEY</t>
  </si>
  <si>
    <t>HERNANDEZ/OZUNA/PAOLA KARELY</t>
  </si>
  <si>
    <t>BUCIO/MORENO/MARIA EUGENIA</t>
  </si>
  <si>
    <t>COTA/MENDOZA/JESUS ANTONIO</t>
  </si>
  <si>
    <t>VILLAVICENCIO/AGUILAR/GLORIA</t>
  </si>
  <si>
    <t>HERNANDEZ/VILLAVICENCIO/DANIEL ALBERTO</t>
  </si>
  <si>
    <t>OCHOA//ALMA ANGELICA</t>
  </si>
  <si>
    <t>ALMEIDA/CRUZ/ABRAHAM RENATO</t>
  </si>
  <si>
    <t>RAMIREZ/ARELLANO/ADRIAN EDUARDO</t>
  </si>
  <si>
    <t>CARMONA/SARABIA/BROMELIA LILIASIS</t>
  </si>
  <si>
    <t>AGUILAR/HERNANDEZ/FRANCISCO VALENTIN</t>
  </si>
  <si>
    <t>SOTO/MARRUJO/IRIS ISABEL</t>
  </si>
  <si>
    <t>CASTRO/VEGA/LAURA CICLEYRA</t>
  </si>
  <si>
    <t>QUEZADA/CAMACHO/MARTIN LUIS</t>
  </si>
  <si>
    <t>GALINDO/ACEVEDO/RIGOBERTO</t>
  </si>
  <si>
    <t>RENTERIA/MURRIETA/JUANA</t>
  </si>
  <si>
    <t>ZAMORA/BEJARANO/GABRIELA</t>
  </si>
  <si>
    <t>MENDOZA/CERON/HEYDI YOSALINE</t>
  </si>
  <si>
    <t>SANDOVAL/VALDEZ/ALECXIS RAMON</t>
  </si>
  <si>
    <t>JIMENEZ/CRUZ/CHRISTIAN JAVIER</t>
  </si>
  <si>
    <t>PERAZA/DUARTE/HAZIEL</t>
  </si>
  <si>
    <t>CASTANEDA/MARTINEZ/ESMERALDA JAZMIN</t>
  </si>
  <si>
    <t>GARCIA/ORTEGA/CLAUDIA GABRIELA</t>
  </si>
  <si>
    <t>DURAN/DIAZ/OMAR YOSAFATH</t>
  </si>
  <si>
    <t>VALDEZ/TAPIA/PAOLA DE JESUS</t>
  </si>
  <si>
    <t>GRACIDAS/TRASVI&amp;A/LIDIA PATRICIA</t>
  </si>
  <si>
    <t>DURAN/MORALES/ITZEL ZAYONARA</t>
  </si>
  <si>
    <t>RAMIREZ/CALDERON/YEIMY BRICEY</t>
  </si>
  <si>
    <t>RAMIREZ/MENDEZ/OSCAR</t>
  </si>
  <si>
    <t>TORRES/PEREZ/LUCERO</t>
  </si>
  <si>
    <t>GUTIERREZ/AGUNDEZ/JUAN LUIS</t>
  </si>
  <si>
    <t>BALTIERRA/OCOMATL/CLAUDIA LUZ</t>
  </si>
  <si>
    <t>POZO/SILVA/BARBARA GABRIELA</t>
  </si>
  <si>
    <t>PE&amp;UELAS/GARCIA/ARTEMIZA</t>
  </si>
  <si>
    <t>SERRANO/PAYAN/KARLA FABIOLA</t>
  </si>
  <si>
    <t>LIZARDI/VILLANUEVA/MARCO ANTONIO</t>
  </si>
  <si>
    <t>CAMACHO/NAVARRO/PAOLA ANAHI</t>
  </si>
  <si>
    <t>DE LA VEGA/SEGOVIA/GABRIELA MARGARITA</t>
  </si>
  <si>
    <t>PEREZ/NU&amp;EZ/ANALILY</t>
  </si>
  <si>
    <t>ARAIZA/FIGUEROA/IRIS VIVIANA</t>
  </si>
  <si>
    <t>CERVANTES/GONZALEZ/YOCELIN</t>
  </si>
  <si>
    <t>AYALA/AMEZCUA/MAGDALENA SOFIA</t>
  </si>
  <si>
    <t>AGUILAR/QUINTANA/JESUS EDHAIN</t>
  </si>
  <si>
    <t>CARMONA/MORENO/TANIA ELIZABETH</t>
  </si>
  <si>
    <t>CASTILLO/RAMIREZ/SOLEDAD DE JESUS</t>
  </si>
  <si>
    <t>JIMENEZ/PLATA/KENIA GUADALUPE</t>
  </si>
  <si>
    <t>RAMIREZ/LANDA/ARELI</t>
  </si>
  <si>
    <t>GALLARDO/LOPEZ/DONI URIEL</t>
  </si>
  <si>
    <t>HERNANDEZ/CRESPO/YARELI DEL CARMEN</t>
  </si>
  <si>
    <t>GONZALEZ/CERVANTES/SILVIA ABISUE</t>
  </si>
  <si>
    <t>ARMENTA/AHUMADA/IRLANDA</t>
  </si>
  <si>
    <t>ROSAS/ORTIZ/JOSE MANUEL</t>
  </si>
  <si>
    <t>CASTA&amp;EDA/CONTRERAS/EDGAR BENJAMIN</t>
  </si>
  <si>
    <t>MAZORAQUI/RODRIGUEZ/NAYELI</t>
  </si>
  <si>
    <t>JACOBO/FRAGOZO/JESUS MANUEL</t>
  </si>
  <si>
    <t>ENRIQUES/LOPEZ/ELMA BEATRIZ</t>
  </si>
  <si>
    <t>MURILLO/GOROZAVE/GUADALUPE</t>
  </si>
  <si>
    <t>SALDA&amp;A/MEZA/ELIZABETH</t>
  </si>
  <si>
    <t>MEDINA/VILLAVICENCIO/JOSE MARTIN</t>
  </si>
  <si>
    <t>TELLEZ/QUIROZ/DULCE MERARI</t>
  </si>
  <si>
    <t>FAMMANIA/RUBIO/LLUVIA GUADALUPE</t>
  </si>
  <si>
    <t>HERNANDEZ/GUARDADO/JUAN GUADALUPE</t>
  </si>
  <si>
    <t>HERRERA/MENDEZ/MIGUEL ANGEL</t>
  </si>
  <si>
    <t>ORTIZ/SALCIDO/LILIANA</t>
  </si>
  <si>
    <t>RIVERA/CID/FLORIDA</t>
  </si>
  <si>
    <t>GONZALEZ/LUGO/ADRIANA IVONNE</t>
  </si>
  <si>
    <t>JUAREZ/RAMOS/JESSICA</t>
  </si>
  <si>
    <t>MONTOYA/VALLE/GUILLERMO ANTONIO</t>
  </si>
  <si>
    <t>LEONEL/NOGUEDA/MARGARITA</t>
  </si>
  <si>
    <t>RAZO/CARPIO/ANA KAREN</t>
  </si>
  <si>
    <t>TEJADA/COTA/DANIELA</t>
  </si>
  <si>
    <t>VALENZUELA/CAMEZ/SANTA ANGELICA</t>
  </si>
  <si>
    <t>MENDOZA/AISPURO/DALIA JAZMIN</t>
  </si>
  <si>
    <t>VALENZUELA/SANCHEZ/JESUS ORLANDO</t>
  </si>
  <si>
    <t>NIETO/SAURI/ASTRID DIRA KARINA</t>
  </si>
  <si>
    <t>OCHOA/GERALDO/EDGAR OMAR</t>
  </si>
  <si>
    <t>PE&amp;ALOZA/GONZALEZ/JOSE MANUEL</t>
  </si>
  <si>
    <t>ANGULO/RUIZ/MARTHA GUADALUPE</t>
  </si>
  <si>
    <t>MARIN/LOZANO/CARLOS ALBERTO</t>
  </si>
  <si>
    <t>GUERRERO/TAPIA/ALMA VELIA</t>
  </si>
  <si>
    <t>BUSTOS/MARTINEZ/LETICIA</t>
  </si>
  <si>
    <t>PEREZ/CORREA/MARIA ESTHER</t>
  </si>
  <si>
    <t>ROBLES/MONCADA/EDNA JANET</t>
  </si>
  <si>
    <t>RODRIGUEZ/ELIZONDO/ERICKA GUADALUPE</t>
  </si>
  <si>
    <t>GOVEA/CRUZ/BULMARO</t>
  </si>
  <si>
    <t>MORALES/NAVA/EDGAR OCIEL</t>
  </si>
  <si>
    <t>RAMIREZ/CORRAL/LILIAN ODETTE</t>
  </si>
  <si>
    <t>DOMINGUEZ/GOMEZ/ROSA EVELIA</t>
  </si>
  <si>
    <t>LARA/RAMIREZ/ERICKA FILADELFIA</t>
  </si>
  <si>
    <t>VILLATORO/VALDEZ/CARLOS ALBERTO</t>
  </si>
  <si>
    <t>VARGAS/RAMIREZ/CLAUDIA GUADALUPE</t>
  </si>
  <si>
    <t>MORALES/TIRADO/RUBEN</t>
  </si>
  <si>
    <t>PARRA/FLORES/HERIBERTO</t>
  </si>
  <si>
    <t>ALARCON/MONTA&amp;O/JOSE JUAN</t>
  </si>
  <si>
    <t>ACOSTA/SANCHEZ/RUTH ISABEL</t>
  </si>
  <si>
    <t>MANZANAREZ/MEZA/ANA GABRIELA</t>
  </si>
  <si>
    <t>OCHOA/ROMERO/GABRIELA FABIOLA</t>
  </si>
  <si>
    <t>CHAVEZ/DELGADO/ARELY MADAHI</t>
  </si>
  <si>
    <t>LOPEZ/ORDU&amp;O/OSCAR ORLANDO</t>
  </si>
  <si>
    <t>AMAYA/TAYLOR/MARCO ANTONIO</t>
  </si>
  <si>
    <t>GUZMAN/SANDOVAL/ALMA JAZZIEL</t>
  </si>
  <si>
    <t>BRISE&amp;O/GONZALEZ/IRASEMA</t>
  </si>
  <si>
    <t>VELAZQUEZ/OLMOS/ZIDONI GUADALUPE</t>
  </si>
  <si>
    <t>ARCE/CORDOVA/VIRIDIANA</t>
  </si>
  <si>
    <t>GONZALEZ/MONTA&amp;O/RUBI</t>
  </si>
  <si>
    <t>ALGARATE/RIOS/MARIO ALBERTO</t>
  </si>
  <si>
    <t>SANDOVAL/JIMENEZ/MARCO ANTONIO</t>
  </si>
  <si>
    <t>HERNANDEZ/ZU&amp;IGA/KENDRA ALICIA</t>
  </si>
  <si>
    <t>NAVARRETE/GARCIA/KAREN NAYELLI</t>
  </si>
  <si>
    <t>SANCHEZ/MANRIQUEZ/ITZIA</t>
  </si>
  <si>
    <t>ONTIVEROS/ROJAS/EUNICE</t>
  </si>
  <si>
    <t>TIRADO/GALINDO/CLAUDIA XITLALITL</t>
  </si>
  <si>
    <t>SANTOS/MORENO/ABRAHAM</t>
  </si>
  <si>
    <t>CASTRO/SANCHEZ/ANGEL PABLO</t>
  </si>
  <si>
    <t>SALCIDO/TERRAZAS/ELIA ELENA</t>
  </si>
  <si>
    <t>HELU/DIAZ/GIBRAN</t>
  </si>
  <si>
    <t>ZAZUETA/GAMBOA/JORGE PEDRO</t>
  </si>
  <si>
    <t>VALDEZ/CHACON/KARINA IVONNE</t>
  </si>
  <si>
    <t>ROJAS/CARREON/LUCIA GUADALUPE</t>
  </si>
  <si>
    <t>CHIAPA/PADILLA/MARIA FERNANDA</t>
  </si>
  <si>
    <t>VAZQUEZ/RAMOS/ROSA PAULINA</t>
  </si>
  <si>
    <t>CASTRO/DIAZ/SANDRA LUZ</t>
  </si>
  <si>
    <t>PICAZO/CADENA/XIOMARA LIZETH</t>
  </si>
  <si>
    <t>SANCHEZ/FLORES/VIRGINIA GUADALUPE</t>
  </si>
  <si>
    <t>MARQUEZ/RENDON/MARIA ANTONIETA</t>
  </si>
  <si>
    <t>GAXIOLA/LEYVA/LENIN PAUL</t>
  </si>
  <si>
    <t>CASTRO/CAMPOS/DOMINGO MANUEL</t>
  </si>
  <si>
    <t>BRIONES/ZAZUETA/JORGE LUIS</t>
  </si>
  <si>
    <t>JIMENEZ/ROMERO/ANTONIO ALEJANDRO</t>
  </si>
  <si>
    <t>PE&amp;ALOZA/CHAVEZ/CINDY CELINA</t>
  </si>
  <si>
    <t>ESTRADA Y/ZAMUDIO/MATEO</t>
  </si>
  <si>
    <t>MENDOZA/GOMEZ/EDITH CANDELARIA</t>
  </si>
  <si>
    <t>SILVA/CASTRO/NORMA INGRID</t>
  </si>
  <si>
    <t>TORRES/MENDOZA/MARIO SAMUEL</t>
  </si>
  <si>
    <t>GOMEZ/ACOSTA/EDGAR ALFREDO</t>
  </si>
  <si>
    <t>LUCERO/CALDERON/JOSE JAVIER</t>
  </si>
  <si>
    <t>REAL/MAYORAL/ERIKA JATAMIN</t>
  </si>
  <si>
    <t>GOMEZ/CAMPOS/DIANA ERIKA</t>
  </si>
  <si>
    <t>CLEMENTE/SEGURA/NORA HILDA</t>
  </si>
  <si>
    <t>GARCIA/RUIZ/MARIA BRICEIDA</t>
  </si>
  <si>
    <t>GASTELUM/LOPEZ/JOSE JOEL</t>
  </si>
  <si>
    <t>COLLINS/HURTADO/FERNANDA JOANNY</t>
  </si>
  <si>
    <t>ANGULO/ATONDO/BRISEIDA ILIANA</t>
  </si>
  <si>
    <t>BARRETO/CANCHOLA/BELEN</t>
  </si>
  <si>
    <t>DIAZ/VILLANUEVA/ANA MARIA</t>
  </si>
  <si>
    <t>MORENO/RABAGO/BRENDA VIANEY</t>
  </si>
  <si>
    <t>ORTEGA/ALVAREZ/CRISTIAN</t>
  </si>
  <si>
    <t>LUNA/VILLALOBOS/GABRIELA</t>
  </si>
  <si>
    <t>SALGADO/BAHENA/JAVIER</t>
  </si>
  <si>
    <t>SILVA/GONZALEZ/ISMAEL ALBERTO</t>
  </si>
  <si>
    <t>COMBERA/CAMARGO/KENIA</t>
  </si>
  <si>
    <t>MARISCAL/DELFIN/MARTHA ISABEL</t>
  </si>
  <si>
    <t>CORRAL/ANGUIANO/YANET YESENIA</t>
  </si>
  <si>
    <t>AGUIRRE/ESCOBEDO/OSCAR HUMBERTO</t>
  </si>
  <si>
    <t>LIZARRAGA/RODRIGUEZ/OMAR GILBERTO</t>
  </si>
  <si>
    <t>SARABIA/SOTO/PAZ</t>
  </si>
  <si>
    <t>LORENZANO/NICOLAS/WENDY BERENISSE</t>
  </si>
  <si>
    <t>ADAYA/GONZALEZ/CRISTIAN RAUTEL</t>
  </si>
  <si>
    <t>CORRAL/VALENCIA/GUADALUPE</t>
  </si>
  <si>
    <t>FERNANDEZ/ALVAREZ/ANGEL YAIR</t>
  </si>
  <si>
    <t>OJEDA/GARCIA/ELVIS ARAMY</t>
  </si>
  <si>
    <t>ACOSTA/GUTIERREZ/JESSICA</t>
  </si>
  <si>
    <t>TORRES/GONZALEZ/JORGE DANIEL</t>
  </si>
  <si>
    <t>AVALOS/FLORES/ORLANDO</t>
  </si>
  <si>
    <t>FLORES/ROBLES/SARA</t>
  </si>
  <si>
    <t>MENDOZA/MARTINEZ/BRANDON SINAR</t>
  </si>
  <si>
    <t>AVILES/ALDAMA/MARCOS ALBERTO</t>
  </si>
  <si>
    <t>HERNANDEZ/AYALA/ERICK LEONARDO</t>
  </si>
  <si>
    <t>COTA/VEGA/KAREN VIRIDIANA</t>
  </si>
  <si>
    <t>ROMERO/AMADOR/LUIS ENRIQUE</t>
  </si>
  <si>
    <t>LUCERO/SANCHEZ/IVAN ALEJANDRO</t>
  </si>
  <si>
    <t>CASTELLON/ORTEGA/JOSE FRANCISCO</t>
  </si>
  <si>
    <t>GARCIA/RAMIREZ/MIRNA</t>
  </si>
  <si>
    <t>MARTINEZ/ORTEGON/FABIOLA</t>
  </si>
  <si>
    <t>ANDRADE/LEYVA/MARTHA VALERIA</t>
  </si>
  <si>
    <t>PELAYO/CONTRERAS/FRANCISCO</t>
  </si>
  <si>
    <t>ARMENTA/ARMENTA/SUGEY MIRELIA</t>
  </si>
  <si>
    <t>NANDE/PEREZ/HECTOR MANUEL</t>
  </si>
  <si>
    <t>ROMERO/BENAVIDES/ANGEL</t>
  </si>
  <si>
    <t>MENDEZ/JOYA/URIME ALEJANDRA</t>
  </si>
  <si>
    <t>SIMENTAL/MORENO/MARIA DEL RAYO</t>
  </si>
  <si>
    <t>LOPEZ/MURILLO/GUADALUPE</t>
  </si>
  <si>
    <t>DEL ANGEL/CUPELLO/ANA CAROLINA</t>
  </si>
  <si>
    <t>COLMENERO/CASTANEDO/NALLELI GUADALUPE</t>
  </si>
  <si>
    <t>ARELLANO/AGUILAR/DIANA KARELY</t>
  </si>
  <si>
    <t>SALINAS/DIAZ/MARISOL</t>
  </si>
  <si>
    <t>LOPEZ/TARIN/GUSTAVO ADOLFO</t>
  </si>
  <si>
    <t>MU&amp;OZ/LEDESMA/DANIA</t>
  </si>
  <si>
    <t>RUVALCABA/SOTO/KARLA</t>
  </si>
  <si>
    <t>DE LA TOBA/MOLINA/TOMAS EDUARDO</t>
  </si>
  <si>
    <t>AISPURO/ONTIVEROS/IVAN</t>
  </si>
  <si>
    <t>VERGARA/ROMAN/CRYSTAL YOLOXOCHILT</t>
  </si>
  <si>
    <t>ANGULO/DURAN/LEMUEL EBENEZER</t>
  </si>
  <si>
    <t>CRUZ/PALMA/FERNANDO</t>
  </si>
  <si>
    <t>GUTIERREZ/ARAUJO/VICTOR MANUEL</t>
  </si>
  <si>
    <t>LEAL/GERALDO/SERVANDO</t>
  </si>
  <si>
    <t>GARCIA/RIVAS/NIURY ROSALINDA</t>
  </si>
  <si>
    <t>CAPIZ/CORREA/BENJAMIN</t>
  </si>
  <si>
    <t>ROMERO/VIZCARRA/DIANA PAULINA</t>
  </si>
  <si>
    <t>MARTINEZ/GUERRERO/KARLA LORENA</t>
  </si>
  <si>
    <t>MEJIA/GOMEZ/CLAUDIA IVONNE</t>
  </si>
  <si>
    <t>ORTEGA/PADILLA/MARIA CONCEPCION</t>
  </si>
  <si>
    <t>GONZALEZ/LUCARIO/OSCAR</t>
  </si>
  <si>
    <t>LUQUE/VALDEZ/JOSE MARIA</t>
  </si>
  <si>
    <t>VALENZUELA/SOTO/JUAN</t>
  </si>
  <si>
    <t>GARCIA/MENDEZ/ARELI AZENETH</t>
  </si>
  <si>
    <t>RIVERA/ROJAS/JOSE ADAN</t>
  </si>
  <si>
    <t>LOPEZ/SANCHEZ/MIRTHA YANELLY</t>
  </si>
  <si>
    <t>JACOBO/ANDRADE/MIGUEL ULISES</t>
  </si>
  <si>
    <t>PE&amp;A/RAYO/PATRICIA GUADALUPE</t>
  </si>
  <si>
    <t>COLLINS/COTA/WALDO ANTONIO</t>
  </si>
  <si>
    <t>AMADOR/MANZANO/GLADIS ESMERALDA</t>
  </si>
  <si>
    <t>GIRON/CASILLAS/GABRIELA ALEJANDRA</t>
  </si>
  <si>
    <t>MEZA/GONZALEZ/MARIO MICHEL</t>
  </si>
  <si>
    <t>MARTINEZ/MEDINA/SILVIA DEL ROSARIO</t>
  </si>
  <si>
    <t>JIMENEZ/GARCIA/KEVIN FERNANDO</t>
  </si>
  <si>
    <t>BURGOIN/ARCE/GADIEL ITIEL</t>
  </si>
  <si>
    <t>HERAS/MOLDRANO/GABRIEL</t>
  </si>
  <si>
    <t>FLORES/GARCIA/JOSE ALFREDO</t>
  </si>
  <si>
    <t>GONZALEZ/ESCOPINICHI/DANIELA YOLANDA</t>
  </si>
  <si>
    <t>HIGUERA/GONZALEZ/GABRIELA</t>
  </si>
  <si>
    <t>MENDEZ/NIETO/DANIELA</t>
  </si>
  <si>
    <t>GULUARTE/NAVARRO/RICARDO ADRIAN</t>
  </si>
  <si>
    <t>URZUA/POZO/ROMEL</t>
  </si>
  <si>
    <t>SANCHEZ/KINEJARA/PAUL GILBERTO</t>
  </si>
  <si>
    <t>PIMENTEL/CEDILLO/RAMON IRVING IVAN</t>
  </si>
  <si>
    <t>LEYVA/ESPINOZA/BETSY DENISSE</t>
  </si>
  <si>
    <t>GARCIA/AGUILAR/ALONDRA</t>
  </si>
  <si>
    <t>MARTINEZ/MU&amp;OZ/CLARA CECILIA</t>
  </si>
  <si>
    <t>APARICIO/REYES/JANET</t>
  </si>
  <si>
    <t>GUERRERO/PEREZ/RODRIGO</t>
  </si>
  <si>
    <t>MACIAS/LEZAMA/JULIANA</t>
  </si>
  <si>
    <t>PRECIADO/AGUILAR/ROCIO</t>
  </si>
  <si>
    <t>RENEAUM/MELECIO/RENE</t>
  </si>
  <si>
    <t>DEL RIO/SANCHEZ/GABRIELA</t>
  </si>
  <si>
    <t>MARTINEZ/LEON/EDUARDO</t>
  </si>
  <si>
    <t>BETANCOURT/LIZARRAGA/JUAN CARLOS</t>
  </si>
  <si>
    <t>NAVARRO/ESTRADA/KARLA IBETH</t>
  </si>
  <si>
    <t>CASTRO/MONREAL/GUADALUPE</t>
  </si>
  <si>
    <t>RUIZ/SAUCEDA/ROSARIO YARELY</t>
  </si>
  <si>
    <t>CAMEZ/TORRES/YERLY FABIOLA</t>
  </si>
  <si>
    <t>CONCHA/GUERRA/JUAN CARLOS</t>
  </si>
  <si>
    <t>MEXIA/ESPINOZA/CARMEN ALICIA</t>
  </si>
  <si>
    <t>PEREZ/MORALES/MONCERRAT CAROLINA</t>
  </si>
  <si>
    <t>PE&amp;A/ZARZOSA/ARTURO ALBERTO</t>
  </si>
  <si>
    <t>BECERRA/ORNELAS/SILVIA</t>
  </si>
  <si>
    <t>ESTRADA/LEON/KARLA VERONICA</t>
  </si>
  <si>
    <t>RUIZ/IBARRA/EFREN</t>
  </si>
  <si>
    <t>CABRERA/GONZALEZ/PERLA MARITZA</t>
  </si>
  <si>
    <t>PE&amp;A/MEJIA/GERARDO ALFONSO</t>
  </si>
  <si>
    <t>ROMERO/AYALA/JAQUELINE BANNY</t>
  </si>
  <si>
    <t>OLMEDA/DIAZ/ALBERTO</t>
  </si>
  <si>
    <t>LOPEZ/CASTRO/JOSE ALAIN</t>
  </si>
  <si>
    <t>COTA/GOMEZ/MIRNA</t>
  </si>
  <si>
    <t>PEREIDA/PEREZ/KENIA</t>
  </si>
  <si>
    <t>AVILES/CARBALLO/LAURA JUSTINA</t>
  </si>
  <si>
    <t>ARRIOLA/CABRERA/JUAN CARLOS</t>
  </si>
  <si>
    <t>MORALES/MALDONADO/GUSTAVO SERGIO</t>
  </si>
  <si>
    <t>LOPEZ/JIMENEZ/DIANA GABRIELA</t>
  </si>
  <si>
    <t>GONZALEZ/CACERES/ALEJANDRO</t>
  </si>
  <si>
    <t>ANDRADE/SIERRA/ALEJANDRA DENISSE</t>
  </si>
  <si>
    <t>LOPEZ/CORRALES/GABRIELA ENID</t>
  </si>
  <si>
    <t>QUIROZ/SANCHEZ/LLUVIA</t>
  </si>
  <si>
    <t>MARTINEZ/ROBLES/LILIAN AZUCENA</t>
  </si>
  <si>
    <t>HERNANDEZ/MEZA/DAISY NATHALI</t>
  </si>
  <si>
    <t>SANCHEZ/DE LA CRUZ/YOZY GUADALUPE</t>
  </si>
  <si>
    <t>SOLANO/GARCIA/IRIS YANETH</t>
  </si>
  <si>
    <t>ROMERO/SUAREZ/VICENTE</t>
  </si>
  <si>
    <t>DE LA TOBA/FONSECA/LUIS ANGEL</t>
  </si>
  <si>
    <t>BUSTAMANTE/WHITNEY/TEODORO ALEJANDRO</t>
  </si>
  <si>
    <t>ANGUIANO/SANCHEZ/SAUL GERMAN</t>
  </si>
  <si>
    <t>ESTRADA/RAMIREZ/GLADYS LIZETH</t>
  </si>
  <si>
    <t>MOROYOQUI/PEREZ/CLAUDIA ROXANA</t>
  </si>
  <si>
    <t>CONTRERAS/VALLE/VICTOR EDUARDO</t>
  </si>
  <si>
    <t>GOMEZ/REYNA/ALMA KAREVY</t>
  </si>
  <si>
    <t>ESPINOZA/SANCHEZ/LAYLA YOLANDA</t>
  </si>
  <si>
    <t>SANCHEZ/AGUILAR/DANTE</t>
  </si>
  <si>
    <t>CASTRO/CABRERA/EDUARDO ANTONIO</t>
  </si>
  <si>
    <t>COTA/RAMIREZ/CECILIA GUADALUPE</t>
  </si>
  <si>
    <t>CUEVAS/LUCERO/ALAN GUSTAVO</t>
  </si>
  <si>
    <t>FLORES/CASTRO/NORBERTO ADOLFO</t>
  </si>
  <si>
    <t>GERARDO/HIGUERA/CLAUDIA LIZETH</t>
  </si>
  <si>
    <t>GONZALEZ/MORALES/AMERICA LISET</t>
  </si>
  <si>
    <t>MORA/HERNANDEZ/JOSE ANTONIO</t>
  </si>
  <si>
    <t>PRESICHE/MENDOZA/KARLA CELINA</t>
  </si>
  <si>
    <t>PONCE/MENDEZ/DIANA LIZETH</t>
  </si>
  <si>
    <t>QUESADA/GARCIA/ANA ISELA GUADALUPE</t>
  </si>
  <si>
    <t>SALGADO/RIVERA/ALEXIS MAYDELEN</t>
  </si>
  <si>
    <t>VAZQUEZ/OJEDA/BRISEIDA LIBERTAD</t>
  </si>
  <si>
    <t>GONZALEZ/FLORES/MARISHA AGAAR</t>
  </si>
  <si>
    <t>VAZQUEZ/LUCERO/TANIA RAQUEL</t>
  </si>
  <si>
    <t>AGUILAR/HIGUERA/LUIS ENRIQUE</t>
  </si>
  <si>
    <t>SAUCILLO/GIBERT/JOSE RAMON</t>
  </si>
  <si>
    <t>MENDOZA/MU&amp;OZ/SIMON ARMANDO</t>
  </si>
  <si>
    <t>RODRIGUEZ/OROZCO/IVAN</t>
  </si>
  <si>
    <t>SALAS/JUAREZ/MARTIN</t>
  </si>
  <si>
    <t>RAMIREZ/MENDOZA/JAIDE MICHAELLE</t>
  </si>
  <si>
    <t>REYNA/SANCHEZ/ROBERTO SHAGREEL</t>
  </si>
  <si>
    <t>CESE&amp;A/CARBALLO/MARIA ISABEL</t>
  </si>
  <si>
    <t>PEREZ/ARCE/JORGE ENRIQUE</t>
  </si>
  <si>
    <t>CASTRO/MEZA/LUIS MIGUEL</t>
  </si>
  <si>
    <t>LUCERO/ZUMAYA/SERGIO FROYYLAN</t>
  </si>
  <si>
    <t>SALMON/DE LA TOBA/CRISTIAN IVAN</t>
  </si>
  <si>
    <t>HERNANDEZ/SANCHEZ/IRVING ALBERTO</t>
  </si>
  <si>
    <t>SALINAS/MENDEZ/ALDO</t>
  </si>
  <si>
    <t>DAVIS/CAMACHO/EDWIN EDUARDO</t>
  </si>
  <si>
    <t>ROJAS/VERDUGO/JUAN MANUEL</t>
  </si>
  <si>
    <t>LUNA/AQUI/CARMEN ALICIA</t>
  </si>
  <si>
    <t>BURQUEZ/SANCHEZ/CHRISTIAN JOSUE</t>
  </si>
  <si>
    <t>ESPINOZA/MORALES/ZITLALY VIANEY</t>
  </si>
  <si>
    <t>RUIZ/GONZALEZ/ADRIANA</t>
  </si>
  <si>
    <t>ALVAREZ/MORENO/JOSE MIGUEL</t>
  </si>
  <si>
    <t>ZU&amp;IGA/SANCHEZ/ARCELIA DEL REFUGIO</t>
  </si>
  <si>
    <t>VALDEZ/MARQUEZ/MARIA LUCIA</t>
  </si>
  <si>
    <t>URIAS/ARRAMBIDEZ/GABRIELA</t>
  </si>
  <si>
    <t>MORALES/HERNANDEZ/LUIS ARGENIS</t>
  </si>
  <si>
    <t>CANO/OSUNA/MAYRA ALEJANDRA</t>
  </si>
  <si>
    <t>MURILLO/GARCIA/ADRIANA GUADALUPE</t>
  </si>
  <si>
    <t>VALADEZ/DE SANTIAGO/JOSE ALFREDO</t>
  </si>
  <si>
    <t>MEJIA/CAMACHO/DAVID</t>
  </si>
  <si>
    <t>AGUILAR/GAMBOA/MARIA GUADALUPE</t>
  </si>
  <si>
    <t>HUITRON/LOPEZ/CANDIDO DAGOBERTO</t>
  </si>
  <si>
    <t>PARRA/CERVANTES/MARA FABIOLA</t>
  </si>
  <si>
    <t>MEZA/ZAVALA/MELVIS MILITZA</t>
  </si>
  <si>
    <t>SAINZ/GUARDADO/MARIA GRACIELA DE JESUS</t>
  </si>
  <si>
    <t>FERRAND/NU&amp;EZ/PHILIPPE EMILE</t>
  </si>
  <si>
    <t>ROJAS/MARTINEZ/KAREN</t>
  </si>
  <si>
    <t>VELAZQUEZ/MARTINEZ/RUTH SARAI</t>
  </si>
  <si>
    <t>SOBREVILLA/ZARAZUA/ASTRID</t>
  </si>
  <si>
    <t>SANCHEZ/CONTRERAS/JUAN CARLOS</t>
  </si>
  <si>
    <t>PEREZ/BARRADAS/MARIANA</t>
  </si>
  <si>
    <t>MORALES/PADILLA/SANDRA RUBI</t>
  </si>
  <si>
    <t>MANJARREZ/REYNA/AARON NOE</t>
  </si>
  <si>
    <t>KUSCHICK/FEHER/JAN</t>
  </si>
  <si>
    <t>GONZALEZ/NORIEGA/JESSICA</t>
  </si>
  <si>
    <t>GOMEZ/ESPINOZA/JESSICA</t>
  </si>
  <si>
    <t>GARCIA JURADO/HOPIAN/MARIA MACARENA</t>
  </si>
  <si>
    <t>GARCIA/BARAJAS/GUILLERMO ANTONIO</t>
  </si>
  <si>
    <t>CRUZ/RODRIGUEZ/MITZI SAMARA</t>
  </si>
  <si>
    <t>GOMEZ/AGUILAR/ALEJANDRA</t>
  </si>
  <si>
    <t>PALACIOS/SALDA&amp;A/FRANCO EDUARDO</t>
  </si>
  <si>
    <t>VARGAS/RODRIGUEZ/ANA XIMENA</t>
  </si>
  <si>
    <t>RIVERO/PERALTA/BRENDA</t>
  </si>
  <si>
    <t>HERRERA/GONZALEZ/ANA PATRICIA</t>
  </si>
  <si>
    <t>SORIA/GARCIA/RODRIGO</t>
  </si>
  <si>
    <t>LOPEZ/ARCHUNDIA/MARIA FERNANDA</t>
  </si>
  <si>
    <t>MENDOZA/ESCAMILLA/MIGUEL ANGEL</t>
  </si>
  <si>
    <t>VELOZ/MAYO/FERNANDO</t>
  </si>
  <si>
    <t>RUIZ/SIERRA/VIRIDIANA</t>
  </si>
  <si>
    <t>MONJARAZ/ALCANTARA/ALEJANDRA</t>
  </si>
  <si>
    <t>MARTINEZ/TORRES/OMAR</t>
  </si>
  <si>
    <t>CALDERON/SALAZAR/FELIPE ANTONIO</t>
  </si>
  <si>
    <t>ESPINOSA/MARTINEZ/TAMARA</t>
  </si>
  <si>
    <t>GARCIA/MAYORGA/MARCO ANTONIO</t>
  </si>
  <si>
    <t>GARCIA/SANCHEZ/JOSE ALFREDO</t>
  </si>
  <si>
    <t>GOMEZ/FLORES/LIZAURA ACUECUEXATL</t>
  </si>
  <si>
    <t>GUEMEZ/HIJAR/ANA PAULA</t>
  </si>
  <si>
    <t>MALDONADO/APARICIO/URIEL</t>
  </si>
  <si>
    <t>MEDINA/LEYTE/DIANA JHOSELINE</t>
  </si>
  <si>
    <t>ORTIZ/LAILZON/NATHAN</t>
  </si>
  <si>
    <t>ROMERO/MONTOYA/CESAR</t>
  </si>
  <si>
    <t>SANCHEZ/PEREZ/JUAN MIGUEL</t>
  </si>
  <si>
    <t>TREVI&amp;O/TERRATS/ALEXA</t>
  </si>
  <si>
    <t>LUNA/TAYLOR/DAVID</t>
  </si>
  <si>
    <t>SEPULVEDA/AGUILAR/EDUARDO</t>
  </si>
  <si>
    <t>LOPEZ/LEON/ARTURO</t>
  </si>
  <si>
    <t>ROMERO/AVILES/XOCHITL</t>
  </si>
  <si>
    <t>ARGUETA/AGUILAR/CARLOS GERMAN</t>
  </si>
  <si>
    <t>BELTRAN/SANCHEZ/UZIEL OBED</t>
  </si>
  <si>
    <t>FLORES/MENDOZA/VICTOR RAUL</t>
  </si>
  <si>
    <t>LEON/ANGULO/YUVIA LUCIA</t>
  </si>
  <si>
    <t>LOYA/IBARRA/MARIA ERNESTINA</t>
  </si>
  <si>
    <t>MEZA/LUCERO/GEORGINA EUNICE</t>
  </si>
  <si>
    <t>PE&amp;UELAS/BELTRAN/JESUS PAUL</t>
  </si>
  <si>
    <t>REYES/LUNA/CARMEN KARINA</t>
  </si>
  <si>
    <t>GUEVARA/RIVERA/EMMANUEL DAVID</t>
  </si>
  <si>
    <t>SERRANO/BA&amp;UELOS/DULCE MARIA</t>
  </si>
  <si>
    <t>GALVAN/SANCHEZ/ANNA LUCIA</t>
  </si>
  <si>
    <t>GUICHO/ARMENTA/PABLO</t>
  </si>
  <si>
    <t>ALVARADO/GUADARRAMA/ALFONSO</t>
  </si>
  <si>
    <t>ESPINOZA/AVILES/BRENDA YANETH</t>
  </si>
  <si>
    <t>MIRANDA/JHONSTON/CLARA GABRIELA</t>
  </si>
  <si>
    <t>ROJAS/ROSALES/ELODIA GUADALUPE</t>
  </si>
  <si>
    <t>ACOSTA/KELLY/JORCHY CAROLINA</t>
  </si>
  <si>
    <t>GARCIA/DIAZ/KENIA LIZBETH</t>
  </si>
  <si>
    <t>MARTINEZ/GODINEZ/LITZIA KRISTELL</t>
  </si>
  <si>
    <t>LEMUS/ESCALANTE/LUIS ENRIQUE</t>
  </si>
  <si>
    <t>GONZALEZ/OJEDA/MELINA SAREY</t>
  </si>
  <si>
    <t>LEAL/MONTOYA/ROSARIO ANDRES</t>
  </si>
  <si>
    <t>AVILES/CASTRO/YEMALLA</t>
  </si>
  <si>
    <t>RAMOS/CASTRO/YESSICA</t>
  </si>
  <si>
    <t>ROMERO/FERNANDEZ/ZULEYMA MARISELA</t>
  </si>
  <si>
    <t>HERRERA/VEGA/YESENIA LIZETH</t>
  </si>
  <si>
    <t>COTA/ALGANDAR/VERONICA DEL ROSARIO</t>
  </si>
  <si>
    <t>TOLEDO/GONZALEZ/RAFAEL</t>
  </si>
  <si>
    <t>PEREZ/GOMEZ/MARITZA</t>
  </si>
  <si>
    <t>SANDOVAL/BRAVO/LUIS ABRAHAM</t>
  </si>
  <si>
    <t>PEINADO/VILLA/LINDA ELIZABETH</t>
  </si>
  <si>
    <t>CASTRO/NU&amp;EZ/JESUS ERNESTO</t>
  </si>
  <si>
    <t>DUVERNEY/HERRERA/JAVIER ALEJANDRO</t>
  </si>
  <si>
    <t>OSUNA/BECERRA/ELIANA ISABEL</t>
  </si>
  <si>
    <t>MEZA/PEREZ/CINDY IVONNE</t>
  </si>
  <si>
    <t>CASTA&amp;EDA/SAUCEDO/BIANCA ZULEMA</t>
  </si>
  <si>
    <t>VEGA/FIERRO/HECTOR</t>
  </si>
  <si>
    <t>ROBLES/CAMAL/ARNULFO JUVENTINO</t>
  </si>
  <si>
    <t>MURILLO/PARRA/FRANCISCO JAVIER</t>
  </si>
  <si>
    <t>LARA/LIMON/MARIA DE LOS ANGELES</t>
  </si>
  <si>
    <t>FRANCO/BA&amp;OS/FERNANDA</t>
  </si>
  <si>
    <t>ANGON/LEMUS/VICTOR FELIPE</t>
  </si>
  <si>
    <t>ACOSTA/PE&amp;UELAS/AISMARA</t>
  </si>
  <si>
    <t>ALVAREZ//ARISBETH GUADALUPE</t>
  </si>
  <si>
    <t>BARRETO/CANCHOLA/ESTEBAN</t>
  </si>
  <si>
    <t>GOMEZ/RASCON/MANUEL ALFREDO</t>
  </si>
  <si>
    <t>LIMON/CRUZ/RAMONA MEREDIT</t>
  </si>
  <si>
    <t>ONTIVEROS/ESPINOZA/YESICA</t>
  </si>
  <si>
    <t>VALENCIA/VEJAR/MARTIN</t>
  </si>
  <si>
    <t>TORRES/ANAYA/LUZ ERANDI</t>
  </si>
  <si>
    <t>RODRIGUEZ/GARCIA/VICTOR HUGO</t>
  </si>
  <si>
    <t>PADILLA/MORA/VERONICA</t>
  </si>
  <si>
    <t>HIRALES/CONTRERAS/ADRIANA</t>
  </si>
  <si>
    <t>CRUZ/GARCIA/KARINA</t>
  </si>
  <si>
    <t>CASTRO/ANTUNA/LAURA LIZET</t>
  </si>
  <si>
    <t>CONRADI/CARPIO/DANIEL ARTURO</t>
  </si>
  <si>
    <t>DIAZ/MURILLO/MARIELA JOSEFINA</t>
  </si>
  <si>
    <t>LUNA/ALONSO/ANDREA</t>
  </si>
  <si>
    <t>REYNA/LOPEZ/KARELY DEYANIRA</t>
  </si>
  <si>
    <t>RUBIO/AYALA/MARIEL</t>
  </si>
  <si>
    <t>PEREZ/NAVARRO/MARCO ANTONIO</t>
  </si>
  <si>
    <t>URIBE/GONZALEZ/JAZIEL AGUSTIN</t>
  </si>
  <si>
    <t>GALAVIZ/BAEZ/KARLA MARISOL</t>
  </si>
  <si>
    <t>SERRANO/CHAVIRA/EDNA NAFTHALY</t>
  </si>
  <si>
    <t>PADILLA/MIRAMONTES/ANDREA GUADALUPE</t>
  </si>
  <si>
    <t>MARRON/DAVIS/DIANA GUADALUPE</t>
  </si>
  <si>
    <t>PEREZ/GAMEZ/JOSE DANIEL</t>
  </si>
  <si>
    <t>SALINAS/MARQUEZ/KAREM</t>
  </si>
  <si>
    <t>MENDOZA/PAEZ/ALEJANDRO</t>
  </si>
  <si>
    <t>GONZALEZ/PUERTO/ABRIL ITZEL</t>
  </si>
  <si>
    <t>FRANCO/NOGUEZ/JUVENAL</t>
  </si>
  <si>
    <t>MORALES/RAMIREZ/JONATHAN DAVID</t>
  </si>
  <si>
    <t>MARTINEZ/MURILLO/PAOLA JANETH</t>
  </si>
  <si>
    <t>BELTRAN/MORENO/PERLA DEL MAR</t>
  </si>
  <si>
    <t>CANO/ALVAREZ/NAYELI AMAIRANI</t>
  </si>
  <si>
    <t>NU&amp;EZ/ACOSTA/JESUS SALVADOR</t>
  </si>
  <si>
    <t>CHAVEZ/RODRIGUEZ/ADELA JAQUELINE</t>
  </si>
  <si>
    <t>PEREZ/PARRA/LUIS FRANCISCO</t>
  </si>
  <si>
    <t>MIRANDA/ZARATE/LEONEL</t>
  </si>
  <si>
    <t>VALENCIA/MAYORAL/KARINA EVELIA</t>
  </si>
  <si>
    <t>AMADOR/FAUSTO/JUAN CARLOS</t>
  </si>
  <si>
    <t>GARCIA/BERNAL/IRIAN NINIVE</t>
  </si>
  <si>
    <t>RUBIO/RAMIREZ/HECTOR ANTONIO</t>
  </si>
  <si>
    <t>ORTEGA/TORRES/GABRIEL</t>
  </si>
  <si>
    <t>CABALLERO/BETERAN/ELEAZAR</t>
  </si>
  <si>
    <t>AGUILAR/ORNELAS/DULCE ERIKA</t>
  </si>
  <si>
    <t>SANTOS/DIAZ/CYNTHIA FABIOLA</t>
  </si>
  <si>
    <t>HERNANDEZ/ARCE/BRENDA NEREYDA</t>
  </si>
  <si>
    <t>SANCHEZ/SILVA/ARGELIA ISABEL</t>
  </si>
  <si>
    <t>GUERRERO/MARTINEZ/ALIN KARINA</t>
  </si>
  <si>
    <t>SALVATIERRA/INZUNZA/ANA ALICIA</t>
  </si>
  <si>
    <t>ESLIMAN/GONZALEZ/ARTURO</t>
  </si>
  <si>
    <t>BERNAL/RIVERA/CARLOS ALFONSO</t>
  </si>
  <si>
    <t>ZAMUDIO/GUTIERREZ/CRISTIAN GUADALUPE</t>
  </si>
  <si>
    <t>RAMIREZ/CHAVEZ/EDNA GUADALUPE</t>
  </si>
  <si>
    <t>ESPARZA/GUTIERREZ/ERICA</t>
  </si>
  <si>
    <t>SAINZ/CARDENAS/GILBERTO</t>
  </si>
  <si>
    <t>ROCHIN/CARBALLO/HERMINIA</t>
  </si>
  <si>
    <t>ROJAS/RODRIGUEZ/JESSICA GLORIA GUADALUPE</t>
  </si>
  <si>
    <t>ANGULO/ESPINOZA/JUAN CARLOS</t>
  </si>
  <si>
    <t>LEREE/ARCE/LAURA IGNACIA</t>
  </si>
  <si>
    <t>CESE&amp;A/BELTRAN/LUCINA ZULETH</t>
  </si>
  <si>
    <t>MARQUEZ/RODRIGUEZ/ZOILA KARINA</t>
  </si>
  <si>
    <t>SANTILLAN/AVILES/VICTOR MANUEL</t>
  </si>
  <si>
    <t>GARCIA/COLLINS/SUSANA MARGARITA</t>
  </si>
  <si>
    <t>RAMOS/CORONEL/PAMELA SUE ALEXANDRA</t>
  </si>
  <si>
    <t>CELIS/SANCHEZ/NURIA CONSUELO</t>
  </si>
  <si>
    <t>AMADOR//MARTHA IMELDA</t>
  </si>
  <si>
    <t>MAGA&amp;A/CAMARILLO/MARIO JESUS</t>
  </si>
  <si>
    <t>TAYLOR/RUEDA/MANUEL CESAR</t>
  </si>
  <si>
    <t>MENDOZA/MARTINEZ/MARIA ANTONIA</t>
  </si>
  <si>
    <t>NAVARRO/QUIROGA/MARISOL</t>
  </si>
  <si>
    <t>PORRAS/NARANJO/NOE ABRAHAM</t>
  </si>
  <si>
    <t>VILLA/ARMENTA/OSIEL ENRIQUE</t>
  </si>
  <si>
    <t>BUCIO/ARTEAGA/RUTH CECILIA</t>
  </si>
  <si>
    <t>OROZCO/MORALES/VALERIA DE JESUS</t>
  </si>
  <si>
    <t>ROSAS/COLLINS/VIOLETA</t>
  </si>
  <si>
    <t>ROMERO//CARLOS FERNANDO</t>
  </si>
  <si>
    <t>TOVAR/DELGADO/MIROSLAVA VANESSA</t>
  </si>
  <si>
    <t>RIVERA/VILLARRUEL/DAISY MARISOL</t>
  </si>
  <si>
    <t>MARTINEZ/MORALES/NORMA GUADALUPE</t>
  </si>
  <si>
    <t>LERMA/MARRON/MARIA DE LOS ANGELES</t>
  </si>
  <si>
    <t>ANAYA/SERNA/MARTINA</t>
  </si>
  <si>
    <t>CESE&amp;A/OCHOA/MARIA DANIELA</t>
  </si>
  <si>
    <t>CHAVEZ/GARCIA/ELIZABETH</t>
  </si>
  <si>
    <t>MONTES/HERNANDEZ/CARLOS</t>
  </si>
  <si>
    <t>SANDEZ/VILLAVICENCIO/CRISTINA</t>
  </si>
  <si>
    <t>BORBON/VALDES/JOSE ANGEL</t>
  </si>
  <si>
    <t>RAMIREZ/LOPEZ/ADOLFO GUSTAVO</t>
  </si>
  <si>
    <t>VELAZQUEZ/GARCIA/CARLOS FABIAN</t>
  </si>
  <si>
    <t>MURILLO/MORALES/IVAN DE JESUS</t>
  </si>
  <si>
    <t>CONTRERAS/IBARRA/IGNACIO AARON</t>
  </si>
  <si>
    <t>LOPEZ/HERNANDEZ/MIRIAM</t>
  </si>
  <si>
    <t>IBARRA/PEREDA/EDGAR JONATHAN</t>
  </si>
  <si>
    <t>JUAREZ/GALINDO/JESUS MAGDALENA</t>
  </si>
  <si>
    <t>SERRANO/TRUJILLO/ERENDIDA YOCELI</t>
  </si>
  <si>
    <t>PATI&amp;O/ACEVES/MARIA DEL CARMEN</t>
  </si>
  <si>
    <t>RAMOS/LOPEZ/JORGE LUIS</t>
  </si>
  <si>
    <t>KING/BAEZ/MARTHA REYNA</t>
  </si>
  <si>
    <t>ARREDONDO/ACOSTA/JOHAN ALAN</t>
  </si>
  <si>
    <t>CONTRERAS/RODELO/BILMAN ONEYDA</t>
  </si>
  <si>
    <t>GONZALEZ/ANSELMO/CARLOS ALFREDO</t>
  </si>
  <si>
    <t>MU&amp;OZ/DOMINGUEZ/ISMAEL</t>
  </si>
  <si>
    <t>AVILES/ORTEGA/ALVARO REYNALDO</t>
  </si>
  <si>
    <t>VALENZUELA/ESPINOZA/MIRTHA BEATRIZ</t>
  </si>
  <si>
    <t>CEVALLOS/BARREIRO/MARCIAL</t>
  </si>
  <si>
    <t>GALLO/ACOSTA/EVA ARIADNA</t>
  </si>
  <si>
    <t>AREVALO/DIAZ/RAFAEL</t>
  </si>
  <si>
    <t>MARTINEZ/PINILLO/YOSANA MARIA ADRIANA</t>
  </si>
  <si>
    <t>LEON/RENDON/JOSE ROBERTO</t>
  </si>
  <si>
    <t>LARA/GONZALEZ/LAURA PATRICIA</t>
  </si>
  <si>
    <t>LUCERO/CADENA/CLAUDIA ALEJANDRA</t>
  </si>
  <si>
    <t>LUNA/AGUI&amp;IGA/ALDO GIOVANNI</t>
  </si>
  <si>
    <t>MENDOZA/WINKLER/YAZMIN ELODIA</t>
  </si>
  <si>
    <t>MARQUEZ/ARAIZA/MIGDALIA</t>
  </si>
  <si>
    <t>VERDUGO//FERNANDO</t>
  </si>
  <si>
    <t>HERNANDEZ/MEDINA/ERICK</t>
  </si>
  <si>
    <t>RENTERIA/LOPEZ/JULIA CECILIA</t>
  </si>
  <si>
    <t>CASTA&amp;EDA/CAMPOS/RICARDO</t>
  </si>
  <si>
    <t>CADENAS/RUBIO/BEATRIZ ROSALIA</t>
  </si>
  <si>
    <t>ARMENTA/GARCIA/YASSER SIKNDER</t>
  </si>
  <si>
    <t>MORALES/FONSECA/JUAN CARLOS</t>
  </si>
  <si>
    <t>ROMERO/PARRA/JOSE EMMANUEL</t>
  </si>
  <si>
    <t>VILLASE&amp;OR/ESPINOSA/PEDRO</t>
  </si>
  <si>
    <t>CASTILLO/FUTEMA/DAN ISRAEL</t>
  </si>
  <si>
    <t>FLORES/AVENDA&amp;O/EDNA CELINA</t>
  </si>
  <si>
    <t>PACHECO/MORENO/PAOLA CATALINA</t>
  </si>
  <si>
    <t>MARTINEZ/REYES/TANIA</t>
  </si>
  <si>
    <t>CALDERON/GREEN/ISCIS ESTEFANY</t>
  </si>
  <si>
    <t>CASTILLO/CASTRO/JESUS IVAN</t>
  </si>
  <si>
    <t>REYES/MAGDALENO/HUMBERTO</t>
  </si>
  <si>
    <t>DE LA O/CHACON/FRIDA</t>
  </si>
  <si>
    <t>JAIMES/GARCIA/RAUL RENE</t>
  </si>
  <si>
    <t>RODRIGUEZ/SALGADO/MARIA TERESA</t>
  </si>
  <si>
    <t>HERNANDEZ/HERNANDEZ/JORGE ALAN</t>
  </si>
  <si>
    <t>MIRANDA//CLAUDIA ARACELI</t>
  </si>
  <si>
    <t>RUIZ/VALLE/SELENE JOSEFINA</t>
  </si>
  <si>
    <t>SANDOVAL/DURAN/CLAUDIA BERENICE</t>
  </si>
  <si>
    <t>ZUMAYA/AGUILAR/FABIAN</t>
  </si>
  <si>
    <t>MARTINEZ/MEDINA/LORENA</t>
  </si>
  <si>
    <t>JUAREZ/GONZALEZ/VERONICA</t>
  </si>
  <si>
    <t>GARCIA/AGUILAR/ZITLALITH</t>
  </si>
  <si>
    <t>GONZALEZ/PERALES/MARIA GUADALUPE</t>
  </si>
  <si>
    <t>CASTILLO/CAMACHO/LOURDES GUADALUPE</t>
  </si>
  <si>
    <t>GALINDO/BURGUE&amp;O/PATRICIA</t>
  </si>
  <si>
    <t>GARCIA/QUI&amp;ONEZ/HEYZE GUADALUPE</t>
  </si>
  <si>
    <t>OCHOA/INDA/JOSE ANGEL</t>
  </si>
  <si>
    <t>MEDINA/AREVALO/ALMA VERONICA</t>
  </si>
  <si>
    <t>MIRANDA/ROBLES/VICTOR MANUEL</t>
  </si>
  <si>
    <t>GAMEZ/PEREZ/LEONEL</t>
  </si>
  <si>
    <t>MORALES/HERNANDEZ/FABIOLA SUSANA</t>
  </si>
  <si>
    <t>SANCHEZ/SAINZ/AMERICA GEORGINA</t>
  </si>
  <si>
    <t>SANCHEZ/BARRERA/AURORA</t>
  </si>
  <si>
    <t>SANCHEZ/ESCOBAR/MARIA DEL PILAR</t>
  </si>
  <si>
    <t>BRAVO/HERNANDEZ/REBECA GUADALUPE</t>
  </si>
  <si>
    <t>GAXIOLA/MURILLO/NOE DE JESUS</t>
  </si>
  <si>
    <t>AMAYA/GONZALEZ/SILVIA LIZBETH</t>
  </si>
  <si>
    <t>DUARTE/ELIZALDE/ROSARIO DE LA LUZ</t>
  </si>
  <si>
    <t>GUERE&amp;A/NAVARRO/GLORIA ALEJANDRA</t>
  </si>
  <si>
    <t>CASTA&amp;ON/VILLANUEVA/GUADALUPE</t>
  </si>
  <si>
    <t>OCHOA/SERRANO/LLUVIA ANAHI</t>
  </si>
  <si>
    <t>JUAREZ/PEREZ/MELODY YAZMIN</t>
  </si>
  <si>
    <t>AMADOR/COTA/ROSARIO DE FATIMA</t>
  </si>
  <si>
    <t>AVALOS/RANGEL/PERLA ESMERALDA</t>
  </si>
  <si>
    <t>ANGULO/JUAREZ/CLARISSA</t>
  </si>
  <si>
    <t>SANDOVAL/JIMENEZ/MARIO ALBERTO</t>
  </si>
  <si>
    <t>MENDOZA/ORTEGA/LUIS BERSAYN</t>
  </si>
  <si>
    <t>GIL/BAEZA/MARIA ISABEL</t>
  </si>
  <si>
    <t>FONG/HIRALES/ARLETT</t>
  </si>
  <si>
    <t>MENDOZA/NU&amp;EZ/ANDRES SINAI</t>
  </si>
  <si>
    <t>AGUILAR/VILLAVICENCIO/ZOCRATEZ DANIEL</t>
  </si>
  <si>
    <t>RAMIREZ/RODRIGUEZ/ANDREA SOLEDAD</t>
  </si>
  <si>
    <t>AVILA/ZAZUETA/SANDRA ELIZABETH</t>
  </si>
  <si>
    <t>GUERRERO/SIERRA/ROSALVA GUADALUPE</t>
  </si>
  <si>
    <t>PUPPO/CASTRO/ANTONIO CARLOS</t>
  </si>
  <si>
    <t>ROMERO/FELIX/KARLA AMALIA</t>
  </si>
  <si>
    <t>CASTILLO/FUTEMA/ARGELIA ISAI</t>
  </si>
  <si>
    <t>COTA//CRISTOPHER ALEJANDRO</t>
  </si>
  <si>
    <t>LUCERO/LINARES/ANA LAURA</t>
  </si>
  <si>
    <t>GARCIA/AVILES/MARIELL GUADALUPE</t>
  </si>
  <si>
    <t>ESPINOZA/DOMINGUEZ/ELVIS ABRAHAM</t>
  </si>
  <si>
    <t>CERDA/HURTADO/GUILLERMO ARTURO</t>
  </si>
  <si>
    <t>AMADOR/MORENO/CLAUDIA FERNANDA</t>
  </si>
  <si>
    <t>FLORES/OSUNA/URIEL</t>
  </si>
  <si>
    <t>PAGES/VERDUGO/ROSA ELENA</t>
  </si>
  <si>
    <t>JOAQUIN/LOZA/DIANA GUADALUPE</t>
  </si>
  <si>
    <t>ORTIZ/SOSA Y SILVA/GABRIELA STEFANIA</t>
  </si>
  <si>
    <t>OSUNA/COTA/MARIO HIRAM</t>
  </si>
  <si>
    <t>TRASVI&amp;A/YA&amp;EZ/PAOLA ELVIRA</t>
  </si>
  <si>
    <t>GONZALEZ/GUTIERREZ/AURORA MONSSERRAT</t>
  </si>
  <si>
    <t>ALONSO/GUILLERMO/GERARDO RAMON</t>
  </si>
  <si>
    <t>CONTRERAS/SALAZAR/CARLOS YAZZAEL</t>
  </si>
  <si>
    <t>FLORES/MONTEVERDE/MIRNA GUADALUPE</t>
  </si>
  <si>
    <t>GERALDO/MURILLO/JOSE ADRIAN</t>
  </si>
  <si>
    <t>PEREZ/GARCIA/DENZIL ABDIEL</t>
  </si>
  <si>
    <t>LOPEZ/GREEN/ISRAEL</t>
  </si>
  <si>
    <t>JIMENEZ/ROMERO/LUIS HUMBERTO</t>
  </si>
  <si>
    <t>BODART/JALIL/ERENDIRA</t>
  </si>
  <si>
    <t>GONZALEZ/JACOBO/DULCE SINAHI</t>
  </si>
  <si>
    <t>AGUILAR/CALDERON/GUADALUPE EDITH</t>
  </si>
  <si>
    <t>HERNANDEZ/CORDOVA/ALYSOPHIA CHRYSTEL</t>
  </si>
  <si>
    <t>HERRERA/HERNANDEZ/JORGE LUIS</t>
  </si>
  <si>
    <t>ALONSO/ALVAREZ/DORA LAURA</t>
  </si>
  <si>
    <t>DOMINGUEZ/MEZA/AMADA YADIRA</t>
  </si>
  <si>
    <t>CASTRO/CORDERO/DANIEL DAVID</t>
  </si>
  <si>
    <t>CUELLAR/PEREZ/FRANCISCO UVALDO</t>
  </si>
  <si>
    <t>SERRANO/ARMENTA/EVELYN DEL ROSARIO</t>
  </si>
  <si>
    <t>GASTELUM/MATA/JESUS MIGUEL</t>
  </si>
  <si>
    <t>RIVERA/BARAJAS/IXCHEL GUADALUPE</t>
  </si>
  <si>
    <t>MURILLO/FLORES/ADAN DE JESUS</t>
  </si>
  <si>
    <t>DIAZ/LOPEZ/VERONICA</t>
  </si>
  <si>
    <t>CARDENAS/FLORES/FELIPE SAMUEL</t>
  </si>
  <si>
    <t>VAZQUEZ/CASTILLO/FLOR NATALY</t>
  </si>
  <si>
    <t>CAMACHO/DE JESUS/MARTIN</t>
  </si>
  <si>
    <t>PLATA/POLANCO/TANIA KARINA</t>
  </si>
  <si>
    <t>DOMINGUEZ/MORENO/ERIKA</t>
  </si>
  <si>
    <t>CASTRO/FLORIANI/MARIA GUADALUPE</t>
  </si>
  <si>
    <t>NU&amp;EZ/GARCIA/EDGAR ABRAHAM</t>
  </si>
  <si>
    <t>OROZCO/MURILLO/OMAR</t>
  </si>
  <si>
    <t>MARTINEZ/PRIETO/KARINA AZUCENA</t>
  </si>
  <si>
    <t>LOPEZ/MEDINA/ARMINDA</t>
  </si>
  <si>
    <t>ZUMAYA/GUZMAN/JORGE FRANCISCO</t>
  </si>
  <si>
    <t>VARGAS/GARCIA/EDGAR RENE</t>
  </si>
  <si>
    <t>ROMAN/FAVELA/AMADALI</t>
  </si>
  <si>
    <t>BURROLA/MONTELONGO/OLIVER</t>
  </si>
  <si>
    <t>LOPEZ/CAMACHO/OSCAR</t>
  </si>
  <si>
    <t>NU&amp;EZ/MONTOYA/RODOLFO</t>
  </si>
  <si>
    <t>GARCIGLIA/SANTISTEBAN/SERGIO DANIEL</t>
  </si>
  <si>
    <t>JIMENEZ/REYNOSO/GILBERTO DE JESUS</t>
  </si>
  <si>
    <t>MONTOYA/URETA/OTNIEL EVERARDO</t>
  </si>
  <si>
    <t>VAZQUEZ/TORRES/CESAR</t>
  </si>
  <si>
    <t>LOERA/OLIVAS/DINA</t>
  </si>
  <si>
    <t>DOMINGUEZ/RUIZ/YAZBETH</t>
  </si>
  <si>
    <t>ARROYO/VILLEGAS/BLANCA PALOMA</t>
  </si>
  <si>
    <t>COTA/CAMACHO/ELPIDIO</t>
  </si>
  <si>
    <t>ORTEGA CARDOSO/MORALES/MARIA DEL SOCORRO</t>
  </si>
  <si>
    <t>LOPEZ/GOMEZ/DORI DEL CARMEN</t>
  </si>
  <si>
    <t>CIBRIAN/LOPEZ/DIANA ELIZABETH</t>
  </si>
  <si>
    <t>ALVAREZ/GALLEGOS/ADRIANA</t>
  </si>
  <si>
    <t>RUIZ/BAEZ/ARELY ANAHI</t>
  </si>
  <si>
    <t>MACIAS/RULE/ARTURO ALEJANDRO</t>
  </si>
  <si>
    <t>POBLANO/GARCIA/GLORIA MONTSERRAT</t>
  </si>
  <si>
    <t>ORIVE/CAMPUZANO/EDGAR ALFONSO</t>
  </si>
  <si>
    <t>OLVERA/LOZORNIO/ALEJANDRO</t>
  </si>
  <si>
    <t>FERNANDEZ/CHIQUITO/ARIADNA ANTOINETTE</t>
  </si>
  <si>
    <t>CORREA/HERNANDEZ/DIANA CRISTINA</t>
  </si>
  <si>
    <t>CORDERO/ENRIQUEZ/TANIA PATRICIA</t>
  </si>
  <si>
    <t>ERAZO/ORTEGA/BASTIAN AUGUSTO</t>
  </si>
  <si>
    <t>HERRERA/JUAREZ/ALVARO MIGUEL</t>
  </si>
  <si>
    <t>ORDONEZ/VELAZQUEZ/SERGIO</t>
  </si>
  <si>
    <t>PALOMERA/SANDOVAL/LEON FELIPE</t>
  </si>
  <si>
    <t>GARCIA/PACHECO/DANIELA MELISSA</t>
  </si>
  <si>
    <t>DELGADO/PINEDA/DANIEL ALBERTO</t>
  </si>
  <si>
    <t>CASTA&amp;EDA/LIZARRAGA/ITZEL</t>
  </si>
  <si>
    <t>CARTUJANO/PERDOMO/JAVIER</t>
  </si>
  <si>
    <t>VIERA/ROMAN/LESLIE YURINA</t>
  </si>
  <si>
    <t>REYES/AVILA/BEATRIZ YOLANDA</t>
  </si>
  <si>
    <t>AREVALO/VILLICA&amp;A/JIMENA ISADORA</t>
  </si>
  <si>
    <t>CASAS/NAVA/LAURA IVETTE</t>
  </si>
  <si>
    <t>CORREA/AQUINO/RUBEN</t>
  </si>
  <si>
    <t>DIAZ/PEREZ/RENATA</t>
  </si>
  <si>
    <t>MARAVILLA/JIMENEZ/LUIS RICARDO</t>
  </si>
  <si>
    <t>LOPEZ/SALMERON/ANDREA</t>
  </si>
  <si>
    <t>LOPEZ/PEREZ/PAOLA</t>
  </si>
  <si>
    <t>JOACHIN/SANCHEZ/EMERSON</t>
  </si>
  <si>
    <t>GUTIERREZ/NAJERA/JOCELYN</t>
  </si>
  <si>
    <t>GONZALEZ/ALFARO/RUBEN</t>
  </si>
  <si>
    <t>JIMENEZ/REYNOSO/PAMELA ARIWAME</t>
  </si>
  <si>
    <t>JUAREZ/COMBONI/DANIEL BENJAMIN</t>
  </si>
  <si>
    <t>LOPEZ/ROSILLO/JIMENA ALEJANDRA</t>
  </si>
  <si>
    <t>LOPEZ AGUADO/AMADOR/KAREN LORENA</t>
  </si>
  <si>
    <t>PRIMERO/MONTALVO/LUCERO</t>
  </si>
  <si>
    <t>POBLANO/OLIVARES/EDUARDO</t>
  </si>
  <si>
    <t>MUSHARRAFIE/FERNANDEZ/MARIA FERNANDA</t>
  </si>
  <si>
    <t>MONTES DE OCA/ALVAREZ/ANA ELIZABETH</t>
  </si>
  <si>
    <t>MEDINA/PALMA/MILDRED ELIZABETH</t>
  </si>
  <si>
    <t>MEJIA/RAMOS/JUAN PABLO</t>
  </si>
  <si>
    <t>MORALES/MIRANDA/EDWIN ARIEL</t>
  </si>
  <si>
    <t>PIEDRAS/TORRES/GABRIEL RENE</t>
  </si>
  <si>
    <t>PONCE DE LEON/ANGEL/LORENA DANIELA</t>
  </si>
  <si>
    <t>VELAZQUEZ/ROLDAN/YENNY LIZETT</t>
  </si>
  <si>
    <t>VAZQUEZ/GARCIA/SAMANTHA YAEL</t>
  </si>
  <si>
    <t>TELLEZ GIRON/LIZARRAGA/CARLA</t>
  </si>
  <si>
    <t>RODRIGUEZ/GARCES/NORMA ANGELICA</t>
  </si>
  <si>
    <t>RAYMUNDO/MALDONADO/ELIOT</t>
  </si>
  <si>
    <t>RAMIREZ/MARTINEZ/BERNARDO</t>
  </si>
  <si>
    <t>RAMIREZ/SANTOS/DIANA ELIZABETH</t>
  </si>
  <si>
    <t>RODRIGUEZ/CAMPOS/ERIKA BERENICE</t>
  </si>
  <si>
    <t>SALMERON/TORO/ELENA</t>
  </si>
  <si>
    <t>VARA/CISNEROS/EDITH PAOLA</t>
  </si>
  <si>
    <t>VELAZQUEZ/GONZALEZ/LENNY MARLENE</t>
  </si>
  <si>
    <t>GAMEZ/RAMIREZ/ADRIANA YARITZA</t>
  </si>
  <si>
    <t>GARCIA/GOMEZ/ROSA RUBI</t>
  </si>
  <si>
    <t>ROJAS/PACHECO/MARCO</t>
  </si>
  <si>
    <t>FELIX/CONTRERAS/ALEJANDRA</t>
  </si>
  <si>
    <t>RIVERA/ARROYO/MARIEL</t>
  </si>
  <si>
    <t>MURILLO/DIAZ/MARTHA ALEJANDRA</t>
  </si>
  <si>
    <t>CASTILLEJOS/CASTILLO/AMPARO</t>
  </si>
  <si>
    <t>CELIS/BECERRA/FERMIN</t>
  </si>
  <si>
    <t>CRUZ/VALDEZ/MANUEL</t>
  </si>
  <si>
    <t>BA&amp;ALES/GARCIA/MARICRUZ</t>
  </si>
  <si>
    <t>GUTIERREZ/LOYA/ALMA NEREYDA</t>
  </si>
  <si>
    <t>CUESTA/HERRERA/JESSICA</t>
  </si>
  <si>
    <t>JUAREZ/VELAZQUEZ/ARLENZIU</t>
  </si>
  <si>
    <t>LOZADA/TAPIA/SACNITE</t>
  </si>
  <si>
    <t>MORENO/PEREZ/NALLELY</t>
  </si>
  <si>
    <t>MENESES/OLGUIN/EZEQUIEL</t>
  </si>
  <si>
    <t>GEIER/MARISCAL/CHRISTIAN PATRICIO</t>
  </si>
  <si>
    <t>LEYVA/JASSO/JESUS</t>
  </si>
  <si>
    <t>LARA/ANGULO/HECTOR EDUARDO</t>
  </si>
  <si>
    <t>MARTINEZ/RODRIGUEZ/NORICA NEIL</t>
  </si>
  <si>
    <t>DOMINGUEZ/NU&amp;EZ/JUAN RAMON</t>
  </si>
  <si>
    <t>CORONADO/RUIZ/DANIEL ALBERTO</t>
  </si>
  <si>
    <t>JIMENEZ/MANGE/GIOVANNI DE JESUS</t>
  </si>
  <si>
    <t>CALVILLO/ARECHIGA/GERARDO</t>
  </si>
  <si>
    <t>GUTIERREZ/AMEZQUITA/ANGELICA</t>
  </si>
  <si>
    <t>VARGAS/CASAS/JUDITH</t>
  </si>
  <si>
    <t>VERDUGO/CERVANTES/MIGUEL ROBERTO</t>
  </si>
  <si>
    <t>VALDEZ/INZUNZA/NORBERTO EDUARDO</t>
  </si>
  <si>
    <t>OJEDA/VILLEGAS/FRANIA IVETTE</t>
  </si>
  <si>
    <t>PALOS/GARZON/ANGELICA</t>
  </si>
  <si>
    <t>GARCIDUE&amp;AS/FIMBRES/TANY ELIZABETH</t>
  </si>
  <si>
    <t>TAPIA/GONZALEZ/JESUS ALFREDO</t>
  </si>
  <si>
    <t>ADAYA/GONZALEZ/JOB EMMANUEL</t>
  </si>
  <si>
    <t>GONZALEZ/RAMIREZ/MIGUEL ANGEL</t>
  </si>
  <si>
    <t>ALDANA/MONTIEL/MAGDIEL ABISAI</t>
  </si>
  <si>
    <t>ALVAREZ/ARCE/DARINKA YAREN</t>
  </si>
  <si>
    <t>CONTRERAS/GALVEZ/JAVIER ALFREDO</t>
  </si>
  <si>
    <t>HERNANDEZ/QUINTERO/YARIB ALEJANDRA</t>
  </si>
  <si>
    <t>HERRERA/JIMENEZ/ISIS PAMELA</t>
  </si>
  <si>
    <t>MAYORAL/BELTRAN/LORENZO ANTONIO</t>
  </si>
  <si>
    <t>ZARAGOZA/RUBI/VICTOR DANIEL</t>
  </si>
  <si>
    <t>AGUIRRE/CASTRO/GUSTAVO DARDWIN</t>
  </si>
  <si>
    <t>GONZALEZ/HERNANDEZ/EDGAR EMMANUEL</t>
  </si>
  <si>
    <t>GULUARTE/RUIZ/TATIANA</t>
  </si>
  <si>
    <t>ZARATE/PE&amp;A/CALAFIA</t>
  </si>
  <si>
    <t>CENDEJAS/BARRAGAN/INGRID ARACELI</t>
  </si>
  <si>
    <t>PEREZ/FASCINETTO/JULIAN</t>
  </si>
  <si>
    <t>NICOLAS/GAMEZ/CARLOS</t>
  </si>
  <si>
    <t>RODRIGUEZ/DIAZ/JOHANA LIZBETH</t>
  </si>
  <si>
    <t>GRANDA/URIAS/LUIS GERARDO</t>
  </si>
  <si>
    <t>ELIZALDE/LOPEZ/ANALY</t>
  </si>
  <si>
    <t>PEDRIN/CASTRO/ADRIANA GUADALUPE</t>
  </si>
  <si>
    <t>SOTO/QUINTERO/MARIA AURORA</t>
  </si>
  <si>
    <t>YUEN/RODRIGUEZ/DANIELA OYUKY</t>
  </si>
  <si>
    <t>ARMENTA/ARMENTA/ROLANDO</t>
  </si>
  <si>
    <t>BETANCOURT/PINEDA/RAUL</t>
  </si>
  <si>
    <t>RAMIREZ/AGUILERA/ALVARO</t>
  </si>
  <si>
    <t>SALVADOR/MARTINEZ/RODRIGO FERNANDO</t>
  </si>
  <si>
    <t>GARCIA/GIL/KARELY</t>
  </si>
  <si>
    <t>PEREZ/ATAMOROS/MIRTHA UMI</t>
  </si>
  <si>
    <t>CEPEDA/TERAN/KENYA GISELA</t>
  </si>
  <si>
    <t>GUZMAN/ARTEAGA/ADRIANA NALLELY</t>
  </si>
  <si>
    <t>OLAIZ/URBINA/HUGO ALBERTO DE JESUS</t>
  </si>
  <si>
    <t>CA&amp;EDO/MONTEVERDE/JORGE ALEJANDRO</t>
  </si>
  <si>
    <t>MADA/GONZALEZ/MIGUEL ALBERTO</t>
  </si>
  <si>
    <t>GONZALEZ/LOPEZ/ROBERTO</t>
  </si>
  <si>
    <t>AVILES/MEZA/JORGE IGNACIO</t>
  </si>
  <si>
    <t>CAMBRANIS/MORA/ALEJANDRA</t>
  </si>
  <si>
    <t>SAINZ/CASTRO/MANUEL ANDRES</t>
  </si>
  <si>
    <t>DURAN/CORONA/ELVIA PATRICIA</t>
  </si>
  <si>
    <t>MEZA/KELLY/JESUS LUIS</t>
  </si>
  <si>
    <t>VALENCIA/ARBALLO/MARIA ANDREA</t>
  </si>
  <si>
    <t>ROBLES/CORDOVA/ALEJANDRA NALLELY</t>
  </si>
  <si>
    <t>MANRIQUEZ/TRANI/ALDO ALFONSO</t>
  </si>
  <si>
    <t>CESE&amp;A/PALAFOX/MARIA FERNANDA</t>
  </si>
  <si>
    <t>CHACON/CAMACHO/MIGUEL ANGEL</t>
  </si>
  <si>
    <t>OLEA/AGUILAR/GABRIEL MIGUEL</t>
  </si>
  <si>
    <t>LOZANO/ESTRADA/ALFREDO</t>
  </si>
  <si>
    <t>QUINTERO/ZU&amp;IGA/MAYRA ITZEL</t>
  </si>
  <si>
    <t>ESCAMILLA/COTA/CHRISTOPHER IVAN</t>
  </si>
  <si>
    <t>AMARILLAS/CONTRERAS/LUIS ALAN</t>
  </si>
  <si>
    <t>ALVAREZ/AMARILLAS/EDGAR ADRIAN</t>
  </si>
  <si>
    <t>NAVARRO/MARTINEZ/YESMERAY YELTSIN</t>
  </si>
  <si>
    <t>COTA/OLACHEA/GRICELDA ORACION</t>
  </si>
  <si>
    <t>OCHOA/FELIX/MARIO FRANCISCO</t>
  </si>
  <si>
    <t>ANGULO/REGALADO/DENISSE ILIANA</t>
  </si>
  <si>
    <t>LEON/ACEVEDO/NORMA LIZETH</t>
  </si>
  <si>
    <t>CASTRO/SEPULVEDA/YAZMIN</t>
  </si>
  <si>
    <t>MARQUEZ/MORENO/GUADALUPE RUBI</t>
  </si>
  <si>
    <t>MANRIQUEZ/SALAS/JULIANA MARCELA</t>
  </si>
  <si>
    <t>INDA/ROJAS/XIOMARA GERALDINE</t>
  </si>
  <si>
    <t>FLORES/CARVAJAL/LIZA FERNANDA</t>
  </si>
  <si>
    <t>GONZALEZ/GALLEGOS/LAURA DANIELA</t>
  </si>
  <si>
    <t>HERRERA/CONTRERAS/CLAUDIA NOHEMI</t>
  </si>
  <si>
    <t>DAVIS/MAYORAL/LUIS ANGEL</t>
  </si>
  <si>
    <t>GUILLEN/AYALA/CARSON ENRIQUE</t>
  </si>
  <si>
    <t>CAMPOY/OROZCO/MATEO</t>
  </si>
  <si>
    <t>CASTILLA/BOUTTIER/IRERY AMEYALI</t>
  </si>
  <si>
    <t>LOMELI/PUENTE/ROCIO DEL MAR</t>
  </si>
  <si>
    <t>COTA/RAMIREZ/ITZEL ANAHI</t>
  </si>
  <si>
    <t>BALLADARES/MARTINEZ/GABRIELA LIZETH</t>
  </si>
  <si>
    <t>LOPEZ/ARMENTA/KENIA IRASEMA</t>
  </si>
  <si>
    <t>TORRES/MALPICA/ARIADNA</t>
  </si>
  <si>
    <t>AGUILAR/GONZALEZ/ROSA ELENA</t>
  </si>
  <si>
    <t>CERVANTES/QUEZADA/ANA CRISTINA</t>
  </si>
  <si>
    <t>PEREZ/DUARTE/ALBA PATRICIA</t>
  </si>
  <si>
    <t>CASTRO/AGUNDEZ/ARACNE ALMIRA</t>
  </si>
  <si>
    <t>ONOFRE/ANGUIANO/ADELA</t>
  </si>
  <si>
    <t>MANRIQUEZ/ROMERO/ALEXIS EDUARDO</t>
  </si>
  <si>
    <t>GERALDO/TRASVI&amp;A/ERICK ARMANDO</t>
  </si>
  <si>
    <t>LOPEZ/LOPEZ/ANAYELI GUADALUPE</t>
  </si>
  <si>
    <t>ALVAREZ/ROMERO/ANAHIS</t>
  </si>
  <si>
    <t>REYES/DAVIZ/ELIZABETH</t>
  </si>
  <si>
    <t>LIERA/SANDOVAL/JOAQUIN ALEXIS</t>
  </si>
  <si>
    <t>CASTRO/CORTEZ/JESUS ANDRES</t>
  </si>
  <si>
    <t>ARCE/MEZA/HEIDY</t>
  </si>
  <si>
    <t>GARCIA/LUCERO/JENNIFER DENISSE</t>
  </si>
  <si>
    <t>SANCHEZ/GALAVIZ/JESUS ANTONIO</t>
  </si>
  <si>
    <t>AGUNDEZ/GARCIA/MARTIN</t>
  </si>
  <si>
    <t>OSUNA/MONROY/LUIS MARIO</t>
  </si>
  <si>
    <t>OSUNA/SALGADO/JOSE ANGEL</t>
  </si>
  <si>
    <t>GALAVIZ/ALVARADO/LAURA</t>
  </si>
  <si>
    <t>FONG/PAYAN/MARIA GUADALUPE</t>
  </si>
  <si>
    <t>GARCIA/ROSAS/JAIME NATANAEL</t>
  </si>
  <si>
    <t>NU&amp;O/LOPEZ/OSMARA DEL ROSARIO</t>
  </si>
  <si>
    <t>SANCHEZ/CORAZON/YESENIA CAROLINA</t>
  </si>
  <si>
    <t>CA&amp;EDO/ARCINIEGA/LORENA CHABELY</t>
  </si>
  <si>
    <t>RUELAS/ALBA/MERCEDES BERENICE</t>
  </si>
  <si>
    <t>GACHUZ/MARTINEZ/VIANI ELIZABETH</t>
  </si>
  <si>
    <t>RANGEL/VEGA/ALEJANDRO</t>
  </si>
  <si>
    <t>ESPINOZA/CARREON/ERICK OSWALDO</t>
  </si>
  <si>
    <t>CAMACHO/CAMACHO/MONICA MARGARITA</t>
  </si>
  <si>
    <t>ANGULO/ORTEGA/NURIA YALILE</t>
  </si>
  <si>
    <t>AGUILAR/PE&amp;A/ABRIL</t>
  </si>
  <si>
    <t>ALCOCER/VALDIVIA/OCTAVIO</t>
  </si>
  <si>
    <t>ARCE/MEZA/NANCY</t>
  </si>
  <si>
    <t>PEREZ/MORALES/SUZETTE ADRIANNA</t>
  </si>
  <si>
    <t>DELGADO/HEREDIA/RAYMUNDO</t>
  </si>
  <si>
    <t>CARBALLO/DOMINGUEZ/DANIEL</t>
  </si>
  <si>
    <t>CASTRO/LOPEZ/BLANCA YADIRA</t>
  </si>
  <si>
    <t>HERNANDEZ/TOLEDO/CHRISTIAN ENRIQUE</t>
  </si>
  <si>
    <t>LOPEZ/MATA/NANCY VIVIANA</t>
  </si>
  <si>
    <t>JAVALERA/VERGARA/JESUS ALFONSO</t>
  </si>
  <si>
    <t>GUTIERREZ/RUIZ/NADIA MATILDE</t>
  </si>
  <si>
    <t>DIAZ/SALCEDO/ALEJANDRO</t>
  </si>
  <si>
    <t>COTA/JUAREZ/LUIS FERNANDO</t>
  </si>
  <si>
    <t>DAMIANI/MENDOZA/GIOVANI DE JESUS</t>
  </si>
  <si>
    <t>GARCIA/LUGO/ARACELY</t>
  </si>
  <si>
    <t>HIRALES/GERALDO/EDGAR ARNULFO</t>
  </si>
  <si>
    <t>LIRA/LOPEZ/FELIPE MARTIN</t>
  </si>
  <si>
    <t>LUNA/LEON/EDGAR RAMON</t>
  </si>
  <si>
    <t>MARRON/BERNAL/FABRICIO ALBERTO</t>
  </si>
  <si>
    <t>MARTINEZ/SOTO/LUIS ALBERTO</t>
  </si>
  <si>
    <t>VILLA/LOPEZ/PEDRO</t>
  </si>
  <si>
    <t>PARRILLA/TAYLOR/JESUS EMANUEL</t>
  </si>
  <si>
    <t>MENDOZA/GONZALEZ/PAUL PABLO</t>
  </si>
  <si>
    <t>TORRES/RAMIREZ/JOSEFINA JANETH</t>
  </si>
  <si>
    <t>MENDOZA/RENDON/KAREL BELEM</t>
  </si>
  <si>
    <t>CASTRO/GANDARA/RODOLFO ANTONIO</t>
  </si>
  <si>
    <t>CARBALLO/GERALDO/PERLA ARACELI</t>
  </si>
  <si>
    <t>CAZAREZ/GURROLA/CRISTIAN PAUL</t>
  </si>
  <si>
    <t>ANGULO/ATONDO/IRMA DANIELA</t>
  </si>
  <si>
    <t>ALVAREZ/GONZALEZ/MANUEL</t>
  </si>
  <si>
    <t>APARICIO/CRUZ/CESAR</t>
  </si>
  <si>
    <t>LIRIOS/GARCIA/ELISEO</t>
  </si>
  <si>
    <t>GARCIA/RAMIREZ/AMADO</t>
  </si>
  <si>
    <t>GAJON/PI&amp;EDA/LUIS EDUARDO</t>
  </si>
  <si>
    <t>GONZALEZ/PERALTA/ARACELY</t>
  </si>
  <si>
    <t>GONZALEZ/JIMENEZ/FERNANDO</t>
  </si>
  <si>
    <t>SOTO/FLORES/MARTHA ISABEL</t>
  </si>
  <si>
    <t>PE&amp;ALOZA/DIAZ/JAZAN EMIR</t>
  </si>
  <si>
    <t>RODRIGUEZ/GASTELUM/ANEILKARD ZAID</t>
  </si>
  <si>
    <t>SANCHEZ/VELIZ/ALEJANDRO</t>
  </si>
  <si>
    <t>MORENO/GUERRERO/CARMEN</t>
  </si>
  <si>
    <t>MELGAR/CASTRO/JOSE LUIS</t>
  </si>
  <si>
    <t>HIGUERA/SANDOVAL/MARIA DE LOS ANGELES</t>
  </si>
  <si>
    <t>MANRIQUEZ/CERDA/ALONDRA AZUCENA</t>
  </si>
  <si>
    <t>LADINOS/VILLANUEVA/ALMADEI</t>
  </si>
  <si>
    <t>ARIPEZ/SALGADO/ERNESTO</t>
  </si>
  <si>
    <t>AGUIRRE/ANTUNA/LUIS GILBERTO JAVIER</t>
  </si>
  <si>
    <t>ALONSO/FLORES/MIGUEL ANGEL</t>
  </si>
  <si>
    <t>AYALA/ACOSTA/ALEJANDRA GUADALUPE</t>
  </si>
  <si>
    <t>LOPEZ/JUAREZ/ALEJANDRA</t>
  </si>
  <si>
    <t>MONTELONGO/SOTO/RODOLFO MISAEL</t>
  </si>
  <si>
    <t>ABUNDES/SOLORIO/ANA LILIA</t>
  </si>
  <si>
    <t>CA&amp;EDO/PE&amp;UELAS/WENDY MARINA</t>
  </si>
  <si>
    <t>IBARRA/DIPP/FAUSTO</t>
  </si>
  <si>
    <t>ESTRADA/AMADOR/ANA LUISA</t>
  </si>
  <si>
    <t>CRUZ/CERVANTES/SESNA OSIRIS</t>
  </si>
  <si>
    <t>GAMIZ/RUIZ/JEHU</t>
  </si>
  <si>
    <t>RIEKE/NORIEGA/RAUL HUMBERTO</t>
  </si>
  <si>
    <t>QUIROGA/RODRIGUERA/IRLANDA DEL CARMEN</t>
  </si>
  <si>
    <t>OSUNA/GOMEZ/ADOLFO</t>
  </si>
  <si>
    <t>RAFAEL/RODRIGUEZ/ROBERTO</t>
  </si>
  <si>
    <t>VILLEDA/MU&amp;OZ/IVAN GERARDO</t>
  </si>
  <si>
    <t>RODRIGUEZ/PANTOJA/ABIHUD SAMUEL</t>
  </si>
  <si>
    <t>SALAZAR/FLOREZ/DANIEL GUADALUPE</t>
  </si>
  <si>
    <t>HIGUERA/ARCE/ALFONSO IZTAC</t>
  </si>
  <si>
    <t>AMADOR/SANABRIA/CLAUDIA MARGARITA</t>
  </si>
  <si>
    <t>VALDEZ/DUARTE/CARLOS GERARDO</t>
  </si>
  <si>
    <t>PEREZ/MOLINA/ISABEL CRISTINA</t>
  </si>
  <si>
    <t>AMEZQUITA/ZAZUETA/EDGAR FELIPE</t>
  </si>
  <si>
    <t>RAMOS/HERNANDEZ/HUGO</t>
  </si>
  <si>
    <t>MEZA/DAVIS/ROBERTO</t>
  </si>
  <si>
    <t>LUGO/FLORES/MARCOS DE JESUS</t>
  </si>
  <si>
    <t>ANGULO/COTA/GABRIEL GIBRAN</t>
  </si>
  <si>
    <t>CASTILLO/ROSAS/KEVIN JONATHAN</t>
  </si>
  <si>
    <t>MARTINEZ/HIGUERA/EDWIN JOVANY</t>
  </si>
  <si>
    <t>URENDA/JIMENEZ/LUIS GIBRAN</t>
  </si>
  <si>
    <t>SANDOVAL/DOMINGUEZ/JORGE</t>
  </si>
  <si>
    <t>PEREZ/GREEN/BRYAM EFRAIN</t>
  </si>
  <si>
    <t>MORENO/VILLAVICENCIO/JOSE ALBERTO</t>
  </si>
  <si>
    <t>OLACHEA/AVILES/MARCOS</t>
  </si>
  <si>
    <t>PEREZ/PEREZ/JESUS FERNANDO</t>
  </si>
  <si>
    <t>UGALDE/HIGUERA/ALAN JAHAZIEL</t>
  </si>
  <si>
    <t>GIL/FLORES/BRAYANN DAVID</t>
  </si>
  <si>
    <t>ESTRADA/CABALLERO/WERCLAIN</t>
  </si>
  <si>
    <t>ALVAREZ/ORTEGA/BENITO</t>
  </si>
  <si>
    <t>ACOSTA/CORONA/CHRISTIAN AUGUSTO</t>
  </si>
  <si>
    <t>ALVARADO/COTA/ESTEBAN</t>
  </si>
  <si>
    <t>DE LA PE&amp;A/CESE&amp;A/MIGUEL ANGEL</t>
  </si>
  <si>
    <t>GARCIA/AGUIRRE/AMED GAYR</t>
  </si>
  <si>
    <t>RIOS/ADAYA/KARLA DEL CARMEN</t>
  </si>
  <si>
    <t>OLACHEA/JIMENEZ/JAVIER ALFREDO</t>
  </si>
  <si>
    <t>LOPEZ/LOPEZ/LUZ GENOVEVA</t>
  </si>
  <si>
    <t>MEDINA/ALCARAZ/MIGUEL GUADALUPE</t>
  </si>
  <si>
    <t>RENTERIA/LOPEZ/MARTHA PATRICIA</t>
  </si>
  <si>
    <t>TORRES/ESPINOZA/CLAUDIA GUADALUPE</t>
  </si>
  <si>
    <t>ROMERO/GONZALEZ/FRANCISCO JAVIER</t>
  </si>
  <si>
    <t>ROBLES/OJEDA/GAIMY JEANETTE</t>
  </si>
  <si>
    <t>ROJAS/TIRADO/CLAUDIA YAZMIN</t>
  </si>
  <si>
    <t>ROMERO/VIZCARRA/KARINA JANETH</t>
  </si>
  <si>
    <t>MELENDREZ/BARRERAS/JOSE GUADALUPE</t>
  </si>
  <si>
    <t>RUBIO/GALLEGOS/LUIS GUILLERMO</t>
  </si>
  <si>
    <t>VILLAVICENCIO/ARCE/DOMINGO ALBERTO</t>
  </si>
  <si>
    <t>CRUZ/MENDOZA/JUAN CARLOS</t>
  </si>
  <si>
    <t>FELIX/CAMACHO/DAVID</t>
  </si>
  <si>
    <t>CESE&amp;A/CESE&amp;A/JESUS TADEO</t>
  </si>
  <si>
    <t>MIRANDA/LOPEZ/DANIEL ENRIQUE</t>
  </si>
  <si>
    <t>VERDUGO/PE&amp;A/ANDRES ANTONIO</t>
  </si>
  <si>
    <t>MURILLO/CASTRO/INES ALONSO</t>
  </si>
  <si>
    <t>ESTRADA/CADENA/CARLOS ABIGAIL</t>
  </si>
  <si>
    <t>CUADRAS/SANDOVAL/BRENDA ANGELINA</t>
  </si>
  <si>
    <t>AVENDA&amp;O/RODRIGUEZ/ENRIQUE</t>
  </si>
  <si>
    <t>AMAO/ROMERO/JUAN MANUEL</t>
  </si>
  <si>
    <t>CASTRO//CRISTHIAN</t>
  </si>
  <si>
    <t>DE LUNA/SAUCEDO/FRANCISCO</t>
  </si>
  <si>
    <t>LOPEZ/BELTRAN/ANA LAURA</t>
  </si>
  <si>
    <t>OROZCO/GOMEZ/HECTOR IVAN</t>
  </si>
  <si>
    <t>GARCIA/ARREDONDO/MANUEL</t>
  </si>
  <si>
    <t>FLORES/FIGUEROA/ROSARIO GUADALUPE</t>
  </si>
  <si>
    <t>FIGUEROA/OJEDA/JAIME IGNACIO</t>
  </si>
  <si>
    <t>FLORES/MARTINEZ/MARCO ANTONIO</t>
  </si>
  <si>
    <t>GARCIA/MONTA&amp;O/ADRIANA GUADALUPE</t>
  </si>
  <si>
    <t>HERNANDEZ/RUBIO/JESUS ANTONIO</t>
  </si>
  <si>
    <t>SILVA/FAUSTO/GLORIA GUADALUPE</t>
  </si>
  <si>
    <t>RIVERA/LOPEZ/YARA ALEJANDRA</t>
  </si>
  <si>
    <t>MARTINEZ/OJEDA/FERNANDO BENJAMIN</t>
  </si>
  <si>
    <t>LOPEZ/BA&amp;AGA/JESUS ARTURO</t>
  </si>
  <si>
    <t>RAMIREZ/PINEDA/CINTHYA</t>
  </si>
  <si>
    <t>RODRIGUEZ/CASTRO/RAMON</t>
  </si>
  <si>
    <t>BAEZ/CASTRO/JESUS ROBERTO</t>
  </si>
  <si>
    <t>VALDEZ/CASTRO/YANINA</t>
  </si>
  <si>
    <t>TREJO/MANRIQUEZ/FLOR DE ABRIL</t>
  </si>
  <si>
    <t>VARGAS/GARCIA/ANA ELENA</t>
  </si>
  <si>
    <t>PELAEZ//HELGA DAGMAR</t>
  </si>
  <si>
    <t>GARCIA/ORTIZ/JORGE LUIS</t>
  </si>
  <si>
    <t>BURGOIN/ESPINOZA/AMELIA</t>
  </si>
  <si>
    <t>ANDRADE/ORTIZ/XOCHITL GUADALUPE</t>
  </si>
  <si>
    <t>COTA/OJEDA/FELIX ARMANDO</t>
  </si>
  <si>
    <t>RUIZ/ESPINOZA/YOLANDA MONSERRATH</t>
  </si>
  <si>
    <t>RODARTE/MAYORAL/SADROC JOSE</t>
  </si>
  <si>
    <t>VARELA/SALGADO/MARCO ANTONIO</t>
  </si>
  <si>
    <t>LOPEZ/POLANCO/FABIOLA</t>
  </si>
  <si>
    <t>VILLALOBOS/PETERS/ABIGAIL</t>
  </si>
  <si>
    <t>AGUIRRE/BELTRAN/DIANA ELIZABETH</t>
  </si>
  <si>
    <t>RAMIREZ/CORDOVA/CATALINA</t>
  </si>
  <si>
    <t>GARZON/AGUNDEZ/IRASEMA</t>
  </si>
  <si>
    <t>ANAYA/ARMENTA/TANIA PAOLA</t>
  </si>
  <si>
    <t>DAMIAN/BURGUE&amp;O/CRISTINA PAOLA</t>
  </si>
  <si>
    <t>FLORES/OSUNA/ISABEL CRISTINA</t>
  </si>
  <si>
    <t>MARTINEZ/REYES/LUIS ALBERTO</t>
  </si>
  <si>
    <t>MARQUEZ/RIVERA/EDUARDO ANTONIO</t>
  </si>
  <si>
    <t>CARMONA/MORENO/CARLOS ENRIQUE</t>
  </si>
  <si>
    <t>SAN JUAN/FLORES/NICTHE HA NAYELI</t>
  </si>
  <si>
    <t>RUIZ/GARCIA/YESENIA TRINIDAD</t>
  </si>
  <si>
    <t>ZU&amp;IGA/DE LA TOBA/ELAINE ANTONIA</t>
  </si>
  <si>
    <t>ZAVALA/BERNAL/ALFREDO</t>
  </si>
  <si>
    <t>CASTRO/LUCERO/MARCELA REINA</t>
  </si>
  <si>
    <t>VERGARA/PALOMINO/ANGELICA</t>
  </si>
  <si>
    <t>MARQUEZ/MORENO/CHRISTIAN EDUARDO</t>
  </si>
  <si>
    <t>RODRIGUEZ/GUERE&amp;A/DANIELA ALEJANDRA</t>
  </si>
  <si>
    <t>REDONA/FARIAS/NELSON</t>
  </si>
  <si>
    <t>GOMEZ/BERNAL/BENHUR ANDRES</t>
  </si>
  <si>
    <t>RODRIGUEZ/TORRES/NATALIA</t>
  </si>
  <si>
    <t>VALDEZ/TOLEDO/ISRAEL BALTAZAR</t>
  </si>
  <si>
    <t>MEDRANO/POMPA/JAIME</t>
  </si>
  <si>
    <t>HERNANDEZ/MANRIQUEZ/GERARDO ANTONIO</t>
  </si>
  <si>
    <t>SANDOVAL/REYES/CRYSTIAN ANDRES</t>
  </si>
  <si>
    <t>COTA/TOYES/ADRIAN MISAEL</t>
  </si>
  <si>
    <t>VILLALPANDO/PEREZ/ALFREDO</t>
  </si>
  <si>
    <t>SANCHEZ/ARCE/MONICA DANIELA</t>
  </si>
  <si>
    <t>HERNANDEZ/RODRIGUEZ/ROXANA TERESA</t>
  </si>
  <si>
    <t>FLORES/FERNANDEZ/MARIANA</t>
  </si>
  <si>
    <t>FIERRO/MARTINEZ/VERONICA DANIELA</t>
  </si>
  <si>
    <t>ANTONIO/GONZALEZ/ANA LIZBETH</t>
  </si>
  <si>
    <t>CHAVARRIA/VILLAFUERTE/KAREN</t>
  </si>
  <si>
    <t>FLORES/BARRAGAN/OLIVER JESUS</t>
  </si>
  <si>
    <t>GARCIA/ANZURES/ITZEL ALEJANDRA</t>
  </si>
  <si>
    <t>REYES/TELLEZ/VANESSA GISSELA</t>
  </si>
  <si>
    <t>MU&amp;OZ/ARGUETA/LAURA ELOISA</t>
  </si>
  <si>
    <t>MENDOZA/RUIZ/NAYELI</t>
  </si>
  <si>
    <t>MALANCHE/PORCALLO/KARLA MONTSERRAT</t>
  </si>
  <si>
    <t>MENDOZA/GONZALEZ/GABRIEL</t>
  </si>
  <si>
    <t>MIRANDA/GARCIA/MARTHA LUZ</t>
  </si>
  <si>
    <t>OJEDA/PERALTA/GIBRAN</t>
  </si>
  <si>
    <t>VILLANUEVA/OLGUIN/GUADALUPE</t>
  </si>
  <si>
    <t>SOTO/PE&amp;ALOZA/ASHLEY ECXELL</t>
  </si>
  <si>
    <t>RODRIGUEZ/GALICIA/CITLALLI</t>
  </si>
  <si>
    <t>REYNA/PEREZ/KEVIN FERNANDO</t>
  </si>
  <si>
    <t>RODRIGUEZ/MATA/LUIS FERNANDO</t>
  </si>
  <si>
    <t>TORRES/OLMEDO/CARLOS DANIEL</t>
  </si>
  <si>
    <t>VARGAS/DIAZ/MARIA ALEJANDRA</t>
  </si>
  <si>
    <t>ALVAREZ/AGUAS/ALEIDA ODETTE</t>
  </si>
  <si>
    <t>ESCAMILLA/VILLAGOMEZ/GERARDO</t>
  </si>
  <si>
    <t>CALLEJA/MURILLO/JOSE ALONSO</t>
  </si>
  <si>
    <t>BARAJAS/ARELLANO/JESUS RICARDO</t>
  </si>
  <si>
    <t>CASTRO/CAREAGA/JORGE ANTONIO</t>
  </si>
  <si>
    <t>GONZALEZ/BARBOSA/CYNTHIA GUADALUPE</t>
  </si>
  <si>
    <t>ESPINOZA//CRISTIAN ANTONIO</t>
  </si>
  <si>
    <t>GONZALEZ/ZAZUETA/ERIKA YATTNELY</t>
  </si>
  <si>
    <t>NU&amp;EZ/ANGULO/FABIOLA</t>
  </si>
  <si>
    <t>IRALES/SANTANA/KENIA</t>
  </si>
  <si>
    <t>MAGA&amp;A/LIZARRAGA/MARGARITA</t>
  </si>
  <si>
    <t>RIOS/VALERA/ARACELI</t>
  </si>
  <si>
    <t>RAMIREZ/CHAVEZ/ANA MARGARITA</t>
  </si>
  <si>
    <t>FLORES/CESE&amp;A/JOEL</t>
  </si>
  <si>
    <t>ROCHIN/VERDUGO/MARIA CONCEPCION</t>
  </si>
  <si>
    <t>SANDOVAL/GERALDO/JUAN MANUEL</t>
  </si>
  <si>
    <t>MENDOZA/WINKLER/ELIZABETH</t>
  </si>
  <si>
    <t>AGUILERA/BRACAMONTES/GABRIEL ALEJANDRO</t>
  </si>
  <si>
    <t>MARTINEZ/MARTINEZ/ARMANDO</t>
  </si>
  <si>
    <t>SANCHEZ/MARTINEZ/JORGE</t>
  </si>
  <si>
    <t>ROJO/PERALTA/REMMY</t>
  </si>
  <si>
    <t>AYON/ZAMORA/KARINA AYDEE</t>
  </si>
  <si>
    <t>ARMENTA/AHUMADA/ALBERT</t>
  </si>
  <si>
    <t>GONZALEZ/GONZALEZ RUBIO/ARHIEL</t>
  </si>
  <si>
    <t>SANCHEZ/ZAVALA/DAYLI NAZARETH</t>
  </si>
  <si>
    <t>HERNANDEZ/CONTRERAS/JOSE GUADALUPE</t>
  </si>
  <si>
    <t>LOPEZ/SANCHEZ/MANUEL IVAN</t>
  </si>
  <si>
    <t>CAZAREZ/GURROLA/NASSIM JAVIER</t>
  </si>
  <si>
    <t>LUGO/HERNANDEZ/KENIA LIZBETH</t>
  </si>
  <si>
    <t>BARRERAS/MORA/MINERVA YUDITH</t>
  </si>
  <si>
    <t>LUNA/GARCIA/TERESITA</t>
  </si>
  <si>
    <t>BLANCO/SANDOVAL/LUIS CARLOS</t>
  </si>
  <si>
    <t>ACOSTA/VILLA/ROBERTO ASTOLFO</t>
  </si>
  <si>
    <t>ARAGON/CARDENAS/CARLOS EDUARDO</t>
  </si>
  <si>
    <t>TORRES/MEZA/ROBERTO CARLOS</t>
  </si>
  <si>
    <t>MEZA/RETES/DAVID ARMANDO</t>
  </si>
  <si>
    <t>RODRIGUEZ/ESTRADA/CECILIA</t>
  </si>
  <si>
    <t>ORTIZ/LUNA/ARIEL</t>
  </si>
  <si>
    <t>CASTA&amp;EDA/SAN JUAN/EZRI MAURICIO</t>
  </si>
  <si>
    <t>GARRIDO/CASTILLO/ARANTXA</t>
  </si>
  <si>
    <t>LOPEZ/RAFAEL/CYNTHIA ELIZABETH</t>
  </si>
  <si>
    <t>MORALES/GUERRERO/CARLOS</t>
  </si>
  <si>
    <t>SANCHEZ/SANCHEZ/HUGO ALEXANDER</t>
  </si>
  <si>
    <t>LLANO/GUERRERO/JOSE ANTONIO</t>
  </si>
  <si>
    <t>FLORES/DELGADO/CESAR ALEJANDRO</t>
  </si>
  <si>
    <t>RIOS/DOMINGUEZ/ALEJANDRO</t>
  </si>
  <si>
    <t>MORALES/GOMEZ/BRIAN</t>
  </si>
  <si>
    <t>JOFFRE/TORRES/ARANZA</t>
  </si>
  <si>
    <t>GUTIERREZ/VAZQUEZ/HILARY KARINA</t>
  </si>
  <si>
    <t>GARCIA/MORENO/CITLALI ELIZABETH</t>
  </si>
  <si>
    <t>ESQUIVEL/SALGADO/TIARE LIZBETH</t>
  </si>
  <si>
    <t>GONZALEZ/SERRANO/JUAN PABLO</t>
  </si>
  <si>
    <t>JAIME/RAMIREZ/DANIEL OSVALDO</t>
  </si>
  <si>
    <t>MATEO/CORTES/ISAAC SERGIO</t>
  </si>
  <si>
    <t>PORTES/GUZMAN/SALVADOR</t>
  </si>
  <si>
    <t>BALCAZAR/RAMIREZ/ITZEL</t>
  </si>
  <si>
    <t>AGUNDEZ/RITCHIE/LUZ ALEJANDRA</t>
  </si>
  <si>
    <t>MAGA&amp;A/MORALES/JAIME</t>
  </si>
  <si>
    <t>CASTRO/SANCHEZ/BRENDA YANETH</t>
  </si>
  <si>
    <t>RIVERA/LUCERO/RAUL OMAR</t>
  </si>
  <si>
    <t>ZAMORA/BEJARANO/AZALIA</t>
  </si>
  <si>
    <t>ROMAN/FAVELA/ITZEL</t>
  </si>
  <si>
    <t>ARCE/PATI&amp;O/MARIA DE LOS ANGELES</t>
  </si>
  <si>
    <t>WICAB/NEGRETE/MIGUEL ARMANDO</t>
  </si>
  <si>
    <t>MARQUEZ/VAZQUEZ/WENDY CAROLINA</t>
  </si>
  <si>
    <t>LUNA/CERON/LUIS ENRIQUE</t>
  </si>
  <si>
    <t>RENTERIA/ALEMAN/CARLOS RAMON</t>
  </si>
  <si>
    <t>RAMIREZ/MORENO/ADRIAN</t>
  </si>
  <si>
    <t>VALLE/ROSAS/MIRNA PATRICIA</t>
  </si>
  <si>
    <t>VALENZUELA/ROBLES/BEATRIZ ALEXANDRA</t>
  </si>
  <si>
    <t>WONG/MARQUEZ/LUIS FRANCISCO</t>
  </si>
  <si>
    <t>VARGAS/GARCIA/GUSTAVO JAVIER</t>
  </si>
  <si>
    <t>BRAVO/ALVAREZ/CINTHIA LYSSETTE</t>
  </si>
  <si>
    <t>CASTRO/BERRELLEZA/YUDITH MARLEN</t>
  </si>
  <si>
    <t>MARTINEZ/CRUZ/JENNETH</t>
  </si>
  <si>
    <t>MAYEN/GONZALEZ/MARIA ISABEL</t>
  </si>
  <si>
    <t>SANCHEZ/CARMONA/ELIAS</t>
  </si>
  <si>
    <t>MU&amp;OZ/WOODBURY/EMMA DOLORES</t>
  </si>
  <si>
    <t>PADILLA/DE OSIO/PERLA ITZEL</t>
  </si>
  <si>
    <t>VILLAFUERTE/SOBERANES/ASTRID LIZBETH</t>
  </si>
  <si>
    <t>RODRIGUEZ/VERA/SHADRACH RAINIER</t>
  </si>
  <si>
    <t>PEREZ/HERNANDEZ/ANEL</t>
  </si>
  <si>
    <t>ALVARADO/REYNOSO/NAYELI ISABEL</t>
  </si>
  <si>
    <t>VELAZQUEZ/SAUCEDA/CINDY MAYDALI</t>
  </si>
  <si>
    <t>OCHOA/CAMACHO/ANDRES ABEL</t>
  </si>
  <si>
    <t>DIAZ/DE LA ROSA/ALFONSO DE LA PAZ</t>
  </si>
  <si>
    <t>BARBOZA/RODRIGUEZ/ROBERTO ALEJANDRO</t>
  </si>
  <si>
    <t>SANDOVAL/MOLDRANO/CESAR FERNANDO</t>
  </si>
  <si>
    <t>RUIZ/ESTRADA/ESTEFANIA</t>
  </si>
  <si>
    <t>PEREZ/VALADEZ/MARIA MAGDALENA</t>
  </si>
  <si>
    <t>GERALDO/OSUNA/ARIADNA LIZBETH</t>
  </si>
  <si>
    <t>HIGUERA/ARCE/ANSELMA</t>
  </si>
  <si>
    <t>MU&amp;OZ/JAUREGUI/ADILENE GUADALUPE</t>
  </si>
  <si>
    <t>BELTRAN/URE&amp;A/ANDRES</t>
  </si>
  <si>
    <t>SANCHEZ/NU&amp;EZ/ROXANA MAELINGH</t>
  </si>
  <si>
    <t>HUIZAR/ZAMORA/RODYS DANSIL</t>
  </si>
  <si>
    <t>GARNERI/VILLAVICENCIO/LIZETTE</t>
  </si>
  <si>
    <t>OREJEL/BOJORQUEZ/IRIS ARIANA</t>
  </si>
  <si>
    <t>HERNANDEZ/GRANADOS/BIBIANA</t>
  </si>
  <si>
    <t>VEJAR/CAMACHO/ANA PATRICIA</t>
  </si>
  <si>
    <t>QUINTERO/BELTRAN/JOSE MARIA</t>
  </si>
  <si>
    <t>DELGADO/GOMEZ/FERNANDO MIGUEL</t>
  </si>
  <si>
    <t>FAJARDO/ZALLAS/LLUVIA VIANEY</t>
  </si>
  <si>
    <t>MONTES DE OCA/BALLESTEROS/MARIANA</t>
  </si>
  <si>
    <t>ASTORGA/MEDINA/CARLOS JESUS TAU</t>
  </si>
  <si>
    <t>LOPEZ/CASTRO/GLADYS ALEXIA</t>
  </si>
  <si>
    <t>PAREDES/ORNELAS/CAROLINA GUADALUPE</t>
  </si>
  <si>
    <t>ROBLES/SALORIO/GUISSEPY MIJAIL</t>
  </si>
  <si>
    <t>VELAZQUEZ/OLMOS/HUGO ARTURO</t>
  </si>
  <si>
    <t>DIAZ/CIBRIAN/MARIA GUADALUPE</t>
  </si>
  <si>
    <t>COTA/VILLEGAS/MARIANA</t>
  </si>
  <si>
    <t>GONZALEZ/RETA/DIANA BERENICE</t>
  </si>
  <si>
    <t>AGUILAR/CORONADO/OSCAR ALEJANDRO</t>
  </si>
  <si>
    <t>CADENA/CARBALLO/LORENA GUADALUPE</t>
  </si>
  <si>
    <t>RODRIGUEZ/CAMACHO/IRIS ZULEIMA</t>
  </si>
  <si>
    <t>SOLIS/TELLEZ/HUMBERTO</t>
  </si>
  <si>
    <t>GARCIGLIA/MERCADO/CAROLINA</t>
  </si>
  <si>
    <t>ANGULO/CRESPO/EVELYN</t>
  </si>
  <si>
    <t>VEGA/CUEVA/GABRIELA</t>
  </si>
  <si>
    <t>MANRIQUEZ/LUCERO/OFELIA ADELINA</t>
  </si>
  <si>
    <t>BURGOS/PEREZ/GISELLE IMELDA</t>
  </si>
  <si>
    <t>PASTOR/RIOS/ASTRID PAULINA</t>
  </si>
  <si>
    <t>MATA/COTA/VICTORIA ISABEL</t>
  </si>
  <si>
    <t>RAYA/VELARDE/LAURA GENOVEVA</t>
  </si>
  <si>
    <t>RAMIREZ/DE LA ROSA/RAQUEL</t>
  </si>
  <si>
    <t>OJEDA/BURQUEZ/RICARDO</t>
  </si>
  <si>
    <t>VALERA/DAVILA/GABINO</t>
  </si>
  <si>
    <t>ROCHA/PAREDES/ELVIS FERNANDO</t>
  </si>
  <si>
    <t>CAMACHO/VILLALOBOS/MIGUEL ANGEL</t>
  </si>
  <si>
    <t>MARQUEZ/PELLEGRINI/MARIA ELIZABETH</t>
  </si>
  <si>
    <t>BAILON/GALAVIZ/ARACELI</t>
  </si>
  <si>
    <t>LARA/URENDA/MARTIN</t>
  </si>
  <si>
    <t>ESPARZA/BAEZ/LETICIA GEORGINA</t>
  </si>
  <si>
    <t>MONRAZ/PRECIADO/FERNANDO</t>
  </si>
  <si>
    <t>BARRAZA/URIAS/MARLEN CAROLINA</t>
  </si>
  <si>
    <t>CERVANTES/VARGAS/DINORA SARAHI</t>
  </si>
  <si>
    <t>ARELLANO/AGUILAR/LUIS FERNANDO</t>
  </si>
  <si>
    <t>MONTOYA/ESPINOZA/CASSANDRA</t>
  </si>
  <si>
    <t>MENDOZA/PALMA/EVER URIEL</t>
  </si>
  <si>
    <t>APODACA/CABANILLAS/RICARDO ANTONIO</t>
  </si>
  <si>
    <t>CORVERA/DURAN/ROCIO ARACELY</t>
  </si>
  <si>
    <t>RODRIGUEZ/PATRON/JESUS HUMBERTO</t>
  </si>
  <si>
    <t>VERDUZCO/ARCE/GABRIELA</t>
  </si>
  <si>
    <t>CARLON/CAMACHO/NEREIDA CHANTHAL</t>
  </si>
  <si>
    <t>DAVALOS//CHRISTINA RAYE MARIA LUZ</t>
  </si>
  <si>
    <t>ARCE/FLORES/JUAN CARLOS</t>
  </si>
  <si>
    <t>VELDERRAIN/HARO/RUBEN ALBERTO</t>
  </si>
  <si>
    <t>PACHECO/VALDES/KARINA</t>
  </si>
  <si>
    <t>TERRIQUEZ/TIRADO/IRIS DANIELA</t>
  </si>
  <si>
    <t>ALVAREZ/GUEVARA/JOSE ALONSO</t>
  </si>
  <si>
    <t>ROMERO/GARCIA/JESUS ALONSO</t>
  </si>
  <si>
    <t>LOA/MALAGON/GUADALUPE</t>
  </si>
  <si>
    <t>TOMAS/HERNANDEZ/JAVIER</t>
  </si>
  <si>
    <t>BECERRA/ORNELAS/OSVALDO</t>
  </si>
  <si>
    <t>MARIN/BLAS/RAUL</t>
  </si>
  <si>
    <t>ARMENTA/AVILA/YOHUALLI METZTLI</t>
  </si>
  <si>
    <t>RODRIGUEZ/CAMACHO/GIBRAN ESAU</t>
  </si>
  <si>
    <t>SOLIS/LARA/CESAR IVAN</t>
  </si>
  <si>
    <t>RODRIGUEZ/ZAZUETA/ANA ZARELI</t>
  </si>
  <si>
    <t>BORBON/MORALES/ALEJANDRA</t>
  </si>
  <si>
    <t>HIGUERA/HIGUERA/JESUS EDRIEL</t>
  </si>
  <si>
    <t>FLORES/MORALES/NANCY JAZMIN</t>
  </si>
  <si>
    <t>CASTILLO/MURILLO/YAJAIRA ANANY</t>
  </si>
  <si>
    <t>NAVARRETE/MELGAR/MARIA GUADALUPE</t>
  </si>
  <si>
    <t>SANDOVAL//RUBY ESMERALDA</t>
  </si>
  <si>
    <t>GONZALEZ/ANGULO/MAYRA ALEJANDRA</t>
  </si>
  <si>
    <t>CANSINO/AGUNDEZ/LUZ ELENA</t>
  </si>
  <si>
    <t>PLATA/HERNANDEZ/MARCELO</t>
  </si>
  <si>
    <t>LOPEZ/FLORES/ERNESTO</t>
  </si>
  <si>
    <t>CAMPOS/MONTIJO/JUAN IVAN</t>
  </si>
  <si>
    <t>SANCHEZ/VERGARA/ANDREA MARGARITA</t>
  </si>
  <si>
    <t>PIER/COSSIO/ANDREA MARISOL</t>
  </si>
  <si>
    <t>GULUARTE/NAVARRO/CLAUDIA ALEJANDRA</t>
  </si>
  <si>
    <t>SANTILLAN/SOTO/GENESIS JAQUELINE</t>
  </si>
  <si>
    <t>CAMACHO/PLACENCIA/SILVIA KARELY</t>
  </si>
  <si>
    <t>HERNANDEZ/PEREZ/LIZETH</t>
  </si>
  <si>
    <t>GONZALEZ/ZULOAGA/VANESSA</t>
  </si>
  <si>
    <t>SANDOVAL/MORALES/ROSARIO DE JESUS</t>
  </si>
  <si>
    <t>INZUNZA/ELIZALDE/ISMAEL DE JESUS</t>
  </si>
  <si>
    <t>LUCERO/ZUMAYA/OMAR ALEJANDRO</t>
  </si>
  <si>
    <t>VILLALOBOS/BARRAZA/LUIS ARTURO</t>
  </si>
  <si>
    <t>GULUARTE/LUCERO/CARLOS MANUEL</t>
  </si>
  <si>
    <t>ANGULO/SOTO/CELIDA MARGARITA</t>
  </si>
  <si>
    <t>GARCIA/AGUAYO/OFELIA DEL CARMEN</t>
  </si>
  <si>
    <t>GRANADOS/VALDEZ/MAYRA ROSARIO GUADALUPE</t>
  </si>
  <si>
    <t>YA&amp;EZ/MU&amp;OZ/JOSE JUAN</t>
  </si>
  <si>
    <t>VALLES/QUEZADA/ALEXI YANETTH</t>
  </si>
  <si>
    <t>RUIZ/CERECER/IRIS MAGDALENA</t>
  </si>
  <si>
    <t>ATRISCO/ARCOS/ALMA BERENICE</t>
  </si>
  <si>
    <t>RUIZ/GUILLEN/LUIS FELIPE</t>
  </si>
  <si>
    <t>SALAS/FIGUEROA/MANUEL ESTEBAN</t>
  </si>
  <si>
    <t>FRANCO/FERNANDEZ/ELVIA JUDITH</t>
  </si>
  <si>
    <t>OLMEDO/CARREON/BLANCA ESMERALDA</t>
  </si>
  <si>
    <t>SOTO/AGUNDEZ/RUTH ALEJANDRA</t>
  </si>
  <si>
    <t>CARREON/TOLEDO/KARLA ALEJANDRA</t>
  </si>
  <si>
    <t>FLORES/NAVARRO/PATRICIA ARLENE</t>
  </si>
  <si>
    <t>RUIZ/IBARRA/DANIEL ALEJANDRO</t>
  </si>
  <si>
    <t>SOLIS CAMARA/DIAZ/PEDRO FERNANDO</t>
  </si>
  <si>
    <t>LIERA/GOMEZ/LUCIA MARGARITA</t>
  </si>
  <si>
    <t>GARZA/FLORES/ROBERTO</t>
  </si>
  <si>
    <t>LOPEZ/CASTILLO/JONATHAN</t>
  </si>
  <si>
    <t>CASTILLO/FERNANDEZ DAVILA/FAVIOLA ANDREA</t>
  </si>
  <si>
    <t>RINCON/ROMERO/ALEJANDRA GUADALUPE</t>
  </si>
  <si>
    <t>VILLAVICENCIO/ROMERO/GRISELDA</t>
  </si>
  <si>
    <t>URIAS/AGUIRRE/JOSE LUIS MARTIN</t>
  </si>
  <si>
    <t>ESTRADA/GONZALEZ/ALEJANDRA</t>
  </si>
  <si>
    <t>GALLARDO/FERNANDEZ/ROBERTO</t>
  </si>
  <si>
    <t>LOUBET/CASTA&amp;EDA/JOCELYN</t>
  </si>
  <si>
    <t>MONDRAGON/NAVA/GUILLERMO ADRIAN</t>
  </si>
  <si>
    <t>HERNANDEZ/TAPIA/IVETTE JOCELYN</t>
  </si>
  <si>
    <t>FRANCO/MORAN/MARIANA</t>
  </si>
  <si>
    <t>BA&amp;UELOS/MONTES/OSCAR ADRIAN</t>
  </si>
  <si>
    <t>BENITEZ/GARCIA/YAZMIN</t>
  </si>
  <si>
    <t>CHIQUETE/ANGULO/DANIEL ALFONSO</t>
  </si>
  <si>
    <t>CARDENAS/VALDEZ/LUIS ANTONIO</t>
  </si>
  <si>
    <t>BARBOSA/DIAZ/ADRIANA GUADALUPE</t>
  </si>
  <si>
    <t>RODRIGUEZ/HERRERA/DIANA ELIZABETH</t>
  </si>
  <si>
    <t>OCHOA/MEZA/JUAN SEBASTIAN</t>
  </si>
  <si>
    <t>LERMA/PALOMARES/RAUL ALEJO</t>
  </si>
  <si>
    <t>CORONA/ZAVALA/CARLA ALEXA</t>
  </si>
  <si>
    <t>ZAVALA/VALLEJO/ROBERTO</t>
  </si>
  <si>
    <t>ARIAS/RAMIREZ/ALEJANDRA</t>
  </si>
  <si>
    <t>APODACA/FLORES/CARLOS GENARO</t>
  </si>
  <si>
    <t>DURAN/MURILLO/ALEJANDRA GUADALUPE</t>
  </si>
  <si>
    <t>MORENO/ORTIZ/RAUL ADRIAN</t>
  </si>
  <si>
    <t>SANCHEZ/MONTOYA/JOSE IGNACIO</t>
  </si>
  <si>
    <t>PERALTA/MEZA/JOSE MANUEL</t>
  </si>
  <si>
    <t>BELTRAN/GARCIA/AZUCENA GUADALUPE</t>
  </si>
  <si>
    <t>LOPEZ/PEREZ/MELIDA ANAI</t>
  </si>
  <si>
    <t>COTA/IBARRA/CRISTIAN GIOVANI</t>
  </si>
  <si>
    <t>ARCE/JIMENEZ/LUCERO</t>
  </si>
  <si>
    <t>MU&amp;OZ/MONTA&amp;O/PAULINO</t>
  </si>
  <si>
    <t>CHIN/VELAZQUEZ/ROSANGELA</t>
  </si>
  <si>
    <t>JASSO/ZAMORANO/CITLALIN DENI</t>
  </si>
  <si>
    <t>OCHOA/RUELAS/ANA PATRICIA</t>
  </si>
  <si>
    <t>SANCHEZ/GONZALEZ/ADRIANA</t>
  </si>
  <si>
    <t>MIRANDA/VAZQUEZ/FERNANDO</t>
  </si>
  <si>
    <t>FRANCO/MANRIQUEZ/LUIS ENRIQUE</t>
  </si>
  <si>
    <t>MARTINEZ/LUCERO/HECSIZUKA</t>
  </si>
  <si>
    <t>AMADOR/CORDERO/PEDRO</t>
  </si>
  <si>
    <t>HEREDIA/MURILLO/LUIS DAVID</t>
  </si>
  <si>
    <t>OLACHEA/AMADOR/RAMON ENRIQUE</t>
  </si>
  <si>
    <t>ROMERO/CASTILLO/MARIO CESAR</t>
  </si>
  <si>
    <t>MORENO/DERAS/JOSE LUIS</t>
  </si>
  <si>
    <t>CASTRO/LUPERCIO/JESUS ANTONIO</t>
  </si>
  <si>
    <t>RAMIREZ/MORALES/JEAN PAUL</t>
  </si>
  <si>
    <t>SOLIS/LOPEZ/CARLOS JOEL</t>
  </si>
  <si>
    <t>PATRON/SEPULVEDA/ALEJANDRO</t>
  </si>
  <si>
    <t>OLMEDO/FIGUEROA/FELIPE OMAR</t>
  </si>
  <si>
    <t>ZAMARRON/LIZARDI/KENYA ESTEFANIA</t>
  </si>
  <si>
    <t>SERRANO/LEON/JUAN JESUS</t>
  </si>
  <si>
    <t>ROSALES/CORONA/NAYARA</t>
  </si>
  <si>
    <t>RIVERA/CARRILLO/ALEJANDRO</t>
  </si>
  <si>
    <t>REYES/DAVIZ/BLANCA ESTELA</t>
  </si>
  <si>
    <t>QUIROGA/HERNANDEZ/CRISTIAN JOSUE</t>
  </si>
  <si>
    <t>PEREZ/PEREZ/BERENICE</t>
  </si>
  <si>
    <t>PALOS/IBARRA/KARINA FERNANDA</t>
  </si>
  <si>
    <t>MADRIGAL/NAVARRETE/ANA ISABEL</t>
  </si>
  <si>
    <t>DE LA VEGA/CASTA&amp;EDA/LUIS EDUARDO</t>
  </si>
  <si>
    <t>CERDA/HURTADO/ISAAC ISAIAS</t>
  </si>
  <si>
    <t>ARRAMBIDEZ/MANRIQUEZ/ANA RENEE</t>
  </si>
  <si>
    <t>AGUILAR/AMADOR/JOSE GERARDO</t>
  </si>
  <si>
    <t>ARELLANO/GARCIA/TOMAS ALEJANDRO</t>
  </si>
  <si>
    <t>CAXNAJOY/CRUZ/EMMA ISABEL</t>
  </si>
  <si>
    <t>DE LA TOBA/ZU&amp;IGA/JOSE LUIS JOSAFAT</t>
  </si>
  <si>
    <t>IBARRA/MARQUEZ/PATRICIA SINAHY</t>
  </si>
  <si>
    <t>MARTINEZ/LOPEZ/MARIA LAURA EVANGELINA</t>
  </si>
  <si>
    <t>PEREZ/PEREZ/BRENDA</t>
  </si>
  <si>
    <t>PRIETO/ANDRADE/DALIA LETICIA</t>
  </si>
  <si>
    <t>REDUCINDO/RADILLA/ROXANA MARGARITA</t>
  </si>
  <si>
    <t>REYES/ORTALEJO/ANAHI ELIZABETH</t>
  </si>
  <si>
    <t>ROMERO/GUTIERREZ/DAVID EDUARDO</t>
  </si>
  <si>
    <t>SANTOS/RAMIREZ/ORALIA</t>
  </si>
  <si>
    <t>VEGA/GONZALEZ/DIANA BEATRIZ</t>
  </si>
  <si>
    <t>BALTAZAR/TENA/BRISIA KARINA</t>
  </si>
  <si>
    <t>PERALTA/TERRIQUEZ/ELIAZID GILBERTO</t>
  </si>
  <si>
    <t>ESCALANTE/JUAREZ/LAURA MARIA</t>
  </si>
  <si>
    <t>MORENO/ARELLANO/CINTHIA</t>
  </si>
  <si>
    <t>SOSA/OLIVAS/ERICK ROBERTO</t>
  </si>
  <si>
    <t>LUJA/AVILA/MIGUEL ANGEL</t>
  </si>
  <si>
    <t>SANTIBA&amp;EZ/HERNANDEZ/ITZEL JESSAMYN</t>
  </si>
  <si>
    <t>MIRANDA/MU&amp;OZ/GUADALUPE</t>
  </si>
  <si>
    <t>GUTIERREZ/REYES/TERESITA DE JESUS</t>
  </si>
  <si>
    <t>ALVAREZ/LOUREIRO/RENATA</t>
  </si>
  <si>
    <t>PALACIOS/ALARCON/MYRIAM AISSE</t>
  </si>
  <si>
    <t>ROMERO/IBARRA/JESSICA</t>
  </si>
  <si>
    <t>CAMAL/TIRADO/PABLO JOSE</t>
  </si>
  <si>
    <t>ORTIZ/GARCIA/ROXANA GABRIELA</t>
  </si>
  <si>
    <t>MEJIA/GARCIA/ESTEBAN</t>
  </si>
  <si>
    <t>SALGADO//ARELY</t>
  </si>
  <si>
    <t>MARTINEZ/HERNANDEZ/NANCY ALEJANDRA</t>
  </si>
  <si>
    <t>MORENO/ZAPARI/ILSE ABIGAIL</t>
  </si>
  <si>
    <t>BENITEZ/MUGUIRO/JUAN PABLO</t>
  </si>
  <si>
    <t>URIETA/BAZAN/ANALLELY LUCY</t>
  </si>
  <si>
    <t>CAYETANO/HERNANDEZ/FABIOLA</t>
  </si>
  <si>
    <t>ROMERO/OSUNA/ANTONIO DE JESUS</t>
  </si>
  <si>
    <t>HEREDIA/FIGUEROA/ALEJANDRA YUNUEN</t>
  </si>
  <si>
    <t>LOPEZ/TREJO/ALEXIS JHANY</t>
  </si>
  <si>
    <t>HERNANDEZ/DOMINGUEZ/ALBERTO</t>
  </si>
  <si>
    <t>SALCEDO/OSUNA/JAQUELINE DANITZA</t>
  </si>
  <si>
    <t>PEREZ/ARCE/JOSE JESUS</t>
  </si>
  <si>
    <t>HERNANDEZ/TORRES/SINUHE</t>
  </si>
  <si>
    <t>ALVAREZ/CUELLAR/LUIS ALBERTO</t>
  </si>
  <si>
    <t>GUERRERO/MARTINEZ/JULIO IVAN</t>
  </si>
  <si>
    <t>RUBIO/GASTELUM/MARIA GABRIELA</t>
  </si>
  <si>
    <t>GONZALEZ/DIAZ/ADRIANA ELIZABETH</t>
  </si>
  <si>
    <t>COLLADO/LOPEZ/YAMILI LILIBETH</t>
  </si>
  <si>
    <t>NU&amp;EZ/AMAO/HANIEL</t>
  </si>
  <si>
    <t>PEREZ/PARRA/JESUS ELMER</t>
  </si>
  <si>
    <t>SALORIO/FLORES/CINELLI CENOVSKOVSKY</t>
  </si>
  <si>
    <t>CASTILLO/LARA/MARIELL ARACELY</t>
  </si>
  <si>
    <t>GARCIA/CABANILLAS/JAIME ENRIQUE</t>
  </si>
  <si>
    <t>MURILLO/SARABIA/PRISCILA</t>
  </si>
  <si>
    <t>VALENZUELA/PEREZ/MARIA DE JESUS</t>
  </si>
  <si>
    <t>GARZA/GONZALEZ/EDGAR IVAN</t>
  </si>
  <si>
    <t>VIDA&amp;A/RODRIGUEZ/LAURA ESTHER</t>
  </si>
  <si>
    <t>RUIZ/ZAMORA/JONATHAN ADALBERTO</t>
  </si>
  <si>
    <t>ARCE/VARGAS/JAZMIN</t>
  </si>
  <si>
    <t>SANCHEZ/ZAVALA/ROBERTO</t>
  </si>
  <si>
    <t>LONGORIA/HERNANDEZ/TANIA DENIS</t>
  </si>
  <si>
    <t>PONCE/MARTINEZ/MARIANA IVETH</t>
  </si>
  <si>
    <t>MONROY/GARCIA/MIGUEL ADRIAN</t>
  </si>
  <si>
    <t>MEZA/COSIO/JORGE IVAN</t>
  </si>
  <si>
    <t>AGUNDEZ/CASTRO/SAMARA GUADALUPE</t>
  </si>
  <si>
    <t>CASTRO/CAMACHO/MEYVIC ANGEL</t>
  </si>
  <si>
    <t>ROMERO/PULIDO/ESTEFANY ALEJANDRA</t>
  </si>
  <si>
    <t>RUBIO/SARABIA/JESUS FERNANDO</t>
  </si>
  <si>
    <t>CORTES/JIMENEZ/MARIA TERESA</t>
  </si>
  <si>
    <t>BURGOS/GARZA/MAXIMILIANO</t>
  </si>
  <si>
    <t>AVILA/ENCISO/VIRGINIA YETHZALY</t>
  </si>
  <si>
    <t>CARDENAS/MONJE/MISSAEL</t>
  </si>
  <si>
    <t>MONTALVO/GONZALEZ/FRANCISCO JAVIER</t>
  </si>
  <si>
    <t>HERNANDEZ/TIZAPA/KEVIN</t>
  </si>
  <si>
    <t>GUTIERREZ/HURTADO/RODRIGO</t>
  </si>
  <si>
    <t>GUTIERREZ/LOPEZ/LUIS EDUARDO</t>
  </si>
  <si>
    <t>MALDONADO/APARICIO/JAIR</t>
  </si>
  <si>
    <t>ROJAS/ESPINOZA/KATHERINE ALEJANDRA</t>
  </si>
  <si>
    <t>REYES/AVILA/ANA ZULEIMA</t>
  </si>
  <si>
    <t>PEREZ/CASTRO/JANIS</t>
  </si>
  <si>
    <t>QUINTERO/LEYRA/ANDRES</t>
  </si>
  <si>
    <t>ROCHA/LUNA/KATHYA</t>
  </si>
  <si>
    <t>ZAMORA/LOPEZ/BRENDA</t>
  </si>
  <si>
    <t>SERRANO/RAMIREZ/MARTA PATRICIA</t>
  </si>
  <si>
    <t>ROSILLO/SICARDO/ANTONIO DAVID</t>
  </si>
  <si>
    <t>RUIZ/FAJARDO/NANCY NALLELY</t>
  </si>
  <si>
    <t>SOLIS/GUTIERREZ/VICTORIA</t>
  </si>
  <si>
    <t>ZAMORA/SANCHEZ/FRANCISCO DANIEL</t>
  </si>
  <si>
    <t>MORALES/CAPISTRAN/BLANCA ELISA</t>
  </si>
  <si>
    <t>LOZADA/HERNANDEZ/EDUARDO DANIEL</t>
  </si>
  <si>
    <t>GARIBAY/ALONSO/CASSANDRA AMAIRANI</t>
  </si>
  <si>
    <t>CA&amp;AS/TABOADA/MIGUEL ANGEL</t>
  </si>
  <si>
    <t>AMBROCIO/ESTEBAN/ALEJANDRA</t>
  </si>
  <si>
    <t>CASILLAS/SANTA MARIA/ALITZEL</t>
  </si>
  <si>
    <t>JUAREZ/ABURTO/KYME ARAMIS</t>
  </si>
  <si>
    <t>MELENDEZ/DIEGO/KAREN SARAI</t>
  </si>
  <si>
    <t>YA&amp;EZ/VILLAGRAN/MIRIAM</t>
  </si>
  <si>
    <t>SALAZAR/LINO/SILVIA</t>
  </si>
  <si>
    <t>QUEVEDO/PALMERO/SONIA</t>
  </si>
  <si>
    <t>PAEZ/FERNANDEZ/ERIK EDMUNDO</t>
  </si>
  <si>
    <t>REYES/MERAZ/BIBIANA</t>
  </si>
  <si>
    <t>VILLAGOMEZ/GIRON/KARINA GRISSELLE</t>
  </si>
  <si>
    <t>MORAN/CHAVEZ/JOSE MARTIN</t>
  </si>
  <si>
    <t>ZAMUDIO/GUTIERREZ/ALDAIR JOVANI</t>
  </si>
  <si>
    <t>SALDA&amp;A/SALGADO/ALEJANDRO MISAEL</t>
  </si>
  <si>
    <t>MARA&amp;ON/MONTELONGO/MARCO PATRICIO</t>
  </si>
  <si>
    <t>GIL/VILLARREAL/FRANCISCO</t>
  </si>
  <si>
    <t>CORTES/GARCIA/VICTOR ADRIAN</t>
  </si>
  <si>
    <t>AYALA/MENDOZA/RAUL ARTURO</t>
  </si>
  <si>
    <t>AQUINO/FRANCO/CARLOS ALBERTO</t>
  </si>
  <si>
    <t>ALVARADO/YA&amp;EZ/JOSE SALVADOR</t>
  </si>
  <si>
    <t>ARREOLA/GARCIA/ADA NAYELI</t>
  </si>
  <si>
    <t>BARERRA/MEZA/CARLOS ROBERTO</t>
  </si>
  <si>
    <t>GOMEZ/LOPEZ/RICARDO AXEL</t>
  </si>
  <si>
    <t>VIZCARRA/ZAMORA/JOSE ARMANDO</t>
  </si>
  <si>
    <t>TRUJILLO/DULCHE/GRETTA SUE</t>
  </si>
  <si>
    <t>ROMERO/GARCIA/AMIRA MORAMAY</t>
  </si>
  <si>
    <t>MARROQUIN/PAREDES/NANCY ILEANA</t>
  </si>
  <si>
    <t>LOPEZ/SORIA/JOSE EDUARDO</t>
  </si>
  <si>
    <t>LEGLEU/TERAN/FERNANDO</t>
  </si>
  <si>
    <t>MACIAS/AYALA/FRANCISCO JAVIER</t>
  </si>
  <si>
    <t>RUELAS/MARTINEZ/CARLOS</t>
  </si>
  <si>
    <t>VERDUZCO/COTA/DAYANA GISEL</t>
  </si>
  <si>
    <t>PE&amp;A/MORFIN/IRAN</t>
  </si>
  <si>
    <t>CORTES/GARCIA/MELINA NITZE</t>
  </si>
  <si>
    <t>ACOSTA/VILLEGAS/NORMA LYDIA</t>
  </si>
  <si>
    <t>JIMENEZ/RUIZ/GERARDO</t>
  </si>
  <si>
    <t>GARCIA/RODRIGUEZ/ZIANYA</t>
  </si>
  <si>
    <t>ARMENTA/PEREZ/JULIAN</t>
  </si>
  <si>
    <t>JUAREZ/OCAMPO/ANNEL</t>
  </si>
  <si>
    <t>MEZA/MARTINEZ/KARLA NOHEMI</t>
  </si>
  <si>
    <t>HERNANDEZ/JORDAN/MANUEL FABIAN</t>
  </si>
  <si>
    <t>BARE&amp;O/PALOMARES/RAYMUNDO JAVIER</t>
  </si>
  <si>
    <t>ROJAS/NAVARRO/ULISES IVAN</t>
  </si>
  <si>
    <t>BARRERA/MONTEVERDE/JAIR EDUARDO</t>
  </si>
  <si>
    <t>RAMIREZ/GARCIA/ALAN</t>
  </si>
  <si>
    <t>GERALDO/JACOBO/MELANIE ELIZABETH</t>
  </si>
  <si>
    <t>HIRALES/HERNANDEZ/NATALIA</t>
  </si>
  <si>
    <t>PEREZ/GREEN/OSCAR RENE</t>
  </si>
  <si>
    <t>MIRANDA/ALVAREZ/JAVIER FRANCISCO</t>
  </si>
  <si>
    <t>RODRIGUEZ/VICTORIA/ELDA</t>
  </si>
  <si>
    <t>MARTINEZ/TAMAYO/MERITXELL ANGELINA</t>
  </si>
  <si>
    <t>RAMIREZ/DIAZ/EUNICE</t>
  </si>
  <si>
    <t>SANCHEZ/PEREZ/ITZEL ARIADNA DAFNE</t>
  </si>
  <si>
    <t>LOZANO/GONZALEZ/LUIS EDUARDO</t>
  </si>
  <si>
    <t>LOPEZ/LEON/JULIA VERONICA</t>
  </si>
  <si>
    <t>OSUNA/ZATARAIN/DALIA</t>
  </si>
  <si>
    <t>CASTRO/COTA/JESUS LEODEGARIO</t>
  </si>
  <si>
    <t>SANCHEZ DE LA VEGA/GOROZAVE/TANIA</t>
  </si>
  <si>
    <t>PAVON/VERDUGO/MYRNA TERESITA</t>
  </si>
  <si>
    <t>GONZALEZ/MEDEHUARI/DAVID ERNESTO</t>
  </si>
  <si>
    <t>MENDEZ/MEDELLIN/ROBERTO JESUS</t>
  </si>
  <si>
    <t>AVILES/SANCHEZ/ULISES</t>
  </si>
  <si>
    <t>CASTRO/HIGUERA/MARIA LUISA</t>
  </si>
  <si>
    <t>FUENTES/MONTES/SANDRA</t>
  </si>
  <si>
    <t>SANCHEZ/GALAVIZ/CARLOS HUMBERTO</t>
  </si>
  <si>
    <t>COTA/ZAMORA/ANA ISABEL</t>
  </si>
  <si>
    <t>REUS/CAMPUZANO/YADIRA</t>
  </si>
  <si>
    <t>HERNANDEZ/AMBRIZ/ERICK DANIEL</t>
  </si>
  <si>
    <t>HERNANDEZ/CRUZ/VERONICA NOHEMI</t>
  </si>
  <si>
    <t>GERALDO/MONTA&amp;O/YESSENIA ISABEL</t>
  </si>
  <si>
    <t>TRASVI&amp;A/RAMIREZ/TERESA CAROLINA</t>
  </si>
  <si>
    <t>ROMERO/BOJORQUEZ/MIRNA ALEJANDRA</t>
  </si>
  <si>
    <t>MARTINEZ/LEON/ALEJANDRA</t>
  </si>
  <si>
    <t>CASTRO/GONZALEZ/MONICA VIVIANA</t>
  </si>
  <si>
    <t>GARCIA/KIM/LILIAN</t>
  </si>
  <si>
    <t>ESPINDOLA/NU&amp;EZ/GUSTAVO</t>
  </si>
  <si>
    <t>DIAZ/MARTINEZ/LILIANA</t>
  </si>
  <si>
    <t>PEREZ/MARTINEZ/GABRIELA NOHELY</t>
  </si>
  <si>
    <t>MURILLO/CORREA/VALERIA LUCIA</t>
  </si>
  <si>
    <t>VALDEZ/CHACON/VICTOR MANUEL</t>
  </si>
  <si>
    <t>PATRON/FLORES/CECILIA BERENICE</t>
  </si>
  <si>
    <t>BELTRAN/NU&amp;EZ/DIANA LIZBETH</t>
  </si>
  <si>
    <t>ROMERO/MORALES/MARIA LILIANA</t>
  </si>
  <si>
    <t>BENOIT/MENDIVIL/KARLA DIANEY</t>
  </si>
  <si>
    <t>CESE&amp;A/ESQUER/SALVADOR ROBERTO</t>
  </si>
  <si>
    <t>GARCIA/VASQUEZ/JESUS DAVID</t>
  </si>
  <si>
    <t>GONZALEZ/OJEDA/ROMEL ISAC</t>
  </si>
  <si>
    <t>GRIJALVA/MUNGUIA/JOSE MIGUEL</t>
  </si>
  <si>
    <t>MONROY/ISIORDIA/MELISSA ITZEL</t>
  </si>
  <si>
    <t>PAXTIAN/PUCHETA/GABRIELA DEL ROCIO</t>
  </si>
  <si>
    <t>TEJADA/FIOL/JOSE FRANCISCO</t>
  </si>
  <si>
    <t>HERNANDEZ/AGUIRRE/NATALIA</t>
  </si>
  <si>
    <t>ROJAS/MARTINEZ/MARIO ISAY</t>
  </si>
  <si>
    <t>ESCALANTE/PENAGOS/CARLOS RODRIGO</t>
  </si>
  <si>
    <t>ORNELAS/DURAN/ORLANDO</t>
  </si>
  <si>
    <t>VEGA/NIEBLA/REMEDIOS OMAR</t>
  </si>
  <si>
    <t>RUBIO/REYNOSO/RICARDO</t>
  </si>
  <si>
    <t>BARRAGAN/HERNANDEZ/ADRIANA GUADALUPE</t>
  </si>
  <si>
    <t>BAEZA/YEPEZ/JOSEFINA</t>
  </si>
  <si>
    <t>RODRIGUEZ/AYALA/JUAN DE DIOS</t>
  </si>
  <si>
    <t>CRUZ/GARCIA/ANA KAREN</t>
  </si>
  <si>
    <t>FELIX/LOPEZ/SARAHI</t>
  </si>
  <si>
    <t>TREVI&amp;O/ORTEGA/MARIA ANITA</t>
  </si>
  <si>
    <t>TIRADO/LIZARRAGA/ALEJANDRINA</t>
  </si>
  <si>
    <t>ZAZUETA/GIL/HECTOR ALONSO</t>
  </si>
  <si>
    <t>GUEVARA/HIGUERA/ROCIO MONSERRATH</t>
  </si>
  <si>
    <t>ORTEGA/RAMIREZ/FATIMA DEL ROCIO</t>
  </si>
  <si>
    <t>SALAS/AVILES/MARIA DEL SOL</t>
  </si>
  <si>
    <t>JAUREGUI/AGUNDEZ/MONICA IMELDA</t>
  </si>
  <si>
    <t>HERNANDEZ/ORTIZ/ULISES ALFREDO</t>
  </si>
  <si>
    <t>CHONG/PARDO/VALERIA</t>
  </si>
  <si>
    <t>SOTO/LOPEZ/JOSE ROSARIO</t>
  </si>
  <si>
    <t>ROMERO/PEREZ/MARISOL</t>
  </si>
  <si>
    <t>MONTES/HERNANDEZ/FRANCISCO JAVIER</t>
  </si>
  <si>
    <t>BOJORQUEZ/LARA/BIANCA MELIZA</t>
  </si>
  <si>
    <t>MAYORAL/MURILLO/MAGDALENA GENOVEVA</t>
  </si>
  <si>
    <t>SANABRIA/FLORES/JUAN FRANCISCO JAVIER</t>
  </si>
  <si>
    <t>CARPIO/TAFOLLA/MARIA JOSE</t>
  </si>
  <si>
    <t>MIRANDA/MEDINA/GUADALUPE ELIZABETH</t>
  </si>
  <si>
    <t>ROSAS/CAZARES/DANIEL JILMAR</t>
  </si>
  <si>
    <t>ESPINOZA/CORDOVA/ISAAC</t>
  </si>
  <si>
    <t>GUZMAN/VAZQUEZ/ANA KAREN</t>
  </si>
  <si>
    <t>GONZALEZ/CARRILLO/CESAR RENE</t>
  </si>
  <si>
    <t>SARI&amp;ANA/OSUNA/BRUNO</t>
  </si>
  <si>
    <t>ZEPEDA/BUELNA/FERNANDO</t>
  </si>
  <si>
    <t>LOPEZ/BAUTISTA/ADAN</t>
  </si>
  <si>
    <t>SILVA/CASTRO/ALFREDO GABRIEL</t>
  </si>
  <si>
    <t>OSUNA/GOMEZ/LAURA LETICIA</t>
  </si>
  <si>
    <t>CAMACHO/ANGEL/LUIS RICARDO</t>
  </si>
  <si>
    <t>MU&amp;OZ/MEZA/SINDY VALERIA</t>
  </si>
  <si>
    <t>GARCIA/CASTRO/DIANA ALEJANDRA</t>
  </si>
  <si>
    <t>RODRIGUEZ/ENCISO/ALINE YAMILET</t>
  </si>
  <si>
    <t>COTA/LOPEZ/JORGE ARTURO</t>
  </si>
  <si>
    <t>LEON/LUCERO/JULIAN ALEJANDRO</t>
  </si>
  <si>
    <t>RODRIGUEZ/CORONADO/ANDREA FRANCISCA</t>
  </si>
  <si>
    <t>MURILLO/PAREDES/ROBERTO OBDULIO</t>
  </si>
  <si>
    <t>MADUE&amp;O/CRESPO/OSCAR FRANCISCO</t>
  </si>
  <si>
    <t>MACKLIS/PUPPO/CECILIA</t>
  </si>
  <si>
    <t>VIRGEN/JACINTO/JULIO CESAR</t>
  </si>
  <si>
    <t>VALLE/MANZO/CHRISTIAN JONATHAN</t>
  </si>
  <si>
    <t>ORTEGA/VILDOSOLA/MARIEL</t>
  </si>
  <si>
    <t>FLORES/AMEZCUA/YESSIKA RUBI</t>
  </si>
  <si>
    <t>CASTRO/LOPEZ/CARLOS OREB</t>
  </si>
  <si>
    <t>BERDEJO/ALVAREZ/ZENIA</t>
  </si>
  <si>
    <t>ROMERO/CASTRO/JENNIFER YARAMI</t>
  </si>
  <si>
    <t>GARCIA/PEREZ/MARIO ALBERTO</t>
  </si>
  <si>
    <t>GARZON/OSUNA/DELIA DEL CARMEN</t>
  </si>
  <si>
    <t>NORIEGA/URBINA/RAUL NOE</t>
  </si>
  <si>
    <t>MARTINEZ/MOLINA/GAEL</t>
  </si>
  <si>
    <t>DE LA FUENTE/I&amp;IGUEZ/NANCY GUADALUPE</t>
  </si>
  <si>
    <t>SANCHEZ/CANIZALES/MARIANA</t>
  </si>
  <si>
    <t>DOMINGUEZ/LOPEZ/ILCE MARIA</t>
  </si>
  <si>
    <t>MURILLO/GALINDO/MAYRA CAROLINA</t>
  </si>
  <si>
    <t>ORTIZ/ESPINOZA/KAREN ABIGAIL</t>
  </si>
  <si>
    <t>SOLIS/GERALDO/JULIO CESAR</t>
  </si>
  <si>
    <t>CASTRUITA/MEZA/DAMMIA ADILENE</t>
  </si>
  <si>
    <t>SANCHEZ/DE LA PE&amp;A/DIANA KARINA</t>
  </si>
  <si>
    <t>ESCALANTE/NORIEGA/CARLOS</t>
  </si>
  <si>
    <t>ALVAREZ/GARCIA/JONATHAN JOAB</t>
  </si>
  <si>
    <t>PEREZ/GOMEZ/JOSE MANUEL</t>
  </si>
  <si>
    <t>CAMPA/SANCHEZ/CAROLINA SARAI</t>
  </si>
  <si>
    <t>RIVERA/ASTORGA/ANA LAURA</t>
  </si>
  <si>
    <t>MURIAS/SANCHEZ/DANIEL BERSAI</t>
  </si>
  <si>
    <t>HERNANDEZ/ESTRADA/VALERIA</t>
  </si>
  <si>
    <t>CURIEL/VALENZUELA/RAFAEL DE JESUS</t>
  </si>
  <si>
    <t>ANAYA/ZAMUDIO/ARIADNE SARAHI</t>
  </si>
  <si>
    <t>CORDERO/ARCIGA/NORALMA SARAHI</t>
  </si>
  <si>
    <t>DIAZ/SANCHEZ/JESSICA KRYSTEL</t>
  </si>
  <si>
    <t>MEZA/ZU&amp;IGA/LYDIA MARIA</t>
  </si>
  <si>
    <t>PEREZ/IBARRA/LENIN EMMANUEL</t>
  </si>
  <si>
    <t>RUIZ/HURTADO/RODOLFO</t>
  </si>
  <si>
    <t>GAYTAN/CHAVIRA/JOSE FERNANDO</t>
  </si>
  <si>
    <t>VALADEZ/JIMENEZ/ERIK EDUARDO</t>
  </si>
  <si>
    <t>RUBIO/CARDENAS/JENNIFER ARLIN</t>
  </si>
  <si>
    <t>RODRIGUEZ/WENCES/MARIO ALEJANDRO</t>
  </si>
  <si>
    <t>SOSPA/BUENO/OSCAR ABRAHAM</t>
  </si>
  <si>
    <t>BORQUEZ/MENA/JOSE</t>
  </si>
  <si>
    <t>HIDALGO/VILLARINO/MARIA FERNANDA</t>
  </si>
  <si>
    <t>HERNANDEZ/LOPEZ/YULIANA LIZET</t>
  </si>
  <si>
    <t>AVILES/MACHADO/MANUEL ANGEL</t>
  </si>
  <si>
    <t>CARREON/DELGADO/ROBERTO</t>
  </si>
  <si>
    <t>AMADOR/GIRON/JAQUELINE PRISSILA</t>
  </si>
  <si>
    <t>DE LA CRUZ/JUAREZ/INES ALEJANDRA</t>
  </si>
  <si>
    <t>GIRON/VERDUGO/ETZEL CASANDRA</t>
  </si>
  <si>
    <t>ORNELAS/PEREZ/JOSE EDUARDO</t>
  </si>
  <si>
    <t>DOMINGUEZ/COTA/ALMA LETICIA</t>
  </si>
  <si>
    <t>LEON/FLORES/ANDREA NOHEMI</t>
  </si>
  <si>
    <t>VALENZUELA/ARMENDARIZ/AIDA ARACELY</t>
  </si>
  <si>
    <t>GUERRERO/RODRIGUEZ/JESUS LEONEL</t>
  </si>
  <si>
    <t>WINKLER/RODRIGUEZ/JESUS ERNESTO</t>
  </si>
  <si>
    <t>CHAVIRA/COLLADO/ULISES</t>
  </si>
  <si>
    <t>TORRES/PEREZ/RODOLFO</t>
  </si>
  <si>
    <t>ALVARADO/TALAMANTES/JOSE ALFREDO</t>
  </si>
  <si>
    <t>SALAS/FLORES/LUIS DANIEL</t>
  </si>
  <si>
    <t>JORDAN/HERNANDEZ/MANUEL ALEJANDRO</t>
  </si>
  <si>
    <t>MARTINEZ/COSIO/ANGEL ALBERTO</t>
  </si>
  <si>
    <t>AGUILAR/CASTRO/VIRIDIANA</t>
  </si>
  <si>
    <t>FLORES/SANDOVAL/MARIA ISABEL</t>
  </si>
  <si>
    <t>CUEVAS/MORALES/GILEBALDA LETICIA</t>
  </si>
  <si>
    <t>CARBALLO/OJEDA/MARCO ANTONIO</t>
  </si>
  <si>
    <t>PATRON/GUERRA/ANDREA ALEJANDRA</t>
  </si>
  <si>
    <t>ESTRADA/GONZALEZ/PALOMA</t>
  </si>
  <si>
    <t>BELTRAN/AGUILAR/LEONARDO</t>
  </si>
  <si>
    <t>PULIDO/CESE&amp;A/DANIEL ALEJANDRO</t>
  </si>
  <si>
    <t>AVILA/VARO/CRUZ ESTHER</t>
  </si>
  <si>
    <t>UGARTE/CARRILLO/MARIA MELISA</t>
  </si>
  <si>
    <t>HERNANDEZ/CHAVEZ/DEYRA CITLALI</t>
  </si>
  <si>
    <t>LEAL/VILLA/KAREN EDITH</t>
  </si>
  <si>
    <t>LUCERO/AVILES/CARMEN JUDITH</t>
  </si>
  <si>
    <t>LEON/AGUILAR/OSCAR FRANCISCO</t>
  </si>
  <si>
    <t>GALINDO/LUNA/DAMARIS</t>
  </si>
  <si>
    <t>DUARTE/RUIZ/NESTOR ANTONIO</t>
  </si>
  <si>
    <t>AVILES/LIZARRAGA/JUAN DIEGO</t>
  </si>
  <si>
    <t>DIAZ/GERALDO/KARLA FERNANDA</t>
  </si>
  <si>
    <t>ESPINOZA/VALLES/ELIZABETH</t>
  </si>
  <si>
    <t>GERALDO/LUCERO/LIBIER ALEJANDRA</t>
  </si>
  <si>
    <t>LOPEZ/CASTRO/DAYRA CAROLINA</t>
  </si>
  <si>
    <t>CORRALES/BELLO/KARIME LIZBETH</t>
  </si>
  <si>
    <t>VALDEZ/GARCIA/DIANA ABIGAIL</t>
  </si>
  <si>
    <t>ESCOBEDO/SALAZAR/ANA LUZ</t>
  </si>
  <si>
    <t>SIFUENTES/GONZALEZ/MINERBA</t>
  </si>
  <si>
    <t>MEDINA/SALAS/GIOVANY DE JESUS</t>
  </si>
  <si>
    <t>MEZA/GUEVARA/PERLA MARINA</t>
  </si>
  <si>
    <t>SILVA/RAMIREZ/CHANTAL SARAHI</t>
  </si>
  <si>
    <t>MANRIQUEZ/COSIO/FABIOLA</t>
  </si>
  <si>
    <t>AYALA/ESPINOZA/JESSICA</t>
  </si>
  <si>
    <t>VALENZUELA/MURILLO/JEISABETH ALEJANDRA</t>
  </si>
  <si>
    <t>RAMOS/MANRIQUEZ/VERONICA</t>
  </si>
  <si>
    <t>DAVILA/CARRILLO/FERNANDA ISABEL</t>
  </si>
  <si>
    <t>QUINTERO/GOMEZ/PEDRO ANTONINO</t>
  </si>
  <si>
    <t>GERALDO/YEPIZ/ANDRES ALBERTO</t>
  </si>
  <si>
    <t>PAYAN/SANDOVAL/JESUS ALBERTO</t>
  </si>
  <si>
    <t>SERNA/SEGOVIANO/BRICEYDA GUADALUPE</t>
  </si>
  <si>
    <t>NAVARRETE/GARCIA/JESUS ERNESTO</t>
  </si>
  <si>
    <t>REYNOSO/GUZMAN/SELENE NAZARET</t>
  </si>
  <si>
    <t>VILLALOBOS/GONZALEZ/ALMA PATRICIA</t>
  </si>
  <si>
    <t>VEGA/ACEVEDO/KAREN PATRICIA</t>
  </si>
  <si>
    <t>RIVAS/CAMARGO/MARIA ELENA</t>
  </si>
  <si>
    <t>BUELNA/CHAVEZ/ILEANA CAROLINA</t>
  </si>
  <si>
    <t>ALVAREZ/AGUNDEZ/NARDA LETICIA</t>
  </si>
  <si>
    <t>VELAZQUEZ/CASTILLO/JACQUELINE</t>
  </si>
  <si>
    <t>CAMACHO/COTA/RAUL ERNESTO</t>
  </si>
  <si>
    <t>VILLICA&amp;A/CERVANTES/REBECA BERENICE</t>
  </si>
  <si>
    <t>POZO/LIZARDI/JOVITA ANAHI</t>
  </si>
  <si>
    <t>VILLANUEVA/LUCERO/JESUS ALBERTO</t>
  </si>
  <si>
    <t>PORRAS/MORENO/ISMAEL</t>
  </si>
  <si>
    <t>TOLEDO/GONZALEZ/CINTHYA PATRICIA</t>
  </si>
  <si>
    <t>AVILA/GASTELUM/ZINNIA AZUCENA</t>
  </si>
  <si>
    <t>CAMACHO/AMADOR/VICTOR GUADALUPE</t>
  </si>
  <si>
    <t>LEON/OLIVAS/FRANCISCO JAVIER</t>
  </si>
  <si>
    <t>ARREOLA/ESTRADA/SAMARA</t>
  </si>
  <si>
    <t>HIRALES/CASTRO/RAFAEL</t>
  </si>
  <si>
    <t>MENDOZA/ESTRADA/MANUEL ALEJANDRO</t>
  </si>
  <si>
    <t>GURROLA/HIGUERA/OSCAR ABRAHAM</t>
  </si>
  <si>
    <t>RAMOS/LOPEZ/ALEJANDRA</t>
  </si>
  <si>
    <t>QUINTERO/OLIVAS/ISAAC</t>
  </si>
  <si>
    <t>VILLALBA/CAMACHO/JUAN CARLOS</t>
  </si>
  <si>
    <t>LOPEZ/REDONA/ARIZBETH</t>
  </si>
  <si>
    <t>FELIX/SOSA Y SILVA/BRAYAN MISSAEL</t>
  </si>
  <si>
    <t>CHAVEZ/CAZAREZ/XOCHILT FRANCISCA</t>
  </si>
  <si>
    <t>AMADOR/TORRES/EDGAR OCTAVIO</t>
  </si>
  <si>
    <t>FLORES/PERALTA/PAOLA JAMILEE</t>
  </si>
  <si>
    <t>CORVERA/CERVANTES/YULENI YAULI</t>
  </si>
  <si>
    <t>HIGUERA/VILLAVICENCIO/HEYDI</t>
  </si>
  <si>
    <t>GRANDA/OROZCO/JOSE ANGEL</t>
  </si>
  <si>
    <t>MEDINA/MILLAN/ALAN RICARDO</t>
  </si>
  <si>
    <t>LARA/OLACHEA/CLAUDIA MARIA</t>
  </si>
  <si>
    <t>OJEDA//MARBELLIS ALEJANDRA</t>
  </si>
  <si>
    <t>OCHOA/ROMERO/LUIS CRISTIAN</t>
  </si>
  <si>
    <t>CARREON/DE LA TOBA/CHRISTOPHER JARED</t>
  </si>
  <si>
    <t>GARCIA/LERMA/ALMA YOLANDA</t>
  </si>
  <si>
    <t>DIAZ/ROSAS/ARIANNA ITZUMI</t>
  </si>
  <si>
    <t>OSUNA/BELTRAN/JAVIER</t>
  </si>
  <si>
    <t>MURILLO/MENDEZ/FLOR ANEL</t>
  </si>
  <si>
    <t>FLORES/AGUILAR/TONATIUH</t>
  </si>
  <si>
    <t>ORTIZ/MENDIVIL/ALFONSO</t>
  </si>
  <si>
    <t>AGUNDEZ/SANCHEZ/HUGO ALEJANDRO</t>
  </si>
  <si>
    <t>SIQUEIROS/MENDOZA/MARISOL</t>
  </si>
  <si>
    <t>MORENO/TEQUIDA/LUIS MIGUEL</t>
  </si>
  <si>
    <t>LOPEZ/JIMENEZ/SERGIO</t>
  </si>
  <si>
    <t>LEDESMA/SORIANO/ELSA</t>
  </si>
  <si>
    <t>LOYA/GOMEZ/VIANNEY LIZETH</t>
  </si>
  <si>
    <t>GARCIA/MARTINEZ/KAREN BERENICE</t>
  </si>
  <si>
    <t>VERDUGO/ARCE/GEYSA DENNEB</t>
  </si>
  <si>
    <t>MEJIA/CORNEJO/JOSE JESUS</t>
  </si>
  <si>
    <t>DOMINGUEZ/SALDA&amp;A/ALEJANDRA</t>
  </si>
  <si>
    <t>IBARRA/HERNANDEZ/ALINE DANIELA</t>
  </si>
  <si>
    <t>MORENO/CASTRO/JUAN JOSE</t>
  </si>
  <si>
    <t>ORDU&amp;O/GERARDO/LUIS ALFONSO</t>
  </si>
  <si>
    <t>FLORES/ARCE/MARIA MARIELA</t>
  </si>
  <si>
    <t>RIOS/GONZALEZ/VICTOR ALONSO</t>
  </si>
  <si>
    <t>FERNANDEZ/TELLEZ/IRAID GUADALUPE</t>
  </si>
  <si>
    <t>ROMERO/REDONA/ADRIEL ENRIQUE</t>
  </si>
  <si>
    <t>RODRIGUEZ//MARTHA SARAHI</t>
  </si>
  <si>
    <t>VILLAVICENCIO/GOMEZ/JAQUELINE</t>
  </si>
  <si>
    <t>GARCIA/MORALES/DIANA VICTORIA</t>
  </si>
  <si>
    <t>COLLADO/MORALES/RICARDO</t>
  </si>
  <si>
    <t>RAMIREZ/MARINO/MARCOS</t>
  </si>
  <si>
    <t>VALTIERRA/CASTRO/LUCERO BERENICE</t>
  </si>
  <si>
    <t>FLORES/SANDOVAL/LINEY GUADALUPE</t>
  </si>
  <si>
    <t>HERNANDEZ/SALCEDO/ENRIQUE</t>
  </si>
  <si>
    <t>ANGELES/GUTIERREZ/LUZ ELENA</t>
  </si>
  <si>
    <t>DURAN/BADAJOSA/JONATHAN GAMALIEL</t>
  </si>
  <si>
    <t>ACOSTA/HERNANDEZ/ALEJANDRO</t>
  </si>
  <si>
    <t>CADENA/TORREBLANCA/CARLOS ALBERTO</t>
  </si>
  <si>
    <t>OCHOA/LOPEZ/JULIO CESAR</t>
  </si>
  <si>
    <t>LEYVA/POBLANO/JUAN CARLOS</t>
  </si>
  <si>
    <t>MOTA/RAMOS/MIGUEL ANGEL</t>
  </si>
  <si>
    <t>RIVERA/DIAZ/JOSE ALEJANDRO</t>
  </si>
  <si>
    <t>PALACIOS/VIRGEN/HABIMAEL</t>
  </si>
  <si>
    <t>QUINTANA/SALVATIERRA/VLADIMIR</t>
  </si>
  <si>
    <t>SANCHEZ/SILVA/KEVIN</t>
  </si>
  <si>
    <t>ROSAS/GONZALEZ/CRISTIAN MANUEL</t>
  </si>
  <si>
    <t>VERGARA/AMADOR/SERGIO ARTURO</t>
  </si>
  <si>
    <t>ZAPIAIN/GRANDA/JORGE</t>
  </si>
  <si>
    <t>VILLA/ARMENTA/IRVING DE JESUS</t>
  </si>
  <si>
    <t>PEREZ/HERNANDEZ/ERNESTO</t>
  </si>
  <si>
    <t>FAVELA/MALDONADO/JESUS ARIEL</t>
  </si>
  <si>
    <t>AGUSTIN/REYES/EDUARDO</t>
  </si>
  <si>
    <t>MEZA/JAUREGUI/JESUS ENRIQUE</t>
  </si>
  <si>
    <t>ZAVALA/CERVANTES/JESUS ADRIAN</t>
  </si>
  <si>
    <t>SARI&amp;ANA/GONZALEZ/OMAR ANTONIO</t>
  </si>
  <si>
    <t>GARCIA/QUI&amp;ONEZ/HECTOR EURICE</t>
  </si>
  <si>
    <t>ESTRADA/GOMEZ/CARLOS ALFONSO</t>
  </si>
  <si>
    <t>FLORES/PRIETO/RAMSES FRANCISCO</t>
  </si>
  <si>
    <t>REYES/ARCE/JORGE LUIS</t>
  </si>
  <si>
    <t>PLATA/CONTRERAS/JORGE EDUARDO</t>
  </si>
  <si>
    <t>RUIZ/BAEZ/JAZMIN ANALI</t>
  </si>
  <si>
    <t>MEZA/SANCHEZ/ZEYN JARETH</t>
  </si>
  <si>
    <t>LOPEZ/ENCISO/VALERIA SARAHI</t>
  </si>
  <si>
    <t>FELIX/TAPIA/CARIME ROSARIO</t>
  </si>
  <si>
    <t>GUEVARA/SORIANO/ALFONSO</t>
  </si>
  <si>
    <t>MONTIJO/CHAVEZ/JOSE MARIA</t>
  </si>
  <si>
    <t>REYNA/ACOSTA/OCTAVIO SAYED</t>
  </si>
  <si>
    <t>ORTIZ/ACOSTA/MARIA VIVIANA</t>
  </si>
  <si>
    <t>VARGAS/NAVIA/EDGAR ANTONIO</t>
  </si>
  <si>
    <t>DE LOS REYES/RIOS/CARLOS ANTONIO</t>
  </si>
  <si>
    <t>PADILLA/VALENZUELA/GUSTAVO ALBERTO</t>
  </si>
  <si>
    <t>HIRALES/MORENO/DANIELA</t>
  </si>
  <si>
    <t>SOTO/VILLARREAL/GABRIEL</t>
  </si>
  <si>
    <t>ROCHIN/NOTARIO/JOSE ANGEL</t>
  </si>
  <si>
    <t>LEMUS/DIAZ/JOSE GUILLERMO</t>
  </si>
  <si>
    <t>RIVERA/VILLARINO/ARON GHERSAIN</t>
  </si>
  <si>
    <t>BARE&amp;O/ANGUIANO/CITLALI MAGDALENA</t>
  </si>
  <si>
    <t>ARCE/MAYORAL/ELIZABETH</t>
  </si>
  <si>
    <t>ALVAREZ/ALCANTAR/ALEJANDRA ESTEFANIA</t>
  </si>
  <si>
    <t>ACOSTA/VILLA/JESUS FRANCISCO</t>
  </si>
  <si>
    <t>AGUIRRE/LOPEZ/DELIA YARELI</t>
  </si>
  <si>
    <t>BUELNA/GARCIA/SARAHI</t>
  </si>
  <si>
    <t>ANGUIANO/TAJIA/JOSE ANTONIO</t>
  </si>
  <si>
    <t>BOJORQUEZ/IZAGUIRRE/MARLEN DE JESUS</t>
  </si>
  <si>
    <t>CARRILLO/GUZMAN/DIANA JANETH</t>
  </si>
  <si>
    <t>CASTRO/AGRAMON/ANA KAREN</t>
  </si>
  <si>
    <t>CAMEZ/APODACA/MANUEL ADRIAN</t>
  </si>
  <si>
    <t>CHAVARIN/ZAMORA/MARIANA</t>
  </si>
  <si>
    <t>CAMPOS/RENDON/JAQUELINE BERENICE</t>
  </si>
  <si>
    <t>CASTRO/VALENZUELA/LUIS CARLOS</t>
  </si>
  <si>
    <t>CORRALES/LIMON/CARLOS ERNESTO</t>
  </si>
  <si>
    <t>CECE&amp;A/PEREZ/JOSE ADRIAN</t>
  </si>
  <si>
    <t>CORDERO/CHOLLET/LIZBETH</t>
  </si>
  <si>
    <t>DIMAS/GONZALEZ/JESUS GEOVANY</t>
  </si>
  <si>
    <t>DELGADO/PRADO/NIDIA GUADALUPE</t>
  </si>
  <si>
    <t>GREEN/LEMUS/MARTHA ALEJANDRA</t>
  </si>
  <si>
    <t>GASTELUM/LOPEZ/MARIELA JEZABEL</t>
  </si>
  <si>
    <t>GALINDO/PARRA/CARLOS ALEJANDRO</t>
  </si>
  <si>
    <t>GONZALEZ/RUIZ/RICARDO</t>
  </si>
  <si>
    <t>GONZALEZ/LUGO/KAREN OLIVIA</t>
  </si>
  <si>
    <t>LEON/APODACA/CARMEN GUADALUPE</t>
  </si>
  <si>
    <t>HERNANDEZ/JAIME/GUSTAVO</t>
  </si>
  <si>
    <t>HERNANDEZ/NU&amp;EZ/MARYNE</t>
  </si>
  <si>
    <t>LEAL/MORALES/CINTIA CRISTAL</t>
  </si>
  <si>
    <t>LOPEZ/PEREZ/JEIMMI AMAIRANI</t>
  </si>
  <si>
    <t>LOPEZ/CARLON/MARTHA ELIZABETH</t>
  </si>
  <si>
    <t>LOPEZ/ORTIZ/DIOSELINE</t>
  </si>
  <si>
    <t>MARTINEZ/VERDUGO/EDGAR ANTONIO</t>
  </si>
  <si>
    <t>LUQUE/MIRANDA/MARITE</t>
  </si>
  <si>
    <t>MARTINEZ/CERVANTES/ALDO URIEL</t>
  </si>
  <si>
    <t>MONCAYO/CORRALES/VALERIA</t>
  </si>
  <si>
    <t>MEDINA/GONZALEZ/YANITHZIA PAOLA</t>
  </si>
  <si>
    <t>MURILLO/RUIZ/GUILLERMO</t>
  </si>
  <si>
    <t>PEREZ/SOTO/JOHANA ISABEL</t>
  </si>
  <si>
    <t>PEREZ/SOTO/GABRIEL ALBERTO</t>
  </si>
  <si>
    <t>REYES/GUARDADO/ISABEL DEL RAYO</t>
  </si>
  <si>
    <t>QUI&amp;ONEZ/GAMEZ/JESUS LEONARDO</t>
  </si>
  <si>
    <t>SANTOS/GARCIA/AIMEE ELIZABETH</t>
  </si>
  <si>
    <t>RUIZ/HIGUERA/HILDA ADRIANA</t>
  </si>
  <si>
    <t>VILLALOBOS/SILVAS/CHRISTIAN</t>
  </si>
  <si>
    <t>SANCHEZ/SOTO/JONATHAN</t>
  </si>
  <si>
    <t>ZAMBRANO/FLORES/VILMA ISABEL</t>
  </si>
  <si>
    <t>MOLINA/GUTIERREZ/JORGE LUIS</t>
  </si>
  <si>
    <t>CAMACHO/INZUNZA/KARLA BELINA</t>
  </si>
  <si>
    <t>FELIX/GUERRERO/NATALIA MARIA</t>
  </si>
  <si>
    <t>OJEDA/CEBALLOS/CRISTINA</t>
  </si>
  <si>
    <t>LICEAGA/PORRAS/DAVID</t>
  </si>
  <si>
    <t>PE&amp;UELAS/CARRILLO/MANUEL DE JESUS</t>
  </si>
  <si>
    <t>ALCALA/COSIO/NORMA LETICIA</t>
  </si>
  <si>
    <t>DUARTE/URETA/CARMEN FRANCISCA</t>
  </si>
  <si>
    <t>NAVARRO/ROJAS/ANDRES</t>
  </si>
  <si>
    <t>MILLAN/AGUIRRE/SINDHY BERENICE</t>
  </si>
  <si>
    <t>LOPEZ/BAUTISTA/DIANA LAURA</t>
  </si>
  <si>
    <t>LLANES/MONTIEL/ABIGAIL</t>
  </si>
  <si>
    <t>BA&amp;UELOS/CALLEROS/CRYSTELL ALEJANDRA</t>
  </si>
  <si>
    <t>VEGA/QUIROZ/JORGE LUIS</t>
  </si>
  <si>
    <t>VERDUGO/VERDUGO/MARIA DEL ROSARIO</t>
  </si>
  <si>
    <t>CASTRO/SANCHEZ/IVAN MANUEL</t>
  </si>
  <si>
    <t>RAMIREZ/LOPEZ/ESTEFANY AMAYRANI</t>
  </si>
  <si>
    <t>MEJIA/CHAVEZ/FRANCISCO ISRAEL</t>
  </si>
  <si>
    <t>PEREZ/FLORES/LIZBETH</t>
  </si>
  <si>
    <t>RIOS/MORALES/JAVIER</t>
  </si>
  <si>
    <t>CRUZ/BOJORQUEZ/PEDRO</t>
  </si>
  <si>
    <t>SANCHEZ/COETO/LUIS FRANCISCO</t>
  </si>
  <si>
    <t>PACHECO/LEON/KAREN JEANETH</t>
  </si>
  <si>
    <t>RODRIGUEZ/ARMENTA/JUAN ALBERTO</t>
  </si>
  <si>
    <t>TIRSO/PARAMO/ARILENI JOVANNA</t>
  </si>
  <si>
    <t>RAMIREZ/PORTILLO/LUIS ORLANDO</t>
  </si>
  <si>
    <t>SANCHEZ/TRUJILLO/ESTHEFANY SARAHY</t>
  </si>
  <si>
    <t>MORA/BURROLA/GERARDO</t>
  </si>
  <si>
    <t>SALAS/ROSALES/JOSE JUSONIO</t>
  </si>
  <si>
    <t>LUNA/PRIMAVERA/NORMA ANGELICA</t>
  </si>
  <si>
    <t>CASTRO/PLATA/SINDY NAYELI</t>
  </si>
  <si>
    <t>DAVIS/SEGURA/JORGE ANDRES</t>
  </si>
  <si>
    <t>MASCARE&amp;O/TORRES/CRISTINA AIDE</t>
  </si>
  <si>
    <t>BELTRAN/NU&amp;EZ/JOSE ALEJANDRO</t>
  </si>
  <si>
    <t>CASTRO/HIGUERA/LENIN YAVE</t>
  </si>
  <si>
    <t>DE LA TORRE/CENDEJAS/MIGUEL ARMANDO</t>
  </si>
  <si>
    <t>DOMINGUEZ/ARBALLO/ARTURO VLADIMIR</t>
  </si>
  <si>
    <t>GONZALEZ/ARCE/JESUS ALBERTO</t>
  </si>
  <si>
    <t>HERNANDEZ/VILLAVICENCIO/MARIO ANDRES</t>
  </si>
  <si>
    <t>NAVARRO/RODRIGUEZ/ALEXIS ADAHAIR</t>
  </si>
  <si>
    <t>NIETO/ESTRADA/MARTIN URIEL</t>
  </si>
  <si>
    <t>PEREZ/BERRELLEZA/JOSE DE JESUS</t>
  </si>
  <si>
    <t>RODRIGUEZ/GAMEZ/KEVIN ALAN</t>
  </si>
  <si>
    <t>ROMERO/CASTILLO/MARCOS JOEL</t>
  </si>
  <si>
    <t>SANDOVAL/COTA/JULIO CESAR</t>
  </si>
  <si>
    <t>SOTO/AGUNDEZ/RICARDO ALONSO</t>
  </si>
  <si>
    <t>VICTORIA/NU&amp;EZ/LEONARDO</t>
  </si>
  <si>
    <t>GONZALEZ/MARTINEZ/VICTOR MANUEL</t>
  </si>
  <si>
    <t>GERALDO/MONTA&amp;O/ENRIQUE</t>
  </si>
  <si>
    <t>PRADO/AVILES/INHIA MAYANIN</t>
  </si>
  <si>
    <t>CARRILLO/OCHOA/RUBEN ANTONIO</t>
  </si>
  <si>
    <t>LEAL/GERALDO/SINDY JONATHAN SERVANDO</t>
  </si>
  <si>
    <t>RODRIGUEZ/LARA/VANIA SUHAIL</t>
  </si>
  <si>
    <t>SANCHEZ/CADENA/ALEJANDRA GUADALUPE</t>
  </si>
  <si>
    <t>VERDUGO/COBIAN/OSCAR</t>
  </si>
  <si>
    <t>AMADOR/CORDERO/ROSA GUADALUPE</t>
  </si>
  <si>
    <t>BELTRAN/PINEDO/MIRNA EDITH</t>
  </si>
  <si>
    <t>BERNAL/LUQUE/YESENIA</t>
  </si>
  <si>
    <t>FAJARDO/FRAUSTO/FABIAN GUADALUPE</t>
  </si>
  <si>
    <t>CARAVANTES/GARCIA/DULCIA IRAN</t>
  </si>
  <si>
    <t>GOMEZ/TOLEDO/PATSY CECILIA</t>
  </si>
  <si>
    <t>GONZALEZ/ROMERO/JONNATHAN</t>
  </si>
  <si>
    <t>DE LUNA/FLORES/LILIAN CAROLINA</t>
  </si>
  <si>
    <t>LEON/DIAZ/CARLOS DAVID</t>
  </si>
  <si>
    <t>MARTINEZ/GERALDO/KAREN MICHEL</t>
  </si>
  <si>
    <t>NERY/GARCIA/MIGUEL ANGEL</t>
  </si>
  <si>
    <t>MORENO/RODRIGUEZ/DANIEL</t>
  </si>
  <si>
    <t>RUIZ/SANCHEZ/LUISA ANAHI</t>
  </si>
  <si>
    <t>RAMOS/CASIMIRO/GENESIS BERENICE</t>
  </si>
  <si>
    <t>SANCHEZ/FLORES/LUIS FERNANDO</t>
  </si>
  <si>
    <t>ACEVEDO/CESE&amp;A/ZULETH GUADALUPE</t>
  </si>
  <si>
    <t>NU&amp;O/FELIX/YANN ISMAEL</t>
  </si>
  <si>
    <t>GOMEZ/RAMIREZ/JOSE ISRAEL</t>
  </si>
  <si>
    <t>FONTES/PADILLA/JOSE LUIS</t>
  </si>
  <si>
    <t>ESTRADA/CONTRERAS/CLAUDIA GABRIELA</t>
  </si>
  <si>
    <t>MORALES/GONZALEZ/ANAHI SUSANA</t>
  </si>
  <si>
    <t>GARCIA/SOLIS/RAUL</t>
  </si>
  <si>
    <t>BA&amp;ALES/OSUNA/JESUS FERNANDO</t>
  </si>
  <si>
    <t>ABAROA/GARCIGLIA/MIRELLA MARISOL</t>
  </si>
  <si>
    <t>CASTRO/ITURRIOS/DANIA</t>
  </si>
  <si>
    <t>ARBALLO/CESE&amp;A/ESTRELLA DE BELEM</t>
  </si>
  <si>
    <t>BARRERA/OSUNA/ANGELICA PATRICIA</t>
  </si>
  <si>
    <t>CESE&amp;A/VELARDE/ESTEFANIA</t>
  </si>
  <si>
    <t>CERECER/PEREZ/ALEIDY GUADALUPE</t>
  </si>
  <si>
    <t>GARCIA/NAVARRO/FERNANDA</t>
  </si>
  <si>
    <t>FIOL/ALVAREZ/KARINA ELIZABETH</t>
  </si>
  <si>
    <t>GRANADOS/ARELLANO/ALEJANDRA</t>
  </si>
  <si>
    <t>JIMENEZ/LOPEZ/LILIA CATALINA</t>
  </si>
  <si>
    <t>HERNANDEZ/PICAZO/ALEJANDRA VALERIA</t>
  </si>
  <si>
    <t>RAMOS/LOPEZ/KARINA ISABEL</t>
  </si>
  <si>
    <t>MENDOZA/MARTINEZ/BRENDA MARICE</t>
  </si>
  <si>
    <t>RUIZ/PEREZ/LOURDES GISELLE</t>
  </si>
  <si>
    <t>RUIZ/GUTIERREZ/KARLA GUADALUPE</t>
  </si>
  <si>
    <t>TORRES/VALDOS/ANA LAURA</t>
  </si>
  <si>
    <t>SANDOVAL/DOMINGUEZ/SUSANA GUADALUPE</t>
  </si>
  <si>
    <t>TORRES/ORNELAS/LUCERO ALEXANDRA</t>
  </si>
  <si>
    <t>VEA/ROMERO/ROXANA</t>
  </si>
  <si>
    <t>ALVARADO/CORONA/JUAN ELEAZAR</t>
  </si>
  <si>
    <t>ACOSTA/SUAREZ/BIANEY</t>
  </si>
  <si>
    <t>AGUIRRE/ANTUNA/AARON EDUARDO</t>
  </si>
  <si>
    <t>ARELLANO/MILLAN/TANIA MICHELLE</t>
  </si>
  <si>
    <t>MARISCAL/DELFIN/ELIZABETH</t>
  </si>
  <si>
    <t>GALVEZ/SEPULVEDA/YUSET DEL ROSARIO</t>
  </si>
  <si>
    <t>LARA/NARANJO/CELINA</t>
  </si>
  <si>
    <t>URQUIDY/LUCATERO/FLORA ESMERALDA</t>
  </si>
  <si>
    <t>MEZA/ESTRADA/BERTHA GUADALUPE</t>
  </si>
  <si>
    <t>VALDEZ/GARCIA/ANAHI</t>
  </si>
  <si>
    <t>SOLANO/OJEDA/ILSE</t>
  </si>
  <si>
    <t>PAYAN/ESPARZA/YESSENIA</t>
  </si>
  <si>
    <t>MAJENO/AMARILLAS/KARINA GUADALUPE</t>
  </si>
  <si>
    <t>TARIN/MIRANDA/DANIELA ELIZABETH</t>
  </si>
  <si>
    <t>PEREZ/GARCIA/JANETH DEL CARMEN</t>
  </si>
  <si>
    <t>GERALDO/AMADOR/AARON ABIGAIL</t>
  </si>
  <si>
    <t>CASTRO/CARO/MIGUEL ALFONSO</t>
  </si>
  <si>
    <t>RIVERA/AVILES/JAVIER ADRIAN</t>
  </si>
  <si>
    <t>MENDOZA/VALDIVIA/DANIEL</t>
  </si>
  <si>
    <t>LUCERO/SOTO/IVAN HAZAEL</t>
  </si>
  <si>
    <t>MENDOZA/AGUILAR/ALAIN JONATHAN</t>
  </si>
  <si>
    <t>LERMA/ARMENTA/FATIMA IMELDA</t>
  </si>
  <si>
    <t>SALAZAR/TELECHEA/BRAYAN</t>
  </si>
  <si>
    <t>HIGUERA/GOMEZ/GUILLERMO</t>
  </si>
  <si>
    <t>FLORES/COLLINS/JOSE EDUARDO</t>
  </si>
  <si>
    <t>LOZOYA/MARISCAL/KARLA POLET</t>
  </si>
  <si>
    <t>OJEDA//LENETTH FIORDALIZ</t>
  </si>
  <si>
    <t>ABAS/BALMACEDA/JOSE LUIS</t>
  </si>
  <si>
    <t>AGUILAR/AMADOR/LUIS ALONSO</t>
  </si>
  <si>
    <t>LEYVA/BENTON/LESLIE GIOVANNA</t>
  </si>
  <si>
    <t>FAVELA/LEAL/GABRIEL VLADIMIR</t>
  </si>
  <si>
    <t>AGUILAR/BARRIOS/JESUS ANDRES</t>
  </si>
  <si>
    <t>VALTIERRA/ORTIZ/LUIS ARMANDO</t>
  </si>
  <si>
    <t>VILLALOBOS/MORALES/XYMENA MELISSA</t>
  </si>
  <si>
    <t>ACOSTA/LOPEZ/LUIS DONALDO</t>
  </si>
  <si>
    <t>AGUILAR/AGUNDEZ/PAULETTE ALEXANDRA</t>
  </si>
  <si>
    <t>CABANILLAS/CESE&amp;A/FLAVIO DE JESUS</t>
  </si>
  <si>
    <t>ALVAREZ/ARCE/FLOR YUREIN</t>
  </si>
  <si>
    <t>INZUNZA/VILLARREAL/FERNANDO</t>
  </si>
  <si>
    <t>COTA/RIVERA/DANIEL CRISTIAN</t>
  </si>
  <si>
    <t>GAXIOLA/VARGAS/LUCERO</t>
  </si>
  <si>
    <t>GUTIERREZ/CAMPOS/SAUL</t>
  </si>
  <si>
    <t>CESE&amp;A/MENDOZA/LILIA</t>
  </si>
  <si>
    <t>PERALTA/PORTILLA/MARA JANET</t>
  </si>
  <si>
    <t>VELAZQUEZ/SALAZAR/MILAGROS JUDITH</t>
  </si>
  <si>
    <t>PRIETO/SOBERANES/MARICELA</t>
  </si>
  <si>
    <t>RUIZ/HERNANDEZ/MARIA DEL ROSARIO</t>
  </si>
  <si>
    <t>GOMEZ/RICO/DANIEL ERNESTO</t>
  </si>
  <si>
    <t>MURILLO/ALCARAZ/EMMANUEL</t>
  </si>
  <si>
    <t>SOSA/BORBAS/ALEJANDRA</t>
  </si>
  <si>
    <t>GERALDO/TRASVI&amp;A/CARLOS ALBERTO</t>
  </si>
  <si>
    <t>SEDANO/LOPEZ/PAOLA NATALY</t>
  </si>
  <si>
    <t>MIRANDA/NAVIA/MARCO ANTONIO</t>
  </si>
  <si>
    <t>MADUE&amp;O/AMADOR/LETICIA JANNETH</t>
  </si>
  <si>
    <t>MACIAS/TAPIA/EDSON HUGO</t>
  </si>
  <si>
    <t>CONTRERAS/AGUILAR/CUAUHTEMOC</t>
  </si>
  <si>
    <t>VILLALVA/NU&amp;EZ/SANTIAGO ADIEL</t>
  </si>
  <si>
    <t>QUINTERO/OLIVAS/ROCIO GUADALUPE</t>
  </si>
  <si>
    <t>GUZMAN/LOPEZ/MIGUEL ANGEL</t>
  </si>
  <si>
    <t>MURILLO/AVILES/MARISOL</t>
  </si>
  <si>
    <t>BLANCO/ALQUICIRA/ALEXANDRA YESENIA</t>
  </si>
  <si>
    <t>AGUAYO/SOLIS/RODRIGO</t>
  </si>
  <si>
    <t>ARANCIBIA/CORDOVA/ALEJANDRA IVONNE</t>
  </si>
  <si>
    <t>ALMONTE/DORANTES/ALAN ELIAS</t>
  </si>
  <si>
    <t>ANGUIANO/ZAMORA/CRISTINA JACQUELINE</t>
  </si>
  <si>
    <t>CERVANTES/PEREZ/LINDSAY KRYSTEL</t>
  </si>
  <si>
    <t>CHAVEZ/NAVARRETE/JUAN EDUARDO</t>
  </si>
  <si>
    <t>BA&amp;UELOS/CALLEROS/IVAN FIDENCIO DE JESUS</t>
  </si>
  <si>
    <t>CASTILLO/MENDEZ/EMMANUEL ALEJANDRO</t>
  </si>
  <si>
    <t>CERVANTES/GONZALEZ/NATALIA DE MARIA</t>
  </si>
  <si>
    <t>FLORES/ARISTEO/PAULINA MICHELLE</t>
  </si>
  <si>
    <t>FRANCISCO/FLORES/KAREN ARIZBETH</t>
  </si>
  <si>
    <t>CONTRERAS/GARCIA/JOSE ALONSO</t>
  </si>
  <si>
    <t>CRUZ/CORTES/JANET JOCELYN</t>
  </si>
  <si>
    <t>FAVILA/LIRA/SAUL</t>
  </si>
  <si>
    <t>GONZALEZ/GUTIERREZ/MARTIN YAIR</t>
  </si>
  <si>
    <t>GALVEZ/TAPIA/SUSAN ALEJANDRA</t>
  </si>
  <si>
    <t>GALLARDO/HUERTA/KARLA ESTEFANIA</t>
  </si>
  <si>
    <t>GARCIA/RODRIGUEZ/CAMILA</t>
  </si>
  <si>
    <t>GREGORIO/GUTIERREZ/ISAAC BRIAN</t>
  </si>
  <si>
    <t>HOYER/SEPULVEDA/ANDREAS FEDERICO</t>
  </si>
  <si>
    <t>HERNANDEZ/BERMUDEZ/TAMARA</t>
  </si>
  <si>
    <t>GONZALEZ/JUAREZ/HECTOR ISRAEL</t>
  </si>
  <si>
    <t>GOMEZ/VARELA/SHARI CELESTE</t>
  </si>
  <si>
    <t>HERNANDEZ/FRANCO/ROSALINDA</t>
  </si>
  <si>
    <t>NU&amp;EZ/LOPEZ/YARA NAYELI</t>
  </si>
  <si>
    <t>LUNA/GOMEZ/VICTOR ALONSO</t>
  </si>
  <si>
    <t>ISLAS/ROCHA/MARIA PAULA</t>
  </si>
  <si>
    <t>LOPEZ/GARCIA/MARIANA ITZEL</t>
  </si>
  <si>
    <t>MARTINEZ/GOMEZ/JUAN DAVID</t>
  </si>
  <si>
    <t>RUBIO/ROJAS/VICTOR</t>
  </si>
  <si>
    <t>RAMIREZ/ESTRADA/MAURICIO</t>
  </si>
  <si>
    <t>PEREZ/CISNEROS/ITZEL MONTSERRAT</t>
  </si>
  <si>
    <t>OROZCO/MOGUEL/ANDRES</t>
  </si>
  <si>
    <t>QUIROZ/CASTILLO/XIMENA</t>
  </si>
  <si>
    <t>RODAL/SOLER/ANGELES</t>
  </si>
  <si>
    <t>VARGAS/FRAGA/JOSE MANUEL</t>
  </si>
  <si>
    <t>SOSA/AGUIRRE/HILDA</t>
  </si>
  <si>
    <t>SANDOVAL/MORALES/ALEJANDRA</t>
  </si>
  <si>
    <t>SAINZ/CASTRO/MARIA BEATRIZ</t>
  </si>
  <si>
    <t>SANCHEZ/PE&amp;A/ADILENE</t>
  </si>
  <si>
    <t>SOTO/SANCHEZ/JOSE ANTONIO</t>
  </si>
  <si>
    <t>VILLALOBOS/GONZALEZ/EDUARDO</t>
  </si>
  <si>
    <t>VAZQUEZ/IBARRA/VIRGINIA SARAI</t>
  </si>
  <si>
    <t>VERGARA/GARRIDO/ERENDIRA</t>
  </si>
  <si>
    <t>LUCERO/GONZALEZ/JORGE ANTONIO</t>
  </si>
  <si>
    <t>PI&amp;UELAS/ROMERO/JUAN PABLO</t>
  </si>
  <si>
    <t>GARCIGLIA/CARRILLO/EDUARDO</t>
  </si>
  <si>
    <t>AVENDA&amp;O/RODRIGUEZ/RAMON JAVIER</t>
  </si>
  <si>
    <t>DIAZ/DOMINGUEZ/KIETSEE ABRIL</t>
  </si>
  <si>
    <t>RUIZ/GASTELUM/ALEXIS GISSELA</t>
  </si>
  <si>
    <t>QUI&amp;ONES/ARCE/ESTEBAN</t>
  </si>
  <si>
    <t>FIOL/ALONSO/DIANA LAURA</t>
  </si>
  <si>
    <t>CRUZ/MENDOZA/BERTHA GUADALUPE</t>
  </si>
  <si>
    <t>ESTEVES/VELARDE/MAYRA BERENICE</t>
  </si>
  <si>
    <t>GULUARTE/NAVARRO/ANA LETICIA</t>
  </si>
  <si>
    <t>GARCIA/JUAREZ/MARIANA GUADALUPE</t>
  </si>
  <si>
    <t>GULUARTE/CARBALLO/MARIA ALEJANDRA</t>
  </si>
  <si>
    <t>ROMERO/GULUARTE/ANAIS</t>
  </si>
  <si>
    <t>NAVARRO/JORDAN/VALERIA</t>
  </si>
  <si>
    <t>PEREZ/FERNANDEZ/JOHANNA</t>
  </si>
  <si>
    <t>TELLEZ/PALOMARES/ROSA ANGELA</t>
  </si>
  <si>
    <t>SALGADO/GULUARTE/IRASEMA GUADALUPE</t>
  </si>
  <si>
    <t>HERNANDEZ/LOPEZ/ROSA IRANIA</t>
  </si>
  <si>
    <t>CELIS/SANCHEZ/IBAN ISRAEL</t>
  </si>
  <si>
    <t>LERMA/IZAGUIRRE/MALENY SAHARAI</t>
  </si>
  <si>
    <t>BARAJAS/GARCIA/EDWIN</t>
  </si>
  <si>
    <t>DELGADILLO/RENTERIA/JUAN JAIME</t>
  </si>
  <si>
    <t>ARROYO/REYES/JUAN CARLOS</t>
  </si>
  <si>
    <t>BENAVIDES/GONZALEZ/JUAN CARLOS</t>
  </si>
  <si>
    <t>CORDERO/VALENTIN/NATHANAEL</t>
  </si>
  <si>
    <t>GUTIERREZ/VALDES/MELISA CONSUELO</t>
  </si>
  <si>
    <t>ORTEGA/RIOS/IVAN YIKOV</t>
  </si>
  <si>
    <t>PARRA/VALENZUELA/CLAUDIA GEORGINA</t>
  </si>
  <si>
    <t>ROMAN/VILLEGAS/LAURA ESTHELA</t>
  </si>
  <si>
    <t>HIRALES/SALAS/FAUSTINO</t>
  </si>
  <si>
    <t>CALDERA/SANCHEZ/KARLA GEOVANNA</t>
  </si>
  <si>
    <t>COVARRUBIAS/RUVALCABA/DULCE OLIVIA</t>
  </si>
  <si>
    <t>GUZMAN/IBARRA/IXCHEL</t>
  </si>
  <si>
    <t>HERRERA/VIESCA/ANA IVETH</t>
  </si>
  <si>
    <t>FARIAS/CHAVEZ/NANCY ELIZABETH</t>
  </si>
  <si>
    <t>GOMEZ/SERAFIN/FRANCISCO JAVIER</t>
  </si>
  <si>
    <t>JIMENEZ/MARTINEZ/LUIS ENRIQUE</t>
  </si>
  <si>
    <t>MERCADO/RUBIO/DAVID DE JESUS</t>
  </si>
  <si>
    <t>GARCILAZO/SAN JUAN/ALEXIA</t>
  </si>
  <si>
    <t>RUIZ/LOPEZ/SILVIA PAULINA</t>
  </si>
  <si>
    <t>SERRANO/TORRES/MARIA CASSANDRA</t>
  </si>
  <si>
    <t>JAVIER/AVILES/DAVID ALEJANDRO</t>
  </si>
  <si>
    <t>HERNANDEZ/CORDOVA/HECTOR ALYHEK</t>
  </si>
  <si>
    <t>MARTINEZ/ORTIZ/MARIA MAYELA</t>
  </si>
  <si>
    <t>COTA/VALDEZ/EVELIN LIZETH</t>
  </si>
  <si>
    <t>ABAROA/CASTRO/KENDY MARYPAZ</t>
  </si>
  <si>
    <t>CARDENAS/BURGOIN/ANALY</t>
  </si>
  <si>
    <t>HIGUERA/GULUARTE/VIRIDIANA GUADALUPE</t>
  </si>
  <si>
    <t>ESTRELLA/ROMERO/DISRAELY EDUARDO</t>
  </si>
  <si>
    <t>MU&amp;OZ/CASTRO/BRISA ROMINA</t>
  </si>
  <si>
    <t>RAMIREZ/HERNANDEZ/MARITZA GUADALUPE</t>
  </si>
  <si>
    <t>MARTINEZ/AMADOR/KEVIN EMMANUEL</t>
  </si>
  <si>
    <t>AGUIRRE/BELTRAN/MARGARITA</t>
  </si>
  <si>
    <t>SEGOVIANO/PUPPO/JULIETA ELIZABETH</t>
  </si>
  <si>
    <t>MENDOZA/JUAREZ/BEATRIZ YOLANDA</t>
  </si>
  <si>
    <t>GUTIERREZ/GOMEZ/ISCELA DANIELA</t>
  </si>
  <si>
    <t>GERALDO/TRASVI&amp;A/LUIS DANIEL</t>
  </si>
  <si>
    <t>LUCERO/ROMERO/ANTONIO ALEJANDRO</t>
  </si>
  <si>
    <t>RIVERA/MAYORAL/CRISTINA</t>
  </si>
  <si>
    <t>LEAL/PEREZ/FLOR ITALIA</t>
  </si>
  <si>
    <t>SALAZAR/OLIVARRIA/STEPHANIE YUKIE</t>
  </si>
  <si>
    <t>GAMEZ/PUPPO/ARLET YARELI</t>
  </si>
  <si>
    <t>PEDRIN/CASTRO/MARIA FERNANDA</t>
  </si>
  <si>
    <t>CASTRO/OJEDA/THOMAS ALFREDO</t>
  </si>
  <si>
    <t>ARGUETA/ALVARADO/LORNA DANIELA</t>
  </si>
  <si>
    <t>GARCIA/GARCIA/ISSIS ALEJANDRA</t>
  </si>
  <si>
    <t>GARCIA/CISNEROS/KARINA JOHANA</t>
  </si>
  <si>
    <t>LOAEZA/CAMACHO/LUIS ENRIQUE</t>
  </si>
  <si>
    <t>GERMAN/TOLEDO/ADILENE YADIRA</t>
  </si>
  <si>
    <t>MIGUEL/GALVEZ/REYNA</t>
  </si>
  <si>
    <t>MARRON/MARTA/CRISTAL</t>
  </si>
  <si>
    <t>MORENO/CRUZ/JOSVIR ALBERTO</t>
  </si>
  <si>
    <t>MONTA&amp;O/BURGUE&amp;O/MARISELA</t>
  </si>
  <si>
    <t>NIETO/PERALTA/YOHANNA YANETH</t>
  </si>
  <si>
    <t>VILLAVICENCIO/ALVARADO/LINDA DENISSE</t>
  </si>
  <si>
    <t>PINTO/CAMPOS/KARLA YARITHZA</t>
  </si>
  <si>
    <t>VILCHIS/SANTOS/PATRICIA</t>
  </si>
  <si>
    <t>VIZCAINO/ROBLES/RAFAEL</t>
  </si>
  <si>
    <t>LAGO/VALDEZ/KARINA YAMEL</t>
  </si>
  <si>
    <t>TADEO/GOMEZ/MAYRA PATRICIA</t>
  </si>
  <si>
    <t>PADILLA/MADRID/JOSE CARLOS</t>
  </si>
  <si>
    <t>OJEDA/DE LA ROSA/DANIEL ARMANDO</t>
  </si>
  <si>
    <t>MEZA/MELECIO/ANA PAMELA</t>
  </si>
  <si>
    <t>MEZA/VALENZUELA/JUAN CARLOS</t>
  </si>
  <si>
    <t>GARCIA/FELGUEREZ/REYNALDO</t>
  </si>
  <si>
    <t>ALVAREZ/MORON/DANIA YANELY</t>
  </si>
  <si>
    <t>MEJIA/RAMIREZ/KAREN YOLANDA</t>
  </si>
  <si>
    <t>CESE&amp;A/MENDOZA/CARLOS ANTONIO</t>
  </si>
  <si>
    <t>VAZQUEZ/LUNA/LUISA</t>
  </si>
  <si>
    <t>ARCE/HIGUERA/ITZEL ALEJANDRA</t>
  </si>
  <si>
    <t>CIBRIAN/RAMIREZ/ISABEL</t>
  </si>
  <si>
    <t>DUARTE/AYON/MARIA GUADALUPE</t>
  </si>
  <si>
    <t>MELENDREZ/COTA/ISMENE ALEJANDRA</t>
  </si>
  <si>
    <t>JARAMILLO/LOPEZ/CESAR ADRIAN</t>
  </si>
  <si>
    <t>ESPINOSA/BOTELLO/ALEJANDRA</t>
  </si>
  <si>
    <t>TRIANO/MORALES/ALEJANDRA</t>
  </si>
  <si>
    <t>GONZALEZ/SANCHEZ/GLADYS COLUMBA</t>
  </si>
  <si>
    <t>HERRERA/FRIAS/CINTHIA NAYELI</t>
  </si>
  <si>
    <t>MORENO/GUZMAN/ERICK GUADALUPE</t>
  </si>
  <si>
    <t>SANCHEZ/OBESO/KENYA GUADALUPE</t>
  </si>
  <si>
    <t>CRUZ/ESPINOZA/VERONICA GUADALUPE</t>
  </si>
  <si>
    <t>AVILES/NU&amp;EZ/ADRIANA VERENICE</t>
  </si>
  <si>
    <t>ARREDONDO/PARRA/OLIVIA PAOLA</t>
  </si>
  <si>
    <t>CABANILLAS/AHUMADA/CLARISA IRIDIANA</t>
  </si>
  <si>
    <t>OLIVAS/ALVAREZ/BETSY VIANEY</t>
  </si>
  <si>
    <t>CESE&amp;A/ISIDA/ISIDRO</t>
  </si>
  <si>
    <t>LUNA/RIVERA/RICARDO</t>
  </si>
  <si>
    <t>BARE&amp;O/MURILLO/LUZ ESTHELA</t>
  </si>
  <si>
    <t>RODRIGUEZ/FAVELA/VALERIA</t>
  </si>
  <si>
    <t>ARCE/APODACA/ALBERTO</t>
  </si>
  <si>
    <t>AVILES/OJEDA/ANA KAREN</t>
  </si>
  <si>
    <t>ARCE/LIMON/DALIA GUADALUPE</t>
  </si>
  <si>
    <t>CORTEZ/RODRIGUEZ/CESAR</t>
  </si>
  <si>
    <t>NOGUEDA/RAMIREZ/RAUL</t>
  </si>
  <si>
    <t>CASTRO/RIOS/HERIBERTO</t>
  </si>
  <si>
    <t>GARCIA/RUELAS/CESAR EDUARDO</t>
  </si>
  <si>
    <t>QUI&amp;ONES/ESCALERA/ABRAHAM EMMANUEL</t>
  </si>
  <si>
    <t>MELGAR/BARRERA/GONZALO GUADALUPE</t>
  </si>
  <si>
    <t>CERVANTES/TIRADO/MARCO JASIEL</t>
  </si>
  <si>
    <t>PRADO/HERNANDEZ/OSCAR ANASTACIO</t>
  </si>
  <si>
    <t>GARNICA/CAMACHO/CESAR ENRIQUE</t>
  </si>
  <si>
    <t>DURAN/NAVA/FRANCISCO</t>
  </si>
  <si>
    <t>REYNOSO/ESPARZA/HECTOR ABRAHAM</t>
  </si>
  <si>
    <t>VERDUGO/MEZA/RENE ALEJANDRO</t>
  </si>
  <si>
    <t>AGUIRRE/MARTINEZ/EDUARDO MICHEL</t>
  </si>
  <si>
    <t>BOJORQUEZ/CHAVEZ/CARLA LUCIA</t>
  </si>
  <si>
    <t>HERNANDEZ/MACIEL/JESUS VICENTE</t>
  </si>
  <si>
    <t>CANO/BARRERA/MONSERRATH ALEJANDRA</t>
  </si>
  <si>
    <t>FLORES/GAMEZ/RIGOBERTO</t>
  </si>
  <si>
    <t>SANCHEZ/FELIX/ISABEL CRISTINA</t>
  </si>
  <si>
    <t>BURGOS/CRESPO/CLAUDIA KARELI</t>
  </si>
  <si>
    <t>PEREZ/PEREZ/GENESIS</t>
  </si>
  <si>
    <t>ARAGON/LEDEZMA/GERMAN ANTONIO</t>
  </si>
  <si>
    <t>RIVAS/DELGADO/FERNANDO</t>
  </si>
  <si>
    <t>GERALDO/FLORES/NESTOR ANTONIO</t>
  </si>
  <si>
    <t>MONTA&amp;O/PEREZ/CARLOS MANUEL</t>
  </si>
  <si>
    <t>PELLEGRINI/DELGADO/JESSICA ADRIANA</t>
  </si>
  <si>
    <t>MASCARE&amp;O/FRANCO/HECTOR LUIS</t>
  </si>
  <si>
    <t>LOBATO/FERREYRA/FELIPE</t>
  </si>
  <si>
    <t>PAYAN/HERRERA/ROGELIO ADRIAN</t>
  </si>
  <si>
    <t>VITAL/MIRANDA/SHERY NOEMI</t>
  </si>
  <si>
    <t>VILLANUEVA/MARTINEZ/FERNANDO</t>
  </si>
  <si>
    <t>COSIO/PERALTA/INGRID CINDYL</t>
  </si>
  <si>
    <t>FONSECA/LEON/ABRIL ESPA&amp;A</t>
  </si>
  <si>
    <t>BERVER/VELIZ/URIEL</t>
  </si>
  <si>
    <t>MEDELLIN/VALADEZ/CARLOS ALEJANDRO</t>
  </si>
  <si>
    <t>MADRID/MU&amp;OZ/MARIO ALBERTO</t>
  </si>
  <si>
    <t>LEAL/LOPEZ/FLAVIO FRANCISCO</t>
  </si>
  <si>
    <t>BARRON/REYES/JORGE ENRIQUE</t>
  </si>
  <si>
    <t>PEREZ/GARCIA/JOSE ANGEL</t>
  </si>
  <si>
    <t>ACOSTA/LOPEZ/JOSE VICTOR</t>
  </si>
  <si>
    <t>MORALES/LARA/LUIS FERNANDO</t>
  </si>
  <si>
    <t>TORRES/GONZALEZ/FLOR MAYELA</t>
  </si>
  <si>
    <t>RODRIGUEZ/LANDEROS/FANNY LILIANA</t>
  </si>
  <si>
    <t>SANDOVAL/VALDEZ/RAMON ANDRES</t>
  </si>
  <si>
    <t>RIVERA/BERLANGA/YASMIN</t>
  </si>
  <si>
    <t>MORENO/BOJORQUEZ/JUAN CARLOS</t>
  </si>
  <si>
    <t>IBA&amp;EZ/GARCIA/DAVID ALBERTO</t>
  </si>
  <si>
    <t>IBARRA/LOPEZ/IRIS ANAIS</t>
  </si>
  <si>
    <t>BEJARANO/VERGARA/GABRIELA</t>
  </si>
  <si>
    <t>VARO/MENDEZ/DANIELA</t>
  </si>
  <si>
    <t>MACIAS/CASTRO/JUANA AURELIA</t>
  </si>
  <si>
    <t>CISNEROS/NAVARRO/KARLA SOLEDAD</t>
  </si>
  <si>
    <t>LEAL/COTA/ISMAEL</t>
  </si>
  <si>
    <t>MORALES/VALDEZ/RAFAEL</t>
  </si>
  <si>
    <t>OROZCO/BACA/NOHEMI</t>
  </si>
  <si>
    <t>NEVAREZ/MARTINEZ/MIGUEL ANGEL</t>
  </si>
  <si>
    <t>HERNANDEZ/RIVAS/ARTURO</t>
  </si>
  <si>
    <t>GARCIA/ALBA/JOSE GUADALUPE</t>
  </si>
  <si>
    <t>LOYA//FELICITAS AZUCENA</t>
  </si>
  <si>
    <t>LOPEZ/GONZALEZ/ARTURO RAUL</t>
  </si>
  <si>
    <t>ALVILLAR/PAYAN/RAMIRO IVAN</t>
  </si>
  <si>
    <t>PEREZ/DE LA PE&amp;A/NOE FABIAN</t>
  </si>
  <si>
    <t>ZUBIA/TORRES/LEONOR DANIELA</t>
  </si>
  <si>
    <t>ROBLES/PALLARES/MARGARITA</t>
  </si>
  <si>
    <t>RAMIREZ/UGARTE/PALOMA</t>
  </si>
  <si>
    <t>MORENO/JUAREZ/CARLOS</t>
  </si>
  <si>
    <t>ZARATE/CASTILLO/LUIS FERNANDO</t>
  </si>
  <si>
    <t>MORALES/ANCIRA/JESSICA YERALDIN</t>
  </si>
  <si>
    <t>ELIZALDE/GONZALEZ/MICHAEL MAURI</t>
  </si>
  <si>
    <t>SALGADO/MU&amp;OZ/LUZ GEORGINA</t>
  </si>
  <si>
    <t>REZA/GUTIERREZ/ABIUD HAFFEEL</t>
  </si>
  <si>
    <t>CARRILLO/SANCHEZ/LETICIA</t>
  </si>
  <si>
    <t>VAZQUEZ/SOSA/ALDOUS</t>
  </si>
  <si>
    <t>BARRIENTOS/VARGAS/ROSA AMELIA</t>
  </si>
  <si>
    <t>GONZALEZ/PANIAGUA/ESTHELA</t>
  </si>
  <si>
    <t>SUAREZ/ARZOLA/MARIA DOLORES</t>
  </si>
  <si>
    <t>PEREA/TORRES/MARTHA CATALINA</t>
  </si>
  <si>
    <t>ESTRADA/SERRANO/SANDRA MIREYA</t>
  </si>
  <si>
    <t>MARTINEZ/FAJARDO/ERENDIRA JAZMIN</t>
  </si>
  <si>
    <t>JIMENEZ/SANCHEZ/ENRIQUE</t>
  </si>
  <si>
    <t>MERCADO/REYES/ROSA ISELA</t>
  </si>
  <si>
    <t>GUTIERREZ/PALOMARES/ELIAS ANTONIO</t>
  </si>
  <si>
    <t>CERECERO/REBOLLAR/AILEEN</t>
  </si>
  <si>
    <t>GARCIA/ESCUDERO/CUTBERTO</t>
  </si>
  <si>
    <t>GALLARDO/MARTINEZ/ANAYELI</t>
  </si>
  <si>
    <t>OLIVA/GOMEZ/MONICA</t>
  </si>
  <si>
    <t>RUIZ/LOPEZ/JESUS</t>
  </si>
  <si>
    <t>SANTIAGO/MORALES/GAMALIEL ROGELIO</t>
  </si>
  <si>
    <t>ALCARAZ/CANTE/CRISTINA</t>
  </si>
  <si>
    <t>TORRES/BALANZAR/SAMANTHA</t>
  </si>
  <si>
    <t>MU&amp;OZ/SIMON/ALEJANDRO EDGAR</t>
  </si>
  <si>
    <t>GRANADOS/PEREZ/JENNIFER GUADALUPE</t>
  </si>
  <si>
    <t>CAMPOS/VIEYRA/NEREO DANIEL</t>
  </si>
  <si>
    <t>VAZQUEZ/RAYON/JOSUE</t>
  </si>
  <si>
    <t>FLORES/MENDOZA/KARLA PAOLA</t>
  </si>
  <si>
    <t>CANO/CHAVARRIA/JUAN LUIS</t>
  </si>
  <si>
    <t>UNZUETA/LOPEZ/MARIA GUADALUPE</t>
  </si>
  <si>
    <t>LOMELI/ROBLEDO/ALFONSO</t>
  </si>
  <si>
    <t>COVARRUBIAS/GARCIA/JOSE ANTONIO</t>
  </si>
  <si>
    <t>AVALOS/SANCHEZ/HUGO ALBERTO</t>
  </si>
  <si>
    <t>CASTRO/RAMIREZ/CARLOS ALBERTO</t>
  </si>
  <si>
    <t>MEDINA/BRAVO/JULIA MARGARITA</t>
  </si>
  <si>
    <t>CAMACHO/PENUELAS/CRISTOBAL</t>
  </si>
  <si>
    <t>OLIVARES/BECERRA/JUAN JOSE</t>
  </si>
  <si>
    <t>BRETON/FIGUEROA/IVONNE</t>
  </si>
  <si>
    <t>ARRIOLA/GARCIA/HECTOR FRANCISCO</t>
  </si>
  <si>
    <t>OSAKO/CRUZ/NEREIDA SUGEY</t>
  </si>
  <si>
    <t>VILCHEZ/GARCIA/ROCIO GIOVANNA</t>
  </si>
  <si>
    <t>ROJAS/MANJARREZ/MARIO ARTURO</t>
  </si>
  <si>
    <t>FLORES/GONZALEZ/RAQUEL</t>
  </si>
  <si>
    <t>SEGURA/TRUJILLO/MONICA</t>
  </si>
  <si>
    <t>ROLDAN/AVI&amp;A/ANA GEORGINA</t>
  </si>
  <si>
    <t>UNZUETA/LOPEZ/MARIA KENYA</t>
  </si>
  <si>
    <t>MARTINEZ/CASILLAS/ROCIO DEL CONSUELO</t>
  </si>
  <si>
    <t>GONZALEZ/AMADOR/OFELIA</t>
  </si>
  <si>
    <t>SANCHEZ/SOSA/JANETH ESMERALDA</t>
  </si>
  <si>
    <t>AVALOS/CARBAJAL/DAVID IGNACIO</t>
  </si>
  <si>
    <t>RODRIGUEZ/SANDOVAL/ROSA MARIA</t>
  </si>
  <si>
    <t>LAZCANO/CASTELLANOS/ALMA BENITA</t>
  </si>
  <si>
    <t>ELIZARRARAS/ZARAGOZA/MIGUEL ANGEL</t>
  </si>
  <si>
    <t>CARDENAS/GUTIERREZ/CARLOTA NAPALU</t>
  </si>
  <si>
    <t>ROMERO/CARDENAS/CESAR ARMANDO</t>
  </si>
  <si>
    <t>RODRIGUEZ/ROMERO/CLAUDIA</t>
  </si>
  <si>
    <t>GARCIA/VELEZ/VICTOR JAVIER</t>
  </si>
  <si>
    <t>RODRIGUEZ/AGUILAR/MIRIAM</t>
  </si>
  <si>
    <t>VERTIZ/TREJO/ALLAN</t>
  </si>
  <si>
    <t>SOTELO/SOLIS/LUIS ENRIQUE</t>
  </si>
  <si>
    <t>CRUZ/GONZAGA/CINTYA LIZBETH</t>
  </si>
  <si>
    <t>PALMA/ROMERO/MARIA BELEN</t>
  </si>
  <si>
    <t>RAMIREZ/SANCHEZ/LIZZETH</t>
  </si>
  <si>
    <t>FLORES/LOZANO/CAROLINA</t>
  </si>
  <si>
    <t>MAGALLON/JUAN QUI/SUMPUL QUICHE</t>
  </si>
  <si>
    <t>REYES/OBESO/JULIAN</t>
  </si>
  <si>
    <t>ESQUIVEL/ROSSANO/LUIS FELIPE</t>
  </si>
  <si>
    <t>GARCIA/BOLIVAR/JOSE RAUL</t>
  </si>
  <si>
    <t>RODRIGUEZ/DE LA CRUZ/MARIA GUADALUPE</t>
  </si>
  <si>
    <t>SANCHEZ/URBINA/ESTHER</t>
  </si>
  <si>
    <t>CELADA/MURILLO/VERONICA</t>
  </si>
  <si>
    <t>TANECO/XOCHIPOSTEQUI/ANA LAURA</t>
  </si>
  <si>
    <t>AGUILAR/HERNANDEZ/GUADALUPE</t>
  </si>
  <si>
    <t>NAVA/SANCHEZ/NESTOR DAVID</t>
  </si>
  <si>
    <t>MENDOZA/VERDIN/JORGE ALBERTO</t>
  </si>
  <si>
    <t>DAMIAN/ROSALES/AMBROSIO</t>
  </si>
  <si>
    <t>ESCAMILLA/OROZCO/DIEGO RICARDO</t>
  </si>
  <si>
    <t>CORONA/HIPOLITO/EDUARDO</t>
  </si>
  <si>
    <t>CELIS/ESPINOSA/JONATHAN</t>
  </si>
  <si>
    <t>BALLEZA/HERNANDEZ/ANDREA ZAIN</t>
  </si>
  <si>
    <t>RAMOS/GUZMAN/ROSA MARIA</t>
  </si>
  <si>
    <t>MARTINEZ/JIMENEZ/CARLOS ENOC</t>
  </si>
  <si>
    <t>CUEVAS/LEIJA/RUBEN</t>
  </si>
  <si>
    <t>LUGO/BAEZ/RUTH MINERVA</t>
  </si>
  <si>
    <t>SANCHEZ/ESTRELLA/YVM KIM GETZEMANI</t>
  </si>
  <si>
    <t>DELGADO/VIRGEN/HECTOR GERARDO</t>
  </si>
  <si>
    <t>LOPEZ/LUZANILLA/VICENTE</t>
  </si>
  <si>
    <t>CRUZ/PEREZ/GLADYS ROCIO</t>
  </si>
  <si>
    <t>LUNA/ROSAS/ROSA ELVIRA</t>
  </si>
  <si>
    <t>NADER/PEREZ/CARLOS ADRIAN</t>
  </si>
  <si>
    <t>RIVERA/PEREZ/JOSE IVAN</t>
  </si>
  <si>
    <t>VELAZQUEZ/TORRES/ISRAEL</t>
  </si>
  <si>
    <t>GALVAN/CARLO/ALENCAR</t>
  </si>
  <si>
    <t>LAUREANO/GOMEZ/RENE</t>
  </si>
  <si>
    <t>MERINO/RIVERA/EDGAR</t>
  </si>
  <si>
    <t>CERON/BAUTISTA/ALFONSO</t>
  </si>
  <si>
    <t>OCOMATL/GARCIA/DOLORES</t>
  </si>
  <si>
    <t>SANCHEZ/HUERTA/PATRICIA REBECA</t>
  </si>
  <si>
    <t>COUTI&amp;O/CASTELAN/NORMA LIZETH</t>
  </si>
  <si>
    <t>ESCAMILLA/VILLAGOMEZ/MIGUEL ANGEL</t>
  </si>
  <si>
    <t>ALVARADO/ALVAREZ/HERMES MARCO TULIO</t>
  </si>
  <si>
    <t>PEIRO/MANJARREZ/GEORGINA GUADALUPE</t>
  </si>
  <si>
    <t>GUTIERREZ/HERNANDEZ/LORENA GIOVANNA</t>
  </si>
  <si>
    <t>BORBON/ANTILLON/FERNANDO</t>
  </si>
  <si>
    <t>GARCIA/ARENAS/LAURA SHERE</t>
  </si>
  <si>
    <t>PALACIOS/AGUILAR/ERIKA</t>
  </si>
  <si>
    <t>RANGEL/QUEZADA/JUDITH</t>
  </si>
  <si>
    <t>NOGUEZ/OROZCO/JUAN PABLO</t>
  </si>
  <si>
    <t>GARCIA/ROJAS/IRASEMA</t>
  </si>
  <si>
    <t>PUENTES/GUTIERREZ/ALONDRA</t>
  </si>
  <si>
    <t>CHAVEZ/ORTEGA/LUCERO</t>
  </si>
  <si>
    <t>CARDOSO/PEREZ/VICTOR HUGO</t>
  </si>
  <si>
    <t>VALDERRAMA/URRETA/ADA LETICIA</t>
  </si>
  <si>
    <t>SABIDO/ORTIZ/RUBEN EMMANUEL</t>
  </si>
  <si>
    <t>PERAZA/OCAMPO/SANTA CECILIA</t>
  </si>
  <si>
    <t>SANCHEZ/CORONADO/LIZBETH</t>
  </si>
  <si>
    <t>ORTIZ/QUEVEDO/GISELA AHIME</t>
  </si>
  <si>
    <t>ARCE/RODRIGUEZ/RUBEN</t>
  </si>
  <si>
    <t>ESPINDOLA/GUEVARA/JULIO CESAR</t>
  </si>
  <si>
    <t>CRUZ/CERVANTES/LOURDES VERONICA</t>
  </si>
  <si>
    <t>URETA/ESPINOZA/JESUS ERNESTO</t>
  </si>
  <si>
    <t>BARRERAS/BARRAZA/MARTIN</t>
  </si>
  <si>
    <t>GONZALEZ/CANIZALEZ/ERICK</t>
  </si>
  <si>
    <t>LOPEZ/CASTA&amp;EDA/JESSICA DE LA CRUZ</t>
  </si>
  <si>
    <t>FERNANDEZ/CARRAZCO/KORINA GUADALUPE</t>
  </si>
  <si>
    <t>GARCIA/LAZARO/ELSA</t>
  </si>
  <si>
    <t>GONZALEZ/JIMENEZ/SILVESTRE</t>
  </si>
  <si>
    <t>ZAZUETA/HERNANDEZ/FRANCISCO JAVIER</t>
  </si>
  <si>
    <t>RAMOS/QUINTERO/JUAN CARLOS</t>
  </si>
  <si>
    <t>LUGO/ESPINOZA/MONICA YADIRA</t>
  </si>
  <si>
    <t>HUICHO/GARIBALDI/ROSARIO ALBERTO</t>
  </si>
  <si>
    <t>OSUNA/SALAZAR/ALEX ALONSO</t>
  </si>
  <si>
    <t>GARCIA/MENDOZA/ROSALVA ADRIANA</t>
  </si>
  <si>
    <t>PEREZ/ESPINOZA/SAUL ARTURO</t>
  </si>
  <si>
    <t>CA&amp;EDO/PE&amp;UELAS/IRVING DAVID</t>
  </si>
  <si>
    <t>PARGA/DELLA LUNA/IRMA LETICIA</t>
  </si>
  <si>
    <t>NAVA/ULLOA/RAFAEL</t>
  </si>
  <si>
    <t>SANCHEZ/VAZQUEZ/ROSA ISELA</t>
  </si>
  <si>
    <t>CABANILLAS/RAMOS/DILIA GUADALUPE</t>
  </si>
  <si>
    <t>BERNAL/JACOBO/GUADALUPE</t>
  </si>
  <si>
    <t>VELAZQUEZ/TAPIA/JUAN CARLOS</t>
  </si>
  <si>
    <t>RAMOS/LOPEZ/LUIS ANTONIO</t>
  </si>
  <si>
    <t>GARCIA/CASILLAS/IVAN RODRIGO</t>
  </si>
  <si>
    <t>QUINTERO/GOMEZ/REYES HORACIO</t>
  </si>
  <si>
    <t>CRUZ/ROCHA/ANEL GUADALUPE</t>
  </si>
  <si>
    <t>GONZALEZ/CARRILLO/JUAN MANUEL</t>
  </si>
  <si>
    <t>GASTELUM/MEDINA/RAMON ALBERTO</t>
  </si>
  <si>
    <t>SANZ/VALENZUELA/REYNA ISABEL</t>
  </si>
  <si>
    <t>ROMERO/VEGA/OSCAR DANIEL</t>
  </si>
  <si>
    <t>CHAN/VELEZ/SANDRA PATRICIA</t>
  </si>
  <si>
    <t>PACHECO/RODRIGUEZ/ILDEFONSO GUSTAVO</t>
  </si>
  <si>
    <t>LOPEZ/LOPEZ/MISAEL</t>
  </si>
  <si>
    <t>VALDEZ/SEPULVEDA/CECILIA EUGENIA</t>
  </si>
  <si>
    <t>SANCHEZ/JIMENEZ/MIGUEL ANGEL</t>
  </si>
  <si>
    <t>RAMIREZ/PALMA/RAFAEL</t>
  </si>
  <si>
    <t>BORQUEZ/QUIROZ/AARON IGNACIO</t>
  </si>
  <si>
    <t>MANRIQUEZ/MONTOYA/LIZBETH</t>
  </si>
  <si>
    <t>LARA/ESPINOZA/FANNY YURIRIA</t>
  </si>
  <si>
    <t>VELAZQUEZ/FIGUEROA/MARCO ANTONIO</t>
  </si>
  <si>
    <t>ESTRADA/FRANCO/CHRISTOPHER</t>
  </si>
  <si>
    <t>HERNANDEZ/ALEMAN/DULCE MARGARITA</t>
  </si>
  <si>
    <t>ROMERO/RAMIREZ/RUBI</t>
  </si>
  <si>
    <t>GUZMAN/CANIZALEZ/RAMON</t>
  </si>
  <si>
    <t>CAMPA/SANCHEZ/VIRGINIA</t>
  </si>
  <si>
    <t>AGUIAR/ORTIZ/JORGE IVAN</t>
  </si>
  <si>
    <t>OLIVARES/ACOSTA/PABLO CESAR</t>
  </si>
  <si>
    <t>CHACON/MONARREZ/GREISY JHOVANNA</t>
  </si>
  <si>
    <t>ESPINDOLA/GUEVARA/MARCEL</t>
  </si>
  <si>
    <t>GOMEZ/GUZMAN/PEDRO MARIO</t>
  </si>
  <si>
    <t>ESCALANTE/RAMIREZ/MARBELLA</t>
  </si>
  <si>
    <t>MU&amp;IZ/ROBLES/SERGIO</t>
  </si>
  <si>
    <t>HERNANDEZ/MEXIA/ANAMIM</t>
  </si>
  <si>
    <t>MARTINEZ/DONEZ/JAVIER ALBERTO</t>
  </si>
  <si>
    <t>VAZQUEZ/GARCIA/LARISSA</t>
  </si>
  <si>
    <t>LOPEZ/CAZARES/ELISA MARIA</t>
  </si>
  <si>
    <t>GALVEZ/NORIEGA/CRISTINA BELEN</t>
  </si>
  <si>
    <t>CAMACHO/PEREZ/EDITH</t>
  </si>
  <si>
    <t>INZUNZA/VELAZQUEZ/NORA DOLORES</t>
  </si>
  <si>
    <t>VALDEZ/GUEVARA/ADRIANA</t>
  </si>
  <si>
    <t>SOTO/GAMEZ/CYNTHIA JANET</t>
  </si>
  <si>
    <t>MEJIA/URIARTE/ALEJANDRO</t>
  </si>
  <si>
    <t>LUGO/ESPINOZA/IRENE LIZETH</t>
  </si>
  <si>
    <t>RUELAS/RUIZ/HELENE LIZBETH</t>
  </si>
  <si>
    <t>LOPEZ/RENTERIA/MOISES</t>
  </si>
  <si>
    <t>CHAIDEZ/ZAZUETA/LAURA ELENA</t>
  </si>
  <si>
    <t>MEDINA/ZAZUETA/PAUL GIOVANNI</t>
  </si>
  <si>
    <t>OCHOA/ESQUERRA/GLORIA ESMERALDA</t>
  </si>
  <si>
    <t>RECIO/AYALA/VERONICA</t>
  </si>
  <si>
    <t>MARTINEZ/HERNANDEZ/LUIS CARLOS</t>
  </si>
  <si>
    <t>EVANS/DIAZ/LUIS ENRIQUE</t>
  </si>
  <si>
    <t>GUZMAN/SANDOVAL/LUIS GERARDO</t>
  </si>
  <si>
    <t>PEREZ/PEREZ/VICTOR HUGO</t>
  </si>
  <si>
    <t>AYALA/JUAREZ/DENISSE GUADALUPE</t>
  </si>
  <si>
    <t>AMEZQUITA/ALCARAZ/RAMIRO IVAN</t>
  </si>
  <si>
    <t>CEBREROS/FLORES/DIANA DE LA PAZ</t>
  </si>
  <si>
    <t>MEJIA/BUESO/HUMBERTO</t>
  </si>
  <si>
    <t>SANCHEZ/CASTRO/LUIS FERNANDO</t>
  </si>
  <si>
    <t>MEJIA/BUESO/LIZETH</t>
  </si>
  <si>
    <t>CASTRO/MEJIA/JOSE RUBEN</t>
  </si>
  <si>
    <t>NIEBLA/MEDINA/BEATRIZ KARINA</t>
  </si>
  <si>
    <t>GASTELUM/QUINTERO/JESUS MANUEL</t>
  </si>
  <si>
    <t>SALDIVAR/CASTILLO/JESUS MANUEL</t>
  </si>
  <si>
    <t>BOJORQUEZ/FELIX/ANA KAREN</t>
  </si>
  <si>
    <t>CARDENAS/HERNANDEZ/TERESITA GUADALUPE</t>
  </si>
  <si>
    <t>GALLARDO/GAXIOLA/JOSE RAMIRO</t>
  </si>
  <si>
    <t>AROS/ZAMUDIO/ALMA ROSA</t>
  </si>
  <si>
    <t>VILLA/HIDALGO/EVERARDO</t>
  </si>
  <si>
    <t>LUNA/CERVANTES/JOSE LUIS</t>
  </si>
  <si>
    <t>ARREOLA/MEDINA/DAVID</t>
  </si>
  <si>
    <t>ARMENDARIZ/ALVAREZ/ARIEL GUSTAVO</t>
  </si>
  <si>
    <t>MUNGUIA/CARDENAS/BRENDA GUADALUPE</t>
  </si>
  <si>
    <t>VERDUZCO/RENDON/VIRIDIANA</t>
  </si>
  <si>
    <t>RIVERA/LOPEZ/ARTURO</t>
  </si>
  <si>
    <t>BARRAZA/MORENO/LUIS AURELIO</t>
  </si>
  <si>
    <t>MARQUEZ/BARRON/DORIAN BERENICE</t>
  </si>
  <si>
    <t>CALDERON/GUILLEN/EDUARDO</t>
  </si>
  <si>
    <t>GARCIA/CHAVEZ/CLAUDIA</t>
  </si>
  <si>
    <t>ANTELO/AVILES/ABEL ARMANDO</t>
  </si>
  <si>
    <t>FRAIJO/GARCIA/JESUS ERNESTO</t>
  </si>
  <si>
    <t>ALCANTAR/VALENZUELA/BERTHA ALICIA</t>
  </si>
  <si>
    <t>GARCIA/IBARRA/AMENHOTEP</t>
  </si>
  <si>
    <t>TARAZON/MORENO/ELMER</t>
  </si>
  <si>
    <t>HIGUERA/RODRIGUEZ/CESAR</t>
  </si>
  <si>
    <t>AVILA/BOJORJES/VERONICA</t>
  </si>
  <si>
    <t>MARTINEZ/RODRIGUEZ/JESUS ANDRES</t>
  </si>
  <si>
    <t>MARIN/ALMONTES/IRMA MARIA</t>
  </si>
  <si>
    <t>ZEPEDA/ALVAREZ/ESTHELA</t>
  </si>
  <si>
    <t>AVILA/LOPEZ/JULIAN</t>
  </si>
  <si>
    <t>INFANTE/APODACA/ANGIE</t>
  </si>
  <si>
    <t>AISPURO/ONTIVEROS/LILIANA</t>
  </si>
  <si>
    <t>MELENDREZ/LOPEZ/IVAN DE JESUS</t>
  </si>
  <si>
    <t>FELIX/VALENZUELA/SONIA CARMINA</t>
  </si>
  <si>
    <t>MU&amp;IZ/LUNA/ENRIQUE</t>
  </si>
  <si>
    <t>PERAZA/ZATARAIN/CONCEPCION</t>
  </si>
  <si>
    <t>CASTRO/RODRIGUEZ/CLAUDIA OLIMPIA</t>
  </si>
  <si>
    <t>ESPINOZA/BUELNA/CRISTHIAN AMADO</t>
  </si>
  <si>
    <t>LEYVA/MORENO/BRENDA YADIRA</t>
  </si>
  <si>
    <t>HERRERA/MONTERO/SANDRA LUCIA</t>
  </si>
  <si>
    <t>ESCALANTE/ORTIZ/JUAN RAMON</t>
  </si>
  <si>
    <t>GUZMAN/LOPEZ/ADRIANA GUADALUPE</t>
  </si>
  <si>
    <t>MAYEDA/GAXIOLA/LIZBETH</t>
  </si>
  <si>
    <t>AMADOR/IBARRA/GILBERTO ENRIQUE</t>
  </si>
  <si>
    <t>ARCE/CORDERO/HUMBERTO</t>
  </si>
  <si>
    <t>CUEVAS/RODRIGUEZ/JUAN JOSE</t>
  </si>
  <si>
    <t>MORALES/SANCHEZ/JUAN ALFREDO</t>
  </si>
  <si>
    <t>MAYORAL/MEDELLIN/OKAMI ALEJANDRO</t>
  </si>
  <si>
    <t>NAVARRO/CAMPOS/OLGA LIDIA</t>
  </si>
  <si>
    <t>LEYVA/FIGUEROA/RAMON ALBERTO</t>
  </si>
  <si>
    <t>ENRIQUEZ/ZAMORA/DAVID ROGELIO</t>
  </si>
  <si>
    <t>GUTIERREZ/ZAMBRANO/ISABEL JUDITH</t>
  </si>
  <si>
    <t>RODRIGUEZ/PE&amp;A/JESUS MANUEL</t>
  </si>
  <si>
    <t>SAAVEDRA/RODRIGUEZ/LUIS ANGEL</t>
  </si>
  <si>
    <t>GARCIA/VON BORSTEL/ANDRES SALVADOR</t>
  </si>
  <si>
    <t>MORENO/ISLAS/CLAUDIA MARIELA</t>
  </si>
  <si>
    <t>ARMIENTA/GUTIERREZ/ROLANDO</t>
  </si>
  <si>
    <t>ALEMAN/VARGAS/VICTORIA</t>
  </si>
  <si>
    <t>SAIZA/MAYTORENA/JOSE ALFREDO</t>
  </si>
  <si>
    <t>MENDOZA/GONZALEZ/PAULINA GUADALUPE</t>
  </si>
  <si>
    <t>ARCE/JIMENEZ/ROSA MARIA</t>
  </si>
  <si>
    <t>VEGA/GOMEZ/ESTHER ZULEMA</t>
  </si>
  <si>
    <t>ZEPEDA/HEREDIA/ALVARO</t>
  </si>
  <si>
    <t>SUAREZ/ARGUELLO/JAVIER</t>
  </si>
  <si>
    <t>CARDENAS/ALVAREZ/GUILLERMO ARTURO</t>
  </si>
  <si>
    <t>TELLEZ/HERNANDEZ/RODOLFO</t>
  </si>
  <si>
    <t>CASTILLO/ADAME/JOSE</t>
  </si>
  <si>
    <t>RENDON/BAUTISTA/JORGE LUIS</t>
  </si>
  <si>
    <t>LOBATO/RAMOS/MARICELA</t>
  </si>
  <si>
    <t>PEREZ/LANDERO/ROCIO</t>
  </si>
  <si>
    <t>MALDONADO/SANCHEZ/DAVE ALEJANDRO</t>
  </si>
  <si>
    <t>CAMACHO/TAPIA/JULIO ADOLFO</t>
  </si>
  <si>
    <t>RODRIGUEZ/CEDE&amp;O/EMMANUEL ROLANDO</t>
  </si>
  <si>
    <t>MIRANDA/RUIZ/GABRIELA</t>
  </si>
  <si>
    <t>MENDOZA/RENDON/MOISES OCTAVIO</t>
  </si>
  <si>
    <t>SANCHEZ/FLORES/GUADALUPE</t>
  </si>
  <si>
    <t>PEREZ/PAEZ/MARTHA ZERENA</t>
  </si>
  <si>
    <t>ZARATE/MONTERO/ISRAEL</t>
  </si>
  <si>
    <t>JIMENEZ/DE LA TORRE/ALVARO</t>
  </si>
  <si>
    <t>GALVAN/CARLO/AGABUS</t>
  </si>
  <si>
    <t>JUAREZ/MESINAS/DANIA JOSEFA</t>
  </si>
  <si>
    <t>BALDEMAR/SANDOVAL/CARLOS MOISES</t>
  </si>
  <si>
    <t>LABRADA/SANCHEZ/ALAN FIXI</t>
  </si>
  <si>
    <t>MONCADA/HIGUERA/IVAN</t>
  </si>
  <si>
    <t>AGUILAR/INFANZON/RENE ASAEL</t>
  </si>
  <si>
    <t>MARTINEZ/HUERTA/JORGE ANTONIO</t>
  </si>
  <si>
    <t>MARTINEZ/REYES/AMANDA</t>
  </si>
  <si>
    <t>ENRIQUEZ/MARIN/JOSUE</t>
  </si>
  <si>
    <t>REYES/ESPINOSA/ROBERTO ARMANDO</t>
  </si>
  <si>
    <t>RODRIGUEZ/LOZANO/MANUEL RUBEN</t>
  </si>
  <si>
    <t>SALGADO/ARROYO/VICTOR</t>
  </si>
  <si>
    <t>LEON/BELTRAN/OSCAR DANIEL</t>
  </si>
  <si>
    <t>SOLIS/SEVERIANO/ASDRUVAL</t>
  </si>
  <si>
    <t>CASTRUITA/CELAYA/MA. MAGDALENA</t>
  </si>
  <si>
    <t>PONCE DE LEON/GARCIA/OMAR</t>
  </si>
  <si>
    <t>ROJAS/HERNANDEZ/XIMENA CORAL</t>
  </si>
  <si>
    <t>ZARATE/OSORNIO/MARA</t>
  </si>
  <si>
    <t>VILLALVAZO/MORALES/JOSE RIGOBERTO</t>
  </si>
  <si>
    <t>LUCIO/GONZALEZ/JUANA</t>
  </si>
  <si>
    <t>LOMAS/LOPEZ/MANUEL GERONIMO</t>
  </si>
  <si>
    <t>HERNANDEZ/SANCHEZ/ISAAC</t>
  </si>
  <si>
    <t>BERISTAIN/RAMIREZ/HECTOR AGUSTIN</t>
  </si>
  <si>
    <t>FLORES/PARRA/SUSANA</t>
  </si>
  <si>
    <t>OLIVARES/AQUINO/JUAN MANUEL</t>
  </si>
  <si>
    <t>ESPINOZA/REYES/LUIS ENRIQUE</t>
  </si>
  <si>
    <t>GUTIERREZ/RAMOS/CESAR OMAR</t>
  </si>
  <si>
    <t>CERVANTES/CRUZ/JOSE ANGEL</t>
  </si>
  <si>
    <t>DIAZ/VIZCARRA/MAURICIO JOSE</t>
  </si>
  <si>
    <t>RIOJA/GARCIA/LUIS ARMANDO</t>
  </si>
  <si>
    <t>LOPEZ/CRUZ/IVONNE</t>
  </si>
  <si>
    <t>CAMARENA/PESINA/MARZO PENELOPE</t>
  </si>
  <si>
    <t>CUEVAS/GARCIA/EDGAR</t>
  </si>
  <si>
    <t>TORRES/VALDOS/JOSE EFRAIN</t>
  </si>
  <si>
    <t>MERCADO/SANCHEZ/MAURICIO DANIEL</t>
  </si>
  <si>
    <t>LOPEZ/VELAZQUEZ/JONATHAN RAMSSES</t>
  </si>
  <si>
    <t>ROJAS/ESCAMILLA/CYNTHIA</t>
  </si>
  <si>
    <t>ESPINOZA/GUERRERO/JESUS ALEJANDRO</t>
  </si>
  <si>
    <t>MENDEZ/IBA&amp;EZ/VALENTIN</t>
  </si>
  <si>
    <t>GARZA/ESPIRITU/RUBEN</t>
  </si>
  <si>
    <t>AVILA/OCHOA/JOEL</t>
  </si>
  <si>
    <t>AVILES/ARMENDARIZ/MAGDA GABRIELA</t>
  </si>
  <si>
    <t>FERNANDEZ/MEZA/ARIADNA FABIOLA</t>
  </si>
  <si>
    <t>GUILLEN/ESTRADA/ANA CECILIA</t>
  </si>
  <si>
    <t>COVARRUBIAS/PEREZ/SONIA LIZBETH</t>
  </si>
  <si>
    <t>SEPULVEDA/PRECIADO/ABDIER</t>
  </si>
  <si>
    <t>PARGAS/AGUILA/ELGA ROCIO</t>
  </si>
  <si>
    <t>ROBLES/LOPEZ/LILIA MAGDALENA</t>
  </si>
  <si>
    <t>CORONADO/GALINDO/CARLOS ALBERTO</t>
  </si>
  <si>
    <t>RIOS/MORALES/LORENA BERENICE</t>
  </si>
  <si>
    <t>VAZQUEZ/JAUBERT/MARCELA</t>
  </si>
  <si>
    <t>RUBIO/AYALA/TANIA</t>
  </si>
  <si>
    <t>PULIDO/CRUZ/JOSE CARLOS</t>
  </si>
  <si>
    <t>CLAVEL/MONROY/HEBERT</t>
  </si>
  <si>
    <t>MACIAS/ANDRADE/HECTOR EZEQUIEL</t>
  </si>
  <si>
    <t>BOJORQUEZ/PE&amp;A/RAUL EDUARDO</t>
  </si>
  <si>
    <t>CEBALLOS/PEREZ/RAQUEL LETICIA</t>
  </si>
  <si>
    <t>BURCIAGA/AVILES/KARLA</t>
  </si>
  <si>
    <t>DORANTES/VALDEZ/CIPACTLY DEL PILAR</t>
  </si>
  <si>
    <t>RIVERA/ARCE/DIANA</t>
  </si>
  <si>
    <t>RODRIGUEZ/VERDUZCO/RAFAEL GUILLERMO</t>
  </si>
  <si>
    <t>COVARRUBIAS/QUIJADA/ALEJANDRA</t>
  </si>
  <si>
    <t>ARELLANO/MARTINEZ/ARGELIA ISABEL</t>
  </si>
  <si>
    <t>MORENO/MUNGUIA/SANDRA VALERIA</t>
  </si>
  <si>
    <t>JUAREZ/GALVEZ/ANA SILVIA</t>
  </si>
  <si>
    <t>OLAVE/GERALDO/YENISE</t>
  </si>
  <si>
    <t>CASTILLEJOS/CASTILLO/CARMEN VIVIANA</t>
  </si>
  <si>
    <t>CUNNINGHAM/CEJA/ROBERTO ENRIQUE</t>
  </si>
  <si>
    <t>CESE&amp;A/CERECER/GABRIELA CAROLINA</t>
  </si>
  <si>
    <t>ZAMORA/DELGADILLO/MARIO RAMIRO</t>
  </si>
  <si>
    <t>RAMIREZ/COSIO/REBECA DE LA PAZ</t>
  </si>
  <si>
    <t>MENDEZ/PEREZ/MIRIAM SOLEDAD</t>
  </si>
  <si>
    <t>LOPEZ/GONZALEZ/GLORIA YADIRA</t>
  </si>
  <si>
    <t>MARTINEZ/CESE&amp;A/LAURA KARINA</t>
  </si>
  <si>
    <t>VON BORSTEL/SALGADO/ERICK ARTURO</t>
  </si>
  <si>
    <t>ALVAREZ/RODRIGUEZ DE LA VEGA/ANDREA MARGARITA</t>
  </si>
  <si>
    <t>GARCIA/GOMEZ/BRENDA CAROLINA</t>
  </si>
  <si>
    <t>VERDUGO/APODACA/ALFREDO</t>
  </si>
  <si>
    <t>ASPURU/ESTRADA/JANET</t>
  </si>
  <si>
    <t>MENDOZA/MEDINA/MIRIAM</t>
  </si>
  <si>
    <t>LOGAN/HUERTA/ERICK ELI RAMON</t>
  </si>
  <si>
    <t>ASCENCIO/MICHEL/OSWALDO</t>
  </si>
  <si>
    <t>QUINTERO/MORALES/RIGOBERTO</t>
  </si>
  <si>
    <t>ROBLES/ACOSTA/BLANCA GABRIELA</t>
  </si>
  <si>
    <t>VALENZUELA/GAXIOLA/MARIA ELENA</t>
  </si>
  <si>
    <t>MENDOZA/ALBA&amp;EZ/DALIA ISABEL</t>
  </si>
  <si>
    <t>ZARATE/CENICEROS/JULIO ALFONSO</t>
  </si>
  <si>
    <t>LEAL/HIRALES/ROSA MARIA</t>
  </si>
  <si>
    <t>BAEZ/ANGELES/HUMBERTO</t>
  </si>
  <si>
    <t>GEORGE/LIZARRAGA/IRVING</t>
  </si>
  <si>
    <t>ARAMBURO/LIZARRAGA/PERLA ANGELICA</t>
  </si>
  <si>
    <t>GARCIA/VALDEZ/MARISOL</t>
  </si>
  <si>
    <t>SOTELO/ESPINOSA DE LOS MONTEROS/AXXEL GONZALO</t>
  </si>
  <si>
    <t>CABRERA/CRUZ/MAYER SEBASTIAN</t>
  </si>
  <si>
    <t>CASTILLO/CHAVARRIA/RODOLFO OMAR</t>
  </si>
  <si>
    <t>ZUMAYA/GUZMAN/OSCAR</t>
  </si>
  <si>
    <t>CARBALLO/MAGDALENO/LESLIE FABIOLA</t>
  </si>
  <si>
    <t>AGUILAR/PARRA/FERNANDO MARCOS</t>
  </si>
  <si>
    <t>MEDINA/GALINDO/MARIO</t>
  </si>
  <si>
    <t>NAVA/MORENO/JOSE ALFONSO</t>
  </si>
  <si>
    <t>GONZALEZ/APODACA/KARIM</t>
  </si>
  <si>
    <t>GUTIERREZ/LIZARRAGA/CONCEPCION DE JESUS</t>
  </si>
  <si>
    <t>GERALDO/ALCALA/LUIS EDUARDO</t>
  </si>
  <si>
    <t>ROMERO/LEON/BLANCA LIZETH</t>
  </si>
  <si>
    <t>CAMARILLO/GUILLEN/LARISSA CHARYNA</t>
  </si>
  <si>
    <t>RAMIREZ/VILLALPANDO/HOMAR HUMBERTO</t>
  </si>
  <si>
    <t>GARCIA/MENDOZA/JESUS ISAIAS</t>
  </si>
  <si>
    <t>SANCHEZ/CASTRO/CRISTIAN ABRAHAM</t>
  </si>
  <si>
    <t>DUARTE/CAMACHO/DAVID</t>
  </si>
  <si>
    <t>JIMENEZ/SANCHEZ/LAILA MARIA</t>
  </si>
  <si>
    <t>COTA/VALDEZ/YONATHAN</t>
  </si>
  <si>
    <t>CAMPOS/CASTILLO/RODRIGO</t>
  </si>
  <si>
    <t>HIRALES/FLORES/ALEJANDRA GUADALUPE</t>
  </si>
  <si>
    <t>SANCHEZ/JIMENEZ/MIREYA</t>
  </si>
  <si>
    <t>CABALLERO/TRASVI&amp;A/DANIELA LIZZETH</t>
  </si>
  <si>
    <t>CERVON/MONTA&amp;O/HUGUETT</t>
  </si>
  <si>
    <t>GOMEZ/MUNGUIA/SALVADOR</t>
  </si>
  <si>
    <t>CABALLERO/REDONA/ENRIQUE</t>
  </si>
  <si>
    <t>HERNANDEZ/GRANADOS/GADIEL</t>
  </si>
  <si>
    <t>FLORES/NAVA/NORA YANETH</t>
  </si>
  <si>
    <t>CASAS/MARTINEZ/MARIA ALEJANDRA</t>
  </si>
  <si>
    <t>RUIZ/ORTEGA/JESUS ASUNCION</t>
  </si>
  <si>
    <t>RUIZ/ACEVEDO/CARLOS ALBERTO</t>
  </si>
  <si>
    <t>ORTEGA/ORTIZ/MARIA GUADALUPE</t>
  </si>
  <si>
    <t>SILVESTRE/LOPEZ/ROCIO</t>
  </si>
  <si>
    <t>ALVAREZ/CABRERAS/DANIELLA</t>
  </si>
  <si>
    <t>BUCIO/MORENO/LUIS EDUARDO</t>
  </si>
  <si>
    <t>BATIZ/YEE/HECTOR ULISES</t>
  </si>
  <si>
    <t>SIDONIO/BERNAL/JOSE ROBERTO</t>
  </si>
  <si>
    <t>QUIROZ/ACOSTA/DIANA IVETH</t>
  </si>
  <si>
    <t>CASTRO/ANGULO/OLIVER</t>
  </si>
  <si>
    <t>RODRIGUEZ/DOMINGUEZ/CLAUDIA LIZETH</t>
  </si>
  <si>
    <t>BASTIDAS/BASTIDAS/ANITA JOSEFINA</t>
  </si>
  <si>
    <t>GONZALEZ//BARBARA DANIELA</t>
  </si>
  <si>
    <t>ANDRADE/VILLANUEVA/ALMA MARICELA</t>
  </si>
  <si>
    <t>MENDOZA/ESPINOZA/MARIA CONCEPCION</t>
  </si>
  <si>
    <t>PAEZ/RODRIGUEZ/JUAN RAMON</t>
  </si>
  <si>
    <t>BORBON/ANTILLON/SISSY</t>
  </si>
  <si>
    <t>MERCADO/RAMIREZ/ROCIO</t>
  </si>
  <si>
    <t>VAZQUEZ/MANRIQUEZ/SERGIO RAMON</t>
  </si>
  <si>
    <t>GONZALEZ/ARAMBURO/GUILLERMO</t>
  </si>
  <si>
    <t>LEE/SANDOVAL/LETICIA GUADALUPE</t>
  </si>
  <si>
    <t>ASTORGA/MORENO/ROSA ISABEL</t>
  </si>
  <si>
    <t>MONROY/MENDEZ/MARIA NORMA</t>
  </si>
  <si>
    <t>VERDUGO/AGUNDEZ/MARISOL</t>
  </si>
  <si>
    <t>GARCIA/MEZA/MANUELA DEL SOCORRO</t>
  </si>
  <si>
    <t>MENDOZA/GUTIERREZ/MARIA</t>
  </si>
  <si>
    <t>VARGAS/ /MARIA DEL CARMEN</t>
  </si>
  <si>
    <t>GARMENDIA/Y FUENTES/DELFINA</t>
  </si>
  <si>
    <t>RUBALCAVA/LARA/ENRIQUE</t>
  </si>
  <si>
    <t>VALENZUELA/SHIMADA/HILDA ELENA</t>
  </si>
  <si>
    <t>GALLARZO/ALVARADO/LIDIA</t>
  </si>
  <si>
    <t>MELING/BARE&amp;O/ADA BELL</t>
  </si>
  <si>
    <t>GONZALEZ/BLANCO/GUADALUPE</t>
  </si>
  <si>
    <t>BASAURI/LOPEZ/IMELDA</t>
  </si>
  <si>
    <t>AMADOR/COTA/MARIA SILVIA</t>
  </si>
  <si>
    <t>GARCIA/PEREZ/GRACIELA</t>
  </si>
  <si>
    <t>PAZ/CANTU/ORALIA</t>
  </si>
  <si>
    <t>BURGOIN//MARIA YOLANDA</t>
  </si>
  <si>
    <t>MORALES/LEYVA/ENRIQUETA</t>
  </si>
  <si>
    <t>CABANILLAS/ESPINOSA/MARIA DE LOS ANGELES</t>
  </si>
  <si>
    <t>RIVERA/CARBALLO/LETICIA ELIZABETH</t>
  </si>
  <si>
    <t>LEON/CAZARES/EDNA</t>
  </si>
  <si>
    <t>AVILES/SALGADO/GUILLERMINA</t>
  </si>
  <si>
    <t>MUNGUIA/HINOJOSA/TRINIDAD</t>
  </si>
  <si>
    <t>DOMINGUEZ/MURILLO/MARIA ALICIA</t>
  </si>
  <si>
    <t>CRUZ/FLORES/JESUS GLORIA</t>
  </si>
  <si>
    <t>AGUILAR/MAYORQUIN/MARIA GUADALUPE</t>
  </si>
  <si>
    <t>ESCOBOSA/VILLELAS/SILVIA</t>
  </si>
  <si>
    <t>RUIZ/GARCIA/PETRA GLORIA</t>
  </si>
  <si>
    <t>LEON/LOPEZ/NATALIA</t>
  </si>
  <si>
    <t>PADILLA/MORAILA/MARIA DE JESUS</t>
  </si>
  <si>
    <t>VILLA/OSORIO/GUILLERMO</t>
  </si>
  <si>
    <t>MONCADA/NU&amp;EZ/JUAN PABLO</t>
  </si>
  <si>
    <t>MONCADA/NU&amp;EZ/EMILY</t>
  </si>
  <si>
    <t>VAZQUEZ/VILLALVA/MARGARITA</t>
  </si>
  <si>
    <t>NU&amp;EZ/PICOS/CATALINA</t>
  </si>
  <si>
    <t>CARREON/Y NEGRETE/MIGUEL</t>
  </si>
  <si>
    <t>ONTIVEROS/BELTRAN/ROSA MARIA</t>
  </si>
  <si>
    <t>ESTRADA/VAZQUEZ/DORA LUZ</t>
  </si>
  <si>
    <t>HERNANDEZ/GARCIA/CONSUELO</t>
  </si>
  <si>
    <t>DOMINGUEZ/NURICUMBO/ILSA</t>
  </si>
  <si>
    <t>RIVERA/RIVERA/ANGELICA</t>
  </si>
  <si>
    <t>HERNANDEZ/AGUILAR/JUANA</t>
  </si>
  <si>
    <t>DE LA VARA/GASTELUM/JULIETA</t>
  </si>
  <si>
    <t>PADILLA/DIAZ/TAIDE</t>
  </si>
  <si>
    <t>GARAVITO/DE ANDA/MARIA ROSARIO</t>
  </si>
  <si>
    <t>AGUILAR/VILLAVICENCIO/GLORIA ESTELA</t>
  </si>
  <si>
    <t>ZU&amp;IGA/ROSALES/BLANCA ESTELA</t>
  </si>
  <si>
    <t>CHAVARIN/ZU&amp;IGA/ADRIAN</t>
  </si>
  <si>
    <t>PEREZ/MANRIQUE/SALOME</t>
  </si>
  <si>
    <t>LANDA/LEYVA/MARIA TRINIDAD</t>
  </si>
  <si>
    <t>DE LA TOBA/ALVAREZ/CLARA</t>
  </si>
  <si>
    <t>ROSS/FELIX/RAMONA</t>
  </si>
  <si>
    <t>AGUILAR/ALVARADO/MARIA EMMA</t>
  </si>
  <si>
    <t>SEGURA/GOMEZ/MARIA DE JESUS</t>
  </si>
  <si>
    <t>ARAIZA/VAZQUEZ/MARIA ISABEL</t>
  </si>
  <si>
    <t>CORREA/ARAIZA /EDUARDO RANULFO</t>
  </si>
  <si>
    <t>RODRIGUEZ/VALLADOLID/ALONDRA GUADALUPE</t>
  </si>
  <si>
    <t>RODRIGUEZ/VALLADOLID/SERGIO ARMANDO</t>
  </si>
  <si>
    <t>BARRERA/MONTEVERDE/BRANDON LUIS</t>
  </si>
  <si>
    <t>NU&amp;EZ/COSIO/OLGA</t>
  </si>
  <si>
    <t>GERALDO/CONTRERAS/MARTIN</t>
  </si>
  <si>
    <t>ESTRADA/DE LA TOBA/ANDREA</t>
  </si>
  <si>
    <t>FELIX/CABADA/NORMA ALICIA</t>
  </si>
  <si>
    <t>CARRILLO/GALLEGOS/ESTHER</t>
  </si>
  <si>
    <t>LORENZO/RAMIREZ/FAUSTO</t>
  </si>
  <si>
    <t>SANDOVAL/ROJAS/ELIAS GAEL</t>
  </si>
  <si>
    <t>SANDOVAL/ROJAS/DIEGO ALONSO</t>
  </si>
  <si>
    <t>SANDOVAL/ROJAS/ERNESTO ARIEL</t>
  </si>
  <si>
    <t>GUTIERREZ/GARCIA/CARLOS IVAN</t>
  </si>
  <si>
    <t>AVILES/ALVAREZ/XOCHITL DELIA</t>
  </si>
  <si>
    <t>SEGOVIA/PE?U?URI/CARMEN DE LOURDES</t>
  </si>
  <si>
    <t>ZAZUETA /FELIX/PERLA GRACIELA</t>
  </si>
  <si>
    <t>ZAZUETA/FELIX/LUIS IVAN</t>
  </si>
  <si>
    <t>VALLE/SANDOVAL/MICHEL</t>
  </si>
  <si>
    <t>VALENCIA/NORIEGA/MEYNARDO IGNACIO</t>
  </si>
  <si>
    <t>ROMERO/PULIDO/ABZIRY</t>
  </si>
  <si>
    <t>TAPIA/DIAZ/FLORENCIA ALEJANDRA</t>
  </si>
  <si>
    <t>CHAVARIN/ZUÑIGA/OMAR IVAN</t>
  </si>
  <si>
    <t>JORDAN/ROSS/ESMERALDA GUADALUPE</t>
  </si>
  <si>
    <t>JORDAN/ROSS/PERLA RUBI</t>
  </si>
  <si>
    <t>YEPIZ/GALVEZ/CECILIA ABIGAIL</t>
  </si>
  <si>
    <t>BARRERA/MONTEVERDE/SILED HAYDEE</t>
  </si>
  <si>
    <t>COTA/NUÑEZ/YAHAIRA GUADALUPE</t>
  </si>
  <si>
    <t>MARTINEZ/HARO/RUBEN</t>
  </si>
  <si>
    <t>MARTINEZ /HARO/VANIA SELENE</t>
  </si>
  <si>
    <t>SANDOVAL/ROJAS /ANDREA MARIA</t>
  </si>
  <si>
    <t>ROMERO/RODRIGUEZ/GABRIELA</t>
  </si>
  <si>
    <t>CASTELLANOS/RODRIGUEZ/GEORGINA ELODIA</t>
  </si>
  <si>
    <t>RODRIGUEZ /GOMEZ/MARIA TERESA</t>
  </si>
  <si>
    <t>ROMERO/RODRIGUEZ/FELIPE DE JESUS</t>
  </si>
  <si>
    <t>SEPULVEDA/AGUILAR /RICARDO</t>
  </si>
  <si>
    <t>VALDEZ/SEGURA/VANESSA GUADALUPE</t>
  </si>
  <si>
    <t>TALAMANTES/FIGUEROA/ARELLY</t>
  </si>
  <si>
    <t>ZUMAYA/OJEDA/JOSE ALEJANDRO</t>
  </si>
  <si>
    <t>DIAZ DE SANDI/MAYTORENA/CARMEN LUCIA</t>
  </si>
  <si>
    <t>ZAZUETA/LUCERO/SELMA</t>
  </si>
  <si>
    <t>SALAZAR/ZARATE/ABRIL</t>
  </si>
  <si>
    <t>SALAZAR/ZARATE/AMBAR</t>
  </si>
  <si>
    <t>GOMEZ/VILLELA/DELIA ESTHER</t>
  </si>
  <si>
    <t>GONZALEZ/EVANS/LETICIA ISABEL</t>
  </si>
  <si>
    <t>ROJO/GONZALEZ/LETICIA ISABEL</t>
  </si>
  <si>
    <t>ROJO/GONZALEZ/JESUS JOEL</t>
  </si>
  <si>
    <t>SANVICENTE/CABRERA/ALEJANDRA</t>
  </si>
  <si>
    <t>RIVERO/RAMIREZ/CASSANDRA</t>
  </si>
  <si>
    <t>CARRILLO/VERA/CRISTIAN EMANUEL</t>
  </si>
  <si>
    <t>CARRILLO/VERA/MICHELLE ANAHI</t>
  </si>
  <si>
    <t>FARIAS/RIVERA/MAGDALENA</t>
  </si>
  <si>
    <t>RIVERA/COSIO/JOSE JESUS</t>
  </si>
  <si>
    <t>ROMERO/CALDERON/GUADALUPE</t>
  </si>
  <si>
    <t>SANTANA/GERALDO/JOEL</t>
  </si>
  <si>
    <t>SALAZAR/SANTANA/CORINA</t>
  </si>
  <si>
    <t>MEDINA/HERNANDEZ/NORMA ANGELICA</t>
  </si>
  <si>
    <t>GARCIA/HERNANDEZ/GERARDO</t>
  </si>
  <si>
    <t>CARMONA/LOPEZ/LIZETH ALEJANDRA</t>
  </si>
  <si>
    <t>GUZMAN/LOPEZ/NELIDA MARGOT</t>
  </si>
  <si>
    <t>VIZCARRA/VAZQUEZ/ERIKA JANETH</t>
  </si>
  <si>
    <t>AGUILAR/VARGAS/ANDRES</t>
  </si>
  <si>
    <t>LARIOS/ALVAREZ/VICTOR MANUEL</t>
  </si>
  <si>
    <t>CERVANTES/ACEVES/DULCE BLANCA</t>
  </si>
  <si>
    <t>PRIETO/LOPEZ/LUIS ALBERTO</t>
  </si>
  <si>
    <t>GUZMAN/PALACIOS/ANA MARIA</t>
  </si>
  <si>
    <t>WONG/CHAN/DAVID THE WING</t>
  </si>
  <si>
    <t>FLORES/MOLINA/ENRIQUE FERNANDO</t>
  </si>
  <si>
    <t>GASTELUM/QUINTERO/RAFAEL ENRIQUE</t>
  </si>
  <si>
    <t>GOMEZ/GUZMAN/DIANA CRISTINA</t>
  </si>
  <si>
    <t>HERNANDEZ/ANTONIO/DANIEL</t>
  </si>
  <si>
    <t>LUNA/VEJAR/JOSE JOEL</t>
  </si>
  <si>
    <t>MESINO/ARMENTA/TIMOTEO</t>
  </si>
  <si>
    <t>OLACHEA/SANCHEZ/NORBERTO</t>
  </si>
  <si>
    <t>PALOMERA/GARCIA/JULIAN</t>
  </si>
  <si>
    <t>OCHOA/MARTINEZ/ANGELES GRICELDA</t>
  </si>
  <si>
    <t>PE&amp;A/HUERTA/SALVADOR</t>
  </si>
  <si>
    <t>JIMENEZ/CASTELLANOS/IDALIA</t>
  </si>
  <si>
    <t>SANCHEZ/HIRALES/ESPIRIDION</t>
  </si>
  <si>
    <t>BARRERA/PERALTA/JESUS ALBERTO</t>
  </si>
  <si>
    <t>VALDEZ/CUADRA/MARIA MAYELA</t>
  </si>
  <si>
    <t>FELIX/CARREON/KENIA GISSEL</t>
  </si>
  <si>
    <t>VALDEOLIVAR/HERNANDEZ/MANUEL SALVADOR</t>
  </si>
  <si>
    <t>ROJO/CRUZ/ROMINA</t>
  </si>
  <si>
    <t>SENCION/MADRIGAL/ESMERALDA JANET</t>
  </si>
  <si>
    <t>SCHCOLNIK/NAVARRO/SRUL</t>
  </si>
  <si>
    <t>HERRERA/FLORES/MARIA LUISA</t>
  </si>
  <si>
    <t>LOPEZ/MANRIQUEZ/ANA ELENA</t>
  </si>
  <si>
    <t>TOLEDO/CHAPARRO/SOL MARLINA</t>
  </si>
  <si>
    <t>CORVERA/DURAN/AMEL ANTONIO</t>
  </si>
  <si>
    <t>GARCIA/RAMIREZ/OMAR PAUL</t>
  </si>
  <si>
    <t>SANCHEZ/LOZANO/ARIEL EVERARDO</t>
  </si>
  <si>
    <t>ACOSTA/LOPEZ/LUCIA DEL CARMEN</t>
  </si>
  <si>
    <t>LOPEZ/SUAREZ/ALAIN EDUARDO</t>
  </si>
  <si>
    <t>MACIAS/RICO/MIGUEL</t>
  </si>
  <si>
    <t>VILLANUEVA/HERNANDEZ/LUIS ALBERTO</t>
  </si>
  <si>
    <t>VELARDE/MONTOYA/ZAIBEL</t>
  </si>
  <si>
    <t>TOLENTINO/DE LA MORA/DIEGO EMILIANO</t>
  </si>
  <si>
    <t>FLORES/PEREZ/VICTOR GABRIEL</t>
  </si>
  <si>
    <t>TORRES/PEREZ/CARLOS MOISES</t>
  </si>
  <si>
    <t>AVILA/RODRIGUEZ/JOSE EDUARDO</t>
  </si>
  <si>
    <t>VENEGAS/MALDONADO/ANGELICA ALEJANDRA</t>
  </si>
  <si>
    <t>N58 J SERVS A D1       80</t>
  </si>
  <si>
    <t>CONTROLADOR DE TRANSP  65</t>
  </si>
  <si>
    <t>QUIM JEFE SECC LAB     80</t>
  </si>
  <si>
    <t>14 LOCALIZADOR PAT "A" 80</t>
  </si>
  <si>
    <t>MEDICO NO FAM CLIN     80</t>
  </si>
  <si>
    <t>40 CONFIANZA NIVEL 40  80</t>
  </si>
  <si>
    <t>22 SRIA SUBDELEG 3     80</t>
  </si>
  <si>
    <t>ORIENT EDUC FISICA     40</t>
  </si>
  <si>
    <t>ORIENT ACT FAMILIARES  33</t>
  </si>
  <si>
    <t>MED NO FAM HOSP        80</t>
  </si>
  <si>
    <t>38 SUBJEFE ENFERM UMA  80</t>
  </si>
  <si>
    <t>09 CONFIANZA NIVEL 9   80</t>
  </si>
  <si>
    <t>COORD ASIST MEDICAS    65</t>
  </si>
  <si>
    <t>ELEVADORISTA           80</t>
  </si>
  <si>
    <t>OFICIAL DE DEP TECNICA 80</t>
  </si>
  <si>
    <t>18 CONFIANZA NIVEL 18  80</t>
  </si>
  <si>
    <t>AYTE TEC PROCES DATOS  80</t>
  </si>
  <si>
    <t>ALMACENISTA            80</t>
  </si>
  <si>
    <t>AYTE UNIV DE OFNAS     80</t>
  </si>
  <si>
    <t>AYUDANTE DE FARMACIA   65</t>
  </si>
  <si>
    <t>AUX SERVS DIETOLOGIA   80</t>
  </si>
  <si>
    <t>OF SERVS DIETOLOGIA    80</t>
  </si>
  <si>
    <t>CONTROLADOR TRANSP     80</t>
  </si>
  <si>
    <t>LABORATORISTA          60</t>
  </si>
  <si>
    <t>MEDICO NO FAM CLIN     60</t>
  </si>
  <si>
    <t>OF SERV DE LAVANDERIA  80</t>
  </si>
  <si>
    <t>24 SUBJ SER BAS UNID C 80</t>
  </si>
  <si>
    <t>TECNICO DE ANESTESIA   60</t>
  </si>
  <si>
    <t>N49 JEFE DEPTO SUBDEL2 80</t>
  </si>
  <si>
    <t>TEC A FLUIDOS-ENERGET  80</t>
  </si>
  <si>
    <t>ORIENTADOR             80</t>
  </si>
  <si>
    <t>ORIENT INIC CULTURAL   20</t>
  </si>
  <si>
    <t>49 SUBDELEGADO 1       80</t>
  </si>
  <si>
    <t>N49 JEFE DEPTO DELEG 1 80</t>
  </si>
  <si>
    <t>TEC C FLUIDOS-ENERGET  80</t>
  </si>
  <si>
    <t>44 JEFE DEPTO A DEL 1  80</t>
  </si>
  <si>
    <t>N41 CONFIANZA NIVEL    80</t>
  </si>
  <si>
    <t>51 DIRECTOR UMB        80</t>
  </si>
  <si>
    <t>AUX DE ENFERMERIA GRAL 72</t>
  </si>
  <si>
    <t>51 CONFIANZA NIVEL 51  80</t>
  </si>
  <si>
    <t>31 CONFIANZA NIVEL 31  80</t>
  </si>
  <si>
    <t>49 CONFIANZA NIVEL 49  80</t>
  </si>
  <si>
    <t>38 CONFIANZA NIVEL 38  80</t>
  </si>
  <si>
    <t>JEFE DE LINEA EN TIENDA80</t>
  </si>
  <si>
    <t>26 CONFIANZA NIVEL 26  80</t>
  </si>
  <si>
    <t>DIRECTOR UMB        80</t>
  </si>
  <si>
    <t>N44 JEFE OFNA DELEG 1  80</t>
  </si>
  <si>
    <t>ORIENT ACT ART DANZA   40</t>
  </si>
  <si>
    <t>N36 AUDITOR A PATR B   80</t>
  </si>
  <si>
    <t>N51 JEFE DEPTO CLINICO 80</t>
  </si>
  <si>
    <t>N55 DIRECTOR UMH B     80</t>
  </si>
  <si>
    <t>N46 COOR DEL ENF D1Y2  80</t>
  </si>
  <si>
    <t>36 RESIDENT CONSERV C  80</t>
  </si>
  <si>
    <t>CONTROLADOR VEHICULOS  80</t>
  </si>
  <si>
    <t>OP TELEX TELEG A       65</t>
  </si>
  <si>
    <t>36 CONFIANZA NIVEL 36  80</t>
  </si>
  <si>
    <t>CONTROLADOR DE TRANSP  80</t>
  </si>
  <si>
    <t>PROF EDUC FISICA C     80</t>
  </si>
  <si>
    <t>AUX DE ENFERMERIA GRAL 65</t>
  </si>
  <si>
    <t>AYTE SERVS DIETOLOGIA  80</t>
  </si>
  <si>
    <t>AUX DE ENFERMERIA U M  80</t>
  </si>
  <si>
    <t>N55 SUP MED PROG DEL   80</t>
  </si>
  <si>
    <t>N57 COORD PROGRAMAS    80</t>
  </si>
  <si>
    <t>N56 SUBDELEGADO 1      80</t>
  </si>
  <si>
    <t>N30 JEF TRAB SOC UMH C 80</t>
  </si>
  <si>
    <t>N39 CONFIANZA NIVEL    80</t>
  </si>
  <si>
    <t>N41 SUBJ ENF UM C      80</t>
  </si>
  <si>
    <t>ENFERMERA GENERAL      65</t>
  </si>
  <si>
    <t>N44 ANALISTA COORD A   80</t>
  </si>
  <si>
    <t>N44 J GPO AP PRES SO D180</t>
  </si>
  <si>
    <t>ESP DE SERVS ADMVOS    80</t>
  </si>
  <si>
    <t>QUIMICO CLIN JEF SECC  80</t>
  </si>
  <si>
    <t>COORD DE PROC DE DATOS 80</t>
  </si>
  <si>
    <t>N41 ANALISTA COORD C   80</t>
  </si>
  <si>
    <t>N39 SUP SERVS FINANZ D180</t>
  </si>
  <si>
    <t>ORIENT ACT ART MUSICA  40</t>
  </si>
  <si>
    <t>N56 JEFE SERVS DELEG 1 80</t>
  </si>
  <si>
    <t>N39 RESP PROY SUBD 2   80</t>
  </si>
  <si>
    <t>N41 SUBJ ENF UM B      80</t>
  </si>
  <si>
    <t>N39 JEFE OFNA A DEL 1  80</t>
  </si>
  <si>
    <t>N20 TEC INF C CTR P INV80</t>
  </si>
  <si>
    <t>N44 RESP PROY SUBD 4   80</t>
  </si>
  <si>
    <t>N39 RESP PROY D1       80</t>
  </si>
  <si>
    <t>PROM SALUD COMUNITARIA 80</t>
  </si>
  <si>
    <t>N49 J GPO AUDITORIA D1 80</t>
  </si>
  <si>
    <t>N24 SUBJ SER BAS UNI C 80</t>
  </si>
  <si>
    <t>N22 CAJERO TIT SUB 1Y2 80</t>
  </si>
  <si>
    <t>N27 ANALISTA D         80</t>
  </si>
  <si>
    <t>N24 CONFIANZA NIVEL    80</t>
  </si>
  <si>
    <t>N55 INVEST TITULAR A   80</t>
  </si>
  <si>
    <t>N12 SRIA E UNID OPERAT 80</t>
  </si>
  <si>
    <t>39 CONFIANZA NIVEL 39  80</t>
  </si>
  <si>
    <t>COOR DE SERVS TECNICOS 80</t>
  </si>
  <si>
    <t>36 JEFE GPO AUD INT D1 80</t>
  </si>
  <si>
    <t>43 ANALISTA SISTEMAS   80</t>
  </si>
  <si>
    <t>35 CONFIANZA NIVEL 35  80</t>
  </si>
  <si>
    <t>N41 SUBJ ENF UM A      80</t>
  </si>
  <si>
    <t>N53 DIRECTOR UMH D     80</t>
  </si>
  <si>
    <t>N41 JEFE ENFERM UM D   80</t>
  </si>
  <si>
    <t>N46 COOR D ENF SP D1Y2 80</t>
  </si>
  <si>
    <t>N41 COO D NUT DIE D1Y2 80</t>
  </si>
  <si>
    <t>N14 AYTE ADMVO         80</t>
  </si>
  <si>
    <t>N47 JEFE DEPTO SUBDEL1 80</t>
  </si>
  <si>
    <t>N53 COORD CL TURNO UMH 80</t>
  </si>
  <si>
    <t>N49 AUDITOR AREA AUD QR80</t>
  </si>
  <si>
    <t>AUX ENFERMERIA U M     80</t>
  </si>
  <si>
    <t>41 COORD ENF SP D1Y2   80</t>
  </si>
  <si>
    <t>JEFE GPO PROCES DATOS  80</t>
  </si>
  <si>
    <t>TEC OP TRANS PAC T INT 80</t>
  </si>
  <si>
    <t>N51 JEFE DEPTO SUBDEL3 80</t>
  </si>
  <si>
    <t>N47 JEFE OFNA SUBDEL 3 80</t>
  </si>
  <si>
    <t>N41 JEFE ENFERM UM E   80</t>
  </si>
  <si>
    <t>N25 ASISTENTE ADMVO A  80</t>
  </si>
  <si>
    <t>OPERADOR TELEFONICO B  80</t>
  </si>
  <si>
    <t>N22 ASISTENTE ADMVO B  80</t>
  </si>
  <si>
    <t>N25 ADMOR CSS UD Y CA  80</t>
  </si>
  <si>
    <t>AUX DE ENFERMERIA U M  65</t>
  </si>
  <si>
    <t>N43 JEFE DEPTO UMH C   80</t>
  </si>
  <si>
    <t>N24 CAJERO TIT SUB 3Y4 80</t>
  </si>
  <si>
    <t>N46 JEFE LABORATORIO   80</t>
  </si>
  <si>
    <t>N47 LIDER PROYECTO C   80</t>
  </si>
  <si>
    <t>N58 COORD TECNICO B    80</t>
  </si>
  <si>
    <t>PSICOLOGO CLINICO      80</t>
  </si>
  <si>
    <t>N13 SRIA J SERV DEL 1  80</t>
  </si>
  <si>
    <t>OF SOPORTE TEC INFORMAT</t>
  </si>
  <si>
    <t>N52 SUBDIR ADMVO UMH C 80</t>
  </si>
  <si>
    <t>N42 JEFE ENFERM UM C   80</t>
  </si>
  <si>
    <t>AUX UNIV DE OFNAS      65</t>
  </si>
  <si>
    <t>N57 CONFIANZA NIVEL    80</t>
  </si>
  <si>
    <t>N36 CONT SIST INTER B  80</t>
  </si>
  <si>
    <t>N30 J OFNA TEC ADMVA 4 80</t>
  </si>
  <si>
    <t>N36 ADMOR UMF 3        80</t>
  </si>
  <si>
    <t>N21 CHOFER DELEGADO 1  80</t>
  </si>
  <si>
    <t>N42 JEFE ENFERM UM B   80</t>
  </si>
  <si>
    <t>N17 ASISTENTE ADMVO C  80</t>
  </si>
  <si>
    <t>ORIENT ACT FAMILIARES  40</t>
  </si>
  <si>
    <t>N49 ADMOR UMH D        80</t>
  </si>
  <si>
    <t>N12 SRIA J DEPTO DEL 1 80</t>
  </si>
  <si>
    <t>ENF TRAS PAC TERAP INT 80</t>
  </si>
  <si>
    <t>AUX AREA MEDICA UMC    80</t>
  </si>
  <si>
    <t>25 CONFIANZA NIVEL 25  80</t>
  </si>
  <si>
    <t>N52 DIRECTOR UM D      80</t>
  </si>
  <si>
    <t>N41 COOR CURSOS ENF    80</t>
  </si>
  <si>
    <t>N60 JEFE(A) SERVS PREST MEDICAS D1 Y D2</t>
  </si>
  <si>
    <t>AUX DE SERVS GRALES U M80</t>
  </si>
  <si>
    <t>N54 COORD ATN MED D1   80</t>
  </si>
  <si>
    <t>N41 COOR DEL TS M D1Y2 80</t>
  </si>
  <si>
    <t>N44 JEFE DEPTO A DEL 1 80</t>
  </si>
  <si>
    <t>N44 SUBJEFE ENFER UMAE 80</t>
  </si>
  <si>
    <t>OPERADOR TELEFONICO C  80</t>
  </si>
  <si>
    <t>N46 SUPERV ACCION COM 80</t>
  </si>
  <si>
    <t>N30 ANALISTA C         80</t>
  </si>
  <si>
    <t>AUX LIMP Y COC U MED   80</t>
  </si>
  <si>
    <t>N63 JEFE DIVISION B    80</t>
  </si>
  <si>
    <t>N51 JEFE OFNA DELEG 4  80</t>
  </si>
  <si>
    <t>N34 MEDICO GRAL U MED  80</t>
  </si>
  <si>
    <t>OP AMBULANCIAS         80</t>
  </si>
  <si>
    <t>N60 CONFIANZA NIVEL    80</t>
  </si>
  <si>
    <t>N51 DIRECTOR UMH E     80</t>
  </si>
  <si>
    <t>N51 CONFIANZA NIVEL    80</t>
  </si>
  <si>
    <t>N49 COOR TEC OR INF DEL B</t>
  </si>
  <si>
    <t>N27 JEF TRAB SOC UMH D 80</t>
  </si>
  <si>
    <t>N34 CONTADOR TIENDA B  80</t>
  </si>
  <si>
    <t>N33 JEF TRAB SOC UMH B 80</t>
  </si>
  <si>
    <t>N20 INSP CONTR TEC INS 80</t>
  </si>
  <si>
    <t>N18 OP SIST PERSONAL   80</t>
  </si>
  <si>
    <t>N52 COORDINADOR D1     80</t>
  </si>
  <si>
    <t>CAMILLERO EN UNIDADES HOSPITALARIAS 80</t>
  </si>
  <si>
    <t>CONTROL VEH SER OR PR 80</t>
  </si>
  <si>
    <t>N52 COORD CLINICO UMH  80</t>
  </si>
  <si>
    <t>N51 JEFE SERVICIOS UMF 80</t>
  </si>
  <si>
    <t>N17 CENSOR CONSTRUC    80</t>
  </si>
  <si>
    <t>N44 SUP NUTRI DIET 80</t>
  </si>
  <si>
    <t>OF DE SERVS ADMVOS     80</t>
  </si>
  <si>
    <t>N26 CONFIANZA NIVEL    80</t>
  </si>
  <si>
    <t>N22 VISITADOR          80</t>
  </si>
  <si>
    <t>N40 SUBJ ENF UM D      80</t>
  </si>
  <si>
    <t>N33 JEF D NUT DIE UMHB 80</t>
  </si>
  <si>
    <t>N20 SRIA DELEGADO 1    80</t>
  </si>
  <si>
    <t>N39 SUPERVISOR LIMPIEZA E HIGIENE 80</t>
  </si>
  <si>
    <t>N46 ENF SUP SAL PUBLICA 80</t>
  </si>
  <si>
    <t>N15 CONFIANZA NIVEL    80</t>
  </si>
  <si>
    <t>N21 AYTE ABO S JUR DEL 80</t>
  </si>
  <si>
    <t>N44 SUP TRAB SOCIAL 80</t>
  </si>
  <si>
    <t>N41 ADMOR TIENDA B     80</t>
  </si>
  <si>
    <t>N38 AUDITOR A PATR A   80</t>
  </si>
  <si>
    <t>N49 COORD TEC ANALISIS Y ESTADIST DEL B</t>
  </si>
  <si>
    <t>N13 SRIA J DEPTO SUBD3 80</t>
  </si>
  <si>
    <t>N45 RESID C PROY CONST 80</t>
  </si>
  <si>
    <t>N36 ANALISTA RESP D    80</t>
  </si>
  <si>
    <t>N41 JEFE OFNA SUBDEL 1 80</t>
  </si>
  <si>
    <t>N48 ASESOR DELEGADO D1 80</t>
  </si>
  <si>
    <t>RESIDENTE 3            80</t>
  </si>
  <si>
    <t>N57 COORDINADOR(A) GEST MEDICA D1 Y D2</t>
  </si>
  <si>
    <t>N10 SRIA J OFNA DEL 1  80</t>
  </si>
  <si>
    <t>N44 ESP SEGURIDAD TRABAJO</t>
  </si>
  <si>
    <t>N17 SRIA SUBDELEGADO 3 80</t>
  </si>
  <si>
    <t>N41 DIR U OP PRES SOC C80</t>
  </si>
  <si>
    <t>JEFE DE OFICINA A      80</t>
  </si>
  <si>
    <t>N54 SUP ESTOM 80</t>
  </si>
  <si>
    <t>N40 AUX SUP INS B PR CO80</t>
  </si>
  <si>
    <t>N26 EJEC OFNA COBR IMSS80</t>
  </si>
  <si>
    <t>N58 COORD MEDIOS D1Y2  80</t>
  </si>
  <si>
    <t>N55 COORD AUX SEG TRAB D1YD2 80</t>
  </si>
  <si>
    <t>N39 JEFE C CONSER UNID 80</t>
  </si>
  <si>
    <t>N51 JEF SPPSTIMSS UMH 2NIV 80</t>
  </si>
  <si>
    <t>N48 COORD DEL ENF ATN MED D1YD2 80</t>
  </si>
  <si>
    <t>N36 INSTRUCTOR(A) CAPACITACION B 80</t>
  </si>
  <si>
    <t>PROF EDUC FISICA B     80</t>
  </si>
  <si>
    <t>N46 ENF SUP ATN MED 80</t>
  </si>
  <si>
    <t>N15 SRIA SUBDELEGADO 2 80</t>
  </si>
  <si>
    <t>N16 TEC ATN ORIE DERECH80</t>
  </si>
  <si>
    <t>N55 COORD AUX GEST MED D1YD2 80</t>
  </si>
  <si>
    <t>PROF EDUC FISICA A     80</t>
  </si>
  <si>
    <t>N57 COORDINADOR(A) INF AN EST D1 Y D2</t>
  </si>
  <si>
    <t>ORIENT ACT ARTIS MUSIC 20</t>
  </si>
  <si>
    <t>N55 COORD AUX ATN MED D1YD2 80</t>
  </si>
  <si>
    <t>N55 COORD AUX MED SAL PUBLICA D1YD2 80</t>
  </si>
  <si>
    <t>N54 DIRECTOR UMH C     80</t>
  </si>
  <si>
    <t>N52 COORD(A) AUX OPER ADMVO D1 Y D2</t>
  </si>
  <si>
    <t>N12 OP  CAJAS TIENDA   80</t>
  </si>
  <si>
    <t>N46 SUP INST B PROY CON80</t>
  </si>
  <si>
    <t>RESIDENTE 2            80</t>
  </si>
  <si>
    <t>N49 DIR UMF 4, 5 Y 6   80</t>
  </si>
  <si>
    <t>N58 COORDINADOR(A) PREV ATN SAL D1 Y D2</t>
  </si>
  <si>
    <t>N62 JEFE GPO AREA AUD QR80</t>
  </si>
  <si>
    <t>N10 AUX ADMINISTRATIVO 80</t>
  </si>
  <si>
    <t>N54 MED SUP MED FAM 80</t>
  </si>
  <si>
    <t>N46 AUX DE APOYO OPERATIVO D1 Y D2 80</t>
  </si>
  <si>
    <t>N41 ANALISTA INF SALUD D1YD2 80</t>
  </si>
  <si>
    <t>N29 JEFE MERC TIENDA B 80</t>
  </si>
  <si>
    <t>N17 LOCALIZADOR PATRON 80</t>
  </si>
  <si>
    <t>N41 ADMINISTRADOR HR PROSP 80</t>
  </si>
  <si>
    <t>N53 DIRECTOR  UMF 2    80</t>
  </si>
  <si>
    <t>N55 COORD AUX MED EDUCA D1YD2 80</t>
  </si>
  <si>
    <t>N48 COORD DEL ENF SAL PUBLICA D1YD2 80</t>
  </si>
  <si>
    <t>N61 SUBDELEGADO 3  80</t>
  </si>
  <si>
    <t>AUX LIMPIEZA E HIGIENE UM Y NO MED 80</t>
  </si>
  <si>
    <t>RESIDENTE 1            80</t>
  </si>
  <si>
    <t>N55 COORD AUX MED EPIDEMIOLOGI D1YD2 80</t>
  </si>
  <si>
    <t>OPERADOR TELEFONICO A  80</t>
  </si>
  <si>
    <t>N52 DIRECTOR UMF 3     80</t>
  </si>
  <si>
    <t>N49 RESID A PROY CONST 80</t>
  </si>
  <si>
    <t>N48 SUP INST A PROY CON80</t>
  </si>
  <si>
    <t>N47 RESID B PROY CONST 80</t>
  </si>
  <si>
    <t>N51 COORD HOSP DON ORG Y TEJ UMH</t>
  </si>
  <si>
    <t>N41 SOPORTE TEC ESP D1 80</t>
  </si>
  <si>
    <t>N44 ABOGADO PROCURADOR 80</t>
  </si>
  <si>
    <t>N55 COORD AUX MED SPPSTIMSS D1YD2 80</t>
  </si>
  <si>
    <t>N48 DIRECTOR MICROZONA 80</t>
  </si>
  <si>
    <t>N62 CONFIANZA NIVEL    80</t>
  </si>
  <si>
    <t>N56 MED SUP LIDER 80</t>
  </si>
  <si>
    <t>N54 SUBDIR MED UMH B   80</t>
  </si>
  <si>
    <t>N31 ADMOR CSS UD Y CA  80</t>
  </si>
  <si>
    <t>N41 ASESOR JUR TES SUB380</t>
  </si>
  <si>
    <t>N57 COORDINADOR(A) PLAN ENL INST D1 Y D2</t>
  </si>
  <si>
    <t>N47 JEFE(A) DEPTO CAPACIT Y TRANSP D1 80</t>
  </si>
  <si>
    <t>N24 J OFNA TEC ADMVA 2 80</t>
  </si>
  <si>
    <t>N49 COOR TEC ATN QUEJ D B</t>
  </si>
  <si>
    <t>N47 CONFIANZA NIVEL    80</t>
  </si>
  <si>
    <t>N41 ADMINISTRADOR UMF 280</t>
  </si>
  <si>
    <t>N36 CONSULTORA ATN O D 80</t>
  </si>
  <si>
    <t>N49 LIDER PROYECTO B   80</t>
  </si>
  <si>
    <t>ORIENT ACT ART ARTE DRA20</t>
  </si>
  <si>
    <t>N33 PSIC EVA COM LAB D280</t>
  </si>
  <si>
    <t>N39 DIRECTORA GUARD C  80</t>
  </si>
  <si>
    <t>N55 COORD AUX MED INVEST D1YD2 80</t>
  </si>
  <si>
    <t>N44 SUP INST C PROY CON80</t>
  </si>
  <si>
    <t>N52 SUBDIR MEDICO UMF  80</t>
  </si>
  <si>
    <t>N17 JEFE CAJ TIENDA    80</t>
  </si>
  <si>
    <t>ORIENT TECNICO MEDICO  20</t>
  </si>
  <si>
    <t>AYTE LIMPIEZA E HIGIENE UM Y NO MED 80</t>
  </si>
  <si>
    <t>PAS ENFERMERIA B SS    80</t>
  </si>
  <si>
    <t>PAS B NUTRICION SS     80</t>
  </si>
  <si>
    <t>PAS B TEC RADIOLOGO SS 80</t>
  </si>
  <si>
    <t>PAS ODONTOLOGIA B SS   80</t>
  </si>
  <si>
    <t>PAS B MEDICINA SER SOC 80</t>
  </si>
  <si>
    <t>PAS ENFERMERIA A SS    80</t>
  </si>
  <si>
    <t>PAS TEC TERAP FIS A SS 80</t>
  </si>
  <si>
    <t>PAS B TEC SALUD COM SS 80</t>
  </si>
  <si>
    <t>BECARIO DE INVESTIG III</t>
  </si>
  <si>
    <t>ORIENT ACT FAMILIARES  20</t>
  </si>
  <si>
    <t>PAS B LIC FISIOTERAPIA</t>
  </si>
  <si>
    <t>BECARIO DE INVESTIG II</t>
  </si>
  <si>
    <t>PAS C TEC RADIOLOGO SS 80</t>
  </si>
  <si>
    <t>BECARIO DE INVESTIG I</t>
  </si>
  <si>
    <t>N54 MED SUP HOSPITALES 80</t>
  </si>
  <si>
    <t>N57 COORDINADOR(A) SALUD TRAB D1 Y D2</t>
  </si>
  <si>
    <t>N58 CONFIANZA NIVEL    80</t>
  </si>
  <si>
    <t>PSICOLOGO EVALUADOR E1</t>
  </si>
  <si>
    <t>COORD MEDIOS E1</t>
  </si>
  <si>
    <t>ABOGADO PROCURADOR E0</t>
  </si>
  <si>
    <t>SUPERV PROYECTOS E2</t>
  </si>
  <si>
    <t>JEFE OFICINA E1</t>
  </si>
  <si>
    <t>ANALISTA SUPERVISOR E2</t>
  </si>
  <si>
    <t>ASESOR JEFE SERVICIO E1</t>
  </si>
  <si>
    <t>INSTRUCTOR(A) CAPACITACION E2</t>
  </si>
  <si>
    <t>TEC ATN DERECHOHABIENTE E0</t>
  </si>
  <si>
    <t>CENSOR CONSTRUCCION E0</t>
  </si>
  <si>
    <t>JEFE OFICINA SUBDELEG E3</t>
  </si>
  <si>
    <t>ING BIOMEDICO E1</t>
  </si>
  <si>
    <t>COORD TEC QUEJAS DERECHOHA E1</t>
  </si>
  <si>
    <t>ASISTENTE INFORMACION E1</t>
  </si>
  <si>
    <t>SECRETARIA E3</t>
  </si>
  <si>
    <t>RESIDENTE CONSTRUCCIONES E2</t>
  </si>
  <si>
    <t>SECRETARIA E2</t>
  </si>
  <si>
    <t>VISITADOR E0</t>
  </si>
  <si>
    <t>LOCALIZADOR PATRONES E0</t>
  </si>
  <si>
    <t>RESP PROYECTOS E2</t>
  </si>
  <si>
    <t>AUDIT AREA AUDIT QUEJAS RESPONSAB E0</t>
  </si>
  <si>
    <t>AUX ADMVO E3</t>
  </si>
  <si>
    <t>COORD TEC ANALISIS Y ESTADISTICA E1</t>
  </si>
  <si>
    <t>ANALISTA E2</t>
  </si>
  <si>
    <t>AUDIT A PATRONES E0</t>
  </si>
  <si>
    <t>CONTROLADOR SIST INTERACTIVO E3</t>
  </si>
  <si>
    <t>INSTRUCTOR(A) CAPACITACION E1</t>
  </si>
  <si>
    <t>RESIDENTE CONSTRUCCIONES E3</t>
  </si>
  <si>
    <t>SUPERV INSTALS CONSTRUCCIONES E2</t>
  </si>
  <si>
    <t>ANALISTA SUPERVISOR E1</t>
  </si>
  <si>
    <t>AUX ADMVO E2</t>
  </si>
  <si>
    <t>COORD PROYECTO E1</t>
  </si>
  <si>
    <t>ANALISTA E1</t>
  </si>
  <si>
    <t>JEFE(A) DEPARTAMENTO LABORAL E1</t>
  </si>
  <si>
    <t>ESPECIAL SEG EN EL TRABAJO E0</t>
  </si>
  <si>
    <t>SECRETARIA E4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</si>
</sst>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_-* #,##0.00_-;\-* #,##0.00_-;_-* \-??_-;_-@_-"/>
    <numFmt numFmtId="165" formatCode="dd"/>
    <numFmt numFmtId="166" formatCode="yyyy"/>
    <numFmt numFmtId="167" formatCode="dd/mmm/yyyy"/>
    <numFmt numFmtId="168" formatCode="dd/mmm"/>
    <numFmt numFmtId="169" formatCode="d&quot; de &quot;mmm&quot; de &quot;yy"/>
    <numFmt numFmtId="170" formatCode="dd/mm/yy\ hh:mm"/>
    <numFmt numFmtId="171" formatCode="0.0"/>
    <numFmt numFmtId="172" formatCode="dd/mm/yy;@"/>
    <numFmt numFmtId="173" formatCode="[h]:mm"/>
    <numFmt numFmtId="174" formatCode="h:mm"/>
    <numFmt numFmtId="175" formatCode="0000"/>
    <numFmt numFmtId="176" formatCode="mm"/>
  </numFmts>
  <fonts count="84">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1"/>
      <color indexed="8"/>
      <name val="Calibri"/>
      <family val="2"/>
    </font>
    <font>
      <sz val="11"/>
      <color indexed="9"/>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b/>
      <sz val="16"/>
      <name val="Arial"/>
      <family val="2"/>
    </font>
    <font>
      <b/>
      <sz val="11"/>
      <name val="Arial"/>
      <family val="2"/>
    </font>
    <font>
      <b/>
      <sz val="10"/>
      <name val="Arial"/>
      <family val="2"/>
    </font>
    <font>
      <sz val="10"/>
      <name val="Concep"/>
    </font>
    <font>
      <sz val="8"/>
      <name val="Arial"/>
      <family val="2"/>
    </font>
    <font>
      <sz val="12"/>
      <name val="Arial"/>
      <family val="2"/>
    </font>
    <font>
      <b/>
      <sz val="14"/>
      <color indexed="13"/>
      <name val="Arial"/>
      <family val="2"/>
    </font>
    <font>
      <b/>
      <sz val="14"/>
      <name val="Arial"/>
      <family val="2"/>
    </font>
    <font>
      <b/>
      <sz val="8"/>
      <name val="Arial"/>
      <family val="2"/>
    </font>
    <font>
      <sz val="10"/>
      <color indexed="10"/>
      <name val="Arial"/>
      <family val="2"/>
    </font>
    <font>
      <b/>
      <sz val="12"/>
      <name val="Arial"/>
      <family val="2"/>
    </font>
    <font>
      <sz val="10"/>
      <name val="Arial"/>
      <family val="2"/>
    </font>
    <font>
      <b/>
      <sz val="9"/>
      <name val="Arial"/>
      <family val="2"/>
    </font>
    <font>
      <sz val="10"/>
      <name val="CG Omega"/>
      <family val="2"/>
    </font>
    <font>
      <b/>
      <sz val="11"/>
      <color indexed="13"/>
      <name val="Arial"/>
      <family val="2"/>
    </font>
    <font>
      <sz val="9"/>
      <color indexed="81"/>
      <name val="Tahoma"/>
      <family val="2"/>
    </font>
    <font>
      <b/>
      <sz val="9"/>
      <color indexed="81"/>
      <name val="Tahoma"/>
      <family val="2"/>
    </font>
    <font>
      <b/>
      <sz val="18"/>
      <name val="Times New Roman"/>
      <family val="1"/>
    </font>
    <font>
      <sz val="18"/>
      <name val="Times New Roman"/>
      <family val="1"/>
    </font>
    <font>
      <b/>
      <sz val="14"/>
      <color theme="0"/>
      <name val="Arial"/>
      <family val="2"/>
    </font>
    <font>
      <b/>
      <sz val="10"/>
      <name val="Times New Roman"/>
      <family val="1"/>
    </font>
    <font>
      <b/>
      <sz val="8"/>
      <name val="Times New Roman"/>
      <family val="1"/>
    </font>
    <font>
      <b/>
      <sz val="3"/>
      <color rgb="FFFFFF00"/>
      <name val="Arial"/>
      <family val="2"/>
    </font>
    <font>
      <sz val="10"/>
      <name val="Arial Unicode MS"/>
      <family val="2"/>
    </font>
    <font>
      <b/>
      <sz val="14"/>
      <color rgb="FFFFFF00"/>
      <name val="Arial"/>
      <family val="2"/>
    </font>
    <font>
      <b/>
      <i/>
      <sz val="12"/>
      <name val="Arial"/>
      <family val="2"/>
    </font>
    <font>
      <u/>
      <sz val="10"/>
      <color theme="10"/>
      <name val="Arial"/>
      <family val="2"/>
    </font>
    <font>
      <b/>
      <sz val="8"/>
      <color indexed="8"/>
      <name val="Tahoma"/>
      <family val="2"/>
    </font>
    <font>
      <sz val="8"/>
      <color indexed="8"/>
      <name val="Tahoma"/>
      <family val="2"/>
    </font>
    <font>
      <b/>
      <sz val="10"/>
      <color theme="0"/>
      <name val="Arial"/>
      <family val="2"/>
    </font>
    <font>
      <sz val="10"/>
      <color theme="0"/>
      <name val="Arial"/>
      <family val="2"/>
    </font>
    <font>
      <b/>
      <sz val="10"/>
      <color rgb="FFFFFF00"/>
      <name val="Arial"/>
      <family val="2"/>
    </font>
    <font>
      <sz val="8"/>
      <color rgb="FFFFC000"/>
      <name val="Arial"/>
      <family val="2"/>
    </font>
    <font>
      <sz val="2"/>
      <name val="Arial"/>
      <family val="2"/>
    </font>
    <font>
      <b/>
      <i/>
      <sz val="10"/>
      <color indexed="8"/>
      <name val="Calibri"/>
      <family val="2"/>
    </font>
    <font>
      <b/>
      <i/>
      <sz val="10"/>
      <color indexed="10"/>
      <name val="Calibri"/>
      <family val="2"/>
    </font>
    <font>
      <sz val="10"/>
      <name val="Calibri"/>
      <family val="2"/>
    </font>
    <font>
      <u/>
      <sz val="10"/>
      <name val="Calibri"/>
      <family val="2"/>
    </font>
    <font>
      <b/>
      <sz val="16"/>
      <color rgb="FFFFFF00"/>
      <name val="Arial"/>
      <family val="2"/>
    </font>
    <font>
      <b/>
      <sz val="10"/>
      <name val="Calibri"/>
      <family val="2"/>
    </font>
    <font>
      <b/>
      <sz val="10"/>
      <color rgb="FFFF0000"/>
      <name val="Arial"/>
      <family val="2"/>
    </font>
    <font>
      <u/>
      <sz val="6"/>
      <name val="Arial"/>
      <family val="2"/>
    </font>
    <font>
      <u/>
      <sz val="10"/>
      <name val="Arial"/>
      <family val="2"/>
    </font>
    <font>
      <b/>
      <u/>
      <sz val="10"/>
      <name val="Arial"/>
      <family val="2"/>
    </font>
    <font>
      <b/>
      <u/>
      <sz val="14"/>
      <name val="Arial"/>
      <family val="2"/>
    </font>
    <font>
      <b/>
      <u/>
      <sz val="16"/>
      <name val="Arial"/>
      <family val="2"/>
    </font>
    <font>
      <b/>
      <u/>
      <sz val="6"/>
      <name val="Arial"/>
      <family val="2"/>
    </font>
    <font>
      <sz val="14"/>
      <name val="Arial"/>
      <family val="2"/>
    </font>
    <font>
      <b/>
      <sz val="11"/>
      <color theme="1"/>
      <name val="Calibri"/>
      <family val="2"/>
      <scheme val="minor"/>
    </font>
    <font>
      <b/>
      <sz val="11"/>
      <color theme="0"/>
      <name val="Calibri"/>
      <family val="2"/>
      <scheme val="minor"/>
    </font>
    <font>
      <b/>
      <u/>
      <sz val="10"/>
      <color rgb="FFFF0000"/>
      <name val="Arial"/>
      <family val="2"/>
    </font>
    <font>
      <sz val="10"/>
      <color rgb="FFFF0000"/>
      <name val="Arial"/>
      <family val="2"/>
    </font>
    <font>
      <sz val="6"/>
      <name val="Arial"/>
      <family val="2"/>
    </font>
    <font>
      <b/>
      <sz val="28"/>
      <name val="Arial"/>
      <family val="2"/>
    </font>
    <font>
      <b/>
      <sz val="6"/>
      <name val="Arial"/>
      <family val="2"/>
    </font>
    <font>
      <u/>
      <sz val="11"/>
      <name val="Arial"/>
      <family val="2"/>
    </font>
    <font>
      <b/>
      <u/>
      <sz val="11"/>
      <name val="Arial"/>
      <family val="2"/>
    </font>
    <font>
      <b/>
      <u/>
      <sz val="11"/>
      <color rgb="FFFF0000"/>
      <name val="Arial"/>
      <family val="2"/>
    </font>
    <font>
      <sz val="11"/>
      <name val="Arial"/>
      <family val="2"/>
    </font>
    <font>
      <b/>
      <sz val="11"/>
      <color rgb="FFFF0000"/>
      <name val="Arial"/>
      <family val="2"/>
    </font>
    <font>
      <sz val="9"/>
      <name val="Arial"/>
      <family val="2"/>
    </font>
    <font>
      <b/>
      <sz val="12"/>
      <color indexed="8"/>
      <name val="Arial"/>
      <family val="2"/>
    </font>
  </fonts>
  <fills count="43">
    <fill>
      <patternFill patternType="none"/>
    </fill>
    <fill>
      <patternFill patternType="gray125"/>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22"/>
        <bgColor indexed="31"/>
      </patternFill>
    </fill>
    <fill>
      <patternFill patternType="solid">
        <fgColor indexed="55"/>
        <bgColor indexed="23"/>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43"/>
        <bgColor indexed="26"/>
      </patternFill>
    </fill>
    <fill>
      <patternFill patternType="solid">
        <fgColor indexed="26"/>
        <bgColor indexed="9"/>
      </patternFill>
    </fill>
    <fill>
      <patternFill patternType="solid">
        <fgColor indexed="13"/>
        <bgColor indexed="34"/>
      </patternFill>
    </fill>
    <fill>
      <patternFill patternType="solid">
        <fgColor indexed="41"/>
        <bgColor indexed="31"/>
      </patternFill>
    </fill>
    <fill>
      <patternFill patternType="solid">
        <fgColor indexed="13"/>
        <bgColor indexed="64"/>
      </patternFill>
    </fill>
    <fill>
      <patternFill patternType="solid">
        <fgColor indexed="44"/>
        <bgColor indexed="64"/>
      </patternFill>
    </fill>
    <fill>
      <patternFill patternType="solid">
        <fgColor indexed="57"/>
        <bgColor indexed="64"/>
      </patternFill>
    </fill>
    <fill>
      <patternFill patternType="solid">
        <fgColor rgb="FFFFFF00"/>
        <bgColor indexed="64"/>
      </patternFill>
    </fill>
    <fill>
      <patternFill patternType="solid">
        <fgColor theme="6" tint="-0.249977111117893"/>
        <bgColor indexed="64"/>
      </patternFill>
    </fill>
    <fill>
      <patternFill patternType="solid">
        <fgColor rgb="FF24A461"/>
        <bgColor indexed="64"/>
      </patternFill>
    </fill>
    <fill>
      <patternFill patternType="solid">
        <fgColor rgb="FF24A461"/>
        <bgColor indexed="31"/>
      </patternFill>
    </fill>
    <fill>
      <patternFill patternType="solid">
        <fgColor rgb="FFFFFF00"/>
        <bgColor indexed="31"/>
      </patternFill>
    </fill>
    <fill>
      <patternFill patternType="solid">
        <fgColor rgb="FFCCFFFF"/>
        <bgColor indexed="64"/>
      </patternFill>
    </fill>
    <fill>
      <patternFill patternType="solid">
        <fgColor rgb="FF24A461"/>
        <bgColor indexed="34"/>
      </patternFill>
    </fill>
    <fill>
      <patternFill patternType="solid">
        <fgColor theme="0"/>
        <bgColor indexed="64"/>
      </patternFill>
    </fill>
    <fill>
      <patternFill patternType="solid">
        <fgColor rgb="FFFFC000"/>
        <bgColor indexed="64"/>
      </patternFill>
    </fill>
    <fill>
      <patternFill patternType="solid">
        <fgColor rgb="FF00B050"/>
        <bgColor indexed="64"/>
      </patternFill>
    </fill>
    <fill>
      <patternFill patternType="solid">
        <fgColor theme="2" tint="-9.9978637043366805E-2"/>
        <bgColor indexed="64"/>
      </patternFill>
    </fill>
    <fill>
      <patternFill patternType="solid">
        <fgColor rgb="FFFF0000"/>
        <bgColor indexed="64"/>
      </patternFill>
    </fill>
    <fill>
      <patternFill patternType="solid">
        <fgColor rgb="FFCCFFFF"/>
        <bgColor indexed="34"/>
      </patternFill>
    </fill>
    <fill>
      <patternFill patternType="solid">
        <fgColor rgb="FFCCFFFF"/>
        <bgColor indexed="31"/>
      </patternFill>
    </fill>
  </fills>
  <borders count="6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top/>
      <bottom style="medium">
        <color indexed="64"/>
      </bottom>
      <diagonal/>
    </border>
    <border>
      <left style="medium">
        <color indexed="64"/>
      </left>
      <right/>
      <top/>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style="thin">
        <color indexed="64"/>
      </right>
      <top/>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medium">
        <color indexed="8"/>
      </top>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8"/>
      </left>
      <right style="thin">
        <color indexed="8"/>
      </right>
      <top/>
      <bottom/>
      <diagonal/>
    </border>
    <border>
      <left/>
      <right/>
      <top style="thin">
        <color indexed="64"/>
      </top>
      <bottom style="medium">
        <color indexed="64"/>
      </bottom>
      <diagonal/>
    </border>
    <border>
      <left style="thin">
        <color indexed="8"/>
      </left>
      <right/>
      <top style="thin">
        <color indexed="8"/>
      </top>
      <bottom style="medium">
        <color indexed="8"/>
      </bottom>
      <diagonal/>
    </border>
    <border>
      <left style="thin">
        <color indexed="8"/>
      </left>
      <right/>
      <top style="medium">
        <color indexed="8"/>
      </top>
      <bottom style="thin">
        <color indexed="8"/>
      </bottom>
      <diagonal/>
    </border>
    <border>
      <left style="thin">
        <color indexed="8"/>
      </left>
      <right/>
      <top/>
      <bottom style="medium">
        <color indexed="8"/>
      </bottom>
      <diagonal/>
    </border>
    <border>
      <left/>
      <right/>
      <top/>
      <bottom style="thick">
        <color rgb="FF009900"/>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8"/>
      </left>
      <right style="thin">
        <color indexed="8"/>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s>
  <cellStyleXfs count="93">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6" fillId="12"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7" fillId="4" borderId="0" applyNumberFormat="0" applyBorder="0" applyAlignment="0" applyProtection="0"/>
    <xf numFmtId="0" fontId="8" fillId="16" borderId="1" applyNumberFormat="0" applyAlignment="0" applyProtection="0"/>
    <xf numFmtId="0" fontId="9" fillId="17" borderId="2" applyNumberFormat="0" applyAlignment="0" applyProtection="0"/>
    <xf numFmtId="0" fontId="10" fillId="0" borderId="3" applyNumberFormat="0" applyFill="0" applyAlignment="0" applyProtection="0"/>
    <xf numFmtId="0" fontId="11" fillId="0" borderId="0" applyNumberFormat="0" applyFill="0" applyBorder="0" applyAlignment="0" applyProtection="0"/>
    <xf numFmtId="0" fontId="6"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21" borderId="0" applyNumberFormat="0" applyBorder="0" applyAlignment="0" applyProtection="0"/>
    <xf numFmtId="0" fontId="12" fillId="7" borderId="1" applyNumberFormat="0" applyAlignment="0" applyProtection="0"/>
    <xf numFmtId="0" fontId="13" fillId="3" borderId="0" applyNumberFormat="0" applyBorder="0" applyAlignment="0" applyProtection="0"/>
    <xf numFmtId="164" fontId="33" fillId="0" borderId="0" applyFill="0" applyBorder="0" applyAlignment="0" applyProtection="0"/>
    <xf numFmtId="0" fontId="14" fillId="22" borderId="0" applyNumberFormat="0" applyBorder="0" applyAlignment="0" applyProtection="0"/>
    <xf numFmtId="0" fontId="4" fillId="0" borderId="0"/>
    <xf numFmtId="0" fontId="33" fillId="23" borderId="4" applyNumberFormat="0" applyAlignment="0" applyProtection="0"/>
    <xf numFmtId="0" fontId="15" fillId="16" borderId="5" applyNumberFormat="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9" fillId="0" borderId="6" applyNumberFormat="0" applyFill="0" applyAlignment="0" applyProtection="0"/>
    <xf numFmtId="0" fontId="20" fillId="0" borderId="7" applyNumberFormat="0" applyFill="0" applyAlignment="0" applyProtection="0"/>
    <xf numFmtId="0" fontId="11" fillId="0" borderId="8" applyNumberFormat="0" applyFill="0" applyAlignment="0" applyProtection="0"/>
    <xf numFmtId="0" fontId="21" fillId="0" borderId="9" applyNumberFormat="0" applyFill="0" applyAlignment="0" applyProtection="0"/>
    <xf numFmtId="0" fontId="48" fillId="0" borderId="0" applyNumberFormat="0" applyFill="0" applyBorder="0" applyAlignment="0" applyProtection="0"/>
    <xf numFmtId="0" fontId="3" fillId="0" borderId="0"/>
    <xf numFmtId="0" fontId="4"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6" fillId="12"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7" fillId="4" borderId="0" applyNumberFormat="0" applyBorder="0" applyAlignment="0" applyProtection="0"/>
    <xf numFmtId="0" fontId="8" fillId="16" borderId="1" applyNumberFormat="0" applyAlignment="0" applyProtection="0"/>
    <xf numFmtId="0" fontId="9" fillId="17" borderId="2" applyNumberFormat="0" applyAlignment="0" applyProtection="0"/>
    <xf numFmtId="0" fontId="10" fillId="0" borderId="3" applyNumberFormat="0" applyFill="0" applyAlignment="0" applyProtection="0"/>
    <xf numFmtId="0" fontId="11" fillId="0" borderId="0" applyNumberFormat="0" applyFill="0" applyBorder="0" applyAlignment="0" applyProtection="0"/>
    <xf numFmtId="0" fontId="6"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21" borderId="0" applyNumberFormat="0" applyBorder="0" applyAlignment="0" applyProtection="0"/>
    <xf numFmtId="0" fontId="12" fillId="7" borderId="1" applyNumberFormat="0" applyAlignment="0" applyProtection="0"/>
    <xf numFmtId="0" fontId="13" fillId="3" borderId="0" applyNumberFormat="0" applyBorder="0" applyAlignment="0" applyProtection="0"/>
    <xf numFmtId="164" fontId="4" fillId="0" borderId="0" applyFill="0" applyBorder="0" applyAlignment="0" applyProtection="0"/>
    <xf numFmtId="0" fontId="14" fillId="22" borderId="0" applyNumberFormat="0" applyBorder="0" applyAlignment="0" applyProtection="0"/>
    <xf numFmtId="0" fontId="4" fillId="23" borderId="4" applyNumberFormat="0" applyAlignment="0" applyProtection="0"/>
    <xf numFmtId="0" fontId="15" fillId="16" borderId="5" applyNumberFormat="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9" fillId="0" borderId="6" applyNumberFormat="0" applyFill="0" applyAlignment="0" applyProtection="0"/>
    <xf numFmtId="0" fontId="20" fillId="0" borderId="7" applyNumberFormat="0" applyFill="0" applyAlignment="0" applyProtection="0"/>
    <xf numFmtId="0" fontId="11" fillId="0" borderId="8" applyNumberFormat="0" applyFill="0" applyAlignment="0" applyProtection="0"/>
    <xf numFmtId="0" fontId="21" fillId="0" borderId="9" applyNumberFormat="0" applyFill="0" applyAlignment="0" applyProtection="0"/>
    <xf numFmtId="0" fontId="2" fillId="0" borderId="0"/>
    <xf numFmtId="0" fontId="4" fillId="0" borderId="0"/>
    <xf numFmtId="0" fontId="1" fillId="0" borderId="0"/>
    <xf numFmtId="0" fontId="1" fillId="0" borderId="0"/>
  </cellStyleXfs>
  <cellXfs count="409">
    <xf numFmtId="0" fontId="0" fillId="0" borderId="0" xfId="0"/>
    <xf numFmtId="0" fontId="0" fillId="0" borderId="0" xfId="0" applyAlignment="1">
      <alignment horizontal="center"/>
    </xf>
    <xf numFmtId="0" fontId="24" fillId="0" borderId="0" xfId="0" applyFont="1" applyAlignment="1">
      <alignment horizontal="center"/>
    </xf>
    <xf numFmtId="0" fontId="24" fillId="0" borderId="0" xfId="0" applyFont="1"/>
    <xf numFmtId="0" fontId="0" fillId="0" borderId="0" xfId="0" applyAlignment="1">
      <alignment wrapText="1"/>
    </xf>
    <xf numFmtId="0" fontId="24" fillId="26" borderId="19" xfId="0" applyFont="1" applyFill="1" applyBorder="1"/>
    <xf numFmtId="0" fontId="25" fillId="0" borderId="0" xfId="0" applyFont="1"/>
    <xf numFmtId="0" fontId="24" fillId="26" borderId="20" xfId="0" applyFont="1" applyFill="1" applyBorder="1"/>
    <xf numFmtId="0" fontId="24" fillId="26" borderId="21" xfId="0" applyFont="1" applyFill="1" applyBorder="1"/>
    <xf numFmtId="0" fontId="24" fillId="26" borderId="23" xfId="0" applyFont="1" applyFill="1" applyBorder="1"/>
    <xf numFmtId="0" fontId="24" fillId="26" borderId="25" xfId="0" applyFont="1" applyFill="1" applyBorder="1"/>
    <xf numFmtId="0" fontId="0" fillId="26" borderId="23" xfId="0" applyFill="1" applyBorder="1"/>
    <xf numFmtId="0" fontId="0" fillId="0" borderId="16" xfId="0" applyBorder="1"/>
    <xf numFmtId="0" fontId="27" fillId="0" borderId="16" xfId="0" applyFont="1" applyBorder="1" applyAlignment="1">
      <alignment horizontal="center"/>
    </xf>
    <xf numFmtId="0" fontId="29" fillId="27" borderId="22" xfId="0" applyFont="1" applyFill="1" applyBorder="1"/>
    <xf numFmtId="0" fontId="0" fillId="0" borderId="16" xfId="0" applyBorder="1" applyAlignment="1">
      <alignment horizontal="center"/>
    </xf>
    <xf numFmtId="0" fontId="40" fillId="0" borderId="40" xfId="0" applyFont="1" applyBorder="1"/>
    <xf numFmtId="0" fontId="40" fillId="0" borderId="10" xfId="0" applyFont="1" applyBorder="1"/>
    <xf numFmtId="0" fontId="40" fillId="0" borderId="10" xfId="0" applyFont="1" applyBorder="1" applyAlignment="1">
      <alignment horizontal="left"/>
    </xf>
    <xf numFmtId="0" fontId="40" fillId="0" borderId="11" xfId="0" applyFont="1" applyBorder="1"/>
    <xf numFmtId="0" fontId="28" fillId="28" borderId="24" xfId="0" applyFont="1" applyFill="1" applyBorder="1" applyAlignment="1">
      <alignment vertical="center"/>
    </xf>
    <xf numFmtId="0" fontId="28" fillId="28" borderId="36" xfId="0" applyFont="1" applyFill="1" applyBorder="1" applyAlignment="1">
      <alignment vertical="center"/>
    </xf>
    <xf numFmtId="0" fontId="28" fillId="0" borderId="0" xfId="0" applyFont="1" applyAlignment="1">
      <alignment vertical="center"/>
    </xf>
    <xf numFmtId="14" fontId="41" fillId="0" borderId="0" xfId="0" applyNumberFormat="1" applyFont="1" applyAlignment="1">
      <alignment vertical="center"/>
    </xf>
    <xf numFmtId="4" fontId="40" fillId="0" borderId="52" xfId="0" applyNumberFormat="1" applyFont="1" applyBorder="1" applyAlignment="1">
      <alignment horizontal="center"/>
    </xf>
    <xf numFmtId="4" fontId="40" fillId="0" borderId="13" xfId="0" applyNumberFormat="1" applyFont="1" applyBorder="1" applyAlignment="1">
      <alignment horizontal="center"/>
    </xf>
    <xf numFmtId="4" fontId="40" fillId="0" borderId="53" xfId="0" applyNumberFormat="1" applyFont="1" applyBorder="1" applyAlignment="1">
      <alignment horizontal="center"/>
    </xf>
    <xf numFmtId="3" fontId="39" fillId="17" borderId="51" xfId="0" applyNumberFormat="1" applyFont="1" applyFill="1" applyBorder="1" applyAlignment="1">
      <alignment horizontal="center" vertical="center"/>
    </xf>
    <xf numFmtId="3" fontId="43" fillId="17" borderId="16" xfId="0" applyNumberFormat="1" applyFont="1" applyFill="1" applyBorder="1" applyAlignment="1">
      <alignment horizontal="center" vertical="center"/>
    </xf>
    <xf numFmtId="3" fontId="42" fillId="17" borderId="16" xfId="0" applyNumberFormat="1" applyFont="1" applyFill="1" applyBorder="1" applyAlignment="1">
      <alignment horizontal="center" vertical="center"/>
    </xf>
    <xf numFmtId="0" fontId="39" fillId="17" borderId="41" xfId="0" applyFont="1" applyFill="1" applyBorder="1" applyAlignment="1">
      <alignment horizontal="left" vertical="center"/>
    </xf>
    <xf numFmtId="0" fontId="30" fillId="26" borderId="24" xfId="0" applyFont="1" applyFill="1" applyBorder="1" applyAlignment="1">
      <alignment horizontal="center" vertical="top"/>
    </xf>
    <xf numFmtId="0" fontId="0" fillId="0" borderId="54" xfId="0" applyBorder="1"/>
    <xf numFmtId="0" fontId="51" fillId="30" borderId="16" xfId="0" applyFont="1" applyFill="1" applyBorder="1" applyAlignment="1">
      <alignment horizontal="center"/>
    </xf>
    <xf numFmtId="175" fontId="47" fillId="0" borderId="16" xfId="0" applyNumberFormat="1" applyFont="1" applyBorder="1" applyAlignment="1">
      <alignment horizontal="center"/>
    </xf>
    <xf numFmtId="0" fontId="47" fillId="0" borderId="16" xfId="0" applyFont="1" applyBorder="1"/>
    <xf numFmtId="2" fontId="0" fillId="0" borderId="16" xfId="0" applyNumberFormat="1" applyBorder="1" applyAlignment="1">
      <alignment horizontal="right"/>
    </xf>
    <xf numFmtId="4" fontId="0" fillId="0" borderId="16" xfId="0" applyNumberFormat="1" applyBorder="1"/>
    <xf numFmtId="0" fontId="0" fillId="0" borderId="39" xfId="0" applyBorder="1"/>
    <xf numFmtId="175" fontId="0" fillId="0" borderId="16" xfId="0" applyNumberFormat="1" applyBorder="1" applyAlignment="1">
      <alignment horizontal="center"/>
    </xf>
    <xf numFmtId="4" fontId="0" fillId="0" borderId="16" xfId="0" applyNumberFormat="1" applyBorder="1" applyAlignment="1">
      <alignment horizontal="right"/>
    </xf>
    <xf numFmtId="2" fontId="0" fillId="0" borderId="16" xfId="0" applyNumberFormat="1" applyBorder="1"/>
    <xf numFmtId="164" fontId="33" fillId="0" borderId="16" xfId="32" applyBorder="1"/>
    <xf numFmtId="164" fontId="33" fillId="0" borderId="16" xfId="32" applyBorder="1" applyAlignment="1">
      <alignment horizontal="right"/>
    </xf>
    <xf numFmtId="14" fontId="0" fillId="0" borderId="16" xfId="0" applyNumberFormat="1" applyBorder="1"/>
    <xf numFmtId="12" fontId="0" fillId="0" borderId="16" xfId="0" applyNumberFormat="1" applyBorder="1"/>
    <xf numFmtId="175" fontId="0" fillId="0" borderId="48" xfId="0" applyNumberFormat="1" applyBorder="1" applyAlignment="1">
      <alignment horizontal="center"/>
    </xf>
    <xf numFmtId="0" fontId="0" fillId="0" borderId="48" xfId="0" applyBorder="1"/>
    <xf numFmtId="0" fontId="0" fillId="31" borderId="27" xfId="0" applyFill="1" applyBorder="1"/>
    <xf numFmtId="14" fontId="0" fillId="0" borderId="0" xfId="0" applyNumberFormat="1"/>
    <xf numFmtId="0" fontId="52" fillId="0" borderId="0" xfId="0" applyFont="1"/>
    <xf numFmtId="0" fontId="0" fillId="31" borderId="0" xfId="0" applyFill="1"/>
    <xf numFmtId="0" fontId="30" fillId="31" borderId="27" xfId="0" applyFont="1" applyFill="1" applyBorder="1" applyAlignment="1">
      <alignment vertical="center"/>
    </xf>
    <xf numFmtId="0" fontId="0" fillId="31" borderId="22" xfId="0" applyFill="1" applyBorder="1"/>
    <xf numFmtId="0" fontId="0" fillId="31" borderId="26" xfId="0" applyFill="1" applyBorder="1"/>
    <xf numFmtId="0" fontId="0" fillId="31" borderId="28" xfId="0" applyFill="1" applyBorder="1"/>
    <xf numFmtId="0" fontId="0" fillId="31" borderId="29" xfId="0" applyFill="1" applyBorder="1"/>
    <xf numFmtId="0" fontId="54" fillId="31" borderId="0" xfId="0" applyFont="1" applyFill="1"/>
    <xf numFmtId="0" fontId="54" fillId="31" borderId="22" xfId="0" applyFont="1" applyFill="1" applyBorder="1"/>
    <xf numFmtId="12" fontId="0" fillId="0" borderId="0" xfId="0" applyNumberFormat="1"/>
    <xf numFmtId="0" fontId="29" fillId="33" borderId="35" xfId="0" applyFont="1" applyFill="1" applyBorder="1" applyAlignment="1">
      <alignment horizontal="center" shrinkToFit="1"/>
    </xf>
    <xf numFmtId="173" fontId="24" fillId="32" borderId="0" xfId="0" applyNumberFormat="1" applyFont="1" applyFill="1" applyAlignment="1">
      <alignment horizontal="center" vertical="center"/>
    </xf>
    <xf numFmtId="0" fontId="55" fillId="31" borderId="0" xfId="0" applyFont="1" applyFill="1"/>
    <xf numFmtId="0" fontId="30" fillId="31" borderId="0" xfId="0" applyFont="1" applyFill="1" applyAlignment="1">
      <alignment vertical="center"/>
    </xf>
    <xf numFmtId="0" fontId="30" fillId="31" borderId="22" xfId="0" applyFont="1" applyFill="1" applyBorder="1" applyAlignment="1">
      <alignment vertical="center"/>
    </xf>
    <xf numFmtId="0" fontId="30" fillId="31" borderId="0" xfId="0" applyFont="1" applyFill="1"/>
    <xf numFmtId="0" fontId="30" fillId="31" borderId="22" xfId="0" applyFont="1" applyFill="1" applyBorder="1"/>
    <xf numFmtId="0" fontId="26" fillId="31" borderId="0" xfId="0" applyFont="1" applyFill="1"/>
    <xf numFmtId="0" fontId="26" fillId="31" borderId="22" xfId="0" applyFont="1" applyFill="1" applyBorder="1"/>
    <xf numFmtId="2" fontId="23" fillId="31" borderId="0" xfId="0" applyNumberFormat="1" applyFont="1" applyFill="1" applyAlignment="1">
      <alignment vertical="center"/>
    </xf>
    <xf numFmtId="0" fontId="56" fillId="24" borderId="49" xfId="0" applyFont="1" applyFill="1" applyBorder="1" applyAlignment="1" applyProtection="1">
      <alignment horizontal="center" vertical="center"/>
      <protection locked="0"/>
    </xf>
    <xf numFmtId="0" fontId="56" fillId="24" borderId="0" xfId="0" applyFont="1" applyFill="1" applyAlignment="1" applyProtection="1">
      <alignment horizontal="center" vertical="center"/>
      <protection locked="0"/>
    </xf>
    <xf numFmtId="0" fontId="56" fillId="24" borderId="15" xfId="0" applyFont="1" applyFill="1" applyBorder="1" applyAlignment="1" applyProtection="1">
      <alignment horizontal="center" vertical="center"/>
      <protection locked="0"/>
    </xf>
    <xf numFmtId="167" fontId="57" fillId="24" borderId="0" xfId="0" applyNumberFormat="1" applyFont="1" applyFill="1" applyAlignment="1" applyProtection="1">
      <alignment horizontal="center" vertical="center"/>
      <protection locked="0"/>
    </xf>
    <xf numFmtId="0" fontId="56" fillId="24" borderId="12" xfId="0" applyFont="1" applyFill="1" applyBorder="1" applyAlignment="1" applyProtection="1">
      <alignment horizontal="center" vertical="center"/>
      <protection locked="0"/>
    </xf>
    <xf numFmtId="0" fontId="0" fillId="0" borderId="0" xfId="0" applyProtection="1">
      <protection locked="0"/>
    </xf>
    <xf numFmtId="0" fontId="0" fillId="0" borderId="16" xfId="0" applyBorder="1" applyAlignment="1" applyProtection="1">
      <alignment horizontal="right" vertical="center"/>
      <protection locked="0"/>
    </xf>
    <xf numFmtId="0" fontId="58" fillId="0" borderId="16" xfId="0" applyFont="1" applyBorder="1" applyProtection="1">
      <protection locked="0"/>
    </xf>
    <xf numFmtId="0" fontId="0" fillId="0" borderId="16" xfId="0" applyBorder="1" applyAlignment="1" applyProtection="1">
      <alignment horizontal="center"/>
      <protection locked="0"/>
    </xf>
    <xf numFmtId="0" fontId="0" fillId="0" borderId="16" xfId="0" applyBorder="1" applyProtection="1">
      <protection locked="0"/>
    </xf>
    <xf numFmtId="4" fontId="0" fillId="0" borderId="16" xfId="0" applyNumberFormat="1" applyBorder="1" applyProtection="1">
      <protection locked="0"/>
    </xf>
    <xf numFmtId="0" fontId="58" fillId="0" borderId="16" xfId="0" applyFont="1" applyBorder="1" applyAlignment="1" applyProtection="1">
      <alignment horizontal="center" vertical="center"/>
      <protection locked="0"/>
    </xf>
    <xf numFmtId="167" fontId="58" fillId="0" borderId="16" xfId="0" applyNumberFormat="1" applyFont="1" applyBorder="1" applyAlignment="1" applyProtection="1">
      <alignment horizontal="center"/>
      <protection locked="0"/>
    </xf>
    <xf numFmtId="0" fontId="0" fillId="0" borderId="47" xfId="0" applyBorder="1" applyAlignment="1" applyProtection="1">
      <alignment horizontal="center"/>
      <protection locked="0"/>
    </xf>
    <xf numFmtId="0" fontId="0" fillId="0" borderId="16" xfId="0" applyBorder="1" applyAlignment="1" applyProtection="1">
      <alignment horizontal="center" vertical="center"/>
      <protection locked="0"/>
    </xf>
    <xf numFmtId="0" fontId="0" fillId="0" borderId="16" xfId="0" applyBorder="1" applyAlignment="1" applyProtection="1">
      <alignment horizontal="left"/>
      <protection locked="0"/>
    </xf>
    <xf numFmtId="49" fontId="0" fillId="0" borderId="16" xfId="0" applyNumberFormat="1" applyBorder="1" applyAlignment="1" applyProtection="1">
      <alignment horizontal="center"/>
      <protection locked="0"/>
    </xf>
    <xf numFmtId="0" fontId="58" fillId="0" borderId="16" xfId="0" applyFont="1" applyBorder="1" applyAlignment="1" applyProtection="1">
      <alignment horizontal="center"/>
      <protection locked="0"/>
    </xf>
    <xf numFmtId="0" fontId="58" fillId="0" borderId="16" xfId="0" applyFont="1" applyBorder="1" applyAlignment="1" applyProtection="1">
      <alignment horizontal="left"/>
      <protection locked="0"/>
    </xf>
    <xf numFmtId="0" fontId="35" fillId="0" borderId="16" xfId="0" applyFont="1" applyBorder="1" applyAlignment="1" applyProtection="1">
      <alignment horizontal="right" vertical="center"/>
      <protection locked="0"/>
    </xf>
    <xf numFmtId="0" fontId="35" fillId="0" borderId="16" xfId="0" applyFont="1" applyBorder="1" applyAlignment="1" applyProtection="1">
      <alignment horizontal="left"/>
      <protection locked="0"/>
    </xf>
    <xf numFmtId="0" fontId="35" fillId="0" borderId="16" xfId="0" applyFont="1" applyBorder="1" applyAlignment="1" applyProtection="1">
      <alignment horizontal="center"/>
      <protection locked="0"/>
    </xf>
    <xf numFmtId="49" fontId="0" fillId="0" borderId="16" xfId="0" applyNumberFormat="1" applyBorder="1" applyAlignment="1" applyProtection="1">
      <alignment horizontal="right"/>
      <protection locked="0"/>
    </xf>
    <xf numFmtId="20" fontId="0" fillId="0" borderId="16" xfId="0" applyNumberFormat="1" applyBorder="1" applyAlignment="1" applyProtection="1">
      <alignment horizontal="center"/>
      <protection locked="0"/>
    </xf>
    <xf numFmtId="0" fontId="0" fillId="0" borderId="16" xfId="0" applyBorder="1" applyAlignment="1" applyProtection="1">
      <alignment vertical="center"/>
      <protection locked="0"/>
    </xf>
    <xf numFmtId="0" fontId="45" fillId="0" borderId="16" xfId="0" applyFont="1" applyBorder="1" applyAlignment="1" applyProtection="1">
      <alignment horizontal="right" vertical="center"/>
      <protection locked="0"/>
    </xf>
    <xf numFmtId="0" fontId="45" fillId="0" borderId="16" xfId="0" applyFont="1" applyBorder="1" applyAlignment="1" applyProtection="1">
      <alignment horizontal="left"/>
      <protection locked="0"/>
    </xf>
    <xf numFmtId="0" fontId="45" fillId="0" borderId="16" xfId="0" applyFont="1" applyBorder="1" applyAlignment="1" applyProtection="1">
      <alignment horizontal="center"/>
      <protection locked="0"/>
    </xf>
    <xf numFmtId="0" fontId="0" fillId="0" borderId="0" xfId="0" applyAlignment="1" applyProtection="1">
      <alignment horizontal="center"/>
      <protection locked="0"/>
    </xf>
    <xf numFmtId="4" fontId="0" fillId="0" borderId="0" xfId="0" applyNumberFormat="1" applyProtection="1">
      <protection locked="0"/>
    </xf>
    <xf numFmtId="0" fontId="35" fillId="0" borderId="16" xfId="0" applyFont="1" applyBorder="1" applyProtection="1">
      <protection locked="0"/>
    </xf>
    <xf numFmtId="0" fontId="59" fillId="0" borderId="16" xfId="0" applyFont="1" applyBorder="1" applyProtection="1">
      <protection locked="0"/>
    </xf>
    <xf numFmtId="0" fontId="35" fillId="0" borderId="16" xfId="0" applyFont="1" applyBorder="1" applyAlignment="1" applyProtection="1">
      <alignment horizontal="center" vertical="center"/>
      <protection locked="0"/>
    </xf>
    <xf numFmtId="169" fontId="0" fillId="0" borderId="16" xfId="0" applyNumberFormat="1" applyBorder="1" applyProtection="1">
      <protection locked="0"/>
    </xf>
    <xf numFmtId="14" fontId="0" fillId="0" borderId="16" xfId="0" applyNumberFormat="1" applyBorder="1" applyProtection="1">
      <protection locked="0"/>
    </xf>
    <xf numFmtId="14" fontId="0" fillId="0" borderId="16" xfId="0" applyNumberFormat="1" applyBorder="1" applyAlignment="1" applyProtection="1">
      <alignment horizontal="center"/>
      <protection locked="0"/>
    </xf>
    <xf numFmtId="0" fontId="48" fillId="0" borderId="16" xfId="44" applyNumberFormat="1" applyFill="1" applyBorder="1" applyProtection="1">
      <protection locked="0"/>
    </xf>
    <xf numFmtId="1" fontId="0" fillId="0" borderId="16" xfId="0" applyNumberFormat="1" applyBorder="1" applyAlignment="1" applyProtection="1">
      <alignment horizontal="center"/>
      <protection locked="0"/>
    </xf>
    <xf numFmtId="0" fontId="56" fillId="0" borderId="16" xfId="0" applyFont="1" applyBorder="1" applyAlignment="1" applyProtection="1">
      <alignment horizontal="right" vertical="center"/>
      <protection locked="0"/>
    </xf>
    <xf numFmtId="0" fontId="56" fillId="0" borderId="16" xfId="0" applyFont="1" applyBorder="1" applyAlignment="1" applyProtection="1">
      <alignment horizontal="center" vertical="center"/>
      <protection locked="0"/>
    </xf>
    <xf numFmtId="4" fontId="56" fillId="0" borderId="16" xfId="0" applyNumberFormat="1" applyFont="1" applyBorder="1" applyAlignment="1" applyProtection="1">
      <alignment horizontal="center" vertical="center"/>
      <protection locked="0"/>
    </xf>
    <xf numFmtId="167" fontId="57" fillId="0" borderId="16" xfId="0" applyNumberFormat="1" applyFont="1" applyBorder="1" applyAlignment="1" applyProtection="1">
      <alignment horizontal="center" vertical="center"/>
      <protection locked="0"/>
    </xf>
    <xf numFmtId="0" fontId="56" fillId="0" borderId="47" xfId="0" applyFont="1" applyBorder="1" applyAlignment="1" applyProtection="1">
      <alignment horizontal="center" vertical="center"/>
      <protection locked="0"/>
    </xf>
    <xf numFmtId="0" fontId="0" fillId="0" borderId="0" xfId="0" applyAlignment="1" applyProtection="1">
      <alignment horizontal="left"/>
      <protection locked="0"/>
    </xf>
    <xf numFmtId="0" fontId="0" fillId="0" borderId="14" xfId="0" applyBorder="1" applyProtection="1">
      <protection locked="0"/>
    </xf>
    <xf numFmtId="0" fontId="0" fillId="0" borderId="0" xfId="0" applyAlignment="1" applyProtection="1">
      <alignment horizontal="right"/>
      <protection locked="0"/>
    </xf>
    <xf numFmtId="0" fontId="31" fillId="0" borderId="0" xfId="0" applyFont="1" applyProtection="1">
      <protection locked="0"/>
    </xf>
    <xf numFmtId="0" fontId="24" fillId="0" borderId="0" xfId="0" applyFont="1" applyProtection="1">
      <protection locked="0"/>
    </xf>
    <xf numFmtId="0" fontId="30" fillId="31" borderId="0" xfId="0" applyFont="1" applyFill="1" applyAlignment="1">
      <alignment horizontal="center" vertical="center"/>
    </xf>
    <xf numFmtId="0" fontId="30" fillId="26" borderId="24" xfId="0" applyFont="1" applyFill="1" applyBorder="1" applyAlignment="1">
      <alignment horizontal="center"/>
    </xf>
    <xf numFmtId="49" fontId="32" fillId="25" borderId="17" xfId="0" applyNumberFormat="1" applyFont="1" applyFill="1" applyBorder="1" applyAlignment="1" applyProtection="1">
      <alignment horizontal="center"/>
      <protection locked="0"/>
    </xf>
    <xf numFmtId="0" fontId="0" fillId="29" borderId="0" xfId="0" applyFill="1" applyAlignment="1">
      <alignment horizontal="left"/>
    </xf>
    <xf numFmtId="0" fontId="0" fillId="29" borderId="0" xfId="0" applyFill="1" applyAlignment="1">
      <alignment horizontal="left" vertical="center"/>
    </xf>
    <xf numFmtId="0" fontId="24" fillId="31" borderId="0" xfId="0" applyFont="1" applyFill="1"/>
    <xf numFmtId="175" fontId="24" fillId="31" borderId="0" xfId="0" applyNumberFormat="1" applyFont="1" applyFill="1" applyAlignment="1">
      <alignment horizontal="center"/>
    </xf>
    <xf numFmtId="0" fontId="24" fillId="31" borderId="28" xfId="0" applyFont="1" applyFill="1" applyBorder="1"/>
    <xf numFmtId="14" fontId="0" fillId="31" borderId="0" xfId="0" applyNumberFormat="1" applyFill="1"/>
    <xf numFmtId="165" fontId="0" fillId="31" borderId="0" xfId="0" applyNumberFormat="1" applyFill="1"/>
    <xf numFmtId="176" fontId="0" fillId="31" borderId="0" xfId="0" applyNumberFormat="1" applyFill="1"/>
    <xf numFmtId="166" fontId="0" fillId="31" borderId="0" xfId="0" applyNumberFormat="1" applyFill="1"/>
    <xf numFmtId="0" fontId="30" fillId="0" borderId="0" xfId="0" applyFont="1" applyAlignment="1">
      <alignment horizontal="center" vertical="center" shrinkToFit="1"/>
    </xf>
    <xf numFmtId="0" fontId="30" fillId="0" borderId="0" xfId="0" applyFont="1" applyAlignment="1">
      <alignment horizontal="center" vertical="center"/>
    </xf>
    <xf numFmtId="0" fontId="44" fillId="0" borderId="0" xfId="0" applyFont="1" applyAlignment="1">
      <alignment vertical="center"/>
    </xf>
    <xf numFmtId="49" fontId="32" fillId="0" borderId="0" xfId="0" applyNumberFormat="1" applyFont="1" applyAlignment="1">
      <alignment horizontal="center"/>
    </xf>
    <xf numFmtId="171" fontId="53" fillId="0" borderId="0" xfId="0" applyNumberFormat="1" applyFont="1" applyAlignment="1">
      <alignment horizontal="center" vertical="center"/>
    </xf>
    <xf numFmtId="0" fontId="36" fillId="0" borderId="0" xfId="0" applyFont="1" applyAlignment="1">
      <alignment horizontal="center" vertical="center"/>
    </xf>
    <xf numFmtId="0" fontId="24" fillId="33" borderId="0" xfId="0" applyFont="1" applyFill="1" applyAlignment="1">
      <alignment horizontal="center" vertical="center"/>
    </xf>
    <xf numFmtId="0" fontId="32" fillId="31" borderId="27" xfId="0" applyFont="1" applyFill="1" applyBorder="1" applyAlignment="1">
      <alignment vertical="center"/>
    </xf>
    <xf numFmtId="0" fontId="32" fillId="31" borderId="0" xfId="0" applyFont="1" applyFill="1" applyAlignment="1">
      <alignment vertical="center"/>
    </xf>
    <xf numFmtId="0" fontId="24" fillId="0" borderId="0" xfId="0" applyFont="1" applyAlignment="1">
      <alignment horizontal="center" vertical="center" shrinkToFit="1"/>
    </xf>
    <xf numFmtId="0" fontId="24" fillId="34" borderId="26" xfId="0" applyFont="1" applyFill="1" applyBorder="1"/>
    <xf numFmtId="0" fontId="24" fillId="34" borderId="28" xfId="0" applyFont="1" applyFill="1" applyBorder="1"/>
    <xf numFmtId="0" fontId="24" fillId="34" borderId="29" xfId="0" applyFont="1" applyFill="1" applyBorder="1"/>
    <xf numFmtId="0" fontId="30" fillId="29" borderId="0" xfId="0" applyFont="1" applyFill="1" applyAlignment="1">
      <alignment horizontal="center" vertical="center"/>
    </xf>
    <xf numFmtId="165" fontId="32" fillId="32" borderId="18" xfId="0" applyNumberFormat="1" applyFont="1" applyFill="1" applyBorder="1" applyAlignment="1">
      <alignment horizontal="center"/>
    </xf>
    <xf numFmtId="176" fontId="32" fillId="32" borderId="18" xfId="0" applyNumberFormat="1" applyFont="1" applyFill="1" applyBorder="1" applyAlignment="1">
      <alignment horizontal="center"/>
    </xf>
    <xf numFmtId="14" fontId="30" fillId="29" borderId="0" xfId="0" applyNumberFormat="1" applyFont="1" applyFill="1" applyAlignment="1">
      <alignment horizontal="center" vertical="center"/>
    </xf>
    <xf numFmtId="165" fontId="24" fillId="32" borderId="30" xfId="0" applyNumberFormat="1" applyFont="1" applyFill="1" applyBorder="1" applyAlignment="1">
      <alignment horizontal="center" vertical="center"/>
    </xf>
    <xf numFmtId="49" fontId="32" fillId="25" borderId="31" xfId="0" applyNumberFormat="1" applyFont="1" applyFill="1" applyBorder="1" applyAlignment="1" applyProtection="1">
      <alignment horizontal="center" vertical="center" shrinkToFit="1"/>
      <protection locked="0"/>
    </xf>
    <xf numFmtId="165" fontId="24" fillId="32" borderId="31" xfId="0" applyNumberFormat="1" applyFont="1" applyFill="1" applyBorder="1" applyAlignment="1">
      <alignment horizontal="center" vertical="center" shrinkToFit="1"/>
    </xf>
    <xf numFmtId="49" fontId="32" fillId="25" borderId="32" xfId="0" applyNumberFormat="1" applyFont="1" applyFill="1" applyBorder="1" applyAlignment="1" applyProtection="1">
      <alignment horizontal="center" vertical="center" shrinkToFit="1"/>
      <protection locked="0"/>
    </xf>
    <xf numFmtId="0" fontId="24" fillId="34" borderId="26" xfId="0" applyFont="1" applyFill="1" applyBorder="1" applyAlignment="1">
      <alignment vertical="center" wrapText="1"/>
    </xf>
    <xf numFmtId="0" fontId="24" fillId="34" borderId="28" xfId="0" applyFont="1" applyFill="1" applyBorder="1" applyAlignment="1">
      <alignment vertical="center" wrapText="1"/>
    </xf>
    <xf numFmtId="0" fontId="24" fillId="34" borderId="29" xfId="0" applyFont="1" applyFill="1" applyBorder="1" applyAlignment="1">
      <alignment vertical="center" wrapText="1"/>
    </xf>
    <xf numFmtId="0" fontId="58" fillId="0" borderId="0" xfId="0" applyFont="1" applyProtection="1">
      <protection locked="0"/>
    </xf>
    <xf numFmtId="0" fontId="56" fillId="24" borderId="16" xfId="0" applyFont="1" applyFill="1" applyBorder="1" applyAlignment="1" applyProtection="1">
      <alignment horizontal="center" vertical="center"/>
      <protection locked="0"/>
    </xf>
    <xf numFmtId="167" fontId="58" fillId="0" borderId="0" xfId="0" applyNumberFormat="1" applyFont="1" applyAlignment="1" applyProtection="1">
      <alignment horizontal="center"/>
      <protection locked="0"/>
    </xf>
    <xf numFmtId="167" fontId="57" fillId="24" borderId="16" xfId="0" applyNumberFormat="1" applyFont="1" applyFill="1" applyBorder="1" applyAlignment="1" applyProtection="1">
      <alignment horizontal="center" vertical="center"/>
      <protection locked="0"/>
    </xf>
    <xf numFmtId="0" fontId="56" fillId="24" borderId="47" xfId="0" applyFont="1" applyFill="1" applyBorder="1" applyAlignment="1" applyProtection="1">
      <alignment horizontal="center" vertical="center"/>
      <protection locked="0"/>
    </xf>
    <xf numFmtId="0" fontId="58" fillId="0" borderId="0" xfId="0" applyFont="1" applyAlignment="1" applyProtection="1">
      <alignment horizontal="center"/>
      <protection locked="0"/>
    </xf>
    <xf numFmtId="0" fontId="56" fillId="0" borderId="16" xfId="0" applyFont="1" applyBorder="1" applyAlignment="1" applyProtection="1">
      <alignment horizontal="left" vertical="center"/>
      <protection locked="0"/>
    </xf>
    <xf numFmtId="0" fontId="61" fillId="0" borderId="16" xfId="0" applyFont="1" applyBorder="1" applyProtection="1">
      <protection locked="0"/>
    </xf>
    <xf numFmtId="0" fontId="24" fillId="0" borderId="16" xfId="0" applyFont="1" applyBorder="1" applyAlignment="1" applyProtection="1">
      <alignment horizontal="center"/>
      <protection locked="0"/>
    </xf>
    <xf numFmtId="0" fontId="24" fillId="0" borderId="16" xfId="0" applyFont="1" applyBorder="1" applyProtection="1">
      <protection locked="0"/>
    </xf>
    <xf numFmtId="4" fontId="24" fillId="0" borderId="16" xfId="0" applyNumberFormat="1" applyFont="1" applyBorder="1" applyProtection="1">
      <protection locked="0"/>
    </xf>
    <xf numFmtId="0" fontId="24" fillId="0" borderId="16" xfId="0" applyFont="1" applyBorder="1" applyAlignment="1" applyProtection="1">
      <alignment horizontal="center" vertical="center"/>
      <protection locked="0"/>
    </xf>
    <xf numFmtId="0" fontId="24" fillId="0" borderId="16" xfId="0" applyFont="1" applyBorder="1" applyAlignment="1" applyProtection="1">
      <alignment horizontal="right" vertical="center"/>
      <protection locked="0"/>
    </xf>
    <xf numFmtId="14" fontId="24" fillId="0" borderId="16" xfId="0" applyNumberFormat="1" applyFont="1" applyBorder="1" applyAlignment="1">
      <alignment horizontal="center" vertical="center" wrapText="1"/>
    </xf>
    <xf numFmtId="0" fontId="24" fillId="0" borderId="16" xfId="0" applyFont="1" applyBorder="1" applyAlignment="1">
      <alignment horizontal="center" vertical="center" wrapText="1"/>
    </xf>
    <xf numFmtId="0" fontId="40" fillId="0" borderId="61" xfId="0" applyFont="1" applyBorder="1"/>
    <xf numFmtId="0" fontId="0" fillId="0" borderId="13" xfId="0" applyBorder="1"/>
    <xf numFmtId="4" fontId="40" fillId="0" borderId="0" xfId="0" applyNumberFormat="1" applyFont="1" applyAlignment="1">
      <alignment horizontal="center"/>
    </xf>
    <xf numFmtId="0" fontId="0" fillId="0" borderId="39" xfId="0" applyBorder="1" applyAlignment="1">
      <alignment horizontal="center" vertical="center" wrapText="1"/>
    </xf>
    <xf numFmtId="0" fontId="0" fillId="0" borderId="0" xfId="0" applyAlignment="1">
      <alignment horizontal="center" vertical="center" wrapText="1"/>
    </xf>
    <xf numFmtId="14" fontId="24" fillId="0" borderId="0" xfId="0" applyNumberFormat="1" applyFont="1" applyAlignment="1">
      <alignment horizontal="center" vertical="center" wrapText="1"/>
    </xf>
    <xf numFmtId="0" fontId="24" fillId="0" borderId="0" xfId="0" applyFont="1" applyAlignment="1">
      <alignment horizontal="center" vertical="center" wrapText="1"/>
    </xf>
    <xf numFmtId="0" fontId="24" fillId="0" borderId="0" xfId="0" applyFont="1" applyAlignment="1">
      <alignment horizontal="center" vertical="center"/>
    </xf>
    <xf numFmtId="14" fontId="0" fillId="0" borderId="0" xfId="0" applyNumberFormat="1" applyAlignment="1">
      <alignment horizontal="center" vertical="center" wrapText="1"/>
    </xf>
    <xf numFmtId="0" fontId="0" fillId="0" borderId="0" xfId="0" applyAlignment="1">
      <alignment horizontal="center" vertical="center"/>
    </xf>
    <xf numFmtId="14" fontId="4" fillId="0" borderId="0" xfId="90" applyNumberFormat="1" applyAlignment="1">
      <alignment horizontal="center" vertical="center" wrapText="1"/>
    </xf>
    <xf numFmtId="0" fontId="4" fillId="0" borderId="0" xfId="90" applyAlignment="1">
      <alignment horizontal="center" vertical="center" wrapText="1"/>
    </xf>
    <xf numFmtId="0" fontId="4" fillId="0" borderId="0" xfId="90" applyAlignment="1">
      <alignment horizontal="center" vertical="center"/>
    </xf>
    <xf numFmtId="0" fontId="0" fillId="0" borderId="0" xfId="90" applyFont="1" applyAlignment="1">
      <alignment horizontal="center" vertical="center" wrapText="1"/>
    </xf>
    <xf numFmtId="0" fontId="24" fillId="36" borderId="16" xfId="0" applyFont="1" applyFill="1" applyBorder="1" applyAlignment="1" applyProtection="1">
      <alignment horizontal="center" vertical="center" wrapText="1"/>
      <protection locked="0"/>
    </xf>
    <xf numFmtId="14" fontId="63" fillId="0" borderId="0" xfId="0" applyNumberFormat="1" applyFont="1"/>
    <xf numFmtId="0" fontId="63" fillId="0" borderId="0" xfId="0" applyFont="1" applyAlignment="1">
      <alignment horizontal="left"/>
    </xf>
    <xf numFmtId="0" fontId="63" fillId="0" borderId="0" xfId="0" applyFont="1" applyAlignment="1">
      <alignment horizontal="center"/>
    </xf>
    <xf numFmtId="14" fontId="63" fillId="0" borderId="0" xfId="0" applyNumberFormat="1" applyFont="1" applyAlignment="1">
      <alignment horizontal="center"/>
    </xf>
    <xf numFmtId="0" fontId="63" fillId="0" borderId="0" xfId="0" applyFont="1" applyAlignment="1">
      <alignment horizontal="center" wrapText="1"/>
    </xf>
    <xf numFmtId="0" fontId="64" fillId="0" borderId="0" xfId="0" applyFont="1"/>
    <xf numFmtId="0" fontId="65" fillId="0" borderId="0" xfId="0" applyFont="1" applyAlignment="1">
      <alignment horizontal="left"/>
    </xf>
    <xf numFmtId="14" fontId="63" fillId="0" borderId="0" xfId="0" applyNumberFormat="1" applyFont="1" applyAlignment="1">
      <alignment horizontal="left"/>
    </xf>
    <xf numFmtId="0" fontId="63" fillId="0" borderId="0" xfId="0" applyFont="1" applyAlignment="1">
      <alignment horizontal="left" wrapText="1"/>
    </xf>
    <xf numFmtId="0" fontId="66" fillId="0" borderId="0" xfId="0" applyFont="1" applyAlignment="1">
      <alignment horizontal="left"/>
    </xf>
    <xf numFmtId="0" fontId="67" fillId="0" borderId="0" xfId="0" applyFont="1" applyAlignment="1">
      <alignment horizontal="left"/>
    </xf>
    <xf numFmtId="14" fontId="65" fillId="0" borderId="16" xfId="0" applyNumberFormat="1" applyFont="1" applyBorder="1" applyAlignment="1">
      <alignment horizontal="center" vertical="center" wrapText="1"/>
    </xf>
    <xf numFmtId="0" fontId="65" fillId="0" borderId="16" xfId="0" applyFont="1" applyBorder="1" applyAlignment="1">
      <alignment horizontal="center" vertical="center" wrapText="1"/>
    </xf>
    <xf numFmtId="0" fontId="0" fillId="0" borderId="16" xfId="0" applyBorder="1" applyAlignment="1">
      <alignment horizontal="center" vertical="center"/>
    </xf>
    <xf numFmtId="0" fontId="24" fillId="0" borderId="16" xfId="0" applyFont="1" applyBorder="1" applyAlignment="1">
      <alignment horizontal="center" vertical="center"/>
    </xf>
    <xf numFmtId="173" fontId="0" fillId="31" borderId="38" xfId="0" applyNumberFormat="1" applyFill="1" applyBorder="1"/>
    <xf numFmtId="174" fontId="69" fillId="31" borderId="36" xfId="0" applyNumberFormat="1" applyFont="1" applyFill="1" applyBorder="1"/>
    <xf numFmtId="0" fontId="69" fillId="31" borderId="36" xfId="0" applyFont="1" applyFill="1" applyBorder="1"/>
    <xf numFmtId="0" fontId="0" fillId="31" borderId="37" xfId="0" applyFill="1" applyBorder="1"/>
    <xf numFmtId="173" fontId="0" fillId="31" borderId="27" xfId="0" applyNumberFormat="1" applyFill="1" applyBorder="1"/>
    <xf numFmtId="173" fontId="69" fillId="31" borderId="0" xfId="0" applyNumberFormat="1" applyFont="1" applyFill="1"/>
    <xf numFmtId="0" fontId="69" fillId="31" borderId="0" xfId="0" applyFont="1" applyFill="1"/>
    <xf numFmtId="14" fontId="70" fillId="37" borderId="16" xfId="0" applyNumberFormat="1" applyFont="1" applyFill="1" applyBorder="1" applyAlignment="1">
      <alignment vertical="center"/>
    </xf>
    <xf numFmtId="14" fontId="0" fillId="37" borderId="16" xfId="0" applyNumberFormat="1" applyFill="1" applyBorder="1" applyAlignment="1">
      <alignment vertical="center"/>
    </xf>
    <xf numFmtId="14" fontId="70" fillId="37" borderId="16" xfId="0" applyNumberFormat="1" applyFont="1" applyFill="1" applyBorder="1" applyAlignment="1">
      <alignment horizontal="center" vertical="center"/>
    </xf>
    <xf numFmtId="0" fontId="70" fillId="37" borderId="0" xfId="0" applyFont="1" applyFill="1" applyAlignment="1">
      <alignment horizontal="center" vertical="center"/>
    </xf>
    <xf numFmtId="14" fontId="70" fillId="37" borderId="0" xfId="0" applyNumberFormat="1" applyFont="1" applyFill="1" applyAlignment="1">
      <alignment horizontal="center" vertical="center"/>
    </xf>
    <xf numFmtId="14" fontId="71" fillId="38" borderId="23" xfId="0" applyNumberFormat="1" applyFont="1" applyFill="1" applyBorder="1" applyAlignment="1">
      <alignment horizontal="center" vertical="center"/>
    </xf>
    <xf numFmtId="14" fontId="71" fillId="38" borderId="24" xfId="0" applyNumberFormat="1" applyFont="1" applyFill="1" applyBorder="1"/>
    <xf numFmtId="14" fontId="71" fillId="38" borderId="42" xfId="0" applyNumberFormat="1" applyFont="1" applyFill="1" applyBorder="1"/>
    <xf numFmtId="0" fontId="24" fillId="0" borderId="16" xfId="46" applyFont="1" applyBorder="1" applyAlignment="1">
      <alignment horizontal="left"/>
    </xf>
    <xf numFmtId="0" fontId="4" fillId="0" borderId="16" xfId="46" applyBorder="1" applyAlignment="1">
      <alignment horizontal="left"/>
    </xf>
    <xf numFmtId="1" fontId="0" fillId="0" borderId="0" xfId="0" applyNumberFormat="1"/>
    <xf numFmtId="0" fontId="24" fillId="26" borderId="23" xfId="0" applyFont="1" applyFill="1" applyBorder="1" applyAlignment="1">
      <alignment horizontal="center" vertical="center"/>
    </xf>
    <xf numFmtId="0" fontId="24" fillId="26" borderId="24" xfId="0" applyFont="1" applyFill="1" applyBorder="1" applyAlignment="1">
      <alignment horizontal="center" vertical="center"/>
    </xf>
    <xf numFmtId="0" fontId="24" fillId="0" borderId="0" xfId="0" applyFont="1" applyAlignment="1">
      <alignment vertical="center"/>
    </xf>
    <xf numFmtId="0" fontId="30" fillId="0" borderId="0" xfId="0" applyFont="1" applyAlignment="1">
      <alignment vertical="center" wrapText="1"/>
    </xf>
    <xf numFmtId="49" fontId="0" fillId="0" borderId="0" xfId="0" applyNumberFormat="1"/>
    <xf numFmtId="49" fontId="32" fillId="25" borderId="17" xfId="0" applyNumberFormat="1" applyFont="1" applyFill="1" applyBorder="1" applyAlignment="1" applyProtection="1">
      <alignment horizontal="center" vertical="center"/>
      <protection locked="0"/>
    </xf>
    <xf numFmtId="0" fontId="65" fillId="0" borderId="0" xfId="0" applyFont="1" applyAlignment="1">
      <alignment horizontal="center" vertical="center" wrapText="1"/>
    </xf>
    <xf numFmtId="14" fontId="68" fillId="0" borderId="0" xfId="0" applyNumberFormat="1" applyFont="1"/>
    <xf numFmtId="0" fontId="68" fillId="0" borderId="0" xfId="0" applyFont="1"/>
    <xf numFmtId="0" fontId="63" fillId="0" borderId="0" xfId="0" applyFont="1"/>
    <xf numFmtId="49" fontId="63" fillId="0" borderId="0" xfId="0" applyNumberFormat="1" applyFont="1" applyAlignment="1">
      <alignment wrapText="1"/>
    </xf>
    <xf numFmtId="14" fontId="65" fillId="36" borderId="16" xfId="0" applyNumberFormat="1" applyFont="1" applyFill="1" applyBorder="1" applyAlignment="1">
      <alignment horizontal="center" vertical="center" wrapText="1"/>
    </xf>
    <xf numFmtId="0" fontId="65" fillId="36" borderId="47" xfId="0" applyFont="1" applyFill="1" applyBorder="1" applyAlignment="1">
      <alignment horizontal="center" vertical="center" wrapText="1"/>
    </xf>
    <xf numFmtId="0" fontId="65" fillId="36" borderId="59" xfId="0" applyFont="1" applyFill="1" applyBorder="1" applyAlignment="1">
      <alignment horizontal="center" vertical="center" wrapText="1"/>
    </xf>
    <xf numFmtId="14" fontId="65" fillId="36" borderId="60" xfId="0" applyNumberFormat="1" applyFont="1" applyFill="1" applyBorder="1" applyAlignment="1">
      <alignment horizontal="center" vertical="center" wrapText="1"/>
    </xf>
    <xf numFmtId="0" fontId="65" fillId="36" borderId="16" xfId="0" applyFont="1" applyFill="1" applyBorder="1" applyAlignment="1">
      <alignment horizontal="center" vertical="center" wrapText="1"/>
    </xf>
    <xf numFmtId="0" fontId="65" fillId="36" borderId="0" xfId="0" applyFont="1" applyFill="1" applyAlignment="1">
      <alignment horizontal="center" vertical="center" wrapText="1"/>
    </xf>
    <xf numFmtId="0" fontId="0" fillId="36" borderId="0" xfId="0" applyFill="1"/>
    <xf numFmtId="0" fontId="24" fillId="36" borderId="0" xfId="0" applyFont="1" applyFill="1"/>
    <xf numFmtId="14" fontId="72" fillId="0" borderId="16" xfId="0" applyNumberFormat="1" applyFont="1" applyBorder="1" applyAlignment="1">
      <alignment horizontal="center" vertical="center" wrapText="1"/>
    </xf>
    <xf numFmtId="0" fontId="72" fillId="0" borderId="59" xfId="0" applyFont="1" applyBorder="1" applyAlignment="1">
      <alignment horizontal="center" vertical="center" wrapText="1"/>
    </xf>
    <xf numFmtId="14" fontId="72" fillId="0" borderId="60" xfId="0" applyNumberFormat="1" applyFont="1" applyBorder="1" applyAlignment="1">
      <alignment horizontal="center" vertical="center" wrapText="1"/>
    </xf>
    <xf numFmtId="0" fontId="72" fillId="0" borderId="16" xfId="0" applyFont="1" applyBorder="1" applyAlignment="1">
      <alignment horizontal="center" vertical="center" wrapText="1"/>
    </xf>
    <xf numFmtId="0" fontId="72" fillId="0" borderId="0" xfId="0" applyFont="1" applyAlignment="1">
      <alignment horizontal="center" vertical="center" wrapText="1"/>
    </xf>
    <xf numFmtId="0" fontId="62" fillId="0" borderId="0" xfId="0" applyFont="1"/>
    <xf numFmtId="0" fontId="73" fillId="0" borderId="0" xfId="0" applyFont="1"/>
    <xf numFmtId="0" fontId="65" fillId="0" borderId="47" xfId="0" applyFont="1" applyBorder="1" applyAlignment="1">
      <alignment horizontal="center" vertical="center" wrapText="1"/>
    </xf>
    <xf numFmtId="0" fontId="65" fillId="0" borderId="59" xfId="0" applyFont="1" applyBorder="1" applyAlignment="1">
      <alignment horizontal="center" vertical="center" wrapText="1"/>
    </xf>
    <xf numFmtId="14" fontId="65" fillId="0" borderId="47" xfId="0" applyNumberFormat="1" applyFont="1" applyBorder="1" applyAlignment="1">
      <alignment horizontal="center" vertical="center" wrapText="1"/>
    </xf>
    <xf numFmtId="14" fontId="65" fillId="0" borderId="60" xfId="0" applyNumberFormat="1" applyFont="1" applyBorder="1" applyAlignment="1">
      <alignment horizontal="center" vertical="center" wrapText="1"/>
    </xf>
    <xf numFmtId="14" fontId="65" fillId="39" borderId="16" xfId="0" applyNumberFormat="1" applyFont="1" applyFill="1" applyBorder="1" applyAlignment="1">
      <alignment horizontal="center" vertical="center" wrapText="1"/>
    </xf>
    <xf numFmtId="0" fontId="65" fillId="39" borderId="47" xfId="0" applyFont="1" applyFill="1" applyBorder="1" applyAlignment="1">
      <alignment horizontal="center" vertical="center" wrapText="1"/>
    </xf>
    <xf numFmtId="0" fontId="65" fillId="39" borderId="59" xfId="0" applyFont="1" applyFill="1" applyBorder="1" applyAlignment="1">
      <alignment horizontal="center" vertical="center" wrapText="1"/>
    </xf>
    <xf numFmtId="14" fontId="65" fillId="39" borderId="60" xfId="0" applyNumberFormat="1" applyFont="1" applyFill="1" applyBorder="1" applyAlignment="1">
      <alignment horizontal="center" vertical="center" wrapText="1"/>
    </xf>
    <xf numFmtId="0" fontId="65" fillId="39" borderId="16" xfId="0" applyFont="1" applyFill="1" applyBorder="1" applyAlignment="1">
      <alignment horizontal="center" vertical="center" wrapText="1"/>
    </xf>
    <xf numFmtId="0" fontId="65" fillId="39" borderId="0" xfId="0" applyFont="1" applyFill="1" applyAlignment="1">
      <alignment horizontal="center" vertical="center" wrapText="1"/>
    </xf>
    <xf numFmtId="0" fontId="24" fillId="39" borderId="0" xfId="0" applyFont="1" applyFill="1"/>
    <xf numFmtId="0" fontId="0" fillId="39" borderId="0" xfId="0" applyFill="1"/>
    <xf numFmtId="17" fontId="65" fillId="0" borderId="16" xfId="0" applyNumberFormat="1" applyFont="1" applyBorder="1" applyAlignment="1">
      <alignment horizontal="center" vertical="center" wrapText="1"/>
    </xf>
    <xf numFmtId="14" fontId="74" fillId="0" borderId="0" xfId="0" applyNumberFormat="1" applyFont="1"/>
    <xf numFmtId="0" fontId="24" fillId="0" borderId="0" xfId="0" applyFont="1" applyAlignment="1">
      <alignment horizontal="left"/>
    </xf>
    <xf numFmtId="0" fontId="74" fillId="0" borderId="0" xfId="0" applyFont="1" applyAlignment="1">
      <alignment horizontal="left"/>
    </xf>
    <xf numFmtId="14" fontId="74" fillId="0" borderId="0" xfId="0" applyNumberFormat="1" applyFont="1" applyAlignment="1">
      <alignment horizontal="left"/>
    </xf>
    <xf numFmtId="0" fontId="74" fillId="0" borderId="0" xfId="0" applyFont="1"/>
    <xf numFmtId="0" fontId="74" fillId="0" borderId="0" xfId="0" applyFont="1" applyAlignment="1">
      <alignment wrapText="1"/>
    </xf>
    <xf numFmtId="14" fontId="76" fillId="0" borderId="0" xfId="0" applyNumberFormat="1" applyFont="1"/>
    <xf numFmtId="168" fontId="0" fillId="0" borderId="0" xfId="0" applyNumberFormat="1" applyAlignment="1">
      <alignment horizontal="left"/>
    </xf>
    <xf numFmtId="0" fontId="76" fillId="0" borderId="0" xfId="0" applyFont="1"/>
    <xf numFmtId="0" fontId="74" fillId="0" borderId="0" xfId="0" applyFont="1" applyAlignment="1">
      <alignment horizontal="center"/>
    </xf>
    <xf numFmtId="0" fontId="24" fillId="0" borderId="47" xfId="0" applyFont="1" applyBorder="1" applyAlignment="1">
      <alignment horizontal="center" vertical="center" wrapText="1"/>
    </xf>
    <xf numFmtId="0" fontId="24" fillId="0" borderId="59" xfId="0" applyFont="1" applyBorder="1" applyAlignment="1">
      <alignment horizontal="center" vertical="center" wrapText="1"/>
    </xf>
    <xf numFmtId="14" fontId="24" fillId="0" borderId="60" xfId="0" applyNumberFormat="1" applyFont="1" applyBorder="1" applyAlignment="1">
      <alignment horizontal="center" vertical="center" wrapText="1"/>
    </xf>
    <xf numFmtId="0" fontId="23" fillId="0" borderId="47" xfId="0" applyFont="1" applyBorder="1" applyAlignment="1">
      <alignment horizontal="center" vertical="center" wrapText="1"/>
    </xf>
    <xf numFmtId="0" fontId="77" fillId="0" borderId="0" xfId="0" applyFont="1"/>
    <xf numFmtId="0" fontId="78" fillId="0" borderId="0" xfId="0" applyFont="1" applyAlignment="1">
      <alignment horizontal="left"/>
    </xf>
    <xf numFmtId="0" fontId="23" fillId="0" borderId="0" xfId="0" applyFont="1" applyAlignment="1">
      <alignment horizontal="left"/>
    </xf>
    <xf numFmtId="0" fontId="23" fillId="0" borderId="0" xfId="0" applyFont="1" applyAlignment="1">
      <alignment horizontal="right"/>
    </xf>
    <xf numFmtId="0" fontId="78" fillId="0" borderId="0" xfId="0" applyFont="1"/>
    <xf numFmtId="0" fontId="23" fillId="0" borderId="0" xfId="0" applyFont="1"/>
    <xf numFmtId="0" fontId="23" fillId="0" borderId="16" xfId="0" applyFont="1" applyBorder="1" applyAlignment="1">
      <alignment horizontal="center" vertical="center" wrapText="1"/>
    </xf>
    <xf numFmtId="0" fontId="78" fillId="0" borderId="47" xfId="0" applyFont="1" applyBorder="1" applyAlignment="1">
      <alignment horizontal="center" vertical="center" wrapText="1"/>
    </xf>
    <xf numFmtId="0" fontId="79" fillId="0" borderId="47" xfId="0" applyFont="1" applyBorder="1" applyAlignment="1">
      <alignment horizontal="center" vertical="center" wrapText="1"/>
    </xf>
    <xf numFmtId="0" fontId="78" fillId="39" borderId="47" xfId="0" applyFont="1" applyFill="1" applyBorder="1" applyAlignment="1">
      <alignment horizontal="center" vertical="center" wrapText="1"/>
    </xf>
    <xf numFmtId="0" fontId="78" fillId="36" borderId="47" xfId="0" applyFont="1" applyFill="1" applyBorder="1" applyAlignment="1">
      <alignment horizontal="center" vertical="center" wrapText="1"/>
    </xf>
    <xf numFmtId="0" fontId="23" fillId="0" borderId="0" xfId="0" applyFont="1" applyAlignment="1">
      <alignment horizontal="center" vertical="center" wrapText="1"/>
    </xf>
    <xf numFmtId="0" fontId="80" fillId="0" borderId="0" xfId="0" applyFont="1" applyAlignment="1">
      <alignment horizontal="center" vertical="center" wrapText="1"/>
    </xf>
    <xf numFmtId="0" fontId="80" fillId="0" borderId="0" xfId="90" applyFont="1" applyAlignment="1">
      <alignment horizontal="center" vertical="center" wrapText="1"/>
    </xf>
    <xf numFmtId="0" fontId="80" fillId="0" borderId="0" xfId="0" applyFont="1"/>
    <xf numFmtId="14" fontId="24" fillId="0" borderId="47" xfId="0" applyNumberFormat="1" applyFont="1" applyBorder="1" applyAlignment="1">
      <alignment horizontal="center" vertical="center" wrapText="1"/>
    </xf>
    <xf numFmtId="0" fontId="64" fillId="0" borderId="0" xfId="0" applyFont="1" applyAlignment="1">
      <alignment horizontal="center"/>
    </xf>
    <xf numFmtId="0" fontId="24" fillId="0" borderId="0" xfId="0" applyFont="1" applyAlignment="1">
      <alignment wrapText="1"/>
    </xf>
    <xf numFmtId="14" fontId="64" fillId="0" borderId="0" xfId="0" applyNumberFormat="1" applyFont="1" applyAlignment="1">
      <alignment horizontal="center"/>
    </xf>
    <xf numFmtId="49" fontId="63" fillId="0" borderId="0" xfId="0" applyNumberFormat="1" applyFont="1" applyAlignment="1">
      <alignment horizontal="center"/>
    </xf>
    <xf numFmtId="20" fontId="64" fillId="0" borderId="0" xfId="0" applyNumberFormat="1" applyFont="1"/>
    <xf numFmtId="49" fontId="64" fillId="0" borderId="0" xfId="0" applyNumberFormat="1" applyFont="1"/>
    <xf numFmtId="14" fontId="72" fillId="0" borderId="47" xfId="0" applyNumberFormat="1" applyFont="1" applyBorder="1" applyAlignment="1">
      <alignment horizontal="center" vertical="center" wrapText="1"/>
    </xf>
    <xf numFmtId="14" fontId="62" fillId="0" borderId="16" xfId="0" applyNumberFormat="1" applyFont="1" applyBorder="1" applyAlignment="1">
      <alignment horizontal="center" vertical="center" wrapText="1"/>
    </xf>
    <xf numFmtId="0" fontId="81" fillId="0" borderId="16" xfId="0" applyFont="1" applyBorder="1" applyAlignment="1">
      <alignment horizontal="center" vertical="center" wrapText="1"/>
    </xf>
    <xf numFmtId="0" fontId="62" fillId="0" borderId="16" xfId="0" applyFont="1" applyBorder="1" applyAlignment="1">
      <alignment horizontal="center" vertical="center" wrapText="1"/>
    </xf>
    <xf numFmtId="17" fontId="24" fillId="0" borderId="16" xfId="0" applyNumberFormat="1" applyFont="1" applyBorder="1" applyAlignment="1">
      <alignment horizontal="center" vertical="center" wrapText="1"/>
    </xf>
    <xf numFmtId="0" fontId="72" fillId="29" borderId="16" xfId="0" applyFont="1" applyFill="1" applyBorder="1" applyAlignment="1">
      <alignment horizontal="center" vertical="center" wrapText="1"/>
    </xf>
    <xf numFmtId="14" fontId="24" fillId="40" borderId="16" xfId="0" applyNumberFormat="1" applyFont="1" applyFill="1" applyBorder="1" applyAlignment="1">
      <alignment horizontal="center" vertical="center" wrapText="1"/>
    </xf>
    <xf numFmtId="0" fontId="23" fillId="40" borderId="16" xfId="0" applyFont="1" applyFill="1" applyBorder="1" applyAlignment="1">
      <alignment horizontal="center" vertical="center" wrapText="1"/>
    </xf>
    <xf numFmtId="0" fontId="24" fillId="40" borderId="16" xfId="0" applyFont="1" applyFill="1" applyBorder="1" applyAlignment="1">
      <alignment horizontal="center" vertical="center" wrapText="1"/>
    </xf>
    <xf numFmtId="0" fontId="65" fillId="40" borderId="16" xfId="0" applyFont="1" applyFill="1" applyBorder="1" applyAlignment="1">
      <alignment horizontal="center" vertical="center" wrapText="1"/>
    </xf>
    <xf numFmtId="0" fontId="24" fillId="40" borderId="0" xfId="0" applyFont="1" applyFill="1"/>
    <xf numFmtId="0" fontId="0" fillId="40" borderId="0" xfId="0" applyFill="1"/>
    <xf numFmtId="0" fontId="62" fillId="0" borderId="47" xfId="0" applyFont="1" applyBorder="1" applyAlignment="1">
      <alignment horizontal="center" vertical="center" wrapText="1"/>
    </xf>
    <xf numFmtId="14" fontId="62" fillId="0" borderId="60" xfId="0" applyNumberFormat="1" applyFont="1" applyBorder="1" applyAlignment="1">
      <alignment horizontal="center" vertical="center" wrapText="1"/>
    </xf>
    <xf numFmtId="0" fontId="24" fillId="0" borderId="16" xfId="0" applyFont="1" applyBorder="1" applyAlignment="1">
      <alignment horizontal="center"/>
    </xf>
    <xf numFmtId="0" fontId="82" fillId="0" borderId="62" xfId="0" applyFont="1" applyBorder="1"/>
    <xf numFmtId="0" fontId="82" fillId="0" borderId="0" xfId="0" applyFont="1"/>
    <xf numFmtId="0" fontId="82" fillId="0" borderId="48" xfId="0" applyFont="1" applyBorder="1"/>
    <xf numFmtId="0" fontId="82" fillId="0" borderId="63" xfId="0" applyFont="1" applyBorder="1"/>
    <xf numFmtId="0" fontId="24" fillId="0" borderId="16" xfId="0" applyFont="1" applyBorder="1"/>
    <xf numFmtId="0" fontId="82" fillId="0" borderId="64" xfId="0" applyFont="1" applyBorder="1"/>
    <xf numFmtId="0" fontId="82" fillId="0" borderId="65" xfId="0" applyFont="1" applyBorder="1"/>
    <xf numFmtId="0" fontId="82" fillId="0" borderId="66" xfId="0" applyFont="1" applyBorder="1"/>
    <xf numFmtId="0" fontId="0" fillId="0" borderId="63" xfId="0" applyBorder="1" applyAlignment="1" applyProtection="1">
      <alignment horizontal="right" vertical="center"/>
      <protection locked="0"/>
    </xf>
    <xf numFmtId="0" fontId="58" fillId="0" borderId="63" xfId="0" applyFont="1" applyBorder="1" applyProtection="1">
      <protection locked="0"/>
    </xf>
    <xf numFmtId="0" fontId="0" fillId="0" borderId="63" xfId="0" applyBorder="1" applyAlignment="1" applyProtection="1">
      <alignment horizontal="center"/>
      <protection locked="0"/>
    </xf>
    <xf numFmtId="0" fontId="0" fillId="0" borderId="63" xfId="0" applyBorder="1" applyProtection="1">
      <protection locked="0"/>
    </xf>
    <xf numFmtId="4" fontId="0" fillId="0" borderId="63" xfId="0" applyNumberFormat="1" applyBorder="1" applyProtection="1">
      <protection locked="0"/>
    </xf>
    <xf numFmtId="0" fontId="58" fillId="0" borderId="63" xfId="0" applyFont="1" applyBorder="1" applyAlignment="1" applyProtection="1">
      <alignment horizontal="center" vertical="center"/>
      <protection locked="0"/>
    </xf>
    <xf numFmtId="0" fontId="83" fillId="41" borderId="16" xfId="0" applyFont="1" applyFill="1" applyBorder="1" applyAlignment="1" applyProtection="1">
      <alignment horizontal="right" vertical="center"/>
      <protection locked="0"/>
    </xf>
    <xf numFmtId="0" fontId="83" fillId="41" borderId="16" xfId="0" applyFont="1" applyFill="1" applyBorder="1" applyAlignment="1" applyProtection="1">
      <alignment horizontal="center" vertical="center"/>
      <protection locked="0"/>
    </xf>
    <xf numFmtId="4" fontId="83" fillId="41" borderId="16" xfId="0" applyNumberFormat="1" applyFont="1" applyFill="1" applyBorder="1" applyAlignment="1" applyProtection="1">
      <alignment horizontal="center" vertical="center"/>
      <protection locked="0"/>
    </xf>
    <xf numFmtId="0" fontId="24" fillId="34" borderId="47" xfId="0" applyFont="1" applyFill="1" applyBorder="1" applyAlignment="1" applyProtection="1">
      <alignment horizontal="center" vertical="center" wrapText="1"/>
      <protection locked="0"/>
    </xf>
    <xf numFmtId="49" fontId="32" fillId="42" borderId="47" xfId="0" applyNumberFormat="1" applyFont="1" applyFill="1" applyBorder="1" applyAlignment="1" applyProtection="1">
      <alignment vertical="center" shrinkToFit="1"/>
      <protection locked="0"/>
    </xf>
    <xf numFmtId="49" fontId="32" fillId="42" borderId="59" xfId="0" applyNumberFormat="1" applyFont="1" applyFill="1" applyBorder="1" applyAlignment="1" applyProtection="1">
      <alignment vertical="center" shrinkToFit="1"/>
      <protection locked="0"/>
    </xf>
    <xf numFmtId="49" fontId="32" fillId="42" borderId="60" xfId="0" applyNumberFormat="1" applyFont="1" applyFill="1" applyBorder="1" applyAlignment="1" applyProtection="1">
      <alignment vertical="center" shrinkToFit="1"/>
      <protection locked="0"/>
    </xf>
    <xf numFmtId="49" fontId="32" fillId="25" borderId="57" xfId="0" applyNumberFormat="1" applyFont="1" applyFill="1" applyBorder="1" applyAlignment="1" applyProtection="1">
      <alignment horizontal="center" vertical="center" shrinkToFit="1"/>
      <protection locked="0"/>
    </xf>
    <xf numFmtId="49" fontId="32" fillId="25" borderId="24" xfId="0" applyNumberFormat="1" applyFont="1" applyFill="1" applyBorder="1" applyAlignment="1" applyProtection="1">
      <alignment horizontal="center" vertical="center" shrinkToFit="1"/>
      <protection locked="0"/>
    </xf>
    <xf numFmtId="49" fontId="32" fillId="25" borderId="58" xfId="0" applyNumberFormat="1" applyFont="1" applyFill="1" applyBorder="1" applyAlignment="1" applyProtection="1">
      <alignment horizontal="center" vertical="center" shrinkToFit="1"/>
      <protection locked="0"/>
    </xf>
    <xf numFmtId="0" fontId="29" fillId="29" borderId="23" xfId="0" applyFont="1" applyFill="1" applyBorder="1" applyAlignment="1">
      <alignment horizontal="center"/>
    </xf>
    <xf numFmtId="0" fontId="29" fillId="29" borderId="24" xfId="0" applyFont="1" applyFill="1" applyBorder="1" applyAlignment="1">
      <alignment horizontal="center"/>
    </xf>
    <xf numFmtId="0" fontId="29" fillId="29" borderId="42" xfId="0" applyFont="1" applyFill="1" applyBorder="1" applyAlignment="1">
      <alignment horizontal="center"/>
    </xf>
    <xf numFmtId="0" fontId="0" fillId="31" borderId="23" xfId="0" applyFill="1" applyBorder="1" applyAlignment="1">
      <alignment horizontal="center"/>
    </xf>
    <xf numFmtId="0" fontId="0" fillId="31" borderId="24" xfId="0" applyFill="1" applyBorder="1" applyAlignment="1">
      <alignment horizontal="center"/>
    </xf>
    <xf numFmtId="0" fontId="0" fillId="31" borderId="42" xfId="0" applyFill="1" applyBorder="1" applyAlignment="1">
      <alignment horizontal="center"/>
    </xf>
    <xf numFmtId="0" fontId="34" fillId="25" borderId="23" xfId="0" applyFont="1" applyFill="1" applyBorder="1" applyAlignment="1" applyProtection="1">
      <alignment horizontal="center" vertical="center" shrinkToFit="1"/>
      <protection locked="0"/>
    </xf>
    <xf numFmtId="0" fontId="34" fillId="25" borderId="24" xfId="0" applyFont="1" applyFill="1" applyBorder="1" applyAlignment="1" applyProtection="1">
      <alignment horizontal="center" vertical="center" shrinkToFit="1"/>
      <protection locked="0"/>
    </xf>
    <xf numFmtId="0" fontId="34" fillId="25" borderId="42" xfId="0" applyFont="1" applyFill="1" applyBorder="1" applyAlignment="1" applyProtection="1">
      <alignment horizontal="center" vertical="center" shrinkToFit="1"/>
      <protection locked="0"/>
    </xf>
    <xf numFmtId="0" fontId="29" fillId="24" borderId="23" xfId="0" applyFont="1" applyFill="1" applyBorder="1" applyAlignment="1">
      <alignment horizontal="center"/>
    </xf>
    <xf numFmtId="0" fontId="29" fillId="24" borderId="24" xfId="0" applyFont="1" applyFill="1" applyBorder="1" applyAlignment="1">
      <alignment horizontal="center"/>
    </xf>
    <xf numFmtId="0" fontId="29" fillId="24" borderId="42" xfId="0" applyFont="1" applyFill="1" applyBorder="1" applyAlignment="1">
      <alignment horizontal="center"/>
    </xf>
    <xf numFmtId="172" fontId="23" fillId="31" borderId="0" xfId="0" applyNumberFormat="1" applyFont="1" applyFill="1" applyAlignment="1">
      <alignment horizontal="center" vertical="center"/>
    </xf>
    <xf numFmtId="0" fontId="24" fillId="29" borderId="0" xfId="0" applyFont="1" applyFill="1" applyAlignment="1">
      <alignment horizontal="center" vertical="center"/>
    </xf>
    <xf numFmtId="0" fontId="24" fillId="33" borderId="0" xfId="0" applyFont="1" applyFill="1" applyAlignment="1">
      <alignment horizontal="center" vertical="center"/>
    </xf>
    <xf numFmtId="0" fontId="24" fillId="29" borderId="38" xfId="0" applyFont="1" applyFill="1" applyBorder="1" applyAlignment="1">
      <alignment horizontal="center" vertical="center"/>
    </xf>
    <xf numFmtId="0" fontId="24" fillId="29" borderId="36" xfId="0" applyFont="1" applyFill="1" applyBorder="1" applyAlignment="1">
      <alignment horizontal="center" vertical="center"/>
    </xf>
    <xf numFmtId="0" fontId="24" fillId="29" borderId="37" xfId="0" applyFont="1" applyFill="1" applyBorder="1" applyAlignment="1">
      <alignment horizontal="center" vertical="center"/>
    </xf>
    <xf numFmtId="166" fontId="32" fillId="32" borderId="56" xfId="0" applyNumberFormat="1" applyFont="1" applyFill="1" applyBorder="1" applyAlignment="1">
      <alignment horizontal="center"/>
    </xf>
    <xf numFmtId="166" fontId="32" fillId="32" borderId="50" xfId="0" applyNumberFormat="1" applyFont="1" applyFill="1" applyBorder="1" applyAlignment="1">
      <alignment horizontal="center"/>
    </xf>
    <xf numFmtId="0" fontId="34" fillId="0" borderId="0" xfId="0" applyFont="1" applyAlignment="1">
      <alignment horizontal="center" vertical="center" wrapText="1"/>
    </xf>
    <xf numFmtId="0" fontId="24" fillId="26" borderId="23" xfId="0" applyFont="1" applyFill="1" applyBorder="1" applyAlignment="1">
      <alignment horizontal="center" vertical="center"/>
    </xf>
    <xf numFmtId="0" fontId="24" fillId="26" borderId="24" xfId="0" applyFont="1" applyFill="1" applyBorder="1" applyAlignment="1">
      <alignment horizontal="center" vertical="center"/>
    </xf>
    <xf numFmtId="0" fontId="24" fillId="26" borderId="42" xfId="0" applyFont="1" applyFill="1" applyBorder="1" applyAlignment="1">
      <alignment horizontal="center" vertical="center"/>
    </xf>
    <xf numFmtId="49" fontId="34" fillId="25" borderId="23" xfId="0" quotePrefix="1" applyNumberFormat="1" applyFont="1" applyFill="1" applyBorder="1" applyAlignment="1" applyProtection="1">
      <alignment horizontal="center" vertical="center" shrinkToFit="1"/>
      <protection locked="0"/>
    </xf>
    <xf numFmtId="49" fontId="34" fillId="25" borderId="24" xfId="0" quotePrefix="1" applyNumberFormat="1" applyFont="1" applyFill="1" applyBorder="1" applyAlignment="1" applyProtection="1">
      <alignment horizontal="center" vertical="center" shrinkToFit="1"/>
      <protection locked="0"/>
    </xf>
    <xf numFmtId="49" fontId="34" fillId="25" borderId="42" xfId="0" quotePrefix="1" applyNumberFormat="1" applyFont="1" applyFill="1" applyBorder="1" applyAlignment="1" applyProtection="1">
      <alignment horizontal="center" vertical="center" shrinkToFit="1"/>
      <protection locked="0"/>
    </xf>
    <xf numFmtId="0" fontId="28" fillId="28" borderId="25" xfId="0" applyFont="1" applyFill="1" applyBorder="1" applyAlignment="1">
      <alignment horizontal="center" shrinkToFit="1"/>
    </xf>
    <xf numFmtId="0" fontId="28" fillId="28" borderId="50" xfId="0" applyFont="1" applyFill="1" applyBorder="1" applyAlignment="1">
      <alignment horizontal="center" shrinkToFit="1"/>
    </xf>
    <xf numFmtId="0" fontId="28" fillId="28" borderId="55" xfId="0" applyFont="1" applyFill="1" applyBorder="1" applyAlignment="1">
      <alignment horizontal="center" shrinkToFit="1"/>
    </xf>
    <xf numFmtId="0" fontId="28" fillId="0" borderId="0" xfId="0" applyFont="1" applyAlignment="1">
      <alignment horizontal="center" shrinkToFit="1"/>
    </xf>
    <xf numFmtId="0" fontId="30" fillId="26" borderId="24" xfId="0" applyFont="1" applyFill="1" applyBorder="1" applyAlignment="1">
      <alignment horizontal="center"/>
    </xf>
    <xf numFmtId="0" fontId="29" fillId="24" borderId="44" xfId="0" applyFont="1" applyFill="1" applyBorder="1" applyAlignment="1">
      <alignment horizontal="center"/>
    </xf>
    <xf numFmtId="0" fontId="29" fillId="24" borderId="45" xfId="0" applyFont="1" applyFill="1" applyBorder="1" applyAlignment="1">
      <alignment horizontal="center"/>
    </xf>
    <xf numFmtId="0" fontId="29" fillId="24" borderId="46" xfId="0" applyFont="1" applyFill="1" applyBorder="1" applyAlignment="1">
      <alignment horizontal="center"/>
    </xf>
    <xf numFmtId="0" fontId="29" fillId="27" borderId="33" xfId="0" applyFont="1" applyFill="1" applyBorder="1" applyAlignment="1">
      <alignment horizontal="center"/>
    </xf>
    <xf numFmtId="0" fontId="29" fillId="27" borderId="17" xfId="0" applyFont="1" applyFill="1" applyBorder="1" applyAlignment="1">
      <alignment horizontal="center"/>
    </xf>
    <xf numFmtId="0" fontId="29" fillId="27" borderId="34" xfId="0" applyFont="1" applyFill="1" applyBorder="1" applyAlignment="1">
      <alignment horizontal="center"/>
    </xf>
    <xf numFmtId="0" fontId="32" fillId="26" borderId="38" xfId="0" applyFont="1" applyFill="1" applyBorder="1" applyAlignment="1">
      <alignment horizontal="center" vertical="center"/>
    </xf>
    <xf numFmtId="0" fontId="32" fillId="26" borderId="36" xfId="0" applyFont="1" applyFill="1" applyBorder="1" applyAlignment="1">
      <alignment horizontal="center" vertical="center"/>
    </xf>
    <xf numFmtId="0" fontId="32" fillId="26" borderId="37" xfId="0" applyFont="1" applyFill="1" applyBorder="1" applyAlignment="1">
      <alignment horizontal="center" vertical="center"/>
    </xf>
    <xf numFmtId="49" fontId="32" fillId="25" borderId="23" xfId="0" quotePrefix="1" applyNumberFormat="1" applyFont="1" applyFill="1" applyBorder="1" applyAlignment="1" applyProtection="1">
      <alignment horizontal="center" shrinkToFit="1"/>
      <protection locked="0"/>
    </xf>
    <xf numFmtId="49" fontId="32" fillId="25" borderId="42" xfId="0" applyNumberFormat="1" applyFont="1" applyFill="1" applyBorder="1" applyAlignment="1" applyProtection="1">
      <alignment horizontal="center" shrinkToFit="1"/>
      <protection locked="0"/>
    </xf>
    <xf numFmtId="172" fontId="46" fillId="0" borderId="0" xfId="0" applyNumberFormat="1" applyFont="1" applyAlignment="1">
      <alignment horizontal="center" vertical="center"/>
    </xf>
    <xf numFmtId="0" fontId="30" fillId="0" borderId="0" xfId="0" applyFont="1" applyAlignment="1">
      <alignment horizontal="center" vertical="center"/>
    </xf>
    <xf numFmtId="0" fontId="53" fillId="0" borderId="0" xfId="0" applyFont="1" applyAlignment="1">
      <alignment horizontal="center" vertical="center"/>
    </xf>
    <xf numFmtId="0" fontId="24" fillId="0" borderId="0" xfId="0" applyFont="1" applyAlignment="1">
      <alignment horizontal="center" vertical="center" wrapText="1"/>
    </xf>
    <xf numFmtId="0" fontId="30" fillId="31" borderId="0" xfId="0" applyFont="1" applyFill="1" applyAlignment="1">
      <alignment horizontal="center" vertical="center"/>
    </xf>
    <xf numFmtId="0" fontId="24" fillId="0" borderId="0" xfId="0" applyFont="1" applyAlignment="1">
      <alignment horizontal="center" vertical="center"/>
    </xf>
    <xf numFmtId="49" fontId="34" fillId="25" borderId="24" xfId="0" applyNumberFormat="1" applyFont="1" applyFill="1" applyBorder="1" applyAlignment="1" applyProtection="1">
      <alignment horizontal="center" vertical="center" shrinkToFit="1"/>
      <protection locked="0"/>
    </xf>
    <xf numFmtId="49" fontId="34" fillId="25" borderId="42" xfId="0" applyNumberFormat="1" applyFont="1" applyFill="1" applyBorder="1" applyAlignment="1" applyProtection="1">
      <alignment horizontal="center" vertical="center" shrinkToFit="1"/>
      <protection locked="0"/>
    </xf>
    <xf numFmtId="0" fontId="24" fillId="29" borderId="27" xfId="0" applyFont="1" applyFill="1" applyBorder="1" applyAlignment="1">
      <alignment horizontal="center" vertical="center"/>
    </xf>
    <xf numFmtId="49" fontId="32" fillId="25" borderId="17" xfId="0" applyNumberFormat="1" applyFont="1" applyFill="1" applyBorder="1" applyAlignment="1" applyProtection="1">
      <alignment horizontal="center"/>
      <protection locked="0"/>
    </xf>
    <xf numFmtId="49" fontId="32" fillId="25" borderId="43" xfId="0" applyNumberFormat="1" applyFont="1" applyFill="1" applyBorder="1" applyAlignment="1" applyProtection="1">
      <alignment horizontal="center"/>
      <protection locked="0"/>
    </xf>
    <xf numFmtId="17" fontId="24" fillId="34" borderId="23" xfId="0" quotePrefix="1" applyNumberFormat="1" applyFont="1" applyFill="1" applyBorder="1" applyAlignment="1" applyProtection="1">
      <alignment horizontal="center" vertical="center" wrapText="1"/>
      <protection locked="0"/>
    </xf>
    <xf numFmtId="17" fontId="24" fillId="34" borderId="24" xfId="0" quotePrefix="1" applyNumberFormat="1" applyFont="1" applyFill="1" applyBorder="1" applyAlignment="1" applyProtection="1">
      <alignment horizontal="center" vertical="center" wrapText="1"/>
      <protection locked="0"/>
    </xf>
    <xf numFmtId="17" fontId="24" fillId="34" borderId="42" xfId="0" quotePrefix="1" applyNumberFormat="1" applyFont="1" applyFill="1" applyBorder="1" applyAlignment="1" applyProtection="1">
      <alignment horizontal="center" vertical="center" wrapText="1"/>
      <protection locked="0"/>
    </xf>
    <xf numFmtId="0" fontId="22" fillId="24" borderId="38" xfId="0" applyFont="1" applyFill="1" applyBorder="1" applyAlignment="1">
      <alignment horizontal="center" vertical="center"/>
    </xf>
    <xf numFmtId="0" fontId="22" fillId="24" borderId="36" xfId="0" applyFont="1" applyFill="1" applyBorder="1" applyAlignment="1">
      <alignment horizontal="center" vertical="center"/>
    </xf>
    <xf numFmtId="0" fontId="22" fillId="24" borderId="37" xfId="0" applyFont="1" applyFill="1" applyBorder="1" applyAlignment="1">
      <alignment horizontal="center" vertical="center"/>
    </xf>
    <xf numFmtId="0" fontId="60" fillId="35" borderId="27" xfId="0" applyFont="1" applyFill="1" applyBorder="1" applyAlignment="1">
      <alignment horizontal="center" vertical="center"/>
    </xf>
    <xf numFmtId="0" fontId="60" fillId="35" borderId="0" xfId="0" applyFont="1" applyFill="1" applyAlignment="1">
      <alignment horizontal="center" vertical="center"/>
    </xf>
    <xf numFmtId="0" fontId="60" fillId="35" borderId="22" xfId="0" applyFont="1" applyFill="1" applyBorder="1" applyAlignment="1">
      <alignment horizontal="center" vertical="center"/>
    </xf>
    <xf numFmtId="0" fontId="22" fillId="24" borderId="26" xfId="0" applyFont="1" applyFill="1" applyBorder="1" applyAlignment="1">
      <alignment horizontal="center" vertical="center"/>
    </xf>
    <xf numFmtId="0" fontId="22" fillId="24" borderId="28" xfId="0" applyFont="1" applyFill="1" applyBorder="1" applyAlignment="1">
      <alignment horizontal="center" vertical="center"/>
    </xf>
    <xf numFmtId="0" fontId="22" fillId="24" borderId="29" xfId="0" applyFont="1" applyFill="1" applyBorder="1" applyAlignment="1">
      <alignment horizontal="center" vertical="center"/>
    </xf>
    <xf numFmtId="0" fontId="30" fillId="0" borderId="0" xfId="0" applyFont="1" applyAlignment="1">
      <alignment horizontal="center" vertical="center" wrapText="1"/>
    </xf>
    <xf numFmtId="49" fontId="32" fillId="25" borderId="57" xfId="0" applyNumberFormat="1" applyFont="1" applyFill="1" applyBorder="1" applyAlignment="1" applyProtection="1">
      <alignment horizontal="center" vertical="center"/>
      <protection locked="0"/>
    </xf>
    <xf numFmtId="49" fontId="32" fillId="25" borderId="24" xfId="0" applyNumberFormat="1" applyFont="1" applyFill="1" applyBorder="1" applyAlignment="1" applyProtection="1">
      <alignment horizontal="center" vertical="center"/>
      <protection locked="0"/>
    </xf>
    <xf numFmtId="0" fontId="30" fillId="29" borderId="24" xfId="0" applyFont="1" applyFill="1" applyBorder="1" applyAlignment="1">
      <alignment horizontal="center" vertical="top"/>
    </xf>
    <xf numFmtId="0" fontId="75" fillId="0" borderId="0" xfId="0" applyFont="1" applyAlignment="1">
      <alignment horizontal="center" vertical="center" wrapText="1"/>
    </xf>
    <xf numFmtId="0" fontId="24" fillId="0" borderId="47" xfId="0" applyFont="1" applyBorder="1" applyAlignment="1">
      <alignment horizontal="center"/>
    </xf>
    <xf numFmtId="0" fontId="24" fillId="0" borderId="59" xfId="0" applyFont="1" applyBorder="1" applyAlignment="1">
      <alignment horizontal="center"/>
    </xf>
    <xf numFmtId="0" fontId="24" fillId="0" borderId="60" xfId="0" applyFont="1" applyBorder="1" applyAlignment="1">
      <alignment horizontal="center"/>
    </xf>
    <xf numFmtId="0" fontId="24" fillId="0" borderId="47" xfId="0" applyFont="1" applyBorder="1" applyAlignment="1">
      <alignment horizontal="center" vertical="center" wrapText="1"/>
    </xf>
    <xf numFmtId="0" fontId="24" fillId="0" borderId="60" xfId="0" applyFont="1" applyBorder="1" applyAlignment="1">
      <alignment horizontal="center" vertical="center" wrapText="1"/>
    </xf>
    <xf numFmtId="170" fontId="23" fillId="0" borderId="0" xfId="0" applyNumberFormat="1" applyFont="1" applyAlignment="1">
      <alignment horizontal="center" wrapText="1"/>
    </xf>
    <xf numFmtId="0" fontId="32" fillId="0" borderId="16" xfId="0" applyFont="1" applyBorder="1" applyAlignment="1">
      <alignment horizontal="center"/>
    </xf>
  </cellXfs>
  <cellStyles count="93">
    <cellStyle name="20% - Énfasis1" xfId="1" builtinId="30" customBuiltin="1"/>
    <cellStyle name="20% - Énfasis1 2" xfId="47" xr:uid="{00000000-0005-0000-0000-000001000000}"/>
    <cellStyle name="20% - Énfasis2" xfId="2" builtinId="34" customBuiltin="1"/>
    <cellStyle name="20% - Énfasis2 2" xfId="48" xr:uid="{00000000-0005-0000-0000-000003000000}"/>
    <cellStyle name="20% - Énfasis3" xfId="3" builtinId="38" customBuiltin="1"/>
    <cellStyle name="20% - Énfasis3 2" xfId="49" xr:uid="{00000000-0005-0000-0000-000005000000}"/>
    <cellStyle name="20% - Énfasis4" xfId="4" builtinId="42" customBuiltin="1"/>
    <cellStyle name="20% - Énfasis4 2" xfId="50" xr:uid="{00000000-0005-0000-0000-000007000000}"/>
    <cellStyle name="20% - Énfasis5" xfId="5" builtinId="46" customBuiltin="1"/>
    <cellStyle name="20% - Énfasis5 2" xfId="51" xr:uid="{00000000-0005-0000-0000-000009000000}"/>
    <cellStyle name="20% - Énfasis6" xfId="6" builtinId="50" customBuiltin="1"/>
    <cellStyle name="20% - Énfasis6 2" xfId="52" xr:uid="{00000000-0005-0000-0000-00000B000000}"/>
    <cellStyle name="40% - Énfasis1" xfId="7" builtinId="31" customBuiltin="1"/>
    <cellStyle name="40% - Énfasis1 2" xfId="53" xr:uid="{00000000-0005-0000-0000-00000D000000}"/>
    <cellStyle name="40% - Énfasis2" xfId="8" builtinId="35" customBuiltin="1"/>
    <cellStyle name="40% - Énfasis2 2" xfId="54" xr:uid="{00000000-0005-0000-0000-00000F000000}"/>
    <cellStyle name="40% - Énfasis3" xfId="9" builtinId="39" customBuiltin="1"/>
    <cellStyle name="40% - Énfasis3 2" xfId="55" xr:uid="{00000000-0005-0000-0000-000011000000}"/>
    <cellStyle name="40% - Énfasis4" xfId="10" builtinId="43" customBuiltin="1"/>
    <cellStyle name="40% - Énfasis4 2" xfId="56" xr:uid="{00000000-0005-0000-0000-000013000000}"/>
    <cellStyle name="40% - Énfasis5" xfId="11" builtinId="47" customBuiltin="1"/>
    <cellStyle name="40% - Énfasis5 2" xfId="57" xr:uid="{00000000-0005-0000-0000-000015000000}"/>
    <cellStyle name="40% - Énfasis6" xfId="12" builtinId="51" customBuiltin="1"/>
    <cellStyle name="40% - Énfasis6 2" xfId="58" xr:uid="{00000000-0005-0000-0000-000017000000}"/>
    <cellStyle name="60% - Énfasis1" xfId="13" builtinId="32" customBuiltin="1"/>
    <cellStyle name="60% - Énfasis1 2" xfId="59" xr:uid="{00000000-0005-0000-0000-000019000000}"/>
    <cellStyle name="60% - Énfasis2" xfId="14" builtinId="36" customBuiltin="1"/>
    <cellStyle name="60% - Énfasis2 2" xfId="60" xr:uid="{00000000-0005-0000-0000-00001B000000}"/>
    <cellStyle name="60% - Énfasis3" xfId="15" builtinId="40" customBuiltin="1"/>
    <cellStyle name="60% - Énfasis3 2" xfId="61" xr:uid="{00000000-0005-0000-0000-00001D000000}"/>
    <cellStyle name="60% - Énfasis4" xfId="16" builtinId="44" customBuiltin="1"/>
    <cellStyle name="60% - Énfasis4 2" xfId="62" xr:uid="{00000000-0005-0000-0000-00001F000000}"/>
    <cellStyle name="60% - Énfasis5" xfId="17" builtinId="48" customBuiltin="1"/>
    <cellStyle name="60% - Énfasis5 2" xfId="63" xr:uid="{00000000-0005-0000-0000-000021000000}"/>
    <cellStyle name="60% - Énfasis6" xfId="18" builtinId="52" customBuiltin="1"/>
    <cellStyle name="60% - Énfasis6 2" xfId="64" xr:uid="{00000000-0005-0000-0000-000023000000}"/>
    <cellStyle name="Buena 2" xfId="65" xr:uid="{00000000-0005-0000-0000-000025000000}"/>
    <cellStyle name="Bueno" xfId="19" builtinId="26" customBuiltin="1"/>
    <cellStyle name="Cálculo" xfId="20" builtinId="22" customBuiltin="1"/>
    <cellStyle name="Cálculo 2" xfId="66" xr:uid="{00000000-0005-0000-0000-000027000000}"/>
    <cellStyle name="Celda de comprobación" xfId="21" builtinId="23" customBuiltin="1"/>
    <cellStyle name="Celda de comprobación 2" xfId="67" xr:uid="{00000000-0005-0000-0000-000029000000}"/>
    <cellStyle name="Celda vinculada" xfId="22" builtinId="24" customBuiltin="1"/>
    <cellStyle name="Celda vinculada 2" xfId="68" xr:uid="{00000000-0005-0000-0000-00002B000000}"/>
    <cellStyle name="Encabezado 1" xfId="40" builtinId="16" customBuiltin="1"/>
    <cellStyle name="Encabezado 4" xfId="23" builtinId="19" customBuiltin="1"/>
    <cellStyle name="Encabezado 4 2" xfId="69" xr:uid="{00000000-0005-0000-0000-00002D000000}"/>
    <cellStyle name="Énfasis1" xfId="24" builtinId="29" customBuiltin="1"/>
    <cellStyle name="Énfasis1 2" xfId="70" xr:uid="{00000000-0005-0000-0000-00002F000000}"/>
    <cellStyle name="Énfasis2" xfId="25" builtinId="33" customBuiltin="1"/>
    <cellStyle name="Énfasis2 2" xfId="71" xr:uid="{00000000-0005-0000-0000-000031000000}"/>
    <cellStyle name="Énfasis3" xfId="26" builtinId="37" customBuiltin="1"/>
    <cellStyle name="Énfasis3 2" xfId="72" xr:uid="{00000000-0005-0000-0000-000033000000}"/>
    <cellStyle name="Énfasis4" xfId="27" builtinId="41" customBuiltin="1"/>
    <cellStyle name="Énfasis4 2" xfId="73" xr:uid="{00000000-0005-0000-0000-000035000000}"/>
    <cellStyle name="Énfasis5" xfId="28" builtinId="45" customBuiltin="1"/>
    <cellStyle name="Énfasis5 2" xfId="74" xr:uid="{00000000-0005-0000-0000-000037000000}"/>
    <cellStyle name="Énfasis6" xfId="29" builtinId="49" customBuiltin="1"/>
    <cellStyle name="Énfasis6 2" xfId="75" xr:uid="{00000000-0005-0000-0000-000039000000}"/>
    <cellStyle name="Entrada" xfId="30" builtinId="20" customBuiltin="1"/>
    <cellStyle name="Entrada 2" xfId="76" xr:uid="{00000000-0005-0000-0000-00003B000000}"/>
    <cellStyle name="Hipervínculo" xfId="44" builtinId="8"/>
    <cellStyle name="Incorrecto" xfId="31" builtinId="27" customBuiltin="1"/>
    <cellStyle name="Incorrecto 2" xfId="77" xr:uid="{00000000-0005-0000-0000-00003E000000}"/>
    <cellStyle name="Millares" xfId="32" builtinId="3"/>
    <cellStyle name="Millares 2" xfId="78" xr:uid="{00000000-0005-0000-0000-000040000000}"/>
    <cellStyle name="Neutral" xfId="33" builtinId="28" customBuiltin="1"/>
    <cellStyle name="Neutral 2" xfId="79" xr:uid="{00000000-0005-0000-0000-000042000000}"/>
    <cellStyle name="Normal" xfId="0" builtinId="0"/>
    <cellStyle name="Normal 2" xfId="46" xr:uid="{00000000-0005-0000-0000-000044000000}"/>
    <cellStyle name="Normal 3" xfId="45" xr:uid="{00000000-0005-0000-0000-000045000000}"/>
    <cellStyle name="Normal 3 2" xfId="89" xr:uid="{00000000-0005-0000-0000-000046000000}"/>
    <cellStyle name="Normal 3 2 2" xfId="92" xr:uid="{00000000-0005-0000-0000-000047000000}"/>
    <cellStyle name="Normal 3 3" xfId="91" xr:uid="{00000000-0005-0000-0000-000048000000}"/>
    <cellStyle name="Normal 4" xfId="90" xr:uid="{00000000-0005-0000-0000-000049000000}"/>
    <cellStyle name="Normal 5" xfId="34" xr:uid="{00000000-0005-0000-0000-00004A000000}"/>
    <cellStyle name="Notas" xfId="35" builtinId="10" customBuiltin="1"/>
    <cellStyle name="Notas 2" xfId="80" xr:uid="{00000000-0005-0000-0000-00004C000000}"/>
    <cellStyle name="Salida" xfId="36" builtinId="21" customBuiltin="1"/>
    <cellStyle name="Salida 2" xfId="81" xr:uid="{00000000-0005-0000-0000-00004E000000}"/>
    <cellStyle name="Texto de advertencia" xfId="37" builtinId="11" customBuiltin="1"/>
    <cellStyle name="Texto de advertencia 2" xfId="82" xr:uid="{00000000-0005-0000-0000-000050000000}"/>
    <cellStyle name="Texto explicativo" xfId="38" builtinId="53" customBuiltin="1"/>
    <cellStyle name="Texto explicativo 2" xfId="83" xr:uid="{00000000-0005-0000-0000-000052000000}"/>
    <cellStyle name="Título" xfId="39" builtinId="15" customBuiltin="1"/>
    <cellStyle name="Título 1 2" xfId="85" xr:uid="{00000000-0005-0000-0000-000055000000}"/>
    <cellStyle name="Título 2" xfId="41" builtinId="17" customBuiltin="1"/>
    <cellStyle name="Título 2 2" xfId="86" xr:uid="{00000000-0005-0000-0000-000057000000}"/>
    <cellStyle name="Título 3" xfId="42" builtinId="18" customBuiltin="1"/>
    <cellStyle name="Título 3 2" xfId="87" xr:uid="{00000000-0005-0000-0000-000059000000}"/>
    <cellStyle name="Título 4" xfId="84" xr:uid="{00000000-0005-0000-0000-00005A000000}"/>
    <cellStyle name="Total" xfId="43" builtinId="25" customBuiltin="1"/>
    <cellStyle name="Total 2" xfId="88" xr:uid="{00000000-0005-0000-0000-00005C000000}"/>
  </cellStyles>
  <dxfs count="0"/>
  <tableStyles count="0" defaultTableStyle="TableStyleMedium9" defaultPivotStyle="PivotStyleLight16"/>
  <colors>
    <mruColors>
      <color rgb="FFCCFFFF"/>
      <color rgb="FFFFFF00"/>
      <color rgb="FFFFD85B"/>
      <color rgb="FF24A461"/>
      <color rgb="FF009900"/>
      <color rgb="FF23A15F"/>
      <color rgb="FF22A64B"/>
      <color rgb="FF229A5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5</xdr:col>
      <xdr:colOff>9526</xdr:colOff>
      <xdr:row>7</xdr:row>
      <xdr:rowOff>9525</xdr:rowOff>
    </xdr:from>
    <xdr:to>
      <xdr:col>9</xdr:col>
      <xdr:colOff>438151</xdr:colOff>
      <xdr:row>10</xdr:row>
      <xdr:rowOff>223631</xdr:rowOff>
    </xdr:to>
    <xdr:sp macro="[0]!cap" textlink="">
      <xdr:nvSpPr>
        <xdr:cNvPr id="2" name="1 Rectángulo redondeado">
          <a:extLst>
            <a:ext uri="{FF2B5EF4-FFF2-40B4-BE49-F238E27FC236}">
              <a16:creationId xmlns:a16="http://schemas.microsoft.com/office/drawing/2014/main" id="{00000000-0008-0000-0000-000002000000}"/>
            </a:ext>
          </a:extLst>
        </xdr:cNvPr>
        <xdr:cNvSpPr/>
      </xdr:nvSpPr>
      <xdr:spPr bwMode="auto">
        <a:xfrm>
          <a:off x="3513069" y="1715742"/>
          <a:ext cx="5315365" cy="744193"/>
        </a:xfrm>
        <a:prstGeom prst="roundRect">
          <a:avLst/>
        </a:prstGeom>
        <a:solidFill>
          <a:srgbClr val="24A461"/>
        </a:solidFill>
        <a:ln>
          <a:headEnd type="none" w="med" len="med"/>
          <a:tailEnd type="none" w="med" len="med"/>
        </a:ln>
        <a:scene3d>
          <a:camera prst="orthographicFront">
            <a:rot lat="0" lon="0" rev="0"/>
          </a:camera>
          <a:lightRig rig="threePt" dir="t">
            <a:rot lat="0" lon="0" rev="1200000"/>
          </a:lightRig>
        </a:scene3d>
        <a:sp3d>
          <a:bevelT w="63500" h="25400" prst="convex"/>
        </a:sp3d>
      </xdr:spPr>
      <xdr:style>
        <a:lnRef idx="0">
          <a:schemeClr val="accent6"/>
        </a:lnRef>
        <a:fillRef idx="3">
          <a:schemeClr val="accent6"/>
        </a:fillRef>
        <a:effectRef idx="3">
          <a:schemeClr val="accent6"/>
        </a:effectRef>
        <a:fontRef idx="minor">
          <a:schemeClr val="lt1"/>
        </a:fontRef>
      </xdr:style>
      <xdr:txBody>
        <a:bodyPr vertOverflow="clip" horzOverflow="clip" wrap="square" lIns="18288" tIns="0" rIns="0" bIns="0" rtlCol="0" anchor="ctr" upright="1"/>
        <a:lstStyle/>
        <a:p>
          <a:pPr algn="ctr"/>
          <a:r>
            <a:rPr lang="es-ES" sz="2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rPr>
            <a:t>CAPTURAR DOCUMENTO</a:t>
          </a:r>
        </a:p>
      </xdr:txBody>
    </xdr:sp>
    <xdr:clientData/>
  </xdr:twoCellAnchor>
  <xdr:twoCellAnchor>
    <xdr:from>
      <xdr:col>0</xdr:col>
      <xdr:colOff>0</xdr:colOff>
      <xdr:row>1</xdr:row>
      <xdr:rowOff>0</xdr:rowOff>
    </xdr:from>
    <xdr:to>
      <xdr:col>9</xdr:col>
      <xdr:colOff>447675</xdr:colOff>
      <xdr:row>1</xdr:row>
      <xdr:rowOff>247650</xdr:rowOff>
    </xdr:to>
    <xdr:sp macro="" textlink="">
      <xdr:nvSpPr>
        <xdr:cNvPr id="3" name="2 Rectángulo">
          <a:extLst>
            <a:ext uri="{FF2B5EF4-FFF2-40B4-BE49-F238E27FC236}">
              <a16:creationId xmlns:a16="http://schemas.microsoft.com/office/drawing/2014/main" id="{00000000-0008-0000-0000-000003000000}"/>
            </a:ext>
          </a:extLst>
        </xdr:cNvPr>
        <xdr:cNvSpPr/>
      </xdr:nvSpPr>
      <xdr:spPr bwMode="auto">
        <a:xfrm>
          <a:off x="0" y="257175"/>
          <a:ext cx="8543925" cy="247650"/>
        </a:xfrm>
        <a:prstGeom prst="rect">
          <a:avLst/>
        </a:prstGeom>
        <a:solidFill>
          <a:srgbClr val="24A461"/>
        </a:solidFill>
        <a:ln>
          <a:solidFill>
            <a:srgbClr val="24A461"/>
          </a:solidFill>
          <a:headEnd type="none" w="med" len="med"/>
          <a:tailEnd type="none" w="med" len="med"/>
        </a:ln>
      </xdr:spPr>
      <xdr:style>
        <a:lnRef idx="1">
          <a:schemeClr val="accent5"/>
        </a:lnRef>
        <a:fillRef idx="3">
          <a:schemeClr val="accent5"/>
        </a:fillRef>
        <a:effectRef idx="2">
          <a:schemeClr val="accent5"/>
        </a:effectRef>
        <a:fontRef idx="minor">
          <a:schemeClr val="lt1"/>
        </a:fontRef>
      </xdr:style>
      <xdr:txBody>
        <a:bodyPr vertOverflow="clip" horzOverflow="clip" wrap="square" lIns="18288" tIns="0" rIns="0" bIns="0" rtlCol="0" anchor="ctr" upright="1"/>
        <a:lstStyle/>
        <a:p>
          <a:pPr algn="ctr"/>
          <a:r>
            <a:rPr lang="es-MX" sz="11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Arial Black" pitchFamily="34" charset="0"/>
            </a:rPr>
            <a:t>DEPARTAMENTO</a:t>
          </a:r>
          <a:r>
            <a:rPr lang="es-MX" sz="1100" b="1" cap="none" spc="50" baseline="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Arial Black" pitchFamily="34" charset="0"/>
            </a:rPr>
            <a:t> DE PERSONAL</a:t>
          </a:r>
          <a:endParaRPr lang="es-MX" sz="11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Arial Black" pitchFamily="34" charset="0"/>
          </a:endParaRPr>
        </a:p>
      </xdr:txBody>
    </xdr:sp>
    <xdr:clientData/>
  </xdr:twoCellAnchor>
  <xdr:twoCellAnchor>
    <xdr:from>
      <xdr:col>0</xdr:col>
      <xdr:colOff>1</xdr:colOff>
      <xdr:row>292</xdr:row>
      <xdr:rowOff>9524</xdr:rowOff>
    </xdr:from>
    <xdr:to>
      <xdr:col>9</xdr:col>
      <xdr:colOff>428625</xdr:colOff>
      <xdr:row>292</xdr:row>
      <xdr:rowOff>628649</xdr:rowOff>
    </xdr:to>
    <xdr:sp macro="[0]!ADDWORKER" textlink="">
      <xdr:nvSpPr>
        <xdr:cNvPr id="5" name="4 Rectángulo redondeado">
          <a:extLst>
            <a:ext uri="{FF2B5EF4-FFF2-40B4-BE49-F238E27FC236}">
              <a16:creationId xmlns:a16="http://schemas.microsoft.com/office/drawing/2014/main" id="{00000000-0008-0000-0000-000005000000}"/>
            </a:ext>
          </a:extLst>
        </xdr:cNvPr>
        <xdr:cNvSpPr/>
      </xdr:nvSpPr>
      <xdr:spPr bwMode="auto">
        <a:xfrm>
          <a:off x="1" y="3381374"/>
          <a:ext cx="8524874" cy="619125"/>
        </a:xfrm>
        <a:prstGeom prst="roundRect">
          <a:avLst/>
        </a:prstGeom>
        <a:solidFill>
          <a:srgbClr val="24A461"/>
        </a:solidFill>
        <a:ln>
          <a:headEnd type="none" w="med" len="med"/>
          <a:tailEnd type="none" w="med" len="med"/>
        </a:ln>
        <a:scene3d>
          <a:camera prst="orthographicFront">
            <a:rot lat="0" lon="0" rev="0"/>
          </a:camera>
          <a:lightRig rig="threePt" dir="t">
            <a:rot lat="0" lon="0" rev="1200000"/>
          </a:lightRig>
        </a:scene3d>
        <a:sp3d>
          <a:bevelT w="63500" h="25400" prst="convex"/>
        </a:sp3d>
      </xdr:spPr>
      <xdr:style>
        <a:lnRef idx="0">
          <a:schemeClr val="accent6"/>
        </a:lnRef>
        <a:fillRef idx="3">
          <a:schemeClr val="accent6"/>
        </a:fillRef>
        <a:effectRef idx="3">
          <a:schemeClr val="accent6"/>
        </a:effectRef>
        <a:fontRef idx="minor">
          <a:schemeClr val="lt1"/>
        </a:fontRef>
      </xdr:style>
      <xdr:txBody>
        <a:bodyPr vertOverflow="clip" horzOverflow="clip" wrap="square" lIns="18288" tIns="0" rIns="0" bIns="0" rtlCol="0" anchor="t" upright="1"/>
        <a:lstStyle/>
        <a:p>
          <a:pPr algn="ctr"/>
          <a:endParaRPr lang="es-ES" sz="1100" b="1"/>
        </a:p>
        <a:p>
          <a:pPr algn="ctr"/>
          <a:r>
            <a:rPr lang="es-ES" sz="16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rPr>
            <a:t>AGREGAR TRABAJADOR</a:t>
          </a:r>
        </a:p>
        <a:p>
          <a:pPr algn="ctr"/>
          <a:endParaRPr lang="es-ES" sz="2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png"/><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A1:M293"/>
  <sheetViews>
    <sheetView showGridLines="0" tabSelected="1" zoomScaleNormal="115" zoomScaleSheetLayoutView="115" workbookViewId="0">
      <selection activeCell="F302" sqref="F302"/>
    </sheetView>
  </sheetViews>
  <sheetFormatPr baseColWidth="10" defaultColWidth="11.42578125" defaultRowHeight="12.75"/>
  <cols>
    <col min="1" max="1" width="12.140625" customWidth="1"/>
    <col min="2" max="2" width="15.7109375" bestFit="1" customWidth="1"/>
    <col min="5" max="5" width="1.7109375" customWidth="1"/>
    <col min="6" max="6" width="17.85546875" customWidth="1"/>
    <col min="7" max="7" width="19.140625" customWidth="1"/>
    <col min="8" max="8" width="23" bestFit="1" customWidth="1"/>
    <col min="9" max="9" width="13.28515625" customWidth="1"/>
    <col min="10" max="10" width="7" customWidth="1"/>
    <col min="11" max="11" width="0" hidden="1" customWidth="1"/>
    <col min="12" max="12" width="15.28515625" bestFit="1" customWidth="1"/>
  </cols>
  <sheetData>
    <row r="1" spans="1:11" ht="20.25">
      <c r="A1" s="388" t="s">
        <v>877</v>
      </c>
      <c r="B1" s="389"/>
      <c r="C1" s="389"/>
      <c r="D1" s="389"/>
      <c r="E1" s="389"/>
      <c r="F1" s="389"/>
      <c r="G1" s="389"/>
      <c r="H1" s="389"/>
      <c r="I1" s="389"/>
      <c r="J1" s="390"/>
    </row>
    <row r="2" spans="1:11" ht="20.25">
      <c r="A2" s="391" t="s">
        <v>204</v>
      </c>
      <c r="B2" s="392"/>
      <c r="C2" s="392"/>
      <c r="D2" s="392"/>
      <c r="E2" s="392"/>
      <c r="F2" s="392"/>
      <c r="G2" s="392"/>
      <c r="H2" s="392"/>
      <c r="I2" s="392"/>
      <c r="J2" s="393"/>
    </row>
    <row r="3" spans="1:11" ht="18.75" customHeight="1" thickBot="1">
      <c r="A3" s="394" t="s">
        <v>239</v>
      </c>
      <c r="B3" s="395"/>
      <c r="C3" s="395"/>
      <c r="D3" s="395"/>
      <c r="E3" s="395"/>
      <c r="F3" s="395"/>
      <c r="G3" s="395"/>
      <c r="H3" s="395"/>
      <c r="I3" s="395"/>
      <c r="J3" s="396"/>
    </row>
    <row r="4" spans="1:11" ht="18.75" thickBot="1">
      <c r="A4" s="363" t="s">
        <v>48</v>
      </c>
      <c r="B4" s="364"/>
      <c r="C4" s="364"/>
      <c r="D4" s="364"/>
      <c r="E4" s="365"/>
      <c r="F4" s="369" t="s">
        <v>128</v>
      </c>
      <c r="G4" s="370"/>
      <c r="H4" s="370"/>
      <c r="I4" s="370"/>
      <c r="J4" s="371"/>
    </row>
    <row r="5" spans="1:11" ht="18.75" thickBot="1">
      <c r="A5" s="5" t="s">
        <v>50</v>
      </c>
      <c r="B5" s="324">
        <v>99034467</v>
      </c>
      <c r="C5" s="60" t="s">
        <v>876</v>
      </c>
      <c r="D5" s="372" t="s">
        <v>919</v>
      </c>
      <c r="E5" s="373"/>
      <c r="F5" s="366" t="str">
        <f>IF(B5="",D5,I34)</f>
        <v>GUILLEN/AYALA/CARSON ENRIQUE</v>
      </c>
      <c r="G5" s="367"/>
      <c r="H5" s="367"/>
      <c r="I5" s="367"/>
      <c r="J5" s="368"/>
      <c r="K5" s="6" t="str">
        <f>CONCATENATE(B6,B7)</f>
        <v>PERMISO ECONOMICO A CUENTA DE VACACIONES1</v>
      </c>
    </row>
    <row r="6" spans="1:11" ht="18.75" thickBot="1">
      <c r="A6" s="7" t="s">
        <v>878</v>
      </c>
      <c r="B6" s="337" t="s">
        <v>870</v>
      </c>
      <c r="C6" s="338"/>
      <c r="D6" s="338"/>
      <c r="E6" s="339"/>
      <c r="F6" s="358" t="str">
        <f>B6</f>
        <v>PERMISO ECONOMICO A CUENTA DE VACACIONES</v>
      </c>
      <c r="G6" s="359"/>
      <c r="H6" s="359"/>
      <c r="I6" s="359"/>
      <c r="J6" s="360"/>
    </row>
    <row r="7" spans="1:11" ht="18" customHeight="1" thickBot="1">
      <c r="A7" s="8" t="s">
        <v>875</v>
      </c>
      <c r="B7" s="355" t="s">
        <v>889</v>
      </c>
      <c r="C7" s="380"/>
      <c r="D7" s="380"/>
      <c r="E7" s="381"/>
      <c r="F7" s="346" t="str">
        <f>IFERROR(H34,"")</f>
        <v>AUX UNIV DE OFICINAS   80</v>
      </c>
      <c r="G7" s="347"/>
      <c r="H7" s="347"/>
      <c r="I7" s="347"/>
      <c r="J7" s="348"/>
    </row>
    <row r="8" spans="1:11" ht="12" customHeight="1" thickBot="1">
      <c r="A8" s="9"/>
      <c r="B8" s="119" t="s">
        <v>105</v>
      </c>
      <c r="C8" s="119" t="s">
        <v>106</v>
      </c>
      <c r="D8" s="362" t="s">
        <v>53</v>
      </c>
      <c r="E8" s="362"/>
      <c r="F8" s="199" t="e">
        <f>SUM(C29-B30)</f>
        <v>#VALUE!</v>
      </c>
      <c r="G8" s="200" t="e">
        <f>F8*24*60</f>
        <v>#VALUE!</v>
      </c>
      <c r="H8" s="201"/>
      <c r="I8" s="201"/>
      <c r="J8" s="202"/>
    </row>
    <row r="9" spans="1:11" ht="15" customHeight="1">
      <c r="A9" s="5" t="s">
        <v>55</v>
      </c>
      <c r="B9" s="120" t="s">
        <v>886</v>
      </c>
      <c r="C9" s="120" t="s">
        <v>926</v>
      </c>
      <c r="D9" s="383" t="s">
        <v>932</v>
      </c>
      <c r="E9" s="384"/>
      <c r="F9" s="203">
        <v>1</v>
      </c>
      <c r="G9" s="204" t="e">
        <f>F9-B32</f>
        <v>#VALUE!</v>
      </c>
      <c r="H9" s="204" t="e">
        <f>G9+C31</f>
        <v>#VALUE!</v>
      </c>
      <c r="I9" s="204" t="e">
        <f>H9*24*60</f>
        <v>#VALUE!</v>
      </c>
      <c r="J9" s="53"/>
    </row>
    <row r="10" spans="1:11" ht="15" customHeight="1" thickBot="1">
      <c r="A10" s="10" t="s">
        <v>57</v>
      </c>
      <c r="B10" s="144">
        <f>C34</f>
        <v>43687</v>
      </c>
      <c r="C10" s="145">
        <f>C35</f>
        <v>43687</v>
      </c>
      <c r="D10" s="349">
        <f>C36</f>
        <v>43687</v>
      </c>
      <c r="E10" s="350"/>
      <c r="F10" s="48">
        <v>21760080</v>
      </c>
      <c r="G10" s="205">
        <f>IF(C6="JORNADA AUTORIZADA 80",8,6.5)</f>
        <v>6.5</v>
      </c>
      <c r="H10" s="205"/>
      <c r="I10" s="205"/>
      <c r="J10" s="53"/>
    </row>
    <row r="11" spans="1:11" ht="22.5" customHeight="1" thickBot="1">
      <c r="A11" s="11"/>
      <c r="B11" s="31" t="s">
        <v>105</v>
      </c>
      <c r="C11" s="31" t="s">
        <v>106</v>
      </c>
      <c r="D11" s="400" t="s">
        <v>53</v>
      </c>
      <c r="E11" s="400"/>
      <c r="F11" s="48" t="e">
        <f>INDEX(CATEHOR!$H:$K,MATCH(B20,CATEHOR!$I:$I,0),1)</f>
        <v>#N/A</v>
      </c>
      <c r="G11" s="51">
        <f>LOOKUP(F10,CATEHOR!$B$2:$B$101,CATEHOR!$F$2:$F$101)</f>
        <v>8</v>
      </c>
      <c r="H11" s="51"/>
      <c r="I11" s="51"/>
      <c r="J11" s="53"/>
    </row>
    <row r="12" spans="1:11" ht="22.5" customHeight="1" thickBot="1">
      <c r="A12" s="352" t="s">
        <v>915</v>
      </c>
      <c r="B12" s="353"/>
      <c r="C12" s="353"/>
      <c r="D12" s="353"/>
      <c r="E12" s="354"/>
      <c r="F12" s="352" t="s">
        <v>918</v>
      </c>
      <c r="G12" s="353"/>
      <c r="H12" s="353"/>
      <c r="I12" s="353"/>
      <c r="J12" s="354"/>
    </row>
    <row r="13" spans="1:11" ht="22.5" customHeight="1" thickBot="1">
      <c r="A13" s="217" t="s">
        <v>916</v>
      </c>
      <c r="B13" s="222" t="s">
        <v>892</v>
      </c>
      <c r="C13" s="218" t="s">
        <v>917</v>
      </c>
      <c r="D13" s="398" t="s">
        <v>230</v>
      </c>
      <c r="E13" s="399"/>
      <c r="F13" s="355"/>
      <c r="G13" s="356"/>
      <c r="H13" s="356"/>
      <c r="I13" s="356"/>
      <c r="J13" s="357"/>
    </row>
    <row r="14" spans="1:11" ht="18.75" thickBot="1">
      <c r="A14" s="340" t="s">
        <v>238</v>
      </c>
      <c r="B14" s="341"/>
      <c r="C14" s="341"/>
      <c r="D14" s="341"/>
      <c r="E14" s="341"/>
      <c r="F14" s="341"/>
      <c r="G14" s="341"/>
      <c r="H14" s="341"/>
      <c r="I14" s="341"/>
      <c r="J14" s="342"/>
    </row>
    <row r="15" spans="1:11" ht="13.5" customHeight="1" thickBot="1">
      <c r="A15" s="385"/>
      <c r="B15" s="386"/>
      <c r="C15" s="386"/>
      <c r="D15" s="386"/>
      <c r="E15" s="386"/>
      <c r="F15" s="386"/>
      <c r="G15" s="386"/>
      <c r="H15" s="386"/>
      <c r="I15" s="386"/>
      <c r="J15" s="387"/>
    </row>
    <row r="16" spans="1:11" ht="13.5" hidden="1" thickBot="1">
      <c r="A16" s="151"/>
      <c r="B16" s="152"/>
      <c r="C16" s="152"/>
      <c r="D16" s="152"/>
      <c r="E16" s="152"/>
      <c r="F16" s="152"/>
      <c r="G16" s="152"/>
      <c r="H16" s="152"/>
      <c r="I16" s="152"/>
      <c r="J16" s="153"/>
    </row>
    <row r="17" spans="1:13" ht="0.75" hidden="1" customHeight="1" thickBot="1">
      <c r="A17" s="140"/>
      <c r="B17" s="141"/>
      <c r="C17" s="141"/>
      <c r="D17" s="141"/>
      <c r="E17" s="141"/>
      <c r="F17" s="141"/>
      <c r="G17" s="141"/>
      <c r="H17" s="141"/>
      <c r="I17" s="141"/>
      <c r="J17" s="142"/>
    </row>
    <row r="18" spans="1:13" ht="17.25" hidden="1" customHeight="1" thickBot="1">
      <c r="A18" s="382"/>
      <c r="B18" s="143" t="str">
        <f>CONCATENATE(B9,"/",C9,"/",D9)</f>
        <v>10/08/2019</v>
      </c>
      <c r="C18" s="146">
        <f>D33</f>
        <v>43687</v>
      </c>
      <c r="D18" s="344">
        <f>C18-B18+1</f>
        <v>1</v>
      </c>
      <c r="E18" s="344"/>
      <c r="F18" s="130" t="str">
        <f>LEFT(B6,11)</f>
        <v>PERMISO ECO</v>
      </c>
      <c r="G18" s="131"/>
      <c r="H18" s="375"/>
      <c r="I18" s="375"/>
      <c r="J18" s="132"/>
      <c r="K18" s="20"/>
      <c r="L18" s="23"/>
      <c r="M18" s="22"/>
    </row>
    <row r="19" spans="1:13" ht="17.25" hidden="1" customHeight="1">
      <c r="A19" s="382"/>
      <c r="B19" s="136"/>
      <c r="C19" s="136"/>
      <c r="D19" s="345"/>
      <c r="E19" s="345"/>
      <c r="F19" s="133"/>
      <c r="G19" s="134"/>
      <c r="H19" s="376"/>
      <c r="I19" s="376"/>
      <c r="J19" s="135"/>
      <c r="K19" s="21"/>
      <c r="L19" s="22"/>
      <c r="M19" s="22"/>
    </row>
    <row r="20" spans="1:13" ht="21.75" hidden="1" customHeight="1">
      <c r="A20" s="3"/>
      <c r="B20" s="361"/>
      <c r="C20" s="361"/>
      <c r="D20" s="361"/>
      <c r="E20" s="361"/>
      <c r="F20" s="351"/>
      <c r="G20" s="351"/>
      <c r="H20" s="351"/>
      <c r="I20" s="351"/>
      <c r="J20" s="351"/>
    </row>
    <row r="21" spans="1:13" ht="18" hidden="1">
      <c r="A21" s="3"/>
      <c r="B21" s="22" t="s">
        <v>912</v>
      </c>
      <c r="C21" s="22"/>
      <c r="D21" s="22"/>
      <c r="E21" s="22"/>
      <c r="F21" s="351"/>
      <c r="G21" s="351"/>
      <c r="H21" s="351"/>
      <c r="I21" s="351"/>
      <c r="J21" s="351"/>
      <c r="K21" s="14"/>
      <c r="L21" s="214" t="s">
        <v>41</v>
      </c>
    </row>
    <row r="22" spans="1:13" ht="18.75" hidden="1" customHeight="1">
      <c r="A22" s="139"/>
      <c r="B22" s="22" t="s">
        <v>913</v>
      </c>
      <c r="C22" s="22"/>
      <c r="D22" s="22"/>
      <c r="E22" s="22"/>
      <c r="F22" s="377"/>
      <c r="G22" s="377"/>
      <c r="H22" s="377"/>
      <c r="I22" s="377"/>
      <c r="J22" s="377"/>
      <c r="L22" s="214" t="s">
        <v>1</v>
      </c>
    </row>
    <row r="23" spans="1:13" ht="18" hidden="1" customHeight="1" thickBot="1">
      <c r="A23" s="131"/>
      <c r="B23" s="219" t="s">
        <v>892</v>
      </c>
      <c r="C23" s="219"/>
      <c r="D23" s="219"/>
      <c r="E23" s="219"/>
      <c r="F23" s="377"/>
      <c r="G23" s="377"/>
      <c r="H23" s="377"/>
      <c r="I23" s="377"/>
      <c r="J23" s="377"/>
      <c r="K23" s="32"/>
      <c r="L23" s="214" t="s">
        <v>232</v>
      </c>
    </row>
    <row r="24" spans="1:13" ht="34.5" hidden="1" customHeight="1" thickTop="1">
      <c r="A24" s="379"/>
      <c r="B24" t="s">
        <v>914</v>
      </c>
      <c r="C24" s="220"/>
      <c r="D24" s="219"/>
      <c r="E24" s="219"/>
      <c r="F24" s="377"/>
      <c r="G24" s="377"/>
      <c r="H24" s="377"/>
      <c r="I24" s="377"/>
      <c r="J24" s="377"/>
      <c r="L24" s="214" t="s">
        <v>176</v>
      </c>
    </row>
    <row r="25" spans="1:13" ht="13.5" hidden="1" customHeight="1">
      <c r="A25" s="379"/>
      <c r="B25" s="397"/>
      <c r="C25" s="397"/>
      <c r="D25" s="379"/>
      <c r="E25" s="379"/>
      <c r="F25" s="377"/>
      <c r="G25" s="377"/>
      <c r="H25" s="377"/>
      <c r="I25" s="377"/>
      <c r="J25" s="377"/>
      <c r="L25" s="214" t="s">
        <v>249</v>
      </c>
    </row>
    <row r="26" spans="1:13" ht="17.25" hidden="1" customHeight="1">
      <c r="A26" s="379"/>
      <c r="B26" s="397"/>
      <c r="C26" s="397"/>
      <c r="D26" s="379"/>
      <c r="E26" s="379"/>
      <c r="F26" s="377"/>
      <c r="G26" s="377"/>
      <c r="H26" s="374"/>
      <c r="I26" s="374"/>
      <c r="J26" s="374"/>
      <c r="L26" s="214" t="s">
        <v>252</v>
      </c>
    </row>
    <row r="27" spans="1:13" ht="15.75" hidden="1" customHeight="1">
      <c r="A27" s="137"/>
      <c r="B27" s="62"/>
      <c r="C27" s="138"/>
      <c r="D27" s="138" t="str">
        <f>CONCATENATE(B9,"/",C9,"/",D9)</f>
        <v>10/08/2019</v>
      </c>
      <c r="E27" s="138"/>
      <c r="F27" s="121" t="s">
        <v>678</v>
      </c>
      <c r="G27" t="s">
        <v>850</v>
      </c>
      <c r="H27" s="63"/>
      <c r="I27" s="63"/>
      <c r="J27" s="64"/>
      <c r="L27" s="214" t="s">
        <v>250</v>
      </c>
    </row>
    <row r="28" spans="1:13" ht="12.75" hidden="1" customHeight="1">
      <c r="A28" s="52"/>
      <c r="B28" s="123" t="s">
        <v>264</v>
      </c>
      <c r="C28" s="118"/>
      <c r="D28" s="378" t="str">
        <f>CONCATENATE(B10,"/",C10,"/",D10)</f>
        <v>43687/43687/43687</v>
      </c>
      <c r="E28" s="378"/>
      <c r="F28" s="121" t="s">
        <v>672</v>
      </c>
      <c r="G28" t="s">
        <v>851</v>
      </c>
      <c r="H28" s="63">
        <f>IFERROR(H29,LOOKUP(B5,'BASE DE DATOS'!$A:$A,'BASE DE DATOS'!$B:$B))</f>
        <v>0</v>
      </c>
      <c r="I28" s="63">
        <f>IFERROR(H29,"NO HAY DATOS DISPONIBLES")</f>
        <v>0</v>
      </c>
      <c r="J28" s="64"/>
      <c r="L28" s="214" t="s">
        <v>245</v>
      </c>
    </row>
    <row r="29" spans="1:13" ht="12.75" hidden="1" customHeight="1">
      <c r="A29" s="52"/>
      <c r="B29" s="123" t="s">
        <v>265</v>
      </c>
      <c r="C29" s="61"/>
      <c r="D29" s="343">
        <f>DATEVALUE(D27)</f>
        <v>43687</v>
      </c>
      <c r="E29" s="343"/>
      <c r="F29" s="121" t="s">
        <v>675</v>
      </c>
      <c r="G29" t="s">
        <v>852</v>
      </c>
      <c r="H29" s="65"/>
      <c r="I29" s="65">
        <f>IFERROR(I31,"")</f>
        <v>0</v>
      </c>
      <c r="J29" s="66"/>
      <c r="L29" s="214" t="s">
        <v>251</v>
      </c>
    </row>
    <row r="30" spans="1:13" ht="15" hidden="1">
      <c r="A30" s="52"/>
      <c r="B30" s="123" t="s">
        <v>267</v>
      </c>
      <c r="C30" s="118"/>
      <c r="D30" s="343" t="e">
        <f>DATEVALUE(D28)</f>
        <v>#VALUE!</v>
      </c>
      <c r="E30" s="343"/>
      <c r="F30" s="122" t="s">
        <v>676</v>
      </c>
      <c r="G30" s="51" t="s">
        <v>672</v>
      </c>
      <c r="H30" s="67"/>
      <c r="I30" s="67" t="s">
        <v>879</v>
      </c>
      <c r="J30" s="68"/>
      <c r="L30" s="214" t="s">
        <v>909</v>
      </c>
    </row>
    <row r="31" spans="1:13" ht="15" hidden="1">
      <c r="A31" s="52"/>
      <c r="B31" s="123" t="s">
        <v>269</v>
      </c>
      <c r="C31" s="61"/>
      <c r="D31" s="69" t="str">
        <f>INDEX(Sueldos!$A:$U,MATCH(D29,Sueldos!$A:$A,0),2)</f>
        <v>2019/015</v>
      </c>
      <c r="E31" s="69"/>
      <c r="F31" s="121" t="s">
        <v>674</v>
      </c>
      <c r="G31" t="s">
        <v>853</v>
      </c>
      <c r="H31" s="67" t="e">
        <f>INDEX('BASE DE DATOS'!$A:$U,MATCH(matsust,'BASE DE DATOS'!$A:$A,0),12)</f>
        <v>#N/A</v>
      </c>
      <c r="I31" s="67">
        <f>INDEX('BASE DE DATOS'!$A:$V,MATCH(matbase,'BASE DE DATOS'!$A:$A,0),22)</f>
        <v>0</v>
      </c>
      <c r="J31" s="68"/>
      <c r="L31" s="214" t="s">
        <v>52</v>
      </c>
    </row>
    <row r="32" spans="1:13" ht="18" hidden="1" customHeight="1">
      <c r="A32" s="48"/>
      <c r="B32" s="123" t="s">
        <v>271</v>
      </c>
      <c r="C32" s="51"/>
      <c r="D32" s="69" t="e">
        <f>INDEX(Sueldos!$A:$U,MATCH(D30,Sueldos!$A:$A,0),2)</f>
        <v>#VALUE!</v>
      </c>
      <c r="E32" s="69"/>
      <c r="F32" s="121" t="s">
        <v>679</v>
      </c>
      <c r="G32" s="51" t="s">
        <v>885</v>
      </c>
      <c r="H32" s="67" t="e">
        <f>INDEX('BASE DE DATOS'!$A:$U,MATCH(matsust,'BASE DE DATOS'!$A:$A,0),2)</f>
        <v>#N/A</v>
      </c>
      <c r="I32" s="67" t="str">
        <f>INDEX('BASE DE DATOS'!$A:$U,MATCH(matbase,'BASE DE DATOS'!$A:$A,0),2)</f>
        <v>GUILLEN/AYALA/CARSON ENRIQUE</v>
      </c>
      <c r="J32" s="68"/>
      <c r="L32" s="214" t="s">
        <v>178</v>
      </c>
    </row>
    <row r="33" spans="1:12" ht="18" hidden="1" customHeight="1">
      <c r="A33" s="48"/>
      <c r="B33" s="123" t="s">
        <v>273</v>
      </c>
      <c r="C33" s="51" t="str">
        <f>CONCATENATE(B9,"/",C9,"/",D9)</f>
        <v>10/08/2019</v>
      </c>
      <c r="D33" s="126">
        <f>C33+B7-1</f>
        <v>43687</v>
      </c>
      <c r="E33" s="51"/>
      <c r="F33" s="121" t="s">
        <v>680</v>
      </c>
      <c r="G33" t="s">
        <v>854</v>
      </c>
      <c r="H33" s="67">
        <f>INDEX('BASE DE DATOS'!$A:$U,MATCH(matbase,'BASE DE DATOS'!$A:$A,0),5)</f>
        <v>0</v>
      </c>
      <c r="I33" s="67">
        <f>INDEX('BASE DE DATOS'!$A:$U,MATCH(matbase,'BASE DE DATOS'!$A:$A,0),10)</f>
        <v>0</v>
      </c>
      <c r="J33" s="68"/>
      <c r="L33" s="214" t="s">
        <v>248</v>
      </c>
    </row>
    <row r="34" spans="1:12" ht="18" hidden="1" customHeight="1">
      <c r="A34" s="48"/>
      <c r="B34" s="123" t="s">
        <v>275</v>
      </c>
      <c r="C34" s="127">
        <f>D33</f>
        <v>43687</v>
      </c>
      <c r="D34" s="51"/>
      <c r="E34" s="51"/>
      <c r="F34" s="121" t="s">
        <v>673</v>
      </c>
      <c r="G34" t="s">
        <v>855</v>
      </c>
      <c r="H34" s="67" t="str">
        <f>INDEX('BASE DE DATOS'!$A:$U,MATCH(matbase,'BASE DE DATOS'!$A:$A,0),12)</f>
        <v>AUX UNIV DE OFICINAS   80</v>
      </c>
      <c r="I34" s="67" t="str">
        <f>IFERROR(I32,"NO HAY DATOS DISPONIBLES")</f>
        <v>GUILLEN/AYALA/CARSON ENRIQUE</v>
      </c>
      <c r="J34" s="68"/>
      <c r="L34" s="214" t="s">
        <v>133</v>
      </c>
    </row>
    <row r="35" spans="1:12" ht="18" hidden="1" customHeight="1">
      <c r="A35" s="48"/>
      <c r="B35" s="123" t="s">
        <v>277</v>
      </c>
      <c r="C35" s="128">
        <f>D33</f>
        <v>43687</v>
      </c>
      <c r="D35" s="51"/>
      <c r="E35" s="51"/>
      <c r="F35" s="121" t="s">
        <v>237</v>
      </c>
      <c r="G35" t="s">
        <v>675</v>
      </c>
      <c r="H35" s="67"/>
      <c r="I35" s="67">
        <f>IFERROR(I33,"FAVOR VERIFICAR CON DEPTO DE PERSONAL")</f>
        <v>0</v>
      </c>
      <c r="J35" s="68"/>
      <c r="L35" s="214" t="s">
        <v>217</v>
      </c>
    </row>
    <row r="36" spans="1:12" hidden="1">
      <c r="A36" s="48"/>
      <c r="B36" s="123" t="s">
        <v>279</v>
      </c>
      <c r="C36" s="129">
        <f>D33</f>
        <v>43687</v>
      </c>
      <c r="D36" s="51"/>
      <c r="E36" s="51"/>
      <c r="F36" s="121" t="s">
        <v>849</v>
      </c>
      <c r="G36" s="51" t="s">
        <v>676</v>
      </c>
      <c r="H36" s="67"/>
      <c r="I36" s="67" t="str">
        <f>IF(OR(B6="MEMO VACS DIFERIMIENTO",B6="MEMO VACS DISFRUTE DIAS",B6="MEMO VACS AUTORIZACION",B6="PERMISO ECONOMICO A CUENTA DE VACACIONES",B6="NOMBRAMIENTO",B6="INDUCCION AL PUESTO",B6="COMISION X DIA",B6="LICENCIA SIN SUELDO MAYOR A 60 DIAS",B6="BALANCE DE PLAZAS IMSS-SIAP"),I30,IF(OR(B6="OTRO"),I29,I31))</f>
        <v>MAYELA</v>
      </c>
      <c r="J36" s="68"/>
      <c r="L36" s="214" t="s">
        <v>6</v>
      </c>
    </row>
    <row r="37" spans="1:12" hidden="1">
      <c r="A37" s="48"/>
      <c r="B37" s="123" t="s">
        <v>282</v>
      </c>
      <c r="C37" s="51"/>
      <c r="D37" s="51"/>
      <c r="E37" s="51"/>
      <c r="F37" s="122" t="s">
        <v>677</v>
      </c>
      <c r="G37" t="s">
        <v>856</v>
      </c>
      <c r="H37" s="67"/>
      <c r="I37" s="67"/>
      <c r="J37" s="68"/>
      <c r="L37" s="214" t="s">
        <v>246</v>
      </c>
    </row>
    <row r="38" spans="1:12" hidden="1">
      <c r="A38" s="48"/>
      <c r="B38" s="123" t="s">
        <v>284</v>
      </c>
      <c r="C38" s="51"/>
      <c r="D38" s="51"/>
      <c r="E38" s="51"/>
      <c r="F38" s="121" t="s">
        <v>677</v>
      </c>
      <c r="G38" t="s">
        <v>857</v>
      </c>
      <c r="H38" s="67"/>
      <c r="I38" s="67"/>
      <c r="J38" s="68"/>
      <c r="L38" s="214" t="s">
        <v>244</v>
      </c>
    </row>
    <row r="39" spans="1:12" hidden="1">
      <c r="A39" s="48"/>
      <c r="B39" s="123" t="s">
        <v>286</v>
      </c>
      <c r="C39" s="51"/>
      <c r="D39" s="51"/>
      <c r="E39" s="51"/>
      <c r="F39" s="121" t="s">
        <v>259</v>
      </c>
      <c r="G39" t="s">
        <v>858</v>
      </c>
      <c r="H39" s="67"/>
      <c r="I39" s="67"/>
      <c r="J39" s="68"/>
      <c r="L39" s="214" t="s">
        <v>2</v>
      </c>
    </row>
    <row r="40" spans="1:12" hidden="1">
      <c r="A40" s="48"/>
      <c r="B40" s="123" t="s">
        <v>288</v>
      </c>
      <c r="C40" s="51"/>
      <c r="D40" s="51"/>
      <c r="E40" s="51"/>
      <c r="F40" s="51" t="str">
        <f>CONCATENATE(B6," X ",C6)</f>
        <v xml:space="preserve">PERMISO ECONOMICO A CUENTA DE VACACIONES X </v>
      </c>
      <c r="G40" t="s">
        <v>859</v>
      </c>
      <c r="H40" s="67"/>
      <c r="I40" s="67"/>
      <c r="J40" s="68"/>
      <c r="L40" s="214" t="s">
        <v>228</v>
      </c>
    </row>
    <row r="41" spans="1:12" hidden="1">
      <c r="A41" s="48"/>
      <c r="B41" s="123" t="s">
        <v>289</v>
      </c>
      <c r="C41" s="51"/>
      <c r="D41" s="51"/>
      <c r="E41" s="51"/>
      <c r="F41" s="51"/>
      <c r="G41" t="s">
        <v>860</v>
      </c>
      <c r="H41" s="67"/>
      <c r="I41" s="67"/>
      <c r="J41" s="68"/>
      <c r="L41" s="214" t="s">
        <v>192</v>
      </c>
    </row>
    <row r="42" spans="1:12" hidden="1">
      <c r="A42" s="48"/>
      <c r="B42" s="123" t="s">
        <v>290</v>
      </c>
      <c r="C42" s="51"/>
      <c r="D42" s="51"/>
      <c r="E42" s="51"/>
      <c r="F42" s="51"/>
      <c r="G42" t="s">
        <v>861</v>
      </c>
      <c r="H42" s="67"/>
      <c r="I42" s="67"/>
      <c r="J42" s="68"/>
      <c r="L42" s="214" t="s">
        <v>206</v>
      </c>
    </row>
    <row r="43" spans="1:12" hidden="1">
      <c r="A43" s="48"/>
      <c r="B43" s="123" t="s">
        <v>291</v>
      </c>
      <c r="C43" s="51"/>
      <c r="D43" s="51"/>
      <c r="E43" s="51"/>
      <c r="F43" s="51"/>
      <c r="G43" t="s">
        <v>862</v>
      </c>
      <c r="H43" s="57"/>
      <c r="I43" s="57"/>
      <c r="J43" s="58"/>
      <c r="L43" s="214" t="s">
        <v>4</v>
      </c>
    </row>
    <row r="44" spans="1:12" hidden="1">
      <c r="A44" s="48"/>
      <c r="B44" s="123" t="s">
        <v>292</v>
      </c>
      <c r="C44" s="51"/>
      <c r="D44" s="51"/>
      <c r="E44" s="51"/>
      <c r="F44" s="51"/>
      <c r="G44" t="s">
        <v>673</v>
      </c>
      <c r="H44" s="57"/>
      <c r="I44" s="57"/>
      <c r="J44" s="58"/>
      <c r="L44" s="214" t="s">
        <v>94</v>
      </c>
    </row>
    <row r="45" spans="1:12" hidden="1">
      <c r="A45" s="48"/>
      <c r="B45" s="123" t="s">
        <v>293</v>
      </c>
      <c r="C45" s="51"/>
      <c r="D45" s="51"/>
      <c r="E45" s="51"/>
      <c r="F45" s="51"/>
      <c r="G45" t="s">
        <v>863</v>
      </c>
      <c r="H45" s="57"/>
      <c r="I45" s="57"/>
      <c r="J45" s="58"/>
      <c r="L45" s="214" t="s">
        <v>210</v>
      </c>
    </row>
    <row r="46" spans="1:12" hidden="1">
      <c r="A46" s="48"/>
      <c r="B46" s="123" t="s">
        <v>295</v>
      </c>
      <c r="C46" s="51"/>
      <c r="D46" s="51"/>
      <c r="E46" s="51"/>
      <c r="F46" s="51"/>
      <c r="G46" t="s">
        <v>894</v>
      </c>
      <c r="H46" s="57"/>
      <c r="I46" s="57"/>
      <c r="J46" s="58"/>
      <c r="L46" s="214" t="s">
        <v>230</v>
      </c>
    </row>
    <row r="47" spans="1:12" hidden="1">
      <c r="A47" s="48"/>
      <c r="B47" s="123" t="s">
        <v>297</v>
      </c>
      <c r="C47" s="51"/>
      <c r="D47" s="51"/>
      <c r="E47" s="51"/>
      <c r="F47" s="51"/>
      <c r="G47" s="51" t="s">
        <v>893</v>
      </c>
      <c r="H47" s="51"/>
      <c r="I47" s="51"/>
      <c r="J47" s="53"/>
      <c r="L47" s="214" t="s">
        <v>193</v>
      </c>
    </row>
    <row r="48" spans="1:12" hidden="1">
      <c r="A48" s="48"/>
      <c r="B48" s="123" t="s">
        <v>297</v>
      </c>
      <c r="C48" s="51"/>
      <c r="D48" s="51"/>
      <c r="E48" s="51"/>
      <c r="F48" s="51"/>
      <c r="G48" s="51" t="s">
        <v>880</v>
      </c>
      <c r="H48" s="51"/>
      <c r="I48" s="51"/>
      <c r="J48" s="53"/>
    </row>
    <row r="49" spans="1:10" hidden="1">
      <c r="A49" s="48"/>
      <c r="B49" s="123" t="s">
        <v>299</v>
      </c>
      <c r="C49" s="51"/>
      <c r="D49" s="51"/>
      <c r="E49" s="51"/>
      <c r="F49" s="51"/>
      <c r="G49" t="s">
        <v>864</v>
      </c>
      <c r="H49" s="51"/>
      <c r="I49" s="51"/>
      <c r="J49" s="53"/>
    </row>
    <row r="50" spans="1:10" hidden="1">
      <c r="A50" s="48"/>
      <c r="B50" s="123" t="s">
        <v>300</v>
      </c>
      <c r="C50" s="51"/>
      <c r="D50" s="51"/>
      <c r="E50" s="51"/>
      <c r="F50" s="51"/>
      <c r="G50" s="51" t="s">
        <v>884</v>
      </c>
      <c r="H50" s="51"/>
      <c r="I50" s="51"/>
      <c r="J50" s="53"/>
    </row>
    <row r="51" spans="1:10" hidden="1">
      <c r="A51" s="48"/>
      <c r="B51" s="123" t="s">
        <v>302</v>
      </c>
      <c r="C51" s="51"/>
      <c r="D51" s="51"/>
      <c r="E51" s="51"/>
      <c r="F51" s="51"/>
      <c r="G51" t="s">
        <v>865</v>
      </c>
      <c r="H51" s="51"/>
      <c r="I51" s="51"/>
      <c r="J51" s="53"/>
    </row>
    <row r="52" spans="1:10" hidden="1">
      <c r="A52" s="48"/>
      <c r="B52" s="123" t="s">
        <v>304</v>
      </c>
      <c r="C52" s="51"/>
      <c r="D52" s="51"/>
      <c r="E52" s="51"/>
      <c r="F52" s="51"/>
      <c r="G52" t="s">
        <v>866</v>
      </c>
      <c r="H52" s="51"/>
      <c r="I52" s="51"/>
      <c r="J52" s="53"/>
    </row>
    <row r="53" spans="1:10" hidden="1">
      <c r="A53" s="48"/>
      <c r="B53" s="123" t="s">
        <v>306</v>
      </c>
      <c r="C53" s="51"/>
      <c r="D53" s="51"/>
      <c r="E53" s="51"/>
      <c r="F53" s="51"/>
      <c r="G53" t="s">
        <v>867</v>
      </c>
      <c r="H53" s="51"/>
      <c r="I53" s="51"/>
      <c r="J53" s="53"/>
    </row>
    <row r="54" spans="1:10" hidden="1">
      <c r="A54" s="48"/>
      <c r="B54" s="123" t="s">
        <v>308</v>
      </c>
      <c r="C54" s="51"/>
      <c r="D54" s="51"/>
      <c r="E54" s="51"/>
      <c r="F54" s="51"/>
      <c r="G54" t="s">
        <v>868</v>
      </c>
      <c r="H54" s="51"/>
      <c r="I54" s="51"/>
      <c r="J54" s="53"/>
    </row>
    <row r="55" spans="1:10" hidden="1">
      <c r="A55" s="48"/>
      <c r="B55" s="123" t="s">
        <v>310</v>
      </c>
      <c r="C55" s="51"/>
      <c r="D55" s="51"/>
      <c r="E55" s="51"/>
      <c r="F55" s="51"/>
      <c r="G55" s="51" t="s">
        <v>237</v>
      </c>
      <c r="H55" s="51"/>
      <c r="I55" s="51"/>
      <c r="J55" s="53"/>
    </row>
    <row r="56" spans="1:10" hidden="1">
      <c r="A56" s="48"/>
      <c r="B56" s="123" t="s">
        <v>312</v>
      </c>
      <c r="C56" s="51"/>
      <c r="D56" s="51"/>
      <c r="E56" s="51"/>
      <c r="F56" s="51"/>
      <c r="G56" t="s">
        <v>869</v>
      </c>
      <c r="H56" s="51"/>
      <c r="I56" s="51"/>
      <c r="J56" s="53"/>
    </row>
    <row r="57" spans="1:10" hidden="1">
      <c r="A57" s="48"/>
      <c r="B57" s="123" t="s">
        <v>314</v>
      </c>
      <c r="C57" s="51"/>
      <c r="D57" s="51"/>
      <c r="E57" s="51"/>
      <c r="F57" s="51"/>
      <c r="G57" t="s">
        <v>870</v>
      </c>
      <c r="H57" s="51"/>
      <c r="I57" s="51"/>
      <c r="J57" s="53"/>
    </row>
    <row r="58" spans="1:10" hidden="1">
      <c r="A58" s="48"/>
      <c r="B58" s="123" t="s">
        <v>316</v>
      </c>
      <c r="C58" s="51"/>
      <c r="D58" s="51"/>
      <c r="E58" s="51"/>
      <c r="F58" s="51"/>
      <c r="G58" s="51" t="s">
        <v>883</v>
      </c>
      <c r="H58" s="51"/>
      <c r="I58" s="51"/>
      <c r="J58" s="53"/>
    </row>
    <row r="59" spans="1:10" hidden="1">
      <c r="A59" s="48"/>
      <c r="B59" s="123" t="s">
        <v>318</v>
      </c>
      <c r="C59" s="51"/>
      <c r="D59" s="51"/>
      <c r="E59" s="51"/>
      <c r="F59" s="51"/>
      <c r="G59" t="s">
        <v>871</v>
      </c>
      <c r="H59" s="51"/>
      <c r="I59" s="51"/>
      <c r="J59" s="53"/>
    </row>
    <row r="60" spans="1:10" hidden="1">
      <c r="A60" s="48"/>
      <c r="B60" s="123" t="s">
        <v>320</v>
      </c>
      <c r="C60" s="51"/>
      <c r="D60" s="51"/>
      <c r="E60" s="51"/>
      <c r="F60" s="51"/>
      <c r="G60" t="s">
        <v>872</v>
      </c>
      <c r="H60" s="51"/>
      <c r="I60" s="51"/>
      <c r="J60" s="53"/>
    </row>
    <row r="61" spans="1:10" hidden="1">
      <c r="A61" s="48"/>
      <c r="B61" s="123" t="s">
        <v>321</v>
      </c>
      <c r="C61" s="51"/>
      <c r="D61" s="51"/>
      <c r="E61" s="51"/>
      <c r="F61" s="51"/>
      <c r="G61" t="s">
        <v>873</v>
      </c>
      <c r="H61" s="51"/>
      <c r="I61" s="51"/>
      <c r="J61" s="53"/>
    </row>
    <row r="62" spans="1:10" hidden="1">
      <c r="A62" s="48"/>
      <c r="B62" s="123" t="s">
        <v>322</v>
      </c>
      <c r="C62" s="51"/>
      <c r="D62" s="51"/>
      <c r="E62" s="51"/>
      <c r="F62" s="51"/>
      <c r="G62" t="s">
        <v>874</v>
      </c>
      <c r="H62" s="51"/>
      <c r="I62" s="51"/>
      <c r="J62" s="53"/>
    </row>
    <row r="63" spans="1:10" hidden="1">
      <c r="A63" s="48"/>
      <c r="B63" s="123" t="s">
        <v>323</v>
      </c>
      <c r="C63" s="51"/>
      <c r="D63" s="51"/>
      <c r="E63" s="51"/>
      <c r="F63" s="51"/>
      <c r="G63" s="51" t="s">
        <v>933</v>
      </c>
      <c r="H63" s="51"/>
      <c r="I63" s="51"/>
      <c r="J63" s="53"/>
    </row>
    <row r="64" spans="1:10" hidden="1">
      <c r="A64" s="48"/>
      <c r="B64" s="123" t="s">
        <v>325</v>
      </c>
      <c r="C64" s="51"/>
      <c r="D64" s="51"/>
      <c r="E64" s="51"/>
      <c r="F64" s="51"/>
      <c r="G64" s="51" t="s">
        <v>920</v>
      </c>
      <c r="H64" s="51"/>
      <c r="I64" s="51"/>
      <c r="J64" s="53"/>
    </row>
    <row r="65" spans="1:10" hidden="1">
      <c r="A65" s="48"/>
      <c r="B65" s="123" t="s">
        <v>327</v>
      </c>
      <c r="C65" s="51"/>
      <c r="D65" s="51"/>
      <c r="E65" s="51"/>
      <c r="F65" s="51"/>
      <c r="G65" s="51"/>
      <c r="H65" s="51"/>
      <c r="I65" s="51"/>
      <c r="J65" s="53"/>
    </row>
    <row r="66" spans="1:10" hidden="1">
      <c r="A66" s="48"/>
      <c r="B66" s="123" t="s">
        <v>329</v>
      </c>
      <c r="C66" s="51"/>
      <c r="D66" s="51"/>
      <c r="E66" s="51"/>
      <c r="F66" s="51"/>
      <c r="G66" s="51"/>
      <c r="H66" s="51"/>
      <c r="I66" s="51"/>
      <c r="J66" s="53"/>
    </row>
    <row r="67" spans="1:10" hidden="1">
      <c r="A67" s="48"/>
      <c r="B67" s="123" t="s">
        <v>331</v>
      </c>
      <c r="C67" s="51"/>
      <c r="D67" s="51"/>
      <c r="E67" s="51"/>
      <c r="F67" s="51"/>
      <c r="G67" s="51"/>
      <c r="H67" s="51"/>
      <c r="I67" s="51"/>
      <c r="J67" s="53"/>
    </row>
    <row r="68" spans="1:10" hidden="1">
      <c r="A68" s="48"/>
      <c r="B68" s="123" t="s">
        <v>333</v>
      </c>
      <c r="C68" s="51"/>
      <c r="D68" s="51"/>
      <c r="E68" s="51"/>
      <c r="F68" s="51"/>
      <c r="G68" s="51"/>
      <c r="H68" s="51"/>
      <c r="I68" s="51"/>
      <c r="J68" s="53"/>
    </row>
    <row r="69" spans="1:10" hidden="1">
      <c r="A69" s="48"/>
      <c r="B69" s="123" t="s">
        <v>335</v>
      </c>
      <c r="C69" s="51"/>
      <c r="D69" s="51"/>
      <c r="E69" s="51"/>
      <c r="F69" s="51"/>
      <c r="G69" s="51"/>
      <c r="H69" s="51"/>
      <c r="I69" s="51"/>
      <c r="J69" s="53"/>
    </row>
    <row r="70" spans="1:10" hidden="1">
      <c r="A70" s="48"/>
      <c r="B70" s="123" t="s">
        <v>336</v>
      </c>
      <c r="C70" s="51"/>
      <c r="D70" s="51"/>
      <c r="E70" s="51"/>
      <c r="F70" s="51"/>
      <c r="G70" s="51"/>
      <c r="H70" s="51"/>
      <c r="I70" s="51"/>
      <c r="J70" s="53"/>
    </row>
    <row r="71" spans="1:10" hidden="1">
      <c r="A71" s="48"/>
      <c r="B71" s="123" t="s">
        <v>338</v>
      </c>
      <c r="C71" s="51"/>
      <c r="D71" s="51"/>
      <c r="E71" s="51"/>
      <c r="F71" s="51"/>
      <c r="G71" s="51"/>
      <c r="H71" s="51"/>
      <c r="I71" s="51"/>
      <c r="J71" s="53"/>
    </row>
    <row r="72" spans="1:10" hidden="1">
      <c r="A72" s="48"/>
      <c r="B72" s="123" t="s">
        <v>340</v>
      </c>
      <c r="C72" s="51"/>
      <c r="D72" s="51"/>
      <c r="E72" s="51"/>
      <c r="F72" s="51"/>
      <c r="G72" s="51"/>
      <c r="H72" s="51"/>
      <c r="I72" s="51"/>
      <c r="J72" s="53"/>
    </row>
    <row r="73" spans="1:10" hidden="1">
      <c r="A73" s="48"/>
      <c r="B73" s="123" t="s">
        <v>342</v>
      </c>
      <c r="C73" s="51"/>
      <c r="D73" s="51"/>
      <c r="E73" s="51"/>
      <c r="F73" s="51"/>
      <c r="G73" s="51"/>
      <c r="H73" s="51"/>
      <c r="I73" s="51"/>
      <c r="J73" s="53"/>
    </row>
    <row r="74" spans="1:10" hidden="1">
      <c r="A74" s="48"/>
      <c r="B74" s="123" t="s">
        <v>342</v>
      </c>
      <c r="C74" s="51"/>
      <c r="D74" s="51"/>
      <c r="E74" s="51"/>
      <c r="F74" s="51"/>
      <c r="G74" s="51"/>
      <c r="H74" s="51"/>
      <c r="I74" s="51"/>
      <c r="J74" s="53"/>
    </row>
    <row r="75" spans="1:10" hidden="1">
      <c r="A75" s="48"/>
      <c r="B75" s="123" t="s">
        <v>345</v>
      </c>
      <c r="C75" s="51"/>
      <c r="D75" s="51"/>
      <c r="E75" s="51"/>
      <c r="F75" s="51"/>
      <c r="G75" s="51"/>
      <c r="H75" s="51"/>
      <c r="I75" s="51"/>
      <c r="J75" s="53"/>
    </row>
    <row r="76" spans="1:10" hidden="1">
      <c r="A76" s="48"/>
      <c r="B76" s="123" t="s">
        <v>347</v>
      </c>
      <c r="C76" s="51"/>
      <c r="D76" s="51"/>
      <c r="E76" s="51"/>
      <c r="F76" s="51"/>
      <c r="G76" s="51"/>
      <c r="H76" s="51"/>
      <c r="I76" s="51"/>
      <c r="J76" s="53"/>
    </row>
    <row r="77" spans="1:10" hidden="1">
      <c r="A77" s="48"/>
      <c r="B77" s="123" t="s">
        <v>349</v>
      </c>
      <c r="C77" s="51"/>
      <c r="D77" s="51"/>
      <c r="E77" s="51"/>
      <c r="F77" s="51"/>
      <c r="G77" s="51"/>
      <c r="H77" s="51"/>
      <c r="I77" s="51"/>
      <c r="J77" s="53"/>
    </row>
    <row r="78" spans="1:10" hidden="1">
      <c r="A78" s="48"/>
      <c r="B78" s="123" t="s">
        <v>351</v>
      </c>
      <c r="C78" s="51"/>
      <c r="D78" s="51"/>
      <c r="E78" s="51"/>
      <c r="F78" s="51"/>
      <c r="G78" s="51"/>
      <c r="H78" s="51"/>
      <c r="I78" s="51"/>
      <c r="J78" s="53"/>
    </row>
    <row r="79" spans="1:10" hidden="1">
      <c r="A79" s="48"/>
      <c r="B79" s="123" t="s">
        <v>352</v>
      </c>
      <c r="C79" s="51"/>
      <c r="D79" s="51"/>
      <c r="E79" s="51"/>
      <c r="F79" s="51"/>
      <c r="G79" s="51"/>
      <c r="H79" s="51"/>
      <c r="I79" s="51"/>
      <c r="J79" s="53"/>
    </row>
    <row r="80" spans="1:10" hidden="1">
      <c r="A80" s="48"/>
      <c r="B80" s="123" t="s">
        <v>354</v>
      </c>
      <c r="C80" s="51"/>
      <c r="D80" s="51"/>
      <c r="E80" s="51"/>
      <c r="F80" s="51"/>
      <c r="G80" s="51"/>
      <c r="H80" s="51"/>
      <c r="I80" s="51"/>
      <c r="J80" s="53"/>
    </row>
    <row r="81" spans="1:10" hidden="1">
      <c r="A81" s="48"/>
      <c r="B81" s="123" t="s">
        <v>356</v>
      </c>
      <c r="C81" s="51"/>
      <c r="D81" s="51"/>
      <c r="E81" s="51"/>
      <c r="F81" s="51"/>
      <c r="G81" s="51"/>
      <c r="H81" s="51"/>
      <c r="I81" s="51"/>
      <c r="J81" s="53"/>
    </row>
    <row r="82" spans="1:10" hidden="1">
      <c r="A82" s="48"/>
      <c r="B82" s="123" t="s">
        <v>356</v>
      </c>
      <c r="C82" s="51"/>
      <c r="D82" s="51"/>
      <c r="E82" s="51"/>
      <c r="F82" s="51"/>
      <c r="G82" s="51"/>
      <c r="H82" s="51"/>
      <c r="I82" s="51"/>
      <c r="J82" s="53"/>
    </row>
    <row r="83" spans="1:10" hidden="1">
      <c r="A83" s="48"/>
      <c r="B83" s="123" t="s">
        <v>359</v>
      </c>
      <c r="C83" s="51"/>
      <c r="D83" s="51"/>
      <c r="E83" s="51"/>
      <c r="F83" s="51"/>
      <c r="G83" s="51"/>
      <c r="H83" s="51"/>
      <c r="I83" s="51"/>
      <c r="J83" s="53"/>
    </row>
    <row r="84" spans="1:10" hidden="1">
      <c r="A84" s="48"/>
      <c r="B84" s="123" t="s">
        <v>361</v>
      </c>
      <c r="C84" s="51"/>
      <c r="D84" s="51"/>
      <c r="E84" s="51"/>
      <c r="F84" s="51"/>
      <c r="G84" s="51"/>
      <c r="H84" s="51"/>
      <c r="I84" s="51"/>
      <c r="J84" s="53"/>
    </row>
    <row r="85" spans="1:10" hidden="1">
      <c r="A85" s="48"/>
      <c r="B85" s="123" t="s">
        <v>363</v>
      </c>
      <c r="C85" s="51"/>
      <c r="D85" s="51"/>
      <c r="E85" s="51"/>
      <c r="F85" s="51"/>
      <c r="G85" s="51"/>
      <c r="H85" s="51"/>
      <c r="I85" s="51"/>
      <c r="J85" s="53"/>
    </row>
    <row r="86" spans="1:10" hidden="1">
      <c r="A86" s="48"/>
      <c r="B86" s="123" t="s">
        <v>365</v>
      </c>
      <c r="C86" s="51"/>
      <c r="D86" s="51"/>
      <c r="E86" s="51"/>
      <c r="F86" s="51"/>
      <c r="G86" s="51"/>
      <c r="H86" s="51"/>
      <c r="I86" s="51"/>
      <c r="J86" s="53"/>
    </row>
    <row r="87" spans="1:10" hidden="1">
      <c r="A87" s="48"/>
      <c r="B87" s="123" t="s">
        <v>367</v>
      </c>
      <c r="C87" s="51"/>
      <c r="D87" s="51"/>
      <c r="E87" s="51"/>
      <c r="F87" s="51"/>
      <c r="G87" s="51"/>
      <c r="H87" s="51"/>
      <c r="I87" s="51"/>
      <c r="J87" s="53"/>
    </row>
    <row r="88" spans="1:10" hidden="1">
      <c r="A88" s="48"/>
      <c r="B88" s="123" t="s">
        <v>369</v>
      </c>
      <c r="C88" s="51"/>
      <c r="D88" s="51"/>
      <c r="E88" s="51"/>
      <c r="F88" s="51"/>
      <c r="G88" s="51"/>
      <c r="H88" s="51"/>
      <c r="I88" s="51"/>
      <c r="J88" s="53"/>
    </row>
    <row r="89" spans="1:10" hidden="1">
      <c r="A89" s="48"/>
      <c r="B89" s="123" t="s">
        <v>370</v>
      </c>
      <c r="C89" s="51"/>
      <c r="D89" s="51"/>
      <c r="E89" s="51"/>
      <c r="F89" s="51"/>
      <c r="G89" s="51"/>
      <c r="H89" s="51"/>
      <c r="I89" s="51"/>
      <c r="J89" s="53"/>
    </row>
    <row r="90" spans="1:10" hidden="1">
      <c r="A90" s="48"/>
      <c r="B90" s="123" t="s">
        <v>370</v>
      </c>
      <c r="C90" s="51"/>
      <c r="D90" s="51"/>
      <c r="E90" s="51"/>
      <c r="F90" s="51"/>
      <c r="G90" s="51"/>
      <c r="H90" s="51"/>
      <c r="I90" s="51"/>
      <c r="J90" s="53"/>
    </row>
    <row r="91" spans="1:10" hidden="1">
      <c r="A91" s="48"/>
      <c r="B91" s="123" t="s">
        <v>372</v>
      </c>
      <c r="C91" s="51"/>
      <c r="D91" s="51"/>
      <c r="E91" s="51"/>
      <c r="F91" s="51"/>
      <c r="G91" s="51"/>
      <c r="H91" s="51"/>
      <c r="I91" s="51"/>
      <c r="J91" s="53"/>
    </row>
    <row r="92" spans="1:10" hidden="1">
      <c r="A92" s="48"/>
      <c r="B92" s="123" t="s">
        <v>373</v>
      </c>
      <c r="C92" s="51"/>
      <c r="D92" s="51"/>
      <c r="E92" s="51"/>
      <c r="F92" s="51"/>
      <c r="G92" s="51"/>
      <c r="H92" s="51"/>
      <c r="I92" s="51"/>
      <c r="J92" s="53"/>
    </row>
    <row r="93" spans="1:10" hidden="1">
      <c r="A93" s="48"/>
      <c r="B93" s="123" t="s">
        <v>375</v>
      </c>
      <c r="C93" s="51"/>
      <c r="D93" s="51"/>
      <c r="E93" s="51"/>
      <c r="F93" s="51"/>
      <c r="G93" s="51"/>
      <c r="H93" s="51"/>
      <c r="I93" s="51"/>
      <c r="J93" s="53"/>
    </row>
    <row r="94" spans="1:10" hidden="1">
      <c r="A94" s="48"/>
      <c r="B94" s="123" t="s">
        <v>376</v>
      </c>
      <c r="C94" s="51"/>
      <c r="D94" s="51"/>
      <c r="E94" s="51"/>
      <c r="F94" s="51"/>
      <c r="G94" s="51"/>
      <c r="H94" s="51"/>
      <c r="I94" s="51"/>
      <c r="J94" s="53"/>
    </row>
    <row r="95" spans="1:10" hidden="1">
      <c r="A95" s="48"/>
      <c r="B95" s="123" t="s">
        <v>377</v>
      </c>
      <c r="C95" s="51"/>
      <c r="D95" s="51"/>
      <c r="E95" s="51"/>
      <c r="F95" s="51"/>
      <c r="G95" s="51"/>
      <c r="H95" s="51"/>
      <c r="I95" s="51"/>
      <c r="J95" s="53"/>
    </row>
    <row r="96" spans="1:10" hidden="1">
      <c r="A96" s="48"/>
      <c r="B96" s="123" t="s">
        <v>379</v>
      </c>
      <c r="C96" s="51"/>
      <c r="D96" s="51"/>
      <c r="E96" s="51"/>
      <c r="F96" s="51"/>
      <c r="G96" s="51"/>
      <c r="H96" s="51"/>
      <c r="I96" s="51"/>
      <c r="J96" s="53"/>
    </row>
    <row r="97" spans="1:10" hidden="1">
      <c r="A97" s="48"/>
      <c r="B97" s="123" t="s">
        <v>380</v>
      </c>
      <c r="C97" s="51"/>
      <c r="D97" s="51"/>
      <c r="E97" s="51"/>
      <c r="F97" s="51"/>
      <c r="G97" s="51"/>
      <c r="H97" s="51"/>
      <c r="I97" s="51"/>
      <c r="J97" s="53"/>
    </row>
    <row r="98" spans="1:10" hidden="1">
      <c r="A98" s="48"/>
      <c r="B98" s="123" t="s">
        <v>381</v>
      </c>
      <c r="C98" s="51"/>
      <c r="D98" s="51"/>
      <c r="E98" s="51"/>
      <c r="F98" s="51"/>
      <c r="G98" s="51"/>
      <c r="H98" s="51"/>
      <c r="I98" s="51"/>
      <c r="J98" s="53"/>
    </row>
    <row r="99" spans="1:10" hidden="1">
      <c r="A99" s="48"/>
      <c r="B99" s="123" t="s">
        <v>383</v>
      </c>
      <c r="C99" s="51"/>
      <c r="D99" s="51"/>
      <c r="E99" s="51"/>
      <c r="F99" s="51"/>
      <c r="G99" s="51"/>
      <c r="H99" s="51"/>
      <c r="I99" s="51"/>
      <c r="J99" s="53"/>
    </row>
    <row r="100" spans="1:10" hidden="1">
      <c r="A100" s="48"/>
      <c r="B100" s="123" t="s">
        <v>385</v>
      </c>
      <c r="C100" s="51"/>
      <c r="D100" s="51"/>
      <c r="E100" s="51"/>
      <c r="F100" s="51"/>
      <c r="G100" s="51"/>
      <c r="H100" s="51"/>
      <c r="I100" s="51"/>
      <c r="J100" s="53"/>
    </row>
    <row r="101" spans="1:10" hidden="1">
      <c r="A101" s="48"/>
      <c r="B101" s="123" t="s">
        <v>387</v>
      </c>
      <c r="C101" s="51"/>
      <c r="D101" s="51"/>
      <c r="E101" s="51"/>
      <c r="F101" s="51"/>
      <c r="G101" s="51"/>
      <c r="H101" s="51"/>
      <c r="I101" s="51"/>
      <c r="J101" s="53"/>
    </row>
    <row r="102" spans="1:10" hidden="1">
      <c r="A102" s="48"/>
      <c r="B102" s="123" t="s">
        <v>389</v>
      </c>
      <c r="C102" s="51"/>
      <c r="D102" s="51"/>
      <c r="E102" s="51"/>
      <c r="F102" s="51"/>
      <c r="G102" s="51"/>
      <c r="H102" s="51"/>
      <c r="I102" s="51"/>
      <c r="J102" s="53"/>
    </row>
    <row r="103" spans="1:10" hidden="1">
      <c r="A103" s="48"/>
      <c r="B103" s="123" t="s">
        <v>391</v>
      </c>
      <c r="C103" s="51"/>
      <c r="D103" s="51"/>
      <c r="E103" s="51"/>
      <c r="F103" s="51"/>
      <c r="G103" s="51"/>
      <c r="H103" s="51"/>
      <c r="I103" s="51"/>
      <c r="J103" s="53"/>
    </row>
    <row r="104" spans="1:10" hidden="1">
      <c r="A104" s="48"/>
      <c r="B104" s="123" t="s">
        <v>393</v>
      </c>
      <c r="C104" s="51"/>
      <c r="D104" s="51"/>
      <c r="E104" s="51"/>
      <c r="F104" s="51"/>
      <c r="G104" s="51"/>
      <c r="H104" s="51"/>
      <c r="I104" s="51"/>
      <c r="J104" s="53"/>
    </row>
    <row r="105" spans="1:10" hidden="1">
      <c r="A105" s="48"/>
      <c r="B105" s="123" t="s">
        <v>394</v>
      </c>
      <c r="C105" s="51"/>
      <c r="D105" s="51"/>
      <c r="E105" s="51"/>
      <c r="F105" s="51"/>
      <c r="G105" s="51"/>
      <c r="H105" s="51"/>
      <c r="I105" s="51"/>
      <c r="J105" s="53"/>
    </row>
    <row r="106" spans="1:10" hidden="1">
      <c r="A106" s="48"/>
      <c r="B106" s="123" t="s">
        <v>395</v>
      </c>
      <c r="C106" s="51"/>
      <c r="D106" s="51"/>
      <c r="E106" s="51"/>
      <c r="F106" s="51"/>
      <c r="G106" s="51"/>
      <c r="H106" s="51"/>
      <c r="I106" s="51"/>
      <c r="J106" s="53"/>
    </row>
    <row r="107" spans="1:10" hidden="1">
      <c r="A107" s="48"/>
      <c r="B107" s="123" t="s">
        <v>396</v>
      </c>
      <c r="C107" s="51"/>
      <c r="D107" s="51"/>
      <c r="E107" s="51"/>
      <c r="F107" s="51"/>
      <c r="G107" s="51"/>
      <c r="H107" s="51"/>
      <c r="I107" s="51"/>
      <c r="J107" s="53"/>
    </row>
    <row r="108" spans="1:10" hidden="1">
      <c r="A108" s="48"/>
      <c r="B108" s="123" t="s">
        <v>397</v>
      </c>
      <c r="C108" s="51"/>
      <c r="D108" s="51"/>
      <c r="E108" s="51"/>
      <c r="F108" s="51"/>
      <c r="G108" s="51"/>
      <c r="H108" s="51"/>
      <c r="I108" s="51"/>
      <c r="J108" s="53"/>
    </row>
    <row r="109" spans="1:10" hidden="1">
      <c r="A109" s="48"/>
      <c r="B109" s="123" t="s">
        <v>399</v>
      </c>
      <c r="C109" s="51"/>
      <c r="D109" s="51"/>
      <c r="E109" s="51"/>
      <c r="F109" s="51"/>
      <c r="G109" s="51"/>
      <c r="H109" s="51"/>
      <c r="I109" s="51"/>
      <c r="J109" s="53"/>
    </row>
    <row r="110" spans="1:10" hidden="1">
      <c r="A110" s="48"/>
      <c r="B110" s="123" t="s">
        <v>401</v>
      </c>
      <c r="C110" s="51"/>
      <c r="D110" s="51"/>
      <c r="E110" s="51"/>
      <c r="F110" s="51"/>
      <c r="G110" s="51"/>
      <c r="H110" s="51"/>
      <c r="I110" s="51"/>
      <c r="J110" s="53"/>
    </row>
    <row r="111" spans="1:10" hidden="1">
      <c r="A111" s="48"/>
      <c r="B111" s="123" t="s">
        <v>402</v>
      </c>
      <c r="C111" s="51"/>
      <c r="D111" s="51"/>
      <c r="E111" s="51"/>
      <c r="F111" s="51"/>
      <c r="G111" s="51"/>
      <c r="H111" s="51"/>
      <c r="I111" s="51"/>
      <c r="J111" s="53"/>
    </row>
    <row r="112" spans="1:10" hidden="1">
      <c r="A112" s="48"/>
      <c r="B112" s="123" t="s">
        <v>404</v>
      </c>
      <c r="C112" s="51"/>
      <c r="D112" s="51"/>
      <c r="E112" s="51"/>
      <c r="F112" s="51"/>
      <c r="G112" s="51"/>
      <c r="H112" s="51"/>
      <c r="I112" s="51"/>
      <c r="J112" s="53"/>
    </row>
    <row r="113" spans="1:10" hidden="1">
      <c r="A113" s="48"/>
      <c r="B113" s="123" t="s">
        <v>406</v>
      </c>
      <c r="C113" s="51"/>
      <c r="D113" s="51"/>
      <c r="E113" s="51"/>
      <c r="F113" s="51"/>
      <c r="G113" s="51"/>
      <c r="H113" s="51"/>
      <c r="I113" s="51"/>
      <c r="J113" s="53"/>
    </row>
    <row r="114" spans="1:10" hidden="1">
      <c r="A114" s="48"/>
      <c r="B114" s="123" t="s">
        <v>408</v>
      </c>
      <c r="C114" s="51"/>
      <c r="D114" s="51"/>
      <c r="E114" s="51"/>
      <c r="F114" s="51"/>
      <c r="G114" s="51"/>
      <c r="H114" s="51"/>
      <c r="I114" s="51"/>
      <c r="J114" s="53"/>
    </row>
    <row r="115" spans="1:10" hidden="1">
      <c r="A115" s="48"/>
      <c r="B115" s="123" t="s">
        <v>409</v>
      </c>
      <c r="C115" s="51"/>
      <c r="D115" s="51"/>
      <c r="E115" s="51"/>
      <c r="F115" s="51"/>
      <c r="G115" s="51"/>
      <c r="H115" s="51"/>
      <c r="I115" s="51"/>
      <c r="J115" s="53"/>
    </row>
    <row r="116" spans="1:10" hidden="1">
      <c r="A116" s="48"/>
      <c r="B116" s="123" t="s">
        <v>410</v>
      </c>
      <c r="C116" s="51"/>
      <c r="D116" s="51"/>
      <c r="E116" s="51"/>
      <c r="F116" s="51"/>
      <c r="G116" s="51"/>
      <c r="H116" s="51"/>
      <c r="I116" s="51"/>
      <c r="J116" s="53"/>
    </row>
    <row r="117" spans="1:10" hidden="1">
      <c r="A117" s="48"/>
      <c r="B117" s="123" t="s">
        <v>411</v>
      </c>
      <c r="C117" s="51"/>
      <c r="D117" s="51"/>
      <c r="E117" s="51"/>
      <c r="F117" s="51"/>
      <c r="G117" s="51"/>
      <c r="H117" s="51"/>
      <c r="I117" s="51"/>
      <c r="J117" s="53"/>
    </row>
    <row r="118" spans="1:10" hidden="1">
      <c r="A118" s="48"/>
      <c r="B118" s="123" t="s">
        <v>412</v>
      </c>
      <c r="C118" s="51"/>
      <c r="D118" s="51"/>
      <c r="E118" s="51"/>
      <c r="F118" s="51"/>
      <c r="G118" s="51"/>
      <c r="H118" s="51"/>
      <c r="I118" s="51"/>
      <c r="J118" s="53"/>
    </row>
    <row r="119" spans="1:10" hidden="1">
      <c r="A119" s="48"/>
      <c r="B119" s="123" t="s">
        <v>413</v>
      </c>
      <c r="C119" s="51"/>
      <c r="D119" s="51"/>
      <c r="E119" s="51"/>
      <c r="F119" s="51"/>
      <c r="G119" s="51"/>
      <c r="H119" s="51"/>
      <c r="I119" s="51"/>
      <c r="J119" s="53"/>
    </row>
    <row r="120" spans="1:10" hidden="1">
      <c r="A120" s="48"/>
      <c r="B120" s="123" t="s">
        <v>414</v>
      </c>
      <c r="C120" s="51"/>
      <c r="D120" s="51"/>
      <c r="E120" s="51"/>
      <c r="F120" s="51"/>
      <c r="G120" s="51"/>
      <c r="H120" s="51"/>
      <c r="I120" s="51"/>
      <c r="J120" s="53"/>
    </row>
    <row r="121" spans="1:10" hidden="1">
      <c r="A121" s="48"/>
      <c r="B121" s="123" t="s">
        <v>416</v>
      </c>
      <c r="C121" s="51"/>
      <c r="D121" s="51"/>
      <c r="E121" s="51"/>
      <c r="F121" s="51"/>
      <c r="G121" s="51"/>
      <c r="H121" s="51"/>
      <c r="I121" s="51"/>
      <c r="J121" s="53"/>
    </row>
    <row r="122" spans="1:10" hidden="1">
      <c r="A122" s="48"/>
      <c r="B122" s="123" t="s">
        <v>417</v>
      </c>
      <c r="C122" s="51"/>
      <c r="D122" s="51"/>
      <c r="E122" s="51"/>
      <c r="F122" s="51"/>
      <c r="G122" s="51"/>
      <c r="H122" s="51"/>
      <c r="I122" s="51"/>
      <c r="J122" s="53"/>
    </row>
    <row r="123" spans="1:10" hidden="1">
      <c r="A123" s="48"/>
      <c r="B123" s="123" t="s">
        <v>419</v>
      </c>
      <c r="C123" s="51"/>
      <c r="D123" s="51"/>
      <c r="E123" s="51"/>
      <c r="F123" s="51"/>
      <c r="G123" s="51"/>
      <c r="H123" s="51"/>
      <c r="I123" s="51"/>
      <c r="J123" s="53"/>
    </row>
    <row r="124" spans="1:10" hidden="1">
      <c r="A124" s="48"/>
      <c r="B124" s="123" t="s">
        <v>420</v>
      </c>
      <c r="C124" s="51"/>
      <c r="D124" s="51"/>
      <c r="E124" s="51"/>
      <c r="F124" s="51"/>
      <c r="G124" s="51"/>
      <c r="H124" s="51"/>
      <c r="I124" s="51"/>
      <c r="J124" s="53"/>
    </row>
    <row r="125" spans="1:10" hidden="1">
      <c r="A125" s="48"/>
      <c r="B125" s="123" t="s">
        <v>387</v>
      </c>
      <c r="C125" s="51"/>
      <c r="D125" s="51"/>
      <c r="E125" s="51"/>
      <c r="F125" s="51"/>
      <c r="G125" s="51"/>
      <c r="H125" s="51"/>
      <c r="I125" s="51"/>
      <c r="J125" s="53"/>
    </row>
    <row r="126" spans="1:10" hidden="1">
      <c r="A126" s="48"/>
      <c r="B126" s="123" t="s">
        <v>421</v>
      </c>
      <c r="C126" s="51"/>
      <c r="D126" s="51"/>
      <c r="E126" s="51"/>
      <c r="F126" s="51"/>
      <c r="G126" s="51"/>
      <c r="H126" s="51"/>
      <c r="I126" s="51"/>
      <c r="J126" s="53"/>
    </row>
    <row r="127" spans="1:10" hidden="1">
      <c r="A127" s="48"/>
      <c r="B127" s="123" t="s">
        <v>393</v>
      </c>
      <c r="C127" s="51"/>
      <c r="D127" s="51"/>
      <c r="E127" s="51"/>
      <c r="F127" s="51"/>
      <c r="G127" s="51"/>
      <c r="H127" s="51"/>
      <c r="I127" s="51"/>
      <c r="J127" s="53"/>
    </row>
    <row r="128" spans="1:10" hidden="1">
      <c r="A128" s="48"/>
      <c r="B128" s="123" t="s">
        <v>425</v>
      </c>
      <c r="C128" s="51"/>
      <c r="D128" s="51"/>
      <c r="E128" s="51"/>
      <c r="F128" s="51"/>
      <c r="G128" s="51"/>
      <c r="H128" s="51"/>
      <c r="I128" s="51"/>
      <c r="J128" s="53"/>
    </row>
    <row r="129" spans="1:10" hidden="1">
      <c r="A129" s="48"/>
      <c r="B129" s="123" t="s">
        <v>427</v>
      </c>
      <c r="C129" s="51"/>
      <c r="D129" s="51"/>
      <c r="E129" s="51"/>
      <c r="F129" s="51"/>
      <c r="G129" s="51"/>
      <c r="H129" s="51"/>
      <c r="I129" s="51"/>
      <c r="J129" s="53"/>
    </row>
    <row r="130" spans="1:10" hidden="1">
      <c r="A130" s="48"/>
      <c r="B130" s="123" t="s">
        <v>430</v>
      </c>
      <c r="C130" s="51"/>
      <c r="D130" s="51"/>
      <c r="E130" s="51"/>
      <c r="F130" s="51"/>
      <c r="G130" s="51"/>
      <c r="H130" s="51"/>
      <c r="I130" s="51"/>
      <c r="J130" s="53"/>
    </row>
    <row r="131" spans="1:10" hidden="1">
      <c r="A131" s="48"/>
      <c r="B131" s="123" t="s">
        <v>431</v>
      </c>
      <c r="C131" s="51"/>
      <c r="D131" s="51"/>
      <c r="E131" s="51"/>
      <c r="F131" s="51"/>
      <c r="G131" s="51"/>
      <c r="H131" s="51"/>
      <c r="I131" s="51"/>
      <c r="J131" s="53"/>
    </row>
    <row r="132" spans="1:10" hidden="1">
      <c r="A132" s="48"/>
      <c r="B132" s="123" t="s">
        <v>432</v>
      </c>
      <c r="C132" s="51"/>
      <c r="D132" s="51"/>
      <c r="E132" s="51"/>
      <c r="F132" s="51"/>
      <c r="G132" s="51"/>
      <c r="H132" s="51"/>
      <c r="I132" s="51"/>
      <c r="J132" s="53"/>
    </row>
    <row r="133" spans="1:10" hidden="1">
      <c r="A133" s="48"/>
      <c r="B133" s="123" t="s">
        <v>433</v>
      </c>
      <c r="C133" s="51"/>
      <c r="D133" s="51"/>
      <c r="E133" s="51"/>
      <c r="F133" s="51"/>
      <c r="G133" s="51"/>
      <c r="H133" s="51"/>
      <c r="I133" s="51"/>
      <c r="J133" s="53"/>
    </row>
    <row r="134" spans="1:10" hidden="1">
      <c r="A134" s="48"/>
      <c r="B134" s="123" t="s">
        <v>434</v>
      </c>
      <c r="C134" s="51"/>
      <c r="D134" s="51"/>
      <c r="E134" s="51"/>
      <c r="F134" s="51"/>
      <c r="G134" s="51"/>
      <c r="H134" s="51"/>
      <c r="I134" s="51"/>
      <c r="J134" s="53"/>
    </row>
    <row r="135" spans="1:10" hidden="1">
      <c r="A135" s="48"/>
      <c r="B135" s="123" t="s">
        <v>435</v>
      </c>
      <c r="C135" s="51"/>
      <c r="D135" s="51"/>
      <c r="E135" s="51"/>
      <c r="F135" s="51"/>
      <c r="G135" s="51"/>
      <c r="H135" s="51"/>
      <c r="I135" s="51"/>
      <c r="J135" s="53"/>
    </row>
    <row r="136" spans="1:10" hidden="1">
      <c r="A136" s="48"/>
      <c r="B136" s="123" t="s">
        <v>436</v>
      </c>
      <c r="C136" s="51"/>
      <c r="D136" s="51"/>
      <c r="E136" s="51"/>
      <c r="F136" s="51"/>
      <c r="G136" s="51"/>
      <c r="H136" s="51"/>
      <c r="I136" s="51"/>
      <c r="J136" s="53"/>
    </row>
    <row r="137" spans="1:10" hidden="1">
      <c r="A137" s="48"/>
      <c r="B137" s="123" t="s">
        <v>437</v>
      </c>
      <c r="C137" s="51"/>
      <c r="D137" s="51"/>
      <c r="E137" s="51"/>
      <c r="F137" s="51"/>
      <c r="G137" s="51"/>
      <c r="H137" s="51"/>
      <c r="I137" s="51"/>
      <c r="J137" s="53"/>
    </row>
    <row r="138" spans="1:10" hidden="1">
      <c r="A138" s="48"/>
      <c r="B138" s="123" t="s">
        <v>438</v>
      </c>
      <c r="C138" s="51"/>
      <c r="D138" s="51"/>
      <c r="E138" s="51"/>
      <c r="F138" s="51"/>
      <c r="G138" s="51"/>
      <c r="H138" s="51"/>
      <c r="I138" s="51"/>
      <c r="J138" s="53"/>
    </row>
    <row r="139" spans="1:10" hidden="1">
      <c r="A139" s="48"/>
      <c r="B139" s="123" t="s">
        <v>439</v>
      </c>
      <c r="C139" s="51"/>
      <c r="D139" s="51"/>
      <c r="E139" s="51"/>
      <c r="F139" s="51"/>
      <c r="G139" s="51"/>
      <c r="H139" s="51"/>
      <c r="I139" s="51"/>
      <c r="J139" s="53"/>
    </row>
    <row r="140" spans="1:10" hidden="1">
      <c r="A140" s="48"/>
      <c r="B140" s="123" t="s">
        <v>440</v>
      </c>
      <c r="C140" s="51"/>
      <c r="D140" s="51"/>
      <c r="E140" s="51"/>
      <c r="F140" s="51"/>
      <c r="G140" s="51"/>
      <c r="H140" s="51"/>
      <c r="I140" s="51"/>
      <c r="J140" s="53"/>
    </row>
    <row r="141" spans="1:10" hidden="1">
      <c r="A141" s="48"/>
      <c r="B141" s="123" t="s">
        <v>441</v>
      </c>
      <c r="C141" s="51"/>
      <c r="D141" s="51"/>
      <c r="E141" s="51"/>
      <c r="F141" s="51"/>
      <c r="G141" s="51"/>
      <c r="H141" s="51"/>
      <c r="I141" s="51"/>
      <c r="J141" s="53"/>
    </row>
    <row r="142" spans="1:10" hidden="1">
      <c r="A142" s="48"/>
      <c r="B142" s="123" t="s">
        <v>442</v>
      </c>
      <c r="C142" s="51"/>
      <c r="D142" s="51"/>
      <c r="E142" s="51"/>
      <c r="F142" s="51"/>
      <c r="G142" s="51"/>
      <c r="H142" s="51"/>
      <c r="I142" s="51"/>
      <c r="J142" s="53"/>
    </row>
    <row r="143" spans="1:10" hidden="1">
      <c r="A143" s="48"/>
      <c r="B143" s="123" t="s">
        <v>443</v>
      </c>
      <c r="C143" s="51"/>
      <c r="D143" s="51"/>
      <c r="E143" s="51"/>
      <c r="F143" s="51"/>
      <c r="G143" s="51"/>
      <c r="H143" s="51"/>
      <c r="I143" s="51"/>
      <c r="J143" s="53"/>
    </row>
    <row r="144" spans="1:10" hidden="1">
      <c r="A144" s="48"/>
      <c r="B144" s="123" t="s">
        <v>444</v>
      </c>
      <c r="C144" s="51"/>
      <c r="D144" s="51"/>
      <c r="E144" s="51"/>
      <c r="F144" s="51"/>
      <c r="G144" s="51"/>
      <c r="H144" s="51"/>
      <c r="I144" s="51"/>
      <c r="J144" s="53"/>
    </row>
    <row r="145" spans="1:10" hidden="1">
      <c r="A145" s="48"/>
      <c r="B145" s="123" t="s">
        <v>445</v>
      </c>
      <c r="C145" s="51"/>
      <c r="D145" s="51"/>
      <c r="E145" s="51"/>
      <c r="F145" s="51"/>
      <c r="G145" s="51"/>
      <c r="H145" s="51"/>
      <c r="I145" s="51"/>
      <c r="J145" s="53"/>
    </row>
    <row r="146" spans="1:10" hidden="1">
      <c r="A146" s="48"/>
      <c r="B146" s="123" t="s">
        <v>447</v>
      </c>
      <c r="C146" s="51"/>
      <c r="D146" s="51"/>
      <c r="E146" s="51"/>
      <c r="F146" s="51"/>
      <c r="G146" s="51"/>
      <c r="H146" s="51"/>
      <c r="I146" s="51"/>
      <c r="J146" s="53"/>
    </row>
    <row r="147" spans="1:10" hidden="1">
      <c r="A147" s="48"/>
      <c r="B147" s="123" t="s">
        <v>448</v>
      </c>
      <c r="C147" s="51"/>
      <c r="D147" s="51"/>
      <c r="E147" s="51"/>
      <c r="F147" s="51"/>
      <c r="G147" s="51"/>
      <c r="H147" s="51"/>
      <c r="I147" s="51"/>
      <c r="J147" s="53"/>
    </row>
    <row r="148" spans="1:10" hidden="1">
      <c r="A148" s="48"/>
      <c r="B148" s="123" t="s">
        <v>449</v>
      </c>
      <c r="C148" s="51"/>
      <c r="D148" s="51"/>
      <c r="E148" s="51"/>
      <c r="F148" s="51"/>
      <c r="G148" s="51"/>
      <c r="H148" s="51"/>
      <c r="I148" s="51"/>
      <c r="J148" s="53"/>
    </row>
    <row r="149" spans="1:10" hidden="1">
      <c r="A149" s="48"/>
      <c r="B149" s="123" t="s">
        <v>450</v>
      </c>
      <c r="C149" s="51"/>
      <c r="D149" s="51"/>
      <c r="E149" s="51"/>
      <c r="F149" s="51"/>
      <c r="G149" s="51"/>
      <c r="H149" s="51"/>
      <c r="I149" s="51"/>
      <c r="J149" s="53"/>
    </row>
    <row r="150" spans="1:10" hidden="1">
      <c r="A150" s="48"/>
      <c r="B150" s="123" t="s">
        <v>451</v>
      </c>
      <c r="C150" s="51"/>
      <c r="D150" s="51"/>
      <c r="E150" s="51"/>
      <c r="F150" s="51"/>
      <c r="G150" s="51"/>
      <c r="H150" s="51"/>
      <c r="I150" s="51"/>
      <c r="J150" s="53"/>
    </row>
    <row r="151" spans="1:10" hidden="1">
      <c r="A151" s="48"/>
      <c r="B151" s="123" t="s">
        <v>452</v>
      </c>
      <c r="C151" s="51"/>
      <c r="D151" s="51"/>
      <c r="E151" s="51"/>
      <c r="F151" s="51"/>
      <c r="G151" s="51"/>
      <c r="H151" s="51"/>
      <c r="I151" s="51"/>
      <c r="J151" s="53"/>
    </row>
    <row r="152" spans="1:10" hidden="1">
      <c r="A152" s="48"/>
      <c r="B152" s="123" t="s">
        <v>453</v>
      </c>
      <c r="C152" s="51"/>
      <c r="D152" s="51"/>
      <c r="E152" s="51"/>
      <c r="F152" s="51"/>
      <c r="G152" s="51"/>
      <c r="H152" s="51"/>
      <c r="I152" s="51"/>
      <c r="J152" s="53"/>
    </row>
    <row r="153" spans="1:10" hidden="1">
      <c r="A153" s="48"/>
      <c r="B153" s="123" t="s">
        <v>454</v>
      </c>
      <c r="C153" s="51"/>
      <c r="D153" s="51"/>
      <c r="E153" s="51"/>
      <c r="F153" s="51"/>
      <c r="G153" s="51"/>
      <c r="H153" s="51"/>
      <c r="I153" s="51"/>
      <c r="J153" s="53"/>
    </row>
    <row r="154" spans="1:10" hidden="1">
      <c r="A154" s="48"/>
      <c r="B154" s="123" t="s">
        <v>455</v>
      </c>
      <c r="C154" s="51"/>
      <c r="D154" s="51"/>
      <c r="E154" s="51"/>
      <c r="F154" s="51"/>
      <c r="G154" s="51"/>
      <c r="H154" s="51"/>
      <c r="I154" s="51"/>
      <c r="J154" s="53"/>
    </row>
    <row r="155" spans="1:10" hidden="1">
      <c r="A155" s="48"/>
      <c r="B155" s="123" t="s">
        <v>456</v>
      </c>
      <c r="C155" s="51"/>
      <c r="D155" s="51"/>
      <c r="E155" s="51"/>
      <c r="F155" s="51"/>
      <c r="G155" s="51"/>
      <c r="H155" s="51"/>
      <c r="I155" s="51"/>
      <c r="J155" s="53"/>
    </row>
    <row r="156" spans="1:10" hidden="1">
      <c r="A156" s="48"/>
      <c r="B156" s="123" t="s">
        <v>457</v>
      </c>
      <c r="C156" s="51"/>
      <c r="D156" s="51"/>
      <c r="E156" s="51"/>
      <c r="F156" s="51"/>
      <c r="G156" s="51"/>
      <c r="H156" s="51"/>
      <c r="I156" s="51"/>
      <c r="J156" s="53"/>
    </row>
    <row r="157" spans="1:10" hidden="1">
      <c r="A157" s="48"/>
      <c r="B157" s="123" t="s">
        <v>458</v>
      </c>
      <c r="C157" s="51"/>
      <c r="D157" s="51"/>
      <c r="E157" s="51"/>
      <c r="F157" s="51"/>
      <c r="G157" s="51"/>
      <c r="H157" s="51"/>
      <c r="I157" s="51"/>
      <c r="J157" s="53"/>
    </row>
    <row r="158" spans="1:10" hidden="1">
      <c r="A158" s="48"/>
      <c r="B158" s="123" t="s">
        <v>459</v>
      </c>
      <c r="C158" s="51"/>
      <c r="D158" s="51"/>
      <c r="E158" s="51"/>
      <c r="F158" s="51"/>
      <c r="G158" s="51"/>
      <c r="H158" s="51"/>
      <c r="I158" s="51"/>
      <c r="J158" s="53"/>
    </row>
    <row r="159" spans="1:10" hidden="1">
      <c r="A159" s="48"/>
      <c r="B159" s="123" t="s">
        <v>460</v>
      </c>
      <c r="C159" s="51"/>
      <c r="D159" s="51"/>
      <c r="E159" s="51"/>
      <c r="F159" s="51"/>
      <c r="G159" s="51"/>
      <c r="H159" s="51"/>
      <c r="I159" s="51"/>
      <c r="J159" s="53"/>
    </row>
    <row r="160" spans="1:10" hidden="1">
      <c r="A160" s="48"/>
      <c r="B160" s="123" t="s">
        <v>461</v>
      </c>
      <c r="C160" s="51"/>
      <c r="D160" s="51"/>
      <c r="E160" s="51"/>
      <c r="F160" s="51"/>
      <c r="G160" s="51"/>
      <c r="H160" s="51"/>
      <c r="I160" s="51"/>
      <c r="J160" s="53"/>
    </row>
    <row r="161" spans="1:10" hidden="1">
      <c r="A161" s="48"/>
      <c r="B161" s="123" t="s">
        <v>463</v>
      </c>
      <c r="C161" s="51"/>
      <c r="D161" s="51"/>
      <c r="E161" s="51"/>
      <c r="F161" s="51"/>
      <c r="G161" s="51"/>
      <c r="H161" s="51"/>
      <c r="I161" s="51"/>
      <c r="J161" s="53"/>
    </row>
    <row r="162" spans="1:10" hidden="1">
      <c r="A162" s="48"/>
      <c r="B162" s="123" t="s">
        <v>464</v>
      </c>
      <c r="C162" s="51"/>
      <c r="D162" s="51"/>
      <c r="E162" s="51"/>
      <c r="F162" s="51"/>
      <c r="G162" s="51"/>
      <c r="H162" s="51"/>
      <c r="I162" s="51"/>
      <c r="J162" s="53"/>
    </row>
    <row r="163" spans="1:10" hidden="1">
      <c r="A163" s="48"/>
      <c r="B163" s="123" t="s">
        <v>465</v>
      </c>
      <c r="C163" s="51"/>
      <c r="D163" s="51"/>
      <c r="E163" s="51"/>
      <c r="F163" s="51"/>
      <c r="G163" s="51"/>
      <c r="H163" s="51"/>
      <c r="I163" s="51"/>
      <c r="J163" s="53"/>
    </row>
    <row r="164" spans="1:10" hidden="1">
      <c r="A164" s="48"/>
      <c r="B164" s="123" t="s">
        <v>466</v>
      </c>
      <c r="C164" s="51"/>
      <c r="D164" s="51"/>
      <c r="E164" s="51"/>
      <c r="F164" s="51"/>
      <c r="G164" s="51"/>
      <c r="H164" s="51"/>
      <c r="I164" s="51"/>
      <c r="J164" s="53"/>
    </row>
    <row r="165" spans="1:10" hidden="1">
      <c r="A165" s="48"/>
      <c r="B165" s="123" t="s">
        <v>467</v>
      </c>
      <c r="C165" s="51"/>
      <c r="D165" s="51"/>
      <c r="E165" s="51"/>
      <c r="F165" s="51"/>
      <c r="G165" s="51"/>
      <c r="H165" s="51"/>
      <c r="I165" s="51"/>
      <c r="J165" s="53"/>
    </row>
    <row r="166" spans="1:10" hidden="1">
      <c r="A166" s="48"/>
      <c r="B166" s="123" t="s">
        <v>468</v>
      </c>
      <c r="C166" s="51"/>
      <c r="D166" s="51"/>
      <c r="E166" s="51"/>
      <c r="F166" s="51"/>
      <c r="G166" s="51"/>
      <c r="H166" s="51"/>
      <c r="I166" s="51"/>
      <c r="J166" s="53"/>
    </row>
    <row r="167" spans="1:10" hidden="1">
      <c r="A167" s="48"/>
      <c r="B167" s="123" t="s">
        <v>469</v>
      </c>
      <c r="C167" s="51"/>
      <c r="D167" s="51"/>
      <c r="E167" s="51"/>
      <c r="F167" s="51"/>
      <c r="G167" s="51"/>
      <c r="H167" s="51"/>
      <c r="I167" s="51"/>
      <c r="J167" s="53"/>
    </row>
    <row r="168" spans="1:10" hidden="1">
      <c r="A168" s="48"/>
      <c r="B168" s="123" t="s">
        <v>470</v>
      </c>
      <c r="C168" s="51"/>
      <c r="D168" s="51"/>
      <c r="E168" s="51"/>
      <c r="F168" s="51"/>
      <c r="G168" s="51"/>
      <c r="H168" s="51"/>
      <c r="I168" s="51"/>
      <c r="J168" s="53"/>
    </row>
    <row r="169" spans="1:10" hidden="1">
      <c r="A169" s="48"/>
      <c r="B169" s="123" t="s">
        <v>471</v>
      </c>
      <c r="C169" s="51"/>
      <c r="D169" s="51"/>
      <c r="E169" s="51"/>
      <c r="F169" s="51"/>
      <c r="G169" s="51"/>
      <c r="H169" s="51"/>
      <c r="I169" s="51"/>
      <c r="J169" s="53"/>
    </row>
    <row r="170" spans="1:10" hidden="1">
      <c r="A170" s="48"/>
      <c r="B170" s="123" t="s">
        <v>472</v>
      </c>
      <c r="C170" s="51"/>
      <c r="D170" s="51"/>
      <c r="E170" s="51"/>
      <c r="F170" s="51"/>
      <c r="G170" s="51"/>
      <c r="H170" s="51"/>
      <c r="I170" s="51"/>
      <c r="J170" s="53"/>
    </row>
    <row r="171" spans="1:10" hidden="1">
      <c r="A171" s="48"/>
      <c r="B171" s="123" t="s">
        <v>473</v>
      </c>
      <c r="C171" s="51"/>
      <c r="D171" s="51"/>
      <c r="E171" s="51"/>
      <c r="F171" s="51"/>
      <c r="G171" s="51"/>
      <c r="H171" s="51"/>
      <c r="I171" s="51"/>
      <c r="J171" s="53"/>
    </row>
    <row r="172" spans="1:10" hidden="1">
      <c r="A172" s="48"/>
      <c r="B172" s="123" t="s">
        <v>474</v>
      </c>
      <c r="C172" s="51"/>
      <c r="D172" s="51"/>
      <c r="E172" s="51"/>
      <c r="F172" s="51"/>
      <c r="G172" s="51"/>
      <c r="H172" s="51"/>
      <c r="I172" s="51"/>
      <c r="J172" s="53"/>
    </row>
    <row r="173" spans="1:10" hidden="1">
      <c r="A173" s="48"/>
      <c r="B173" s="123" t="s">
        <v>475</v>
      </c>
      <c r="C173" s="51"/>
      <c r="D173" s="51"/>
      <c r="E173" s="51"/>
      <c r="F173" s="51"/>
      <c r="G173" s="51"/>
      <c r="H173" s="51"/>
      <c r="I173" s="51"/>
      <c r="J173" s="53"/>
    </row>
    <row r="174" spans="1:10" hidden="1">
      <c r="A174" s="48"/>
      <c r="B174" s="123" t="s">
        <v>477</v>
      </c>
      <c r="C174" s="51"/>
      <c r="D174" s="51"/>
      <c r="E174" s="51"/>
      <c r="F174" s="51"/>
      <c r="G174" s="51"/>
      <c r="H174" s="51"/>
      <c r="I174" s="51"/>
      <c r="J174" s="53"/>
    </row>
    <row r="175" spans="1:10" hidden="1">
      <c r="A175" s="48"/>
      <c r="B175" s="123" t="s">
        <v>478</v>
      </c>
      <c r="C175" s="51"/>
      <c r="D175" s="51"/>
      <c r="E175" s="51"/>
      <c r="F175" s="51"/>
      <c r="G175" s="51"/>
      <c r="H175" s="51"/>
      <c r="I175" s="51"/>
      <c r="J175" s="53"/>
    </row>
    <row r="176" spans="1:10" hidden="1">
      <c r="A176" s="48"/>
      <c r="B176" s="123" t="s">
        <v>479</v>
      </c>
      <c r="C176" s="51"/>
      <c r="D176" s="51"/>
      <c r="E176" s="51"/>
      <c r="F176" s="51"/>
      <c r="G176" s="51"/>
      <c r="H176" s="51"/>
      <c r="I176" s="51"/>
      <c r="J176" s="53"/>
    </row>
    <row r="177" spans="1:10" hidden="1">
      <c r="A177" s="48"/>
      <c r="B177" s="123" t="s">
        <v>480</v>
      </c>
      <c r="C177" s="51"/>
      <c r="D177" s="51"/>
      <c r="E177" s="51"/>
      <c r="F177" s="51"/>
      <c r="G177" s="51"/>
      <c r="H177" s="51"/>
      <c r="I177" s="51"/>
      <c r="J177" s="53"/>
    </row>
    <row r="178" spans="1:10" hidden="1">
      <c r="A178" s="48"/>
      <c r="B178" s="123" t="s">
        <v>481</v>
      </c>
      <c r="C178" s="51"/>
      <c r="D178" s="51"/>
      <c r="E178" s="51"/>
      <c r="F178" s="51"/>
      <c r="G178" s="51"/>
      <c r="H178" s="51"/>
      <c r="I178" s="51"/>
      <c r="J178" s="53"/>
    </row>
    <row r="179" spans="1:10" hidden="1">
      <c r="A179" s="48"/>
      <c r="B179" s="123" t="s">
        <v>482</v>
      </c>
      <c r="C179" s="51"/>
      <c r="D179" s="51"/>
      <c r="E179" s="51"/>
      <c r="F179" s="51"/>
      <c r="G179" s="51"/>
      <c r="H179" s="51"/>
      <c r="I179" s="51"/>
      <c r="J179" s="53"/>
    </row>
    <row r="180" spans="1:10" hidden="1">
      <c r="A180" s="48"/>
      <c r="B180" s="123" t="s">
        <v>483</v>
      </c>
      <c r="C180" s="51"/>
      <c r="D180" s="51"/>
      <c r="E180" s="51"/>
      <c r="F180" s="51"/>
      <c r="G180" s="51"/>
      <c r="H180" s="51"/>
      <c r="I180" s="51"/>
      <c r="J180" s="53"/>
    </row>
    <row r="181" spans="1:10" hidden="1">
      <c r="A181" s="48"/>
      <c r="B181" s="123" t="s">
        <v>484</v>
      </c>
      <c r="C181" s="51"/>
      <c r="D181" s="51"/>
      <c r="E181" s="51"/>
      <c r="F181" s="51"/>
      <c r="G181" s="51"/>
      <c r="H181" s="51"/>
      <c r="I181" s="51"/>
      <c r="J181" s="53"/>
    </row>
    <row r="182" spans="1:10" hidden="1">
      <c r="A182" s="48"/>
      <c r="B182" s="123" t="s">
        <v>485</v>
      </c>
      <c r="C182" s="51"/>
      <c r="D182" s="51"/>
      <c r="E182" s="51"/>
      <c r="F182" s="51"/>
      <c r="G182" s="51"/>
      <c r="H182" s="51"/>
      <c r="I182" s="51"/>
      <c r="J182" s="53"/>
    </row>
    <row r="183" spans="1:10" hidden="1">
      <c r="A183" s="48"/>
      <c r="B183" s="123" t="s">
        <v>486</v>
      </c>
      <c r="C183" s="51"/>
      <c r="D183" s="51"/>
      <c r="E183" s="51"/>
      <c r="F183" s="51"/>
      <c r="G183" s="51"/>
      <c r="H183" s="51"/>
      <c r="I183" s="51"/>
      <c r="J183" s="53"/>
    </row>
    <row r="184" spans="1:10" hidden="1">
      <c r="A184" s="48"/>
      <c r="B184" s="123" t="s">
        <v>487</v>
      </c>
      <c r="C184" s="51"/>
      <c r="D184" s="51"/>
      <c r="E184" s="51"/>
      <c r="F184" s="51"/>
      <c r="G184" s="51"/>
      <c r="H184" s="51"/>
      <c r="I184" s="51"/>
      <c r="J184" s="53"/>
    </row>
    <row r="185" spans="1:10" hidden="1">
      <c r="A185" s="48"/>
      <c r="B185" s="123" t="s">
        <v>488</v>
      </c>
      <c r="C185" s="51"/>
      <c r="D185" s="51"/>
      <c r="E185" s="51"/>
      <c r="F185" s="51"/>
      <c r="G185" s="51"/>
      <c r="H185" s="51"/>
      <c r="I185" s="51"/>
      <c r="J185" s="53"/>
    </row>
    <row r="186" spans="1:10" hidden="1">
      <c r="A186" s="48"/>
      <c r="B186" s="123" t="s">
        <v>489</v>
      </c>
      <c r="C186" s="51"/>
      <c r="D186" s="51"/>
      <c r="E186" s="51"/>
      <c r="F186" s="51"/>
      <c r="G186" s="51"/>
      <c r="H186" s="51"/>
      <c r="I186" s="51"/>
      <c r="J186" s="53"/>
    </row>
    <row r="187" spans="1:10" hidden="1">
      <c r="A187" s="48"/>
      <c r="B187" s="123" t="s">
        <v>490</v>
      </c>
      <c r="C187" s="51"/>
      <c r="D187" s="51"/>
      <c r="E187" s="51"/>
      <c r="F187" s="51"/>
      <c r="G187" s="51"/>
      <c r="H187" s="51"/>
      <c r="I187" s="51"/>
      <c r="J187" s="53"/>
    </row>
    <row r="188" spans="1:10" hidden="1">
      <c r="A188" s="48"/>
      <c r="B188" s="123" t="s">
        <v>491</v>
      </c>
      <c r="C188" s="51"/>
      <c r="D188" s="51"/>
      <c r="E188" s="51"/>
      <c r="F188" s="51"/>
      <c r="G188" s="51"/>
      <c r="H188" s="51"/>
      <c r="I188" s="51"/>
      <c r="J188" s="53"/>
    </row>
    <row r="189" spans="1:10" hidden="1">
      <c r="A189" s="48"/>
      <c r="B189" s="123" t="s">
        <v>493</v>
      </c>
      <c r="C189" s="51"/>
      <c r="D189" s="51"/>
      <c r="E189" s="51"/>
      <c r="F189" s="51"/>
      <c r="G189" s="51"/>
      <c r="H189" s="51"/>
      <c r="I189" s="51"/>
      <c r="J189" s="53"/>
    </row>
    <row r="190" spans="1:10" hidden="1">
      <c r="A190" s="48"/>
      <c r="B190" s="123" t="s">
        <v>494</v>
      </c>
      <c r="C190" s="51"/>
      <c r="D190" s="51"/>
      <c r="E190" s="51"/>
      <c r="F190" s="51"/>
      <c r="G190" s="51"/>
      <c r="H190" s="51"/>
      <c r="I190" s="51"/>
      <c r="J190" s="53"/>
    </row>
    <row r="191" spans="1:10" hidden="1">
      <c r="A191" s="48"/>
      <c r="B191" s="123" t="s">
        <v>495</v>
      </c>
      <c r="C191" s="51"/>
      <c r="D191" s="51"/>
      <c r="E191" s="51"/>
      <c r="F191" s="51"/>
      <c r="G191" s="51"/>
      <c r="H191" s="51"/>
      <c r="I191" s="51"/>
      <c r="J191" s="53"/>
    </row>
    <row r="192" spans="1:10" hidden="1">
      <c r="A192" s="48"/>
      <c r="B192" s="123" t="s">
        <v>496</v>
      </c>
      <c r="C192" s="51"/>
      <c r="D192" s="51"/>
      <c r="E192" s="51"/>
      <c r="F192" s="51"/>
      <c r="G192" s="51"/>
      <c r="H192" s="51"/>
      <c r="I192" s="51"/>
      <c r="J192" s="53"/>
    </row>
    <row r="193" spans="1:10" hidden="1">
      <c r="A193" s="48"/>
      <c r="B193" s="123" t="s">
        <v>497</v>
      </c>
      <c r="C193" s="51"/>
      <c r="D193" s="51"/>
      <c r="E193" s="51"/>
      <c r="F193" s="51"/>
      <c r="G193" s="51"/>
      <c r="H193" s="51"/>
      <c r="I193" s="51"/>
      <c r="J193" s="53"/>
    </row>
    <row r="194" spans="1:10" hidden="1">
      <c r="A194" s="48"/>
      <c r="B194" s="123" t="s">
        <v>498</v>
      </c>
      <c r="C194" s="51"/>
      <c r="D194" s="51"/>
      <c r="E194" s="51"/>
      <c r="F194" s="51"/>
      <c r="G194" s="51"/>
      <c r="H194" s="51"/>
      <c r="I194" s="51"/>
      <c r="J194" s="53"/>
    </row>
    <row r="195" spans="1:10" hidden="1">
      <c r="A195" s="48"/>
      <c r="B195" s="123" t="s">
        <v>499</v>
      </c>
      <c r="C195" s="51"/>
      <c r="D195" s="51"/>
      <c r="E195" s="51"/>
      <c r="F195" s="51"/>
      <c r="G195" s="51"/>
      <c r="H195" s="51"/>
      <c r="I195" s="51"/>
      <c r="J195" s="53"/>
    </row>
    <row r="196" spans="1:10" hidden="1">
      <c r="A196" s="48"/>
      <c r="B196" s="123" t="s">
        <v>500</v>
      </c>
      <c r="C196" s="51"/>
      <c r="D196" s="51"/>
      <c r="E196" s="51"/>
      <c r="F196" s="51"/>
      <c r="G196" s="51"/>
      <c r="H196" s="51"/>
      <c r="I196" s="51"/>
      <c r="J196" s="53"/>
    </row>
    <row r="197" spans="1:10" hidden="1">
      <c r="A197" s="48"/>
      <c r="B197" s="123" t="s">
        <v>501</v>
      </c>
      <c r="C197" s="51"/>
      <c r="D197" s="51"/>
      <c r="E197" s="51"/>
      <c r="F197" s="51"/>
      <c r="G197" s="51"/>
      <c r="H197" s="51"/>
      <c r="I197" s="51"/>
      <c r="J197" s="53"/>
    </row>
    <row r="198" spans="1:10" hidden="1">
      <c r="A198" s="48"/>
      <c r="B198" s="123" t="s">
        <v>502</v>
      </c>
      <c r="C198" s="51"/>
      <c r="D198" s="51"/>
      <c r="E198" s="51"/>
      <c r="F198" s="51"/>
      <c r="G198" s="51"/>
      <c r="H198" s="51"/>
      <c r="I198" s="51"/>
      <c r="J198" s="53"/>
    </row>
    <row r="199" spans="1:10" hidden="1">
      <c r="A199" s="48"/>
      <c r="B199" s="123" t="s">
        <v>503</v>
      </c>
      <c r="C199" s="51"/>
      <c r="D199" s="51"/>
      <c r="E199" s="51"/>
      <c r="F199" s="51"/>
      <c r="G199" s="51"/>
      <c r="H199" s="51"/>
      <c r="I199" s="51"/>
      <c r="J199" s="53"/>
    </row>
    <row r="200" spans="1:10" hidden="1">
      <c r="A200" s="48"/>
      <c r="B200" s="123" t="s">
        <v>504</v>
      </c>
      <c r="C200" s="51"/>
      <c r="D200" s="51"/>
      <c r="E200" s="51"/>
      <c r="F200" s="51"/>
      <c r="G200" s="51"/>
      <c r="H200" s="51"/>
      <c r="I200" s="51"/>
      <c r="J200" s="53"/>
    </row>
    <row r="201" spans="1:10" hidden="1">
      <c r="A201" s="48"/>
      <c r="B201" s="123" t="s">
        <v>505</v>
      </c>
      <c r="C201" s="51"/>
      <c r="D201" s="51"/>
      <c r="E201" s="51"/>
      <c r="F201" s="51"/>
      <c r="G201" s="51"/>
      <c r="H201" s="51"/>
      <c r="I201" s="51"/>
      <c r="J201" s="53"/>
    </row>
    <row r="202" spans="1:10" hidden="1">
      <c r="A202" s="48"/>
      <c r="B202" s="123" t="s">
        <v>506</v>
      </c>
      <c r="C202" s="51"/>
      <c r="D202" s="51"/>
      <c r="E202" s="51"/>
      <c r="F202" s="51"/>
      <c r="G202" s="51"/>
      <c r="H202" s="51"/>
      <c r="I202" s="51"/>
      <c r="J202" s="53"/>
    </row>
    <row r="203" spans="1:10" hidden="1">
      <c r="A203" s="48"/>
      <c r="B203" s="123" t="s">
        <v>507</v>
      </c>
      <c r="C203" s="51"/>
      <c r="D203" s="51"/>
      <c r="E203" s="51"/>
      <c r="F203" s="51"/>
      <c r="G203" s="51"/>
      <c r="H203" s="51"/>
      <c r="I203" s="51"/>
      <c r="J203" s="53"/>
    </row>
    <row r="204" spans="1:10" hidden="1">
      <c r="A204" s="48"/>
      <c r="B204" s="123" t="s">
        <v>508</v>
      </c>
      <c r="C204" s="51"/>
      <c r="D204" s="51"/>
      <c r="E204" s="51"/>
      <c r="F204" s="51"/>
      <c r="G204" s="51"/>
      <c r="H204" s="51"/>
      <c r="I204" s="51"/>
      <c r="J204" s="53"/>
    </row>
    <row r="205" spans="1:10" hidden="1">
      <c r="A205" s="48"/>
      <c r="B205" s="123" t="s">
        <v>510</v>
      </c>
      <c r="C205" s="51"/>
      <c r="D205" s="51"/>
      <c r="E205" s="51"/>
      <c r="F205" s="51"/>
      <c r="G205" s="51"/>
      <c r="H205" s="51"/>
      <c r="I205" s="51"/>
      <c r="J205" s="53"/>
    </row>
    <row r="206" spans="1:10" hidden="1">
      <c r="A206" s="48"/>
      <c r="B206" s="123" t="s">
        <v>511</v>
      </c>
      <c r="C206" s="51"/>
      <c r="D206" s="51"/>
      <c r="E206" s="51"/>
      <c r="F206" s="51"/>
      <c r="G206" s="51"/>
      <c r="H206" s="51"/>
      <c r="I206" s="51"/>
      <c r="J206" s="53"/>
    </row>
    <row r="207" spans="1:10" hidden="1">
      <c r="A207" s="48"/>
      <c r="B207" s="123" t="s">
        <v>512</v>
      </c>
      <c r="C207" s="51"/>
      <c r="D207" s="51"/>
      <c r="E207" s="51"/>
      <c r="F207" s="51"/>
      <c r="G207" s="51"/>
      <c r="H207" s="51"/>
      <c r="I207" s="51"/>
      <c r="J207" s="53"/>
    </row>
    <row r="208" spans="1:10" hidden="1">
      <c r="A208" s="48"/>
      <c r="B208" s="123" t="s">
        <v>513</v>
      </c>
      <c r="C208" s="51"/>
      <c r="D208" s="51"/>
      <c r="E208" s="51"/>
      <c r="F208" s="51"/>
      <c r="G208" s="51"/>
      <c r="H208" s="51"/>
      <c r="I208" s="51"/>
      <c r="J208" s="53"/>
    </row>
    <row r="209" spans="1:10" hidden="1">
      <c r="A209" s="48"/>
      <c r="B209" s="123" t="s">
        <v>514</v>
      </c>
      <c r="C209" s="51"/>
      <c r="D209" s="51"/>
      <c r="E209" s="51"/>
      <c r="F209" s="51"/>
      <c r="G209" s="51"/>
      <c r="H209" s="51"/>
      <c r="I209" s="51"/>
      <c r="J209" s="53"/>
    </row>
    <row r="210" spans="1:10" hidden="1">
      <c r="A210" s="48"/>
      <c r="B210" s="123" t="s">
        <v>515</v>
      </c>
      <c r="C210" s="51"/>
      <c r="D210" s="51"/>
      <c r="E210" s="51"/>
      <c r="F210" s="51"/>
      <c r="G210" s="51"/>
      <c r="H210" s="51"/>
      <c r="I210" s="51"/>
      <c r="J210" s="53"/>
    </row>
    <row r="211" spans="1:10" hidden="1">
      <c r="A211" s="48"/>
      <c r="B211" s="123" t="s">
        <v>516</v>
      </c>
      <c r="C211" s="51"/>
      <c r="D211" s="51"/>
      <c r="E211" s="51"/>
      <c r="F211" s="51"/>
      <c r="G211" s="51"/>
      <c r="H211" s="51"/>
      <c r="I211" s="51"/>
      <c r="J211" s="53"/>
    </row>
    <row r="212" spans="1:10" hidden="1">
      <c r="A212" s="48"/>
      <c r="B212" s="123" t="s">
        <v>517</v>
      </c>
      <c r="C212" s="51"/>
      <c r="D212" s="51"/>
      <c r="E212" s="51"/>
      <c r="F212" s="51"/>
      <c r="G212" s="51"/>
      <c r="H212" s="51"/>
      <c r="I212" s="51"/>
      <c r="J212" s="53"/>
    </row>
    <row r="213" spans="1:10" hidden="1">
      <c r="A213" s="48"/>
      <c r="B213" s="123" t="s">
        <v>518</v>
      </c>
      <c r="C213" s="51"/>
      <c r="D213" s="51"/>
      <c r="E213" s="51"/>
      <c r="F213" s="51"/>
      <c r="G213" s="51"/>
      <c r="H213" s="51"/>
      <c r="I213" s="51"/>
      <c r="J213" s="53"/>
    </row>
    <row r="214" spans="1:10" hidden="1">
      <c r="A214" s="48"/>
      <c r="B214" s="123" t="s">
        <v>519</v>
      </c>
      <c r="C214" s="51"/>
      <c r="D214" s="51"/>
      <c r="E214" s="51"/>
      <c r="F214" s="51"/>
      <c r="G214" s="51"/>
      <c r="H214" s="51"/>
      <c r="I214" s="51"/>
      <c r="J214" s="53"/>
    </row>
    <row r="215" spans="1:10" hidden="1">
      <c r="A215" s="48"/>
      <c r="B215" s="123" t="s">
        <v>520</v>
      </c>
      <c r="C215" s="51"/>
      <c r="D215" s="51"/>
      <c r="E215" s="51"/>
      <c r="F215" s="51"/>
      <c r="G215" s="51"/>
      <c r="H215" s="51"/>
      <c r="I215" s="51"/>
      <c r="J215" s="53"/>
    </row>
    <row r="216" spans="1:10" hidden="1">
      <c r="A216" s="48"/>
      <c r="B216" s="123" t="s">
        <v>521</v>
      </c>
      <c r="C216" s="51"/>
      <c r="D216" s="51"/>
      <c r="E216" s="51"/>
      <c r="F216" s="51"/>
      <c r="G216" s="51"/>
      <c r="H216" s="51"/>
      <c r="I216" s="51"/>
      <c r="J216" s="53"/>
    </row>
    <row r="217" spans="1:10" hidden="1">
      <c r="A217" s="48"/>
      <c r="B217" s="123" t="s">
        <v>522</v>
      </c>
      <c r="C217" s="51"/>
      <c r="D217" s="51"/>
      <c r="E217" s="51"/>
      <c r="F217" s="51"/>
      <c r="G217" s="51"/>
      <c r="H217" s="51"/>
      <c r="I217" s="51"/>
      <c r="J217" s="53"/>
    </row>
    <row r="218" spans="1:10" hidden="1">
      <c r="A218" s="48"/>
      <c r="B218" s="123" t="s">
        <v>523</v>
      </c>
      <c r="C218" s="51"/>
      <c r="D218" s="51"/>
      <c r="E218" s="51"/>
      <c r="F218" s="51"/>
      <c r="G218" s="51"/>
      <c r="H218" s="51"/>
      <c r="I218" s="51"/>
      <c r="J218" s="53"/>
    </row>
    <row r="219" spans="1:10" hidden="1">
      <c r="A219" s="48"/>
      <c r="B219" s="123" t="s">
        <v>524</v>
      </c>
      <c r="C219" s="51"/>
      <c r="D219" s="51"/>
      <c r="E219" s="51"/>
      <c r="F219" s="51"/>
      <c r="G219" s="51"/>
      <c r="H219" s="51"/>
      <c r="I219" s="51"/>
      <c r="J219" s="53"/>
    </row>
    <row r="220" spans="1:10" hidden="1">
      <c r="A220" s="48"/>
      <c r="B220" s="123" t="s">
        <v>526</v>
      </c>
      <c r="C220" s="51"/>
      <c r="D220" s="51"/>
      <c r="E220" s="51"/>
      <c r="F220" s="51"/>
      <c r="G220" s="51"/>
      <c r="H220" s="51"/>
      <c r="I220" s="51"/>
      <c r="J220" s="53"/>
    </row>
    <row r="221" spans="1:10" hidden="1">
      <c r="A221" s="48"/>
      <c r="B221" s="123" t="s">
        <v>528</v>
      </c>
      <c r="C221" s="51"/>
      <c r="D221" s="51"/>
      <c r="E221" s="51"/>
      <c r="F221" s="51"/>
      <c r="G221" s="51"/>
      <c r="H221" s="51"/>
      <c r="I221" s="51"/>
      <c r="J221" s="53"/>
    </row>
    <row r="222" spans="1:10" hidden="1">
      <c r="A222" s="48"/>
      <c r="B222" s="123" t="s">
        <v>530</v>
      </c>
      <c r="C222" s="51"/>
      <c r="D222" s="51"/>
      <c r="E222" s="51"/>
      <c r="F222" s="51"/>
      <c r="G222" s="51"/>
      <c r="H222" s="51"/>
      <c r="I222" s="51"/>
      <c r="J222" s="53"/>
    </row>
    <row r="223" spans="1:10" hidden="1">
      <c r="A223" s="48"/>
      <c r="B223" s="123" t="s">
        <v>532</v>
      </c>
      <c r="C223" s="51"/>
      <c r="D223" s="51"/>
      <c r="E223" s="51"/>
      <c r="F223" s="51"/>
      <c r="G223" s="51"/>
      <c r="H223" s="51"/>
      <c r="I223" s="51"/>
      <c r="J223" s="53"/>
    </row>
    <row r="224" spans="1:10" hidden="1">
      <c r="A224" s="48"/>
      <c r="B224" s="123" t="s">
        <v>534</v>
      </c>
      <c r="C224" s="51"/>
      <c r="D224" s="51"/>
      <c r="E224" s="51"/>
      <c r="F224" s="51"/>
      <c r="G224" s="51"/>
      <c r="H224" s="51"/>
      <c r="I224" s="51"/>
      <c r="J224" s="53"/>
    </row>
    <row r="225" spans="1:10" hidden="1">
      <c r="A225" s="48"/>
      <c r="B225" s="123" t="s">
        <v>536</v>
      </c>
      <c r="C225" s="51"/>
      <c r="D225" s="51"/>
      <c r="E225" s="51"/>
      <c r="F225" s="51"/>
      <c r="G225" s="51"/>
      <c r="H225" s="51"/>
      <c r="I225" s="51"/>
      <c r="J225" s="53"/>
    </row>
    <row r="226" spans="1:10" hidden="1">
      <c r="A226" s="48"/>
      <c r="B226" s="123" t="s">
        <v>538</v>
      </c>
      <c r="C226" s="51"/>
      <c r="D226" s="51"/>
      <c r="E226" s="51"/>
      <c r="F226" s="51"/>
      <c r="G226" s="51"/>
      <c r="H226" s="51"/>
      <c r="I226" s="51"/>
      <c r="J226" s="53"/>
    </row>
    <row r="227" spans="1:10" hidden="1">
      <c r="A227" s="48"/>
      <c r="B227" s="123" t="s">
        <v>540</v>
      </c>
      <c r="C227" s="51"/>
      <c r="D227" s="51"/>
      <c r="E227" s="51"/>
      <c r="F227" s="51"/>
      <c r="G227" s="51"/>
      <c r="H227" s="51"/>
      <c r="I227" s="51"/>
      <c r="J227" s="53"/>
    </row>
    <row r="228" spans="1:10" hidden="1">
      <c r="A228" s="48"/>
      <c r="B228" s="123" t="s">
        <v>542</v>
      </c>
      <c r="C228" s="51"/>
      <c r="D228" s="51"/>
      <c r="E228" s="51"/>
      <c r="F228" s="51"/>
      <c r="G228" s="51"/>
      <c r="H228" s="51"/>
      <c r="I228" s="51"/>
      <c r="J228" s="53"/>
    </row>
    <row r="229" spans="1:10" hidden="1">
      <c r="A229" s="48"/>
      <c r="B229" s="123" t="s">
        <v>544</v>
      </c>
      <c r="C229" s="51"/>
      <c r="D229" s="51"/>
      <c r="E229" s="51"/>
      <c r="F229" s="51"/>
      <c r="G229" s="51"/>
      <c r="H229" s="51"/>
      <c r="I229" s="51"/>
      <c r="J229" s="53"/>
    </row>
    <row r="230" spans="1:10" hidden="1">
      <c r="A230" s="48"/>
      <c r="B230" s="123" t="s">
        <v>546</v>
      </c>
      <c r="C230" s="51"/>
      <c r="D230" s="51"/>
      <c r="E230" s="51"/>
      <c r="F230" s="51"/>
      <c r="G230" s="51"/>
      <c r="H230" s="51"/>
      <c r="I230" s="51"/>
      <c r="J230" s="53"/>
    </row>
    <row r="231" spans="1:10" hidden="1">
      <c r="A231" s="48"/>
      <c r="B231" s="123" t="s">
        <v>548</v>
      </c>
      <c r="C231" s="51"/>
      <c r="D231" s="51"/>
      <c r="E231" s="51"/>
      <c r="F231" s="51"/>
      <c r="G231" s="51"/>
      <c r="H231" s="51"/>
      <c r="I231" s="51"/>
      <c r="J231" s="53"/>
    </row>
    <row r="232" spans="1:10" hidden="1">
      <c r="A232" s="48"/>
      <c r="B232" s="123" t="s">
        <v>550</v>
      </c>
      <c r="C232" s="51"/>
      <c r="D232" s="51"/>
      <c r="E232" s="51"/>
      <c r="F232" s="51"/>
      <c r="G232" s="51"/>
      <c r="H232" s="51"/>
      <c r="I232" s="51"/>
      <c r="J232" s="53"/>
    </row>
    <row r="233" spans="1:10" hidden="1">
      <c r="A233" s="48"/>
      <c r="B233" s="123" t="s">
        <v>552</v>
      </c>
      <c r="C233" s="51"/>
      <c r="D233" s="51"/>
      <c r="E233" s="51"/>
      <c r="F233" s="51"/>
      <c r="G233" s="51"/>
      <c r="H233" s="51"/>
      <c r="I233" s="51"/>
      <c r="J233" s="53"/>
    </row>
    <row r="234" spans="1:10" hidden="1">
      <c r="A234" s="48"/>
      <c r="B234" s="123" t="s">
        <v>554</v>
      </c>
      <c r="C234" s="51"/>
      <c r="D234" s="51"/>
      <c r="E234" s="51"/>
      <c r="F234" s="51"/>
      <c r="G234" s="51"/>
      <c r="H234" s="51"/>
      <c r="I234" s="51"/>
      <c r="J234" s="53"/>
    </row>
    <row r="235" spans="1:10" hidden="1">
      <c r="A235" s="48"/>
      <c r="B235" s="123" t="s">
        <v>557</v>
      </c>
      <c r="C235" s="51"/>
      <c r="D235" s="51"/>
      <c r="E235" s="51"/>
      <c r="F235" s="51"/>
      <c r="G235" s="51"/>
      <c r="H235" s="51"/>
      <c r="I235" s="51"/>
      <c r="J235" s="53"/>
    </row>
    <row r="236" spans="1:10" hidden="1">
      <c r="A236" s="48"/>
      <c r="B236" s="123" t="s">
        <v>559</v>
      </c>
      <c r="C236" s="51"/>
      <c r="D236" s="51"/>
      <c r="E236" s="51"/>
      <c r="F236" s="51"/>
      <c r="G236" s="51"/>
      <c r="H236" s="51"/>
      <c r="I236" s="51"/>
      <c r="J236" s="53"/>
    </row>
    <row r="237" spans="1:10" hidden="1">
      <c r="A237" s="48"/>
      <c r="B237" s="123" t="s">
        <v>561</v>
      </c>
      <c r="C237" s="51"/>
      <c r="D237" s="51"/>
      <c r="E237" s="51"/>
      <c r="F237" s="51"/>
      <c r="G237" s="51"/>
      <c r="H237" s="51"/>
      <c r="I237" s="51"/>
      <c r="J237" s="53"/>
    </row>
    <row r="238" spans="1:10" hidden="1">
      <c r="A238" s="48"/>
      <c r="B238" s="123" t="s">
        <v>563</v>
      </c>
      <c r="C238" s="51"/>
      <c r="D238" s="51"/>
      <c r="E238" s="51"/>
      <c r="F238" s="51"/>
      <c r="G238" s="51"/>
      <c r="H238" s="51"/>
      <c r="I238" s="51"/>
      <c r="J238" s="53"/>
    </row>
    <row r="239" spans="1:10" hidden="1">
      <c r="A239" s="48"/>
      <c r="B239" s="123" t="s">
        <v>565</v>
      </c>
      <c r="C239" s="51"/>
      <c r="D239" s="51"/>
      <c r="E239" s="51"/>
      <c r="F239" s="51"/>
      <c r="G239" s="51"/>
      <c r="H239" s="51"/>
      <c r="I239" s="51"/>
      <c r="J239" s="53"/>
    </row>
    <row r="240" spans="1:10" hidden="1">
      <c r="A240" s="48"/>
      <c r="B240" s="123" t="s">
        <v>567</v>
      </c>
      <c r="C240" s="51"/>
      <c r="D240" s="51"/>
      <c r="E240" s="51"/>
      <c r="F240" s="51"/>
      <c r="G240" s="51"/>
      <c r="H240" s="51"/>
      <c r="I240" s="51"/>
      <c r="J240" s="53"/>
    </row>
    <row r="241" spans="1:10" hidden="1">
      <c r="A241" s="48"/>
      <c r="B241" s="123" t="s">
        <v>569</v>
      </c>
      <c r="C241" s="51"/>
      <c r="D241" s="51"/>
      <c r="E241" s="51"/>
      <c r="F241" s="51"/>
      <c r="G241" s="51"/>
      <c r="H241" s="51"/>
      <c r="I241" s="51"/>
      <c r="J241" s="53"/>
    </row>
    <row r="242" spans="1:10" hidden="1">
      <c r="A242" s="48"/>
      <c r="B242" s="123" t="s">
        <v>570</v>
      </c>
      <c r="C242" s="51"/>
      <c r="D242" s="51"/>
      <c r="E242" s="51"/>
      <c r="F242" s="51"/>
      <c r="G242" s="51"/>
      <c r="H242" s="51"/>
      <c r="I242" s="51"/>
      <c r="J242" s="53"/>
    </row>
    <row r="243" spans="1:10" hidden="1">
      <c r="A243" s="48"/>
      <c r="B243" s="123" t="s">
        <v>571</v>
      </c>
      <c r="C243" s="51"/>
      <c r="D243" s="51"/>
      <c r="E243" s="51"/>
      <c r="F243" s="51"/>
      <c r="G243" s="51"/>
      <c r="H243" s="51"/>
      <c r="I243" s="51"/>
      <c r="J243" s="53"/>
    </row>
    <row r="244" spans="1:10" hidden="1">
      <c r="A244" s="48"/>
      <c r="B244" s="123" t="s">
        <v>569</v>
      </c>
      <c r="C244" s="51"/>
      <c r="D244" s="51"/>
      <c r="E244" s="51"/>
      <c r="F244" s="51"/>
      <c r="G244" s="51"/>
      <c r="H244" s="51"/>
      <c r="I244" s="51"/>
      <c r="J244" s="53"/>
    </row>
    <row r="245" spans="1:10" hidden="1">
      <c r="A245" s="48"/>
      <c r="B245" s="123" t="s">
        <v>572</v>
      </c>
      <c r="C245" s="51"/>
      <c r="D245" s="51"/>
      <c r="E245" s="51"/>
      <c r="F245" s="51"/>
      <c r="G245" s="51"/>
      <c r="H245" s="51"/>
      <c r="I245" s="51"/>
      <c r="J245" s="53"/>
    </row>
    <row r="246" spans="1:10" hidden="1">
      <c r="A246" s="48"/>
      <c r="B246" s="123" t="s">
        <v>573</v>
      </c>
      <c r="C246" s="51"/>
      <c r="D246" s="51"/>
      <c r="E246" s="51"/>
      <c r="F246" s="51"/>
      <c r="G246" s="51"/>
      <c r="H246" s="51"/>
      <c r="I246" s="51"/>
      <c r="J246" s="53"/>
    </row>
    <row r="247" spans="1:10" hidden="1">
      <c r="A247" s="48"/>
      <c r="B247" s="123" t="s">
        <v>575</v>
      </c>
      <c r="C247" s="51"/>
      <c r="D247" s="51"/>
      <c r="E247" s="51"/>
      <c r="F247" s="51"/>
      <c r="G247" s="51"/>
      <c r="H247" s="51"/>
      <c r="I247" s="51"/>
      <c r="J247" s="53"/>
    </row>
    <row r="248" spans="1:10" hidden="1">
      <c r="A248" s="48"/>
      <c r="B248" s="123" t="s">
        <v>577</v>
      </c>
      <c r="C248" s="51"/>
      <c r="D248" s="51"/>
      <c r="E248" s="51"/>
      <c r="F248" s="51"/>
      <c r="G248" s="51"/>
      <c r="H248" s="51"/>
      <c r="I248" s="51"/>
      <c r="J248" s="53"/>
    </row>
    <row r="249" spans="1:10" hidden="1">
      <c r="A249" s="48"/>
      <c r="B249" s="123" t="s">
        <v>578</v>
      </c>
      <c r="C249" s="51"/>
      <c r="D249" s="51"/>
      <c r="E249" s="51"/>
      <c r="F249" s="51"/>
      <c r="G249" s="51"/>
      <c r="H249" s="51"/>
      <c r="I249" s="51"/>
      <c r="J249" s="53"/>
    </row>
    <row r="250" spans="1:10" hidden="1">
      <c r="A250" s="48"/>
      <c r="B250" s="123" t="s">
        <v>581</v>
      </c>
      <c r="C250" s="51"/>
      <c r="D250" s="51"/>
      <c r="E250" s="51"/>
      <c r="F250" s="51"/>
      <c r="G250" s="51"/>
      <c r="H250" s="51"/>
      <c r="I250" s="51"/>
      <c r="J250" s="53"/>
    </row>
    <row r="251" spans="1:10" hidden="1">
      <c r="A251" s="48"/>
      <c r="B251" s="123" t="s">
        <v>583</v>
      </c>
      <c r="C251" s="51"/>
      <c r="D251" s="51"/>
      <c r="E251" s="51"/>
      <c r="F251" s="51"/>
      <c r="G251" s="51"/>
      <c r="H251" s="51"/>
      <c r="I251" s="51"/>
      <c r="J251" s="53"/>
    </row>
    <row r="252" spans="1:10" hidden="1">
      <c r="A252" s="48"/>
      <c r="B252" s="123" t="s">
        <v>585</v>
      </c>
      <c r="C252" s="51"/>
      <c r="D252" s="51"/>
      <c r="E252" s="51"/>
      <c r="F252" s="51"/>
      <c r="G252" s="51"/>
      <c r="H252" s="51"/>
      <c r="I252" s="51"/>
      <c r="J252" s="53"/>
    </row>
    <row r="253" spans="1:10" hidden="1">
      <c r="A253" s="48"/>
      <c r="B253" s="123" t="s">
        <v>587</v>
      </c>
      <c r="C253" s="51"/>
      <c r="D253" s="51"/>
      <c r="E253" s="51"/>
      <c r="F253" s="51"/>
      <c r="G253" s="51"/>
      <c r="H253" s="51"/>
      <c r="I253" s="51"/>
      <c r="J253" s="53"/>
    </row>
    <row r="254" spans="1:10" hidden="1">
      <c r="A254" s="48"/>
      <c r="B254" s="123" t="s">
        <v>589</v>
      </c>
      <c r="C254" s="51"/>
      <c r="D254" s="51"/>
      <c r="E254" s="51"/>
      <c r="F254" s="51"/>
      <c r="G254" s="51"/>
      <c r="H254" s="51"/>
      <c r="I254" s="51"/>
      <c r="J254" s="53"/>
    </row>
    <row r="255" spans="1:10" hidden="1">
      <c r="A255" s="48"/>
      <c r="B255" s="123" t="s">
        <v>591</v>
      </c>
      <c r="C255" s="51"/>
      <c r="D255" s="51"/>
      <c r="E255" s="51"/>
      <c r="F255" s="51"/>
      <c r="G255" s="51"/>
      <c r="H255" s="51"/>
      <c r="I255" s="51"/>
      <c r="J255" s="53"/>
    </row>
    <row r="256" spans="1:10" hidden="1">
      <c r="A256" s="48"/>
      <c r="B256" s="123" t="s">
        <v>593</v>
      </c>
      <c r="C256" s="51"/>
      <c r="D256" s="51"/>
      <c r="E256" s="51"/>
      <c r="F256" s="51"/>
      <c r="G256" s="51"/>
      <c r="H256" s="51"/>
      <c r="I256" s="51"/>
      <c r="J256" s="53"/>
    </row>
    <row r="257" spans="1:10" hidden="1">
      <c r="A257" s="48"/>
      <c r="B257" s="123" t="s">
        <v>595</v>
      </c>
      <c r="C257" s="51"/>
      <c r="D257" s="51"/>
      <c r="E257" s="51"/>
      <c r="F257" s="51"/>
      <c r="G257" s="51"/>
      <c r="H257" s="51"/>
      <c r="I257" s="51"/>
      <c r="J257" s="53"/>
    </row>
    <row r="258" spans="1:10" hidden="1">
      <c r="A258" s="48"/>
      <c r="B258" s="123" t="s">
        <v>597</v>
      </c>
      <c r="C258" s="51"/>
      <c r="D258" s="51"/>
      <c r="E258" s="51"/>
      <c r="F258" s="51"/>
      <c r="G258" s="51"/>
      <c r="H258" s="51"/>
      <c r="I258" s="51"/>
      <c r="J258" s="53"/>
    </row>
    <row r="259" spans="1:10" hidden="1">
      <c r="A259" s="48"/>
      <c r="B259" s="123" t="s">
        <v>599</v>
      </c>
      <c r="C259" s="51"/>
      <c r="D259" s="51"/>
      <c r="E259" s="51"/>
      <c r="F259" s="51"/>
      <c r="G259" s="51"/>
      <c r="H259" s="51"/>
      <c r="I259" s="51"/>
      <c r="J259" s="53"/>
    </row>
    <row r="260" spans="1:10" hidden="1">
      <c r="A260" s="48"/>
      <c r="B260" s="123" t="s">
        <v>601</v>
      </c>
      <c r="C260" s="51"/>
      <c r="D260" s="51"/>
      <c r="E260" s="51"/>
      <c r="F260" s="51"/>
      <c r="G260" s="51"/>
      <c r="H260" s="51"/>
      <c r="I260" s="51"/>
      <c r="J260" s="53"/>
    </row>
    <row r="261" spans="1:10" hidden="1">
      <c r="A261" s="48"/>
      <c r="B261" s="123" t="s">
        <v>603</v>
      </c>
      <c r="C261" s="51"/>
      <c r="D261" s="51"/>
      <c r="E261" s="51"/>
      <c r="F261" s="51"/>
      <c r="G261" s="51"/>
      <c r="H261" s="51"/>
      <c r="I261" s="51"/>
      <c r="J261" s="53"/>
    </row>
    <row r="262" spans="1:10" hidden="1">
      <c r="A262" s="48"/>
      <c r="B262" s="123" t="s">
        <v>605</v>
      </c>
      <c r="C262" s="51"/>
      <c r="D262" s="51"/>
      <c r="E262" s="51"/>
      <c r="F262" s="51"/>
      <c r="G262" s="51"/>
      <c r="H262" s="51"/>
      <c r="I262" s="51"/>
      <c r="J262" s="53"/>
    </row>
    <row r="263" spans="1:10" hidden="1">
      <c r="A263" s="48"/>
      <c r="B263" s="123" t="s">
        <v>607</v>
      </c>
      <c r="C263" s="51"/>
      <c r="D263" s="51"/>
      <c r="E263" s="51"/>
      <c r="F263" s="51"/>
      <c r="G263" s="51"/>
      <c r="H263" s="51"/>
      <c r="I263" s="51"/>
      <c r="J263" s="53"/>
    </row>
    <row r="264" spans="1:10" hidden="1">
      <c r="A264" s="48"/>
      <c r="B264" s="123" t="s">
        <v>608</v>
      </c>
      <c r="C264" s="51"/>
      <c r="D264" s="51"/>
      <c r="E264" s="51"/>
      <c r="F264" s="51"/>
      <c r="G264" s="51"/>
      <c r="H264" s="51"/>
      <c r="I264" s="51"/>
      <c r="J264" s="53"/>
    </row>
    <row r="265" spans="1:10" hidden="1">
      <c r="A265" s="48"/>
      <c r="B265" s="123" t="s">
        <v>610</v>
      </c>
      <c r="C265" s="51"/>
      <c r="D265" s="51"/>
      <c r="E265" s="51"/>
      <c r="F265" s="51"/>
      <c r="G265" s="51"/>
      <c r="H265" s="51"/>
      <c r="I265" s="51"/>
      <c r="J265" s="53"/>
    </row>
    <row r="266" spans="1:10" hidden="1">
      <c r="A266" s="48"/>
      <c r="B266" s="123" t="s">
        <v>612</v>
      </c>
      <c r="C266" s="51"/>
      <c r="D266" s="51"/>
      <c r="E266" s="51"/>
      <c r="F266" s="51"/>
      <c r="G266" s="51"/>
      <c r="H266" s="51"/>
      <c r="I266" s="51"/>
      <c r="J266" s="53"/>
    </row>
    <row r="267" spans="1:10" hidden="1">
      <c r="A267" s="48"/>
      <c r="B267" s="123" t="s">
        <v>614</v>
      </c>
      <c r="C267" s="51"/>
      <c r="D267" s="51"/>
      <c r="E267" s="51"/>
      <c r="F267" s="51"/>
      <c r="G267" s="51"/>
      <c r="H267" s="51"/>
      <c r="I267" s="51"/>
      <c r="J267" s="53"/>
    </row>
    <row r="268" spans="1:10" hidden="1">
      <c r="A268" s="48"/>
      <c r="B268" s="123" t="s">
        <v>616</v>
      </c>
      <c r="C268" s="51"/>
      <c r="D268" s="51"/>
      <c r="E268" s="51"/>
      <c r="F268" s="51"/>
      <c r="G268" s="51"/>
      <c r="H268" s="51"/>
      <c r="I268" s="51"/>
      <c r="J268" s="53"/>
    </row>
    <row r="269" spans="1:10" hidden="1">
      <c r="A269" s="48"/>
      <c r="B269" s="123" t="s">
        <v>618</v>
      </c>
      <c r="C269" s="51"/>
      <c r="D269" s="51"/>
      <c r="E269" s="51"/>
      <c r="F269" s="51"/>
      <c r="G269" s="51"/>
      <c r="H269" s="51"/>
      <c r="I269" s="51"/>
      <c r="J269" s="53"/>
    </row>
    <row r="270" spans="1:10" hidden="1">
      <c r="A270" s="48"/>
      <c r="B270" s="123" t="s">
        <v>620</v>
      </c>
      <c r="C270" s="51"/>
      <c r="D270" s="51"/>
      <c r="E270" s="51"/>
      <c r="F270" s="51"/>
      <c r="G270" s="51"/>
      <c r="H270" s="51"/>
      <c r="I270" s="51"/>
      <c r="J270" s="53"/>
    </row>
    <row r="271" spans="1:10" hidden="1">
      <c r="A271" s="48"/>
      <c r="B271" s="123" t="s">
        <v>621</v>
      </c>
      <c r="C271" s="51"/>
      <c r="D271" s="51"/>
      <c r="E271" s="51"/>
      <c r="F271" s="51"/>
      <c r="G271" s="51"/>
      <c r="H271" s="51"/>
      <c r="I271" s="51"/>
      <c r="J271" s="53"/>
    </row>
    <row r="272" spans="1:10" hidden="1">
      <c r="A272" s="48"/>
      <c r="B272" s="123" t="s">
        <v>622</v>
      </c>
      <c r="C272" s="51"/>
      <c r="D272" s="51"/>
      <c r="E272" s="51"/>
      <c r="F272" s="51"/>
      <c r="G272" s="51"/>
      <c r="H272" s="51"/>
      <c r="I272" s="51"/>
      <c r="J272" s="53"/>
    </row>
    <row r="273" spans="1:10" hidden="1">
      <c r="A273" s="48"/>
      <c r="B273" s="123" t="s">
        <v>624</v>
      </c>
      <c r="C273" s="51"/>
      <c r="D273" s="51"/>
      <c r="E273" s="51"/>
      <c r="F273" s="51"/>
      <c r="G273" s="51"/>
      <c r="H273" s="51"/>
      <c r="I273" s="51"/>
      <c r="J273" s="53"/>
    </row>
    <row r="274" spans="1:10" hidden="1">
      <c r="A274" s="48"/>
      <c r="B274" s="123" t="s">
        <v>626</v>
      </c>
      <c r="C274" s="51"/>
      <c r="D274" s="51"/>
      <c r="E274" s="51"/>
      <c r="F274" s="51"/>
      <c r="G274" s="51"/>
      <c r="H274" s="51"/>
      <c r="I274" s="51"/>
      <c r="J274" s="53"/>
    </row>
    <row r="275" spans="1:10" hidden="1">
      <c r="A275" s="48"/>
      <c r="B275" s="123" t="s">
        <v>628</v>
      </c>
      <c r="C275" s="51"/>
      <c r="D275" s="51"/>
      <c r="E275" s="51"/>
      <c r="F275" s="51"/>
      <c r="G275" s="51"/>
      <c r="H275" s="51"/>
      <c r="I275" s="51"/>
      <c r="J275" s="53"/>
    </row>
    <row r="276" spans="1:10" hidden="1">
      <c r="A276" s="48"/>
      <c r="B276" s="123" t="s">
        <v>630</v>
      </c>
      <c r="C276" s="51"/>
      <c r="D276" s="51"/>
      <c r="E276" s="51"/>
      <c r="F276" s="51"/>
      <c r="G276" s="51"/>
      <c r="H276" s="51"/>
      <c r="I276" s="51"/>
      <c r="J276" s="53"/>
    </row>
    <row r="277" spans="1:10" hidden="1">
      <c r="A277" s="48"/>
      <c r="B277" s="123" t="s">
        <v>632</v>
      </c>
      <c r="C277" s="51"/>
      <c r="D277" s="51"/>
      <c r="E277" s="51"/>
      <c r="F277" s="51"/>
      <c r="G277" s="51"/>
      <c r="H277" s="51"/>
      <c r="I277" s="51"/>
      <c r="J277" s="53"/>
    </row>
    <row r="278" spans="1:10" hidden="1">
      <c r="A278" s="48"/>
      <c r="B278" s="123" t="s">
        <v>634</v>
      </c>
      <c r="C278" s="51"/>
      <c r="D278" s="51"/>
      <c r="E278" s="51"/>
      <c r="F278" s="51"/>
      <c r="G278" s="51"/>
      <c r="H278" s="51"/>
      <c r="I278" s="51"/>
      <c r="J278" s="53"/>
    </row>
    <row r="279" spans="1:10" hidden="1">
      <c r="A279" s="48"/>
      <c r="B279" s="123" t="s">
        <v>636</v>
      </c>
      <c r="C279" s="51"/>
      <c r="D279" s="51"/>
      <c r="E279" s="51"/>
      <c r="F279" s="51"/>
      <c r="G279" s="51"/>
      <c r="H279" s="51"/>
      <c r="I279" s="51"/>
      <c r="J279" s="53"/>
    </row>
    <row r="280" spans="1:10" hidden="1">
      <c r="A280" s="48"/>
      <c r="B280" s="123" t="s">
        <v>638</v>
      </c>
      <c r="C280" s="51"/>
      <c r="D280" s="51"/>
      <c r="E280" s="51"/>
      <c r="F280" s="51"/>
      <c r="G280" s="51"/>
      <c r="H280" s="51"/>
      <c r="I280" s="51"/>
      <c r="J280" s="53"/>
    </row>
    <row r="281" spans="1:10" hidden="1">
      <c r="A281" s="48"/>
      <c r="B281" s="123" t="s">
        <v>641</v>
      </c>
      <c r="C281" s="51"/>
      <c r="D281" s="51"/>
      <c r="E281" s="51"/>
      <c r="F281" s="51"/>
      <c r="G281" s="51"/>
      <c r="H281" s="51"/>
      <c r="I281" s="51"/>
      <c r="J281" s="53"/>
    </row>
    <row r="282" spans="1:10" hidden="1">
      <c r="A282" s="48"/>
      <c r="B282" s="123" t="s">
        <v>643</v>
      </c>
      <c r="C282" s="51"/>
      <c r="D282" s="51"/>
      <c r="E282" s="51"/>
      <c r="F282" s="51"/>
      <c r="G282" s="51"/>
      <c r="H282" s="51"/>
      <c r="I282" s="51"/>
      <c r="J282" s="53"/>
    </row>
    <row r="283" spans="1:10" hidden="1">
      <c r="A283" s="48"/>
      <c r="B283" s="123" t="s">
        <v>645</v>
      </c>
      <c r="C283" s="51"/>
      <c r="D283" s="51"/>
      <c r="E283" s="51"/>
      <c r="F283" s="51"/>
      <c r="G283" s="51"/>
      <c r="H283" s="51"/>
      <c r="I283" s="51"/>
      <c r="J283" s="53"/>
    </row>
    <row r="284" spans="1:10" hidden="1">
      <c r="A284" s="48"/>
      <c r="B284" s="123" t="s">
        <v>647</v>
      </c>
      <c r="C284" s="51"/>
      <c r="D284" s="51"/>
      <c r="E284" s="51"/>
      <c r="F284" s="51"/>
      <c r="G284" s="51"/>
      <c r="H284" s="51"/>
      <c r="I284" s="51"/>
      <c r="J284" s="53"/>
    </row>
    <row r="285" spans="1:10" hidden="1">
      <c r="A285" s="48"/>
      <c r="B285" s="124" t="s">
        <v>648</v>
      </c>
      <c r="C285" s="51"/>
      <c r="D285" s="51"/>
      <c r="E285" s="51"/>
      <c r="F285" s="51"/>
      <c r="G285" s="51"/>
      <c r="H285" s="51"/>
      <c r="I285" s="51"/>
      <c r="J285" s="53"/>
    </row>
    <row r="286" spans="1:10" hidden="1">
      <c r="A286" s="48"/>
      <c r="B286" s="123" t="s">
        <v>650</v>
      </c>
      <c r="C286" s="51"/>
      <c r="D286" s="51"/>
      <c r="E286" s="51"/>
      <c r="F286" s="51"/>
      <c r="G286" s="51"/>
      <c r="H286" s="51"/>
      <c r="I286" s="51"/>
      <c r="J286" s="53"/>
    </row>
    <row r="287" spans="1:10" hidden="1">
      <c r="A287" s="48"/>
      <c r="B287" s="123" t="s">
        <v>652</v>
      </c>
      <c r="C287" s="51"/>
      <c r="D287" s="51"/>
      <c r="E287" s="51"/>
      <c r="F287" s="51"/>
      <c r="G287" s="51"/>
      <c r="H287" s="51"/>
      <c r="I287" s="51"/>
      <c r="J287" s="53"/>
    </row>
    <row r="288" spans="1:10" hidden="1">
      <c r="A288" s="48"/>
      <c r="B288" s="123" t="s">
        <v>654</v>
      </c>
      <c r="C288" s="51"/>
      <c r="D288" s="51"/>
      <c r="E288" s="51"/>
      <c r="F288" s="51"/>
      <c r="G288" s="51"/>
      <c r="H288" s="51"/>
      <c r="I288" s="51"/>
      <c r="J288" s="53"/>
    </row>
    <row r="289" spans="1:10" hidden="1">
      <c r="A289" s="48"/>
      <c r="B289" s="123" t="s">
        <v>656</v>
      </c>
      <c r="C289" s="51"/>
      <c r="D289" s="51"/>
      <c r="E289" s="51"/>
      <c r="F289" s="51"/>
      <c r="G289" s="51"/>
      <c r="H289" s="51"/>
      <c r="I289" s="51"/>
      <c r="J289" s="53"/>
    </row>
    <row r="290" spans="1:10" ht="13.5" hidden="1" thickBot="1">
      <c r="A290" s="54"/>
      <c r="B290" s="125" t="s">
        <v>658</v>
      </c>
      <c r="C290" s="55"/>
      <c r="D290" s="55"/>
      <c r="E290" s="55"/>
      <c r="F290" s="55"/>
      <c r="G290" s="55"/>
      <c r="H290" s="55"/>
      <c r="I290" s="55"/>
      <c r="J290" s="56"/>
    </row>
    <row r="291" spans="1:10" ht="18.75" thickBot="1">
      <c r="A291" s="331" t="s">
        <v>882</v>
      </c>
      <c r="B291" s="332"/>
      <c r="C291" s="332"/>
      <c r="D291" s="332"/>
      <c r="E291" s="332"/>
      <c r="F291" s="332"/>
      <c r="G291" s="332"/>
      <c r="H291" s="332"/>
      <c r="I291" s="332"/>
      <c r="J291" s="333"/>
    </row>
    <row r="292" spans="1:10" ht="16.5" thickBot="1">
      <c r="A292" s="147" t="s">
        <v>50</v>
      </c>
      <c r="B292" s="183"/>
      <c r="C292" s="149" t="s">
        <v>164</v>
      </c>
      <c r="D292" s="328"/>
      <c r="E292" s="329"/>
      <c r="F292" s="330"/>
      <c r="G292" s="149" t="s">
        <v>63</v>
      </c>
      <c r="H292" s="148"/>
      <c r="I292" s="149" t="s">
        <v>881</v>
      </c>
      <c r="J292" s="150"/>
    </row>
    <row r="293" spans="1:10" ht="51.75" customHeight="1" thickBot="1">
      <c r="A293" s="334"/>
      <c r="B293" s="335"/>
      <c r="C293" s="335"/>
      <c r="D293" s="335"/>
      <c r="E293" s="335"/>
      <c r="F293" s="335"/>
      <c r="G293" s="335"/>
      <c r="H293" s="335"/>
      <c r="I293" s="335"/>
      <c r="J293" s="336"/>
    </row>
  </sheetData>
  <sheetProtection selectLockedCells="1"/>
  <autoFilter ref="A1:K14" xr:uid="{00000000-0009-0000-0000-000000000000}">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sortState xmlns:xlrd2="http://schemas.microsoft.com/office/spreadsheetml/2017/richdata2" ref="G28:G64">
    <sortCondition ref="G64"/>
  </sortState>
  <customSheetViews>
    <customSheetView guid="{FB1A5AC3-9C2F-413D-BD1F-69E51A13B3A0}" showPageBreaks="1" showGridLines="0" fitToPage="1" printArea="1" hiddenRows="1" hiddenColumns="1">
      <selection activeCell="B5" sqref="B5"/>
      <pageMargins left="0.74791666666666667" right="0.89" top="0.98402777777777772" bottom="0.98402777777777772" header="0.51180555555555551" footer="0.51180555555555551"/>
      <pageSetup paperSize="9" scale="67" firstPageNumber="0" orientation="portrait" horizontalDpi="300" verticalDpi="300" r:id="rId1"/>
      <headerFooter alignWithMargins="0"/>
    </customSheetView>
  </customSheetViews>
  <mergeCells count="41">
    <mergeCell ref="A15:J15"/>
    <mergeCell ref="A1:J1"/>
    <mergeCell ref="A2:J2"/>
    <mergeCell ref="A3:J3"/>
    <mergeCell ref="B25:C26"/>
    <mergeCell ref="D25:E26"/>
    <mergeCell ref="A12:E12"/>
    <mergeCell ref="D13:E13"/>
    <mergeCell ref="D11:E11"/>
    <mergeCell ref="D29:E29"/>
    <mergeCell ref="A4:E4"/>
    <mergeCell ref="F5:J5"/>
    <mergeCell ref="F4:J4"/>
    <mergeCell ref="D5:E5"/>
    <mergeCell ref="H26:J26"/>
    <mergeCell ref="H18:I18"/>
    <mergeCell ref="H19:I19"/>
    <mergeCell ref="H20:J21"/>
    <mergeCell ref="F22:G26"/>
    <mergeCell ref="H22:J25"/>
    <mergeCell ref="D28:E28"/>
    <mergeCell ref="A24:A26"/>
    <mergeCell ref="B7:E7"/>
    <mergeCell ref="A18:A19"/>
    <mergeCell ref="D9:E9"/>
    <mergeCell ref="D292:F292"/>
    <mergeCell ref="A291:J291"/>
    <mergeCell ref="A293:J293"/>
    <mergeCell ref="B6:E6"/>
    <mergeCell ref="A14:J14"/>
    <mergeCell ref="D30:E30"/>
    <mergeCell ref="D18:E18"/>
    <mergeCell ref="D19:E19"/>
    <mergeCell ref="F7:J7"/>
    <mergeCell ref="D10:E10"/>
    <mergeCell ref="F20:G21"/>
    <mergeCell ref="F12:J12"/>
    <mergeCell ref="F13:J13"/>
    <mergeCell ref="F6:J6"/>
    <mergeCell ref="B20:E20"/>
    <mergeCell ref="D8:E8"/>
  </mergeCells>
  <phoneticPr fontId="26" type="noConversion"/>
  <dataValidations count="3">
    <dataValidation type="list" allowBlank="1" showInputMessage="1" showErrorMessage="1" sqref="J292" xr:uid="{00000000-0002-0000-0000-000000000000}">
      <formula1>$J$294:$J$297</formula1>
    </dataValidation>
    <dataValidation type="list" allowBlank="1" showInputMessage="1" showErrorMessage="1" sqref="B13" xr:uid="{00000000-0002-0000-0000-000001000000}">
      <formula1>$B$21:$B$24</formula1>
    </dataValidation>
    <dataValidation type="list" allowBlank="1" showInputMessage="1" showErrorMessage="1" sqref="D13:E13" xr:uid="{00000000-0002-0000-0000-000002000000}">
      <formula1>$L$21:$L$47</formula1>
    </dataValidation>
  </dataValidations>
  <pageMargins left="0.74791666666666667" right="0.89" top="0.98402777777777772" bottom="0.98402777777777772" header="0.51180555555555551" footer="0.51180555555555551"/>
  <pageSetup paperSize="9" scale="65" firstPageNumber="0" orientation="portrait" horizontalDpi="300" verticalDpi="300" r:id="rId2"/>
  <headerFooter alignWithMargins="0"/>
  <drawing r:id="rId3"/>
  <legacyDrawing r:id="rId4"/>
  <picture r:id="rId5"/>
  <extLst>
    <ext xmlns:x14="http://schemas.microsoft.com/office/spreadsheetml/2009/9/main" uri="{CCE6A557-97BC-4b89-ADB6-D9C93CAAB3DF}">
      <x14:dataValidations xmlns:xm="http://schemas.microsoft.com/office/excel/2006/main" count="3">
        <x14:dataValidation type="list" allowBlank="1" showInputMessage="1" showErrorMessage="1" error="ERROR MOTIVO NO AUTORIZADO" promptTitle="COLOCA LA INCIDENCIA A TRAMITAR" xr:uid="{00000000-0002-0000-0000-000003000000}">
          <x14:formula1>
            <xm:f>DOCUMENTOS!$A:$A</xm:f>
          </x14:formula1>
          <xm:sqref>B6:E6</xm:sqref>
        </x14:dataValidation>
        <x14:dataValidation type="list" allowBlank="1" showInputMessage="1" showErrorMessage="1" xr:uid="{00000000-0002-0000-0000-000004000000}">
          <x14:formula1>
            <xm:f>CATEHOR!$M$2:$M$29</xm:f>
          </x14:formula1>
          <xm:sqref>E23</xm:sqref>
        </x14:dataValidation>
        <x14:dataValidation type="list" allowBlank="1" showInputMessage="1" showErrorMessage="1" xr:uid="{00000000-0002-0000-0000-000005000000}">
          <x14:formula1>
            <xm:f>Sueldos!$A$2:$A$139</xm:f>
          </x14:formula1>
          <xm:sqref>H292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7">
    <pageSetUpPr fitToPage="1"/>
  </sheetPr>
  <dimension ref="A1:N8258"/>
  <sheetViews>
    <sheetView zoomScale="69" zoomScaleNormal="69" workbookViewId="0">
      <selection activeCell="C17" sqref="C17"/>
    </sheetView>
  </sheetViews>
  <sheetFormatPr baseColWidth="10" defaultRowHeight="14.25"/>
  <cols>
    <col min="1" max="1" width="14.7109375" style="49" customWidth="1"/>
    <col min="2" max="2" width="20.7109375" style="284" customWidth="1"/>
    <col min="3" max="3" width="27.85546875" customWidth="1"/>
    <col min="4" max="4" width="41" customWidth="1"/>
    <col min="5" max="5" width="18.28515625" customWidth="1"/>
    <col min="6" max="6" width="18.7109375" style="49" bestFit="1" customWidth="1"/>
    <col min="7" max="7" width="9.5703125" customWidth="1"/>
    <col min="8" max="8" width="40.7109375" customWidth="1"/>
    <col min="9" max="9" width="16.42578125" style="4" customWidth="1"/>
    <col min="10" max="10" width="50.28515625" customWidth="1"/>
    <col min="11" max="11" width="13.42578125" customWidth="1"/>
    <col min="12" max="12" width="12.28515625" bestFit="1" customWidth="1"/>
    <col min="13" max="13" width="11.42578125" style="3"/>
    <col min="14" max="14" width="13.7109375" customWidth="1"/>
  </cols>
  <sheetData>
    <row r="1" spans="1:13" ht="12.75" customHeight="1">
      <c r="A1" s="184"/>
      <c r="B1" s="270"/>
      <c r="C1" s="185"/>
      <c r="D1" s="186"/>
      <c r="E1" s="186"/>
      <c r="F1" s="187"/>
      <c r="G1" s="186"/>
      <c r="H1" s="186"/>
      <c r="I1" s="188"/>
      <c r="J1" s="189"/>
      <c r="K1" s="189"/>
    </row>
    <row r="2" spans="1:13" ht="19.5" customHeight="1">
      <c r="A2" s="184"/>
      <c r="B2" s="271" t="s">
        <v>254</v>
      </c>
      <c r="C2" s="190"/>
      <c r="D2" s="190"/>
      <c r="E2" s="185"/>
      <c r="F2" s="191"/>
      <c r="G2" s="185"/>
      <c r="H2" s="185"/>
      <c r="I2" s="192"/>
      <c r="J2" s="189"/>
      <c r="K2" s="189"/>
    </row>
    <row r="3" spans="1:13" ht="18.75" customHeight="1">
      <c r="A3" s="184"/>
      <c r="B3" s="271" t="s">
        <v>890</v>
      </c>
      <c r="C3" s="193"/>
      <c r="D3" s="185"/>
      <c r="E3" s="194"/>
      <c r="F3" s="191"/>
      <c r="G3" s="185"/>
      <c r="H3" s="185"/>
      <c r="I3" s="192"/>
      <c r="J3" s="189"/>
      <c r="K3" s="189"/>
    </row>
    <row r="4" spans="1:13" ht="19.5" customHeight="1">
      <c r="A4" s="256"/>
      <c r="B4" s="272" t="s">
        <v>255</v>
      </c>
      <c r="C4" s="257"/>
      <c r="D4" s="175"/>
      <c r="E4" s="258"/>
      <c r="F4" s="259"/>
      <c r="G4" s="260"/>
      <c r="H4" s="260"/>
      <c r="I4" s="261"/>
    </row>
    <row r="5" spans="1:13" ht="10.5" customHeight="1">
      <c r="A5" s="401" t="s">
        <v>925</v>
      </c>
      <c r="B5" s="401"/>
      <c r="C5" s="401"/>
      <c r="D5" s="401"/>
      <c r="E5" s="401"/>
      <c r="F5" s="401"/>
      <c r="G5" s="401"/>
      <c r="H5" s="401"/>
      <c r="I5" s="401"/>
      <c r="J5" s="401"/>
      <c r="K5" s="401"/>
    </row>
    <row r="6" spans="1:13" ht="20.25" customHeight="1">
      <c r="A6" s="401"/>
      <c r="B6" s="401"/>
      <c r="C6" s="401"/>
      <c r="D6" s="401"/>
      <c r="E6" s="401"/>
      <c r="F6" s="401"/>
      <c r="G6" s="401"/>
      <c r="H6" s="401"/>
      <c r="I6" s="401"/>
      <c r="J6" s="401"/>
      <c r="K6" s="401"/>
    </row>
    <row r="7" spans="1:13" ht="12" customHeight="1">
      <c r="A7" s="401"/>
      <c r="B7" s="401"/>
      <c r="C7" s="401"/>
      <c r="D7" s="401"/>
      <c r="E7" s="401"/>
      <c r="F7" s="401"/>
      <c r="G7" s="401"/>
      <c r="H7" s="401"/>
      <c r="I7" s="401"/>
      <c r="J7" s="401"/>
      <c r="K7" s="401"/>
    </row>
    <row r="8" spans="1:13" ht="13.5" customHeight="1">
      <c r="A8" s="262"/>
      <c r="B8" s="273"/>
      <c r="C8" s="257"/>
      <c r="D8" s="263"/>
      <c r="E8" s="1"/>
      <c r="I8" s="407">
        <f ca="1">NOW()</f>
        <v>46129.774889699074</v>
      </c>
      <c r="J8" s="407"/>
    </row>
    <row r="9" spans="1:13" ht="13.5" hidden="1" customHeight="1">
      <c r="A9" s="224">
        <f ca="1">TODAY()</f>
        <v>46129</v>
      </c>
      <c r="B9" s="274">
        <f>matbase</f>
        <v>99034467</v>
      </c>
      <c r="C9" s="186" t="str">
        <f>CAPTURA!F7</f>
        <v>AUX UNIV DE OFICINAS   80</v>
      </c>
      <c r="D9" s="225" t="str">
        <f>CAPTURA!F5</f>
        <v>GUILLEN/AYALA/CARSON ENRIQUE</v>
      </c>
      <c r="E9" s="286" t="str">
        <f>CONCATENATE(CAPTURA!B9,"/",CAPTURA!C9,"/",CAPTURA!D9)</f>
        <v>10/08/2019</v>
      </c>
      <c r="F9" s="288" t="str">
        <f>CONCATENATE(TEXT(CAPTURA!B10,"DD"),"/",TEXT(CAPTURA!C10,"MM"),"/",TEXT(CAPTURA!D10,"AAAA"))</f>
        <v>10/08/2019</v>
      </c>
      <c r="G9" s="289" t="str">
        <f>CAPTURA!B7</f>
        <v>1</v>
      </c>
      <c r="H9" s="226" t="str">
        <f>CAPTURA!B6</f>
        <v>PERMISO ECONOMICO A CUENTA DE VACACIONES</v>
      </c>
      <c r="I9" s="227" t="str">
        <f>CAPTURA!D5</f>
        <v>0</v>
      </c>
      <c r="J9" s="290">
        <f>CAPTURA!A15</f>
        <v>0</v>
      </c>
      <c r="K9" s="291">
        <f>CAPTURA!F13</f>
        <v>0</v>
      </c>
      <c r="L9">
        <f>IFERROR(DIF!E1,"")</f>
        <v>1</v>
      </c>
      <c r="M9"/>
    </row>
    <row r="10" spans="1:13" ht="12.75" customHeight="1">
      <c r="A10" s="262"/>
      <c r="B10" s="275"/>
      <c r="C10" s="265"/>
      <c r="D10" s="264"/>
      <c r="E10" s="265"/>
      <c r="F10" s="256"/>
      <c r="G10" s="260"/>
      <c r="H10" s="260"/>
      <c r="I10" s="261"/>
    </row>
    <row r="11" spans="1:13" ht="13.5" customHeight="1">
      <c r="A11" s="402" t="s">
        <v>129</v>
      </c>
      <c r="B11" s="403"/>
      <c r="C11" s="403"/>
      <c r="D11" s="403"/>
      <c r="E11" s="403"/>
      <c r="F11" s="403"/>
      <c r="G11" s="403"/>
      <c r="H11" s="403"/>
      <c r="I11" s="403"/>
      <c r="J11" s="403"/>
      <c r="K11" s="404"/>
      <c r="L11" s="12"/>
    </row>
    <row r="12" spans="1:13" ht="25.5" customHeight="1">
      <c r="A12" s="167" t="s">
        <v>921</v>
      </c>
      <c r="B12" s="276" t="s">
        <v>50</v>
      </c>
      <c r="C12" s="168" t="s">
        <v>63</v>
      </c>
      <c r="D12" s="168" t="s">
        <v>164</v>
      </c>
      <c r="E12" s="168" t="s">
        <v>55</v>
      </c>
      <c r="F12" s="167" t="s">
        <v>57</v>
      </c>
      <c r="G12" s="168" t="s">
        <v>875</v>
      </c>
      <c r="H12" s="168" t="s">
        <v>878</v>
      </c>
      <c r="I12" s="168" t="s">
        <v>922</v>
      </c>
      <c r="J12" s="168" t="s">
        <v>238</v>
      </c>
      <c r="K12" s="168" t="s">
        <v>923</v>
      </c>
      <c r="L12" s="196" t="s">
        <v>924</v>
      </c>
    </row>
    <row r="13" spans="1:13" ht="26.25" customHeight="1">
      <c r="A13" s="167"/>
      <c r="B13" s="276"/>
      <c r="C13" s="168"/>
      <c r="D13" s="168"/>
      <c r="E13" s="168"/>
      <c r="F13" s="167"/>
      <c r="G13" s="168"/>
      <c r="H13" s="168"/>
      <c r="I13" s="168"/>
      <c r="J13" s="168"/>
      <c r="K13" s="168"/>
      <c r="L13" s="196"/>
    </row>
    <row r="14" spans="1:13" ht="26.25" customHeight="1">
      <c r="A14" s="167"/>
      <c r="B14" s="276"/>
      <c r="C14" s="168"/>
      <c r="D14" s="168"/>
      <c r="E14" s="266"/>
      <c r="F14" s="268"/>
      <c r="G14" s="168"/>
      <c r="H14" s="168"/>
      <c r="I14" s="168"/>
      <c r="J14" s="168"/>
      <c r="K14" s="168"/>
      <c r="L14" s="196"/>
    </row>
    <row r="15" spans="1:13" ht="26.25" customHeight="1">
      <c r="A15" s="167"/>
      <c r="B15" s="276"/>
      <c r="C15" s="168"/>
      <c r="D15" s="168"/>
      <c r="E15" s="266"/>
      <c r="F15" s="268"/>
      <c r="G15" s="168"/>
      <c r="H15" s="168"/>
      <c r="I15" s="168"/>
      <c r="J15" s="168"/>
      <c r="K15" s="168"/>
      <c r="L15" s="196"/>
    </row>
    <row r="16" spans="1:13" ht="26.25" customHeight="1">
      <c r="A16" s="167"/>
      <c r="B16" s="276"/>
      <c r="C16" s="168"/>
      <c r="D16" s="168"/>
      <c r="E16" s="266"/>
      <c r="F16" s="268"/>
      <c r="G16" s="168"/>
      <c r="H16" s="168"/>
      <c r="I16" s="168"/>
      <c r="J16" s="168"/>
      <c r="K16" s="168"/>
      <c r="L16" s="196"/>
    </row>
    <row r="17" spans="1:12" ht="26.25" customHeight="1">
      <c r="A17" s="167"/>
      <c r="B17" s="276"/>
      <c r="C17" s="168"/>
      <c r="D17" s="168"/>
      <c r="E17" s="266"/>
      <c r="F17" s="268"/>
      <c r="G17" s="168"/>
      <c r="H17" s="168"/>
      <c r="I17" s="168"/>
      <c r="J17" s="168"/>
      <c r="K17" s="168"/>
      <c r="L17" s="196"/>
    </row>
    <row r="18" spans="1:12" ht="26.25" customHeight="1">
      <c r="A18" s="167"/>
      <c r="B18" s="276"/>
      <c r="C18" s="168"/>
      <c r="D18" s="168"/>
      <c r="E18" s="266"/>
      <c r="F18" s="268"/>
      <c r="G18" s="168"/>
      <c r="H18" s="168"/>
      <c r="I18" s="168"/>
      <c r="J18" s="168"/>
      <c r="K18" s="168"/>
      <c r="L18" s="196"/>
    </row>
    <row r="19" spans="1:12" ht="26.25" customHeight="1">
      <c r="A19" s="167"/>
      <c r="B19" s="276"/>
      <c r="C19" s="168"/>
      <c r="D19" s="168"/>
      <c r="E19" s="266"/>
      <c r="F19" s="268"/>
      <c r="G19" s="168"/>
      <c r="H19" s="168"/>
      <c r="I19" s="168"/>
      <c r="J19" s="168"/>
      <c r="K19" s="168"/>
      <c r="L19" s="196"/>
    </row>
    <row r="20" spans="1:12" ht="26.25" customHeight="1">
      <c r="A20" s="167"/>
      <c r="B20" s="276"/>
      <c r="C20" s="168"/>
      <c r="D20" s="168"/>
      <c r="E20" s="266"/>
      <c r="F20" s="268"/>
      <c r="G20" s="168"/>
      <c r="H20" s="168"/>
      <c r="I20" s="168"/>
      <c r="J20" s="168"/>
      <c r="K20" s="168"/>
      <c r="L20" s="196"/>
    </row>
    <row r="21" spans="1:12" ht="26.25" customHeight="1">
      <c r="A21" s="167"/>
      <c r="B21" s="276"/>
      <c r="C21" s="168"/>
      <c r="D21" s="168"/>
      <c r="E21" s="266"/>
      <c r="F21" s="268"/>
      <c r="G21" s="168"/>
      <c r="H21" s="168"/>
      <c r="I21" s="168"/>
      <c r="J21" s="168"/>
      <c r="K21" s="168"/>
      <c r="L21" s="196"/>
    </row>
    <row r="22" spans="1:12" ht="26.25" customHeight="1">
      <c r="A22" s="167"/>
      <c r="B22" s="276"/>
      <c r="C22" s="168"/>
      <c r="D22" s="168"/>
      <c r="E22" s="266"/>
      <c r="F22" s="268"/>
      <c r="G22" s="168"/>
      <c r="H22" s="168"/>
      <c r="I22" s="168"/>
      <c r="J22" s="168"/>
      <c r="K22" s="168"/>
      <c r="L22" s="196"/>
    </row>
    <row r="23" spans="1:12" ht="26.25" customHeight="1">
      <c r="A23" s="167"/>
      <c r="B23" s="276"/>
      <c r="C23" s="168"/>
      <c r="D23" s="168"/>
      <c r="E23" s="266"/>
      <c r="F23" s="268"/>
      <c r="G23" s="168"/>
      <c r="H23" s="168"/>
      <c r="I23" s="168"/>
      <c r="J23" s="168"/>
      <c r="K23" s="168"/>
      <c r="L23" s="196"/>
    </row>
    <row r="24" spans="1:12" ht="26.25" customHeight="1">
      <c r="A24" s="167"/>
      <c r="B24" s="276"/>
      <c r="C24" s="168"/>
      <c r="D24" s="168"/>
      <c r="E24" s="266"/>
      <c r="F24" s="268"/>
      <c r="G24" s="168"/>
      <c r="H24" s="168"/>
      <c r="I24" s="168"/>
      <c r="J24" s="168"/>
      <c r="K24" s="168"/>
      <c r="L24" s="196"/>
    </row>
    <row r="25" spans="1:12" ht="26.25" customHeight="1">
      <c r="A25" s="167"/>
      <c r="B25" s="276"/>
      <c r="C25" s="168"/>
      <c r="D25" s="168"/>
      <c r="E25" s="266"/>
      <c r="F25" s="268"/>
      <c r="G25" s="168"/>
      <c r="H25" s="168"/>
      <c r="I25" s="168"/>
      <c r="J25" s="168"/>
      <c r="K25" s="168"/>
      <c r="L25" s="196"/>
    </row>
    <row r="26" spans="1:12" ht="26.25" customHeight="1">
      <c r="A26" s="167"/>
      <c r="B26" s="276"/>
      <c r="C26" s="168"/>
      <c r="D26" s="168"/>
      <c r="E26" s="266"/>
      <c r="F26" s="268"/>
      <c r="G26" s="168"/>
      <c r="H26" s="168"/>
      <c r="I26" s="168"/>
      <c r="J26" s="168"/>
      <c r="K26" s="168"/>
      <c r="L26" s="196"/>
    </row>
    <row r="27" spans="1:12" ht="26.25" customHeight="1">
      <c r="A27" s="167"/>
      <c r="B27" s="276"/>
      <c r="C27" s="168"/>
      <c r="D27" s="168"/>
      <c r="E27" s="266"/>
      <c r="F27" s="268"/>
      <c r="G27" s="168"/>
      <c r="H27" s="168"/>
      <c r="I27" s="168"/>
      <c r="J27" s="168"/>
      <c r="K27" s="168"/>
      <c r="L27" s="196"/>
    </row>
    <row r="28" spans="1:12" ht="26.25" customHeight="1">
      <c r="A28" s="167"/>
      <c r="B28" s="276"/>
      <c r="C28" s="168"/>
      <c r="D28" s="168"/>
      <c r="E28" s="266"/>
      <c r="F28" s="268"/>
      <c r="G28" s="168"/>
      <c r="H28" s="168"/>
      <c r="I28" s="168"/>
      <c r="J28" s="168"/>
      <c r="K28" s="168"/>
      <c r="L28" s="196"/>
    </row>
    <row r="29" spans="1:12" ht="26.25" customHeight="1">
      <c r="A29" s="167"/>
      <c r="B29" s="276"/>
      <c r="C29" s="168"/>
      <c r="D29" s="168"/>
      <c r="E29" s="266"/>
      <c r="F29" s="268"/>
      <c r="G29" s="168"/>
      <c r="H29" s="168"/>
      <c r="I29" s="168"/>
      <c r="J29" s="168"/>
      <c r="K29" s="168"/>
      <c r="L29" s="196"/>
    </row>
    <row r="30" spans="1:12" ht="26.25" customHeight="1">
      <c r="A30" s="167"/>
      <c r="B30" s="276"/>
      <c r="C30" s="168"/>
      <c r="D30" s="168"/>
      <c r="E30" s="266"/>
      <c r="F30" s="268"/>
      <c r="G30" s="168"/>
      <c r="H30" s="168"/>
      <c r="I30" s="168"/>
      <c r="J30" s="168"/>
      <c r="K30" s="168"/>
      <c r="L30" s="196"/>
    </row>
    <row r="31" spans="1:12" ht="26.25" customHeight="1">
      <c r="A31" s="167"/>
      <c r="B31" s="276"/>
      <c r="C31" s="168"/>
      <c r="D31" s="168"/>
      <c r="E31" s="266"/>
      <c r="F31" s="268"/>
      <c r="G31" s="168"/>
      <c r="H31" s="168"/>
      <c r="I31" s="168"/>
      <c r="J31" s="168"/>
      <c r="K31" s="168"/>
      <c r="L31" s="196"/>
    </row>
    <row r="32" spans="1:12" ht="26.25" customHeight="1">
      <c r="A32" s="167"/>
      <c r="B32" s="276"/>
      <c r="C32" s="168"/>
      <c r="D32" s="168"/>
      <c r="E32" s="266"/>
      <c r="F32" s="268"/>
      <c r="G32" s="168"/>
      <c r="H32" s="168"/>
      <c r="I32" s="168"/>
      <c r="J32" s="168"/>
      <c r="K32" s="168"/>
      <c r="L32" s="196"/>
    </row>
    <row r="33" spans="1:12" ht="26.25" customHeight="1">
      <c r="A33" s="167"/>
      <c r="B33" s="276"/>
      <c r="C33" s="168"/>
      <c r="D33" s="168"/>
      <c r="E33" s="266"/>
      <c r="F33" s="268"/>
      <c r="G33" s="168"/>
      <c r="H33" s="168"/>
      <c r="I33" s="168"/>
      <c r="J33" s="168"/>
      <c r="K33" s="168"/>
      <c r="L33" s="196"/>
    </row>
    <row r="34" spans="1:12" ht="26.25" customHeight="1">
      <c r="A34" s="167"/>
      <c r="B34" s="276"/>
      <c r="C34" s="168"/>
      <c r="D34" s="168"/>
      <c r="E34" s="266"/>
      <c r="F34" s="268"/>
      <c r="G34" s="168"/>
      <c r="H34" s="168"/>
      <c r="I34" s="168"/>
      <c r="J34" s="168"/>
      <c r="K34" s="168"/>
      <c r="L34" s="196"/>
    </row>
    <row r="35" spans="1:12" ht="26.25" customHeight="1">
      <c r="A35" s="167"/>
      <c r="B35" s="276"/>
      <c r="C35" s="168"/>
      <c r="D35" s="168"/>
      <c r="E35" s="266"/>
      <c r="F35" s="268"/>
      <c r="G35" s="168"/>
      <c r="H35" s="168"/>
      <c r="I35" s="168"/>
      <c r="J35" s="168"/>
      <c r="K35" s="168"/>
      <c r="L35" s="196"/>
    </row>
    <row r="36" spans="1:12" ht="26.25" customHeight="1">
      <c r="A36" s="167"/>
      <c r="B36" s="276"/>
      <c r="C36" s="168"/>
      <c r="D36" s="168"/>
      <c r="E36" s="266"/>
      <c r="F36" s="268"/>
      <c r="G36" s="168"/>
      <c r="H36" s="168"/>
      <c r="I36" s="168"/>
      <c r="J36" s="168"/>
      <c r="K36" s="168"/>
      <c r="L36" s="196"/>
    </row>
    <row r="37" spans="1:12" ht="26.25" customHeight="1">
      <c r="A37" s="167"/>
      <c r="B37" s="276"/>
      <c r="C37" s="168"/>
      <c r="D37" s="168"/>
      <c r="E37" s="266"/>
      <c r="F37" s="268"/>
      <c r="G37" s="168"/>
      <c r="H37" s="168"/>
      <c r="I37" s="168"/>
      <c r="J37" s="168"/>
      <c r="K37" s="168"/>
      <c r="L37" s="196"/>
    </row>
    <row r="38" spans="1:12" ht="26.25" customHeight="1">
      <c r="A38" s="167"/>
      <c r="B38" s="276"/>
      <c r="C38" s="168"/>
      <c r="D38" s="168"/>
      <c r="E38" s="266"/>
      <c r="F38" s="268"/>
      <c r="G38" s="168"/>
      <c r="H38" s="168"/>
      <c r="I38" s="168"/>
      <c r="J38" s="168"/>
      <c r="K38" s="168"/>
      <c r="L38" s="196"/>
    </row>
    <row r="39" spans="1:12" ht="26.25" customHeight="1">
      <c r="A39" s="167"/>
      <c r="B39" s="276"/>
      <c r="C39" s="168"/>
      <c r="D39" s="168"/>
      <c r="E39" s="266"/>
      <c r="F39" s="268"/>
      <c r="G39" s="168"/>
      <c r="H39" s="168"/>
      <c r="I39" s="168"/>
      <c r="J39" s="168"/>
      <c r="K39" s="168"/>
      <c r="L39" s="196"/>
    </row>
    <row r="40" spans="1:12" ht="26.25" customHeight="1">
      <c r="A40" s="167"/>
      <c r="B40" s="276"/>
      <c r="C40" s="168"/>
      <c r="D40" s="168"/>
      <c r="E40" s="266"/>
      <c r="F40" s="268"/>
      <c r="G40" s="168"/>
      <c r="H40" s="168"/>
      <c r="I40" s="168"/>
      <c r="J40" s="168"/>
      <c r="K40" s="168"/>
      <c r="L40" s="196"/>
    </row>
    <row r="41" spans="1:12" ht="26.25" customHeight="1">
      <c r="A41" s="167"/>
      <c r="B41" s="276"/>
      <c r="C41" s="168"/>
      <c r="D41" s="168"/>
      <c r="E41" s="266"/>
      <c r="F41" s="268"/>
      <c r="G41" s="168"/>
      <c r="H41" s="168"/>
      <c r="I41" s="168"/>
      <c r="J41" s="168"/>
      <c r="K41" s="168"/>
      <c r="L41" s="196"/>
    </row>
    <row r="42" spans="1:12" ht="26.25" customHeight="1">
      <c r="A42" s="167"/>
      <c r="B42" s="276"/>
      <c r="C42" s="168"/>
      <c r="D42" s="168"/>
      <c r="E42" s="266"/>
      <c r="F42" s="268"/>
      <c r="G42" s="168"/>
      <c r="H42" s="168"/>
      <c r="I42" s="168"/>
      <c r="J42" s="168"/>
      <c r="K42" s="168"/>
      <c r="L42" s="196"/>
    </row>
    <row r="43" spans="1:12" ht="26.25" customHeight="1">
      <c r="A43" s="167"/>
      <c r="B43" s="276"/>
      <c r="C43" s="168"/>
      <c r="D43" s="168"/>
      <c r="E43" s="266"/>
      <c r="F43" s="268"/>
      <c r="G43" s="168"/>
      <c r="H43" s="168"/>
      <c r="I43" s="168"/>
      <c r="J43" s="168"/>
      <c r="K43" s="168"/>
      <c r="L43" s="196"/>
    </row>
    <row r="44" spans="1:12" ht="26.25" customHeight="1">
      <c r="A44" s="167"/>
      <c r="B44" s="276"/>
      <c r="C44" s="168"/>
      <c r="D44" s="168"/>
      <c r="E44" s="266"/>
      <c r="F44" s="268"/>
      <c r="G44" s="168"/>
      <c r="H44" s="168"/>
      <c r="I44" s="168"/>
      <c r="J44" s="168"/>
      <c r="K44" s="168"/>
      <c r="L44" s="196"/>
    </row>
    <row r="45" spans="1:12" ht="26.25" customHeight="1">
      <c r="A45" s="167"/>
      <c r="B45" s="276"/>
      <c r="C45" s="168"/>
      <c r="D45" s="168"/>
      <c r="E45" s="266"/>
      <c r="F45" s="268"/>
      <c r="G45" s="168"/>
      <c r="H45" s="168"/>
      <c r="I45" s="168"/>
      <c r="J45" s="168"/>
      <c r="K45" s="168"/>
      <c r="L45" s="196"/>
    </row>
    <row r="46" spans="1:12" ht="26.25" customHeight="1">
      <c r="A46" s="167"/>
      <c r="B46" s="276"/>
      <c r="C46" s="168"/>
      <c r="D46" s="168"/>
      <c r="E46" s="266"/>
      <c r="F46" s="268"/>
      <c r="G46" s="168"/>
      <c r="H46" s="168"/>
      <c r="I46" s="168"/>
      <c r="J46" s="168"/>
      <c r="K46" s="168"/>
      <c r="L46" s="196"/>
    </row>
    <row r="47" spans="1:12" ht="26.25" customHeight="1">
      <c r="A47" s="167"/>
      <c r="B47" s="276"/>
      <c r="C47" s="168"/>
      <c r="D47" s="168"/>
      <c r="E47" s="266"/>
      <c r="F47" s="268"/>
      <c r="G47" s="168"/>
      <c r="H47" s="168"/>
      <c r="I47" s="168"/>
      <c r="J47" s="168"/>
      <c r="K47" s="168"/>
      <c r="L47" s="196"/>
    </row>
    <row r="48" spans="1:12" ht="26.25" customHeight="1">
      <c r="A48" s="167"/>
      <c r="B48" s="276"/>
      <c r="C48" s="168"/>
      <c r="D48" s="168"/>
      <c r="E48" s="266"/>
      <c r="F48" s="268"/>
      <c r="G48" s="168"/>
      <c r="H48" s="168"/>
      <c r="I48" s="168"/>
      <c r="J48" s="168"/>
      <c r="K48" s="168"/>
      <c r="L48" s="196"/>
    </row>
    <row r="49" spans="1:12" ht="26.25" customHeight="1">
      <c r="A49" s="167"/>
      <c r="B49" s="276"/>
      <c r="C49" s="168"/>
      <c r="D49" s="168"/>
      <c r="E49" s="266"/>
      <c r="F49" s="268"/>
      <c r="G49" s="168"/>
      <c r="H49" s="168"/>
      <c r="I49" s="168"/>
      <c r="J49" s="168"/>
      <c r="K49" s="168"/>
      <c r="L49" s="196"/>
    </row>
    <row r="50" spans="1:12" ht="26.25" customHeight="1">
      <c r="A50" s="167"/>
      <c r="B50" s="276"/>
      <c r="C50" s="168"/>
      <c r="D50" s="168"/>
      <c r="E50" s="266"/>
      <c r="F50" s="268"/>
      <c r="G50" s="168"/>
      <c r="H50" s="168"/>
      <c r="I50" s="168"/>
      <c r="J50" s="168"/>
      <c r="K50" s="168"/>
      <c r="L50" s="196"/>
    </row>
    <row r="51" spans="1:12" ht="26.25" customHeight="1">
      <c r="A51" s="167"/>
      <c r="B51" s="276"/>
      <c r="C51" s="168"/>
      <c r="D51" s="168"/>
      <c r="E51" s="266"/>
      <c r="F51" s="268"/>
      <c r="G51" s="168"/>
      <c r="H51" s="168"/>
      <c r="I51" s="168"/>
      <c r="J51" s="168"/>
      <c r="K51" s="168"/>
      <c r="L51" s="196"/>
    </row>
    <row r="52" spans="1:12" ht="26.25" customHeight="1">
      <c r="A52" s="167"/>
      <c r="B52" s="276"/>
      <c r="C52" s="168"/>
      <c r="D52" s="168"/>
      <c r="E52" s="266"/>
      <c r="F52" s="268"/>
      <c r="G52" s="168"/>
      <c r="H52" s="168"/>
      <c r="I52" s="168"/>
      <c r="J52" s="168"/>
      <c r="K52" s="168"/>
      <c r="L52" s="196"/>
    </row>
    <row r="53" spans="1:12" ht="26.25" customHeight="1">
      <c r="A53" s="167"/>
      <c r="B53" s="276"/>
      <c r="C53" s="168"/>
      <c r="D53" s="168"/>
      <c r="E53" s="266"/>
      <c r="F53" s="268"/>
      <c r="G53" s="168"/>
      <c r="H53" s="168"/>
      <c r="I53" s="168"/>
      <c r="J53" s="168"/>
      <c r="K53" s="168"/>
      <c r="L53" s="196"/>
    </row>
    <row r="54" spans="1:12" ht="26.25" customHeight="1">
      <c r="A54" s="167"/>
      <c r="B54" s="276"/>
      <c r="C54" s="168"/>
      <c r="D54" s="168"/>
      <c r="E54" s="266"/>
      <c r="F54" s="268"/>
      <c r="G54" s="168"/>
      <c r="H54" s="168"/>
      <c r="I54" s="168"/>
      <c r="J54" s="168"/>
      <c r="K54" s="168"/>
      <c r="L54" s="196"/>
    </row>
    <row r="55" spans="1:12" ht="26.25" customHeight="1">
      <c r="A55" s="167"/>
      <c r="B55" s="276"/>
      <c r="C55" s="168"/>
      <c r="D55" s="168"/>
      <c r="E55" s="266"/>
      <c r="F55" s="268"/>
      <c r="G55" s="168"/>
      <c r="H55" s="168"/>
      <c r="I55" s="168"/>
      <c r="J55" s="168"/>
      <c r="K55" s="168"/>
      <c r="L55" s="196"/>
    </row>
    <row r="56" spans="1:12" ht="26.25" customHeight="1">
      <c r="A56" s="167"/>
      <c r="B56" s="276"/>
      <c r="C56" s="168"/>
      <c r="D56" s="168"/>
      <c r="E56" s="266"/>
      <c r="F56" s="268"/>
      <c r="G56" s="168"/>
      <c r="H56" s="168"/>
      <c r="I56" s="168"/>
      <c r="J56" s="168"/>
      <c r="K56" s="168"/>
      <c r="L56" s="196"/>
    </row>
    <row r="57" spans="1:12" ht="26.25" customHeight="1">
      <c r="A57" s="167"/>
      <c r="B57" s="276"/>
      <c r="C57" s="168"/>
      <c r="D57" s="168"/>
      <c r="E57" s="266"/>
      <c r="F57" s="268"/>
      <c r="G57" s="168"/>
      <c r="H57" s="168"/>
      <c r="I57" s="168"/>
      <c r="J57" s="168"/>
      <c r="K57" s="168"/>
      <c r="L57" s="196"/>
    </row>
    <row r="58" spans="1:12" ht="26.25" customHeight="1">
      <c r="A58" s="167"/>
      <c r="B58" s="276"/>
      <c r="C58" s="168"/>
      <c r="D58" s="168"/>
      <c r="E58" s="266"/>
      <c r="F58" s="268"/>
      <c r="G58" s="168"/>
      <c r="H58" s="168"/>
      <c r="I58" s="168"/>
      <c r="J58" s="168"/>
      <c r="K58" s="168"/>
      <c r="L58" s="196"/>
    </row>
    <row r="59" spans="1:12" ht="26.25" customHeight="1">
      <c r="A59" s="167"/>
      <c r="B59" s="276"/>
      <c r="C59" s="168"/>
      <c r="D59" s="168"/>
      <c r="E59" s="266"/>
      <c r="F59" s="268"/>
      <c r="G59" s="168"/>
      <c r="H59" s="168"/>
      <c r="I59" s="168"/>
      <c r="J59" s="168"/>
      <c r="K59" s="168"/>
      <c r="L59" s="196"/>
    </row>
    <row r="60" spans="1:12" ht="26.25" customHeight="1">
      <c r="A60" s="167"/>
      <c r="B60" s="276"/>
      <c r="C60" s="168"/>
      <c r="D60" s="168"/>
      <c r="E60" s="266"/>
      <c r="F60" s="268"/>
      <c r="G60" s="168"/>
      <c r="H60" s="168"/>
      <c r="I60" s="168"/>
      <c r="J60" s="168"/>
      <c r="K60" s="168"/>
      <c r="L60" s="196"/>
    </row>
    <row r="61" spans="1:12" ht="26.25" customHeight="1">
      <c r="A61" s="167"/>
      <c r="B61" s="276"/>
      <c r="C61" s="168"/>
      <c r="D61" s="168"/>
      <c r="E61" s="266"/>
      <c r="F61" s="268"/>
      <c r="G61" s="168"/>
      <c r="H61" s="168"/>
      <c r="I61" s="168"/>
      <c r="J61" s="168"/>
      <c r="K61" s="168"/>
      <c r="L61" s="196"/>
    </row>
    <row r="62" spans="1:12" ht="26.25" customHeight="1">
      <c r="A62" s="167"/>
      <c r="B62" s="276"/>
      <c r="C62" s="168"/>
      <c r="D62" s="168"/>
      <c r="E62" s="266"/>
      <c r="F62" s="268"/>
      <c r="G62" s="168"/>
      <c r="H62" s="168"/>
      <c r="I62" s="168"/>
      <c r="J62" s="168"/>
      <c r="K62" s="168"/>
      <c r="L62" s="196"/>
    </row>
    <row r="63" spans="1:12" ht="26.25" customHeight="1">
      <c r="A63" s="167"/>
      <c r="B63" s="276"/>
      <c r="C63" s="168"/>
      <c r="D63" s="168"/>
      <c r="E63" s="266"/>
      <c r="F63" s="268"/>
      <c r="G63" s="168"/>
      <c r="H63" s="168"/>
      <c r="I63" s="168"/>
      <c r="J63" s="168"/>
      <c r="K63" s="168"/>
      <c r="L63" s="196"/>
    </row>
    <row r="64" spans="1:12" ht="26.25" customHeight="1">
      <c r="A64" s="167"/>
      <c r="B64" s="276"/>
      <c r="C64" s="168"/>
      <c r="D64" s="168"/>
      <c r="E64" s="266"/>
      <c r="F64" s="268"/>
      <c r="G64" s="168"/>
      <c r="H64" s="168"/>
      <c r="I64" s="168"/>
      <c r="J64" s="168"/>
      <c r="K64" s="168"/>
      <c r="L64" s="196"/>
    </row>
    <row r="65" spans="1:12" ht="26.25" customHeight="1">
      <c r="A65" s="167"/>
      <c r="B65" s="276"/>
      <c r="C65" s="168"/>
      <c r="D65" s="168"/>
      <c r="E65" s="266"/>
      <c r="F65" s="268"/>
      <c r="G65" s="168"/>
      <c r="H65" s="168"/>
      <c r="I65" s="168"/>
      <c r="J65" s="168"/>
      <c r="K65" s="168"/>
      <c r="L65" s="196"/>
    </row>
    <row r="66" spans="1:12" ht="26.25" customHeight="1">
      <c r="A66" s="167"/>
      <c r="B66" s="276"/>
      <c r="C66" s="168"/>
      <c r="D66" s="168"/>
      <c r="E66" s="266"/>
      <c r="F66" s="268"/>
      <c r="G66" s="168"/>
      <c r="H66" s="168"/>
      <c r="I66" s="168"/>
      <c r="J66" s="168"/>
      <c r="K66" s="168"/>
      <c r="L66" s="196"/>
    </row>
    <row r="67" spans="1:12" ht="26.25" customHeight="1">
      <c r="A67" s="167"/>
      <c r="B67" s="276"/>
      <c r="C67" s="168"/>
      <c r="D67" s="168"/>
      <c r="E67" s="266"/>
      <c r="F67" s="268"/>
      <c r="G67" s="168"/>
      <c r="H67" s="168"/>
      <c r="I67" s="168"/>
      <c r="J67" s="168"/>
      <c r="K67" s="168"/>
      <c r="L67" s="196"/>
    </row>
    <row r="68" spans="1:12" ht="26.25" customHeight="1">
      <c r="A68" s="167"/>
      <c r="B68" s="276"/>
      <c r="C68" s="168"/>
      <c r="D68" s="168"/>
      <c r="E68" s="266"/>
      <c r="F68" s="268"/>
      <c r="G68" s="168"/>
      <c r="H68" s="168"/>
      <c r="I68" s="168"/>
      <c r="J68" s="168"/>
      <c r="K68" s="168"/>
      <c r="L68" s="196"/>
    </row>
    <row r="69" spans="1:12" ht="26.25" customHeight="1">
      <c r="A69" s="167"/>
      <c r="B69" s="276"/>
      <c r="C69" s="168"/>
      <c r="D69" s="168"/>
      <c r="E69" s="266"/>
      <c r="F69" s="268"/>
      <c r="G69" s="168"/>
      <c r="H69" s="168"/>
      <c r="I69" s="168"/>
      <c r="J69" s="168"/>
      <c r="K69" s="168"/>
      <c r="L69" s="196"/>
    </row>
    <row r="70" spans="1:12" ht="26.25" customHeight="1">
      <c r="A70" s="167"/>
      <c r="B70" s="276"/>
      <c r="C70" s="168"/>
      <c r="D70" s="168"/>
      <c r="E70" s="266"/>
      <c r="F70" s="268"/>
      <c r="G70" s="168"/>
      <c r="H70" s="168"/>
      <c r="I70" s="168"/>
      <c r="J70" s="168"/>
      <c r="K70" s="168"/>
      <c r="L70" s="196"/>
    </row>
    <row r="71" spans="1:12" ht="26.25" customHeight="1">
      <c r="A71" s="167"/>
      <c r="B71" s="276"/>
      <c r="C71" s="168"/>
      <c r="D71" s="168"/>
      <c r="E71" s="266"/>
      <c r="F71" s="268"/>
      <c r="G71" s="168"/>
      <c r="H71" s="168"/>
      <c r="I71" s="168"/>
      <c r="J71" s="168"/>
      <c r="K71" s="168"/>
      <c r="L71" s="196"/>
    </row>
    <row r="72" spans="1:12" ht="26.25" customHeight="1">
      <c r="A72" s="167"/>
      <c r="B72" s="276"/>
      <c r="C72" s="168"/>
      <c r="D72" s="168"/>
      <c r="E72" s="266"/>
      <c r="F72" s="268"/>
      <c r="G72" s="168"/>
      <c r="H72" s="168"/>
      <c r="I72" s="168"/>
      <c r="J72" s="168"/>
      <c r="K72" s="168"/>
      <c r="L72" s="196"/>
    </row>
    <row r="73" spans="1:12" ht="26.25" customHeight="1">
      <c r="A73" s="167"/>
      <c r="B73" s="276"/>
      <c r="C73" s="168"/>
      <c r="D73" s="168"/>
      <c r="E73" s="266"/>
      <c r="F73" s="268"/>
      <c r="G73" s="168"/>
      <c r="H73" s="168"/>
      <c r="I73" s="168"/>
      <c r="J73" s="168"/>
      <c r="K73" s="168"/>
      <c r="L73" s="196"/>
    </row>
    <row r="74" spans="1:12" ht="26.25" customHeight="1">
      <c r="A74" s="167"/>
      <c r="B74" s="276"/>
      <c r="C74" s="168"/>
      <c r="D74" s="168"/>
      <c r="E74" s="266"/>
      <c r="F74" s="268"/>
      <c r="G74" s="168"/>
      <c r="H74" s="168"/>
      <c r="I74" s="168"/>
      <c r="J74" s="168"/>
      <c r="K74" s="168"/>
      <c r="L74" s="196"/>
    </row>
    <row r="75" spans="1:12" ht="26.25" customHeight="1">
      <c r="A75" s="167"/>
      <c r="B75" s="276"/>
      <c r="C75" s="168"/>
      <c r="D75" s="168"/>
      <c r="E75" s="266"/>
      <c r="F75" s="268"/>
      <c r="G75" s="168"/>
      <c r="H75" s="168"/>
      <c r="I75" s="168"/>
      <c r="J75" s="168"/>
      <c r="K75" s="168"/>
      <c r="L75" s="196"/>
    </row>
    <row r="76" spans="1:12" ht="26.25" customHeight="1">
      <c r="A76" s="167"/>
      <c r="B76" s="276"/>
      <c r="C76" s="168"/>
      <c r="D76" s="168"/>
      <c r="E76" s="266"/>
      <c r="F76" s="268"/>
      <c r="G76" s="168"/>
      <c r="H76" s="168"/>
      <c r="I76" s="168"/>
      <c r="J76" s="168"/>
      <c r="K76" s="168"/>
      <c r="L76" s="196"/>
    </row>
    <row r="77" spans="1:12" ht="26.25" customHeight="1">
      <c r="A77" s="167"/>
      <c r="B77" s="276"/>
      <c r="C77" s="168"/>
      <c r="D77" s="168"/>
      <c r="E77" s="266"/>
      <c r="F77" s="268"/>
      <c r="G77" s="168"/>
      <c r="H77" s="168"/>
      <c r="I77" s="168"/>
      <c r="J77" s="168"/>
      <c r="K77" s="168"/>
      <c r="L77" s="196"/>
    </row>
    <row r="78" spans="1:12" ht="26.25" customHeight="1">
      <c r="A78" s="167"/>
      <c r="B78" s="276"/>
      <c r="C78" s="168"/>
      <c r="D78" s="168"/>
      <c r="E78" s="266"/>
      <c r="F78" s="268"/>
      <c r="G78" s="168"/>
      <c r="H78" s="168"/>
      <c r="I78" s="168"/>
      <c r="J78" s="168"/>
      <c r="K78" s="168"/>
      <c r="L78" s="196"/>
    </row>
    <row r="79" spans="1:12" ht="26.25" customHeight="1">
      <c r="A79" s="167"/>
      <c r="B79" s="276"/>
      <c r="C79" s="168"/>
      <c r="D79" s="168"/>
      <c r="E79" s="266"/>
      <c r="F79" s="268"/>
      <c r="G79" s="168"/>
      <c r="H79" s="168"/>
      <c r="I79" s="168"/>
      <c r="J79" s="168"/>
      <c r="K79" s="168"/>
      <c r="L79" s="196"/>
    </row>
    <row r="80" spans="1:12" ht="26.25" customHeight="1">
      <c r="A80" s="167"/>
      <c r="B80" s="276"/>
      <c r="C80" s="168"/>
      <c r="D80" s="168"/>
      <c r="E80" s="266"/>
      <c r="F80" s="268"/>
      <c r="G80" s="168"/>
      <c r="H80" s="168"/>
      <c r="I80" s="168"/>
      <c r="J80" s="168"/>
      <c r="K80" s="168"/>
      <c r="L80" s="196"/>
    </row>
    <row r="81" spans="1:12" ht="26.25" customHeight="1">
      <c r="A81" s="167"/>
      <c r="B81" s="276"/>
      <c r="C81" s="168"/>
      <c r="D81" s="168"/>
      <c r="E81" s="266"/>
      <c r="F81" s="268"/>
      <c r="G81" s="168"/>
      <c r="H81" s="168"/>
      <c r="I81" s="168"/>
      <c r="J81" s="168"/>
      <c r="K81" s="168"/>
      <c r="L81" s="196"/>
    </row>
    <row r="82" spans="1:12" ht="26.25" customHeight="1">
      <c r="A82" s="167"/>
      <c r="B82" s="276"/>
      <c r="C82" s="168"/>
      <c r="D82" s="168"/>
      <c r="E82" s="266"/>
      <c r="F82" s="268"/>
      <c r="G82" s="168"/>
      <c r="H82" s="168"/>
      <c r="I82" s="168"/>
      <c r="J82" s="168"/>
      <c r="K82" s="168"/>
      <c r="L82" s="196"/>
    </row>
    <row r="83" spans="1:12" ht="26.25" customHeight="1">
      <c r="A83" s="167"/>
      <c r="B83" s="276"/>
      <c r="C83" s="168"/>
      <c r="D83" s="168"/>
      <c r="E83" s="266"/>
      <c r="F83" s="268"/>
      <c r="G83" s="168"/>
      <c r="H83" s="168"/>
      <c r="I83" s="168"/>
      <c r="J83" s="168"/>
      <c r="K83" s="168"/>
      <c r="L83" s="196"/>
    </row>
    <row r="84" spans="1:12" ht="26.25" customHeight="1">
      <c r="A84" s="167"/>
      <c r="B84" s="276"/>
      <c r="C84" s="168"/>
      <c r="D84" s="168"/>
      <c r="E84" s="266"/>
      <c r="F84" s="268"/>
      <c r="G84" s="168"/>
      <c r="H84" s="168"/>
      <c r="I84" s="168"/>
      <c r="J84" s="168"/>
      <c r="K84" s="168"/>
      <c r="L84" s="196"/>
    </row>
    <row r="85" spans="1:12" ht="26.25" customHeight="1">
      <c r="A85" s="167"/>
      <c r="B85" s="276"/>
      <c r="C85" s="168"/>
      <c r="D85" s="168"/>
      <c r="E85" s="266"/>
      <c r="F85" s="268"/>
      <c r="G85" s="168"/>
      <c r="H85" s="168"/>
      <c r="I85" s="168"/>
      <c r="J85" s="168"/>
      <c r="K85" s="168"/>
      <c r="L85" s="196"/>
    </row>
    <row r="86" spans="1:12" ht="26.25" customHeight="1">
      <c r="A86" s="167"/>
      <c r="B86" s="276"/>
      <c r="C86" s="168"/>
      <c r="D86" s="168"/>
      <c r="E86" s="266"/>
      <c r="F86" s="268"/>
      <c r="G86" s="168"/>
      <c r="H86" s="168"/>
      <c r="I86" s="168"/>
      <c r="J86" s="168"/>
      <c r="K86" s="168"/>
      <c r="L86" s="196"/>
    </row>
    <row r="87" spans="1:12" ht="26.25" customHeight="1">
      <c r="A87" s="167"/>
      <c r="B87" s="276"/>
      <c r="C87" s="168"/>
      <c r="D87" s="168"/>
      <c r="E87" s="266"/>
      <c r="F87" s="268"/>
      <c r="G87" s="168"/>
      <c r="H87" s="168"/>
      <c r="I87" s="168"/>
      <c r="J87" s="168"/>
      <c r="K87" s="168"/>
      <c r="L87" s="196"/>
    </row>
    <row r="88" spans="1:12" ht="26.25" customHeight="1">
      <c r="A88" s="167"/>
      <c r="B88" s="276"/>
      <c r="C88" s="168"/>
      <c r="D88" s="168"/>
      <c r="E88" s="266"/>
      <c r="F88" s="268"/>
      <c r="G88" s="168"/>
      <c r="H88" s="168"/>
      <c r="I88" s="168"/>
      <c r="J88" s="168"/>
      <c r="K88" s="168"/>
      <c r="L88" s="196"/>
    </row>
    <row r="89" spans="1:12" ht="26.25" customHeight="1">
      <c r="A89" s="167"/>
      <c r="B89" s="276"/>
      <c r="C89" s="168"/>
      <c r="D89" s="168"/>
      <c r="E89" s="266"/>
      <c r="F89" s="268"/>
      <c r="G89" s="168"/>
      <c r="H89" s="168"/>
      <c r="I89" s="168"/>
      <c r="J89" s="168"/>
      <c r="K89" s="168"/>
      <c r="L89" s="196"/>
    </row>
    <row r="90" spans="1:12" ht="26.25" customHeight="1">
      <c r="A90" s="167"/>
      <c r="B90" s="276"/>
      <c r="C90" s="168"/>
      <c r="D90" s="168"/>
      <c r="E90" s="266"/>
      <c r="F90" s="268"/>
      <c r="G90" s="168"/>
      <c r="H90" s="168"/>
      <c r="I90" s="168"/>
      <c r="J90" s="168"/>
      <c r="K90" s="168"/>
      <c r="L90" s="196"/>
    </row>
    <row r="91" spans="1:12" ht="26.25" customHeight="1">
      <c r="A91" s="167"/>
      <c r="B91" s="276"/>
      <c r="C91" s="168"/>
      <c r="D91" s="168"/>
      <c r="E91" s="266"/>
      <c r="F91" s="268"/>
      <c r="G91" s="168"/>
      <c r="H91" s="168"/>
      <c r="I91" s="168"/>
      <c r="J91" s="168"/>
      <c r="K91" s="168"/>
      <c r="L91" s="196"/>
    </row>
    <row r="92" spans="1:12" ht="26.25" customHeight="1">
      <c r="A92" s="167"/>
      <c r="B92" s="276"/>
      <c r="C92" s="168"/>
      <c r="D92" s="168"/>
      <c r="E92" s="266"/>
      <c r="F92" s="268"/>
      <c r="G92" s="168"/>
      <c r="H92" s="168"/>
      <c r="I92" s="168"/>
      <c r="J92" s="168"/>
      <c r="K92" s="168"/>
      <c r="L92" s="196"/>
    </row>
    <row r="93" spans="1:12" ht="26.25" customHeight="1">
      <c r="A93" s="167"/>
      <c r="B93" s="276"/>
      <c r="C93" s="168"/>
      <c r="D93" s="168"/>
      <c r="E93" s="266"/>
      <c r="F93" s="268"/>
      <c r="G93" s="168"/>
      <c r="H93" s="168"/>
      <c r="I93" s="168"/>
      <c r="J93" s="168"/>
      <c r="K93" s="168"/>
      <c r="L93" s="196"/>
    </row>
    <row r="94" spans="1:12" ht="26.25" customHeight="1">
      <c r="A94" s="167"/>
      <c r="B94" s="276"/>
      <c r="C94" s="168"/>
      <c r="D94" s="168"/>
      <c r="E94" s="266"/>
      <c r="F94" s="268"/>
      <c r="G94" s="168"/>
      <c r="H94" s="168"/>
      <c r="I94" s="168"/>
      <c r="J94" s="168"/>
      <c r="K94" s="168"/>
      <c r="L94" s="196"/>
    </row>
    <row r="95" spans="1:12" ht="26.25" customHeight="1">
      <c r="A95" s="167"/>
      <c r="B95" s="276"/>
      <c r="C95" s="168"/>
      <c r="D95" s="168"/>
      <c r="E95" s="266"/>
      <c r="F95" s="268"/>
      <c r="G95" s="168"/>
      <c r="H95" s="168"/>
      <c r="I95" s="168"/>
      <c r="J95" s="168"/>
      <c r="K95" s="168"/>
      <c r="L95" s="196"/>
    </row>
    <row r="96" spans="1:12" ht="26.25" customHeight="1">
      <c r="A96" s="167"/>
      <c r="B96" s="276"/>
      <c r="C96" s="168"/>
      <c r="D96" s="168"/>
      <c r="E96" s="266"/>
      <c r="F96" s="268"/>
      <c r="G96" s="168"/>
      <c r="H96" s="168"/>
      <c r="I96" s="168"/>
      <c r="J96" s="168"/>
      <c r="K96" s="168"/>
      <c r="L96" s="196"/>
    </row>
    <row r="97" spans="1:12" ht="26.25" customHeight="1">
      <c r="A97" s="167"/>
      <c r="B97" s="276"/>
      <c r="C97" s="168"/>
      <c r="D97" s="168"/>
      <c r="E97" s="266"/>
      <c r="F97" s="268"/>
      <c r="G97" s="168"/>
      <c r="H97" s="168"/>
      <c r="I97" s="168"/>
      <c r="J97" s="168"/>
      <c r="K97" s="168"/>
      <c r="L97" s="196"/>
    </row>
    <row r="98" spans="1:12" ht="26.25" customHeight="1">
      <c r="A98" s="167"/>
      <c r="B98" s="276"/>
      <c r="C98" s="168"/>
      <c r="D98" s="168"/>
      <c r="E98" s="266"/>
      <c r="F98" s="268"/>
      <c r="G98" s="168"/>
      <c r="H98" s="168"/>
      <c r="I98" s="168"/>
      <c r="J98" s="168"/>
      <c r="K98" s="168"/>
      <c r="L98" s="196"/>
    </row>
    <row r="99" spans="1:12" ht="26.25" customHeight="1">
      <c r="A99" s="167"/>
      <c r="B99" s="276"/>
      <c r="C99" s="168"/>
      <c r="D99" s="168"/>
      <c r="E99" s="266"/>
      <c r="F99" s="268"/>
      <c r="G99" s="168"/>
      <c r="H99" s="168"/>
      <c r="I99" s="168"/>
      <c r="J99" s="168"/>
      <c r="K99" s="168"/>
      <c r="L99" s="196"/>
    </row>
    <row r="100" spans="1:12" ht="26.25" customHeight="1">
      <c r="A100" s="167"/>
      <c r="B100" s="276"/>
      <c r="C100" s="168"/>
      <c r="D100" s="168"/>
      <c r="E100" s="266"/>
      <c r="F100" s="268"/>
      <c r="G100" s="168"/>
      <c r="H100" s="168"/>
      <c r="I100" s="168"/>
      <c r="J100" s="168"/>
      <c r="K100" s="168"/>
      <c r="L100" s="196"/>
    </row>
    <row r="101" spans="1:12" ht="26.25" customHeight="1">
      <c r="A101" s="167"/>
      <c r="B101" s="276"/>
      <c r="C101" s="168"/>
      <c r="D101" s="168"/>
      <c r="E101" s="266"/>
      <c r="F101" s="268"/>
      <c r="G101" s="168"/>
      <c r="H101" s="168"/>
      <c r="I101" s="168"/>
      <c r="J101" s="168"/>
      <c r="K101" s="168"/>
      <c r="L101" s="196"/>
    </row>
    <row r="102" spans="1:12" ht="26.25" customHeight="1">
      <c r="A102" s="167"/>
      <c r="B102" s="276"/>
      <c r="C102" s="168"/>
      <c r="D102" s="168"/>
      <c r="E102" s="266"/>
      <c r="F102" s="268"/>
      <c r="G102" s="168"/>
      <c r="H102" s="168"/>
      <c r="I102" s="168"/>
      <c r="J102" s="168"/>
      <c r="K102" s="168"/>
      <c r="L102" s="196"/>
    </row>
    <row r="103" spans="1:12" ht="26.25" customHeight="1">
      <c r="A103" s="167"/>
      <c r="B103" s="276"/>
      <c r="C103" s="168"/>
      <c r="D103" s="168"/>
      <c r="E103" s="266"/>
      <c r="F103" s="268"/>
      <c r="G103" s="168"/>
      <c r="H103" s="168"/>
      <c r="I103" s="168"/>
      <c r="J103" s="168"/>
      <c r="K103" s="168"/>
      <c r="L103" s="196"/>
    </row>
    <row r="104" spans="1:12" ht="26.25" customHeight="1">
      <c r="A104" s="167"/>
      <c r="B104" s="276"/>
      <c r="C104" s="168"/>
      <c r="D104" s="168"/>
      <c r="E104" s="266"/>
      <c r="F104" s="268"/>
      <c r="G104" s="168"/>
      <c r="H104" s="168"/>
      <c r="I104" s="168"/>
      <c r="J104" s="168"/>
      <c r="K104" s="168"/>
      <c r="L104" s="196"/>
    </row>
    <row r="105" spans="1:12" ht="26.25" customHeight="1">
      <c r="A105" s="167"/>
      <c r="B105" s="276"/>
      <c r="C105" s="168"/>
      <c r="D105" s="168"/>
      <c r="E105" s="266"/>
      <c r="F105" s="268"/>
      <c r="G105" s="168"/>
      <c r="H105" s="168"/>
      <c r="I105" s="168"/>
      <c r="J105" s="168"/>
      <c r="K105" s="168"/>
      <c r="L105" s="196"/>
    </row>
    <row r="106" spans="1:12" ht="26.25" customHeight="1">
      <c r="A106" s="167"/>
      <c r="B106" s="276"/>
      <c r="C106" s="168"/>
      <c r="D106" s="168"/>
      <c r="E106" s="266"/>
      <c r="F106" s="268"/>
      <c r="G106" s="168"/>
      <c r="H106" s="168"/>
      <c r="I106" s="168"/>
      <c r="J106" s="168"/>
      <c r="K106" s="168"/>
      <c r="L106" s="196"/>
    </row>
    <row r="107" spans="1:12" ht="26.25" customHeight="1">
      <c r="A107" s="167"/>
      <c r="B107" s="276"/>
      <c r="C107" s="168"/>
      <c r="D107" s="168"/>
      <c r="E107" s="266"/>
      <c r="F107" s="268"/>
      <c r="G107" s="168"/>
      <c r="H107" s="168"/>
      <c r="I107" s="168"/>
      <c r="J107" s="168"/>
      <c r="K107" s="168"/>
      <c r="L107" s="196"/>
    </row>
    <row r="108" spans="1:12" ht="26.25" customHeight="1">
      <c r="A108" s="167"/>
      <c r="B108" s="276"/>
      <c r="C108" s="168"/>
      <c r="D108" s="168"/>
      <c r="E108" s="266"/>
      <c r="F108" s="268"/>
      <c r="G108" s="168"/>
      <c r="H108" s="168"/>
      <c r="I108" s="168"/>
      <c r="J108" s="168"/>
      <c r="K108" s="168"/>
      <c r="L108" s="196"/>
    </row>
    <row r="109" spans="1:12" ht="26.25" customHeight="1">
      <c r="A109" s="167"/>
      <c r="B109" s="276"/>
      <c r="C109" s="168"/>
      <c r="D109" s="168"/>
      <c r="E109" s="266"/>
      <c r="F109" s="268"/>
      <c r="G109" s="168"/>
      <c r="H109" s="168"/>
      <c r="I109" s="168"/>
      <c r="J109" s="168"/>
      <c r="K109" s="168"/>
      <c r="L109" s="196"/>
    </row>
    <row r="110" spans="1:12" ht="26.25" customHeight="1">
      <c r="A110" s="167"/>
      <c r="B110" s="276"/>
      <c r="C110" s="168"/>
      <c r="D110" s="168"/>
      <c r="E110" s="266"/>
      <c r="F110" s="268"/>
      <c r="G110" s="168"/>
      <c r="H110" s="168"/>
      <c r="I110" s="168"/>
      <c r="J110" s="168"/>
      <c r="K110" s="168"/>
      <c r="L110" s="196"/>
    </row>
    <row r="111" spans="1:12" ht="26.25" customHeight="1">
      <c r="A111" s="167"/>
      <c r="B111" s="276"/>
      <c r="C111" s="168"/>
      <c r="D111" s="168"/>
      <c r="E111" s="266"/>
      <c r="F111" s="268"/>
      <c r="G111" s="168"/>
      <c r="H111" s="168"/>
      <c r="I111" s="168"/>
      <c r="J111" s="168"/>
      <c r="K111" s="168"/>
      <c r="L111" s="196"/>
    </row>
    <row r="112" spans="1:12" ht="26.25" customHeight="1">
      <c r="A112" s="167"/>
      <c r="B112" s="276"/>
      <c r="C112" s="168"/>
      <c r="D112" s="168"/>
      <c r="E112" s="266"/>
      <c r="F112" s="268"/>
      <c r="G112" s="168"/>
      <c r="H112" s="168"/>
      <c r="I112" s="168"/>
      <c r="J112" s="168"/>
      <c r="K112" s="168"/>
      <c r="L112" s="196"/>
    </row>
    <row r="113" spans="1:12" ht="26.25" customHeight="1">
      <c r="A113" s="167"/>
      <c r="B113" s="276"/>
      <c r="C113" s="168"/>
      <c r="D113" s="168"/>
      <c r="E113" s="266"/>
      <c r="F113" s="268"/>
      <c r="G113" s="168"/>
      <c r="H113" s="168"/>
      <c r="I113" s="168"/>
      <c r="J113" s="168"/>
      <c r="K113" s="168"/>
      <c r="L113" s="196"/>
    </row>
    <row r="114" spans="1:12" ht="26.25" customHeight="1">
      <c r="A114" s="167"/>
      <c r="B114" s="276"/>
      <c r="C114" s="168"/>
      <c r="D114" s="168"/>
      <c r="E114" s="266"/>
      <c r="F114" s="268"/>
      <c r="G114" s="168"/>
      <c r="H114" s="168"/>
      <c r="I114" s="168"/>
      <c r="J114" s="168"/>
      <c r="K114" s="168"/>
      <c r="L114" s="196"/>
    </row>
    <row r="115" spans="1:12" ht="26.25" customHeight="1">
      <c r="A115" s="167"/>
      <c r="B115" s="276"/>
      <c r="C115" s="168"/>
      <c r="D115" s="168"/>
      <c r="E115" s="266"/>
      <c r="F115" s="268"/>
      <c r="G115" s="168"/>
      <c r="H115" s="168"/>
      <c r="I115" s="168"/>
      <c r="J115" s="168"/>
      <c r="K115" s="168"/>
      <c r="L115" s="196"/>
    </row>
    <row r="116" spans="1:12" ht="26.25" customHeight="1">
      <c r="A116" s="167"/>
      <c r="B116" s="276"/>
      <c r="C116" s="168"/>
      <c r="D116" s="168"/>
      <c r="E116" s="266"/>
      <c r="F116" s="268"/>
      <c r="G116" s="168"/>
      <c r="H116" s="168"/>
      <c r="I116" s="168"/>
      <c r="J116" s="168"/>
      <c r="K116" s="168"/>
      <c r="L116" s="196"/>
    </row>
    <row r="117" spans="1:12" ht="26.25" customHeight="1">
      <c r="A117" s="167"/>
      <c r="B117" s="276"/>
      <c r="C117" s="168"/>
      <c r="D117" s="168"/>
      <c r="E117" s="266"/>
      <c r="F117" s="268"/>
      <c r="G117" s="168"/>
      <c r="H117" s="168"/>
      <c r="I117" s="168"/>
      <c r="J117" s="168"/>
      <c r="K117" s="168"/>
      <c r="L117" s="196"/>
    </row>
    <row r="118" spans="1:12" ht="26.25" customHeight="1">
      <c r="A118" s="167"/>
      <c r="B118" s="276"/>
      <c r="C118" s="168"/>
      <c r="D118" s="168"/>
      <c r="E118" s="266"/>
      <c r="F118" s="268"/>
      <c r="G118" s="168"/>
      <c r="H118" s="168"/>
      <c r="I118" s="168"/>
      <c r="J118" s="168"/>
      <c r="K118" s="168"/>
      <c r="L118" s="196"/>
    </row>
    <row r="119" spans="1:12" ht="26.25" customHeight="1">
      <c r="A119" s="167"/>
      <c r="B119" s="276"/>
      <c r="C119" s="168"/>
      <c r="D119" s="168"/>
      <c r="E119" s="266"/>
      <c r="F119" s="268"/>
      <c r="G119" s="168"/>
      <c r="H119" s="168"/>
      <c r="I119" s="168"/>
      <c r="J119" s="168"/>
      <c r="K119" s="168"/>
      <c r="L119" s="196"/>
    </row>
    <row r="120" spans="1:12" ht="26.25" customHeight="1">
      <c r="A120" s="167"/>
      <c r="B120" s="276"/>
      <c r="C120" s="168"/>
      <c r="D120" s="168"/>
      <c r="E120" s="266"/>
      <c r="F120" s="268"/>
      <c r="G120" s="168"/>
      <c r="H120" s="168"/>
      <c r="I120" s="168"/>
      <c r="J120" s="168"/>
      <c r="K120" s="168"/>
      <c r="L120" s="196"/>
    </row>
    <row r="121" spans="1:12" ht="26.25" customHeight="1">
      <c r="A121" s="167"/>
      <c r="B121" s="276"/>
      <c r="C121" s="168"/>
      <c r="D121" s="168"/>
      <c r="E121" s="266"/>
      <c r="F121" s="268"/>
      <c r="G121" s="168"/>
      <c r="H121" s="168"/>
      <c r="I121" s="168"/>
      <c r="J121" s="168"/>
      <c r="K121" s="168"/>
      <c r="L121" s="196"/>
    </row>
    <row r="122" spans="1:12" ht="26.25" customHeight="1">
      <c r="A122" s="167"/>
      <c r="B122" s="276"/>
      <c r="C122" s="168"/>
      <c r="D122" s="168"/>
      <c r="E122" s="266"/>
      <c r="F122" s="268"/>
      <c r="G122" s="168"/>
      <c r="H122" s="168"/>
      <c r="I122" s="168"/>
      <c r="J122" s="168"/>
      <c r="K122" s="168"/>
      <c r="L122" s="196"/>
    </row>
    <row r="123" spans="1:12" ht="26.25" customHeight="1">
      <c r="A123" s="167"/>
      <c r="B123" s="276"/>
      <c r="C123" s="168"/>
      <c r="D123" s="168"/>
      <c r="E123" s="266"/>
      <c r="F123" s="268"/>
      <c r="G123" s="168"/>
      <c r="H123" s="168"/>
      <c r="I123" s="168"/>
      <c r="J123" s="168"/>
      <c r="K123" s="168"/>
      <c r="L123" s="196"/>
    </row>
    <row r="124" spans="1:12" ht="26.25" customHeight="1">
      <c r="A124" s="167"/>
      <c r="B124" s="276"/>
      <c r="C124" s="168"/>
      <c r="D124" s="168"/>
      <c r="E124" s="266"/>
      <c r="F124" s="268"/>
      <c r="G124" s="168"/>
      <c r="H124" s="168"/>
      <c r="I124" s="168"/>
      <c r="J124" s="168"/>
      <c r="K124" s="168"/>
      <c r="L124" s="196"/>
    </row>
    <row r="125" spans="1:12" ht="26.25" customHeight="1">
      <c r="A125" s="167"/>
      <c r="B125" s="276"/>
      <c r="C125" s="168"/>
      <c r="D125" s="168"/>
      <c r="E125" s="266"/>
      <c r="F125" s="268"/>
      <c r="G125" s="168"/>
      <c r="H125" s="168"/>
      <c r="I125" s="168"/>
      <c r="J125" s="168"/>
      <c r="K125" s="168"/>
      <c r="L125" s="196"/>
    </row>
    <row r="126" spans="1:12" ht="26.25" customHeight="1">
      <c r="A126" s="167"/>
      <c r="B126" s="276"/>
      <c r="C126" s="168"/>
      <c r="D126" s="168"/>
      <c r="E126" s="266"/>
      <c r="F126" s="268"/>
      <c r="G126" s="168"/>
      <c r="H126" s="168"/>
      <c r="I126" s="168"/>
      <c r="J126" s="168"/>
      <c r="K126" s="168"/>
      <c r="L126" s="196"/>
    </row>
    <row r="127" spans="1:12" ht="26.25" customHeight="1">
      <c r="A127" s="167"/>
      <c r="B127" s="276"/>
      <c r="C127" s="168"/>
      <c r="D127" s="168"/>
      <c r="E127" s="266"/>
      <c r="F127" s="268"/>
      <c r="G127" s="168"/>
      <c r="H127" s="168"/>
      <c r="I127" s="168"/>
      <c r="J127" s="168"/>
      <c r="K127" s="168"/>
      <c r="L127" s="196"/>
    </row>
    <row r="128" spans="1:12" ht="26.25" customHeight="1">
      <c r="A128" s="167"/>
      <c r="B128" s="276"/>
      <c r="C128" s="168"/>
      <c r="D128" s="168"/>
      <c r="E128" s="266"/>
      <c r="F128" s="268"/>
      <c r="G128" s="168"/>
      <c r="H128" s="168"/>
      <c r="I128" s="168"/>
      <c r="J128" s="168"/>
      <c r="K128" s="168"/>
      <c r="L128" s="196"/>
    </row>
    <row r="129" spans="1:12" ht="26.25" customHeight="1">
      <c r="A129" s="167"/>
      <c r="B129" s="276"/>
      <c r="C129" s="168"/>
      <c r="D129" s="168"/>
      <c r="E129" s="266"/>
      <c r="F129" s="268"/>
      <c r="G129" s="168"/>
      <c r="H129" s="168"/>
      <c r="I129" s="168"/>
      <c r="J129" s="168"/>
      <c r="K129" s="168"/>
      <c r="L129" s="196"/>
    </row>
    <row r="130" spans="1:12" ht="26.25" customHeight="1">
      <c r="A130" s="167"/>
      <c r="B130" s="276"/>
      <c r="C130" s="168"/>
      <c r="D130" s="168"/>
      <c r="E130" s="266"/>
      <c r="F130" s="268"/>
      <c r="G130" s="168"/>
      <c r="H130" s="168"/>
      <c r="I130" s="168"/>
      <c r="J130" s="168"/>
      <c r="K130" s="168"/>
      <c r="L130" s="196"/>
    </row>
    <row r="131" spans="1:12" ht="26.25" customHeight="1">
      <c r="A131" s="167"/>
      <c r="B131" s="276"/>
      <c r="C131" s="168"/>
      <c r="D131" s="168"/>
      <c r="E131" s="266"/>
      <c r="F131" s="268"/>
      <c r="G131" s="168"/>
      <c r="H131" s="168"/>
      <c r="I131" s="168"/>
      <c r="J131" s="168"/>
      <c r="K131" s="168"/>
      <c r="L131" s="196"/>
    </row>
    <row r="132" spans="1:12" ht="26.25" customHeight="1">
      <c r="A132" s="167"/>
      <c r="B132" s="276"/>
      <c r="C132" s="168"/>
      <c r="D132" s="168"/>
      <c r="E132" s="266"/>
      <c r="F132" s="268"/>
      <c r="G132" s="168"/>
      <c r="H132" s="168"/>
      <c r="I132" s="168"/>
      <c r="J132" s="168"/>
      <c r="K132" s="168"/>
      <c r="L132" s="196"/>
    </row>
    <row r="133" spans="1:12" ht="26.25" customHeight="1">
      <c r="A133" s="167"/>
      <c r="B133" s="276"/>
      <c r="C133" s="168"/>
      <c r="D133" s="168"/>
      <c r="E133" s="266"/>
      <c r="F133" s="268"/>
      <c r="G133" s="168"/>
      <c r="H133" s="168"/>
      <c r="I133" s="168"/>
      <c r="J133" s="168"/>
      <c r="K133" s="168"/>
      <c r="L133" s="196"/>
    </row>
    <row r="134" spans="1:12" ht="26.25" customHeight="1">
      <c r="A134" s="167"/>
      <c r="B134" s="276"/>
      <c r="C134" s="168"/>
      <c r="D134" s="168"/>
      <c r="E134" s="266"/>
      <c r="F134" s="268"/>
      <c r="G134" s="168"/>
      <c r="H134" s="168"/>
      <c r="I134" s="168"/>
      <c r="J134" s="168"/>
      <c r="K134" s="168"/>
      <c r="L134" s="196"/>
    </row>
    <row r="135" spans="1:12" ht="26.25" customHeight="1">
      <c r="A135" s="167"/>
      <c r="B135" s="276"/>
      <c r="C135" s="168"/>
      <c r="D135" s="168"/>
      <c r="E135" s="266"/>
      <c r="F135" s="268"/>
      <c r="G135" s="168"/>
      <c r="H135" s="168"/>
      <c r="I135" s="168"/>
      <c r="J135" s="168"/>
      <c r="K135" s="168"/>
      <c r="L135" s="196"/>
    </row>
    <row r="136" spans="1:12" ht="26.25" customHeight="1">
      <c r="A136" s="167"/>
      <c r="B136" s="276"/>
      <c r="C136" s="168"/>
      <c r="D136" s="168"/>
      <c r="E136" s="266"/>
      <c r="F136" s="268"/>
      <c r="G136" s="168"/>
      <c r="H136" s="168"/>
      <c r="I136" s="168"/>
      <c r="J136" s="168"/>
      <c r="K136" s="168"/>
      <c r="L136" s="196"/>
    </row>
    <row r="137" spans="1:12" ht="26.25" customHeight="1">
      <c r="A137" s="167"/>
      <c r="B137" s="276"/>
      <c r="C137" s="168"/>
      <c r="D137" s="168"/>
      <c r="E137" s="266"/>
      <c r="F137" s="268"/>
      <c r="G137" s="168"/>
      <c r="H137" s="168"/>
      <c r="I137" s="168"/>
      <c r="J137" s="168"/>
      <c r="K137" s="168"/>
      <c r="L137" s="196"/>
    </row>
    <row r="138" spans="1:12" ht="26.25" customHeight="1">
      <c r="A138" s="167"/>
      <c r="B138" s="276"/>
      <c r="C138" s="168"/>
      <c r="D138" s="168"/>
      <c r="E138" s="266"/>
      <c r="F138" s="268"/>
      <c r="G138" s="168"/>
      <c r="H138" s="168"/>
      <c r="I138" s="168"/>
      <c r="J138" s="168"/>
      <c r="K138" s="168"/>
      <c r="L138" s="196"/>
    </row>
    <row r="139" spans="1:12" ht="26.25" customHeight="1">
      <c r="A139" s="167"/>
      <c r="B139" s="276"/>
      <c r="C139" s="168"/>
      <c r="D139" s="168"/>
      <c r="E139" s="266"/>
      <c r="F139" s="268"/>
      <c r="G139" s="168"/>
      <c r="H139" s="168"/>
      <c r="I139" s="168"/>
      <c r="J139" s="168"/>
      <c r="K139" s="168"/>
      <c r="L139" s="196"/>
    </row>
    <row r="140" spans="1:12" ht="26.25" customHeight="1">
      <c r="A140" s="167"/>
      <c r="B140" s="276"/>
      <c r="C140" s="168"/>
      <c r="D140" s="168"/>
      <c r="E140" s="266"/>
      <c r="F140" s="268"/>
      <c r="G140" s="168"/>
      <c r="H140" s="168"/>
      <c r="I140" s="168"/>
      <c r="J140" s="168"/>
      <c r="K140" s="168"/>
      <c r="L140" s="196"/>
    </row>
    <row r="141" spans="1:12" ht="26.25" customHeight="1">
      <c r="A141" s="167"/>
      <c r="B141" s="276"/>
      <c r="C141" s="168"/>
      <c r="D141" s="168"/>
      <c r="E141" s="266"/>
      <c r="F141" s="268"/>
      <c r="G141" s="168"/>
      <c r="H141" s="168"/>
      <c r="I141" s="168"/>
      <c r="J141" s="168"/>
      <c r="K141" s="168"/>
      <c r="L141" s="196"/>
    </row>
    <row r="142" spans="1:12" ht="26.25" customHeight="1">
      <c r="A142" s="167"/>
      <c r="B142" s="276"/>
      <c r="C142" s="168"/>
      <c r="D142" s="168"/>
      <c r="E142" s="266"/>
      <c r="F142" s="268"/>
      <c r="G142" s="168"/>
      <c r="H142" s="168"/>
      <c r="I142" s="168"/>
      <c r="J142" s="168"/>
      <c r="K142" s="168"/>
      <c r="L142" s="196"/>
    </row>
    <row r="143" spans="1:12" ht="26.25" customHeight="1">
      <c r="A143" s="167"/>
      <c r="B143" s="276"/>
      <c r="C143" s="168"/>
      <c r="D143" s="168"/>
      <c r="E143" s="266"/>
      <c r="F143" s="268"/>
      <c r="G143" s="168"/>
      <c r="H143" s="168"/>
      <c r="I143" s="168"/>
      <c r="J143" s="168"/>
      <c r="K143" s="168"/>
      <c r="L143" s="196"/>
    </row>
    <row r="144" spans="1:12" ht="26.25" customHeight="1">
      <c r="A144" s="167"/>
      <c r="B144" s="276"/>
      <c r="C144" s="168"/>
      <c r="D144" s="168"/>
      <c r="E144" s="266"/>
      <c r="F144" s="268"/>
      <c r="G144" s="168"/>
      <c r="H144" s="168"/>
      <c r="I144" s="168"/>
      <c r="J144" s="168"/>
      <c r="K144" s="168"/>
      <c r="L144" s="196"/>
    </row>
    <row r="145" spans="1:12" ht="26.25" customHeight="1">
      <c r="A145" s="167"/>
      <c r="B145" s="276"/>
      <c r="C145" s="168"/>
      <c r="D145" s="168"/>
      <c r="E145" s="266"/>
      <c r="F145" s="268"/>
      <c r="G145" s="168"/>
      <c r="H145" s="168"/>
      <c r="I145" s="168"/>
      <c r="J145" s="168"/>
      <c r="K145" s="168"/>
      <c r="L145" s="196"/>
    </row>
    <row r="146" spans="1:12" ht="26.25" customHeight="1">
      <c r="A146" s="167"/>
      <c r="B146" s="276"/>
      <c r="C146" s="168"/>
      <c r="D146" s="168"/>
      <c r="E146" s="266"/>
      <c r="F146" s="268"/>
      <c r="G146" s="168"/>
      <c r="H146" s="168"/>
      <c r="I146" s="168"/>
      <c r="J146" s="168"/>
      <c r="K146" s="168"/>
      <c r="L146" s="196"/>
    </row>
    <row r="147" spans="1:12" ht="26.25" customHeight="1">
      <c r="A147" s="167"/>
      <c r="B147" s="276"/>
      <c r="C147" s="168"/>
      <c r="D147" s="168"/>
      <c r="E147" s="266"/>
      <c r="F147" s="268"/>
      <c r="G147" s="168"/>
      <c r="H147" s="168"/>
      <c r="I147" s="168"/>
      <c r="J147" s="168"/>
      <c r="K147" s="168"/>
      <c r="L147" s="196"/>
    </row>
    <row r="148" spans="1:12" ht="26.25" customHeight="1">
      <c r="A148" s="167"/>
      <c r="B148" s="276"/>
      <c r="C148" s="168"/>
      <c r="D148" s="168"/>
      <c r="E148" s="266"/>
      <c r="F148" s="268"/>
      <c r="G148" s="168"/>
      <c r="H148" s="168"/>
      <c r="I148" s="168"/>
      <c r="J148" s="168"/>
      <c r="K148" s="168"/>
      <c r="L148" s="196"/>
    </row>
    <row r="149" spans="1:12" ht="26.25" customHeight="1">
      <c r="A149" s="167"/>
      <c r="B149" s="276"/>
      <c r="C149" s="168"/>
      <c r="D149" s="168"/>
      <c r="E149" s="266"/>
      <c r="F149" s="268"/>
      <c r="G149" s="168"/>
      <c r="H149" s="168"/>
      <c r="I149" s="168"/>
      <c r="J149" s="168"/>
      <c r="K149" s="168"/>
      <c r="L149" s="196"/>
    </row>
    <row r="150" spans="1:12" ht="26.25" customHeight="1">
      <c r="A150" s="167"/>
      <c r="B150" s="276"/>
      <c r="C150" s="168"/>
      <c r="D150" s="168"/>
      <c r="E150" s="266"/>
      <c r="F150" s="268"/>
      <c r="G150" s="168"/>
      <c r="H150" s="168"/>
      <c r="I150" s="168"/>
      <c r="J150" s="168"/>
      <c r="K150" s="168"/>
      <c r="L150" s="196"/>
    </row>
    <row r="151" spans="1:12" ht="26.25" customHeight="1">
      <c r="A151" s="167"/>
      <c r="B151" s="276"/>
      <c r="C151" s="168"/>
      <c r="D151" s="168"/>
      <c r="E151" s="266"/>
      <c r="F151" s="268"/>
      <c r="G151" s="168"/>
      <c r="H151" s="168"/>
      <c r="I151" s="168"/>
      <c r="J151" s="168"/>
      <c r="K151" s="168"/>
      <c r="L151" s="196"/>
    </row>
    <row r="152" spans="1:12" ht="26.25" customHeight="1">
      <c r="A152" s="167"/>
      <c r="B152" s="276"/>
      <c r="C152" s="168"/>
      <c r="D152" s="168"/>
      <c r="E152" s="266"/>
      <c r="F152" s="268"/>
      <c r="G152" s="168"/>
      <c r="H152" s="168"/>
      <c r="I152" s="168"/>
      <c r="J152" s="168"/>
      <c r="K152" s="168"/>
      <c r="L152" s="196"/>
    </row>
    <row r="153" spans="1:12" ht="26.25" customHeight="1">
      <c r="A153" s="167"/>
      <c r="B153" s="276"/>
      <c r="C153" s="168"/>
      <c r="D153" s="168"/>
      <c r="E153" s="266"/>
      <c r="F153" s="268"/>
      <c r="G153" s="168"/>
      <c r="H153" s="168"/>
      <c r="I153" s="168"/>
      <c r="J153" s="168"/>
      <c r="K153" s="168"/>
      <c r="L153" s="196"/>
    </row>
    <row r="154" spans="1:12" ht="26.25" customHeight="1">
      <c r="A154" s="167"/>
      <c r="B154" s="276"/>
      <c r="C154" s="168"/>
      <c r="D154" s="168"/>
      <c r="E154" s="266"/>
      <c r="F154" s="268"/>
      <c r="G154" s="168"/>
      <c r="H154" s="168"/>
      <c r="I154" s="168"/>
      <c r="J154" s="168"/>
      <c r="K154" s="168"/>
      <c r="L154" s="196"/>
    </row>
    <row r="155" spans="1:12" ht="26.25" customHeight="1">
      <c r="A155" s="167"/>
      <c r="B155" s="276"/>
      <c r="C155" s="168"/>
      <c r="D155" s="168"/>
      <c r="E155" s="266"/>
      <c r="F155" s="268"/>
      <c r="G155" s="168"/>
      <c r="H155" s="168"/>
      <c r="I155" s="168"/>
      <c r="J155" s="168"/>
      <c r="K155" s="168"/>
      <c r="L155" s="196"/>
    </row>
    <row r="156" spans="1:12" ht="26.25" customHeight="1">
      <c r="A156" s="167"/>
      <c r="B156" s="276"/>
      <c r="C156" s="168"/>
      <c r="D156" s="168"/>
      <c r="E156" s="266"/>
      <c r="F156" s="268"/>
      <c r="G156" s="168"/>
      <c r="H156" s="168"/>
      <c r="I156" s="168"/>
      <c r="J156" s="168"/>
      <c r="K156" s="168"/>
      <c r="L156" s="196"/>
    </row>
    <row r="157" spans="1:12" ht="26.25" customHeight="1">
      <c r="A157" s="167"/>
      <c r="B157" s="276"/>
      <c r="C157" s="168"/>
      <c r="D157" s="168"/>
      <c r="E157" s="266"/>
      <c r="F157" s="268"/>
      <c r="G157" s="168"/>
      <c r="H157" s="168"/>
      <c r="I157" s="168"/>
      <c r="J157" s="168"/>
      <c r="K157" s="168"/>
      <c r="L157" s="196"/>
    </row>
    <row r="158" spans="1:12" ht="26.25" customHeight="1">
      <c r="A158" s="167"/>
      <c r="B158" s="276"/>
      <c r="C158" s="168"/>
      <c r="D158" s="168"/>
      <c r="E158" s="266"/>
      <c r="F158" s="268"/>
      <c r="G158" s="168"/>
      <c r="H158" s="168"/>
      <c r="I158" s="168"/>
      <c r="J158" s="168"/>
      <c r="K158" s="168"/>
      <c r="L158" s="196"/>
    </row>
    <row r="159" spans="1:12" ht="26.25" customHeight="1">
      <c r="A159" s="167"/>
      <c r="B159" s="276"/>
      <c r="C159" s="168"/>
      <c r="D159" s="168"/>
      <c r="E159" s="266"/>
      <c r="F159" s="268"/>
      <c r="G159" s="168"/>
      <c r="H159" s="168"/>
      <c r="I159" s="168"/>
      <c r="J159" s="168"/>
      <c r="K159" s="168"/>
      <c r="L159" s="196"/>
    </row>
    <row r="160" spans="1:12" ht="26.25" customHeight="1">
      <c r="A160" s="167"/>
      <c r="B160" s="276"/>
      <c r="C160" s="168"/>
      <c r="D160" s="168"/>
      <c r="E160" s="266"/>
      <c r="F160" s="268"/>
      <c r="G160" s="168"/>
      <c r="H160" s="168"/>
      <c r="I160" s="168"/>
      <c r="J160" s="168"/>
      <c r="K160" s="168"/>
      <c r="L160" s="196"/>
    </row>
    <row r="161" spans="1:12" ht="26.25" customHeight="1">
      <c r="A161" s="167"/>
      <c r="B161" s="276"/>
      <c r="C161" s="168"/>
      <c r="D161" s="168"/>
      <c r="E161" s="266"/>
      <c r="F161" s="268"/>
      <c r="G161" s="168"/>
      <c r="H161" s="168"/>
      <c r="I161" s="168"/>
      <c r="J161" s="168"/>
      <c r="K161" s="168"/>
      <c r="L161" s="196"/>
    </row>
    <row r="162" spans="1:12" ht="26.25" customHeight="1">
      <c r="A162" s="167"/>
      <c r="B162" s="276"/>
      <c r="C162" s="168"/>
      <c r="D162" s="168"/>
      <c r="E162" s="266"/>
      <c r="F162" s="268"/>
      <c r="G162" s="168"/>
      <c r="H162" s="168"/>
      <c r="I162" s="168"/>
      <c r="J162" s="168"/>
      <c r="K162" s="168"/>
      <c r="L162" s="196"/>
    </row>
    <row r="163" spans="1:12" ht="26.25" customHeight="1">
      <c r="A163" s="167"/>
      <c r="B163" s="276"/>
      <c r="C163" s="168"/>
      <c r="D163" s="168"/>
      <c r="E163" s="266"/>
      <c r="F163" s="268"/>
      <c r="G163" s="168"/>
      <c r="H163" s="168"/>
      <c r="I163" s="168"/>
      <c r="J163" s="168"/>
      <c r="K163" s="168"/>
      <c r="L163" s="196"/>
    </row>
    <row r="164" spans="1:12" ht="26.25" customHeight="1">
      <c r="A164" s="167"/>
      <c r="B164" s="276"/>
      <c r="C164" s="168"/>
      <c r="D164" s="168"/>
      <c r="E164" s="266"/>
      <c r="F164" s="268"/>
      <c r="G164" s="168"/>
      <c r="H164" s="168"/>
      <c r="I164" s="168"/>
      <c r="J164" s="168"/>
      <c r="K164" s="168"/>
      <c r="L164" s="196"/>
    </row>
    <row r="165" spans="1:12" ht="26.25" customHeight="1">
      <c r="A165" s="167"/>
      <c r="B165" s="276"/>
      <c r="C165" s="168"/>
      <c r="D165" s="168"/>
      <c r="E165" s="266"/>
      <c r="F165" s="268"/>
      <c r="G165" s="168"/>
      <c r="H165" s="168"/>
      <c r="I165" s="168"/>
      <c r="J165" s="168"/>
      <c r="K165" s="168"/>
      <c r="L165" s="196"/>
    </row>
    <row r="166" spans="1:12" ht="26.25" customHeight="1">
      <c r="A166" s="167"/>
      <c r="B166" s="276"/>
      <c r="C166" s="168"/>
      <c r="D166" s="168"/>
      <c r="E166" s="266"/>
      <c r="F166" s="268"/>
      <c r="G166" s="168"/>
      <c r="H166" s="168"/>
      <c r="I166" s="168"/>
      <c r="J166" s="168"/>
      <c r="K166" s="168"/>
      <c r="L166" s="196"/>
    </row>
    <row r="167" spans="1:12" ht="26.25" customHeight="1">
      <c r="A167" s="167"/>
      <c r="B167" s="276"/>
      <c r="C167" s="168"/>
      <c r="D167" s="168"/>
      <c r="E167" s="266"/>
      <c r="F167" s="268"/>
      <c r="G167" s="168"/>
      <c r="H167" s="168"/>
      <c r="I167" s="168"/>
      <c r="J167" s="168"/>
      <c r="K167" s="168"/>
      <c r="L167" s="196"/>
    </row>
    <row r="168" spans="1:12" ht="26.25" customHeight="1">
      <c r="A168" s="167"/>
      <c r="B168" s="276"/>
      <c r="C168" s="168"/>
      <c r="D168" s="168"/>
      <c r="E168" s="266"/>
      <c r="F168" s="268"/>
      <c r="G168" s="168"/>
      <c r="H168" s="168"/>
      <c r="I168" s="168"/>
      <c r="J168" s="168"/>
      <c r="K168" s="168"/>
      <c r="L168" s="196"/>
    </row>
    <row r="169" spans="1:12" ht="26.25" customHeight="1">
      <c r="A169" s="167"/>
      <c r="B169" s="276"/>
      <c r="C169" s="168"/>
      <c r="D169" s="168"/>
      <c r="E169" s="266"/>
      <c r="F169" s="268"/>
      <c r="G169" s="168"/>
      <c r="H169" s="168"/>
      <c r="I169" s="168"/>
      <c r="J169" s="168"/>
      <c r="K169" s="168"/>
      <c r="L169" s="196"/>
    </row>
    <row r="170" spans="1:12" ht="26.25" customHeight="1">
      <c r="A170" s="167"/>
      <c r="B170" s="276"/>
      <c r="C170" s="168"/>
      <c r="D170" s="168"/>
      <c r="E170" s="266"/>
      <c r="F170" s="268"/>
      <c r="G170" s="168"/>
      <c r="H170" s="168"/>
      <c r="I170" s="168"/>
      <c r="J170" s="168"/>
      <c r="K170" s="168"/>
      <c r="L170" s="196"/>
    </row>
    <row r="171" spans="1:12" ht="26.25" customHeight="1">
      <c r="A171" s="167"/>
      <c r="B171" s="276"/>
      <c r="C171" s="168"/>
      <c r="D171" s="168"/>
      <c r="E171" s="266"/>
      <c r="F171" s="268"/>
      <c r="G171" s="168"/>
      <c r="H171" s="168"/>
      <c r="I171" s="168"/>
      <c r="J171" s="168"/>
      <c r="K171" s="168"/>
      <c r="L171" s="196"/>
    </row>
    <row r="172" spans="1:12" ht="26.25" customHeight="1">
      <c r="A172" s="167"/>
      <c r="B172" s="276"/>
      <c r="C172" s="168"/>
      <c r="D172" s="168"/>
      <c r="E172" s="266"/>
      <c r="F172" s="268"/>
      <c r="G172" s="168"/>
      <c r="H172" s="168"/>
      <c r="I172" s="168"/>
      <c r="J172" s="168"/>
      <c r="K172" s="168"/>
      <c r="L172" s="196"/>
    </row>
    <row r="173" spans="1:12" ht="26.25" customHeight="1">
      <c r="A173" s="167"/>
      <c r="B173" s="276"/>
      <c r="C173" s="168"/>
      <c r="D173" s="168"/>
      <c r="E173" s="266"/>
      <c r="F173" s="268"/>
      <c r="G173" s="168"/>
      <c r="H173" s="168"/>
      <c r="I173" s="168"/>
      <c r="J173" s="168"/>
      <c r="K173" s="168"/>
      <c r="L173" s="196"/>
    </row>
    <row r="174" spans="1:12" ht="26.25" customHeight="1">
      <c r="A174" s="167"/>
      <c r="B174" s="276"/>
      <c r="C174" s="168"/>
      <c r="D174" s="168"/>
      <c r="E174" s="266"/>
      <c r="F174" s="268"/>
      <c r="G174" s="168"/>
      <c r="H174" s="168"/>
      <c r="I174" s="168"/>
      <c r="J174" s="168"/>
      <c r="K174" s="168"/>
      <c r="L174" s="196"/>
    </row>
    <row r="175" spans="1:12" ht="26.25" customHeight="1">
      <c r="A175" s="167"/>
      <c r="B175" s="276"/>
      <c r="C175" s="168"/>
      <c r="D175" s="168"/>
      <c r="E175" s="266"/>
      <c r="F175" s="268"/>
      <c r="G175" s="168"/>
      <c r="H175" s="168"/>
      <c r="I175" s="168"/>
      <c r="J175" s="168"/>
      <c r="K175" s="168"/>
      <c r="L175" s="196"/>
    </row>
    <row r="176" spans="1:12" ht="26.25" customHeight="1">
      <c r="A176" s="167"/>
      <c r="B176" s="276"/>
      <c r="C176" s="168"/>
      <c r="D176" s="168"/>
      <c r="E176" s="266"/>
      <c r="F176" s="268"/>
      <c r="G176" s="168"/>
      <c r="H176" s="168"/>
      <c r="I176" s="168"/>
      <c r="J176" s="168"/>
      <c r="K176" s="168"/>
      <c r="L176" s="196"/>
    </row>
    <row r="177" spans="1:12" ht="26.25" customHeight="1">
      <c r="A177" s="167"/>
      <c r="B177" s="276"/>
      <c r="C177" s="168"/>
      <c r="D177" s="168"/>
      <c r="E177" s="266"/>
      <c r="F177" s="268"/>
      <c r="G177" s="168"/>
      <c r="H177" s="168"/>
      <c r="I177" s="168"/>
      <c r="J177" s="168"/>
      <c r="K177" s="168"/>
      <c r="L177" s="196"/>
    </row>
    <row r="178" spans="1:12" ht="26.25" customHeight="1">
      <c r="A178" s="167"/>
      <c r="B178" s="276"/>
      <c r="C178" s="168"/>
      <c r="D178" s="168"/>
      <c r="E178" s="266"/>
      <c r="F178" s="268"/>
      <c r="G178" s="168"/>
      <c r="H178" s="168"/>
      <c r="I178" s="168"/>
      <c r="J178" s="168"/>
      <c r="K178" s="168"/>
      <c r="L178" s="196"/>
    </row>
    <row r="179" spans="1:12" ht="26.25" customHeight="1">
      <c r="A179" s="167"/>
      <c r="B179" s="276"/>
      <c r="C179" s="168"/>
      <c r="D179" s="168"/>
      <c r="E179" s="266"/>
      <c r="F179" s="268"/>
      <c r="G179" s="168"/>
      <c r="H179" s="168"/>
      <c r="I179" s="168"/>
      <c r="J179" s="168"/>
      <c r="K179" s="168"/>
      <c r="L179" s="196"/>
    </row>
    <row r="180" spans="1:12" ht="26.25" customHeight="1">
      <c r="A180" s="167"/>
      <c r="B180" s="276"/>
      <c r="C180" s="168"/>
      <c r="D180" s="168"/>
      <c r="E180" s="266"/>
      <c r="F180" s="268"/>
      <c r="G180" s="168"/>
      <c r="H180" s="168"/>
      <c r="I180" s="168"/>
      <c r="J180" s="168"/>
      <c r="K180" s="168"/>
      <c r="L180" s="196"/>
    </row>
    <row r="181" spans="1:12" ht="26.25" customHeight="1">
      <c r="A181" s="167"/>
      <c r="B181" s="276"/>
      <c r="C181" s="168"/>
      <c r="D181" s="168"/>
      <c r="E181" s="266"/>
      <c r="F181" s="268"/>
      <c r="G181" s="168"/>
      <c r="H181" s="168"/>
      <c r="I181" s="168"/>
      <c r="J181" s="168"/>
      <c r="K181" s="168"/>
      <c r="L181" s="196"/>
    </row>
    <row r="182" spans="1:12" ht="26.25" customHeight="1">
      <c r="A182" s="167"/>
      <c r="B182" s="276"/>
      <c r="C182" s="168"/>
      <c r="D182" s="168"/>
      <c r="E182" s="266"/>
      <c r="F182" s="268"/>
      <c r="G182" s="168"/>
      <c r="H182" s="168"/>
      <c r="I182" s="168"/>
      <c r="J182" s="168"/>
      <c r="K182" s="168"/>
      <c r="L182" s="196"/>
    </row>
    <row r="183" spans="1:12" ht="26.25" customHeight="1">
      <c r="A183" s="167"/>
      <c r="B183" s="276"/>
      <c r="C183" s="168"/>
      <c r="D183" s="168"/>
      <c r="E183" s="266"/>
      <c r="F183" s="268"/>
      <c r="G183" s="168"/>
      <c r="H183" s="168"/>
      <c r="I183" s="168"/>
      <c r="J183" s="168"/>
      <c r="K183" s="168"/>
      <c r="L183" s="196"/>
    </row>
    <row r="184" spans="1:12" ht="26.25" customHeight="1">
      <c r="A184" s="167"/>
      <c r="B184" s="276"/>
      <c r="C184" s="168"/>
      <c r="D184" s="168"/>
      <c r="E184" s="266"/>
      <c r="F184" s="268"/>
      <c r="G184" s="168"/>
      <c r="H184" s="168"/>
      <c r="I184" s="168"/>
      <c r="J184" s="168"/>
      <c r="K184" s="168"/>
      <c r="L184" s="196"/>
    </row>
    <row r="185" spans="1:12" ht="26.25" customHeight="1">
      <c r="A185" s="167"/>
      <c r="B185" s="276"/>
      <c r="C185" s="168"/>
      <c r="D185" s="168"/>
      <c r="E185" s="266"/>
      <c r="F185" s="268"/>
      <c r="G185" s="168"/>
      <c r="H185" s="168"/>
      <c r="I185" s="168"/>
      <c r="J185" s="168"/>
      <c r="K185" s="168"/>
      <c r="L185" s="196"/>
    </row>
    <row r="186" spans="1:12" ht="26.25" customHeight="1">
      <c r="A186" s="167"/>
      <c r="B186" s="276"/>
      <c r="C186" s="168"/>
      <c r="D186" s="168"/>
      <c r="E186" s="266"/>
      <c r="F186" s="268"/>
      <c r="G186" s="168"/>
      <c r="H186" s="168"/>
      <c r="I186" s="168"/>
      <c r="J186" s="168"/>
      <c r="K186" s="168"/>
      <c r="L186" s="196"/>
    </row>
    <row r="187" spans="1:12" ht="26.25" customHeight="1">
      <c r="A187" s="167"/>
      <c r="B187" s="276"/>
      <c r="C187" s="168"/>
      <c r="D187" s="168"/>
      <c r="E187" s="266"/>
      <c r="F187" s="268"/>
      <c r="G187" s="168"/>
      <c r="H187" s="168"/>
      <c r="I187" s="168"/>
      <c r="J187" s="168"/>
      <c r="K187" s="168"/>
      <c r="L187" s="196"/>
    </row>
    <row r="188" spans="1:12" ht="26.25" customHeight="1">
      <c r="A188" s="167"/>
      <c r="B188" s="276"/>
      <c r="C188" s="168"/>
      <c r="D188" s="168"/>
      <c r="E188" s="266"/>
      <c r="F188" s="268"/>
      <c r="G188" s="168"/>
      <c r="H188" s="168"/>
      <c r="I188" s="168"/>
      <c r="J188" s="168"/>
      <c r="K188" s="168"/>
      <c r="L188" s="196"/>
    </row>
    <row r="189" spans="1:12" ht="26.25" customHeight="1">
      <c r="A189" s="167"/>
      <c r="B189" s="276"/>
      <c r="C189" s="168"/>
      <c r="D189" s="168"/>
      <c r="E189" s="266"/>
      <c r="F189" s="268"/>
      <c r="G189" s="168"/>
      <c r="H189" s="168"/>
      <c r="I189" s="168"/>
      <c r="J189" s="168"/>
      <c r="K189" s="168"/>
      <c r="L189" s="196"/>
    </row>
    <row r="190" spans="1:12" ht="26.25" customHeight="1">
      <c r="A190" s="167"/>
      <c r="B190" s="276"/>
      <c r="C190" s="168"/>
      <c r="D190" s="168"/>
      <c r="E190" s="266"/>
      <c r="F190" s="268"/>
      <c r="G190" s="168"/>
      <c r="H190" s="168"/>
      <c r="I190" s="168"/>
      <c r="J190" s="168"/>
      <c r="K190" s="168"/>
      <c r="L190" s="196"/>
    </row>
    <row r="191" spans="1:12" ht="26.25" customHeight="1">
      <c r="A191" s="167"/>
      <c r="B191" s="276"/>
      <c r="C191" s="168"/>
      <c r="D191" s="168"/>
      <c r="E191" s="266"/>
      <c r="F191" s="268"/>
      <c r="G191" s="168"/>
      <c r="H191" s="168"/>
      <c r="I191" s="168"/>
      <c r="J191" s="168"/>
      <c r="K191" s="168"/>
      <c r="L191" s="196"/>
    </row>
    <row r="192" spans="1:12" ht="26.25" customHeight="1">
      <c r="A192" s="167"/>
      <c r="B192" s="276"/>
      <c r="C192" s="168"/>
      <c r="D192" s="168"/>
      <c r="E192" s="266"/>
      <c r="F192" s="268"/>
      <c r="G192" s="168"/>
      <c r="H192" s="168"/>
      <c r="I192" s="168"/>
      <c r="J192" s="168"/>
      <c r="K192" s="168"/>
      <c r="L192" s="196"/>
    </row>
    <row r="193" spans="1:12" ht="26.25" customHeight="1">
      <c r="A193" s="167"/>
      <c r="B193" s="276"/>
      <c r="C193" s="168"/>
      <c r="D193" s="168"/>
      <c r="E193" s="266"/>
      <c r="F193" s="268"/>
      <c r="G193" s="168"/>
      <c r="H193" s="168"/>
      <c r="I193" s="168"/>
      <c r="J193" s="168"/>
      <c r="K193" s="168"/>
      <c r="L193" s="196"/>
    </row>
    <row r="194" spans="1:12" ht="26.25" customHeight="1">
      <c r="A194" s="167"/>
      <c r="B194" s="276"/>
      <c r="C194" s="168"/>
      <c r="D194" s="168"/>
      <c r="E194" s="266"/>
      <c r="F194" s="268"/>
      <c r="G194" s="168"/>
      <c r="H194" s="168"/>
      <c r="I194" s="168"/>
      <c r="J194" s="168"/>
      <c r="K194" s="168"/>
      <c r="L194" s="196"/>
    </row>
    <row r="195" spans="1:12" ht="26.25" customHeight="1">
      <c r="A195" s="167"/>
      <c r="B195" s="276"/>
      <c r="C195" s="168"/>
      <c r="D195" s="168"/>
      <c r="E195" s="266"/>
      <c r="F195" s="268"/>
      <c r="G195" s="168"/>
      <c r="H195" s="168"/>
      <c r="I195" s="168"/>
      <c r="J195" s="168"/>
      <c r="K195" s="168"/>
      <c r="L195" s="196"/>
    </row>
    <row r="196" spans="1:12" ht="26.25" customHeight="1">
      <c r="A196" s="167"/>
      <c r="B196" s="276"/>
      <c r="C196" s="168"/>
      <c r="D196" s="168"/>
      <c r="E196" s="266"/>
      <c r="F196" s="268"/>
      <c r="G196" s="168"/>
      <c r="H196" s="168"/>
      <c r="I196" s="168"/>
      <c r="J196" s="168"/>
      <c r="K196" s="168"/>
      <c r="L196" s="196"/>
    </row>
    <row r="197" spans="1:12" ht="26.25" customHeight="1">
      <c r="A197" s="167"/>
      <c r="B197" s="276"/>
      <c r="C197" s="168"/>
      <c r="D197" s="168"/>
      <c r="E197" s="266"/>
      <c r="F197" s="268"/>
      <c r="G197" s="168"/>
      <c r="H197" s="168"/>
      <c r="I197" s="168"/>
      <c r="J197" s="168"/>
      <c r="K197" s="168"/>
      <c r="L197" s="196"/>
    </row>
    <row r="198" spans="1:12" ht="26.25" customHeight="1">
      <c r="A198" s="167"/>
      <c r="B198" s="276"/>
      <c r="C198" s="168"/>
      <c r="D198" s="168"/>
      <c r="E198" s="266"/>
      <c r="F198" s="268"/>
      <c r="G198" s="168"/>
      <c r="H198" s="168"/>
      <c r="I198" s="168"/>
      <c r="J198" s="168"/>
      <c r="K198" s="168"/>
      <c r="L198" s="196"/>
    </row>
    <row r="199" spans="1:12" ht="26.25" customHeight="1">
      <c r="A199" s="167"/>
      <c r="B199" s="276"/>
      <c r="C199" s="168"/>
      <c r="D199" s="168"/>
      <c r="E199" s="266"/>
      <c r="F199" s="268"/>
      <c r="G199" s="168"/>
      <c r="H199" s="168"/>
      <c r="I199" s="168"/>
      <c r="J199" s="168"/>
      <c r="K199" s="168"/>
      <c r="L199" s="196"/>
    </row>
    <row r="200" spans="1:12" ht="26.25" customHeight="1">
      <c r="A200" s="167"/>
      <c r="B200" s="276"/>
      <c r="C200" s="168"/>
      <c r="D200" s="168"/>
      <c r="E200" s="266"/>
      <c r="F200" s="268"/>
      <c r="G200" s="168"/>
      <c r="H200" s="168"/>
      <c r="I200" s="168"/>
      <c r="J200" s="168"/>
      <c r="K200" s="168"/>
      <c r="L200" s="196"/>
    </row>
    <row r="201" spans="1:12" ht="26.25" customHeight="1">
      <c r="A201" s="167"/>
      <c r="B201" s="276"/>
      <c r="C201" s="168"/>
      <c r="D201" s="168"/>
      <c r="E201" s="266"/>
      <c r="F201" s="268"/>
      <c r="G201" s="168"/>
      <c r="H201" s="168"/>
      <c r="I201" s="168"/>
      <c r="J201" s="168"/>
      <c r="K201" s="168"/>
      <c r="L201" s="196"/>
    </row>
    <row r="202" spans="1:12" ht="26.25" customHeight="1">
      <c r="A202" s="167"/>
      <c r="B202" s="276"/>
      <c r="C202" s="168"/>
      <c r="D202" s="168"/>
      <c r="E202" s="266"/>
      <c r="F202" s="268"/>
      <c r="G202" s="168"/>
      <c r="H202" s="168"/>
      <c r="I202" s="168"/>
      <c r="J202" s="168"/>
      <c r="K202" s="168"/>
      <c r="L202" s="196"/>
    </row>
    <row r="203" spans="1:12" ht="26.25" customHeight="1">
      <c r="A203" s="167"/>
      <c r="B203" s="276"/>
      <c r="C203" s="168"/>
      <c r="D203" s="168"/>
      <c r="E203" s="266"/>
      <c r="F203" s="268"/>
      <c r="G203" s="168"/>
      <c r="H203" s="168"/>
      <c r="I203" s="168"/>
      <c r="J203" s="168"/>
      <c r="K203" s="168"/>
      <c r="L203" s="196"/>
    </row>
    <row r="204" spans="1:12" ht="26.25" customHeight="1">
      <c r="A204" s="167"/>
      <c r="B204" s="276"/>
      <c r="C204" s="168"/>
      <c r="D204" s="168"/>
      <c r="E204" s="266"/>
      <c r="F204" s="268"/>
      <c r="G204" s="168"/>
      <c r="H204" s="168"/>
      <c r="I204" s="168"/>
      <c r="J204" s="168"/>
      <c r="K204" s="168"/>
      <c r="L204" s="196"/>
    </row>
    <row r="205" spans="1:12" ht="26.25" customHeight="1">
      <c r="A205" s="167"/>
      <c r="B205" s="276"/>
      <c r="C205" s="168"/>
      <c r="D205" s="168"/>
      <c r="E205" s="266"/>
      <c r="F205" s="268"/>
      <c r="G205" s="168"/>
      <c r="H205" s="168"/>
      <c r="I205" s="168"/>
      <c r="J205" s="168"/>
      <c r="K205" s="168"/>
      <c r="L205" s="196"/>
    </row>
    <row r="206" spans="1:12" ht="26.25" customHeight="1">
      <c r="A206" s="167"/>
      <c r="B206" s="276"/>
      <c r="C206" s="168"/>
      <c r="D206" s="168"/>
      <c r="E206" s="266"/>
      <c r="F206" s="268"/>
      <c r="G206" s="168"/>
      <c r="H206" s="168"/>
      <c r="I206" s="168"/>
      <c r="J206" s="168"/>
      <c r="K206" s="168"/>
      <c r="L206" s="196"/>
    </row>
    <row r="207" spans="1:12" ht="26.25" customHeight="1">
      <c r="A207" s="167"/>
      <c r="B207" s="276"/>
      <c r="C207" s="168"/>
      <c r="D207" s="168"/>
      <c r="E207" s="266"/>
      <c r="F207" s="268"/>
      <c r="G207" s="168"/>
      <c r="H207" s="168"/>
      <c r="I207" s="168"/>
      <c r="J207" s="168"/>
      <c r="K207" s="168"/>
      <c r="L207" s="196"/>
    </row>
    <row r="208" spans="1:12" ht="26.25" customHeight="1">
      <c r="A208" s="167"/>
      <c r="B208" s="276"/>
      <c r="C208" s="168"/>
      <c r="D208" s="168"/>
      <c r="E208" s="266"/>
      <c r="F208" s="268"/>
      <c r="G208" s="168"/>
      <c r="H208" s="168"/>
      <c r="I208" s="168"/>
      <c r="J208" s="168"/>
      <c r="K208" s="168"/>
      <c r="L208" s="196"/>
    </row>
    <row r="209" spans="1:12" ht="26.25" customHeight="1">
      <c r="A209" s="167"/>
      <c r="B209" s="276"/>
      <c r="C209" s="168"/>
      <c r="D209" s="168"/>
      <c r="E209" s="266"/>
      <c r="F209" s="268"/>
      <c r="G209" s="168"/>
      <c r="H209" s="168"/>
      <c r="I209" s="168"/>
      <c r="J209" s="168"/>
      <c r="K209" s="168"/>
      <c r="L209" s="196"/>
    </row>
    <row r="210" spans="1:12" ht="26.25" customHeight="1">
      <c r="A210" s="167"/>
      <c r="B210" s="276"/>
      <c r="C210" s="168"/>
      <c r="D210" s="168"/>
      <c r="E210" s="266"/>
      <c r="F210" s="268"/>
      <c r="G210" s="168"/>
      <c r="H210" s="168"/>
      <c r="I210" s="168"/>
      <c r="J210" s="168"/>
      <c r="K210" s="168"/>
      <c r="L210" s="196"/>
    </row>
    <row r="211" spans="1:12" ht="26.25" customHeight="1">
      <c r="A211" s="167"/>
      <c r="B211" s="276"/>
      <c r="C211" s="168"/>
      <c r="D211" s="168"/>
      <c r="E211" s="266"/>
      <c r="F211" s="268"/>
      <c r="G211" s="168"/>
      <c r="H211" s="168"/>
      <c r="I211" s="168"/>
      <c r="J211" s="168"/>
      <c r="K211" s="168"/>
      <c r="L211" s="196"/>
    </row>
    <row r="212" spans="1:12" ht="26.25" customHeight="1">
      <c r="A212" s="167"/>
      <c r="B212" s="276"/>
      <c r="C212" s="168"/>
      <c r="D212" s="168"/>
      <c r="E212" s="266"/>
      <c r="F212" s="268"/>
      <c r="G212" s="168"/>
      <c r="H212" s="168"/>
      <c r="I212" s="168"/>
      <c r="J212" s="168"/>
      <c r="K212" s="168"/>
      <c r="L212" s="196"/>
    </row>
    <row r="213" spans="1:12" ht="26.25" customHeight="1">
      <c r="A213" s="167"/>
      <c r="B213" s="276"/>
      <c r="C213" s="168"/>
      <c r="D213" s="168"/>
      <c r="E213" s="266"/>
      <c r="F213" s="268"/>
      <c r="G213" s="168"/>
      <c r="H213" s="168"/>
      <c r="I213" s="168"/>
      <c r="J213" s="168"/>
      <c r="K213" s="168"/>
      <c r="L213" s="196"/>
    </row>
    <row r="214" spans="1:12" ht="26.25" customHeight="1">
      <c r="A214" s="167"/>
      <c r="B214" s="276"/>
      <c r="C214" s="168"/>
      <c r="D214" s="168"/>
      <c r="E214" s="266"/>
      <c r="F214" s="268"/>
      <c r="G214" s="168"/>
      <c r="H214" s="168"/>
      <c r="I214" s="168"/>
      <c r="J214" s="168"/>
      <c r="K214" s="168"/>
      <c r="L214" s="196"/>
    </row>
    <row r="215" spans="1:12" ht="26.25" customHeight="1">
      <c r="A215" s="167"/>
      <c r="B215" s="276"/>
      <c r="C215" s="168"/>
      <c r="D215" s="168"/>
      <c r="E215" s="266"/>
      <c r="F215" s="268"/>
      <c r="G215" s="168"/>
      <c r="H215" s="168"/>
      <c r="I215" s="168"/>
      <c r="J215" s="168"/>
      <c r="K215" s="168"/>
      <c r="L215" s="196"/>
    </row>
    <row r="216" spans="1:12" ht="26.25" customHeight="1">
      <c r="A216" s="167"/>
      <c r="B216" s="276"/>
      <c r="C216" s="168"/>
      <c r="D216" s="168"/>
      <c r="E216" s="266"/>
      <c r="F216" s="268"/>
      <c r="G216" s="168"/>
      <c r="H216" s="168"/>
      <c r="I216" s="168"/>
      <c r="J216" s="168"/>
      <c r="K216" s="168"/>
      <c r="L216" s="196"/>
    </row>
    <row r="217" spans="1:12" ht="26.25" customHeight="1">
      <c r="A217" s="167"/>
      <c r="B217" s="276"/>
      <c r="C217" s="168"/>
      <c r="D217" s="168"/>
      <c r="E217" s="266"/>
      <c r="F217" s="268"/>
      <c r="G217" s="168"/>
      <c r="H217" s="168"/>
      <c r="I217" s="168"/>
      <c r="J217" s="168"/>
      <c r="K217" s="168"/>
      <c r="L217" s="196"/>
    </row>
    <row r="218" spans="1:12" ht="26.25" customHeight="1">
      <c r="A218" s="167"/>
      <c r="B218" s="276"/>
      <c r="C218" s="168"/>
      <c r="D218" s="168"/>
      <c r="E218" s="266"/>
      <c r="F218" s="268"/>
      <c r="G218" s="168"/>
      <c r="H218" s="168"/>
      <c r="I218" s="168"/>
      <c r="J218" s="168"/>
      <c r="K218" s="168"/>
      <c r="L218" s="196"/>
    </row>
    <row r="219" spans="1:12" ht="26.25" customHeight="1">
      <c r="A219" s="167"/>
      <c r="B219" s="276"/>
      <c r="C219" s="168"/>
      <c r="D219" s="168"/>
      <c r="E219" s="266"/>
      <c r="F219" s="268"/>
      <c r="G219" s="168"/>
      <c r="H219" s="168"/>
      <c r="I219" s="168"/>
      <c r="J219" s="168"/>
      <c r="K219" s="168"/>
      <c r="L219" s="196"/>
    </row>
    <row r="220" spans="1:12" ht="26.25" customHeight="1">
      <c r="A220" s="167"/>
      <c r="B220" s="276"/>
      <c r="C220" s="168"/>
      <c r="D220" s="168"/>
      <c r="E220" s="266"/>
      <c r="F220" s="268"/>
      <c r="G220" s="168"/>
      <c r="H220" s="168"/>
      <c r="I220" s="168"/>
      <c r="J220" s="168"/>
      <c r="K220" s="168"/>
      <c r="L220" s="196"/>
    </row>
    <row r="221" spans="1:12" ht="26.25" customHeight="1">
      <c r="A221" s="167"/>
      <c r="B221" s="276"/>
      <c r="C221" s="168"/>
      <c r="D221" s="168"/>
      <c r="E221" s="266"/>
      <c r="F221" s="268"/>
      <c r="G221" s="168"/>
      <c r="H221" s="168"/>
      <c r="I221" s="168"/>
      <c r="J221" s="168"/>
      <c r="K221" s="168"/>
      <c r="L221" s="196"/>
    </row>
    <row r="222" spans="1:12" ht="26.25" customHeight="1">
      <c r="A222" s="167"/>
      <c r="B222" s="276"/>
      <c r="C222" s="168"/>
      <c r="D222" s="168"/>
      <c r="E222" s="266"/>
      <c r="F222" s="268"/>
      <c r="G222" s="168"/>
      <c r="H222" s="168"/>
      <c r="I222" s="168"/>
      <c r="J222" s="168"/>
      <c r="K222" s="168"/>
      <c r="L222" s="196"/>
    </row>
    <row r="223" spans="1:12" ht="26.25" customHeight="1">
      <c r="A223" s="167"/>
      <c r="B223" s="276"/>
      <c r="C223" s="168"/>
      <c r="D223" s="168"/>
      <c r="E223" s="266"/>
      <c r="F223" s="268"/>
      <c r="G223" s="168"/>
      <c r="H223" s="168"/>
      <c r="I223" s="168"/>
      <c r="J223" s="168"/>
      <c r="K223" s="168"/>
      <c r="L223" s="196"/>
    </row>
    <row r="224" spans="1:12" ht="26.25" customHeight="1">
      <c r="A224" s="167"/>
      <c r="B224" s="276"/>
      <c r="C224" s="168"/>
      <c r="D224" s="168"/>
      <c r="E224" s="266"/>
      <c r="F224" s="268"/>
      <c r="G224" s="168"/>
      <c r="H224" s="168"/>
      <c r="I224" s="168"/>
      <c r="J224" s="168"/>
      <c r="K224" s="168"/>
      <c r="L224" s="196"/>
    </row>
    <row r="225" spans="1:12" ht="26.25" customHeight="1">
      <c r="A225" s="167"/>
      <c r="B225" s="276"/>
      <c r="C225" s="168"/>
      <c r="D225" s="168"/>
      <c r="E225" s="266"/>
      <c r="F225" s="268"/>
      <c r="G225" s="168"/>
      <c r="H225" s="168"/>
      <c r="I225" s="168"/>
      <c r="J225" s="168"/>
      <c r="K225" s="168"/>
      <c r="L225" s="196"/>
    </row>
    <row r="226" spans="1:12" ht="26.25" customHeight="1">
      <c r="A226" s="167"/>
      <c r="B226" s="276"/>
      <c r="C226" s="168"/>
      <c r="D226" s="168"/>
      <c r="E226" s="266"/>
      <c r="F226" s="268"/>
      <c r="G226" s="168"/>
      <c r="H226" s="168"/>
      <c r="I226" s="168"/>
      <c r="J226" s="168"/>
      <c r="K226" s="168"/>
      <c r="L226" s="196"/>
    </row>
    <row r="227" spans="1:12" ht="26.25" customHeight="1">
      <c r="A227" s="167"/>
      <c r="B227" s="276"/>
      <c r="C227" s="168"/>
      <c r="D227" s="168"/>
      <c r="E227" s="266"/>
      <c r="F227" s="268"/>
      <c r="G227" s="168"/>
      <c r="H227" s="168"/>
      <c r="I227" s="168"/>
      <c r="J227" s="168"/>
      <c r="K227" s="168"/>
      <c r="L227" s="196"/>
    </row>
    <row r="228" spans="1:12" ht="26.25" customHeight="1">
      <c r="A228" s="167"/>
      <c r="B228" s="276"/>
      <c r="C228" s="168"/>
      <c r="D228" s="168"/>
      <c r="E228" s="266"/>
      <c r="F228" s="268"/>
      <c r="G228" s="168"/>
      <c r="H228" s="168"/>
      <c r="I228" s="168"/>
      <c r="J228" s="168"/>
      <c r="K228" s="168"/>
      <c r="L228" s="196"/>
    </row>
    <row r="229" spans="1:12" ht="26.25" customHeight="1">
      <c r="A229" s="167"/>
      <c r="B229" s="276"/>
      <c r="C229" s="168"/>
      <c r="D229" s="168"/>
      <c r="E229" s="266"/>
      <c r="F229" s="268"/>
      <c r="G229" s="168"/>
      <c r="H229" s="168"/>
      <c r="I229" s="168"/>
      <c r="J229" s="168"/>
      <c r="K229" s="168"/>
      <c r="L229" s="196"/>
    </row>
    <row r="230" spans="1:12" ht="26.25" customHeight="1">
      <c r="A230" s="167"/>
      <c r="B230" s="276"/>
      <c r="C230" s="168"/>
      <c r="D230" s="168"/>
      <c r="E230" s="266"/>
      <c r="F230" s="268"/>
      <c r="G230" s="168"/>
      <c r="H230" s="168"/>
      <c r="I230" s="168"/>
      <c r="J230" s="168"/>
      <c r="K230" s="168"/>
      <c r="L230" s="196"/>
    </row>
    <row r="231" spans="1:12" ht="26.25" customHeight="1">
      <c r="A231" s="167"/>
      <c r="B231" s="276"/>
      <c r="C231" s="168"/>
      <c r="D231" s="168"/>
      <c r="E231" s="266"/>
      <c r="F231" s="268"/>
      <c r="G231" s="168"/>
      <c r="H231" s="168"/>
      <c r="I231" s="168"/>
      <c r="J231" s="168"/>
      <c r="K231" s="168"/>
      <c r="L231" s="196"/>
    </row>
    <row r="232" spans="1:12" ht="26.25" customHeight="1">
      <c r="A232" s="167"/>
      <c r="B232" s="276"/>
      <c r="C232" s="168"/>
      <c r="D232" s="168"/>
      <c r="E232" s="266"/>
      <c r="F232" s="268"/>
      <c r="G232" s="168"/>
      <c r="H232" s="168"/>
      <c r="I232" s="168"/>
      <c r="J232" s="168"/>
      <c r="K232" s="168"/>
      <c r="L232" s="196"/>
    </row>
    <row r="233" spans="1:12" ht="26.25" customHeight="1">
      <c r="A233" s="167"/>
      <c r="B233" s="276"/>
      <c r="C233" s="168"/>
      <c r="D233" s="168"/>
      <c r="E233" s="266"/>
      <c r="F233" s="268"/>
      <c r="G233" s="168"/>
      <c r="H233" s="168"/>
      <c r="I233" s="168"/>
      <c r="J233" s="168"/>
      <c r="K233" s="168"/>
      <c r="L233" s="196"/>
    </row>
    <row r="234" spans="1:12" ht="26.25" customHeight="1">
      <c r="A234" s="167"/>
      <c r="B234" s="276"/>
      <c r="C234" s="168"/>
      <c r="D234" s="168"/>
      <c r="E234" s="266"/>
      <c r="F234" s="268"/>
      <c r="G234" s="168"/>
      <c r="H234" s="168"/>
      <c r="I234" s="168"/>
      <c r="J234" s="168"/>
      <c r="K234" s="168"/>
      <c r="L234" s="196"/>
    </row>
    <row r="235" spans="1:12" ht="26.25" customHeight="1">
      <c r="A235" s="167"/>
      <c r="B235" s="276"/>
      <c r="C235" s="168"/>
      <c r="D235" s="168"/>
      <c r="E235" s="266"/>
      <c r="F235" s="268"/>
      <c r="G235" s="168"/>
      <c r="H235" s="168"/>
      <c r="I235" s="168"/>
      <c r="J235" s="168"/>
      <c r="K235" s="168"/>
      <c r="L235" s="196"/>
    </row>
    <row r="236" spans="1:12" ht="26.25" customHeight="1">
      <c r="A236" s="167"/>
      <c r="B236" s="276"/>
      <c r="C236" s="168"/>
      <c r="D236" s="168"/>
      <c r="E236" s="266"/>
      <c r="F236" s="268"/>
      <c r="G236" s="168"/>
      <c r="H236" s="168"/>
      <c r="I236" s="168"/>
      <c r="J236" s="168"/>
      <c r="K236" s="168"/>
      <c r="L236" s="196"/>
    </row>
    <row r="237" spans="1:12" ht="26.25" customHeight="1">
      <c r="A237" s="167"/>
      <c r="B237" s="276"/>
      <c r="C237" s="168"/>
      <c r="D237" s="168"/>
      <c r="E237" s="266"/>
      <c r="F237" s="268"/>
      <c r="G237" s="168"/>
      <c r="H237" s="168"/>
      <c r="I237" s="168"/>
      <c r="J237" s="168"/>
      <c r="K237" s="168"/>
      <c r="L237" s="196"/>
    </row>
    <row r="238" spans="1:12" ht="26.25" customHeight="1">
      <c r="A238" s="167"/>
      <c r="B238" s="276"/>
      <c r="C238" s="168"/>
      <c r="D238" s="168"/>
      <c r="E238" s="266"/>
      <c r="F238" s="268"/>
      <c r="G238" s="168"/>
      <c r="H238" s="168"/>
      <c r="I238" s="168"/>
      <c r="J238" s="168"/>
      <c r="K238" s="168"/>
      <c r="L238" s="196"/>
    </row>
    <row r="239" spans="1:12" ht="26.25" customHeight="1">
      <c r="A239" s="167"/>
      <c r="B239" s="276"/>
      <c r="C239" s="168"/>
      <c r="D239" s="168"/>
      <c r="E239" s="266"/>
      <c r="F239" s="268"/>
      <c r="G239" s="168"/>
      <c r="H239" s="168"/>
      <c r="I239" s="168"/>
      <c r="J239" s="168"/>
      <c r="K239" s="168"/>
      <c r="L239" s="196"/>
    </row>
    <row r="240" spans="1:12" ht="26.25" customHeight="1">
      <c r="A240" s="167"/>
      <c r="B240" s="276"/>
      <c r="C240" s="168"/>
      <c r="D240" s="168"/>
      <c r="E240" s="266"/>
      <c r="F240" s="268"/>
      <c r="G240" s="168"/>
      <c r="H240" s="168"/>
      <c r="I240" s="168"/>
      <c r="J240" s="168"/>
      <c r="K240" s="168"/>
      <c r="L240" s="196"/>
    </row>
    <row r="241" spans="1:13" ht="26.25" customHeight="1">
      <c r="A241" s="167"/>
      <c r="B241" s="276"/>
      <c r="C241" s="168"/>
      <c r="D241" s="168"/>
      <c r="E241" s="266"/>
      <c r="F241" s="268"/>
      <c r="G241" s="168"/>
      <c r="H241" s="168"/>
      <c r="I241" s="168"/>
      <c r="J241" s="168"/>
      <c r="K241" s="168"/>
      <c r="L241" s="196"/>
    </row>
    <row r="242" spans="1:13" ht="26.25" customHeight="1">
      <c r="A242" s="167"/>
      <c r="B242" s="276"/>
      <c r="C242" s="168"/>
      <c r="D242" s="168"/>
      <c r="E242" s="266"/>
      <c r="F242" s="268"/>
      <c r="G242" s="168"/>
      <c r="H242" s="168"/>
      <c r="I242" s="168"/>
      <c r="J242" s="168"/>
      <c r="K242" s="168"/>
      <c r="L242" s="196"/>
    </row>
    <row r="243" spans="1:13" ht="26.25" customHeight="1">
      <c r="A243" s="167"/>
      <c r="B243" s="276"/>
      <c r="C243" s="168"/>
      <c r="D243" s="168"/>
      <c r="E243" s="266"/>
      <c r="F243" s="268"/>
      <c r="G243" s="168"/>
      <c r="H243" s="168"/>
      <c r="I243" s="168"/>
      <c r="J243" s="168"/>
      <c r="K243" s="168"/>
      <c r="L243" s="196"/>
    </row>
    <row r="244" spans="1:13" ht="26.25" customHeight="1">
      <c r="A244" s="167"/>
      <c r="B244" s="276"/>
      <c r="C244" s="168"/>
      <c r="D244" s="168"/>
      <c r="E244" s="266"/>
      <c r="F244" s="268"/>
      <c r="G244" s="168"/>
      <c r="H244" s="168"/>
      <c r="I244" s="168"/>
      <c r="J244" s="168"/>
      <c r="K244" s="168"/>
      <c r="L244" s="196"/>
    </row>
    <row r="245" spans="1:13" ht="26.25" customHeight="1">
      <c r="A245" s="167"/>
      <c r="B245" s="276"/>
      <c r="C245" s="168"/>
      <c r="D245" s="168"/>
      <c r="E245" s="266"/>
      <c r="F245" s="268"/>
      <c r="G245" s="168"/>
      <c r="H245" s="168"/>
      <c r="I245" s="168"/>
      <c r="J245" s="168"/>
      <c r="K245" s="168"/>
      <c r="L245" s="196"/>
    </row>
    <row r="246" spans="1:13" ht="26.25" customHeight="1">
      <c r="A246" s="167"/>
      <c r="B246" s="276"/>
      <c r="C246" s="168"/>
      <c r="D246" s="168"/>
      <c r="E246" s="266"/>
      <c r="F246" s="268"/>
      <c r="G246" s="168"/>
      <c r="H246" s="168"/>
      <c r="I246" s="168"/>
      <c r="J246" s="168"/>
      <c r="K246" s="168"/>
      <c r="L246" s="196"/>
    </row>
    <row r="247" spans="1:13" ht="26.25" customHeight="1">
      <c r="A247" s="167"/>
      <c r="B247" s="276"/>
      <c r="C247" s="168"/>
      <c r="D247" s="168"/>
      <c r="E247" s="266"/>
      <c r="F247" s="268"/>
      <c r="G247" s="168"/>
      <c r="H247" s="168"/>
      <c r="I247" s="168"/>
      <c r="J247" s="168"/>
      <c r="K247" s="168"/>
      <c r="L247" s="196"/>
    </row>
    <row r="248" spans="1:13" ht="26.25" customHeight="1">
      <c r="A248" s="167"/>
      <c r="B248" s="276"/>
      <c r="C248" s="168"/>
      <c r="D248" s="168"/>
      <c r="E248" s="266"/>
      <c r="F248" s="268"/>
      <c r="G248" s="168"/>
      <c r="H248" s="168"/>
      <c r="I248" s="168"/>
      <c r="J248" s="168"/>
      <c r="K248" s="168"/>
      <c r="L248" s="196"/>
    </row>
    <row r="249" spans="1:13" ht="26.25" customHeight="1">
      <c r="A249" s="167"/>
      <c r="B249" s="276"/>
      <c r="C249" s="168"/>
      <c r="D249" s="168"/>
      <c r="E249" s="266"/>
      <c r="F249" s="268"/>
      <c r="G249" s="168"/>
      <c r="H249" s="168"/>
      <c r="I249" s="168"/>
      <c r="J249" s="168"/>
      <c r="K249" s="168"/>
      <c r="L249" s="196"/>
    </row>
    <row r="250" spans="1:13" ht="26.25" customHeight="1">
      <c r="A250" s="167"/>
      <c r="B250" s="276"/>
      <c r="C250" s="168"/>
      <c r="D250" s="168"/>
      <c r="E250" s="266"/>
      <c r="F250" s="268"/>
      <c r="G250" s="168"/>
      <c r="H250" s="168"/>
      <c r="I250" s="168"/>
      <c r="J250" s="168"/>
      <c r="K250" s="168"/>
      <c r="L250" s="196"/>
    </row>
    <row r="251" spans="1:13" ht="26.25" customHeight="1">
      <c r="A251" s="167"/>
      <c r="B251" s="276"/>
      <c r="C251" s="168"/>
      <c r="D251" s="168"/>
      <c r="E251" s="266"/>
      <c r="F251" s="268"/>
      <c r="G251" s="168"/>
      <c r="H251" s="168"/>
      <c r="I251" s="168"/>
      <c r="J251" s="168"/>
      <c r="K251" s="168"/>
      <c r="L251" s="196"/>
    </row>
    <row r="252" spans="1:13" ht="26.25" customHeight="1">
      <c r="A252" s="167"/>
      <c r="B252" s="276"/>
      <c r="C252" s="168"/>
      <c r="D252" s="168"/>
      <c r="E252" s="266"/>
      <c r="F252" s="268"/>
      <c r="G252" s="168"/>
      <c r="H252" s="168"/>
      <c r="I252" s="168"/>
      <c r="J252" s="168"/>
      <c r="K252" s="168"/>
      <c r="L252" s="196"/>
    </row>
    <row r="253" spans="1:13" ht="26.25" customHeight="1">
      <c r="A253" s="167"/>
      <c r="B253" s="276"/>
      <c r="C253" s="168"/>
      <c r="D253" s="168"/>
      <c r="E253" s="266"/>
      <c r="F253" s="268"/>
      <c r="G253" s="168"/>
      <c r="H253" s="168"/>
      <c r="I253" s="168"/>
      <c r="J253" s="168"/>
      <c r="K253" s="168"/>
      <c r="L253" s="196"/>
    </row>
    <row r="254" spans="1:13" ht="26.25" customHeight="1">
      <c r="A254" s="167"/>
      <c r="B254" s="276"/>
      <c r="C254" s="168"/>
      <c r="D254" s="168"/>
      <c r="E254" s="266"/>
      <c r="F254" s="268"/>
      <c r="G254" s="168"/>
      <c r="H254" s="168"/>
      <c r="I254" s="168"/>
      <c r="J254" s="168"/>
      <c r="K254" s="168"/>
      <c r="L254" s="196"/>
    </row>
    <row r="255" spans="1:13" s="242" customFormat="1" ht="26.25" customHeight="1">
      <c r="A255" s="293"/>
      <c r="B255" s="294"/>
      <c r="C255" s="295"/>
      <c r="D255" s="295"/>
      <c r="E255" s="304"/>
      <c r="F255" s="305"/>
      <c r="G255" s="295"/>
      <c r="H255" s="295"/>
      <c r="I255" s="295"/>
      <c r="J255" s="295"/>
      <c r="K255" s="295"/>
      <c r="L255" s="239"/>
      <c r="M255" s="241"/>
    </row>
    <row r="256" spans="1:13" ht="26.25" customHeight="1">
      <c r="A256" s="167"/>
      <c r="B256" s="276"/>
      <c r="C256" s="168"/>
      <c r="D256" s="168"/>
      <c r="E256" s="266"/>
      <c r="F256" s="268"/>
      <c r="G256" s="168"/>
      <c r="H256" s="168"/>
      <c r="I256" s="168"/>
      <c r="J256" s="168"/>
      <c r="K256" s="168"/>
      <c r="L256" s="196"/>
    </row>
    <row r="257" spans="1:12" ht="26.25" customHeight="1">
      <c r="A257" s="167"/>
      <c r="B257" s="276"/>
      <c r="C257" s="168"/>
      <c r="D257" s="168"/>
      <c r="E257" s="266"/>
      <c r="F257" s="268"/>
      <c r="G257" s="168"/>
      <c r="H257" s="168"/>
      <c r="I257" s="168"/>
      <c r="J257" s="168"/>
      <c r="K257" s="168"/>
      <c r="L257" s="196"/>
    </row>
    <row r="258" spans="1:12" ht="26.25" customHeight="1">
      <c r="A258" s="167"/>
      <c r="B258" s="276"/>
      <c r="C258" s="168"/>
      <c r="D258" s="168"/>
      <c r="E258" s="266"/>
      <c r="F258" s="268"/>
      <c r="G258" s="168"/>
      <c r="H258" s="168"/>
      <c r="I258" s="168"/>
      <c r="J258" s="168"/>
      <c r="K258" s="168"/>
      <c r="L258" s="196"/>
    </row>
    <row r="259" spans="1:12" ht="26.25" customHeight="1">
      <c r="A259" s="167"/>
      <c r="B259" s="276"/>
      <c r="C259" s="168"/>
      <c r="D259" s="168"/>
      <c r="E259" s="266"/>
      <c r="F259" s="268"/>
      <c r="G259" s="168"/>
      <c r="H259" s="168"/>
      <c r="I259" s="168"/>
      <c r="J259" s="168"/>
      <c r="K259" s="168"/>
      <c r="L259" s="196"/>
    </row>
    <row r="260" spans="1:12" ht="26.25" customHeight="1">
      <c r="A260" s="167"/>
      <c r="B260" s="276"/>
      <c r="C260" s="168"/>
      <c r="D260" s="168"/>
      <c r="E260" s="266"/>
      <c r="F260" s="268"/>
      <c r="G260" s="168"/>
      <c r="H260" s="168"/>
      <c r="I260" s="168"/>
      <c r="J260" s="168"/>
      <c r="K260" s="168"/>
      <c r="L260" s="196"/>
    </row>
    <row r="261" spans="1:12" ht="26.25" customHeight="1">
      <c r="A261" s="167"/>
      <c r="B261" s="276"/>
      <c r="C261" s="168"/>
      <c r="D261" s="168"/>
      <c r="E261" s="266"/>
      <c r="F261" s="268"/>
      <c r="G261" s="168"/>
      <c r="H261" s="168"/>
      <c r="I261" s="168"/>
      <c r="J261" s="168"/>
      <c r="K261" s="168"/>
      <c r="L261" s="196"/>
    </row>
    <row r="262" spans="1:12" ht="26.25" customHeight="1">
      <c r="A262" s="167"/>
      <c r="B262" s="276"/>
      <c r="C262" s="168"/>
      <c r="D262" s="168"/>
      <c r="E262" s="266"/>
      <c r="F262" s="268"/>
      <c r="G262" s="168"/>
      <c r="H262" s="168"/>
      <c r="I262" s="168"/>
      <c r="J262" s="168"/>
      <c r="K262" s="168"/>
      <c r="L262" s="196"/>
    </row>
    <row r="263" spans="1:12" ht="26.25" customHeight="1">
      <c r="A263" s="167"/>
      <c r="B263" s="276"/>
      <c r="C263" s="168"/>
      <c r="D263" s="168"/>
      <c r="E263" s="266"/>
      <c r="F263" s="268"/>
      <c r="G263" s="168"/>
      <c r="H263" s="168"/>
      <c r="I263" s="168"/>
      <c r="J263" s="168"/>
      <c r="K263" s="168"/>
      <c r="L263" s="196"/>
    </row>
    <row r="264" spans="1:12" ht="26.25" customHeight="1">
      <c r="A264" s="167"/>
      <c r="B264" s="276"/>
      <c r="C264" s="168"/>
      <c r="D264" s="168"/>
      <c r="E264" s="266"/>
      <c r="F264" s="268"/>
      <c r="G264" s="168"/>
      <c r="H264" s="168"/>
      <c r="I264" s="168"/>
      <c r="J264" s="168"/>
      <c r="K264" s="168"/>
      <c r="L264" s="196"/>
    </row>
    <row r="265" spans="1:12" ht="26.25" customHeight="1">
      <c r="A265" s="167"/>
      <c r="B265" s="276"/>
      <c r="C265" s="168"/>
      <c r="D265" s="168"/>
      <c r="E265" s="266"/>
      <c r="F265" s="268"/>
      <c r="G265" s="168"/>
      <c r="H265" s="168"/>
      <c r="I265" s="168"/>
      <c r="J265" s="168"/>
      <c r="K265" s="168"/>
      <c r="L265" s="196"/>
    </row>
    <row r="266" spans="1:12" ht="26.25" customHeight="1">
      <c r="A266" s="167"/>
      <c r="B266" s="276"/>
      <c r="C266" s="168"/>
      <c r="D266" s="168"/>
      <c r="E266" s="266"/>
      <c r="F266" s="268"/>
      <c r="G266" s="168"/>
      <c r="H266" s="168"/>
      <c r="I266" s="168"/>
      <c r="J266" s="168"/>
      <c r="K266" s="168"/>
      <c r="L266" s="196"/>
    </row>
    <row r="267" spans="1:12" ht="26.25" customHeight="1">
      <c r="A267" s="167"/>
      <c r="B267" s="276"/>
      <c r="C267" s="168"/>
      <c r="D267" s="168"/>
      <c r="E267" s="266"/>
      <c r="F267" s="268"/>
      <c r="G267" s="168"/>
      <c r="H267" s="168"/>
      <c r="I267" s="168"/>
      <c r="J267" s="168"/>
      <c r="K267" s="168"/>
      <c r="L267" s="196"/>
    </row>
    <row r="268" spans="1:12" ht="26.25" customHeight="1">
      <c r="A268" s="167"/>
      <c r="B268" s="276"/>
      <c r="C268" s="168"/>
      <c r="D268" s="168"/>
      <c r="E268" s="266"/>
      <c r="F268" s="268"/>
      <c r="G268" s="168"/>
      <c r="H268" s="168"/>
      <c r="I268" s="168"/>
      <c r="J268" s="168"/>
      <c r="K268" s="168"/>
      <c r="L268" s="196"/>
    </row>
    <row r="269" spans="1:12" ht="26.25" customHeight="1">
      <c r="A269" s="167"/>
      <c r="B269" s="276"/>
      <c r="C269" s="168"/>
      <c r="D269" s="168"/>
      <c r="E269" s="266"/>
      <c r="F269" s="268"/>
      <c r="G269" s="168"/>
      <c r="H269" s="168"/>
      <c r="I269" s="168"/>
      <c r="J269" s="168"/>
      <c r="K269" s="168"/>
      <c r="L269" s="196"/>
    </row>
    <row r="270" spans="1:12" ht="26.25" customHeight="1">
      <c r="A270" s="167"/>
      <c r="B270" s="276"/>
      <c r="C270" s="168"/>
      <c r="D270" s="168"/>
      <c r="E270" s="266"/>
      <c r="F270" s="268"/>
      <c r="G270" s="168"/>
      <c r="H270" s="168"/>
      <c r="I270" s="168"/>
      <c r="J270" s="168"/>
      <c r="K270" s="168"/>
      <c r="L270" s="196"/>
    </row>
    <row r="271" spans="1:12" ht="26.25" customHeight="1">
      <c r="A271" s="167"/>
      <c r="B271" s="276"/>
      <c r="C271" s="168"/>
      <c r="D271" s="168"/>
      <c r="E271" s="266"/>
      <c r="F271" s="268"/>
      <c r="G271" s="168"/>
      <c r="H271" s="168"/>
      <c r="I271" s="168"/>
      <c r="J271" s="168"/>
      <c r="K271" s="168"/>
      <c r="L271" s="196"/>
    </row>
    <row r="272" spans="1:12" ht="26.25" customHeight="1">
      <c r="A272" s="167"/>
      <c r="B272" s="276"/>
      <c r="C272" s="168"/>
      <c r="D272" s="168"/>
      <c r="E272" s="266"/>
      <c r="F272" s="268"/>
      <c r="G272" s="168"/>
      <c r="H272" s="168"/>
      <c r="I272" s="168"/>
      <c r="J272" s="168"/>
      <c r="K272" s="168"/>
      <c r="L272" s="196"/>
    </row>
    <row r="273" spans="1:13" ht="26.25" customHeight="1">
      <c r="A273" s="167"/>
      <c r="B273" s="276"/>
      <c r="C273" s="168"/>
      <c r="D273" s="168"/>
      <c r="E273" s="266"/>
      <c r="F273" s="268"/>
      <c r="G273" s="168"/>
      <c r="H273" s="168"/>
      <c r="I273" s="168"/>
      <c r="J273" s="168"/>
      <c r="K273" s="168"/>
      <c r="L273" s="196"/>
    </row>
    <row r="274" spans="1:13" ht="26.25" customHeight="1">
      <c r="A274" s="167"/>
      <c r="B274" s="276"/>
      <c r="C274" s="168"/>
      <c r="D274" s="168"/>
      <c r="E274" s="266"/>
      <c r="F274" s="268"/>
      <c r="G274" s="168"/>
      <c r="H274" s="168"/>
      <c r="I274" s="168"/>
      <c r="J274" s="168"/>
      <c r="K274" s="168"/>
      <c r="L274" s="196"/>
    </row>
    <row r="275" spans="1:13" s="242" customFormat="1" ht="26.25" customHeight="1">
      <c r="A275" s="293"/>
      <c r="B275" s="294"/>
      <c r="C275" s="295"/>
      <c r="D275" s="295"/>
      <c r="E275" s="304"/>
      <c r="F275" s="305"/>
      <c r="G275" s="295"/>
      <c r="H275" s="295"/>
      <c r="I275" s="295"/>
      <c r="J275" s="295"/>
      <c r="K275" s="295"/>
      <c r="L275" s="239"/>
      <c r="M275" s="241"/>
    </row>
    <row r="276" spans="1:13" ht="26.25" customHeight="1">
      <c r="A276" s="167"/>
      <c r="B276" s="276"/>
      <c r="C276" s="168"/>
      <c r="D276" s="168"/>
      <c r="E276" s="266"/>
      <c r="F276" s="268"/>
      <c r="G276" s="168"/>
      <c r="H276" s="168"/>
      <c r="I276" s="168"/>
      <c r="J276" s="168"/>
      <c r="K276" s="168"/>
      <c r="L276" s="196"/>
    </row>
    <row r="277" spans="1:13" ht="26.25" customHeight="1">
      <c r="A277" s="167"/>
      <c r="B277" s="276"/>
      <c r="C277" s="168"/>
      <c r="D277" s="168"/>
      <c r="E277" s="266"/>
      <c r="F277" s="268"/>
      <c r="G277" s="168"/>
      <c r="H277" s="168"/>
      <c r="I277" s="168"/>
      <c r="J277" s="168"/>
      <c r="K277" s="168"/>
      <c r="L277" s="196"/>
    </row>
    <row r="278" spans="1:13" ht="26.25" customHeight="1">
      <c r="A278" s="167"/>
      <c r="B278" s="276"/>
      <c r="C278" s="168"/>
      <c r="D278" s="168"/>
      <c r="E278" s="266"/>
      <c r="F278" s="268"/>
      <c r="G278" s="168"/>
      <c r="H278" s="168"/>
      <c r="I278" s="168"/>
      <c r="J278" s="168"/>
      <c r="K278" s="168"/>
      <c r="L278" s="196"/>
    </row>
    <row r="279" spans="1:13" ht="26.25" customHeight="1">
      <c r="A279" s="167"/>
      <c r="B279" s="276"/>
      <c r="C279" s="168"/>
      <c r="D279" s="168"/>
      <c r="E279" s="266"/>
      <c r="F279" s="268"/>
      <c r="G279" s="168"/>
      <c r="H279" s="168"/>
      <c r="I279" s="168"/>
      <c r="J279" s="168"/>
      <c r="K279" s="168"/>
      <c r="L279" s="196"/>
    </row>
    <row r="280" spans="1:13" ht="26.25" customHeight="1">
      <c r="A280" s="167"/>
      <c r="B280" s="276"/>
      <c r="C280" s="168"/>
      <c r="D280" s="168"/>
      <c r="E280" s="266"/>
      <c r="F280" s="268"/>
      <c r="G280" s="168"/>
      <c r="H280" s="168"/>
      <c r="I280" s="168"/>
      <c r="J280" s="168"/>
      <c r="K280" s="168"/>
      <c r="L280" s="196"/>
    </row>
    <row r="281" spans="1:13" ht="26.25" customHeight="1">
      <c r="A281" s="167"/>
      <c r="B281" s="276"/>
      <c r="C281" s="168"/>
      <c r="D281" s="168"/>
      <c r="E281" s="266"/>
      <c r="F281" s="268"/>
      <c r="G281" s="168"/>
      <c r="H281" s="168"/>
      <c r="I281" s="168"/>
      <c r="J281" s="168"/>
      <c r="K281" s="168"/>
      <c r="L281" s="196"/>
    </row>
    <row r="282" spans="1:13" ht="26.25" customHeight="1">
      <c r="A282" s="167"/>
      <c r="B282" s="276"/>
      <c r="C282" s="168"/>
      <c r="D282" s="168"/>
      <c r="E282" s="266"/>
      <c r="F282" s="268"/>
      <c r="G282" s="168"/>
      <c r="H282" s="168"/>
      <c r="I282" s="168"/>
      <c r="J282" s="168"/>
      <c r="K282" s="168"/>
      <c r="L282" s="196"/>
    </row>
    <row r="283" spans="1:13" ht="26.25" customHeight="1">
      <c r="A283" s="167"/>
      <c r="B283" s="276"/>
      <c r="C283" s="168"/>
      <c r="D283" s="168"/>
      <c r="E283" s="266"/>
      <c r="F283" s="268"/>
      <c r="G283" s="168"/>
      <c r="H283" s="168"/>
      <c r="I283" s="168"/>
      <c r="J283" s="168"/>
      <c r="K283" s="168"/>
      <c r="L283" s="196"/>
    </row>
    <row r="284" spans="1:13" ht="26.25" customHeight="1">
      <c r="A284" s="167"/>
      <c r="B284" s="276"/>
      <c r="C284" s="168"/>
      <c r="D284" s="168"/>
      <c r="E284" s="266"/>
      <c r="F284" s="268"/>
      <c r="G284" s="168"/>
      <c r="H284" s="168"/>
      <c r="I284" s="168"/>
      <c r="J284" s="168"/>
      <c r="K284" s="168"/>
      <c r="L284" s="196"/>
    </row>
    <row r="285" spans="1:13" ht="26.25" customHeight="1">
      <c r="A285" s="167"/>
      <c r="B285" s="276"/>
      <c r="C285" s="168"/>
      <c r="D285" s="168"/>
      <c r="E285" s="266"/>
      <c r="F285" s="268"/>
      <c r="G285" s="168"/>
      <c r="H285" s="168"/>
      <c r="I285" s="168"/>
      <c r="J285" s="168"/>
      <c r="K285" s="168"/>
      <c r="L285" s="196"/>
    </row>
    <row r="286" spans="1:13" ht="26.25" customHeight="1">
      <c r="A286" s="167"/>
      <c r="B286" s="276"/>
      <c r="C286" s="168"/>
      <c r="D286" s="168"/>
      <c r="E286" s="266"/>
      <c r="F286" s="268"/>
      <c r="G286" s="168"/>
      <c r="H286" s="168"/>
      <c r="I286" s="168"/>
      <c r="J286" s="168"/>
      <c r="K286" s="168"/>
      <c r="L286" s="196"/>
    </row>
    <row r="287" spans="1:13" ht="26.25" customHeight="1">
      <c r="A287" s="167"/>
      <c r="B287" s="276"/>
      <c r="C287" s="168"/>
      <c r="D287" s="168"/>
      <c r="E287" s="266"/>
      <c r="F287" s="268"/>
      <c r="G287" s="168"/>
      <c r="H287" s="168"/>
      <c r="I287" s="168"/>
      <c r="J287" s="168"/>
      <c r="K287" s="168"/>
      <c r="L287" s="196"/>
    </row>
    <row r="288" spans="1:13" ht="26.25" customHeight="1">
      <c r="A288" s="167"/>
      <c r="B288" s="276"/>
      <c r="C288" s="168"/>
      <c r="D288" s="168"/>
      <c r="E288" s="266"/>
      <c r="F288" s="268"/>
      <c r="G288" s="168"/>
      <c r="H288" s="168"/>
      <c r="I288" s="168"/>
      <c r="J288" s="168"/>
      <c r="K288" s="168"/>
      <c r="L288" s="196"/>
    </row>
    <row r="289" spans="1:12" ht="26.25" customHeight="1">
      <c r="A289" s="167"/>
      <c r="B289" s="276"/>
      <c r="C289" s="168"/>
      <c r="D289" s="168"/>
      <c r="E289" s="266"/>
      <c r="F289" s="268"/>
      <c r="G289" s="168"/>
      <c r="H289" s="168"/>
      <c r="I289" s="168"/>
      <c r="J289" s="168"/>
      <c r="K289" s="168"/>
      <c r="L289" s="196"/>
    </row>
    <row r="290" spans="1:12" ht="26.25" customHeight="1">
      <c r="A290" s="167"/>
      <c r="B290" s="276"/>
      <c r="C290" s="168"/>
      <c r="D290" s="168"/>
      <c r="E290" s="266"/>
      <c r="F290" s="268"/>
      <c r="G290" s="168"/>
      <c r="H290" s="168"/>
      <c r="I290" s="168"/>
      <c r="J290" s="168"/>
      <c r="K290" s="168"/>
      <c r="L290" s="196"/>
    </row>
    <row r="291" spans="1:12" ht="26.25" customHeight="1">
      <c r="A291" s="167"/>
      <c r="B291" s="276"/>
      <c r="C291" s="168"/>
      <c r="D291" s="168"/>
      <c r="E291" s="266"/>
      <c r="F291" s="268"/>
      <c r="G291" s="168"/>
      <c r="H291" s="168"/>
      <c r="I291" s="168"/>
      <c r="J291" s="168"/>
      <c r="K291" s="168"/>
      <c r="L291" s="196"/>
    </row>
    <row r="292" spans="1:12" ht="26.25" customHeight="1">
      <c r="A292" s="167"/>
      <c r="B292" s="276"/>
      <c r="C292" s="168"/>
      <c r="D292" s="168"/>
      <c r="E292" s="266"/>
      <c r="F292" s="268"/>
      <c r="G292" s="168"/>
      <c r="H292" s="168"/>
      <c r="I292" s="168"/>
      <c r="J292" s="168"/>
      <c r="K292" s="168"/>
      <c r="L292" s="196"/>
    </row>
    <row r="293" spans="1:12" ht="26.25" customHeight="1">
      <c r="A293" s="167"/>
      <c r="B293" s="276"/>
      <c r="C293" s="168"/>
      <c r="D293" s="168"/>
      <c r="E293" s="266"/>
      <c r="F293" s="268"/>
      <c r="G293" s="168"/>
      <c r="H293" s="168"/>
      <c r="I293" s="168"/>
      <c r="J293" s="168"/>
      <c r="K293" s="168"/>
      <c r="L293" s="196"/>
    </row>
    <row r="294" spans="1:12" ht="26.25" customHeight="1">
      <c r="A294" s="167"/>
      <c r="B294" s="276"/>
      <c r="C294" s="168"/>
      <c r="D294" s="168"/>
      <c r="E294" s="266"/>
      <c r="F294" s="268"/>
      <c r="G294" s="168"/>
      <c r="H294" s="168"/>
      <c r="I294" s="168"/>
      <c r="J294" s="168"/>
      <c r="K294" s="168"/>
      <c r="L294" s="196"/>
    </row>
    <row r="295" spans="1:12" ht="26.25" customHeight="1">
      <c r="A295" s="167"/>
      <c r="B295" s="276"/>
      <c r="C295" s="168"/>
      <c r="D295" s="168"/>
      <c r="E295" s="266"/>
      <c r="F295" s="268"/>
      <c r="G295" s="168"/>
      <c r="H295" s="168"/>
      <c r="I295" s="168"/>
      <c r="J295" s="168"/>
      <c r="K295" s="168"/>
      <c r="L295" s="196"/>
    </row>
    <row r="296" spans="1:12" ht="26.25" customHeight="1">
      <c r="A296" s="167"/>
      <c r="B296" s="276"/>
      <c r="C296" s="168"/>
      <c r="D296" s="168"/>
      <c r="E296" s="266"/>
      <c r="F296" s="268"/>
      <c r="G296" s="168"/>
      <c r="H296" s="168"/>
      <c r="I296" s="168"/>
      <c r="J296" s="168"/>
      <c r="K296" s="168"/>
      <c r="L296" s="196"/>
    </row>
    <row r="297" spans="1:12" ht="26.25" customHeight="1">
      <c r="A297" s="167"/>
      <c r="B297" s="276"/>
      <c r="C297" s="168"/>
      <c r="D297" s="168"/>
      <c r="E297" s="266"/>
      <c r="F297" s="268"/>
      <c r="G297" s="168"/>
      <c r="H297" s="168"/>
      <c r="I297" s="168"/>
      <c r="J297" s="168"/>
      <c r="K297" s="168"/>
      <c r="L297" s="196"/>
    </row>
    <row r="298" spans="1:12" ht="26.25" customHeight="1">
      <c r="A298" s="167"/>
      <c r="B298" s="276"/>
      <c r="C298" s="168"/>
      <c r="D298" s="168"/>
      <c r="E298" s="266"/>
      <c r="F298" s="268"/>
      <c r="G298" s="168"/>
      <c r="H298" s="168"/>
      <c r="I298" s="168"/>
      <c r="J298" s="168"/>
      <c r="K298" s="168"/>
      <c r="L298" s="196"/>
    </row>
    <row r="299" spans="1:12" ht="26.25" customHeight="1">
      <c r="A299" s="167"/>
      <c r="B299" s="276"/>
      <c r="C299" s="168"/>
      <c r="D299" s="168"/>
      <c r="E299" s="266"/>
      <c r="F299" s="268"/>
      <c r="G299" s="168"/>
      <c r="H299" s="168"/>
      <c r="I299" s="168"/>
      <c r="J299" s="168"/>
      <c r="K299" s="168"/>
      <c r="L299" s="196"/>
    </row>
    <row r="300" spans="1:12" ht="26.25" customHeight="1">
      <c r="A300" s="167"/>
      <c r="B300" s="276"/>
      <c r="C300" s="168"/>
      <c r="D300" s="168"/>
      <c r="E300" s="266"/>
      <c r="F300" s="268"/>
      <c r="G300" s="168"/>
      <c r="H300" s="168"/>
      <c r="I300" s="168"/>
      <c r="J300" s="168"/>
      <c r="K300" s="168"/>
      <c r="L300" s="196"/>
    </row>
    <row r="301" spans="1:12" ht="26.25" customHeight="1">
      <c r="A301" s="167"/>
      <c r="B301" s="276"/>
      <c r="C301" s="168"/>
      <c r="D301" s="168"/>
      <c r="E301" s="266"/>
      <c r="F301" s="268"/>
      <c r="G301" s="168"/>
      <c r="H301" s="168"/>
      <c r="I301" s="168"/>
      <c r="J301" s="168"/>
      <c r="K301" s="168"/>
      <c r="L301" s="196"/>
    </row>
    <row r="302" spans="1:12" ht="26.25" customHeight="1">
      <c r="A302" s="167"/>
      <c r="B302" s="276"/>
      <c r="C302" s="168"/>
      <c r="D302" s="168"/>
      <c r="E302" s="266"/>
      <c r="F302" s="268"/>
      <c r="G302" s="168"/>
      <c r="H302" s="168"/>
      <c r="I302" s="168"/>
      <c r="J302" s="168"/>
      <c r="K302" s="168"/>
      <c r="L302" s="196"/>
    </row>
    <row r="303" spans="1:12" ht="26.25" customHeight="1">
      <c r="A303" s="167"/>
      <c r="B303" s="276"/>
      <c r="C303" s="168"/>
      <c r="D303" s="168"/>
      <c r="E303" s="266"/>
      <c r="F303" s="268"/>
      <c r="G303" s="168"/>
      <c r="H303" s="168"/>
      <c r="I303" s="168"/>
      <c r="J303" s="168"/>
      <c r="K303" s="168"/>
      <c r="L303" s="196"/>
    </row>
    <row r="304" spans="1:12" ht="26.25" customHeight="1">
      <c r="A304" s="167"/>
      <c r="B304" s="276"/>
      <c r="C304" s="168"/>
      <c r="D304" s="168"/>
      <c r="E304" s="266"/>
      <c r="F304" s="268"/>
      <c r="G304" s="168"/>
      <c r="H304" s="168"/>
      <c r="I304" s="168"/>
      <c r="J304" s="168"/>
      <c r="K304" s="168"/>
      <c r="L304" s="196"/>
    </row>
    <row r="305" spans="1:12" ht="26.25" customHeight="1">
      <c r="A305" s="167"/>
      <c r="B305" s="276"/>
      <c r="C305" s="168"/>
      <c r="D305" s="168"/>
      <c r="E305" s="266"/>
      <c r="F305" s="268"/>
      <c r="G305" s="168"/>
      <c r="H305" s="168"/>
      <c r="I305" s="168"/>
      <c r="J305" s="168"/>
      <c r="K305" s="168"/>
      <c r="L305" s="196"/>
    </row>
    <row r="306" spans="1:12" ht="26.25" customHeight="1">
      <c r="A306" s="167"/>
      <c r="B306" s="276"/>
      <c r="C306" s="168"/>
      <c r="D306" s="168"/>
      <c r="E306" s="266"/>
      <c r="F306" s="268"/>
      <c r="G306" s="168"/>
      <c r="H306" s="168"/>
      <c r="I306" s="168"/>
      <c r="J306" s="168"/>
      <c r="K306" s="168"/>
      <c r="L306" s="196"/>
    </row>
    <row r="307" spans="1:12" ht="26.25" customHeight="1">
      <c r="A307" s="167"/>
      <c r="B307" s="276"/>
      <c r="C307" s="168"/>
      <c r="D307" s="168"/>
      <c r="E307" s="266"/>
      <c r="F307" s="268"/>
      <c r="G307" s="168"/>
      <c r="H307" s="168"/>
      <c r="I307" s="168"/>
      <c r="J307" s="168"/>
      <c r="K307" s="168"/>
      <c r="L307" s="196"/>
    </row>
    <row r="308" spans="1:12" ht="26.25" customHeight="1">
      <c r="A308" s="167"/>
      <c r="B308" s="276"/>
      <c r="C308" s="168"/>
      <c r="D308" s="168"/>
      <c r="E308" s="266"/>
      <c r="F308" s="268"/>
      <c r="G308" s="168"/>
      <c r="H308" s="168"/>
      <c r="I308" s="168"/>
      <c r="J308" s="168"/>
      <c r="K308" s="168"/>
      <c r="L308" s="196"/>
    </row>
    <row r="309" spans="1:12" ht="26.25" customHeight="1">
      <c r="A309" s="167"/>
      <c r="B309" s="276"/>
      <c r="C309" s="168"/>
      <c r="D309" s="168"/>
      <c r="E309" s="266"/>
      <c r="F309" s="268"/>
      <c r="G309" s="168"/>
      <c r="H309" s="168"/>
      <c r="I309" s="168"/>
      <c r="J309" s="168"/>
      <c r="K309" s="168"/>
      <c r="L309" s="196"/>
    </row>
    <row r="310" spans="1:12" ht="26.25" customHeight="1">
      <c r="A310" s="167"/>
      <c r="B310" s="276"/>
      <c r="C310" s="168"/>
      <c r="D310" s="168"/>
      <c r="E310" s="266"/>
      <c r="F310" s="268"/>
      <c r="G310" s="168"/>
      <c r="H310" s="168"/>
      <c r="I310" s="168"/>
      <c r="J310" s="168"/>
      <c r="K310" s="168"/>
      <c r="L310" s="196"/>
    </row>
    <row r="311" spans="1:12" ht="26.25" customHeight="1">
      <c r="A311" s="167"/>
      <c r="B311" s="276"/>
      <c r="C311" s="168"/>
      <c r="D311" s="168"/>
      <c r="E311" s="266"/>
      <c r="F311" s="268"/>
      <c r="G311" s="168"/>
      <c r="H311" s="168"/>
      <c r="I311" s="168"/>
      <c r="J311" s="168"/>
      <c r="K311" s="168"/>
      <c r="L311" s="196"/>
    </row>
    <row r="312" spans="1:12" ht="26.25" customHeight="1">
      <c r="A312" s="167"/>
      <c r="B312" s="276"/>
      <c r="C312" s="168"/>
      <c r="D312" s="168"/>
      <c r="E312" s="266"/>
      <c r="F312" s="268"/>
      <c r="G312" s="168"/>
      <c r="H312" s="168"/>
      <c r="I312" s="168"/>
      <c r="J312" s="168"/>
      <c r="K312" s="168"/>
      <c r="L312" s="196"/>
    </row>
    <row r="313" spans="1:12" ht="26.25" customHeight="1">
      <c r="A313" s="167"/>
      <c r="B313" s="276"/>
      <c r="C313" s="168"/>
      <c r="D313" s="168"/>
      <c r="E313" s="266"/>
      <c r="F313" s="268"/>
      <c r="G313" s="168"/>
      <c r="H313" s="168"/>
      <c r="I313" s="168"/>
      <c r="J313" s="168"/>
      <c r="K313" s="168"/>
      <c r="L313" s="196"/>
    </row>
    <row r="314" spans="1:12" ht="26.25" customHeight="1">
      <c r="A314" s="167"/>
      <c r="B314" s="276"/>
      <c r="C314" s="168"/>
      <c r="D314" s="168"/>
      <c r="E314" s="266"/>
      <c r="F314" s="268"/>
      <c r="G314" s="168"/>
      <c r="H314" s="168"/>
      <c r="I314" s="168"/>
      <c r="J314" s="168"/>
      <c r="K314" s="168"/>
      <c r="L314" s="196"/>
    </row>
    <row r="315" spans="1:12" ht="26.25" customHeight="1">
      <c r="A315" s="167"/>
      <c r="B315" s="276"/>
      <c r="C315" s="168"/>
      <c r="D315" s="168"/>
      <c r="E315" s="266"/>
      <c r="F315" s="268"/>
      <c r="G315" s="168"/>
      <c r="H315" s="168"/>
      <c r="I315" s="168"/>
      <c r="J315" s="168"/>
      <c r="K315" s="168"/>
      <c r="L315" s="196"/>
    </row>
    <row r="316" spans="1:12" ht="26.25" customHeight="1">
      <c r="A316" s="167"/>
      <c r="B316" s="276"/>
      <c r="C316" s="168"/>
      <c r="D316" s="168"/>
      <c r="E316" s="266"/>
      <c r="F316" s="268"/>
      <c r="G316" s="168"/>
      <c r="H316" s="168"/>
      <c r="I316" s="168"/>
      <c r="J316" s="168"/>
      <c r="K316" s="168"/>
      <c r="L316" s="196"/>
    </row>
    <row r="317" spans="1:12" ht="26.25" customHeight="1">
      <c r="A317" s="167"/>
      <c r="B317" s="276"/>
      <c r="C317" s="168"/>
      <c r="D317" s="168"/>
      <c r="E317" s="266"/>
      <c r="F317" s="268"/>
      <c r="G317" s="168"/>
      <c r="H317" s="168"/>
      <c r="I317" s="168"/>
      <c r="J317" s="168"/>
      <c r="K317" s="168"/>
      <c r="L317" s="196"/>
    </row>
    <row r="318" spans="1:12" ht="26.25" customHeight="1">
      <c r="A318" s="167"/>
      <c r="B318" s="276"/>
      <c r="C318" s="168"/>
      <c r="D318" s="168"/>
      <c r="E318" s="266"/>
      <c r="F318" s="268"/>
      <c r="G318" s="168"/>
      <c r="H318" s="168"/>
      <c r="I318" s="168"/>
      <c r="J318" s="168"/>
      <c r="K318" s="168"/>
      <c r="L318" s="196"/>
    </row>
    <row r="319" spans="1:12" ht="26.25" customHeight="1">
      <c r="A319" s="167"/>
      <c r="B319" s="276"/>
      <c r="C319" s="168"/>
      <c r="D319" s="168"/>
      <c r="E319" s="266"/>
      <c r="F319" s="268"/>
      <c r="G319" s="168"/>
      <c r="H319" s="168"/>
      <c r="I319" s="168"/>
      <c r="J319" s="168"/>
      <c r="K319" s="168"/>
      <c r="L319" s="196"/>
    </row>
    <row r="320" spans="1:12" ht="26.25" customHeight="1">
      <c r="A320" s="167"/>
      <c r="B320" s="276"/>
      <c r="C320" s="168"/>
      <c r="D320" s="168"/>
      <c r="E320" s="266"/>
      <c r="F320" s="268"/>
      <c r="G320" s="168"/>
      <c r="H320" s="168"/>
      <c r="I320" s="168"/>
      <c r="J320" s="168"/>
      <c r="K320" s="168"/>
      <c r="L320" s="196"/>
    </row>
    <row r="321" spans="1:13" ht="26.25" customHeight="1">
      <c r="A321" s="167"/>
      <c r="B321" s="276"/>
      <c r="C321" s="168"/>
      <c r="D321" s="168"/>
      <c r="E321" s="266"/>
      <c r="F321" s="268"/>
      <c r="G321" s="168"/>
      <c r="H321" s="168"/>
      <c r="I321" s="168"/>
      <c r="J321" s="168"/>
      <c r="K321" s="168"/>
      <c r="L321" s="196"/>
    </row>
    <row r="322" spans="1:13" ht="26.25" customHeight="1">
      <c r="A322" s="167"/>
      <c r="B322" s="276"/>
      <c r="C322" s="168"/>
      <c r="D322" s="168"/>
      <c r="E322" s="266"/>
      <c r="F322" s="268"/>
      <c r="G322" s="168"/>
      <c r="H322" s="168"/>
      <c r="I322" s="168"/>
      <c r="J322" s="168"/>
      <c r="K322" s="168"/>
      <c r="L322" s="196"/>
    </row>
    <row r="323" spans="1:13" ht="26.25" customHeight="1">
      <c r="A323" s="167"/>
      <c r="B323" s="276"/>
      <c r="C323" s="168"/>
      <c r="D323" s="168"/>
      <c r="E323" s="266"/>
      <c r="F323" s="268"/>
      <c r="G323" s="168"/>
      <c r="H323" s="168"/>
      <c r="I323" s="168"/>
      <c r="J323" s="168"/>
      <c r="K323" s="168"/>
      <c r="L323" s="196"/>
    </row>
    <row r="324" spans="1:13" ht="26.25" customHeight="1">
      <c r="A324" s="167"/>
      <c r="B324" s="276"/>
      <c r="C324" s="168"/>
      <c r="D324" s="168"/>
      <c r="E324" s="266"/>
      <c r="F324" s="268"/>
      <c r="G324" s="168"/>
      <c r="H324" s="168"/>
      <c r="I324" s="168"/>
      <c r="J324" s="168"/>
      <c r="K324" s="168"/>
      <c r="L324" s="196"/>
    </row>
    <row r="325" spans="1:13" s="242" customFormat="1" ht="26.25" customHeight="1">
      <c r="A325" s="293"/>
      <c r="B325" s="294"/>
      <c r="C325" s="295"/>
      <c r="D325" s="295"/>
      <c r="E325" s="304"/>
      <c r="F325" s="305"/>
      <c r="G325" s="295"/>
      <c r="H325" s="295"/>
      <c r="I325" s="295"/>
      <c r="J325" s="295"/>
      <c r="K325" s="295"/>
      <c r="L325" s="239"/>
      <c r="M325" s="241"/>
    </row>
    <row r="326" spans="1:13" ht="26.25" customHeight="1">
      <c r="A326" s="167"/>
      <c r="B326" s="276"/>
      <c r="C326" s="168"/>
      <c r="D326" s="168"/>
      <c r="E326" s="266"/>
      <c r="F326" s="268"/>
      <c r="G326" s="168"/>
      <c r="H326" s="168"/>
      <c r="I326" s="168"/>
      <c r="J326" s="168"/>
      <c r="K326" s="168"/>
      <c r="L326" s="196"/>
    </row>
    <row r="327" spans="1:13" s="242" customFormat="1" ht="26.25" customHeight="1">
      <c r="A327" s="293"/>
      <c r="B327" s="294"/>
      <c r="C327" s="295"/>
      <c r="D327" s="295"/>
      <c r="E327" s="304"/>
      <c r="F327" s="305"/>
      <c r="G327" s="295"/>
      <c r="H327" s="295"/>
      <c r="I327" s="295"/>
      <c r="J327" s="295"/>
      <c r="K327" s="295"/>
      <c r="L327" s="239"/>
      <c r="M327" s="241"/>
    </row>
    <row r="328" spans="1:13" ht="26.25" customHeight="1">
      <c r="A328" s="167"/>
      <c r="B328" s="276"/>
      <c r="C328" s="168"/>
      <c r="D328" s="168"/>
      <c r="E328" s="266"/>
      <c r="F328" s="268"/>
      <c r="G328" s="168"/>
      <c r="H328" s="168"/>
      <c r="I328" s="168"/>
      <c r="J328" s="168"/>
      <c r="K328" s="168"/>
      <c r="L328" s="196"/>
    </row>
    <row r="329" spans="1:13" ht="26.25" customHeight="1">
      <c r="A329" s="167"/>
      <c r="B329" s="276"/>
      <c r="C329" s="168"/>
      <c r="D329" s="168"/>
      <c r="E329" s="266"/>
      <c r="F329" s="268"/>
      <c r="G329" s="168"/>
      <c r="H329" s="168"/>
      <c r="I329" s="168"/>
      <c r="J329" s="168"/>
      <c r="K329" s="168"/>
      <c r="L329" s="196"/>
    </row>
    <row r="330" spans="1:13" ht="26.25" customHeight="1">
      <c r="A330" s="167"/>
      <c r="B330" s="276"/>
      <c r="C330" s="168"/>
      <c r="D330" s="168"/>
      <c r="E330" s="266"/>
      <c r="F330" s="268"/>
      <c r="G330" s="168"/>
      <c r="H330" s="168"/>
      <c r="I330" s="168"/>
      <c r="J330" s="168"/>
      <c r="K330" s="168"/>
      <c r="L330" s="196"/>
    </row>
    <row r="331" spans="1:13" ht="26.25" customHeight="1">
      <c r="A331" s="167"/>
      <c r="B331" s="276"/>
      <c r="C331" s="168"/>
      <c r="D331" s="168"/>
      <c r="E331" s="266"/>
      <c r="F331" s="268"/>
      <c r="G331" s="168"/>
      <c r="H331" s="168"/>
      <c r="I331" s="168"/>
      <c r="J331" s="168"/>
      <c r="K331" s="168"/>
      <c r="L331" s="196"/>
    </row>
    <row r="332" spans="1:13" ht="26.25" customHeight="1">
      <c r="A332" s="167"/>
      <c r="B332" s="276"/>
      <c r="C332" s="168"/>
      <c r="D332" s="168"/>
      <c r="E332" s="266"/>
      <c r="F332" s="268"/>
      <c r="G332" s="168"/>
      <c r="H332" s="168"/>
      <c r="I332" s="168"/>
      <c r="J332" s="168"/>
      <c r="K332" s="168"/>
      <c r="L332" s="196"/>
    </row>
    <row r="333" spans="1:13" ht="26.25" customHeight="1">
      <c r="A333" s="167"/>
      <c r="B333" s="276"/>
      <c r="C333" s="168"/>
      <c r="D333" s="168"/>
      <c r="E333" s="266"/>
      <c r="F333" s="268"/>
      <c r="G333" s="168"/>
      <c r="H333" s="168"/>
      <c r="I333" s="168"/>
      <c r="J333" s="168"/>
      <c r="K333" s="168"/>
      <c r="L333" s="196"/>
    </row>
    <row r="334" spans="1:13" ht="26.25" customHeight="1">
      <c r="A334" s="167"/>
      <c r="B334" s="276"/>
      <c r="C334" s="168"/>
      <c r="D334" s="168"/>
      <c r="E334" s="266"/>
      <c r="F334" s="268"/>
      <c r="G334" s="168"/>
      <c r="H334" s="168"/>
      <c r="I334" s="168"/>
      <c r="J334" s="168"/>
      <c r="K334" s="168"/>
      <c r="L334" s="196"/>
    </row>
    <row r="335" spans="1:13" ht="26.25" customHeight="1">
      <c r="A335" s="167"/>
      <c r="B335" s="276"/>
      <c r="C335" s="168"/>
      <c r="D335" s="168"/>
      <c r="E335" s="266"/>
      <c r="F335" s="268"/>
      <c r="G335" s="168"/>
      <c r="H335" s="168"/>
      <c r="I335" s="168"/>
      <c r="J335" s="168"/>
      <c r="K335" s="168"/>
      <c r="L335" s="196"/>
    </row>
    <row r="336" spans="1:13" ht="26.25" customHeight="1">
      <c r="A336" s="167"/>
      <c r="B336" s="276"/>
      <c r="C336" s="168"/>
      <c r="D336" s="168"/>
      <c r="E336" s="266"/>
      <c r="F336" s="268"/>
      <c r="G336" s="168"/>
      <c r="H336" s="168"/>
      <c r="I336" s="168"/>
      <c r="J336" s="168"/>
      <c r="K336" s="168"/>
      <c r="L336" s="196"/>
    </row>
    <row r="337" spans="1:12" ht="26.25" customHeight="1">
      <c r="A337" s="167"/>
      <c r="B337" s="276"/>
      <c r="C337" s="168"/>
      <c r="D337" s="168"/>
      <c r="E337" s="266"/>
      <c r="F337" s="268"/>
      <c r="G337" s="168"/>
      <c r="H337" s="168"/>
      <c r="I337" s="168"/>
      <c r="J337" s="168"/>
      <c r="K337" s="168"/>
      <c r="L337" s="196"/>
    </row>
    <row r="338" spans="1:12" ht="26.25" customHeight="1">
      <c r="A338" s="167"/>
      <c r="B338" s="276"/>
      <c r="C338" s="168"/>
      <c r="D338" s="168"/>
      <c r="E338" s="266"/>
      <c r="F338" s="268"/>
      <c r="G338" s="168"/>
      <c r="H338" s="168"/>
      <c r="I338" s="168"/>
      <c r="J338" s="168"/>
      <c r="K338" s="168"/>
      <c r="L338" s="196"/>
    </row>
    <row r="339" spans="1:12" ht="26.25" customHeight="1">
      <c r="A339" s="167"/>
      <c r="B339" s="276"/>
      <c r="C339" s="168"/>
      <c r="D339" s="168"/>
      <c r="E339" s="266"/>
      <c r="F339" s="268"/>
      <c r="G339" s="168"/>
      <c r="H339" s="168"/>
      <c r="I339" s="168"/>
      <c r="J339" s="168"/>
      <c r="K339" s="168"/>
      <c r="L339" s="196"/>
    </row>
    <row r="340" spans="1:12" ht="26.25" customHeight="1">
      <c r="A340" s="167"/>
      <c r="B340" s="276"/>
      <c r="C340" s="168"/>
      <c r="D340" s="168"/>
      <c r="E340" s="266"/>
      <c r="F340" s="268"/>
      <c r="G340" s="168"/>
      <c r="H340" s="168"/>
      <c r="I340" s="168"/>
      <c r="J340" s="168"/>
      <c r="K340" s="168"/>
      <c r="L340" s="196"/>
    </row>
    <row r="341" spans="1:12" ht="26.25" customHeight="1">
      <c r="A341" s="167"/>
      <c r="B341" s="276"/>
      <c r="C341" s="168"/>
      <c r="D341" s="168"/>
      <c r="E341" s="266"/>
      <c r="F341" s="268"/>
      <c r="G341" s="168"/>
      <c r="H341" s="168"/>
      <c r="I341" s="168"/>
      <c r="J341" s="168"/>
      <c r="K341" s="168"/>
      <c r="L341" s="196"/>
    </row>
    <row r="342" spans="1:12" ht="26.25" customHeight="1">
      <c r="A342" s="167"/>
      <c r="B342" s="276"/>
      <c r="C342" s="168"/>
      <c r="D342" s="168"/>
      <c r="E342" s="266"/>
      <c r="F342" s="268"/>
      <c r="G342" s="168"/>
      <c r="H342" s="168"/>
      <c r="I342" s="168"/>
      <c r="J342" s="168"/>
      <c r="K342" s="168"/>
      <c r="L342" s="196"/>
    </row>
    <row r="343" spans="1:12" ht="26.25" customHeight="1">
      <c r="A343" s="167"/>
      <c r="B343" s="276"/>
      <c r="C343" s="168"/>
      <c r="D343" s="168"/>
      <c r="E343" s="266"/>
      <c r="F343" s="268"/>
      <c r="G343" s="168"/>
      <c r="H343" s="168"/>
      <c r="I343" s="168"/>
      <c r="J343" s="168"/>
      <c r="K343" s="168"/>
      <c r="L343" s="196"/>
    </row>
    <row r="344" spans="1:12" ht="26.25" customHeight="1">
      <c r="A344" s="167"/>
      <c r="B344" s="276"/>
      <c r="C344" s="168"/>
      <c r="D344" s="168"/>
      <c r="E344" s="266"/>
      <c r="F344" s="268"/>
      <c r="G344" s="168"/>
      <c r="H344" s="168"/>
      <c r="I344" s="168"/>
      <c r="J344" s="168"/>
      <c r="K344" s="168"/>
      <c r="L344" s="196"/>
    </row>
    <row r="345" spans="1:12" ht="26.25" customHeight="1">
      <c r="A345" s="167"/>
      <c r="B345" s="276"/>
      <c r="C345" s="168"/>
      <c r="D345" s="168"/>
      <c r="E345" s="266"/>
      <c r="F345" s="268"/>
      <c r="G345" s="168"/>
      <c r="H345" s="168"/>
      <c r="I345" s="168"/>
      <c r="J345" s="168"/>
      <c r="K345" s="168"/>
      <c r="L345" s="196"/>
    </row>
    <row r="346" spans="1:12" ht="26.25" customHeight="1">
      <c r="A346" s="167"/>
      <c r="B346" s="276"/>
      <c r="C346" s="168"/>
      <c r="D346" s="168"/>
      <c r="E346" s="266"/>
      <c r="F346" s="268"/>
      <c r="G346" s="168"/>
      <c r="H346" s="168"/>
      <c r="I346" s="168"/>
      <c r="J346" s="168"/>
      <c r="K346" s="168"/>
      <c r="L346" s="196"/>
    </row>
    <row r="347" spans="1:12" ht="26.25" customHeight="1">
      <c r="A347" s="167"/>
      <c r="B347" s="276"/>
      <c r="C347" s="168"/>
      <c r="D347" s="168"/>
      <c r="E347" s="266"/>
      <c r="F347" s="268"/>
      <c r="G347" s="168"/>
      <c r="H347" s="168"/>
      <c r="I347" s="168"/>
      <c r="J347" s="168"/>
      <c r="K347" s="168"/>
      <c r="L347" s="196"/>
    </row>
    <row r="348" spans="1:12" ht="26.25" customHeight="1">
      <c r="A348" s="167"/>
      <c r="B348" s="276"/>
      <c r="C348" s="168"/>
      <c r="D348" s="168"/>
      <c r="E348" s="266"/>
      <c r="F348" s="268"/>
      <c r="G348" s="168"/>
      <c r="H348" s="168"/>
      <c r="I348" s="168"/>
      <c r="J348" s="168"/>
      <c r="K348" s="168"/>
      <c r="L348" s="196"/>
    </row>
    <row r="349" spans="1:12" ht="26.25" customHeight="1">
      <c r="A349" s="167"/>
      <c r="B349" s="276"/>
      <c r="C349" s="168"/>
      <c r="D349" s="168"/>
      <c r="E349" s="266"/>
      <c r="F349" s="268"/>
      <c r="G349" s="168"/>
      <c r="H349" s="168"/>
      <c r="I349" s="168"/>
      <c r="J349" s="168"/>
      <c r="K349" s="168"/>
      <c r="L349" s="196"/>
    </row>
    <row r="350" spans="1:12" ht="26.25" customHeight="1">
      <c r="A350" s="167"/>
      <c r="B350" s="276"/>
      <c r="C350" s="168"/>
      <c r="D350" s="168"/>
      <c r="E350" s="266"/>
      <c r="F350" s="268"/>
      <c r="G350" s="168"/>
      <c r="H350" s="168"/>
      <c r="I350" s="168"/>
      <c r="J350" s="168"/>
      <c r="K350" s="168"/>
      <c r="L350" s="196"/>
    </row>
    <row r="351" spans="1:12" ht="26.25" customHeight="1">
      <c r="A351" s="167"/>
      <c r="B351" s="276"/>
      <c r="C351" s="168"/>
      <c r="D351" s="168"/>
      <c r="E351" s="266"/>
      <c r="F351" s="268"/>
      <c r="G351" s="168"/>
      <c r="H351" s="168"/>
      <c r="I351" s="168"/>
      <c r="J351" s="168"/>
      <c r="K351" s="168"/>
      <c r="L351" s="196"/>
    </row>
    <row r="352" spans="1:12" ht="26.25" customHeight="1">
      <c r="A352" s="167"/>
      <c r="B352" s="276"/>
      <c r="C352" s="168"/>
      <c r="D352" s="168"/>
      <c r="E352" s="266"/>
      <c r="F352" s="268"/>
      <c r="G352" s="168"/>
      <c r="H352" s="168"/>
      <c r="I352" s="168"/>
      <c r="J352" s="168"/>
      <c r="K352" s="168"/>
      <c r="L352" s="196"/>
    </row>
    <row r="353" spans="1:12" ht="26.25" customHeight="1">
      <c r="A353" s="167"/>
      <c r="B353" s="276"/>
      <c r="C353" s="168"/>
      <c r="D353" s="168"/>
      <c r="E353" s="266"/>
      <c r="F353" s="268"/>
      <c r="G353" s="168"/>
      <c r="H353" s="168"/>
      <c r="I353" s="168"/>
      <c r="J353" s="168"/>
      <c r="K353" s="168"/>
      <c r="L353" s="196"/>
    </row>
    <row r="354" spans="1:12" ht="26.25" customHeight="1">
      <c r="A354" s="167"/>
      <c r="B354" s="276"/>
      <c r="C354" s="168"/>
      <c r="D354" s="168"/>
      <c r="E354" s="266"/>
      <c r="F354" s="268"/>
      <c r="G354" s="168"/>
      <c r="H354" s="168"/>
      <c r="I354" s="168"/>
      <c r="J354" s="168"/>
      <c r="K354" s="168"/>
      <c r="L354" s="196"/>
    </row>
    <row r="355" spans="1:12" ht="26.25" customHeight="1">
      <c r="A355" s="167"/>
      <c r="B355" s="276"/>
      <c r="C355" s="168"/>
      <c r="D355" s="168"/>
      <c r="E355" s="266"/>
      <c r="F355" s="268"/>
      <c r="G355" s="168"/>
      <c r="H355" s="168"/>
      <c r="I355" s="168"/>
      <c r="J355" s="168"/>
      <c r="K355" s="168"/>
      <c r="L355" s="196"/>
    </row>
    <row r="356" spans="1:12" ht="26.25" customHeight="1">
      <c r="A356" s="167"/>
      <c r="B356" s="276"/>
      <c r="C356" s="168"/>
      <c r="D356" s="168"/>
      <c r="E356" s="266"/>
      <c r="F356" s="268"/>
      <c r="G356" s="168"/>
      <c r="H356" s="168"/>
      <c r="I356" s="168"/>
      <c r="J356" s="168"/>
      <c r="K356" s="168"/>
      <c r="L356" s="196"/>
    </row>
    <row r="357" spans="1:12" ht="26.25" customHeight="1">
      <c r="A357" s="167"/>
      <c r="B357" s="276"/>
      <c r="C357" s="168"/>
      <c r="D357" s="168"/>
      <c r="E357" s="266"/>
      <c r="F357" s="268"/>
      <c r="G357" s="168"/>
      <c r="H357" s="168"/>
      <c r="I357" s="168"/>
      <c r="J357" s="168"/>
      <c r="K357" s="168"/>
      <c r="L357" s="196"/>
    </row>
    <row r="358" spans="1:12" ht="26.25" customHeight="1">
      <c r="A358" s="167"/>
      <c r="B358" s="276"/>
      <c r="C358" s="168"/>
      <c r="D358" s="168"/>
      <c r="E358" s="266"/>
      <c r="F358" s="268"/>
      <c r="G358" s="168"/>
      <c r="H358" s="168"/>
      <c r="I358" s="168"/>
      <c r="J358" s="168"/>
      <c r="K358" s="168"/>
      <c r="L358" s="196"/>
    </row>
    <row r="359" spans="1:12" ht="26.25" customHeight="1">
      <c r="A359" s="167"/>
      <c r="B359" s="276"/>
      <c r="C359" s="168"/>
      <c r="D359" s="168"/>
      <c r="E359" s="266"/>
      <c r="F359" s="268"/>
      <c r="G359" s="168"/>
      <c r="H359" s="168"/>
      <c r="I359" s="168"/>
      <c r="J359" s="168"/>
      <c r="K359" s="168"/>
      <c r="L359" s="196"/>
    </row>
    <row r="360" spans="1:12" ht="26.25" customHeight="1">
      <c r="A360" s="167"/>
      <c r="B360" s="276"/>
      <c r="C360" s="168"/>
      <c r="D360" s="168"/>
      <c r="E360" s="266"/>
      <c r="F360" s="268"/>
      <c r="G360" s="168"/>
      <c r="H360" s="168"/>
      <c r="I360" s="168"/>
      <c r="J360" s="168"/>
      <c r="K360" s="168"/>
      <c r="L360" s="196"/>
    </row>
    <row r="361" spans="1:12" ht="26.25" customHeight="1">
      <c r="A361" s="167"/>
      <c r="B361" s="276"/>
      <c r="C361" s="168"/>
      <c r="D361" s="168"/>
      <c r="E361" s="266"/>
      <c r="F361" s="268"/>
      <c r="G361" s="168"/>
      <c r="H361" s="168"/>
      <c r="I361" s="168"/>
      <c r="J361" s="168"/>
      <c r="K361" s="168"/>
      <c r="L361" s="196"/>
    </row>
    <row r="362" spans="1:12" ht="26.25" customHeight="1">
      <c r="A362" s="167"/>
      <c r="B362" s="276"/>
      <c r="C362" s="168"/>
      <c r="D362" s="168"/>
      <c r="E362" s="266"/>
      <c r="F362" s="268"/>
      <c r="G362" s="168"/>
      <c r="H362" s="168"/>
      <c r="I362" s="168"/>
      <c r="J362" s="168"/>
      <c r="K362" s="168"/>
      <c r="L362" s="196"/>
    </row>
    <row r="363" spans="1:12" ht="26.25" customHeight="1">
      <c r="A363" s="167"/>
      <c r="B363" s="276"/>
      <c r="C363" s="168"/>
      <c r="D363" s="168"/>
      <c r="E363" s="266"/>
      <c r="F363" s="268"/>
      <c r="G363" s="168"/>
      <c r="H363" s="168"/>
      <c r="I363" s="168"/>
      <c r="J363" s="168"/>
      <c r="K363" s="168"/>
      <c r="L363" s="196"/>
    </row>
    <row r="364" spans="1:12" ht="26.25" customHeight="1">
      <c r="A364" s="167"/>
      <c r="B364" s="276"/>
      <c r="C364" s="168"/>
      <c r="D364" s="168"/>
      <c r="E364" s="266"/>
      <c r="F364" s="268"/>
      <c r="G364" s="168"/>
      <c r="H364" s="168"/>
      <c r="I364" s="168"/>
      <c r="J364" s="168"/>
      <c r="K364" s="168"/>
      <c r="L364" s="196"/>
    </row>
    <row r="365" spans="1:12" ht="26.25" customHeight="1">
      <c r="A365" s="167"/>
      <c r="B365" s="276"/>
      <c r="C365" s="168"/>
      <c r="D365" s="168"/>
      <c r="E365" s="266"/>
      <c r="F365" s="268"/>
      <c r="G365" s="168"/>
      <c r="H365" s="168"/>
      <c r="I365" s="168"/>
      <c r="J365" s="168"/>
      <c r="K365" s="168"/>
      <c r="L365" s="196"/>
    </row>
    <row r="366" spans="1:12" ht="26.25" customHeight="1">
      <c r="A366" s="167"/>
      <c r="B366" s="276"/>
      <c r="C366" s="168"/>
      <c r="D366" s="168"/>
      <c r="E366" s="266"/>
      <c r="F366" s="268"/>
      <c r="G366" s="168"/>
      <c r="H366" s="168"/>
      <c r="I366" s="168"/>
      <c r="J366" s="168"/>
      <c r="K366" s="168"/>
      <c r="L366" s="196"/>
    </row>
    <row r="367" spans="1:12" ht="26.25" customHeight="1">
      <c r="A367" s="167"/>
      <c r="B367" s="276"/>
      <c r="C367" s="168"/>
      <c r="D367" s="168"/>
      <c r="E367" s="266"/>
      <c r="F367" s="268"/>
      <c r="G367" s="168"/>
      <c r="H367" s="168"/>
      <c r="I367" s="168"/>
      <c r="J367" s="168"/>
      <c r="K367" s="168"/>
      <c r="L367" s="196"/>
    </row>
    <row r="368" spans="1:12" ht="26.25" customHeight="1">
      <c r="A368" s="167"/>
      <c r="B368" s="276"/>
      <c r="C368" s="168"/>
      <c r="D368" s="168"/>
      <c r="E368" s="266"/>
      <c r="F368" s="268"/>
      <c r="G368" s="168"/>
      <c r="H368" s="168"/>
      <c r="I368" s="168"/>
      <c r="J368" s="168"/>
      <c r="K368" s="168"/>
      <c r="L368" s="196"/>
    </row>
    <row r="369" spans="1:12" ht="26.25" customHeight="1">
      <c r="A369" s="167"/>
      <c r="B369" s="276"/>
      <c r="C369" s="168"/>
      <c r="D369" s="168"/>
      <c r="E369" s="266"/>
      <c r="F369" s="268"/>
      <c r="G369" s="168"/>
      <c r="H369" s="168"/>
      <c r="I369" s="168"/>
      <c r="J369" s="168"/>
      <c r="K369" s="168"/>
      <c r="L369" s="196"/>
    </row>
    <row r="370" spans="1:12" ht="26.25" customHeight="1">
      <c r="A370" s="167"/>
      <c r="B370" s="276"/>
      <c r="C370" s="168"/>
      <c r="D370" s="168"/>
      <c r="E370" s="266"/>
      <c r="F370" s="268"/>
      <c r="G370" s="168"/>
      <c r="H370" s="168"/>
      <c r="I370" s="168"/>
      <c r="J370" s="168"/>
      <c r="K370" s="168"/>
      <c r="L370" s="196"/>
    </row>
    <row r="371" spans="1:12" ht="26.25" customHeight="1">
      <c r="A371" s="167"/>
      <c r="B371" s="276"/>
      <c r="C371" s="168"/>
      <c r="D371" s="168"/>
      <c r="E371" s="266"/>
      <c r="F371" s="268"/>
      <c r="G371" s="168"/>
      <c r="H371" s="168"/>
      <c r="I371" s="168"/>
      <c r="J371" s="168"/>
      <c r="K371" s="168"/>
      <c r="L371" s="196"/>
    </row>
    <row r="372" spans="1:12" ht="26.25" customHeight="1">
      <c r="A372" s="167"/>
      <c r="B372" s="276"/>
      <c r="C372" s="168"/>
      <c r="D372" s="168"/>
      <c r="E372" s="266"/>
      <c r="F372" s="268"/>
      <c r="G372" s="168"/>
      <c r="H372" s="168"/>
      <c r="I372" s="168"/>
      <c r="J372" s="168"/>
      <c r="K372" s="168"/>
      <c r="L372" s="196"/>
    </row>
    <row r="373" spans="1:12" ht="26.25" customHeight="1">
      <c r="A373" s="167"/>
      <c r="B373" s="276"/>
      <c r="C373" s="168"/>
      <c r="D373" s="168"/>
      <c r="E373" s="266"/>
      <c r="F373" s="268"/>
      <c r="G373" s="168"/>
      <c r="H373" s="168"/>
      <c r="I373" s="168"/>
      <c r="J373" s="168"/>
      <c r="K373" s="168"/>
      <c r="L373" s="196"/>
    </row>
    <row r="374" spans="1:12" ht="26.25" customHeight="1">
      <c r="A374" s="167"/>
      <c r="B374" s="276"/>
      <c r="C374" s="168"/>
      <c r="D374" s="168"/>
      <c r="E374" s="266"/>
      <c r="F374" s="268"/>
      <c r="G374" s="168"/>
      <c r="H374" s="168"/>
      <c r="I374" s="168"/>
      <c r="J374" s="168"/>
      <c r="K374" s="168"/>
      <c r="L374" s="196"/>
    </row>
    <row r="375" spans="1:12" ht="26.25" customHeight="1">
      <c r="A375" s="167"/>
      <c r="B375" s="276"/>
      <c r="C375" s="168"/>
      <c r="D375" s="168"/>
      <c r="E375" s="266"/>
      <c r="F375" s="268"/>
      <c r="G375" s="168"/>
      <c r="H375" s="168"/>
      <c r="I375" s="168"/>
      <c r="J375" s="168"/>
      <c r="K375" s="168"/>
      <c r="L375" s="196"/>
    </row>
    <row r="376" spans="1:12" ht="26.25" customHeight="1">
      <c r="A376" s="167"/>
      <c r="B376" s="276"/>
      <c r="C376" s="168"/>
      <c r="D376" s="168"/>
      <c r="E376" s="266"/>
      <c r="F376" s="268"/>
      <c r="G376" s="168"/>
      <c r="H376" s="168"/>
      <c r="I376" s="168"/>
      <c r="J376" s="168"/>
      <c r="K376" s="168"/>
      <c r="L376" s="196"/>
    </row>
    <row r="377" spans="1:12" ht="26.25" customHeight="1">
      <c r="A377" s="167"/>
      <c r="B377" s="276"/>
      <c r="C377" s="168"/>
      <c r="D377" s="168"/>
      <c r="E377" s="266"/>
      <c r="F377" s="268"/>
      <c r="G377" s="168"/>
      <c r="H377" s="168"/>
      <c r="I377" s="168"/>
      <c r="J377" s="168"/>
      <c r="K377" s="168"/>
      <c r="L377" s="196"/>
    </row>
    <row r="378" spans="1:12" ht="26.25" customHeight="1">
      <c r="A378" s="167"/>
      <c r="B378" s="276"/>
      <c r="C378" s="168"/>
      <c r="D378" s="168"/>
      <c r="E378" s="266"/>
      <c r="F378" s="268"/>
      <c r="G378" s="168"/>
      <c r="H378" s="168"/>
      <c r="I378" s="168"/>
      <c r="J378" s="168"/>
      <c r="K378" s="168"/>
      <c r="L378" s="196"/>
    </row>
    <row r="379" spans="1:12" ht="26.25" customHeight="1">
      <c r="A379" s="167"/>
      <c r="B379" s="276"/>
      <c r="C379" s="168"/>
      <c r="D379" s="168"/>
      <c r="E379" s="266"/>
      <c r="F379" s="268"/>
      <c r="G379" s="168"/>
      <c r="H379" s="168"/>
      <c r="I379" s="168"/>
      <c r="J379" s="168"/>
      <c r="K379" s="168"/>
      <c r="L379" s="196"/>
    </row>
    <row r="380" spans="1:12" ht="26.25" customHeight="1">
      <c r="A380" s="167"/>
      <c r="B380" s="276"/>
      <c r="C380" s="168"/>
      <c r="D380" s="168"/>
      <c r="E380" s="266"/>
      <c r="F380" s="268"/>
      <c r="G380" s="168"/>
      <c r="H380" s="168"/>
      <c r="I380" s="168"/>
      <c r="J380" s="168"/>
      <c r="K380" s="168"/>
      <c r="L380" s="196"/>
    </row>
    <row r="381" spans="1:12" ht="26.25" customHeight="1">
      <c r="A381" s="167"/>
      <c r="B381" s="276"/>
      <c r="C381" s="168"/>
      <c r="D381" s="168"/>
      <c r="E381" s="266"/>
      <c r="F381" s="268"/>
      <c r="G381" s="168"/>
      <c r="H381" s="168"/>
      <c r="I381" s="168"/>
      <c r="J381" s="168"/>
      <c r="K381" s="168"/>
      <c r="L381" s="196"/>
    </row>
    <row r="382" spans="1:12" ht="26.25" customHeight="1">
      <c r="A382" s="167"/>
      <c r="B382" s="276"/>
      <c r="C382" s="168"/>
      <c r="D382" s="168"/>
      <c r="E382" s="266"/>
      <c r="F382" s="268"/>
      <c r="G382" s="168"/>
      <c r="H382" s="168"/>
      <c r="I382" s="168"/>
      <c r="J382" s="168"/>
      <c r="K382" s="168"/>
      <c r="L382" s="196"/>
    </row>
    <row r="383" spans="1:12" ht="26.25" customHeight="1">
      <c r="A383" s="167"/>
      <c r="B383" s="276"/>
      <c r="C383" s="168"/>
      <c r="D383" s="168"/>
      <c r="E383" s="266"/>
      <c r="F383" s="268"/>
      <c r="G383" s="168"/>
      <c r="H383" s="168"/>
      <c r="I383" s="168"/>
      <c r="J383" s="168"/>
      <c r="K383" s="168"/>
      <c r="L383" s="196"/>
    </row>
    <row r="384" spans="1:12" ht="26.25" customHeight="1">
      <c r="A384" s="167"/>
      <c r="B384" s="276"/>
      <c r="C384" s="168"/>
      <c r="D384" s="168"/>
      <c r="E384" s="266"/>
      <c r="F384" s="268"/>
      <c r="G384" s="168"/>
      <c r="H384" s="168"/>
      <c r="I384" s="168"/>
      <c r="J384" s="168"/>
      <c r="K384" s="168"/>
      <c r="L384" s="196"/>
    </row>
    <row r="385" spans="1:12" ht="26.25" customHeight="1">
      <c r="A385" s="167"/>
      <c r="B385" s="276"/>
      <c r="C385" s="168"/>
      <c r="D385" s="168"/>
      <c r="E385" s="266"/>
      <c r="F385" s="268"/>
      <c r="G385" s="168"/>
      <c r="H385" s="168"/>
      <c r="I385" s="168"/>
      <c r="J385" s="168"/>
      <c r="K385" s="168"/>
      <c r="L385" s="196"/>
    </row>
    <row r="386" spans="1:12" ht="26.25" customHeight="1">
      <c r="A386" s="167"/>
      <c r="B386" s="276"/>
      <c r="C386" s="168"/>
      <c r="D386" s="168"/>
      <c r="E386" s="266"/>
      <c r="F386" s="268"/>
      <c r="G386" s="168"/>
      <c r="H386" s="168"/>
      <c r="I386" s="168"/>
      <c r="J386" s="168"/>
      <c r="K386" s="168"/>
      <c r="L386" s="196"/>
    </row>
    <row r="387" spans="1:12" ht="26.25" customHeight="1">
      <c r="A387" s="167"/>
      <c r="B387" s="276"/>
      <c r="C387" s="168"/>
      <c r="D387" s="168"/>
      <c r="E387" s="266"/>
      <c r="F387" s="268"/>
      <c r="G387" s="168"/>
      <c r="H387" s="168"/>
      <c r="I387" s="168"/>
      <c r="J387" s="168"/>
      <c r="K387" s="168"/>
      <c r="L387" s="196"/>
    </row>
    <row r="388" spans="1:12" ht="26.25" customHeight="1">
      <c r="A388" s="167"/>
      <c r="B388" s="276"/>
      <c r="C388" s="168"/>
      <c r="D388" s="168"/>
      <c r="E388" s="266"/>
      <c r="F388" s="268"/>
      <c r="G388" s="168"/>
      <c r="H388" s="168"/>
      <c r="I388" s="168"/>
      <c r="J388" s="168"/>
      <c r="K388" s="168"/>
      <c r="L388" s="196"/>
    </row>
    <row r="389" spans="1:12" ht="26.25" customHeight="1">
      <c r="A389" s="167"/>
      <c r="B389" s="276"/>
      <c r="C389" s="168"/>
      <c r="D389" s="168"/>
      <c r="E389" s="266"/>
      <c r="F389" s="268"/>
      <c r="G389" s="168"/>
      <c r="H389" s="168"/>
      <c r="I389" s="168"/>
      <c r="J389" s="168"/>
      <c r="K389" s="168"/>
      <c r="L389" s="196"/>
    </row>
    <row r="390" spans="1:12" ht="26.25" customHeight="1">
      <c r="A390" s="167"/>
      <c r="B390" s="276"/>
      <c r="C390" s="168"/>
      <c r="D390" s="168"/>
      <c r="E390" s="266"/>
      <c r="F390" s="268"/>
      <c r="G390" s="168"/>
      <c r="H390" s="168"/>
      <c r="I390" s="168"/>
      <c r="J390" s="168"/>
      <c r="K390" s="168"/>
      <c r="L390" s="196"/>
    </row>
    <row r="391" spans="1:12" ht="26.25" customHeight="1">
      <c r="A391" s="167"/>
      <c r="B391" s="276"/>
      <c r="C391" s="168"/>
      <c r="D391" s="168"/>
      <c r="E391" s="266"/>
      <c r="F391" s="268"/>
      <c r="G391" s="168"/>
      <c r="H391" s="168"/>
      <c r="I391" s="168"/>
      <c r="J391" s="168"/>
      <c r="K391" s="168"/>
      <c r="L391" s="196"/>
    </row>
    <row r="392" spans="1:12" ht="26.25" customHeight="1">
      <c r="A392" s="167"/>
      <c r="B392" s="276"/>
      <c r="C392" s="168"/>
      <c r="D392" s="168"/>
      <c r="E392" s="266"/>
      <c r="F392" s="268"/>
      <c r="G392" s="168"/>
      <c r="H392" s="168"/>
      <c r="I392" s="168"/>
      <c r="J392" s="168"/>
      <c r="K392" s="168"/>
      <c r="L392" s="196"/>
    </row>
    <row r="393" spans="1:12" ht="26.25" customHeight="1">
      <c r="A393" s="167"/>
      <c r="B393" s="276"/>
      <c r="C393" s="168"/>
      <c r="D393" s="168"/>
      <c r="E393" s="266"/>
      <c r="F393" s="268"/>
      <c r="G393" s="168"/>
      <c r="H393" s="168"/>
      <c r="I393" s="168"/>
      <c r="J393" s="168"/>
      <c r="K393" s="168"/>
      <c r="L393" s="196"/>
    </row>
    <row r="394" spans="1:12" ht="26.25" customHeight="1">
      <c r="A394" s="167"/>
      <c r="B394" s="276"/>
      <c r="C394" s="168"/>
      <c r="D394" s="168"/>
      <c r="E394" s="266"/>
      <c r="F394" s="268"/>
      <c r="G394" s="168"/>
      <c r="H394" s="168"/>
      <c r="I394" s="168"/>
      <c r="J394" s="168"/>
      <c r="K394" s="168"/>
      <c r="L394" s="196"/>
    </row>
    <row r="395" spans="1:12" ht="26.25" customHeight="1">
      <c r="A395" s="167"/>
      <c r="B395" s="276"/>
      <c r="C395" s="168"/>
      <c r="D395" s="168"/>
      <c r="E395" s="266"/>
      <c r="F395" s="268"/>
      <c r="G395" s="168"/>
      <c r="H395" s="168"/>
      <c r="I395" s="168"/>
      <c r="J395" s="168"/>
      <c r="K395" s="168"/>
      <c r="L395" s="196"/>
    </row>
    <row r="396" spans="1:12" ht="26.25" customHeight="1">
      <c r="A396" s="167"/>
      <c r="B396" s="276"/>
      <c r="C396" s="168"/>
      <c r="D396" s="168"/>
      <c r="E396" s="266"/>
      <c r="F396" s="268"/>
      <c r="G396" s="168"/>
      <c r="H396" s="168"/>
      <c r="I396" s="168"/>
      <c r="J396" s="168"/>
      <c r="K396" s="168"/>
      <c r="L396" s="196"/>
    </row>
    <row r="397" spans="1:12" ht="26.25" customHeight="1">
      <c r="A397" s="167"/>
      <c r="B397" s="276"/>
      <c r="C397" s="168"/>
      <c r="D397" s="168"/>
      <c r="E397" s="266"/>
      <c r="F397" s="268"/>
      <c r="G397" s="168"/>
      <c r="H397" s="168"/>
      <c r="I397" s="168"/>
      <c r="J397" s="168"/>
      <c r="K397" s="168"/>
      <c r="L397" s="196"/>
    </row>
    <row r="398" spans="1:12" ht="26.25" customHeight="1">
      <c r="A398" s="167"/>
      <c r="B398" s="276"/>
      <c r="C398" s="168"/>
      <c r="D398" s="168"/>
      <c r="E398" s="266"/>
      <c r="F398" s="268"/>
      <c r="G398" s="168"/>
      <c r="H398" s="168"/>
      <c r="I398" s="168"/>
      <c r="J398" s="168"/>
      <c r="K398" s="168"/>
      <c r="L398" s="196"/>
    </row>
    <row r="399" spans="1:12" ht="26.25" customHeight="1">
      <c r="A399" s="167"/>
      <c r="B399" s="276"/>
      <c r="C399" s="168"/>
      <c r="D399" s="168"/>
      <c r="E399" s="266"/>
      <c r="F399" s="268"/>
      <c r="G399" s="168"/>
      <c r="H399" s="168"/>
      <c r="I399" s="168"/>
      <c r="J399" s="168"/>
      <c r="K399" s="168"/>
      <c r="L399" s="196"/>
    </row>
    <row r="400" spans="1:12" ht="26.25" customHeight="1">
      <c r="A400" s="167"/>
      <c r="B400" s="276"/>
      <c r="C400" s="168"/>
      <c r="D400" s="168"/>
      <c r="E400" s="266"/>
      <c r="F400" s="268"/>
      <c r="G400" s="168"/>
      <c r="H400" s="168"/>
      <c r="I400" s="168"/>
      <c r="J400" s="168"/>
      <c r="K400" s="168"/>
      <c r="L400" s="196"/>
    </row>
    <row r="401" spans="1:12" ht="26.25" customHeight="1">
      <c r="A401" s="167"/>
      <c r="B401" s="276"/>
      <c r="C401" s="168"/>
      <c r="D401" s="168"/>
      <c r="E401" s="266"/>
      <c r="F401" s="268"/>
      <c r="G401" s="168"/>
      <c r="H401" s="168"/>
      <c r="I401" s="168"/>
      <c r="J401" s="168"/>
      <c r="K401" s="168"/>
      <c r="L401" s="196"/>
    </row>
    <row r="402" spans="1:12" ht="26.25" customHeight="1">
      <c r="A402" s="167"/>
      <c r="B402" s="276"/>
      <c r="C402" s="168"/>
      <c r="D402" s="168"/>
      <c r="E402" s="266"/>
      <c r="F402" s="268"/>
      <c r="G402" s="168"/>
      <c r="H402" s="168"/>
      <c r="I402" s="168"/>
      <c r="J402" s="168"/>
      <c r="K402" s="168"/>
      <c r="L402" s="196"/>
    </row>
    <row r="403" spans="1:12" ht="26.25" customHeight="1">
      <c r="A403" s="167"/>
      <c r="B403" s="276"/>
      <c r="C403" s="168"/>
      <c r="D403" s="168"/>
      <c r="E403" s="266"/>
      <c r="F403" s="268"/>
      <c r="G403" s="168"/>
      <c r="H403" s="168"/>
      <c r="I403" s="168"/>
      <c r="J403" s="168"/>
      <c r="K403" s="168"/>
      <c r="L403" s="196"/>
    </row>
    <row r="404" spans="1:12" ht="26.25" customHeight="1">
      <c r="A404" s="167"/>
      <c r="B404" s="276"/>
      <c r="C404" s="168"/>
      <c r="D404" s="168"/>
      <c r="E404" s="266"/>
      <c r="F404" s="268"/>
      <c r="G404" s="168"/>
      <c r="H404" s="168"/>
      <c r="I404" s="168"/>
      <c r="J404" s="168"/>
      <c r="K404" s="168"/>
      <c r="L404" s="196"/>
    </row>
    <row r="405" spans="1:12" ht="26.25" customHeight="1">
      <c r="A405" s="167"/>
      <c r="B405" s="276"/>
      <c r="C405" s="168"/>
      <c r="D405" s="168"/>
      <c r="E405" s="266"/>
      <c r="F405" s="268"/>
      <c r="G405" s="168"/>
      <c r="H405" s="168"/>
      <c r="I405" s="168"/>
      <c r="J405" s="168"/>
      <c r="K405" s="168"/>
      <c r="L405" s="196"/>
    </row>
    <row r="406" spans="1:12" ht="26.25" customHeight="1">
      <c r="A406" s="167"/>
      <c r="B406" s="276"/>
      <c r="C406" s="168"/>
      <c r="D406" s="168"/>
      <c r="E406" s="266"/>
      <c r="F406" s="268"/>
      <c r="G406" s="168"/>
      <c r="H406" s="168"/>
      <c r="I406" s="168"/>
      <c r="J406" s="168"/>
      <c r="K406" s="168"/>
      <c r="L406" s="196"/>
    </row>
    <row r="407" spans="1:12" ht="26.25" customHeight="1">
      <c r="A407" s="167"/>
      <c r="B407" s="276"/>
      <c r="C407" s="168"/>
      <c r="D407" s="168"/>
      <c r="E407" s="266"/>
      <c r="F407" s="268"/>
      <c r="G407" s="168"/>
      <c r="H407" s="168"/>
      <c r="I407" s="168"/>
      <c r="J407" s="168"/>
      <c r="K407" s="168"/>
      <c r="L407" s="196"/>
    </row>
    <row r="408" spans="1:12" ht="26.25" customHeight="1">
      <c r="A408" s="167"/>
      <c r="B408" s="276"/>
      <c r="C408" s="168"/>
      <c r="D408" s="168"/>
      <c r="E408" s="266"/>
      <c r="F408" s="268"/>
      <c r="G408" s="168"/>
      <c r="H408" s="168"/>
      <c r="I408" s="168"/>
      <c r="J408" s="168"/>
      <c r="K408" s="168"/>
      <c r="L408" s="196"/>
    </row>
    <row r="409" spans="1:12" ht="26.25" customHeight="1">
      <c r="A409" s="167"/>
      <c r="B409" s="276"/>
      <c r="C409" s="168"/>
      <c r="D409" s="168"/>
      <c r="E409" s="266"/>
      <c r="F409" s="268"/>
      <c r="G409" s="168"/>
      <c r="H409" s="168"/>
      <c r="I409" s="168"/>
      <c r="J409" s="168"/>
      <c r="K409" s="168"/>
      <c r="L409" s="196"/>
    </row>
    <row r="410" spans="1:12" ht="26.25" customHeight="1">
      <c r="A410" s="167"/>
      <c r="B410" s="276"/>
      <c r="C410" s="168"/>
      <c r="D410" s="168"/>
      <c r="E410" s="266"/>
      <c r="F410" s="268"/>
      <c r="G410" s="168"/>
      <c r="H410" s="168"/>
      <c r="I410" s="168"/>
      <c r="J410" s="168"/>
      <c r="K410" s="168"/>
      <c r="L410" s="196"/>
    </row>
    <row r="411" spans="1:12" ht="26.25" customHeight="1">
      <c r="A411" s="167"/>
      <c r="B411" s="276"/>
      <c r="C411" s="168"/>
      <c r="D411" s="168"/>
      <c r="E411" s="266"/>
      <c r="F411" s="268"/>
      <c r="G411" s="168"/>
      <c r="H411" s="168"/>
      <c r="I411" s="168"/>
      <c r="J411" s="168"/>
      <c r="K411" s="168"/>
      <c r="L411" s="196"/>
    </row>
    <row r="412" spans="1:12" ht="26.25" customHeight="1">
      <c r="A412" s="167"/>
      <c r="B412" s="276"/>
      <c r="C412" s="168"/>
      <c r="D412" s="168"/>
      <c r="E412" s="266"/>
      <c r="F412" s="268"/>
      <c r="G412" s="168"/>
      <c r="H412" s="168"/>
      <c r="I412" s="168"/>
      <c r="J412" s="168"/>
      <c r="K412" s="168"/>
      <c r="L412" s="196"/>
    </row>
    <row r="413" spans="1:12" ht="26.25" customHeight="1">
      <c r="A413" s="167"/>
      <c r="B413" s="276"/>
      <c r="C413" s="168"/>
      <c r="D413" s="168"/>
      <c r="E413" s="266"/>
      <c r="F413" s="268"/>
      <c r="G413" s="168"/>
      <c r="H413" s="168"/>
      <c r="I413" s="168"/>
      <c r="J413" s="168"/>
      <c r="K413" s="168"/>
      <c r="L413" s="196"/>
    </row>
    <row r="414" spans="1:12" ht="26.25" customHeight="1">
      <c r="A414" s="167"/>
      <c r="B414" s="276"/>
      <c r="C414" s="168"/>
      <c r="D414" s="168"/>
      <c r="E414" s="266"/>
      <c r="F414" s="268"/>
      <c r="G414" s="168"/>
      <c r="H414" s="168"/>
      <c r="I414" s="168"/>
      <c r="J414" s="168"/>
      <c r="K414" s="168"/>
      <c r="L414" s="196"/>
    </row>
    <row r="415" spans="1:12" ht="26.25" customHeight="1">
      <c r="A415" s="167"/>
      <c r="B415" s="276"/>
      <c r="C415" s="168"/>
      <c r="D415" s="168"/>
      <c r="E415" s="266"/>
      <c r="F415" s="268"/>
      <c r="G415" s="168"/>
      <c r="H415" s="168"/>
      <c r="I415" s="168"/>
      <c r="J415" s="168"/>
      <c r="K415" s="168"/>
      <c r="L415" s="196"/>
    </row>
    <row r="416" spans="1:12" ht="26.25" customHeight="1">
      <c r="A416" s="167"/>
      <c r="B416" s="276"/>
      <c r="C416" s="168"/>
      <c r="D416" s="168"/>
      <c r="E416" s="266"/>
      <c r="F416" s="268"/>
      <c r="G416" s="168"/>
      <c r="H416" s="168"/>
      <c r="I416" s="168"/>
      <c r="J416" s="168"/>
      <c r="K416" s="168"/>
      <c r="L416" s="196"/>
    </row>
    <row r="417" spans="1:13" ht="26.25" customHeight="1">
      <c r="A417" s="167"/>
      <c r="B417" s="276"/>
      <c r="C417" s="168"/>
      <c r="D417" s="168"/>
      <c r="E417" s="266"/>
      <c r="F417" s="268"/>
      <c r="G417" s="168"/>
      <c r="H417" s="168"/>
      <c r="I417" s="168"/>
      <c r="J417" s="168"/>
      <c r="K417" s="168"/>
      <c r="L417" s="196"/>
    </row>
    <row r="418" spans="1:13" ht="26.25" customHeight="1">
      <c r="A418" s="167"/>
      <c r="B418" s="276"/>
      <c r="C418" s="168"/>
      <c r="D418" s="168"/>
      <c r="E418" s="266"/>
      <c r="F418" s="268"/>
      <c r="G418" s="168"/>
      <c r="H418" s="168"/>
      <c r="I418" s="168"/>
      <c r="J418" s="168"/>
      <c r="K418" s="168"/>
      <c r="L418" s="196"/>
    </row>
    <row r="419" spans="1:13" ht="26.25" customHeight="1">
      <c r="A419" s="167"/>
      <c r="B419" s="276"/>
      <c r="C419" s="168"/>
      <c r="D419" s="168"/>
      <c r="E419" s="266"/>
      <c r="F419" s="268"/>
      <c r="G419" s="168"/>
      <c r="H419" s="168"/>
      <c r="I419" s="168"/>
      <c r="J419" s="168"/>
      <c r="K419" s="168"/>
      <c r="L419" s="196"/>
    </row>
    <row r="420" spans="1:13" ht="26.25" customHeight="1">
      <c r="A420" s="167"/>
      <c r="B420" s="276"/>
      <c r="C420" s="168"/>
      <c r="D420" s="168"/>
      <c r="E420" s="266"/>
      <c r="F420" s="268"/>
      <c r="G420" s="168"/>
      <c r="H420" s="168"/>
      <c r="I420" s="168"/>
      <c r="J420" s="168"/>
      <c r="K420" s="168"/>
      <c r="L420" s="196"/>
    </row>
    <row r="421" spans="1:13" ht="26.25" customHeight="1">
      <c r="A421" s="167"/>
      <c r="B421" s="276"/>
      <c r="C421" s="168"/>
      <c r="D421" s="168"/>
      <c r="E421" s="266"/>
      <c r="F421" s="268"/>
      <c r="G421" s="168"/>
      <c r="H421" s="168"/>
      <c r="I421" s="168"/>
      <c r="J421" s="168"/>
      <c r="K421" s="168"/>
      <c r="L421" s="196"/>
    </row>
    <row r="422" spans="1:13" ht="26.25" customHeight="1">
      <c r="A422" s="167"/>
      <c r="B422" s="276"/>
      <c r="C422" s="168"/>
      <c r="D422" s="168"/>
      <c r="E422" s="266"/>
      <c r="F422" s="268"/>
      <c r="G422" s="168"/>
      <c r="H422" s="168"/>
      <c r="I422" s="168"/>
      <c r="J422" s="168"/>
      <c r="K422" s="168"/>
      <c r="L422" s="196"/>
    </row>
    <row r="423" spans="1:13" ht="26.25" customHeight="1">
      <c r="A423" s="167"/>
      <c r="B423" s="276"/>
      <c r="C423" s="168"/>
      <c r="D423" s="168"/>
      <c r="E423" s="266"/>
      <c r="F423" s="268"/>
      <c r="G423" s="168"/>
      <c r="H423" s="168"/>
      <c r="I423" s="168"/>
      <c r="J423" s="168"/>
      <c r="K423" s="168"/>
      <c r="L423" s="196"/>
    </row>
    <row r="424" spans="1:13" ht="26.25" customHeight="1">
      <c r="A424" s="167"/>
      <c r="B424" s="276"/>
      <c r="C424" s="168"/>
      <c r="D424" s="168"/>
      <c r="E424" s="266"/>
      <c r="F424" s="268"/>
      <c r="G424" s="168"/>
      <c r="H424" s="168"/>
      <c r="I424" s="168"/>
      <c r="J424" s="168"/>
      <c r="K424" s="168"/>
      <c r="L424" s="196"/>
    </row>
    <row r="425" spans="1:13" s="242" customFormat="1" ht="26.25" customHeight="1">
      <c r="A425" s="293"/>
      <c r="B425" s="294"/>
      <c r="C425" s="295"/>
      <c r="D425" s="295"/>
      <c r="E425" s="304"/>
      <c r="F425" s="305"/>
      <c r="G425" s="295"/>
      <c r="H425" s="295"/>
      <c r="I425" s="295"/>
      <c r="J425" s="295"/>
      <c r="K425" s="295"/>
      <c r="L425" s="239"/>
      <c r="M425" s="241"/>
    </row>
    <row r="426" spans="1:13" ht="26.25" customHeight="1">
      <c r="A426" s="167"/>
      <c r="B426" s="276"/>
      <c r="C426" s="168"/>
      <c r="D426" s="168"/>
      <c r="E426" s="266"/>
      <c r="F426" s="268"/>
      <c r="G426" s="168"/>
      <c r="H426" s="168"/>
      <c r="I426" s="168"/>
      <c r="J426" s="168"/>
      <c r="K426" s="168"/>
      <c r="L426" s="196"/>
    </row>
    <row r="427" spans="1:13" ht="26.25" customHeight="1">
      <c r="A427" s="167"/>
      <c r="B427" s="276"/>
      <c r="C427" s="168"/>
      <c r="D427" s="168"/>
      <c r="E427" s="266"/>
      <c r="F427" s="268"/>
      <c r="G427" s="168"/>
      <c r="H427" s="168"/>
      <c r="I427" s="168"/>
      <c r="J427" s="168"/>
      <c r="K427" s="168"/>
      <c r="L427" s="196"/>
    </row>
    <row r="428" spans="1:13" ht="26.25" customHeight="1">
      <c r="A428" s="167"/>
      <c r="B428" s="276"/>
      <c r="C428" s="168"/>
      <c r="D428" s="168"/>
      <c r="E428" s="266"/>
      <c r="F428" s="268"/>
      <c r="G428" s="168"/>
      <c r="H428" s="168"/>
      <c r="I428" s="168"/>
      <c r="J428" s="168"/>
      <c r="K428" s="168"/>
      <c r="L428" s="196"/>
    </row>
    <row r="429" spans="1:13" ht="26.25" customHeight="1">
      <c r="A429" s="167"/>
      <c r="B429" s="276"/>
      <c r="C429" s="168"/>
      <c r="D429" s="168"/>
      <c r="E429" s="266"/>
      <c r="F429" s="268"/>
      <c r="G429" s="168"/>
      <c r="H429" s="168"/>
      <c r="I429" s="168"/>
      <c r="J429" s="168"/>
      <c r="K429" s="168"/>
      <c r="L429" s="196"/>
    </row>
    <row r="430" spans="1:13" ht="26.25" customHeight="1">
      <c r="A430" s="167"/>
      <c r="B430" s="276"/>
      <c r="C430" s="168"/>
      <c r="D430" s="168"/>
      <c r="E430" s="266"/>
      <c r="F430" s="268"/>
      <c r="G430" s="168"/>
      <c r="H430" s="168"/>
      <c r="I430" s="168"/>
      <c r="J430" s="168"/>
      <c r="K430" s="168"/>
      <c r="L430" s="196"/>
    </row>
    <row r="431" spans="1:13" ht="26.25" customHeight="1">
      <c r="A431" s="167"/>
      <c r="B431" s="276"/>
      <c r="C431" s="168"/>
      <c r="D431" s="168"/>
      <c r="E431" s="266"/>
      <c r="F431" s="268"/>
      <c r="G431" s="168"/>
      <c r="H431" s="168"/>
      <c r="I431" s="168"/>
      <c r="J431" s="168"/>
      <c r="K431" s="168"/>
      <c r="L431" s="196"/>
    </row>
    <row r="432" spans="1:13" ht="26.25" customHeight="1">
      <c r="A432" s="167"/>
      <c r="B432" s="276"/>
      <c r="C432" s="168"/>
      <c r="D432" s="168"/>
      <c r="E432" s="266"/>
      <c r="F432" s="268"/>
      <c r="G432" s="168"/>
      <c r="H432" s="168"/>
      <c r="I432" s="168"/>
      <c r="J432" s="168"/>
      <c r="K432" s="168"/>
      <c r="L432" s="196"/>
    </row>
    <row r="433" spans="1:12" ht="26.25" customHeight="1">
      <c r="A433" s="167"/>
      <c r="B433" s="276"/>
      <c r="C433" s="168"/>
      <c r="D433" s="168"/>
      <c r="E433" s="266"/>
      <c r="F433" s="268"/>
      <c r="G433" s="168"/>
      <c r="H433" s="168"/>
      <c r="I433" s="168"/>
      <c r="J433" s="168"/>
      <c r="K433" s="168"/>
      <c r="L433" s="196"/>
    </row>
    <row r="434" spans="1:12" ht="26.25" customHeight="1">
      <c r="A434" s="167"/>
      <c r="B434" s="276"/>
      <c r="C434" s="168"/>
      <c r="D434" s="168"/>
      <c r="E434" s="266"/>
      <c r="F434" s="268"/>
      <c r="G434" s="168"/>
      <c r="H434" s="168"/>
      <c r="I434" s="168"/>
      <c r="J434" s="168"/>
      <c r="K434" s="168"/>
      <c r="L434" s="196"/>
    </row>
    <row r="435" spans="1:12" ht="26.25" customHeight="1">
      <c r="A435" s="167"/>
      <c r="B435" s="276"/>
      <c r="C435" s="168"/>
      <c r="D435" s="168"/>
      <c r="E435" s="266"/>
      <c r="F435" s="268"/>
      <c r="G435" s="168"/>
      <c r="H435" s="168"/>
      <c r="I435" s="168"/>
      <c r="J435" s="168"/>
      <c r="K435" s="168"/>
      <c r="L435" s="196"/>
    </row>
    <row r="436" spans="1:12" ht="26.25" customHeight="1">
      <c r="A436" s="167"/>
      <c r="B436" s="276"/>
      <c r="C436" s="168"/>
      <c r="D436" s="168"/>
      <c r="E436" s="266"/>
      <c r="F436" s="268"/>
      <c r="G436" s="168"/>
      <c r="H436" s="168"/>
      <c r="I436" s="168"/>
      <c r="J436" s="168"/>
      <c r="K436" s="168"/>
      <c r="L436" s="196"/>
    </row>
    <row r="437" spans="1:12" ht="26.25" customHeight="1">
      <c r="A437" s="167"/>
      <c r="B437" s="276"/>
      <c r="C437" s="168"/>
      <c r="D437" s="168"/>
      <c r="E437" s="266"/>
      <c r="F437" s="268"/>
      <c r="G437" s="168"/>
      <c r="H437" s="168"/>
      <c r="I437" s="168"/>
      <c r="J437" s="168"/>
      <c r="K437" s="168"/>
      <c r="L437" s="196"/>
    </row>
    <row r="438" spans="1:12" ht="26.25" customHeight="1">
      <c r="A438" s="167"/>
      <c r="B438" s="276"/>
      <c r="C438" s="168"/>
      <c r="D438" s="168"/>
      <c r="E438" s="266"/>
      <c r="F438" s="268"/>
      <c r="G438" s="168"/>
      <c r="H438" s="168"/>
      <c r="I438" s="168"/>
      <c r="J438" s="168"/>
      <c r="K438" s="168"/>
      <c r="L438" s="196"/>
    </row>
    <row r="439" spans="1:12" ht="26.25" customHeight="1">
      <c r="A439" s="167"/>
      <c r="B439" s="276"/>
      <c r="C439" s="168"/>
      <c r="D439" s="168"/>
      <c r="E439" s="266"/>
      <c r="F439" s="268"/>
      <c r="G439" s="168"/>
      <c r="H439" s="168"/>
      <c r="I439" s="168"/>
      <c r="J439" s="168"/>
      <c r="K439" s="168"/>
      <c r="L439" s="196"/>
    </row>
    <row r="440" spans="1:12" ht="26.25" customHeight="1">
      <c r="A440" s="167"/>
      <c r="B440" s="276"/>
      <c r="C440" s="168"/>
      <c r="D440" s="168"/>
      <c r="E440" s="266"/>
      <c r="F440" s="268"/>
      <c r="G440" s="168"/>
      <c r="H440" s="168"/>
      <c r="I440" s="168"/>
      <c r="J440" s="168"/>
      <c r="K440" s="168"/>
      <c r="L440" s="196"/>
    </row>
    <row r="441" spans="1:12" ht="26.25" customHeight="1">
      <c r="A441" s="167"/>
      <c r="B441" s="276"/>
      <c r="C441" s="168"/>
      <c r="D441" s="168"/>
      <c r="E441" s="266"/>
      <c r="F441" s="268"/>
      <c r="G441" s="168"/>
      <c r="H441" s="168"/>
      <c r="I441" s="168"/>
      <c r="J441" s="168"/>
      <c r="K441" s="168"/>
      <c r="L441" s="196"/>
    </row>
    <row r="442" spans="1:12" ht="26.25" customHeight="1">
      <c r="A442" s="167"/>
      <c r="B442" s="276"/>
      <c r="C442" s="168"/>
      <c r="D442" s="168"/>
      <c r="E442" s="266"/>
      <c r="F442" s="268"/>
      <c r="G442" s="168"/>
      <c r="H442" s="168"/>
      <c r="I442" s="168"/>
      <c r="J442" s="168"/>
      <c r="K442" s="168"/>
      <c r="L442" s="196"/>
    </row>
    <row r="443" spans="1:12" ht="26.25" customHeight="1">
      <c r="A443" s="167"/>
      <c r="B443" s="276"/>
      <c r="C443" s="168"/>
      <c r="D443" s="168"/>
      <c r="E443" s="266"/>
      <c r="F443" s="268"/>
      <c r="G443" s="168"/>
      <c r="H443" s="168"/>
      <c r="I443" s="168"/>
      <c r="J443" s="168"/>
      <c r="K443" s="168"/>
      <c r="L443" s="196"/>
    </row>
    <row r="444" spans="1:12" ht="26.25" customHeight="1">
      <c r="A444" s="167"/>
      <c r="B444" s="276"/>
      <c r="C444" s="168"/>
      <c r="D444" s="168"/>
      <c r="E444" s="266"/>
      <c r="F444" s="268"/>
      <c r="G444" s="168"/>
      <c r="H444" s="168"/>
      <c r="I444" s="168"/>
      <c r="J444" s="168"/>
      <c r="K444" s="168"/>
      <c r="L444" s="196"/>
    </row>
    <row r="445" spans="1:12" ht="26.25" customHeight="1">
      <c r="A445" s="167"/>
      <c r="B445" s="276"/>
      <c r="C445" s="168"/>
      <c r="D445" s="168"/>
      <c r="E445" s="266"/>
      <c r="F445" s="268"/>
      <c r="G445" s="168"/>
      <c r="H445" s="168"/>
      <c r="I445" s="168"/>
      <c r="J445" s="168"/>
      <c r="K445" s="168"/>
      <c r="L445" s="196"/>
    </row>
    <row r="446" spans="1:12" ht="26.25" customHeight="1">
      <c r="A446" s="167"/>
      <c r="B446" s="276"/>
      <c r="C446" s="168"/>
      <c r="D446" s="168"/>
      <c r="E446" s="266"/>
      <c r="F446" s="268"/>
      <c r="G446" s="168"/>
      <c r="H446" s="168"/>
      <c r="I446" s="168"/>
      <c r="J446" s="168"/>
      <c r="K446" s="168"/>
      <c r="L446" s="196"/>
    </row>
    <row r="447" spans="1:12" ht="26.25" customHeight="1">
      <c r="A447" s="167"/>
      <c r="B447" s="276"/>
      <c r="C447" s="168"/>
      <c r="D447" s="168"/>
      <c r="E447" s="266"/>
      <c r="F447" s="268"/>
      <c r="G447" s="168"/>
      <c r="H447" s="168"/>
      <c r="I447" s="168"/>
      <c r="J447" s="168"/>
      <c r="K447" s="168"/>
      <c r="L447" s="196"/>
    </row>
    <row r="448" spans="1:12" ht="26.25" customHeight="1">
      <c r="A448" s="167"/>
      <c r="B448" s="276"/>
      <c r="C448" s="168"/>
      <c r="D448" s="168"/>
      <c r="E448" s="266"/>
      <c r="F448" s="268"/>
      <c r="G448" s="168"/>
      <c r="H448" s="168"/>
      <c r="I448" s="168"/>
      <c r="J448" s="168"/>
      <c r="K448" s="168"/>
      <c r="L448" s="196"/>
    </row>
    <row r="449" spans="1:12" ht="26.25" customHeight="1">
      <c r="A449" s="167"/>
      <c r="B449" s="276"/>
      <c r="C449" s="168"/>
      <c r="D449" s="168"/>
      <c r="E449" s="266"/>
      <c r="F449" s="268"/>
      <c r="G449" s="168"/>
      <c r="H449" s="168"/>
      <c r="I449" s="168"/>
      <c r="J449" s="168"/>
      <c r="K449" s="168"/>
      <c r="L449" s="196"/>
    </row>
    <row r="450" spans="1:12" ht="26.25" customHeight="1">
      <c r="A450" s="167"/>
      <c r="B450" s="276"/>
      <c r="C450" s="168"/>
      <c r="D450" s="168"/>
      <c r="E450" s="266"/>
      <c r="F450" s="268"/>
      <c r="G450" s="168"/>
      <c r="H450" s="168"/>
      <c r="I450" s="168"/>
      <c r="J450" s="168"/>
      <c r="K450" s="168"/>
      <c r="L450" s="196"/>
    </row>
    <row r="451" spans="1:12" ht="26.25" customHeight="1">
      <c r="A451" s="167"/>
      <c r="B451" s="276"/>
      <c r="C451" s="168"/>
      <c r="D451" s="168"/>
      <c r="E451" s="266"/>
      <c r="F451" s="268"/>
      <c r="G451" s="168"/>
      <c r="H451" s="168"/>
      <c r="I451" s="168"/>
      <c r="J451" s="168"/>
      <c r="K451" s="168"/>
      <c r="L451" s="196"/>
    </row>
    <row r="452" spans="1:12" ht="26.25" customHeight="1">
      <c r="A452" s="167"/>
      <c r="B452" s="276"/>
      <c r="C452" s="168"/>
      <c r="D452" s="168"/>
      <c r="E452" s="266"/>
      <c r="F452" s="268"/>
      <c r="G452" s="168"/>
      <c r="H452" s="168"/>
      <c r="I452" s="168"/>
      <c r="J452" s="168"/>
      <c r="K452" s="168"/>
      <c r="L452" s="196"/>
    </row>
    <row r="453" spans="1:12" ht="26.25" customHeight="1">
      <c r="A453" s="167"/>
      <c r="B453" s="276"/>
      <c r="C453" s="168"/>
      <c r="D453" s="168"/>
      <c r="E453" s="266"/>
      <c r="F453" s="268"/>
      <c r="G453" s="168"/>
      <c r="H453" s="168"/>
      <c r="I453" s="168"/>
      <c r="J453" s="168"/>
      <c r="K453" s="168"/>
      <c r="L453" s="196"/>
    </row>
    <row r="454" spans="1:12" ht="26.25" customHeight="1">
      <c r="A454" s="167"/>
      <c r="B454" s="276"/>
      <c r="C454" s="168"/>
      <c r="D454" s="168"/>
      <c r="E454" s="266"/>
      <c r="F454" s="268"/>
      <c r="G454" s="168"/>
      <c r="H454" s="168"/>
      <c r="I454" s="168"/>
      <c r="J454" s="168"/>
      <c r="K454" s="168"/>
      <c r="L454" s="196"/>
    </row>
    <row r="455" spans="1:12" ht="26.25" customHeight="1">
      <c r="A455" s="167"/>
      <c r="B455" s="276"/>
      <c r="C455" s="168"/>
      <c r="D455" s="168"/>
      <c r="E455" s="266"/>
      <c r="F455" s="268"/>
      <c r="G455" s="168"/>
      <c r="H455" s="168"/>
      <c r="I455" s="168"/>
      <c r="J455" s="168"/>
      <c r="K455" s="168"/>
      <c r="L455" s="196"/>
    </row>
    <row r="456" spans="1:12" ht="26.25" customHeight="1">
      <c r="A456" s="167"/>
      <c r="B456" s="276"/>
      <c r="C456" s="168"/>
      <c r="D456" s="168"/>
      <c r="E456" s="266"/>
      <c r="F456" s="268"/>
      <c r="G456" s="168"/>
      <c r="H456" s="168"/>
      <c r="I456" s="168"/>
      <c r="J456" s="168"/>
      <c r="K456" s="168"/>
      <c r="L456" s="196"/>
    </row>
    <row r="457" spans="1:12" ht="26.25" customHeight="1">
      <c r="A457" s="167"/>
      <c r="B457" s="276"/>
      <c r="C457" s="168"/>
      <c r="D457" s="168"/>
      <c r="E457" s="266"/>
      <c r="F457" s="268"/>
      <c r="G457" s="168"/>
      <c r="H457" s="168"/>
      <c r="I457" s="168"/>
      <c r="J457" s="168"/>
      <c r="K457" s="168"/>
      <c r="L457" s="196"/>
    </row>
    <row r="458" spans="1:12" ht="26.25" customHeight="1">
      <c r="A458" s="167"/>
      <c r="B458" s="276"/>
      <c r="C458" s="168"/>
      <c r="D458" s="168"/>
      <c r="E458" s="266"/>
      <c r="F458" s="268"/>
      <c r="G458" s="168"/>
      <c r="H458" s="168"/>
      <c r="I458" s="168"/>
      <c r="J458" s="168"/>
      <c r="K458" s="168"/>
      <c r="L458" s="196"/>
    </row>
    <row r="459" spans="1:12" ht="26.25" customHeight="1">
      <c r="A459" s="167"/>
      <c r="B459" s="276"/>
      <c r="C459" s="168"/>
      <c r="D459" s="168"/>
      <c r="E459" s="266"/>
      <c r="F459" s="268"/>
      <c r="G459" s="168"/>
      <c r="H459" s="168"/>
      <c r="I459" s="168"/>
      <c r="J459" s="168"/>
      <c r="K459" s="168"/>
      <c r="L459" s="196"/>
    </row>
    <row r="460" spans="1:12" ht="26.25" customHeight="1">
      <c r="A460" s="167"/>
      <c r="B460" s="276"/>
      <c r="C460" s="168"/>
      <c r="D460" s="168"/>
      <c r="E460" s="266"/>
      <c r="F460" s="268"/>
      <c r="G460" s="168"/>
      <c r="H460" s="168"/>
      <c r="I460" s="168"/>
      <c r="J460" s="168"/>
      <c r="K460" s="168"/>
      <c r="L460" s="196"/>
    </row>
    <row r="461" spans="1:12" ht="26.25" customHeight="1">
      <c r="A461" s="167"/>
      <c r="B461" s="276"/>
      <c r="C461" s="168"/>
      <c r="D461" s="168"/>
      <c r="E461" s="266"/>
      <c r="F461" s="268"/>
      <c r="G461" s="168"/>
      <c r="H461" s="168"/>
      <c r="I461" s="168"/>
      <c r="J461" s="168"/>
      <c r="K461" s="168"/>
      <c r="L461" s="196"/>
    </row>
    <row r="462" spans="1:12" ht="26.25" customHeight="1">
      <c r="A462" s="167"/>
      <c r="B462" s="276"/>
      <c r="C462" s="168"/>
      <c r="D462" s="168"/>
      <c r="E462" s="266"/>
      <c r="F462" s="268"/>
      <c r="G462" s="168"/>
      <c r="H462" s="168"/>
      <c r="I462" s="168"/>
      <c r="J462" s="168"/>
      <c r="K462" s="168"/>
      <c r="L462" s="196"/>
    </row>
    <row r="463" spans="1:12" ht="26.25" customHeight="1">
      <c r="A463" s="167"/>
      <c r="B463" s="276"/>
      <c r="C463" s="168"/>
      <c r="D463" s="168"/>
      <c r="E463" s="266"/>
      <c r="F463" s="268"/>
      <c r="G463" s="168"/>
      <c r="H463" s="168"/>
      <c r="I463" s="168"/>
      <c r="J463" s="168"/>
      <c r="K463" s="168"/>
      <c r="L463" s="196"/>
    </row>
    <row r="464" spans="1:12" ht="26.25" customHeight="1">
      <c r="A464" s="167"/>
      <c r="B464" s="276"/>
      <c r="C464" s="168"/>
      <c r="D464" s="168"/>
      <c r="E464" s="266"/>
      <c r="F464" s="268"/>
      <c r="G464" s="168"/>
      <c r="H464" s="168"/>
      <c r="I464" s="168"/>
      <c r="J464" s="168"/>
      <c r="K464" s="168"/>
      <c r="L464" s="196"/>
    </row>
    <row r="465" spans="1:13" ht="26.25" customHeight="1">
      <c r="A465" s="167"/>
      <c r="B465" s="276"/>
      <c r="C465" s="168"/>
      <c r="D465" s="168"/>
      <c r="E465" s="266"/>
      <c r="F465" s="268"/>
      <c r="G465" s="168"/>
      <c r="H465" s="168"/>
      <c r="I465" s="168"/>
      <c r="J465" s="168"/>
      <c r="K465" s="168"/>
      <c r="L465" s="196"/>
    </row>
    <row r="466" spans="1:13" ht="26.25" customHeight="1">
      <c r="A466" s="167"/>
      <c r="B466" s="276"/>
      <c r="C466" s="168"/>
      <c r="D466" s="168"/>
      <c r="E466" s="266"/>
      <c r="F466" s="268"/>
      <c r="G466" s="168"/>
      <c r="H466" s="168"/>
      <c r="I466" s="168"/>
      <c r="J466" s="168"/>
      <c r="K466" s="168"/>
      <c r="L466" s="196"/>
    </row>
    <row r="467" spans="1:13" ht="26.25" customHeight="1">
      <c r="A467" s="167"/>
      <c r="B467" s="276"/>
      <c r="C467" s="168"/>
      <c r="D467" s="168"/>
      <c r="E467" s="266"/>
      <c r="F467" s="268"/>
      <c r="G467" s="168"/>
      <c r="H467" s="168"/>
      <c r="I467" s="168"/>
      <c r="J467" s="168"/>
      <c r="K467" s="168"/>
      <c r="L467" s="196"/>
    </row>
    <row r="468" spans="1:13" ht="26.25" customHeight="1">
      <c r="A468" s="167"/>
      <c r="B468" s="276"/>
      <c r="C468" s="168"/>
      <c r="D468" s="168"/>
      <c r="E468" s="266"/>
      <c r="F468" s="268"/>
      <c r="G468" s="168"/>
      <c r="H468" s="168"/>
      <c r="I468" s="168"/>
      <c r="J468" s="168"/>
      <c r="K468" s="168"/>
      <c r="L468" s="196"/>
    </row>
    <row r="469" spans="1:13" ht="26.25" customHeight="1">
      <c r="A469" s="167"/>
      <c r="B469" s="276"/>
      <c r="C469" s="168"/>
      <c r="D469" s="168"/>
      <c r="E469" s="266"/>
      <c r="F469" s="268"/>
      <c r="G469" s="168"/>
      <c r="H469" s="168"/>
      <c r="I469" s="168"/>
      <c r="J469" s="168"/>
      <c r="K469" s="168"/>
      <c r="L469" s="196"/>
    </row>
    <row r="470" spans="1:13" s="242" customFormat="1" ht="26.25" customHeight="1">
      <c r="A470" s="293"/>
      <c r="B470" s="294"/>
      <c r="C470" s="295"/>
      <c r="D470" s="295"/>
      <c r="E470" s="304"/>
      <c r="F470" s="305"/>
      <c r="G470" s="295"/>
      <c r="H470" s="295"/>
      <c r="I470" s="295"/>
      <c r="J470" s="295"/>
      <c r="K470" s="295"/>
      <c r="L470" s="239"/>
      <c r="M470" s="241"/>
    </row>
    <row r="471" spans="1:13" ht="26.25" customHeight="1">
      <c r="A471" s="167"/>
      <c r="B471" s="276"/>
      <c r="C471" s="168"/>
      <c r="D471" s="168"/>
      <c r="E471" s="266"/>
      <c r="F471" s="268"/>
      <c r="G471" s="168"/>
      <c r="H471" s="168"/>
      <c r="I471" s="168"/>
      <c r="J471" s="168"/>
      <c r="K471" s="168"/>
      <c r="L471" s="196"/>
    </row>
    <row r="472" spans="1:13" ht="26.25" customHeight="1">
      <c r="A472" s="167"/>
      <c r="B472" s="276"/>
      <c r="C472" s="168"/>
      <c r="D472" s="168"/>
      <c r="E472" s="266"/>
      <c r="F472" s="268"/>
      <c r="G472" s="168"/>
      <c r="H472" s="168"/>
      <c r="I472" s="168"/>
      <c r="J472" s="168"/>
      <c r="K472" s="168"/>
      <c r="L472" s="196"/>
    </row>
    <row r="473" spans="1:13" ht="26.25" customHeight="1">
      <c r="A473" s="167"/>
      <c r="B473" s="276"/>
      <c r="C473" s="168"/>
      <c r="D473" s="168"/>
      <c r="E473" s="266"/>
      <c r="F473" s="268"/>
      <c r="G473" s="168"/>
      <c r="H473" s="168"/>
      <c r="I473" s="168"/>
      <c r="J473" s="168"/>
      <c r="K473" s="168"/>
      <c r="L473" s="196"/>
    </row>
    <row r="474" spans="1:13" ht="26.25" customHeight="1">
      <c r="A474" s="167"/>
      <c r="B474" s="276"/>
      <c r="C474" s="168"/>
      <c r="D474" s="168"/>
      <c r="E474" s="266"/>
      <c r="F474" s="268"/>
      <c r="G474" s="168"/>
      <c r="H474" s="168"/>
      <c r="I474" s="168"/>
      <c r="J474" s="168"/>
      <c r="K474" s="168"/>
      <c r="L474" s="196"/>
    </row>
    <row r="475" spans="1:13" ht="26.25" customHeight="1">
      <c r="A475" s="167"/>
      <c r="B475" s="276"/>
      <c r="C475" s="168"/>
      <c r="D475" s="168"/>
      <c r="E475" s="266"/>
      <c r="F475" s="268"/>
      <c r="G475" s="168"/>
      <c r="H475" s="168"/>
      <c r="I475" s="168"/>
      <c r="J475" s="168"/>
      <c r="K475" s="168"/>
      <c r="L475" s="196"/>
    </row>
    <row r="476" spans="1:13" ht="26.25" customHeight="1">
      <c r="A476" s="167"/>
      <c r="B476" s="276"/>
      <c r="C476" s="168"/>
      <c r="D476" s="168"/>
      <c r="E476" s="266"/>
      <c r="F476" s="268"/>
      <c r="G476" s="168"/>
      <c r="H476" s="168"/>
      <c r="I476" s="168"/>
      <c r="J476" s="168"/>
      <c r="K476" s="168"/>
      <c r="L476" s="196"/>
    </row>
    <row r="477" spans="1:13" ht="26.25" customHeight="1">
      <c r="A477" s="167"/>
      <c r="B477" s="276"/>
      <c r="C477" s="168"/>
      <c r="D477" s="168"/>
      <c r="E477" s="266"/>
      <c r="F477" s="268"/>
      <c r="G477" s="168"/>
      <c r="H477" s="168"/>
      <c r="I477" s="168"/>
      <c r="J477" s="168"/>
      <c r="K477" s="168"/>
      <c r="L477" s="196"/>
    </row>
    <row r="478" spans="1:13" ht="26.25" customHeight="1">
      <c r="A478" s="167"/>
      <c r="B478" s="276"/>
      <c r="C478" s="168"/>
      <c r="D478" s="168"/>
      <c r="E478" s="266"/>
      <c r="F478" s="268"/>
      <c r="G478" s="168"/>
      <c r="H478" s="168"/>
      <c r="I478" s="168"/>
      <c r="J478" s="168"/>
      <c r="K478" s="168"/>
      <c r="L478" s="196"/>
    </row>
    <row r="479" spans="1:13" ht="26.25" customHeight="1">
      <c r="A479" s="167"/>
      <c r="B479" s="276"/>
      <c r="C479" s="168"/>
      <c r="D479" s="168"/>
      <c r="E479" s="266"/>
      <c r="F479" s="268"/>
      <c r="G479" s="168"/>
      <c r="H479" s="168"/>
      <c r="I479" s="168"/>
      <c r="J479" s="168"/>
      <c r="K479" s="168"/>
      <c r="L479" s="196"/>
    </row>
    <row r="480" spans="1:13" ht="26.25" customHeight="1">
      <c r="A480" s="167"/>
      <c r="B480" s="276"/>
      <c r="C480" s="168"/>
      <c r="D480" s="168"/>
      <c r="E480" s="266"/>
      <c r="F480" s="268"/>
      <c r="G480" s="168"/>
      <c r="H480" s="168"/>
      <c r="I480" s="168"/>
      <c r="J480" s="168"/>
      <c r="K480" s="168"/>
      <c r="L480" s="196"/>
    </row>
    <row r="481" spans="1:12" ht="26.25" customHeight="1">
      <c r="A481" s="167"/>
      <c r="B481" s="276"/>
      <c r="C481" s="168"/>
      <c r="D481" s="168"/>
      <c r="E481" s="266"/>
      <c r="F481" s="268"/>
      <c r="G481" s="168"/>
      <c r="H481" s="168"/>
      <c r="I481" s="168"/>
      <c r="J481" s="168"/>
      <c r="K481" s="168"/>
      <c r="L481" s="196"/>
    </row>
    <row r="482" spans="1:12" ht="26.25" customHeight="1">
      <c r="A482" s="167"/>
      <c r="B482" s="276"/>
      <c r="C482" s="168"/>
      <c r="D482" s="168"/>
      <c r="E482" s="266"/>
      <c r="F482" s="268"/>
      <c r="G482" s="168"/>
      <c r="H482" s="168"/>
      <c r="I482" s="168"/>
      <c r="J482" s="168"/>
      <c r="K482" s="168"/>
      <c r="L482" s="196"/>
    </row>
    <row r="483" spans="1:12" ht="26.25" customHeight="1">
      <c r="A483" s="167"/>
      <c r="B483" s="276"/>
      <c r="C483" s="168"/>
      <c r="D483" s="168"/>
      <c r="E483" s="266"/>
      <c r="F483" s="268"/>
      <c r="G483" s="168"/>
      <c r="H483" s="168"/>
      <c r="I483" s="168"/>
      <c r="J483" s="168"/>
      <c r="K483" s="168"/>
      <c r="L483" s="196"/>
    </row>
    <row r="484" spans="1:12" ht="26.25" customHeight="1">
      <c r="A484" s="167"/>
      <c r="B484" s="276"/>
      <c r="C484" s="168"/>
      <c r="D484" s="168"/>
      <c r="E484" s="285"/>
      <c r="F484" s="268"/>
      <c r="G484" s="168"/>
      <c r="H484" s="168"/>
      <c r="I484" s="168"/>
      <c r="J484" s="168"/>
      <c r="K484" s="168"/>
      <c r="L484" s="196"/>
    </row>
    <row r="485" spans="1:12" ht="26.25" customHeight="1">
      <c r="A485" s="167"/>
      <c r="B485" s="276"/>
      <c r="C485" s="168"/>
      <c r="D485" s="168"/>
      <c r="E485" s="266"/>
      <c r="F485" s="268"/>
      <c r="G485" s="168"/>
      <c r="H485" s="168"/>
      <c r="I485" s="168"/>
      <c r="J485" s="168"/>
      <c r="K485" s="168"/>
      <c r="L485" s="196"/>
    </row>
    <row r="486" spans="1:12" ht="26.25" customHeight="1">
      <c r="A486" s="167"/>
      <c r="B486" s="276"/>
      <c r="C486" s="168"/>
      <c r="D486" s="168"/>
      <c r="E486" s="266"/>
      <c r="F486" s="268"/>
      <c r="G486" s="168"/>
      <c r="H486" s="168"/>
      <c r="I486" s="168"/>
      <c r="J486" s="168"/>
      <c r="K486" s="168"/>
      <c r="L486" s="196"/>
    </row>
    <row r="487" spans="1:12" ht="26.25" customHeight="1">
      <c r="A487" s="167"/>
      <c r="B487" s="276"/>
      <c r="C487" s="168"/>
      <c r="D487" s="168"/>
      <c r="E487" s="266"/>
      <c r="F487" s="268"/>
      <c r="G487" s="168"/>
      <c r="H487" s="168"/>
      <c r="I487" s="168"/>
      <c r="J487" s="168"/>
      <c r="K487" s="168"/>
      <c r="L487" s="196"/>
    </row>
    <row r="488" spans="1:12" ht="26.25" customHeight="1">
      <c r="A488" s="167"/>
      <c r="B488" s="276"/>
      <c r="C488" s="168"/>
      <c r="D488" s="168"/>
      <c r="E488" s="266"/>
      <c r="F488" s="268"/>
      <c r="G488" s="168"/>
      <c r="H488" s="168"/>
      <c r="I488" s="168"/>
      <c r="J488" s="168"/>
      <c r="K488" s="168"/>
      <c r="L488" s="196"/>
    </row>
    <row r="489" spans="1:12" ht="26.25" customHeight="1">
      <c r="A489" s="167"/>
      <c r="B489" s="276"/>
      <c r="C489" s="168"/>
      <c r="D489" s="168"/>
      <c r="E489" s="266"/>
      <c r="F489" s="268"/>
      <c r="G489" s="168"/>
      <c r="H489" s="168"/>
      <c r="I489" s="168"/>
      <c r="J489" s="168"/>
      <c r="K489" s="168"/>
      <c r="L489" s="196"/>
    </row>
    <row r="490" spans="1:12" ht="26.25" customHeight="1">
      <c r="A490" s="167"/>
      <c r="B490" s="276"/>
      <c r="C490" s="168"/>
      <c r="D490" s="168"/>
      <c r="E490" s="266"/>
      <c r="F490" s="268"/>
      <c r="G490" s="168"/>
      <c r="H490" s="168"/>
      <c r="I490" s="168"/>
      <c r="J490" s="168"/>
      <c r="K490" s="168"/>
      <c r="L490" s="196"/>
    </row>
    <row r="491" spans="1:12" ht="26.25" customHeight="1">
      <c r="A491" s="167"/>
      <c r="B491" s="276"/>
      <c r="C491" s="168"/>
      <c r="D491" s="168"/>
      <c r="E491" s="266"/>
      <c r="F491" s="268"/>
      <c r="G491" s="168"/>
      <c r="H491" s="168"/>
      <c r="I491" s="168"/>
      <c r="J491" s="168"/>
      <c r="K491" s="168"/>
      <c r="L491" s="196"/>
    </row>
    <row r="492" spans="1:12" ht="26.25" customHeight="1">
      <c r="A492" s="167"/>
      <c r="B492" s="276"/>
      <c r="C492" s="168"/>
      <c r="D492" s="168"/>
      <c r="E492" s="266"/>
      <c r="F492" s="268"/>
      <c r="G492" s="168"/>
      <c r="H492" s="168"/>
      <c r="I492" s="168"/>
      <c r="J492" s="168"/>
      <c r="K492" s="168"/>
      <c r="L492" s="196"/>
    </row>
    <row r="493" spans="1:12" ht="26.25" customHeight="1">
      <c r="A493" s="167"/>
      <c r="B493" s="276"/>
      <c r="C493" s="168"/>
      <c r="D493" s="168"/>
      <c r="E493" s="266"/>
      <c r="F493" s="268"/>
      <c r="G493" s="168"/>
      <c r="H493" s="168"/>
      <c r="I493" s="168"/>
      <c r="J493" s="168"/>
      <c r="K493" s="168"/>
      <c r="L493" s="196"/>
    </row>
    <row r="494" spans="1:12" ht="26.25" customHeight="1">
      <c r="A494" s="167"/>
      <c r="B494" s="276"/>
      <c r="C494" s="168"/>
      <c r="D494" s="168"/>
      <c r="E494" s="266"/>
      <c r="F494" s="268"/>
      <c r="G494" s="168"/>
      <c r="H494" s="168"/>
      <c r="I494" s="168"/>
      <c r="J494" s="168"/>
      <c r="K494" s="168"/>
      <c r="L494" s="196"/>
    </row>
    <row r="495" spans="1:12" ht="26.25" customHeight="1">
      <c r="A495" s="167"/>
      <c r="B495" s="276"/>
      <c r="C495" s="168"/>
      <c r="D495" s="168"/>
      <c r="E495" s="266"/>
      <c r="F495" s="268"/>
      <c r="G495" s="168"/>
      <c r="H495" s="168"/>
      <c r="I495" s="168"/>
      <c r="J495" s="168"/>
      <c r="K495" s="168"/>
      <c r="L495" s="196"/>
    </row>
    <row r="496" spans="1:12" ht="26.25" customHeight="1">
      <c r="A496" s="167"/>
      <c r="B496" s="276"/>
      <c r="C496" s="168"/>
      <c r="D496" s="168"/>
      <c r="E496" s="266"/>
      <c r="F496" s="268"/>
      <c r="G496" s="168"/>
      <c r="H496" s="168"/>
      <c r="I496" s="168"/>
      <c r="J496" s="168"/>
      <c r="K496" s="168"/>
      <c r="L496" s="196"/>
    </row>
    <row r="497" spans="1:13" s="242" customFormat="1" ht="26.25" customHeight="1">
      <c r="A497" s="293"/>
      <c r="B497" s="294"/>
      <c r="C497" s="295"/>
      <c r="D497" s="295"/>
      <c r="E497" s="304"/>
      <c r="F497" s="305"/>
      <c r="G497" s="295"/>
      <c r="H497" s="295"/>
      <c r="I497" s="295"/>
      <c r="J497" s="295"/>
      <c r="K497" s="295"/>
      <c r="L497" s="239"/>
      <c r="M497" s="241"/>
    </row>
    <row r="498" spans="1:13" s="242" customFormat="1" ht="26.25" customHeight="1">
      <c r="A498" s="293"/>
      <c r="B498" s="294"/>
      <c r="C498" s="295"/>
      <c r="D498" s="295"/>
      <c r="E498" s="304"/>
      <c r="F498" s="305"/>
      <c r="G498" s="295"/>
      <c r="H498" s="295"/>
      <c r="I498" s="295"/>
      <c r="J498" s="295"/>
      <c r="K498" s="295"/>
      <c r="L498" s="239"/>
      <c r="M498" s="241"/>
    </row>
    <row r="499" spans="1:13" ht="26.25" customHeight="1">
      <c r="A499" s="167"/>
      <c r="B499" s="276"/>
      <c r="C499" s="168"/>
      <c r="D499" s="168"/>
      <c r="E499" s="266"/>
      <c r="F499" s="268"/>
      <c r="G499" s="168"/>
      <c r="H499" s="168"/>
      <c r="I499" s="168"/>
      <c r="J499" s="168"/>
      <c r="K499" s="168"/>
      <c r="L499" s="196"/>
    </row>
    <row r="500" spans="1:13" ht="26.25" customHeight="1">
      <c r="A500" s="167"/>
      <c r="B500" s="276"/>
      <c r="C500" s="168"/>
      <c r="D500" s="168"/>
      <c r="E500" s="266"/>
      <c r="F500" s="268"/>
      <c r="G500" s="168"/>
      <c r="H500" s="168"/>
      <c r="I500" s="168"/>
      <c r="J500" s="168"/>
      <c r="K500" s="168"/>
      <c r="L500" s="196"/>
    </row>
    <row r="501" spans="1:13" ht="26.25" customHeight="1">
      <c r="A501" s="167"/>
      <c r="B501" s="276"/>
      <c r="C501" s="168"/>
      <c r="D501" s="168"/>
      <c r="E501" s="266"/>
      <c r="F501" s="268"/>
      <c r="G501" s="168"/>
      <c r="H501" s="168"/>
      <c r="I501" s="168"/>
      <c r="J501" s="168"/>
      <c r="K501" s="168"/>
      <c r="L501" s="196"/>
    </row>
    <row r="502" spans="1:13" ht="26.25" customHeight="1">
      <c r="A502" s="167"/>
      <c r="B502" s="276"/>
      <c r="C502" s="168"/>
      <c r="D502" s="168"/>
      <c r="E502" s="266"/>
      <c r="F502" s="268"/>
      <c r="G502" s="168"/>
      <c r="H502" s="168"/>
      <c r="I502" s="168"/>
      <c r="J502" s="168"/>
      <c r="K502" s="168"/>
      <c r="L502" s="196"/>
    </row>
    <row r="503" spans="1:13" ht="26.25" customHeight="1">
      <c r="A503" s="167"/>
      <c r="B503" s="276"/>
      <c r="C503" s="168"/>
      <c r="D503" s="168"/>
      <c r="E503" s="266"/>
      <c r="F503" s="268"/>
      <c r="G503" s="168"/>
      <c r="H503" s="168"/>
      <c r="I503" s="168"/>
      <c r="J503" s="168"/>
      <c r="K503" s="168"/>
      <c r="L503" s="196"/>
    </row>
    <row r="504" spans="1:13" ht="26.25" customHeight="1">
      <c r="A504" s="167"/>
      <c r="B504" s="276"/>
      <c r="C504" s="168"/>
      <c r="D504" s="168"/>
      <c r="E504" s="266"/>
      <c r="F504" s="268"/>
      <c r="G504" s="168"/>
      <c r="H504" s="168"/>
      <c r="I504" s="168"/>
      <c r="J504" s="168"/>
      <c r="K504" s="168"/>
      <c r="L504" s="196"/>
    </row>
    <row r="505" spans="1:13" ht="26.25" customHeight="1">
      <c r="A505" s="167"/>
      <c r="B505" s="276"/>
      <c r="C505" s="168"/>
      <c r="D505" s="168"/>
      <c r="E505" s="266"/>
      <c r="F505" s="268"/>
      <c r="G505" s="168"/>
      <c r="H505" s="168"/>
      <c r="I505" s="168"/>
      <c r="J505" s="168"/>
      <c r="K505" s="168"/>
      <c r="L505" s="196"/>
    </row>
    <row r="506" spans="1:13" ht="26.25" customHeight="1">
      <c r="A506" s="167"/>
      <c r="B506" s="276"/>
      <c r="C506" s="168"/>
      <c r="D506" s="168"/>
      <c r="E506" s="266"/>
      <c r="F506" s="268"/>
      <c r="G506" s="168"/>
      <c r="H506" s="168"/>
      <c r="I506" s="168"/>
      <c r="J506" s="168"/>
      <c r="K506" s="168"/>
      <c r="L506" s="196"/>
    </row>
    <row r="507" spans="1:13" ht="26.25" customHeight="1">
      <c r="A507" s="167"/>
      <c r="B507" s="276"/>
      <c r="C507" s="168"/>
      <c r="D507" s="168"/>
      <c r="E507" s="266"/>
      <c r="F507" s="268"/>
      <c r="G507" s="168"/>
      <c r="H507" s="168"/>
      <c r="I507" s="168"/>
      <c r="J507" s="168"/>
      <c r="K507" s="168"/>
      <c r="L507" s="196"/>
    </row>
    <row r="508" spans="1:13" ht="26.25" customHeight="1">
      <c r="A508" s="167"/>
      <c r="B508" s="276"/>
      <c r="C508" s="168"/>
      <c r="D508" s="168"/>
      <c r="E508" s="266"/>
      <c r="F508" s="268"/>
      <c r="G508" s="168"/>
      <c r="H508" s="168"/>
      <c r="I508" s="168"/>
      <c r="J508" s="168"/>
      <c r="K508" s="168"/>
      <c r="L508" s="196"/>
    </row>
    <row r="509" spans="1:13" ht="26.25" customHeight="1">
      <c r="A509" s="167"/>
      <c r="B509" s="276"/>
      <c r="C509" s="168"/>
      <c r="D509" s="168"/>
      <c r="E509" s="266"/>
      <c r="F509" s="268"/>
      <c r="G509" s="168"/>
      <c r="H509" s="168"/>
      <c r="I509" s="168"/>
      <c r="J509" s="168"/>
      <c r="K509" s="168"/>
      <c r="L509" s="196"/>
    </row>
    <row r="510" spans="1:13" ht="26.25" customHeight="1">
      <c r="A510" s="167"/>
      <c r="B510" s="276"/>
      <c r="C510" s="168"/>
      <c r="D510" s="168"/>
      <c r="E510" s="266"/>
      <c r="F510" s="268"/>
      <c r="G510" s="168"/>
      <c r="H510" s="168"/>
      <c r="I510" s="168"/>
      <c r="J510" s="168"/>
      <c r="K510" s="168"/>
      <c r="L510" s="196"/>
    </row>
    <row r="511" spans="1:13" ht="26.25" customHeight="1">
      <c r="A511" s="167"/>
      <c r="B511" s="276"/>
      <c r="C511" s="168"/>
      <c r="D511" s="168"/>
      <c r="E511" s="266"/>
      <c r="F511" s="268"/>
      <c r="G511" s="168"/>
      <c r="H511" s="168"/>
      <c r="I511" s="168"/>
      <c r="J511" s="168"/>
      <c r="K511" s="168"/>
      <c r="L511" s="196"/>
    </row>
    <row r="512" spans="1:13" ht="26.25" customHeight="1">
      <c r="A512" s="167"/>
      <c r="B512" s="276"/>
      <c r="C512" s="168"/>
      <c r="D512" s="168"/>
      <c r="E512" s="266"/>
      <c r="F512" s="268"/>
      <c r="G512" s="168"/>
      <c r="H512" s="168"/>
      <c r="I512" s="168"/>
      <c r="J512" s="168"/>
      <c r="K512" s="168"/>
      <c r="L512" s="196"/>
    </row>
    <row r="513" spans="1:13" ht="26.25" customHeight="1">
      <c r="A513" s="167"/>
      <c r="B513" s="276"/>
      <c r="C513" s="168"/>
      <c r="D513" s="168"/>
      <c r="E513" s="266"/>
      <c r="F513" s="268"/>
      <c r="G513" s="168"/>
      <c r="H513" s="168"/>
      <c r="I513" s="168"/>
      <c r="J513" s="168"/>
      <c r="K513" s="168"/>
      <c r="L513" s="196"/>
    </row>
    <row r="514" spans="1:13" ht="26.25" customHeight="1">
      <c r="A514" s="167"/>
      <c r="B514" s="276"/>
      <c r="C514" s="168"/>
      <c r="D514" s="168"/>
      <c r="E514" s="266"/>
      <c r="F514" s="268"/>
      <c r="G514" s="168"/>
      <c r="H514" s="168"/>
      <c r="I514" s="168"/>
      <c r="J514" s="168"/>
      <c r="K514" s="168"/>
      <c r="L514" s="196"/>
    </row>
    <row r="515" spans="1:13" s="242" customFormat="1" ht="26.25" customHeight="1">
      <c r="A515" s="293"/>
      <c r="B515" s="294"/>
      <c r="C515" s="295"/>
      <c r="D515" s="295"/>
      <c r="E515" s="304"/>
      <c r="F515" s="305"/>
      <c r="G515" s="295"/>
      <c r="H515" s="295"/>
      <c r="I515" s="295"/>
      <c r="J515" s="295"/>
      <c r="K515" s="295"/>
      <c r="L515" s="239"/>
      <c r="M515" s="241"/>
    </row>
    <row r="516" spans="1:13" ht="26.25" customHeight="1">
      <c r="A516" s="167"/>
      <c r="B516" s="276"/>
      <c r="C516" s="168"/>
      <c r="D516" s="168"/>
      <c r="E516" s="266"/>
      <c r="F516" s="268"/>
      <c r="G516" s="168"/>
      <c r="H516" s="168"/>
      <c r="I516" s="168"/>
      <c r="J516" s="168"/>
      <c r="K516" s="168"/>
      <c r="L516" s="196"/>
    </row>
    <row r="517" spans="1:13" ht="26.25" customHeight="1">
      <c r="A517" s="167"/>
      <c r="B517" s="276"/>
      <c r="C517" s="168"/>
      <c r="D517" s="168"/>
      <c r="E517" s="266"/>
      <c r="F517" s="268"/>
      <c r="G517" s="168"/>
      <c r="H517" s="168"/>
      <c r="I517" s="168"/>
      <c r="J517" s="168"/>
      <c r="K517" s="168"/>
      <c r="L517" s="196"/>
    </row>
    <row r="518" spans="1:13" ht="26.25" customHeight="1">
      <c r="A518" s="167"/>
      <c r="B518" s="276"/>
      <c r="C518" s="168"/>
      <c r="D518" s="168"/>
      <c r="E518" s="266"/>
      <c r="F518" s="268"/>
      <c r="G518" s="168"/>
      <c r="H518" s="168"/>
      <c r="I518" s="168"/>
      <c r="J518" s="168"/>
      <c r="K518" s="168"/>
      <c r="L518" s="196"/>
    </row>
    <row r="519" spans="1:13" ht="26.25" customHeight="1">
      <c r="A519" s="167"/>
      <c r="B519" s="276"/>
      <c r="C519" s="168"/>
      <c r="D519" s="168"/>
      <c r="E519" s="266"/>
      <c r="F519" s="268"/>
      <c r="G519" s="168"/>
      <c r="H519" s="168"/>
      <c r="I519" s="168"/>
      <c r="J519" s="168"/>
      <c r="K519" s="168"/>
      <c r="L519" s="196"/>
    </row>
    <row r="520" spans="1:13" ht="26.25" customHeight="1">
      <c r="A520" s="167"/>
      <c r="B520" s="276"/>
      <c r="C520" s="168"/>
      <c r="D520" s="168"/>
      <c r="E520" s="266"/>
      <c r="F520" s="268"/>
      <c r="G520" s="168"/>
      <c r="H520" s="168"/>
      <c r="I520" s="168"/>
      <c r="J520" s="168"/>
      <c r="K520" s="168"/>
      <c r="L520" s="196"/>
    </row>
    <row r="521" spans="1:13" ht="26.25" customHeight="1">
      <c r="A521" s="167"/>
      <c r="B521" s="276"/>
      <c r="C521" s="168"/>
      <c r="D521" s="168"/>
      <c r="E521" s="266"/>
      <c r="F521" s="268"/>
      <c r="G521" s="168"/>
      <c r="H521" s="168"/>
      <c r="I521" s="168"/>
      <c r="J521" s="168"/>
      <c r="K521" s="168"/>
      <c r="L521" s="196"/>
    </row>
    <row r="522" spans="1:13" ht="26.25" customHeight="1">
      <c r="A522" s="167"/>
      <c r="B522" s="276"/>
      <c r="C522" s="168"/>
      <c r="D522" s="168"/>
      <c r="E522" s="266"/>
      <c r="F522" s="268"/>
      <c r="G522" s="168"/>
      <c r="H522" s="168"/>
      <c r="I522" s="168"/>
      <c r="J522" s="168"/>
      <c r="K522" s="168"/>
      <c r="L522" s="196"/>
    </row>
    <row r="523" spans="1:13" ht="26.25" customHeight="1">
      <c r="A523" s="167"/>
      <c r="B523" s="276"/>
      <c r="C523" s="168"/>
      <c r="D523" s="168"/>
      <c r="E523" s="266"/>
      <c r="F523" s="268"/>
      <c r="G523" s="168"/>
      <c r="H523" s="168"/>
      <c r="I523" s="168"/>
      <c r="J523" s="168"/>
      <c r="K523" s="168"/>
      <c r="L523" s="196"/>
    </row>
    <row r="524" spans="1:13" ht="26.25" customHeight="1">
      <c r="A524" s="167"/>
      <c r="B524" s="276"/>
      <c r="C524" s="168"/>
      <c r="D524" s="168"/>
      <c r="E524" s="266"/>
      <c r="F524" s="268"/>
      <c r="G524" s="168"/>
      <c r="H524" s="168"/>
      <c r="I524" s="168"/>
      <c r="J524" s="168"/>
      <c r="K524" s="168"/>
      <c r="L524" s="196"/>
    </row>
    <row r="525" spans="1:13" ht="26.25" customHeight="1">
      <c r="A525" s="167"/>
      <c r="B525" s="276"/>
      <c r="C525" s="168"/>
      <c r="D525" s="168"/>
      <c r="E525" s="266"/>
      <c r="F525" s="268"/>
      <c r="G525" s="168"/>
      <c r="H525" s="168"/>
      <c r="I525" s="168"/>
      <c r="J525" s="168"/>
      <c r="K525" s="168"/>
      <c r="L525" s="196"/>
    </row>
    <row r="526" spans="1:13" ht="26.25" customHeight="1">
      <c r="A526" s="167"/>
      <c r="B526" s="276"/>
      <c r="C526" s="168"/>
      <c r="D526" s="168"/>
      <c r="E526" s="266"/>
      <c r="F526" s="268"/>
      <c r="G526" s="168"/>
      <c r="H526" s="168"/>
      <c r="I526" s="168"/>
      <c r="J526" s="168"/>
      <c r="K526" s="168"/>
      <c r="L526" s="196"/>
    </row>
    <row r="527" spans="1:13" ht="26.25" customHeight="1">
      <c r="A527" s="167"/>
      <c r="B527" s="276"/>
      <c r="C527" s="168"/>
      <c r="D527" s="168"/>
      <c r="E527" s="266"/>
      <c r="F527" s="268"/>
      <c r="G527" s="168"/>
      <c r="H527" s="168"/>
      <c r="I527" s="168"/>
      <c r="J527" s="168"/>
      <c r="K527" s="168"/>
      <c r="L527" s="196"/>
    </row>
    <row r="528" spans="1:13" ht="26.25" customHeight="1">
      <c r="A528" s="167"/>
      <c r="B528" s="276"/>
      <c r="C528" s="168"/>
      <c r="D528" s="168"/>
      <c r="E528" s="266"/>
      <c r="F528" s="268"/>
      <c r="G528" s="168"/>
      <c r="H528" s="168"/>
      <c r="I528" s="168"/>
      <c r="J528" s="168"/>
      <c r="K528" s="168"/>
      <c r="L528" s="196"/>
    </row>
    <row r="529" spans="1:13" s="242" customFormat="1" ht="26.25" customHeight="1">
      <c r="A529" s="293"/>
      <c r="B529" s="294"/>
      <c r="C529" s="295"/>
      <c r="D529" s="295"/>
      <c r="E529" s="304"/>
      <c r="F529" s="305"/>
      <c r="G529" s="295"/>
      <c r="H529" s="295"/>
      <c r="I529" s="295"/>
      <c r="J529" s="295"/>
      <c r="K529" s="295"/>
      <c r="L529" s="239"/>
      <c r="M529" s="241"/>
    </row>
    <row r="530" spans="1:13" ht="26.25" customHeight="1">
      <c r="A530" s="167"/>
      <c r="B530" s="276"/>
      <c r="C530" s="168"/>
      <c r="D530" s="168"/>
      <c r="E530" s="266"/>
      <c r="F530" s="268"/>
      <c r="G530" s="168"/>
      <c r="H530" s="168"/>
      <c r="I530" s="168"/>
      <c r="J530" s="168"/>
      <c r="K530" s="168"/>
      <c r="L530" s="196"/>
    </row>
    <row r="531" spans="1:13" ht="26.25" customHeight="1">
      <c r="A531" s="167"/>
      <c r="B531" s="276"/>
      <c r="C531" s="168"/>
      <c r="D531" s="168"/>
      <c r="E531" s="266"/>
      <c r="F531" s="268"/>
      <c r="G531" s="168"/>
      <c r="H531" s="168"/>
      <c r="I531" s="168"/>
      <c r="J531" s="168"/>
      <c r="K531" s="168"/>
      <c r="L531" s="196"/>
    </row>
    <row r="532" spans="1:13" ht="26.25" customHeight="1">
      <c r="A532" s="167"/>
      <c r="B532" s="276"/>
      <c r="C532" s="168"/>
      <c r="D532" s="168"/>
      <c r="E532" s="266"/>
      <c r="F532" s="268"/>
      <c r="G532" s="168"/>
      <c r="H532" s="168"/>
      <c r="I532" s="168"/>
      <c r="J532" s="168"/>
      <c r="K532" s="168"/>
      <c r="L532" s="196"/>
    </row>
    <row r="533" spans="1:13" ht="26.25" customHeight="1">
      <c r="A533" s="167"/>
      <c r="B533" s="276"/>
      <c r="C533" s="168"/>
      <c r="D533" s="168"/>
      <c r="E533" s="266"/>
      <c r="F533" s="268"/>
      <c r="G533" s="168"/>
      <c r="H533" s="168"/>
      <c r="I533" s="168"/>
      <c r="J533" s="168"/>
      <c r="K533" s="168"/>
      <c r="L533" s="196"/>
    </row>
    <row r="534" spans="1:13" ht="26.25" customHeight="1">
      <c r="A534" s="167"/>
      <c r="B534" s="276"/>
      <c r="C534" s="168"/>
      <c r="D534" s="168"/>
      <c r="E534" s="266"/>
      <c r="F534" s="268"/>
      <c r="G534" s="168"/>
      <c r="H534" s="168"/>
      <c r="I534" s="168"/>
      <c r="J534" s="168"/>
      <c r="K534" s="168"/>
      <c r="L534" s="196"/>
    </row>
    <row r="535" spans="1:13" ht="26.25" customHeight="1">
      <c r="A535" s="167"/>
      <c r="B535" s="276"/>
      <c r="C535" s="168"/>
      <c r="D535" s="168"/>
      <c r="E535" s="266"/>
      <c r="F535" s="268"/>
      <c r="G535" s="168"/>
      <c r="H535" s="168"/>
      <c r="I535" s="168"/>
      <c r="J535" s="168"/>
      <c r="K535" s="168"/>
      <c r="L535" s="196"/>
    </row>
    <row r="536" spans="1:13" ht="26.25" customHeight="1">
      <c r="A536" s="167"/>
      <c r="B536" s="276"/>
      <c r="C536" s="168"/>
      <c r="D536" s="168"/>
      <c r="E536" s="266"/>
      <c r="F536" s="268"/>
      <c r="G536" s="168"/>
      <c r="H536" s="168"/>
      <c r="I536" s="168"/>
      <c r="J536" s="168"/>
      <c r="K536" s="168"/>
      <c r="L536" s="196"/>
    </row>
    <row r="537" spans="1:13" ht="26.25" customHeight="1">
      <c r="A537" s="167"/>
      <c r="B537" s="276"/>
      <c r="C537" s="168"/>
      <c r="D537" s="168"/>
      <c r="E537" s="266"/>
      <c r="F537" s="268"/>
      <c r="G537" s="168"/>
      <c r="H537" s="168"/>
      <c r="I537" s="168"/>
      <c r="J537" s="168"/>
      <c r="K537" s="168"/>
      <c r="L537" s="196"/>
    </row>
    <row r="538" spans="1:13" ht="26.25" customHeight="1">
      <c r="A538" s="167"/>
      <c r="B538" s="276"/>
      <c r="C538" s="168"/>
      <c r="D538" s="168"/>
      <c r="E538" s="266"/>
      <c r="F538" s="268"/>
      <c r="G538" s="168"/>
      <c r="H538" s="168"/>
      <c r="I538" s="168"/>
      <c r="J538" s="168"/>
      <c r="K538" s="168"/>
      <c r="L538" s="196"/>
    </row>
    <row r="539" spans="1:13" ht="26.25" customHeight="1">
      <c r="A539" s="167"/>
      <c r="B539" s="276"/>
      <c r="C539" s="168"/>
      <c r="D539" s="168"/>
      <c r="E539" s="266"/>
      <c r="F539" s="268"/>
      <c r="G539" s="168"/>
      <c r="H539" s="168"/>
      <c r="I539" s="168"/>
      <c r="J539" s="168"/>
      <c r="K539" s="168"/>
      <c r="L539" s="196"/>
    </row>
    <row r="540" spans="1:13" ht="26.25" customHeight="1">
      <c r="A540" s="167"/>
      <c r="B540" s="276"/>
      <c r="C540" s="168"/>
      <c r="D540" s="168"/>
      <c r="E540" s="266"/>
      <c r="F540" s="268"/>
      <c r="G540" s="168"/>
      <c r="H540" s="168"/>
      <c r="I540" s="168"/>
      <c r="J540" s="168"/>
      <c r="K540" s="168"/>
      <c r="L540" s="196"/>
    </row>
    <row r="541" spans="1:13" ht="26.25" customHeight="1">
      <c r="A541" s="167"/>
      <c r="B541" s="276"/>
      <c r="C541" s="168"/>
      <c r="D541" s="168"/>
      <c r="E541" s="266"/>
      <c r="F541" s="268"/>
      <c r="G541" s="168"/>
      <c r="H541" s="168"/>
      <c r="I541" s="168"/>
      <c r="J541" s="168"/>
      <c r="K541" s="168"/>
      <c r="L541" s="196"/>
    </row>
    <row r="542" spans="1:13" ht="26.25" customHeight="1">
      <c r="A542" s="167"/>
      <c r="B542" s="276"/>
      <c r="C542" s="168"/>
      <c r="D542" s="168"/>
      <c r="E542" s="266"/>
      <c r="F542" s="268"/>
      <c r="G542" s="168"/>
      <c r="H542" s="168"/>
      <c r="I542" s="168"/>
      <c r="J542" s="168"/>
      <c r="K542" s="168"/>
      <c r="L542" s="196"/>
    </row>
    <row r="543" spans="1:13" ht="26.25" customHeight="1">
      <c r="A543" s="167"/>
      <c r="B543" s="276"/>
      <c r="C543" s="168"/>
      <c r="D543" s="168"/>
      <c r="E543" s="266"/>
      <c r="F543" s="268"/>
      <c r="G543" s="168"/>
      <c r="H543" s="168"/>
      <c r="I543" s="168"/>
      <c r="J543" s="168"/>
      <c r="K543" s="168"/>
      <c r="L543" s="196"/>
    </row>
    <row r="544" spans="1:13" ht="26.25" customHeight="1">
      <c r="A544" s="167"/>
      <c r="B544" s="276"/>
      <c r="C544" s="168"/>
      <c r="D544" s="168"/>
      <c r="E544" s="266"/>
      <c r="F544" s="268"/>
      <c r="G544" s="168"/>
      <c r="H544" s="168"/>
      <c r="I544" s="168"/>
      <c r="J544" s="168"/>
      <c r="K544" s="168"/>
      <c r="L544" s="196"/>
    </row>
    <row r="545" spans="1:12" ht="26.25" customHeight="1">
      <c r="A545" s="167"/>
      <c r="B545" s="276"/>
      <c r="C545" s="168"/>
      <c r="D545" s="168"/>
      <c r="E545" s="266"/>
      <c r="F545" s="268"/>
      <c r="G545" s="168"/>
      <c r="H545" s="168"/>
      <c r="I545" s="168"/>
      <c r="J545" s="168"/>
      <c r="K545" s="168"/>
      <c r="L545" s="196"/>
    </row>
    <row r="546" spans="1:12" ht="26.25" customHeight="1">
      <c r="A546" s="167"/>
      <c r="B546" s="276"/>
      <c r="C546" s="168"/>
      <c r="D546" s="168"/>
      <c r="E546" s="266"/>
      <c r="F546" s="268"/>
      <c r="G546" s="168"/>
      <c r="H546" s="168"/>
      <c r="I546" s="168"/>
      <c r="J546" s="168"/>
      <c r="K546" s="168"/>
      <c r="L546" s="196"/>
    </row>
    <row r="547" spans="1:12" ht="26.25" customHeight="1">
      <c r="A547" s="167"/>
      <c r="B547" s="276"/>
      <c r="C547" s="168"/>
      <c r="D547" s="168"/>
      <c r="E547" s="266"/>
      <c r="F547" s="268"/>
      <c r="G547" s="168"/>
      <c r="H547" s="168"/>
      <c r="I547" s="168"/>
      <c r="J547" s="168"/>
      <c r="K547" s="168"/>
      <c r="L547" s="196"/>
    </row>
    <row r="548" spans="1:12" ht="26.25" customHeight="1">
      <c r="A548" s="167"/>
      <c r="B548" s="276"/>
      <c r="C548" s="168"/>
      <c r="D548" s="168"/>
      <c r="E548" s="266"/>
      <c r="F548" s="268"/>
      <c r="G548" s="168"/>
      <c r="H548" s="168"/>
      <c r="I548" s="168"/>
      <c r="J548" s="168"/>
      <c r="K548" s="168"/>
      <c r="L548" s="196"/>
    </row>
    <row r="549" spans="1:12" ht="26.25" customHeight="1">
      <c r="A549" s="167"/>
      <c r="B549" s="276"/>
      <c r="C549" s="168"/>
      <c r="D549" s="168"/>
      <c r="E549" s="266"/>
      <c r="F549" s="268"/>
      <c r="G549" s="168"/>
      <c r="H549" s="168"/>
      <c r="I549" s="168"/>
      <c r="J549" s="168"/>
      <c r="K549" s="168"/>
      <c r="L549" s="196"/>
    </row>
    <row r="550" spans="1:12" ht="26.25" customHeight="1">
      <c r="A550" s="167"/>
      <c r="B550" s="276"/>
      <c r="C550" s="168"/>
      <c r="D550" s="168"/>
      <c r="E550" s="266"/>
      <c r="F550" s="268"/>
      <c r="G550" s="168"/>
      <c r="H550" s="168"/>
      <c r="I550" s="168"/>
      <c r="J550" s="168"/>
      <c r="K550" s="168"/>
      <c r="L550" s="196"/>
    </row>
    <row r="551" spans="1:12" ht="26.25" customHeight="1">
      <c r="A551" s="167"/>
      <c r="B551" s="276"/>
      <c r="C551" s="168"/>
      <c r="D551" s="168"/>
      <c r="E551" s="266"/>
      <c r="F551" s="268"/>
      <c r="G551" s="168"/>
      <c r="H551" s="168"/>
      <c r="I551" s="168"/>
      <c r="J551" s="168"/>
      <c r="K551" s="168"/>
      <c r="L551" s="196"/>
    </row>
    <row r="552" spans="1:12" ht="26.25" customHeight="1">
      <c r="A552" s="167"/>
      <c r="B552" s="276"/>
      <c r="C552" s="168"/>
      <c r="D552" s="168"/>
      <c r="E552" s="266"/>
      <c r="F552" s="268"/>
      <c r="G552" s="168"/>
      <c r="H552" s="168"/>
      <c r="I552" s="168"/>
      <c r="J552" s="168"/>
      <c r="K552" s="168"/>
      <c r="L552" s="196"/>
    </row>
    <row r="553" spans="1:12" ht="26.25" customHeight="1">
      <c r="A553" s="167"/>
      <c r="B553" s="276"/>
      <c r="C553" s="168"/>
      <c r="D553" s="168"/>
      <c r="E553" s="266"/>
      <c r="F553" s="268"/>
      <c r="G553" s="168"/>
      <c r="H553" s="168"/>
      <c r="I553" s="168"/>
      <c r="J553" s="168"/>
      <c r="K553" s="168"/>
      <c r="L553" s="196"/>
    </row>
    <row r="554" spans="1:12" ht="26.25" customHeight="1">
      <c r="A554" s="167"/>
      <c r="B554" s="276"/>
      <c r="C554" s="168"/>
      <c r="D554" s="168"/>
      <c r="E554" s="266"/>
      <c r="F554" s="268"/>
      <c r="G554" s="168"/>
      <c r="H554" s="168"/>
      <c r="I554" s="168"/>
      <c r="J554" s="168"/>
      <c r="K554" s="168"/>
      <c r="L554" s="196"/>
    </row>
    <row r="555" spans="1:12" ht="26.25" customHeight="1">
      <c r="A555" s="167"/>
      <c r="B555" s="276"/>
      <c r="C555" s="168"/>
      <c r="D555" s="168"/>
      <c r="E555" s="266"/>
      <c r="F555" s="268"/>
      <c r="G555" s="168"/>
      <c r="H555" s="168"/>
      <c r="I555" s="168"/>
      <c r="J555" s="168"/>
      <c r="K555" s="168"/>
      <c r="L555" s="196"/>
    </row>
    <row r="556" spans="1:12" ht="26.25" customHeight="1">
      <c r="A556" s="167"/>
      <c r="B556" s="276"/>
      <c r="C556" s="168"/>
      <c r="D556" s="168"/>
      <c r="E556" s="266"/>
      <c r="F556" s="268"/>
      <c r="G556" s="168"/>
      <c r="H556" s="168"/>
      <c r="I556" s="168"/>
      <c r="J556" s="168"/>
      <c r="K556" s="168"/>
      <c r="L556" s="196"/>
    </row>
    <row r="557" spans="1:12" ht="26.25" customHeight="1">
      <c r="A557" s="167"/>
      <c r="B557" s="276"/>
      <c r="C557" s="168"/>
      <c r="D557" s="168"/>
      <c r="E557" s="266"/>
      <c r="F557" s="268"/>
      <c r="G557" s="168"/>
      <c r="H557" s="168"/>
      <c r="I557" s="168"/>
      <c r="J557" s="168"/>
      <c r="K557" s="168"/>
      <c r="L557" s="196"/>
    </row>
    <row r="558" spans="1:12" ht="26.25" customHeight="1">
      <c r="A558" s="167"/>
      <c r="B558" s="276"/>
      <c r="C558" s="168"/>
      <c r="D558" s="168"/>
      <c r="E558" s="266"/>
      <c r="F558" s="268"/>
      <c r="G558" s="168"/>
      <c r="H558" s="168"/>
      <c r="I558" s="168"/>
      <c r="J558" s="168"/>
      <c r="K558" s="168"/>
      <c r="L558" s="196"/>
    </row>
    <row r="559" spans="1:12" ht="26.25" customHeight="1">
      <c r="A559" s="167"/>
      <c r="B559" s="276"/>
      <c r="C559" s="168"/>
      <c r="D559" s="168"/>
      <c r="E559" s="266"/>
      <c r="F559" s="268"/>
      <c r="G559" s="168"/>
      <c r="H559" s="168"/>
      <c r="I559" s="168"/>
      <c r="J559" s="168"/>
      <c r="K559" s="168"/>
      <c r="L559" s="196"/>
    </row>
    <row r="560" spans="1:12" ht="26.25" customHeight="1">
      <c r="A560" s="167"/>
      <c r="B560" s="276"/>
      <c r="C560" s="168"/>
      <c r="D560" s="168"/>
      <c r="E560" s="266"/>
      <c r="F560" s="268"/>
      <c r="G560" s="168"/>
      <c r="H560" s="168"/>
      <c r="I560" s="168"/>
      <c r="J560" s="168"/>
      <c r="K560" s="168"/>
      <c r="L560" s="196"/>
    </row>
    <row r="561" spans="1:12" ht="26.25" customHeight="1">
      <c r="A561" s="167"/>
      <c r="B561" s="276"/>
      <c r="C561" s="168"/>
      <c r="D561" s="168"/>
      <c r="E561" s="266"/>
      <c r="F561" s="268"/>
      <c r="G561" s="168"/>
      <c r="H561" s="168"/>
      <c r="I561" s="168"/>
      <c r="J561" s="168"/>
      <c r="K561" s="168"/>
      <c r="L561" s="196"/>
    </row>
    <row r="562" spans="1:12" ht="26.25" customHeight="1">
      <c r="A562" s="167"/>
      <c r="B562" s="276"/>
      <c r="C562" s="168"/>
      <c r="D562" s="168"/>
      <c r="E562" s="266"/>
      <c r="F562" s="268"/>
      <c r="G562" s="168"/>
      <c r="H562" s="168"/>
      <c r="I562" s="168"/>
      <c r="J562" s="168"/>
      <c r="K562" s="168"/>
      <c r="L562" s="196"/>
    </row>
    <row r="563" spans="1:12" ht="26.25" customHeight="1">
      <c r="A563" s="167"/>
      <c r="B563" s="276"/>
      <c r="C563" s="168"/>
      <c r="D563" s="168"/>
      <c r="E563" s="266"/>
      <c r="F563" s="268"/>
      <c r="G563" s="168"/>
      <c r="H563" s="168"/>
      <c r="I563" s="168"/>
      <c r="J563" s="168"/>
      <c r="K563" s="168"/>
      <c r="L563" s="196"/>
    </row>
    <row r="564" spans="1:12" ht="26.25" customHeight="1">
      <c r="A564" s="167"/>
      <c r="B564" s="276"/>
      <c r="C564" s="168"/>
      <c r="D564" s="168"/>
      <c r="E564" s="266"/>
      <c r="F564" s="268"/>
      <c r="G564" s="168"/>
      <c r="H564" s="168"/>
      <c r="I564" s="168"/>
      <c r="J564" s="168"/>
      <c r="K564" s="168"/>
      <c r="L564" s="196"/>
    </row>
    <row r="565" spans="1:12" ht="26.25" customHeight="1">
      <c r="A565" s="167"/>
      <c r="B565" s="276"/>
      <c r="C565" s="168"/>
      <c r="D565" s="168"/>
      <c r="E565" s="266"/>
      <c r="F565" s="268"/>
      <c r="G565" s="168"/>
      <c r="H565" s="168"/>
      <c r="I565" s="168"/>
      <c r="J565" s="168"/>
      <c r="K565" s="168"/>
      <c r="L565" s="196"/>
    </row>
    <row r="566" spans="1:12" ht="26.25" customHeight="1">
      <c r="A566" s="167"/>
      <c r="B566" s="276"/>
      <c r="C566" s="168"/>
      <c r="D566" s="168"/>
      <c r="E566" s="266"/>
      <c r="F566" s="268"/>
      <c r="G566" s="168"/>
      <c r="H566" s="168"/>
      <c r="I566" s="168"/>
      <c r="J566" s="168"/>
      <c r="K566" s="168"/>
      <c r="L566" s="196"/>
    </row>
    <row r="567" spans="1:12" ht="26.25" customHeight="1">
      <c r="A567" s="167"/>
      <c r="B567" s="276"/>
      <c r="C567" s="168"/>
      <c r="D567" s="168"/>
      <c r="E567" s="266"/>
      <c r="F567" s="268"/>
      <c r="G567" s="168"/>
      <c r="H567" s="168"/>
      <c r="I567" s="168"/>
      <c r="J567" s="168"/>
      <c r="K567" s="168"/>
      <c r="L567" s="196"/>
    </row>
    <row r="568" spans="1:12" ht="26.25" customHeight="1">
      <c r="A568" s="167"/>
      <c r="B568" s="276"/>
      <c r="C568" s="168"/>
      <c r="D568" s="168"/>
      <c r="E568" s="266"/>
      <c r="F568" s="268"/>
      <c r="G568" s="168"/>
      <c r="H568" s="168"/>
      <c r="I568" s="168"/>
      <c r="J568" s="168"/>
      <c r="K568" s="168"/>
      <c r="L568" s="196"/>
    </row>
    <row r="569" spans="1:12" ht="26.25" customHeight="1">
      <c r="A569" s="167"/>
      <c r="B569" s="276"/>
      <c r="C569" s="168"/>
      <c r="D569" s="168"/>
      <c r="E569" s="266"/>
      <c r="F569" s="268"/>
      <c r="G569" s="168"/>
      <c r="H569" s="168"/>
      <c r="I569" s="168"/>
      <c r="J569" s="168"/>
      <c r="K569" s="168"/>
      <c r="L569" s="196"/>
    </row>
    <row r="570" spans="1:12" ht="26.25" customHeight="1">
      <c r="A570" s="167"/>
      <c r="B570" s="276"/>
      <c r="C570" s="168"/>
      <c r="D570" s="168"/>
      <c r="E570" s="266"/>
      <c r="F570" s="268"/>
      <c r="G570" s="168"/>
      <c r="H570" s="168"/>
      <c r="I570" s="168"/>
      <c r="J570" s="168"/>
      <c r="K570" s="168"/>
      <c r="L570" s="196"/>
    </row>
    <row r="571" spans="1:12" ht="26.25" customHeight="1">
      <c r="A571" s="167"/>
      <c r="B571" s="276"/>
      <c r="C571" s="168"/>
      <c r="D571" s="168"/>
      <c r="E571" s="266"/>
      <c r="F571" s="268"/>
      <c r="G571" s="168"/>
      <c r="H571" s="168"/>
      <c r="I571" s="168"/>
      <c r="J571" s="168"/>
      <c r="K571" s="168"/>
      <c r="L571" s="196"/>
    </row>
    <row r="572" spans="1:12" ht="26.25" customHeight="1">
      <c r="A572" s="167"/>
      <c r="B572" s="276"/>
      <c r="C572" s="168"/>
      <c r="D572" s="168"/>
      <c r="E572" s="266"/>
      <c r="F572" s="268"/>
      <c r="G572" s="168"/>
      <c r="H572" s="168"/>
      <c r="I572" s="168"/>
      <c r="J572" s="168"/>
      <c r="K572" s="168"/>
      <c r="L572" s="196"/>
    </row>
    <row r="573" spans="1:12" ht="26.25" customHeight="1">
      <c r="A573" s="167"/>
      <c r="B573" s="276"/>
      <c r="C573" s="168"/>
      <c r="D573" s="168"/>
      <c r="E573" s="266"/>
      <c r="F573" s="268"/>
      <c r="G573" s="168"/>
      <c r="H573" s="168"/>
      <c r="I573" s="168"/>
      <c r="J573" s="168"/>
      <c r="K573" s="168"/>
      <c r="L573" s="196"/>
    </row>
    <row r="574" spans="1:12" ht="26.25" customHeight="1">
      <c r="A574" s="167"/>
      <c r="B574" s="276"/>
      <c r="C574" s="168"/>
      <c r="D574" s="168"/>
      <c r="E574" s="266"/>
      <c r="F574" s="268"/>
      <c r="G574" s="168"/>
      <c r="H574" s="168"/>
      <c r="I574" s="168"/>
      <c r="J574" s="168"/>
      <c r="K574" s="168"/>
      <c r="L574" s="196"/>
    </row>
    <row r="575" spans="1:12" ht="26.25" customHeight="1">
      <c r="A575" s="167"/>
      <c r="B575" s="276"/>
      <c r="C575" s="168"/>
      <c r="D575" s="168"/>
      <c r="E575" s="266"/>
      <c r="F575" s="268"/>
      <c r="G575" s="168"/>
      <c r="H575" s="168"/>
      <c r="I575" s="168"/>
      <c r="J575" s="168"/>
      <c r="K575" s="168"/>
      <c r="L575" s="196"/>
    </row>
    <row r="576" spans="1:12" ht="26.25" customHeight="1">
      <c r="A576" s="167"/>
      <c r="B576" s="276"/>
      <c r="C576" s="168"/>
      <c r="D576" s="168"/>
      <c r="E576" s="266"/>
      <c r="F576" s="268"/>
      <c r="G576" s="168"/>
      <c r="H576" s="168"/>
      <c r="I576" s="168"/>
      <c r="J576" s="168"/>
      <c r="K576" s="168"/>
      <c r="L576" s="196"/>
    </row>
    <row r="577" spans="1:12" ht="26.25" customHeight="1">
      <c r="A577" s="167"/>
      <c r="B577" s="276"/>
      <c r="C577" s="168"/>
      <c r="D577" s="168"/>
      <c r="E577" s="266"/>
      <c r="F577" s="268"/>
      <c r="G577" s="168"/>
      <c r="H577" s="168"/>
      <c r="I577" s="168"/>
      <c r="J577" s="168"/>
      <c r="K577" s="168"/>
      <c r="L577" s="196"/>
    </row>
    <row r="578" spans="1:12" ht="26.25" customHeight="1">
      <c r="A578" s="167"/>
      <c r="B578" s="276"/>
      <c r="C578" s="168"/>
      <c r="D578" s="168"/>
      <c r="E578" s="266"/>
      <c r="F578" s="268"/>
      <c r="G578" s="168"/>
      <c r="H578" s="168"/>
      <c r="I578" s="168"/>
      <c r="J578" s="168"/>
      <c r="K578" s="168"/>
      <c r="L578" s="196"/>
    </row>
    <row r="579" spans="1:12" ht="26.25" customHeight="1">
      <c r="A579" s="167"/>
      <c r="B579" s="276"/>
      <c r="C579" s="168"/>
      <c r="D579" s="168"/>
      <c r="E579" s="266"/>
      <c r="F579" s="268"/>
      <c r="G579" s="168"/>
      <c r="H579" s="168"/>
      <c r="I579" s="168"/>
      <c r="J579" s="168"/>
      <c r="K579" s="168"/>
      <c r="L579" s="196"/>
    </row>
    <row r="580" spans="1:12" ht="26.25" customHeight="1">
      <c r="A580" s="167"/>
      <c r="B580" s="276"/>
      <c r="C580" s="168"/>
      <c r="D580" s="168"/>
      <c r="E580" s="266"/>
      <c r="F580" s="268"/>
      <c r="G580" s="168"/>
      <c r="H580" s="168"/>
      <c r="I580" s="168"/>
      <c r="J580" s="168"/>
      <c r="K580" s="168"/>
      <c r="L580" s="196"/>
    </row>
    <row r="581" spans="1:12" ht="26.25" customHeight="1">
      <c r="A581" s="167"/>
      <c r="B581" s="276"/>
      <c r="C581" s="168"/>
      <c r="D581" s="168"/>
      <c r="E581" s="266"/>
      <c r="F581" s="268"/>
      <c r="G581" s="168"/>
      <c r="H581" s="168"/>
      <c r="I581" s="168"/>
      <c r="J581" s="168"/>
      <c r="K581" s="168"/>
      <c r="L581" s="196"/>
    </row>
    <row r="582" spans="1:12" ht="26.25" customHeight="1">
      <c r="A582" s="167"/>
      <c r="B582" s="276"/>
      <c r="C582" s="168"/>
      <c r="D582" s="168"/>
      <c r="E582" s="266"/>
      <c r="F582" s="268"/>
      <c r="G582" s="168"/>
      <c r="H582" s="168"/>
      <c r="I582" s="168"/>
      <c r="J582" s="168"/>
      <c r="K582" s="168"/>
      <c r="L582" s="196"/>
    </row>
    <row r="583" spans="1:12" ht="26.25" customHeight="1">
      <c r="A583" s="167"/>
      <c r="B583" s="276"/>
      <c r="C583" s="168"/>
      <c r="D583" s="168"/>
      <c r="E583" s="266"/>
      <c r="F583" s="268"/>
      <c r="G583" s="168"/>
      <c r="H583" s="168"/>
      <c r="I583" s="168"/>
      <c r="J583" s="168"/>
      <c r="K583" s="168"/>
      <c r="L583" s="196"/>
    </row>
    <row r="584" spans="1:12" ht="26.25" customHeight="1">
      <c r="A584" s="167"/>
      <c r="B584" s="276"/>
      <c r="C584" s="168"/>
      <c r="D584" s="168"/>
      <c r="E584" s="266"/>
      <c r="F584" s="268"/>
      <c r="G584" s="168"/>
      <c r="H584" s="168"/>
      <c r="I584" s="168"/>
      <c r="J584" s="168"/>
      <c r="K584" s="168"/>
      <c r="L584" s="196"/>
    </row>
    <row r="585" spans="1:12" ht="26.25" customHeight="1">
      <c r="A585" s="167"/>
      <c r="B585" s="276"/>
      <c r="C585" s="168"/>
      <c r="D585" s="168"/>
      <c r="E585" s="266"/>
      <c r="F585" s="268"/>
      <c r="G585" s="168"/>
      <c r="H585" s="168"/>
      <c r="I585" s="168"/>
      <c r="J585" s="168"/>
      <c r="K585" s="168"/>
      <c r="L585" s="196"/>
    </row>
    <row r="586" spans="1:12" ht="26.25" customHeight="1">
      <c r="A586" s="167"/>
      <c r="B586" s="276"/>
      <c r="C586" s="168"/>
      <c r="D586" s="168"/>
      <c r="E586" s="266"/>
      <c r="F586" s="268"/>
      <c r="G586" s="168"/>
      <c r="H586" s="168"/>
      <c r="I586" s="168"/>
      <c r="J586" s="168"/>
      <c r="K586" s="168"/>
      <c r="L586" s="196"/>
    </row>
    <row r="587" spans="1:12" ht="26.25" customHeight="1">
      <c r="A587" s="167"/>
      <c r="B587" s="276"/>
      <c r="C587" s="168"/>
      <c r="D587" s="168"/>
      <c r="E587" s="266"/>
      <c r="F587" s="268"/>
      <c r="G587" s="168"/>
      <c r="H587" s="168"/>
      <c r="I587" s="168"/>
      <c r="J587" s="168"/>
      <c r="K587" s="168"/>
      <c r="L587" s="196"/>
    </row>
    <row r="588" spans="1:12" ht="26.25" customHeight="1">
      <c r="A588" s="167"/>
      <c r="B588" s="276"/>
      <c r="C588" s="168"/>
      <c r="D588" s="168"/>
      <c r="E588" s="266"/>
      <c r="F588" s="268"/>
      <c r="G588" s="168"/>
      <c r="H588" s="168"/>
      <c r="I588" s="168"/>
      <c r="J588" s="168"/>
      <c r="K588" s="168"/>
      <c r="L588" s="196"/>
    </row>
    <row r="589" spans="1:12" ht="26.25" customHeight="1">
      <c r="A589" s="167"/>
      <c r="B589" s="276"/>
      <c r="C589" s="168"/>
      <c r="D589" s="168"/>
      <c r="E589" s="266"/>
      <c r="F589" s="268"/>
      <c r="G589" s="168"/>
      <c r="H589" s="168"/>
      <c r="I589" s="168"/>
      <c r="J589" s="168"/>
      <c r="K589" s="168"/>
      <c r="L589" s="196"/>
    </row>
    <row r="590" spans="1:12" ht="26.25" customHeight="1">
      <c r="A590" s="167"/>
      <c r="B590" s="276"/>
      <c r="C590" s="168"/>
      <c r="D590" s="168"/>
      <c r="E590" s="266"/>
      <c r="F590" s="268"/>
      <c r="G590" s="168"/>
      <c r="H590" s="168"/>
      <c r="I590" s="168"/>
      <c r="J590" s="168"/>
      <c r="K590" s="168"/>
      <c r="L590" s="196"/>
    </row>
    <row r="591" spans="1:12" ht="26.25" customHeight="1">
      <c r="A591" s="167"/>
      <c r="B591" s="276"/>
      <c r="C591" s="168"/>
      <c r="D591" s="168"/>
      <c r="E591" s="266"/>
      <c r="F591" s="268"/>
      <c r="G591" s="168"/>
      <c r="H591" s="168"/>
      <c r="I591" s="168"/>
      <c r="J591" s="168"/>
      <c r="K591" s="168"/>
      <c r="L591" s="196"/>
    </row>
    <row r="592" spans="1:12" ht="26.25" customHeight="1">
      <c r="A592" s="167"/>
      <c r="B592" s="276"/>
      <c r="C592" s="168"/>
      <c r="D592" s="168"/>
      <c r="E592" s="266"/>
      <c r="F592" s="268"/>
      <c r="G592" s="168"/>
      <c r="H592" s="168"/>
      <c r="I592" s="168"/>
      <c r="J592" s="168"/>
      <c r="K592" s="168"/>
      <c r="L592" s="196"/>
    </row>
    <row r="593" spans="1:12" ht="26.25" customHeight="1">
      <c r="A593" s="167"/>
      <c r="B593" s="276"/>
      <c r="C593" s="168"/>
      <c r="D593" s="168"/>
      <c r="E593" s="266"/>
      <c r="F593" s="268"/>
      <c r="G593" s="168"/>
      <c r="H593" s="168"/>
      <c r="I593" s="168"/>
      <c r="J593" s="168"/>
      <c r="K593" s="168"/>
      <c r="L593" s="196"/>
    </row>
    <row r="594" spans="1:12" ht="26.25" customHeight="1">
      <c r="A594" s="167"/>
      <c r="B594" s="276"/>
      <c r="C594" s="168"/>
      <c r="D594" s="168"/>
      <c r="E594" s="266"/>
      <c r="F594" s="268"/>
      <c r="G594" s="168"/>
      <c r="H594" s="168"/>
      <c r="I594" s="168"/>
      <c r="J594" s="168"/>
      <c r="K594" s="168"/>
      <c r="L594" s="196"/>
    </row>
    <row r="595" spans="1:12" ht="26.25" customHeight="1">
      <c r="A595" s="167"/>
      <c r="B595" s="276"/>
      <c r="C595" s="168"/>
      <c r="D595" s="168"/>
      <c r="E595" s="266"/>
      <c r="F595" s="268"/>
      <c r="G595" s="168"/>
      <c r="H595" s="168"/>
      <c r="I595" s="168"/>
      <c r="J595" s="168"/>
      <c r="K595" s="168"/>
      <c r="L595" s="196"/>
    </row>
    <row r="596" spans="1:12" ht="26.25" customHeight="1">
      <c r="A596" s="167"/>
      <c r="B596" s="276"/>
      <c r="C596" s="168"/>
      <c r="D596" s="168"/>
      <c r="E596" s="266"/>
      <c r="F596" s="268"/>
      <c r="G596" s="168"/>
      <c r="H596" s="168"/>
      <c r="I596" s="168"/>
      <c r="J596" s="168"/>
      <c r="K596" s="168"/>
      <c r="L596" s="196"/>
    </row>
    <row r="597" spans="1:12" ht="26.25" customHeight="1">
      <c r="A597" s="167"/>
      <c r="B597" s="276"/>
      <c r="C597" s="168"/>
      <c r="D597" s="168"/>
      <c r="E597" s="266"/>
      <c r="F597" s="268"/>
      <c r="G597" s="168"/>
      <c r="H597" s="168"/>
      <c r="I597" s="168"/>
      <c r="J597" s="168"/>
      <c r="K597" s="168"/>
      <c r="L597" s="196"/>
    </row>
    <row r="598" spans="1:12" ht="26.25" customHeight="1">
      <c r="A598" s="167"/>
      <c r="B598" s="276"/>
      <c r="C598" s="168"/>
      <c r="D598" s="168"/>
      <c r="E598" s="266"/>
      <c r="F598" s="268"/>
      <c r="G598" s="168"/>
      <c r="H598" s="168"/>
      <c r="I598" s="168"/>
      <c r="J598" s="168"/>
      <c r="K598" s="168"/>
      <c r="L598" s="196"/>
    </row>
    <row r="599" spans="1:12" ht="26.25" customHeight="1">
      <c r="A599" s="167"/>
      <c r="B599" s="276"/>
      <c r="C599" s="168"/>
      <c r="D599" s="168"/>
      <c r="E599" s="266"/>
      <c r="F599" s="268"/>
      <c r="G599" s="168"/>
      <c r="H599" s="168"/>
      <c r="I599" s="168"/>
      <c r="J599" s="168"/>
      <c r="K599" s="168"/>
      <c r="L599" s="196"/>
    </row>
    <row r="600" spans="1:12" ht="26.25" customHeight="1">
      <c r="A600" s="167"/>
      <c r="B600" s="276"/>
      <c r="C600" s="168"/>
      <c r="D600" s="168"/>
      <c r="E600" s="266"/>
      <c r="F600" s="268"/>
      <c r="G600" s="168"/>
      <c r="H600" s="168"/>
      <c r="I600" s="168"/>
      <c r="J600" s="168"/>
      <c r="K600" s="168"/>
      <c r="L600" s="196"/>
    </row>
    <row r="601" spans="1:12" ht="26.25" customHeight="1">
      <c r="A601" s="167"/>
      <c r="B601" s="276"/>
      <c r="C601" s="168"/>
      <c r="D601" s="168"/>
      <c r="E601" s="266"/>
      <c r="F601" s="268"/>
      <c r="G601" s="168"/>
      <c r="H601" s="168"/>
      <c r="I601" s="168"/>
      <c r="J601" s="168"/>
      <c r="K601" s="168"/>
      <c r="L601" s="196"/>
    </row>
    <row r="602" spans="1:12" ht="26.25" customHeight="1">
      <c r="A602" s="167"/>
      <c r="B602" s="276"/>
      <c r="C602" s="168"/>
      <c r="D602" s="168"/>
      <c r="E602" s="266"/>
      <c r="F602" s="268"/>
      <c r="G602" s="168"/>
      <c r="H602" s="168"/>
      <c r="I602" s="168"/>
      <c r="J602" s="168"/>
      <c r="K602" s="168"/>
      <c r="L602" s="196"/>
    </row>
    <row r="603" spans="1:12" ht="26.25" customHeight="1">
      <c r="A603" s="167"/>
      <c r="B603" s="276"/>
      <c r="C603" s="168"/>
      <c r="D603" s="168"/>
      <c r="E603" s="266"/>
      <c r="F603" s="268"/>
      <c r="G603" s="168"/>
      <c r="H603" s="168"/>
      <c r="I603" s="168"/>
      <c r="J603" s="168"/>
      <c r="K603" s="168"/>
      <c r="L603" s="196"/>
    </row>
    <row r="604" spans="1:12" ht="26.25" customHeight="1">
      <c r="A604" s="167"/>
      <c r="B604" s="276"/>
      <c r="C604" s="168"/>
      <c r="D604" s="168"/>
      <c r="E604" s="266"/>
      <c r="F604" s="268"/>
      <c r="G604" s="168"/>
      <c r="H604" s="168"/>
      <c r="I604" s="168"/>
      <c r="J604" s="168"/>
      <c r="K604" s="168"/>
      <c r="L604" s="196"/>
    </row>
    <row r="605" spans="1:12" ht="26.25" customHeight="1">
      <c r="A605" s="167"/>
      <c r="B605" s="276"/>
      <c r="C605" s="168"/>
      <c r="D605" s="168"/>
      <c r="E605" s="266"/>
      <c r="F605" s="268"/>
      <c r="G605" s="168"/>
      <c r="H605" s="168"/>
      <c r="I605" s="168"/>
      <c r="J605" s="168"/>
      <c r="K605" s="168"/>
      <c r="L605" s="196"/>
    </row>
    <row r="606" spans="1:12" ht="26.25" customHeight="1">
      <c r="A606" s="167"/>
      <c r="B606" s="276"/>
      <c r="C606" s="168"/>
      <c r="D606" s="168"/>
      <c r="E606" s="266"/>
      <c r="F606" s="268"/>
      <c r="G606" s="168"/>
      <c r="H606" s="168"/>
      <c r="I606" s="168"/>
      <c r="J606" s="168"/>
      <c r="K606" s="168"/>
      <c r="L606" s="196"/>
    </row>
    <row r="607" spans="1:12" ht="26.25" customHeight="1">
      <c r="A607" s="167"/>
      <c r="B607" s="276"/>
      <c r="C607" s="168"/>
      <c r="D607" s="168"/>
      <c r="E607" s="266"/>
      <c r="F607" s="268"/>
      <c r="G607" s="168"/>
      <c r="H607" s="168"/>
      <c r="I607" s="168"/>
      <c r="J607" s="168"/>
      <c r="K607" s="168"/>
      <c r="L607" s="196"/>
    </row>
    <row r="608" spans="1:12" ht="26.25" customHeight="1">
      <c r="A608" s="167"/>
      <c r="B608" s="276"/>
      <c r="C608" s="168"/>
      <c r="D608" s="168"/>
      <c r="E608" s="266"/>
      <c r="F608" s="268"/>
      <c r="G608" s="168"/>
      <c r="H608" s="168"/>
      <c r="I608" s="168"/>
      <c r="J608" s="168"/>
      <c r="K608" s="168"/>
      <c r="L608" s="196"/>
    </row>
    <row r="609" spans="1:12" ht="26.25" customHeight="1">
      <c r="A609" s="167"/>
      <c r="B609" s="276"/>
      <c r="C609" s="168"/>
      <c r="D609" s="168"/>
      <c r="E609" s="266"/>
      <c r="F609" s="268"/>
      <c r="G609" s="168"/>
      <c r="H609" s="168"/>
      <c r="I609" s="168"/>
      <c r="J609" s="168"/>
      <c r="K609" s="168"/>
      <c r="L609" s="196"/>
    </row>
    <row r="610" spans="1:12" ht="26.25" customHeight="1">
      <c r="A610" s="167"/>
      <c r="B610" s="276"/>
      <c r="C610" s="168"/>
      <c r="D610" s="168"/>
      <c r="E610" s="266"/>
      <c r="F610" s="268"/>
      <c r="G610" s="168"/>
      <c r="H610" s="168"/>
      <c r="I610" s="168"/>
      <c r="J610" s="168"/>
      <c r="K610" s="168"/>
      <c r="L610" s="196"/>
    </row>
    <row r="611" spans="1:12" ht="26.25" customHeight="1">
      <c r="A611" s="167"/>
      <c r="B611" s="276"/>
      <c r="C611" s="168"/>
      <c r="D611" s="168"/>
      <c r="E611" s="266"/>
      <c r="F611" s="268"/>
      <c r="G611" s="168"/>
      <c r="H611" s="168"/>
      <c r="I611" s="168"/>
      <c r="J611" s="168"/>
      <c r="K611" s="168"/>
      <c r="L611" s="196"/>
    </row>
    <row r="612" spans="1:12" ht="26.25" customHeight="1">
      <c r="A612" s="167"/>
      <c r="B612" s="276"/>
      <c r="C612" s="168"/>
      <c r="D612" s="168"/>
      <c r="E612" s="266"/>
      <c r="F612" s="268"/>
      <c r="G612" s="168"/>
      <c r="H612" s="168"/>
      <c r="I612" s="168"/>
      <c r="J612" s="168"/>
      <c r="K612" s="168"/>
      <c r="L612" s="196"/>
    </row>
    <row r="613" spans="1:12" ht="26.25" customHeight="1">
      <c r="A613" s="167"/>
      <c r="B613" s="276"/>
      <c r="C613" s="168"/>
      <c r="D613" s="168"/>
      <c r="E613" s="266"/>
      <c r="F613" s="268"/>
      <c r="G613" s="168"/>
      <c r="H613" s="168"/>
      <c r="I613" s="168"/>
      <c r="J613" s="168"/>
      <c r="K613" s="168"/>
      <c r="L613" s="196"/>
    </row>
    <row r="614" spans="1:12" ht="26.25" customHeight="1">
      <c r="A614" s="167"/>
      <c r="B614" s="276"/>
      <c r="C614" s="168"/>
      <c r="D614" s="168"/>
      <c r="E614" s="266"/>
      <c r="F614" s="268"/>
      <c r="G614" s="168"/>
      <c r="H614" s="168"/>
      <c r="I614" s="168"/>
      <c r="J614" s="168"/>
      <c r="K614" s="168"/>
      <c r="L614" s="196"/>
    </row>
    <row r="615" spans="1:12" ht="26.25" customHeight="1">
      <c r="A615" s="167"/>
      <c r="B615" s="276"/>
      <c r="C615" s="168"/>
      <c r="D615" s="168"/>
      <c r="E615" s="266"/>
      <c r="F615" s="268"/>
      <c r="G615" s="168"/>
      <c r="H615" s="168"/>
      <c r="I615" s="168"/>
      <c r="J615" s="168"/>
      <c r="K615" s="168"/>
      <c r="L615" s="196"/>
    </row>
    <row r="616" spans="1:12" ht="26.25" customHeight="1">
      <c r="A616" s="167"/>
      <c r="B616" s="276"/>
      <c r="C616" s="168"/>
      <c r="D616" s="168"/>
      <c r="E616" s="266"/>
      <c r="F616" s="268"/>
      <c r="G616" s="168"/>
      <c r="H616" s="168"/>
      <c r="I616" s="168"/>
      <c r="J616" s="168"/>
      <c r="K616" s="168"/>
      <c r="L616" s="196"/>
    </row>
    <row r="617" spans="1:12" ht="26.25" customHeight="1">
      <c r="A617" s="167"/>
      <c r="B617" s="276"/>
      <c r="C617" s="168"/>
      <c r="D617" s="168"/>
      <c r="E617" s="266"/>
      <c r="F617" s="268"/>
      <c r="G617" s="168"/>
      <c r="H617" s="168"/>
      <c r="I617" s="168"/>
      <c r="J617" s="168"/>
      <c r="K617" s="168"/>
      <c r="L617" s="196"/>
    </row>
    <row r="618" spans="1:12" ht="26.25" customHeight="1">
      <c r="A618" s="167"/>
      <c r="B618" s="276"/>
      <c r="C618" s="168"/>
      <c r="D618" s="168"/>
      <c r="E618" s="266"/>
      <c r="F618" s="268"/>
      <c r="G618" s="168"/>
      <c r="H618" s="168"/>
      <c r="I618" s="168"/>
      <c r="J618" s="168"/>
      <c r="K618" s="168"/>
      <c r="L618" s="196"/>
    </row>
    <row r="619" spans="1:12" ht="26.25" customHeight="1">
      <c r="A619" s="167"/>
      <c r="B619" s="276"/>
      <c r="C619" s="168"/>
      <c r="D619" s="168"/>
      <c r="E619" s="266"/>
      <c r="F619" s="268"/>
      <c r="G619" s="168"/>
      <c r="H619" s="168"/>
      <c r="I619" s="168"/>
      <c r="J619" s="168"/>
      <c r="K619" s="168"/>
      <c r="L619" s="196"/>
    </row>
    <row r="620" spans="1:12" ht="26.25" customHeight="1">
      <c r="A620" s="167"/>
      <c r="B620" s="276"/>
      <c r="C620" s="168"/>
      <c r="D620" s="168"/>
      <c r="E620" s="266"/>
      <c r="F620" s="268"/>
      <c r="G620" s="168"/>
      <c r="H620" s="168"/>
      <c r="I620" s="168"/>
      <c r="J620" s="168"/>
      <c r="K620" s="168"/>
      <c r="L620" s="196"/>
    </row>
    <row r="621" spans="1:12" ht="26.25" customHeight="1">
      <c r="A621" s="167"/>
      <c r="B621" s="276"/>
      <c r="C621" s="168"/>
      <c r="D621" s="168"/>
      <c r="E621" s="266"/>
      <c r="F621" s="268"/>
      <c r="G621" s="168"/>
      <c r="H621" s="168"/>
      <c r="I621" s="168"/>
      <c r="J621" s="168"/>
      <c r="K621" s="168"/>
      <c r="L621" s="196"/>
    </row>
    <row r="622" spans="1:12" ht="26.25" customHeight="1">
      <c r="A622" s="167"/>
      <c r="B622" s="276"/>
      <c r="C622" s="168"/>
      <c r="D622" s="168"/>
      <c r="E622" s="266"/>
      <c r="F622" s="268"/>
      <c r="G622" s="168"/>
      <c r="H622" s="168"/>
      <c r="I622" s="168"/>
      <c r="J622" s="168"/>
      <c r="K622" s="168"/>
      <c r="L622" s="196"/>
    </row>
    <row r="623" spans="1:12" ht="26.25" customHeight="1">
      <c r="A623" s="167"/>
      <c r="B623" s="276"/>
      <c r="C623" s="168"/>
      <c r="D623" s="168"/>
      <c r="E623" s="266"/>
      <c r="F623" s="268"/>
      <c r="G623" s="168"/>
      <c r="H623" s="168"/>
      <c r="I623" s="168"/>
      <c r="J623" s="168"/>
      <c r="K623" s="168"/>
      <c r="L623" s="196"/>
    </row>
    <row r="624" spans="1:12" ht="26.25" customHeight="1">
      <c r="A624" s="167"/>
      <c r="B624" s="276"/>
      <c r="C624" s="168"/>
      <c r="D624" s="168"/>
      <c r="E624" s="266"/>
      <c r="F624" s="268"/>
      <c r="G624" s="168"/>
      <c r="H624" s="168"/>
      <c r="I624" s="168"/>
      <c r="J624" s="168"/>
      <c r="K624" s="168"/>
      <c r="L624" s="196"/>
    </row>
    <row r="625" spans="1:12" ht="26.25" customHeight="1">
      <c r="A625" s="167"/>
      <c r="B625" s="276"/>
      <c r="C625" s="168"/>
      <c r="D625" s="168"/>
      <c r="E625" s="266"/>
      <c r="F625" s="268"/>
      <c r="G625" s="168"/>
      <c r="H625" s="168"/>
      <c r="I625" s="168"/>
      <c r="J625" s="168"/>
      <c r="K625" s="168"/>
      <c r="L625" s="196"/>
    </row>
    <row r="626" spans="1:12" ht="26.25" customHeight="1">
      <c r="A626" s="167"/>
      <c r="B626" s="276"/>
      <c r="C626" s="168"/>
      <c r="D626" s="168"/>
      <c r="E626" s="266"/>
      <c r="F626" s="268"/>
      <c r="G626" s="168"/>
      <c r="H626" s="168"/>
      <c r="I626" s="168"/>
      <c r="J626" s="168"/>
      <c r="K626" s="168"/>
      <c r="L626" s="196"/>
    </row>
    <row r="627" spans="1:12" ht="26.25" customHeight="1">
      <c r="A627" s="167"/>
      <c r="B627" s="276"/>
      <c r="C627" s="168"/>
      <c r="D627" s="168"/>
      <c r="E627" s="266"/>
      <c r="F627" s="268"/>
      <c r="G627" s="168"/>
      <c r="H627" s="168"/>
      <c r="I627" s="168"/>
      <c r="J627" s="168"/>
      <c r="K627" s="168"/>
      <c r="L627" s="196"/>
    </row>
    <row r="628" spans="1:12" ht="26.25" customHeight="1">
      <c r="A628" s="167"/>
      <c r="B628" s="276"/>
      <c r="C628" s="168"/>
      <c r="D628" s="168"/>
      <c r="E628" s="266"/>
      <c r="F628" s="268"/>
      <c r="G628" s="168"/>
      <c r="H628" s="168"/>
      <c r="I628" s="168"/>
      <c r="J628" s="168"/>
      <c r="K628" s="168"/>
      <c r="L628" s="196"/>
    </row>
    <row r="629" spans="1:12" ht="26.25" customHeight="1">
      <c r="A629" s="167"/>
      <c r="B629" s="276"/>
      <c r="C629" s="168"/>
      <c r="D629" s="168"/>
      <c r="E629" s="266"/>
      <c r="F629" s="268"/>
      <c r="G629" s="168"/>
      <c r="H629" s="168"/>
      <c r="I629" s="168"/>
      <c r="J629" s="168"/>
      <c r="K629" s="168"/>
      <c r="L629" s="196"/>
    </row>
    <row r="630" spans="1:12" ht="26.25" customHeight="1">
      <c r="A630" s="167"/>
      <c r="B630" s="276"/>
      <c r="C630" s="168"/>
      <c r="D630" s="168"/>
      <c r="E630" s="266"/>
      <c r="F630" s="268"/>
      <c r="G630" s="168"/>
      <c r="H630" s="168"/>
      <c r="I630" s="168"/>
      <c r="J630" s="168"/>
      <c r="K630" s="168"/>
      <c r="L630" s="196"/>
    </row>
    <row r="631" spans="1:12" ht="26.25" customHeight="1">
      <c r="A631" s="167"/>
      <c r="B631" s="276"/>
      <c r="C631" s="168"/>
      <c r="D631" s="168"/>
      <c r="E631" s="266"/>
      <c r="F631" s="268"/>
      <c r="G631" s="168"/>
      <c r="H631" s="168"/>
      <c r="I631" s="168"/>
      <c r="J631" s="168"/>
      <c r="K631" s="168"/>
      <c r="L631" s="196"/>
    </row>
    <row r="632" spans="1:12" ht="26.25" customHeight="1">
      <c r="A632" s="167"/>
      <c r="B632" s="276"/>
      <c r="C632" s="168"/>
      <c r="D632" s="168"/>
      <c r="E632" s="266"/>
      <c r="F632" s="268"/>
      <c r="G632" s="168"/>
      <c r="H632" s="168"/>
      <c r="I632" s="168"/>
      <c r="J632" s="168"/>
      <c r="K632" s="168"/>
      <c r="L632" s="196"/>
    </row>
    <row r="633" spans="1:12" ht="26.25" customHeight="1">
      <c r="A633" s="167"/>
      <c r="B633" s="276"/>
      <c r="C633" s="168"/>
      <c r="D633" s="168"/>
      <c r="E633" s="266"/>
      <c r="F633" s="268"/>
      <c r="G633" s="168"/>
      <c r="H633" s="168"/>
      <c r="I633" s="168"/>
      <c r="J633" s="168"/>
      <c r="K633" s="168"/>
      <c r="L633" s="196"/>
    </row>
    <row r="634" spans="1:12" ht="26.25" customHeight="1">
      <c r="A634" s="167"/>
      <c r="B634" s="276"/>
      <c r="C634" s="168"/>
      <c r="D634" s="168"/>
      <c r="E634" s="266"/>
      <c r="F634" s="268"/>
      <c r="G634" s="168"/>
      <c r="H634" s="168"/>
      <c r="I634" s="168"/>
      <c r="J634" s="168"/>
      <c r="K634" s="168"/>
      <c r="L634" s="196"/>
    </row>
    <row r="635" spans="1:12" ht="26.25" customHeight="1">
      <c r="A635" s="167"/>
      <c r="B635" s="276"/>
      <c r="C635" s="168"/>
      <c r="D635" s="168"/>
      <c r="E635" s="266"/>
      <c r="F635" s="268"/>
      <c r="G635" s="168"/>
      <c r="H635" s="168"/>
      <c r="I635" s="168"/>
      <c r="J635" s="168"/>
      <c r="K635" s="168"/>
      <c r="L635" s="196"/>
    </row>
    <row r="636" spans="1:12" ht="26.25" customHeight="1">
      <c r="A636" s="167"/>
      <c r="B636" s="276"/>
      <c r="C636" s="168"/>
      <c r="D636" s="168"/>
      <c r="E636" s="266"/>
      <c r="F636" s="268"/>
      <c r="G636" s="168"/>
      <c r="H636" s="168"/>
      <c r="I636" s="168"/>
      <c r="J636" s="168"/>
      <c r="K636" s="168"/>
      <c r="L636" s="196"/>
    </row>
    <row r="637" spans="1:12" ht="26.25" customHeight="1">
      <c r="A637" s="167"/>
      <c r="B637" s="276"/>
      <c r="C637" s="168"/>
      <c r="D637" s="168"/>
      <c r="E637" s="266"/>
      <c r="F637" s="268"/>
      <c r="G637" s="168"/>
      <c r="H637" s="168"/>
      <c r="I637" s="168"/>
      <c r="J637" s="168"/>
      <c r="K637" s="168"/>
      <c r="L637" s="196"/>
    </row>
    <row r="638" spans="1:12" ht="26.25" customHeight="1">
      <c r="A638" s="167"/>
      <c r="B638" s="276"/>
      <c r="C638" s="168"/>
      <c r="D638" s="168"/>
      <c r="E638" s="266"/>
      <c r="F638" s="268"/>
      <c r="G638" s="168"/>
      <c r="H638" s="168"/>
      <c r="I638" s="168"/>
      <c r="J638" s="168"/>
      <c r="K638" s="168"/>
      <c r="L638" s="196"/>
    </row>
    <row r="639" spans="1:12" ht="26.25" customHeight="1">
      <c r="A639" s="167"/>
      <c r="B639" s="276"/>
      <c r="C639" s="168"/>
      <c r="D639" s="168"/>
      <c r="E639" s="266"/>
      <c r="F639" s="268"/>
      <c r="G639" s="168"/>
      <c r="H639" s="168"/>
      <c r="I639" s="168"/>
      <c r="J639" s="168"/>
      <c r="K639" s="168"/>
      <c r="L639" s="196"/>
    </row>
    <row r="640" spans="1:12" ht="26.25" customHeight="1">
      <c r="A640" s="167"/>
      <c r="B640" s="276"/>
      <c r="C640" s="168"/>
      <c r="D640" s="168"/>
      <c r="E640" s="266"/>
      <c r="F640" s="268"/>
      <c r="G640" s="168"/>
      <c r="H640" s="168"/>
      <c r="I640" s="168"/>
      <c r="J640" s="168"/>
      <c r="K640" s="168"/>
      <c r="L640" s="196"/>
    </row>
    <row r="641" spans="1:13" ht="26.25" customHeight="1">
      <c r="A641" s="167"/>
      <c r="B641" s="276"/>
      <c r="C641" s="168"/>
      <c r="D641" s="168"/>
      <c r="E641" s="266"/>
      <c r="F641" s="268"/>
      <c r="G641" s="168"/>
      <c r="H641" s="168"/>
      <c r="I641" s="168"/>
      <c r="J641" s="168"/>
      <c r="K641" s="168"/>
      <c r="L641" s="196"/>
    </row>
    <row r="642" spans="1:13" ht="26.25" customHeight="1">
      <c r="A642" s="167"/>
      <c r="B642" s="276"/>
      <c r="C642" s="168"/>
      <c r="D642" s="168"/>
      <c r="E642" s="266"/>
      <c r="F642" s="268"/>
      <c r="G642" s="168"/>
      <c r="H642" s="168"/>
      <c r="I642" s="168"/>
      <c r="J642" s="168"/>
      <c r="K642" s="168"/>
      <c r="L642" s="196"/>
    </row>
    <row r="643" spans="1:13" ht="26.25" customHeight="1">
      <c r="A643" s="167"/>
      <c r="B643" s="276"/>
      <c r="C643" s="168"/>
      <c r="D643" s="168"/>
      <c r="E643" s="266"/>
      <c r="F643" s="268"/>
      <c r="G643" s="168"/>
      <c r="H643" s="168"/>
      <c r="I643" s="168"/>
      <c r="J643" s="168"/>
      <c r="K643" s="168"/>
      <c r="L643" s="196"/>
    </row>
    <row r="644" spans="1:13" ht="26.25" customHeight="1">
      <c r="A644" s="167"/>
      <c r="B644" s="276"/>
      <c r="C644" s="168"/>
      <c r="D644" s="168"/>
      <c r="E644" s="266"/>
      <c r="F644" s="268"/>
      <c r="G644" s="168"/>
      <c r="H644" s="168"/>
      <c r="I644" s="168"/>
      <c r="J644" s="168"/>
      <c r="K644" s="168"/>
      <c r="L644" s="196"/>
    </row>
    <row r="645" spans="1:13" ht="26.25" customHeight="1">
      <c r="A645" s="167"/>
      <c r="B645" s="276"/>
      <c r="C645" s="168"/>
      <c r="D645" s="168"/>
      <c r="E645" s="266"/>
      <c r="F645" s="268"/>
      <c r="G645" s="168"/>
      <c r="H645" s="168"/>
      <c r="I645" s="168"/>
      <c r="J645" s="168"/>
      <c r="K645" s="168"/>
      <c r="L645" s="196"/>
    </row>
    <row r="646" spans="1:13" ht="26.25" customHeight="1">
      <c r="A646" s="167"/>
      <c r="B646" s="276"/>
      <c r="C646" s="168"/>
      <c r="D646" s="168"/>
      <c r="E646" s="266"/>
      <c r="F646" s="268"/>
      <c r="G646" s="168"/>
      <c r="H646" s="168"/>
      <c r="I646" s="168"/>
      <c r="J646" s="168"/>
      <c r="K646" s="168"/>
      <c r="L646" s="196"/>
    </row>
    <row r="647" spans="1:13" ht="26.25" customHeight="1">
      <c r="A647" s="167"/>
      <c r="B647" s="276"/>
      <c r="C647" s="168"/>
      <c r="D647" s="168"/>
      <c r="E647" s="266"/>
      <c r="F647" s="268"/>
      <c r="G647" s="168"/>
      <c r="H647" s="168"/>
      <c r="I647" s="168"/>
      <c r="J647" s="168"/>
      <c r="K647" s="168"/>
      <c r="L647" s="196"/>
    </row>
    <row r="648" spans="1:13" ht="26.25" customHeight="1">
      <c r="A648" s="167"/>
      <c r="B648" s="276"/>
      <c r="C648" s="168"/>
      <c r="D648" s="168"/>
      <c r="E648" s="266"/>
      <c r="F648" s="268"/>
      <c r="G648" s="168"/>
      <c r="H648" s="168"/>
      <c r="I648" s="168"/>
      <c r="J648" s="168"/>
      <c r="K648" s="168"/>
      <c r="L648" s="196"/>
    </row>
    <row r="649" spans="1:13" ht="26.25" customHeight="1">
      <c r="A649" s="167"/>
      <c r="B649" s="276"/>
      <c r="C649" s="168"/>
      <c r="D649" s="168"/>
      <c r="E649" s="266"/>
      <c r="F649" s="268"/>
      <c r="G649" s="168"/>
      <c r="H649" s="168"/>
      <c r="I649" s="168"/>
      <c r="J649" s="168"/>
      <c r="K649" s="168"/>
      <c r="L649" s="196"/>
    </row>
    <row r="650" spans="1:13" ht="26.25" customHeight="1">
      <c r="A650" s="167"/>
      <c r="B650" s="276"/>
      <c r="C650" s="168"/>
      <c r="D650" s="168"/>
      <c r="E650" s="266"/>
      <c r="F650" s="268"/>
      <c r="G650" s="168"/>
      <c r="H650" s="168"/>
      <c r="I650" s="168"/>
      <c r="J650" s="168"/>
      <c r="K650" s="168"/>
      <c r="L650" s="196"/>
    </row>
    <row r="651" spans="1:13" ht="26.25" customHeight="1">
      <c r="A651" s="167"/>
      <c r="B651" s="276"/>
      <c r="C651" s="168"/>
      <c r="D651" s="168"/>
      <c r="E651" s="266"/>
      <c r="F651" s="268"/>
      <c r="G651" s="168"/>
      <c r="H651" s="168"/>
      <c r="I651" s="168"/>
      <c r="J651" s="168"/>
      <c r="K651" s="168"/>
      <c r="L651" s="196"/>
    </row>
    <row r="652" spans="1:13" ht="26.25" customHeight="1">
      <c r="A652" s="167"/>
      <c r="B652" s="276"/>
      <c r="C652" s="168"/>
      <c r="D652" s="168"/>
      <c r="E652" s="266"/>
      <c r="F652" s="268"/>
      <c r="G652" s="168"/>
      <c r="H652" s="168"/>
      <c r="I652" s="168"/>
      <c r="J652" s="168"/>
      <c r="K652" s="168"/>
      <c r="L652" s="196"/>
    </row>
    <row r="653" spans="1:13" ht="26.25" customHeight="1">
      <c r="A653" s="167"/>
      <c r="B653" s="276"/>
      <c r="C653" s="168"/>
      <c r="D653" s="168"/>
      <c r="E653" s="266"/>
      <c r="F653" s="268"/>
      <c r="G653" s="168"/>
      <c r="H653" s="168"/>
      <c r="I653" s="168"/>
      <c r="J653" s="168"/>
      <c r="K653" s="168"/>
      <c r="L653" s="196"/>
    </row>
    <row r="654" spans="1:13" s="242" customFormat="1" ht="26.25" customHeight="1">
      <c r="A654" s="293"/>
      <c r="B654" s="294"/>
      <c r="C654" s="295"/>
      <c r="D654" s="295"/>
      <c r="E654" s="304"/>
      <c r="F654" s="305"/>
      <c r="G654" s="295"/>
      <c r="H654" s="295"/>
      <c r="I654" s="295"/>
      <c r="J654" s="295"/>
      <c r="K654" s="295"/>
      <c r="L654" s="239"/>
      <c r="M654" s="241"/>
    </row>
    <row r="655" spans="1:13" ht="26.25" customHeight="1">
      <c r="A655" s="167"/>
      <c r="B655" s="276"/>
      <c r="C655" s="168"/>
      <c r="D655" s="168"/>
      <c r="E655" s="266"/>
      <c r="F655" s="268"/>
      <c r="G655" s="168"/>
      <c r="H655" s="168"/>
      <c r="I655" s="168"/>
      <c r="J655" s="168"/>
      <c r="K655" s="168"/>
      <c r="L655" s="196"/>
    </row>
    <row r="656" spans="1:13" ht="26.25" customHeight="1">
      <c r="A656" s="167"/>
      <c r="B656" s="276"/>
      <c r="C656" s="168"/>
      <c r="D656" s="168"/>
      <c r="E656" s="266"/>
      <c r="F656" s="268"/>
      <c r="G656" s="168"/>
      <c r="H656" s="168"/>
      <c r="I656" s="168"/>
      <c r="J656" s="168"/>
      <c r="K656" s="168"/>
      <c r="L656" s="196"/>
    </row>
    <row r="657" spans="1:13" s="242" customFormat="1" ht="26.25" customHeight="1">
      <c r="A657" s="293"/>
      <c r="B657" s="294"/>
      <c r="C657" s="295"/>
      <c r="D657" s="295"/>
      <c r="E657" s="304"/>
      <c r="F657" s="305"/>
      <c r="G657" s="295"/>
      <c r="H657" s="295"/>
      <c r="I657" s="295"/>
      <c r="J657" s="295"/>
      <c r="K657" s="295"/>
      <c r="L657" s="239"/>
      <c r="M657" s="241"/>
    </row>
    <row r="658" spans="1:13" ht="26.25" customHeight="1">
      <c r="A658" s="167"/>
      <c r="B658" s="276"/>
      <c r="C658" s="168"/>
      <c r="D658" s="168"/>
      <c r="E658" s="266"/>
      <c r="F658" s="268"/>
      <c r="G658" s="168"/>
      <c r="H658" s="168"/>
      <c r="I658" s="168"/>
      <c r="J658" s="168"/>
      <c r="K658" s="168"/>
      <c r="L658" s="196"/>
    </row>
    <row r="659" spans="1:13" ht="26.25" customHeight="1">
      <c r="A659" s="167"/>
      <c r="B659" s="276"/>
      <c r="C659" s="168"/>
      <c r="D659" s="168"/>
      <c r="E659" s="266"/>
      <c r="F659" s="268"/>
      <c r="G659" s="168"/>
      <c r="H659" s="168"/>
      <c r="I659" s="168"/>
      <c r="J659" s="168"/>
      <c r="K659" s="168"/>
      <c r="L659" s="196"/>
    </row>
    <row r="660" spans="1:13" ht="26.25" customHeight="1">
      <c r="A660" s="167"/>
      <c r="B660" s="276"/>
      <c r="C660" s="168"/>
      <c r="D660" s="168"/>
      <c r="E660" s="266"/>
      <c r="F660" s="268"/>
      <c r="G660" s="168"/>
      <c r="H660" s="168"/>
      <c r="I660" s="168"/>
      <c r="J660" s="168"/>
      <c r="K660" s="168"/>
      <c r="L660" s="196"/>
    </row>
    <row r="661" spans="1:13" ht="26.25" customHeight="1">
      <c r="A661" s="167"/>
      <c r="B661" s="276"/>
      <c r="C661" s="168"/>
      <c r="D661" s="168"/>
      <c r="E661" s="266"/>
      <c r="F661" s="268"/>
      <c r="G661" s="168"/>
      <c r="H661" s="168"/>
      <c r="I661" s="168"/>
      <c r="J661" s="168"/>
      <c r="K661" s="168"/>
      <c r="L661" s="196"/>
    </row>
    <row r="662" spans="1:13" ht="26.25" customHeight="1">
      <c r="A662" s="167"/>
      <c r="B662" s="276"/>
      <c r="C662" s="168"/>
      <c r="D662" s="168"/>
      <c r="E662" s="266"/>
      <c r="F662" s="268"/>
      <c r="G662" s="168"/>
      <c r="H662" s="168"/>
      <c r="I662" s="168"/>
      <c r="J662" s="168"/>
      <c r="K662" s="168"/>
      <c r="L662" s="196"/>
    </row>
    <row r="663" spans="1:13" ht="26.25" customHeight="1">
      <c r="A663" s="167"/>
      <c r="B663" s="276"/>
      <c r="C663" s="168"/>
      <c r="D663" s="168"/>
      <c r="E663" s="266"/>
      <c r="F663" s="268"/>
      <c r="G663" s="168"/>
      <c r="H663" s="168"/>
      <c r="I663" s="168"/>
      <c r="J663" s="168"/>
      <c r="K663" s="168"/>
      <c r="L663" s="196"/>
    </row>
    <row r="664" spans="1:13" ht="26.25" customHeight="1">
      <c r="A664" s="167"/>
      <c r="B664" s="276"/>
      <c r="C664" s="168"/>
      <c r="D664" s="168"/>
      <c r="E664" s="266"/>
      <c r="F664" s="268"/>
      <c r="G664" s="168"/>
      <c r="H664" s="168"/>
      <c r="I664" s="168"/>
      <c r="J664" s="168"/>
      <c r="K664" s="168"/>
      <c r="L664" s="196"/>
    </row>
    <row r="665" spans="1:13" ht="26.25" customHeight="1">
      <c r="A665" s="167"/>
      <c r="B665" s="276"/>
      <c r="C665" s="168"/>
      <c r="D665" s="168"/>
      <c r="E665" s="266"/>
      <c r="F665" s="268"/>
      <c r="G665" s="168"/>
      <c r="H665" s="168"/>
      <c r="I665" s="168"/>
      <c r="J665" s="168"/>
      <c r="K665" s="168"/>
      <c r="L665" s="196"/>
    </row>
    <row r="666" spans="1:13" ht="26.25" customHeight="1">
      <c r="A666" s="167"/>
      <c r="B666" s="276"/>
      <c r="C666" s="168"/>
      <c r="D666" s="168"/>
      <c r="E666" s="266"/>
      <c r="F666" s="268"/>
      <c r="G666" s="168"/>
      <c r="H666" s="168"/>
      <c r="I666" s="168"/>
      <c r="J666" s="168"/>
      <c r="K666" s="168"/>
      <c r="L666" s="196"/>
    </row>
    <row r="667" spans="1:13" ht="26.25" customHeight="1">
      <c r="A667" s="167"/>
      <c r="B667" s="276"/>
      <c r="C667" s="168"/>
      <c r="D667" s="168"/>
      <c r="E667" s="266"/>
      <c r="F667" s="268"/>
      <c r="G667" s="168"/>
      <c r="H667" s="168"/>
      <c r="I667" s="168"/>
      <c r="J667" s="168"/>
      <c r="K667" s="168"/>
      <c r="L667" s="196"/>
    </row>
    <row r="668" spans="1:13" ht="26.25" customHeight="1">
      <c r="A668" s="167"/>
      <c r="B668" s="276"/>
      <c r="C668" s="168"/>
      <c r="D668" s="168"/>
      <c r="E668" s="266"/>
      <c r="F668" s="268"/>
      <c r="G668" s="168"/>
      <c r="H668" s="168"/>
      <c r="I668" s="168"/>
      <c r="J668" s="168"/>
      <c r="K668" s="168"/>
      <c r="L668" s="196"/>
    </row>
    <row r="669" spans="1:13" ht="26.25" customHeight="1">
      <c r="A669" s="167"/>
      <c r="B669" s="276"/>
      <c r="C669" s="168"/>
      <c r="D669" s="168"/>
      <c r="E669" s="266"/>
      <c r="F669" s="268"/>
      <c r="G669" s="168"/>
      <c r="H669" s="168"/>
      <c r="I669" s="168"/>
      <c r="J669" s="168"/>
      <c r="K669" s="168"/>
      <c r="L669" s="196"/>
    </row>
    <row r="670" spans="1:13" ht="26.25" customHeight="1">
      <c r="A670" s="167"/>
      <c r="B670" s="276"/>
      <c r="C670" s="168"/>
      <c r="D670" s="168"/>
      <c r="E670" s="266"/>
      <c r="F670" s="268"/>
      <c r="G670" s="168"/>
      <c r="H670" s="168"/>
      <c r="I670" s="168"/>
      <c r="J670" s="168"/>
      <c r="K670" s="168"/>
      <c r="L670" s="196"/>
    </row>
    <row r="671" spans="1:13" ht="26.25" customHeight="1">
      <c r="A671" s="167"/>
      <c r="B671" s="276"/>
      <c r="C671" s="168"/>
      <c r="D671" s="168"/>
      <c r="E671" s="266"/>
      <c r="F671" s="268"/>
      <c r="G671" s="168"/>
      <c r="H671" s="168"/>
      <c r="I671" s="168"/>
      <c r="J671" s="168"/>
      <c r="K671" s="168"/>
      <c r="L671" s="196"/>
    </row>
    <row r="672" spans="1:13" ht="26.25" customHeight="1">
      <c r="A672" s="167"/>
      <c r="B672" s="276"/>
      <c r="C672" s="168"/>
      <c r="D672" s="168"/>
      <c r="E672" s="266"/>
      <c r="F672" s="268"/>
      <c r="G672" s="168"/>
      <c r="H672" s="168"/>
      <c r="I672" s="168"/>
      <c r="J672" s="168"/>
      <c r="K672" s="168"/>
      <c r="L672" s="196"/>
    </row>
    <row r="673" spans="1:12" ht="26.25" customHeight="1">
      <c r="A673" s="167"/>
      <c r="B673" s="276"/>
      <c r="C673" s="168"/>
      <c r="D673" s="168"/>
      <c r="E673" s="266"/>
      <c r="F673" s="268"/>
      <c r="G673" s="168"/>
      <c r="H673" s="168"/>
      <c r="I673" s="168"/>
      <c r="J673" s="168"/>
      <c r="K673" s="168"/>
      <c r="L673" s="196"/>
    </row>
    <row r="674" spans="1:12" ht="26.25" customHeight="1">
      <c r="A674" s="167"/>
      <c r="B674" s="276"/>
      <c r="C674" s="168"/>
      <c r="D674" s="168"/>
      <c r="E674" s="266"/>
      <c r="F674" s="268"/>
      <c r="G674" s="168"/>
      <c r="H674" s="168"/>
      <c r="I674" s="168"/>
      <c r="J674" s="168"/>
      <c r="K674" s="168"/>
      <c r="L674" s="196"/>
    </row>
    <row r="675" spans="1:12" ht="26.25" customHeight="1">
      <c r="A675" s="167"/>
      <c r="B675" s="276"/>
      <c r="C675" s="168"/>
      <c r="D675" s="168"/>
      <c r="E675" s="266"/>
      <c r="F675" s="268"/>
      <c r="G675" s="168"/>
      <c r="H675" s="168"/>
      <c r="I675" s="168"/>
      <c r="J675" s="168"/>
      <c r="K675" s="168"/>
      <c r="L675" s="196"/>
    </row>
    <row r="676" spans="1:12" ht="26.25" customHeight="1">
      <c r="A676" s="167"/>
      <c r="B676" s="276"/>
      <c r="C676" s="168"/>
      <c r="D676" s="168"/>
      <c r="E676" s="266"/>
      <c r="F676" s="268"/>
      <c r="G676" s="168"/>
      <c r="H676" s="168"/>
      <c r="I676" s="168"/>
      <c r="J676" s="168"/>
      <c r="K676" s="168"/>
      <c r="L676" s="196"/>
    </row>
    <row r="677" spans="1:12" ht="26.25" customHeight="1">
      <c r="A677" s="167"/>
      <c r="B677" s="276"/>
      <c r="C677" s="168"/>
      <c r="D677" s="168"/>
      <c r="E677" s="266"/>
      <c r="F677" s="268"/>
      <c r="G677" s="168"/>
      <c r="H677" s="168"/>
      <c r="I677" s="168"/>
      <c r="J677" s="168"/>
      <c r="K677" s="168"/>
      <c r="L677" s="196"/>
    </row>
    <row r="678" spans="1:12" ht="26.25" customHeight="1">
      <c r="A678" s="167"/>
      <c r="B678" s="276"/>
      <c r="C678" s="168"/>
      <c r="D678" s="168"/>
      <c r="E678" s="266"/>
      <c r="F678" s="268"/>
      <c r="G678" s="168"/>
      <c r="H678" s="168"/>
      <c r="I678" s="168"/>
      <c r="J678" s="168"/>
      <c r="K678" s="168"/>
      <c r="L678" s="196"/>
    </row>
    <row r="679" spans="1:12" ht="26.25" customHeight="1">
      <c r="A679" s="167"/>
      <c r="B679" s="276"/>
      <c r="C679" s="168"/>
      <c r="D679" s="168"/>
      <c r="E679" s="266"/>
      <c r="F679" s="268"/>
      <c r="G679" s="168"/>
      <c r="H679" s="168"/>
      <c r="I679" s="168"/>
      <c r="J679" s="168"/>
      <c r="K679" s="168"/>
      <c r="L679" s="196"/>
    </row>
    <row r="680" spans="1:12" ht="26.25" customHeight="1">
      <c r="A680" s="167"/>
      <c r="B680" s="276"/>
      <c r="C680" s="168"/>
      <c r="D680" s="168"/>
      <c r="E680" s="266"/>
      <c r="F680" s="268"/>
      <c r="G680" s="168"/>
      <c r="H680" s="168"/>
      <c r="I680" s="168"/>
      <c r="J680" s="168"/>
      <c r="K680" s="168"/>
      <c r="L680" s="196"/>
    </row>
    <row r="681" spans="1:12" ht="26.25" customHeight="1">
      <c r="A681" s="167"/>
      <c r="B681" s="276"/>
      <c r="C681" s="168"/>
      <c r="D681" s="168"/>
      <c r="E681" s="266"/>
      <c r="F681" s="268"/>
      <c r="G681" s="168"/>
      <c r="H681" s="168"/>
      <c r="I681" s="168"/>
      <c r="J681" s="168"/>
      <c r="K681" s="168"/>
      <c r="L681" s="196"/>
    </row>
    <row r="682" spans="1:12" ht="26.25" customHeight="1">
      <c r="A682" s="167"/>
      <c r="B682" s="276"/>
      <c r="C682" s="168"/>
      <c r="D682" s="168"/>
      <c r="E682" s="266"/>
      <c r="F682" s="268"/>
      <c r="G682" s="168"/>
      <c r="H682" s="168"/>
      <c r="I682" s="168"/>
      <c r="J682" s="168"/>
      <c r="K682" s="168"/>
      <c r="L682" s="196"/>
    </row>
    <row r="683" spans="1:12" ht="26.25" customHeight="1">
      <c r="A683" s="167"/>
      <c r="B683" s="276"/>
      <c r="C683" s="168"/>
      <c r="D683" s="168"/>
      <c r="E683" s="266"/>
      <c r="F683" s="268"/>
      <c r="G683" s="168"/>
      <c r="H683" s="168"/>
      <c r="I683" s="168"/>
      <c r="J683" s="168"/>
      <c r="K683" s="168"/>
      <c r="L683" s="196"/>
    </row>
    <row r="684" spans="1:12" ht="26.25" customHeight="1">
      <c r="A684" s="167"/>
      <c r="B684" s="276"/>
      <c r="C684" s="168"/>
      <c r="D684" s="168"/>
      <c r="E684" s="266"/>
      <c r="F684" s="268"/>
      <c r="G684" s="168"/>
      <c r="H684" s="168"/>
      <c r="I684" s="168"/>
      <c r="J684" s="168"/>
      <c r="K684" s="168"/>
      <c r="L684" s="196"/>
    </row>
    <row r="685" spans="1:12" ht="26.25" customHeight="1">
      <c r="A685" s="167"/>
      <c r="B685" s="276"/>
      <c r="C685" s="168"/>
      <c r="D685" s="168"/>
      <c r="E685" s="266"/>
      <c r="F685" s="268"/>
      <c r="G685" s="168"/>
      <c r="H685" s="168"/>
      <c r="I685" s="168"/>
      <c r="J685" s="168"/>
      <c r="K685" s="168"/>
      <c r="L685" s="196"/>
    </row>
    <row r="686" spans="1:12" ht="26.25" customHeight="1">
      <c r="A686" s="167"/>
      <c r="B686" s="276"/>
      <c r="C686" s="168"/>
      <c r="D686" s="168"/>
      <c r="E686" s="266"/>
      <c r="F686" s="268"/>
      <c r="G686" s="168"/>
      <c r="H686" s="168"/>
      <c r="I686" s="168"/>
      <c r="J686" s="168"/>
      <c r="K686" s="168"/>
      <c r="L686" s="196"/>
    </row>
    <row r="687" spans="1:12" ht="26.25" customHeight="1">
      <c r="A687" s="167"/>
      <c r="B687" s="276"/>
      <c r="C687" s="168"/>
      <c r="D687" s="168"/>
      <c r="E687" s="266"/>
      <c r="F687" s="268"/>
      <c r="G687" s="168"/>
      <c r="H687" s="168"/>
      <c r="I687" s="168"/>
      <c r="J687" s="168"/>
      <c r="K687" s="168"/>
      <c r="L687" s="196"/>
    </row>
    <row r="688" spans="1:12" ht="26.25" customHeight="1">
      <c r="A688" s="167"/>
      <c r="B688" s="276"/>
      <c r="C688" s="168"/>
      <c r="D688" s="168"/>
      <c r="E688" s="266"/>
      <c r="F688" s="268"/>
      <c r="G688" s="168"/>
      <c r="H688" s="168"/>
      <c r="I688" s="168"/>
      <c r="J688" s="168"/>
      <c r="K688" s="168"/>
      <c r="L688" s="196"/>
    </row>
    <row r="689" spans="1:12" ht="26.25" customHeight="1">
      <c r="A689" s="167"/>
      <c r="B689" s="276"/>
      <c r="C689" s="168"/>
      <c r="D689" s="168"/>
      <c r="E689" s="266"/>
      <c r="F689" s="268"/>
      <c r="G689" s="168"/>
      <c r="H689" s="168"/>
      <c r="I689" s="168"/>
      <c r="J689" s="168"/>
      <c r="K689" s="168"/>
      <c r="L689" s="196"/>
    </row>
    <row r="690" spans="1:12" ht="26.25" customHeight="1">
      <c r="A690" s="167"/>
      <c r="B690" s="276"/>
      <c r="C690" s="168"/>
      <c r="D690" s="168"/>
      <c r="E690" s="266"/>
      <c r="F690" s="268"/>
      <c r="G690" s="168"/>
      <c r="H690" s="168"/>
      <c r="I690" s="168"/>
      <c r="J690" s="168"/>
      <c r="K690" s="168"/>
      <c r="L690" s="196"/>
    </row>
    <row r="691" spans="1:12" ht="26.25" customHeight="1">
      <c r="A691" s="167"/>
      <c r="B691" s="276"/>
      <c r="C691" s="168"/>
      <c r="D691" s="168"/>
      <c r="E691" s="266"/>
      <c r="F691" s="268"/>
      <c r="G691" s="168"/>
      <c r="H691" s="168"/>
      <c r="I691" s="168"/>
      <c r="J691" s="168"/>
      <c r="K691" s="168"/>
      <c r="L691" s="196"/>
    </row>
    <row r="692" spans="1:12" ht="26.25" customHeight="1">
      <c r="A692" s="167"/>
      <c r="B692" s="276"/>
      <c r="C692" s="168"/>
      <c r="D692" s="168"/>
      <c r="E692" s="266"/>
      <c r="F692" s="268"/>
      <c r="G692" s="168"/>
      <c r="H692" s="168"/>
      <c r="I692" s="168"/>
      <c r="J692" s="168"/>
      <c r="K692" s="168"/>
      <c r="L692" s="196"/>
    </row>
    <row r="693" spans="1:12" ht="26.25" customHeight="1">
      <c r="A693" s="167"/>
      <c r="B693" s="276"/>
      <c r="C693" s="168"/>
      <c r="D693" s="168"/>
      <c r="E693" s="266"/>
      <c r="F693" s="268"/>
      <c r="G693" s="168"/>
      <c r="H693" s="168"/>
      <c r="I693" s="168"/>
      <c r="J693" s="168"/>
      <c r="K693" s="168"/>
      <c r="L693" s="196"/>
    </row>
    <row r="694" spans="1:12" ht="26.25" customHeight="1">
      <c r="A694" s="167"/>
      <c r="B694" s="276"/>
      <c r="C694" s="168"/>
      <c r="D694" s="168"/>
      <c r="E694" s="266"/>
      <c r="F694" s="268"/>
      <c r="G694" s="168"/>
      <c r="H694" s="168"/>
      <c r="I694" s="168"/>
      <c r="J694" s="168"/>
      <c r="K694" s="168"/>
      <c r="L694" s="196"/>
    </row>
    <row r="695" spans="1:12" ht="26.25" customHeight="1">
      <c r="A695" s="167"/>
      <c r="B695" s="276"/>
      <c r="C695" s="168"/>
      <c r="D695" s="168"/>
      <c r="E695" s="266"/>
      <c r="F695" s="268"/>
      <c r="G695" s="168"/>
      <c r="H695" s="168"/>
      <c r="I695" s="168"/>
      <c r="J695" s="168"/>
      <c r="K695" s="168"/>
      <c r="L695" s="196"/>
    </row>
    <row r="696" spans="1:12" ht="26.25" customHeight="1">
      <c r="A696" s="167"/>
      <c r="B696" s="276"/>
      <c r="C696" s="168"/>
      <c r="D696" s="168"/>
      <c r="E696" s="266"/>
      <c r="F696" s="268"/>
      <c r="G696" s="168"/>
      <c r="H696" s="168"/>
      <c r="I696" s="168"/>
      <c r="J696" s="168"/>
      <c r="K696" s="168"/>
      <c r="L696" s="196"/>
    </row>
    <row r="697" spans="1:12" ht="26.25" customHeight="1">
      <c r="A697" s="167"/>
      <c r="B697" s="276"/>
      <c r="C697" s="168"/>
      <c r="D697" s="168"/>
      <c r="E697" s="266"/>
      <c r="F697" s="268"/>
      <c r="G697" s="168"/>
      <c r="H697" s="168"/>
      <c r="I697" s="168"/>
      <c r="J697" s="168"/>
      <c r="K697" s="168"/>
      <c r="L697" s="196"/>
    </row>
    <row r="698" spans="1:12" ht="26.25" customHeight="1">
      <c r="A698" s="167"/>
      <c r="B698" s="276"/>
      <c r="C698" s="168"/>
      <c r="D698" s="168"/>
      <c r="E698" s="266"/>
      <c r="F698" s="268"/>
      <c r="G698" s="168"/>
      <c r="H698" s="168"/>
      <c r="I698" s="168"/>
      <c r="J698" s="168"/>
      <c r="K698" s="168"/>
      <c r="L698" s="196"/>
    </row>
    <row r="699" spans="1:12" ht="26.25" customHeight="1">
      <c r="A699" s="167"/>
      <c r="B699" s="276"/>
      <c r="C699" s="168"/>
      <c r="D699" s="168"/>
      <c r="E699" s="266"/>
      <c r="F699" s="268"/>
      <c r="G699" s="168"/>
      <c r="H699" s="168"/>
      <c r="I699" s="168"/>
      <c r="J699" s="168"/>
      <c r="K699" s="168"/>
      <c r="L699" s="196"/>
    </row>
    <row r="700" spans="1:12" ht="26.25" customHeight="1">
      <c r="A700" s="167"/>
      <c r="B700" s="276"/>
      <c r="C700" s="168"/>
      <c r="D700" s="168"/>
      <c r="E700" s="266"/>
      <c r="F700" s="268"/>
      <c r="G700" s="168"/>
      <c r="H700" s="168"/>
      <c r="I700" s="168"/>
      <c r="J700" s="168"/>
      <c r="K700" s="168"/>
      <c r="L700" s="196"/>
    </row>
    <row r="701" spans="1:12" ht="26.25" customHeight="1">
      <c r="A701" s="167"/>
      <c r="B701" s="276"/>
      <c r="C701" s="168"/>
      <c r="D701" s="168"/>
      <c r="E701" s="266"/>
      <c r="F701" s="268"/>
      <c r="G701" s="168"/>
      <c r="H701" s="168"/>
      <c r="I701" s="168"/>
      <c r="J701" s="168"/>
      <c r="K701" s="168"/>
      <c r="L701" s="196"/>
    </row>
    <row r="702" spans="1:12" ht="26.25" customHeight="1">
      <c r="A702" s="167"/>
      <c r="B702" s="276"/>
      <c r="C702" s="168"/>
      <c r="D702" s="168"/>
      <c r="E702" s="266"/>
      <c r="F702" s="268"/>
      <c r="G702" s="168"/>
      <c r="H702" s="168"/>
      <c r="I702" s="168"/>
      <c r="J702" s="168"/>
      <c r="K702" s="168"/>
      <c r="L702" s="196"/>
    </row>
    <row r="703" spans="1:12" ht="26.25" customHeight="1">
      <c r="A703" s="167"/>
      <c r="B703" s="276"/>
      <c r="C703" s="168"/>
      <c r="D703" s="168"/>
      <c r="E703" s="266"/>
      <c r="F703" s="268"/>
      <c r="G703" s="168"/>
      <c r="H703" s="168"/>
      <c r="I703" s="168"/>
      <c r="J703" s="168"/>
      <c r="K703" s="168"/>
      <c r="L703" s="196"/>
    </row>
    <row r="704" spans="1:12" ht="26.25" customHeight="1">
      <c r="A704" s="167"/>
      <c r="B704" s="276"/>
      <c r="C704" s="168"/>
      <c r="D704" s="168"/>
      <c r="E704" s="266"/>
      <c r="F704" s="268"/>
      <c r="G704" s="168"/>
      <c r="H704" s="168"/>
      <c r="I704" s="168"/>
      <c r="J704" s="168"/>
      <c r="K704" s="168"/>
      <c r="L704" s="196"/>
    </row>
    <row r="705" spans="1:12" ht="26.25" customHeight="1">
      <c r="A705" s="167"/>
      <c r="B705" s="276"/>
      <c r="C705" s="168"/>
      <c r="D705" s="168"/>
      <c r="E705" s="266"/>
      <c r="F705" s="268"/>
      <c r="G705" s="168"/>
      <c r="H705" s="168"/>
      <c r="I705" s="168"/>
      <c r="J705" s="168"/>
      <c r="K705" s="168"/>
      <c r="L705" s="196"/>
    </row>
    <row r="706" spans="1:12" ht="26.25" customHeight="1">
      <c r="A706" s="167"/>
      <c r="B706" s="276"/>
      <c r="C706" s="168"/>
      <c r="D706" s="168"/>
      <c r="E706" s="266"/>
      <c r="F706" s="268"/>
      <c r="G706" s="168"/>
      <c r="H706" s="168"/>
      <c r="I706" s="168"/>
      <c r="J706" s="168"/>
      <c r="K706" s="168"/>
      <c r="L706" s="196"/>
    </row>
    <row r="707" spans="1:12" ht="26.25" customHeight="1">
      <c r="A707" s="167"/>
      <c r="B707" s="276"/>
      <c r="C707" s="168"/>
      <c r="D707" s="168"/>
      <c r="E707" s="266"/>
      <c r="F707" s="268"/>
      <c r="G707" s="168"/>
      <c r="H707" s="168"/>
      <c r="I707" s="168"/>
      <c r="J707" s="168"/>
      <c r="K707" s="168"/>
      <c r="L707" s="196"/>
    </row>
    <row r="708" spans="1:12" ht="26.25" customHeight="1">
      <c r="A708" s="167"/>
      <c r="B708" s="276"/>
      <c r="C708" s="168"/>
      <c r="D708" s="168"/>
      <c r="E708" s="266"/>
      <c r="F708" s="268"/>
      <c r="G708" s="168"/>
      <c r="H708" s="168"/>
      <c r="I708" s="168"/>
      <c r="J708" s="168"/>
      <c r="K708" s="168"/>
      <c r="L708" s="196"/>
    </row>
    <row r="709" spans="1:12" ht="26.25" customHeight="1">
      <c r="A709" s="167"/>
      <c r="B709" s="276"/>
      <c r="C709" s="168"/>
      <c r="D709" s="168"/>
      <c r="E709" s="266"/>
      <c r="F709" s="268"/>
      <c r="G709" s="168"/>
      <c r="H709" s="168"/>
      <c r="I709" s="168"/>
      <c r="J709" s="168"/>
      <c r="K709" s="168"/>
      <c r="L709" s="196"/>
    </row>
    <row r="710" spans="1:12" ht="26.25" customHeight="1">
      <c r="A710" s="167"/>
      <c r="B710" s="276"/>
      <c r="C710" s="168"/>
      <c r="D710" s="168"/>
      <c r="E710" s="266"/>
      <c r="F710" s="268"/>
      <c r="G710" s="168"/>
      <c r="H710" s="168"/>
      <c r="I710" s="168"/>
      <c r="J710" s="168"/>
      <c r="K710" s="168"/>
      <c r="L710" s="196"/>
    </row>
    <row r="711" spans="1:12" ht="26.25" customHeight="1">
      <c r="A711" s="167"/>
      <c r="B711" s="276"/>
      <c r="C711" s="168"/>
      <c r="D711" s="168"/>
      <c r="E711" s="266"/>
      <c r="F711" s="268"/>
      <c r="G711" s="168"/>
      <c r="H711" s="168"/>
      <c r="I711" s="168"/>
      <c r="J711" s="168"/>
      <c r="K711" s="168"/>
      <c r="L711" s="196"/>
    </row>
    <row r="712" spans="1:12" ht="26.25" customHeight="1">
      <c r="A712" s="167"/>
      <c r="B712" s="276"/>
      <c r="C712" s="168"/>
      <c r="D712" s="168"/>
      <c r="E712" s="266"/>
      <c r="F712" s="268"/>
      <c r="G712" s="168"/>
      <c r="H712" s="168"/>
      <c r="I712" s="168"/>
      <c r="J712" s="168"/>
      <c r="K712" s="168"/>
      <c r="L712" s="196"/>
    </row>
    <row r="713" spans="1:12" ht="26.25" customHeight="1">
      <c r="A713" s="167"/>
      <c r="B713" s="276"/>
      <c r="C713" s="168"/>
      <c r="D713" s="168"/>
      <c r="E713" s="266"/>
      <c r="F713" s="268"/>
      <c r="G713" s="168"/>
      <c r="H713" s="168"/>
      <c r="I713" s="168"/>
      <c r="J713" s="168"/>
      <c r="K713" s="168"/>
      <c r="L713" s="196"/>
    </row>
    <row r="714" spans="1:12" ht="26.25" customHeight="1">
      <c r="A714" s="167"/>
      <c r="B714" s="276"/>
      <c r="C714" s="168"/>
      <c r="D714" s="168"/>
      <c r="E714" s="266"/>
      <c r="F714" s="268"/>
      <c r="G714" s="168"/>
      <c r="H714" s="168"/>
      <c r="I714" s="168"/>
      <c r="J714" s="168"/>
      <c r="K714" s="168"/>
      <c r="L714" s="196"/>
    </row>
    <row r="715" spans="1:12" ht="26.25" customHeight="1">
      <c r="A715" s="167"/>
      <c r="B715" s="276"/>
      <c r="C715" s="168"/>
      <c r="D715" s="168"/>
      <c r="E715" s="266"/>
      <c r="F715" s="268"/>
      <c r="G715" s="168"/>
      <c r="H715" s="168"/>
      <c r="I715" s="168"/>
      <c r="J715" s="168"/>
      <c r="K715" s="168"/>
      <c r="L715" s="196"/>
    </row>
    <row r="716" spans="1:12" ht="26.25" customHeight="1">
      <c r="A716" s="167"/>
      <c r="B716" s="276"/>
      <c r="C716" s="168"/>
      <c r="D716" s="168"/>
      <c r="E716" s="266"/>
      <c r="F716" s="268"/>
      <c r="G716" s="168"/>
      <c r="H716" s="168"/>
      <c r="I716" s="168"/>
      <c r="J716" s="168"/>
      <c r="K716" s="168"/>
      <c r="L716" s="196"/>
    </row>
    <row r="717" spans="1:12" ht="26.25" customHeight="1">
      <c r="A717" s="167"/>
      <c r="B717" s="276"/>
      <c r="C717" s="168"/>
      <c r="D717" s="168"/>
      <c r="E717" s="266"/>
      <c r="F717" s="268"/>
      <c r="G717" s="168"/>
      <c r="H717" s="168"/>
      <c r="I717" s="168"/>
      <c r="J717" s="168"/>
      <c r="K717" s="168"/>
      <c r="L717" s="196"/>
    </row>
    <row r="718" spans="1:12" ht="26.25" customHeight="1">
      <c r="A718" s="167"/>
      <c r="B718" s="276"/>
      <c r="C718" s="168"/>
      <c r="D718" s="168"/>
      <c r="E718" s="266"/>
      <c r="F718" s="268"/>
      <c r="G718" s="168"/>
      <c r="H718" s="168"/>
      <c r="I718" s="168"/>
      <c r="J718" s="168"/>
      <c r="K718" s="168"/>
      <c r="L718" s="196"/>
    </row>
    <row r="719" spans="1:12" ht="26.25" customHeight="1">
      <c r="A719" s="167"/>
      <c r="B719" s="276"/>
      <c r="C719" s="168"/>
      <c r="D719" s="168"/>
      <c r="E719" s="266"/>
      <c r="F719" s="268"/>
      <c r="G719" s="168"/>
      <c r="H719" s="168"/>
      <c r="I719" s="168"/>
      <c r="J719" s="168"/>
      <c r="K719" s="168"/>
      <c r="L719" s="196"/>
    </row>
    <row r="720" spans="1:12" ht="26.25" customHeight="1">
      <c r="A720" s="167"/>
      <c r="B720" s="276"/>
      <c r="C720" s="168"/>
      <c r="D720" s="168"/>
      <c r="E720" s="266"/>
      <c r="F720" s="268"/>
      <c r="G720" s="168"/>
      <c r="H720" s="168"/>
      <c r="I720" s="168"/>
      <c r="J720" s="168"/>
      <c r="K720" s="168"/>
      <c r="L720" s="196"/>
    </row>
    <row r="721" spans="1:12" ht="26.25" customHeight="1">
      <c r="A721" s="167"/>
      <c r="B721" s="276"/>
      <c r="C721" s="168"/>
      <c r="D721" s="168"/>
      <c r="E721" s="266"/>
      <c r="F721" s="268"/>
      <c r="G721" s="168"/>
      <c r="H721" s="168"/>
      <c r="I721" s="168"/>
      <c r="J721" s="168"/>
      <c r="K721" s="168"/>
      <c r="L721" s="196"/>
    </row>
    <row r="722" spans="1:12" ht="26.25" customHeight="1">
      <c r="A722" s="167"/>
      <c r="B722" s="276"/>
      <c r="C722" s="168"/>
      <c r="D722" s="168"/>
      <c r="E722" s="266"/>
      <c r="F722" s="268"/>
      <c r="G722" s="168"/>
      <c r="H722" s="168"/>
      <c r="I722" s="168"/>
      <c r="J722" s="168"/>
      <c r="K722" s="168"/>
      <c r="L722" s="196"/>
    </row>
    <row r="723" spans="1:12" ht="26.25" customHeight="1">
      <c r="A723" s="167"/>
      <c r="B723" s="276"/>
      <c r="C723" s="168"/>
      <c r="D723" s="168"/>
      <c r="E723" s="266"/>
      <c r="F723" s="268"/>
      <c r="G723" s="168"/>
      <c r="H723" s="168"/>
      <c r="I723" s="168"/>
      <c r="J723" s="168"/>
      <c r="K723" s="168"/>
      <c r="L723" s="196"/>
    </row>
    <row r="724" spans="1:12" ht="26.25" customHeight="1">
      <c r="A724" s="167"/>
      <c r="B724" s="276"/>
      <c r="C724" s="168"/>
      <c r="D724" s="168"/>
      <c r="E724" s="266"/>
      <c r="F724" s="268"/>
      <c r="G724" s="168"/>
      <c r="H724" s="168"/>
      <c r="I724" s="168"/>
      <c r="J724" s="168"/>
      <c r="K724" s="168"/>
      <c r="L724" s="196"/>
    </row>
    <row r="725" spans="1:12" ht="26.25" customHeight="1">
      <c r="A725" s="167"/>
      <c r="B725" s="276"/>
      <c r="C725" s="168"/>
      <c r="D725" s="168"/>
      <c r="E725" s="266"/>
      <c r="F725" s="268"/>
      <c r="G725" s="168"/>
      <c r="H725" s="168"/>
      <c r="I725" s="168"/>
      <c r="J725" s="168"/>
      <c r="K725" s="168"/>
      <c r="L725" s="196"/>
    </row>
    <row r="726" spans="1:12" ht="26.25" customHeight="1">
      <c r="A726" s="167"/>
      <c r="B726" s="276"/>
      <c r="C726" s="168"/>
      <c r="D726" s="168"/>
      <c r="E726" s="266"/>
      <c r="F726" s="268"/>
      <c r="G726" s="168"/>
      <c r="H726" s="168"/>
      <c r="I726" s="168"/>
      <c r="J726" s="168"/>
      <c r="K726" s="168"/>
      <c r="L726" s="196"/>
    </row>
    <row r="727" spans="1:12" ht="26.25" customHeight="1">
      <c r="A727" s="167"/>
      <c r="B727" s="276"/>
      <c r="C727" s="168"/>
      <c r="D727" s="168"/>
      <c r="E727" s="266"/>
      <c r="F727" s="268"/>
      <c r="G727" s="168"/>
      <c r="H727" s="168"/>
      <c r="I727" s="168"/>
      <c r="J727" s="168"/>
      <c r="K727" s="168"/>
      <c r="L727" s="196"/>
    </row>
    <row r="728" spans="1:12" ht="26.25" customHeight="1">
      <c r="A728" s="167"/>
      <c r="B728" s="276"/>
      <c r="C728" s="168"/>
      <c r="D728" s="168"/>
      <c r="E728" s="266"/>
      <c r="F728" s="268"/>
      <c r="G728" s="168"/>
      <c r="H728" s="168"/>
      <c r="I728" s="168"/>
      <c r="J728" s="168"/>
      <c r="K728" s="168"/>
      <c r="L728" s="196"/>
    </row>
    <row r="729" spans="1:12" ht="26.25" customHeight="1">
      <c r="A729" s="167"/>
      <c r="B729" s="276"/>
      <c r="C729" s="168"/>
      <c r="D729" s="168"/>
      <c r="E729" s="266"/>
      <c r="F729" s="268"/>
      <c r="G729" s="168"/>
      <c r="H729" s="168"/>
      <c r="I729" s="168"/>
      <c r="J729" s="168"/>
      <c r="K729" s="168"/>
      <c r="L729" s="196"/>
    </row>
    <row r="730" spans="1:12" ht="26.25" customHeight="1">
      <c r="A730" s="167"/>
      <c r="B730" s="276"/>
      <c r="C730" s="168"/>
      <c r="D730" s="168"/>
      <c r="E730" s="266"/>
      <c r="F730" s="268"/>
      <c r="G730" s="168"/>
      <c r="H730" s="168"/>
      <c r="I730" s="168"/>
      <c r="J730" s="168"/>
      <c r="K730" s="168"/>
      <c r="L730" s="196"/>
    </row>
    <row r="731" spans="1:12" ht="26.25" customHeight="1">
      <c r="A731" s="167"/>
      <c r="B731" s="276"/>
      <c r="C731" s="168"/>
      <c r="D731" s="168"/>
      <c r="E731" s="266"/>
      <c r="F731" s="268"/>
      <c r="G731" s="168"/>
      <c r="H731" s="168"/>
      <c r="I731" s="168"/>
      <c r="J731" s="168"/>
      <c r="K731" s="168"/>
      <c r="L731" s="196"/>
    </row>
    <row r="732" spans="1:12" ht="26.25" customHeight="1">
      <c r="A732" s="167"/>
      <c r="B732" s="276"/>
      <c r="C732" s="168"/>
      <c r="D732" s="168"/>
      <c r="E732" s="266"/>
      <c r="F732" s="268"/>
      <c r="G732" s="168"/>
      <c r="H732" s="168"/>
      <c r="I732" s="168"/>
      <c r="J732" s="168"/>
      <c r="K732" s="168"/>
      <c r="L732" s="196"/>
    </row>
    <row r="733" spans="1:12" ht="26.25" customHeight="1">
      <c r="A733" s="167"/>
      <c r="B733" s="276"/>
      <c r="C733" s="168"/>
      <c r="D733" s="168"/>
      <c r="E733" s="266"/>
      <c r="F733" s="268"/>
      <c r="G733" s="168"/>
      <c r="H733" s="168"/>
      <c r="I733" s="168"/>
      <c r="J733" s="168"/>
      <c r="K733" s="168"/>
      <c r="L733" s="196"/>
    </row>
    <row r="734" spans="1:12" ht="26.25" customHeight="1">
      <c r="A734" s="167"/>
      <c r="B734" s="276"/>
      <c r="C734" s="168"/>
      <c r="D734" s="168"/>
      <c r="E734" s="266"/>
      <c r="F734" s="268"/>
      <c r="G734" s="168"/>
      <c r="H734" s="168"/>
      <c r="I734" s="168"/>
      <c r="J734" s="168"/>
      <c r="K734" s="168"/>
      <c r="L734" s="196"/>
    </row>
    <row r="735" spans="1:12" ht="26.25" customHeight="1">
      <c r="A735" s="167"/>
      <c r="B735" s="276"/>
      <c r="C735" s="168"/>
      <c r="D735" s="168"/>
      <c r="E735" s="266"/>
      <c r="F735" s="268"/>
      <c r="G735" s="168"/>
      <c r="H735" s="168"/>
      <c r="I735" s="168"/>
      <c r="J735" s="168"/>
      <c r="K735" s="168"/>
      <c r="L735" s="196"/>
    </row>
    <row r="736" spans="1:12" ht="26.25" customHeight="1">
      <c r="A736" s="167"/>
      <c r="B736" s="276"/>
      <c r="C736" s="168"/>
      <c r="D736" s="168"/>
      <c r="E736" s="266"/>
      <c r="F736" s="268"/>
      <c r="G736" s="168"/>
      <c r="H736" s="168"/>
      <c r="I736" s="168"/>
      <c r="J736" s="168"/>
      <c r="K736" s="168"/>
      <c r="L736" s="196"/>
    </row>
    <row r="737" spans="1:12" ht="26.25" customHeight="1">
      <c r="A737" s="167"/>
      <c r="B737" s="276"/>
      <c r="C737" s="168"/>
      <c r="D737" s="168"/>
      <c r="E737" s="266"/>
      <c r="F737" s="268"/>
      <c r="G737" s="168"/>
      <c r="H737" s="168"/>
      <c r="I737" s="168"/>
      <c r="J737" s="168"/>
      <c r="K737" s="168"/>
      <c r="L737" s="196"/>
    </row>
    <row r="738" spans="1:12" ht="26.25" customHeight="1">
      <c r="A738" s="167"/>
      <c r="B738" s="276"/>
      <c r="C738" s="168"/>
      <c r="D738" s="168"/>
      <c r="E738" s="266"/>
      <c r="F738" s="268"/>
      <c r="G738" s="168"/>
      <c r="H738" s="168"/>
      <c r="I738" s="168"/>
      <c r="J738" s="168"/>
      <c r="K738" s="168"/>
      <c r="L738" s="196"/>
    </row>
    <row r="739" spans="1:12" ht="26.25" customHeight="1">
      <c r="A739" s="167"/>
      <c r="B739" s="276"/>
      <c r="C739" s="168"/>
      <c r="D739" s="168"/>
      <c r="E739" s="266"/>
      <c r="F739" s="268"/>
      <c r="G739" s="168"/>
      <c r="H739" s="168"/>
      <c r="I739" s="168"/>
      <c r="J739" s="168"/>
      <c r="K739" s="168"/>
      <c r="L739" s="196"/>
    </row>
    <row r="740" spans="1:12" ht="26.25" customHeight="1">
      <c r="A740" s="167"/>
      <c r="B740" s="276"/>
      <c r="C740" s="168"/>
      <c r="D740" s="168"/>
      <c r="E740" s="266"/>
      <c r="F740" s="268"/>
      <c r="G740" s="168"/>
      <c r="H740" s="168"/>
      <c r="I740" s="168"/>
      <c r="J740" s="168"/>
      <c r="K740" s="168"/>
      <c r="L740" s="196"/>
    </row>
    <row r="741" spans="1:12" ht="26.25" customHeight="1">
      <c r="A741" s="167"/>
      <c r="B741" s="276"/>
      <c r="C741" s="168"/>
      <c r="D741" s="168"/>
      <c r="E741" s="266"/>
      <c r="F741" s="268"/>
      <c r="G741" s="168"/>
      <c r="H741" s="168"/>
      <c r="I741" s="168"/>
      <c r="J741" s="168"/>
      <c r="K741" s="168"/>
      <c r="L741" s="196"/>
    </row>
    <row r="742" spans="1:12" ht="26.25" customHeight="1">
      <c r="A742" s="167"/>
      <c r="B742" s="276"/>
      <c r="C742" s="168"/>
      <c r="D742" s="168"/>
      <c r="E742" s="266"/>
      <c r="F742" s="268"/>
      <c r="G742" s="168"/>
      <c r="H742" s="168"/>
      <c r="I742" s="168"/>
      <c r="J742" s="168"/>
      <c r="K742" s="168"/>
      <c r="L742" s="196"/>
    </row>
    <row r="743" spans="1:12" ht="26.25" customHeight="1">
      <c r="A743" s="167"/>
      <c r="B743" s="276"/>
      <c r="C743" s="168"/>
      <c r="D743" s="168"/>
      <c r="E743" s="266"/>
      <c r="F743" s="268"/>
      <c r="G743" s="168"/>
      <c r="H743" s="168"/>
      <c r="I743" s="168"/>
      <c r="J743" s="168"/>
      <c r="K743" s="168"/>
      <c r="L743" s="196"/>
    </row>
    <row r="744" spans="1:12" ht="26.25" customHeight="1">
      <c r="A744" s="167"/>
      <c r="B744" s="276"/>
      <c r="C744" s="168"/>
      <c r="D744" s="168"/>
      <c r="E744" s="266"/>
      <c r="F744" s="268"/>
      <c r="G744" s="168"/>
      <c r="H744" s="168"/>
      <c r="I744" s="168"/>
      <c r="J744" s="168"/>
      <c r="K744" s="168"/>
      <c r="L744" s="196"/>
    </row>
    <row r="745" spans="1:12" ht="26.25" customHeight="1">
      <c r="A745" s="167"/>
      <c r="B745" s="276"/>
      <c r="C745" s="168"/>
      <c r="D745" s="168"/>
      <c r="E745" s="266"/>
      <c r="F745" s="268"/>
      <c r="G745" s="168"/>
      <c r="H745" s="168"/>
      <c r="I745" s="168"/>
      <c r="J745" s="168"/>
      <c r="K745" s="168"/>
      <c r="L745" s="196"/>
    </row>
    <row r="746" spans="1:12" ht="26.25" customHeight="1">
      <c r="A746" s="167"/>
      <c r="B746" s="276"/>
      <c r="C746" s="168"/>
      <c r="D746" s="168"/>
      <c r="E746" s="266"/>
      <c r="F746" s="268"/>
      <c r="G746" s="168"/>
      <c r="H746" s="168"/>
      <c r="I746" s="168"/>
      <c r="J746" s="168"/>
      <c r="K746" s="168"/>
      <c r="L746" s="196"/>
    </row>
    <row r="747" spans="1:12" ht="26.25" customHeight="1">
      <c r="A747" s="167"/>
      <c r="B747" s="276"/>
      <c r="C747" s="168"/>
      <c r="D747" s="168"/>
      <c r="E747" s="266"/>
      <c r="F747" s="268"/>
      <c r="G747" s="168"/>
      <c r="H747" s="168"/>
      <c r="I747" s="168"/>
      <c r="J747" s="168"/>
      <c r="K747" s="168"/>
      <c r="L747" s="196"/>
    </row>
    <row r="748" spans="1:12" ht="26.25" customHeight="1">
      <c r="A748" s="167"/>
      <c r="B748" s="276"/>
      <c r="C748" s="168"/>
      <c r="D748" s="168"/>
      <c r="E748" s="266"/>
      <c r="F748" s="268"/>
      <c r="G748" s="168"/>
      <c r="H748" s="168"/>
      <c r="I748" s="168"/>
      <c r="J748" s="168"/>
      <c r="K748" s="168"/>
      <c r="L748" s="196"/>
    </row>
    <row r="749" spans="1:12" ht="26.25" customHeight="1">
      <c r="A749" s="167"/>
      <c r="B749" s="276"/>
      <c r="C749" s="168"/>
      <c r="D749" s="168"/>
      <c r="E749" s="266"/>
      <c r="F749" s="268"/>
      <c r="G749" s="168"/>
      <c r="H749" s="168"/>
      <c r="I749" s="168"/>
      <c r="J749" s="168"/>
      <c r="K749" s="168"/>
      <c r="L749" s="196"/>
    </row>
    <row r="750" spans="1:12" ht="26.25" customHeight="1">
      <c r="A750" s="167"/>
      <c r="B750" s="276"/>
      <c r="C750" s="168"/>
      <c r="D750" s="168"/>
      <c r="E750" s="266"/>
      <c r="F750" s="268"/>
      <c r="G750" s="168"/>
      <c r="H750" s="168"/>
      <c r="I750" s="168"/>
      <c r="J750" s="168"/>
      <c r="K750" s="168"/>
      <c r="L750" s="196"/>
    </row>
    <row r="751" spans="1:12" ht="26.25" customHeight="1">
      <c r="A751" s="167"/>
      <c r="B751" s="276"/>
      <c r="C751" s="168"/>
      <c r="D751" s="168"/>
      <c r="E751" s="266"/>
      <c r="F751" s="268"/>
      <c r="G751" s="168"/>
      <c r="H751" s="168"/>
      <c r="I751" s="168"/>
      <c r="J751" s="168"/>
      <c r="K751" s="168"/>
      <c r="L751" s="196"/>
    </row>
    <row r="752" spans="1:12" ht="26.25" customHeight="1">
      <c r="A752" s="167"/>
      <c r="B752" s="276"/>
      <c r="C752" s="168"/>
      <c r="D752" s="168"/>
      <c r="E752" s="266"/>
      <c r="F752" s="268"/>
      <c r="G752" s="168"/>
      <c r="H752" s="168"/>
      <c r="I752" s="168"/>
      <c r="J752" s="168"/>
      <c r="K752" s="168"/>
      <c r="L752" s="196"/>
    </row>
    <row r="753" spans="1:12" ht="26.25" customHeight="1">
      <c r="A753" s="167"/>
      <c r="B753" s="276"/>
      <c r="C753" s="168"/>
      <c r="D753" s="168"/>
      <c r="E753" s="266"/>
      <c r="F753" s="268"/>
      <c r="G753" s="168"/>
      <c r="H753" s="168"/>
      <c r="I753" s="168"/>
      <c r="J753" s="168"/>
      <c r="K753" s="168"/>
      <c r="L753" s="196"/>
    </row>
    <row r="754" spans="1:12" ht="26.25" customHeight="1">
      <c r="A754" s="167"/>
      <c r="B754" s="276"/>
      <c r="C754" s="168"/>
      <c r="D754" s="168"/>
      <c r="E754" s="266"/>
      <c r="F754" s="268"/>
      <c r="G754" s="168"/>
      <c r="H754" s="168"/>
      <c r="I754" s="168"/>
      <c r="J754" s="168"/>
      <c r="K754" s="168"/>
      <c r="L754" s="196"/>
    </row>
    <row r="755" spans="1:12" ht="26.25" customHeight="1">
      <c r="A755" s="167"/>
      <c r="B755" s="276"/>
      <c r="C755" s="168"/>
      <c r="D755" s="168"/>
      <c r="E755" s="266"/>
      <c r="F755" s="268"/>
      <c r="G755" s="168"/>
      <c r="H755" s="168"/>
      <c r="I755" s="168"/>
      <c r="J755" s="168"/>
      <c r="K755" s="168"/>
      <c r="L755" s="196"/>
    </row>
    <row r="756" spans="1:12" ht="26.25" customHeight="1">
      <c r="A756" s="167"/>
      <c r="B756" s="276"/>
      <c r="C756" s="168"/>
      <c r="D756" s="168"/>
      <c r="E756" s="266"/>
      <c r="F756" s="268"/>
      <c r="G756" s="168"/>
      <c r="H756" s="168"/>
      <c r="I756" s="168"/>
      <c r="J756" s="168"/>
      <c r="K756" s="168"/>
      <c r="L756" s="196"/>
    </row>
    <row r="757" spans="1:12" ht="26.25" customHeight="1">
      <c r="A757" s="167"/>
      <c r="B757" s="276"/>
      <c r="C757" s="168"/>
      <c r="D757" s="168"/>
      <c r="E757" s="266"/>
      <c r="F757" s="268"/>
      <c r="G757" s="168"/>
      <c r="H757" s="168"/>
      <c r="I757" s="168"/>
      <c r="J757" s="168"/>
      <c r="K757" s="168"/>
      <c r="L757" s="196"/>
    </row>
    <row r="758" spans="1:12" ht="26.25" customHeight="1">
      <c r="A758" s="167"/>
      <c r="B758" s="276"/>
      <c r="C758" s="168"/>
      <c r="D758" s="168"/>
      <c r="E758" s="266"/>
      <c r="F758" s="268"/>
      <c r="G758" s="168"/>
      <c r="H758" s="168"/>
      <c r="I758" s="168"/>
      <c r="J758" s="168"/>
      <c r="K758" s="168"/>
      <c r="L758" s="196"/>
    </row>
    <row r="759" spans="1:12" ht="26.25" customHeight="1">
      <c r="A759" s="167"/>
      <c r="B759" s="276"/>
      <c r="C759" s="168"/>
      <c r="D759" s="168"/>
      <c r="E759" s="266"/>
      <c r="F759" s="268"/>
      <c r="G759" s="168"/>
      <c r="H759" s="168"/>
      <c r="I759" s="168"/>
      <c r="J759" s="168"/>
      <c r="K759" s="168"/>
      <c r="L759" s="196"/>
    </row>
    <row r="760" spans="1:12" ht="26.25" customHeight="1">
      <c r="A760" s="167"/>
      <c r="B760" s="276"/>
      <c r="C760" s="168"/>
      <c r="D760" s="168"/>
      <c r="E760" s="266"/>
      <c r="F760" s="268"/>
      <c r="G760" s="168"/>
      <c r="H760" s="168"/>
      <c r="I760" s="168"/>
      <c r="J760" s="168"/>
      <c r="K760" s="168"/>
      <c r="L760" s="196"/>
    </row>
    <row r="761" spans="1:12" ht="26.25" customHeight="1">
      <c r="A761" s="167"/>
      <c r="B761" s="276"/>
      <c r="C761" s="168"/>
      <c r="D761" s="168"/>
      <c r="E761" s="266"/>
      <c r="F761" s="268"/>
      <c r="G761" s="168"/>
      <c r="H761" s="168"/>
      <c r="I761" s="168"/>
      <c r="J761" s="168"/>
      <c r="K761" s="168"/>
      <c r="L761" s="196"/>
    </row>
    <row r="762" spans="1:12" ht="26.25" customHeight="1">
      <c r="A762" s="167"/>
      <c r="B762" s="276"/>
      <c r="C762" s="168"/>
      <c r="D762" s="168"/>
      <c r="E762" s="266"/>
      <c r="F762" s="268"/>
      <c r="G762" s="168"/>
      <c r="H762" s="168"/>
      <c r="I762" s="168"/>
      <c r="J762" s="168"/>
      <c r="K762" s="168"/>
      <c r="L762" s="196"/>
    </row>
    <row r="763" spans="1:12" ht="26.25" customHeight="1">
      <c r="A763" s="167"/>
      <c r="B763" s="276"/>
      <c r="C763" s="168"/>
      <c r="D763" s="168"/>
      <c r="E763" s="266"/>
      <c r="F763" s="268"/>
      <c r="G763" s="168"/>
      <c r="H763" s="168"/>
      <c r="I763" s="168"/>
      <c r="J763" s="168"/>
      <c r="K763" s="168"/>
      <c r="L763" s="196"/>
    </row>
    <row r="764" spans="1:12" ht="26.25" customHeight="1">
      <c r="A764" s="167"/>
      <c r="B764" s="276"/>
      <c r="C764" s="168"/>
      <c r="D764" s="168"/>
      <c r="E764" s="266"/>
      <c r="F764" s="268"/>
      <c r="G764" s="168"/>
      <c r="H764" s="168"/>
      <c r="I764" s="168"/>
      <c r="J764" s="168"/>
      <c r="K764" s="168"/>
      <c r="L764" s="196"/>
    </row>
    <row r="765" spans="1:12" ht="26.25" customHeight="1">
      <c r="A765" s="167"/>
      <c r="B765" s="276"/>
      <c r="C765" s="168"/>
      <c r="D765" s="168"/>
      <c r="E765" s="266"/>
      <c r="F765" s="268"/>
      <c r="G765" s="168"/>
      <c r="H765" s="168"/>
      <c r="I765" s="168"/>
      <c r="J765" s="168"/>
      <c r="K765" s="168"/>
      <c r="L765" s="196"/>
    </row>
    <row r="766" spans="1:12" ht="26.25" customHeight="1">
      <c r="A766" s="167"/>
      <c r="B766" s="276"/>
      <c r="C766" s="168"/>
      <c r="D766" s="168"/>
      <c r="E766" s="266"/>
      <c r="F766" s="268"/>
      <c r="G766" s="168"/>
      <c r="H766" s="168"/>
      <c r="I766" s="168"/>
      <c r="J766" s="168"/>
      <c r="K766" s="168"/>
      <c r="L766" s="196"/>
    </row>
    <row r="767" spans="1:12" ht="26.25" customHeight="1">
      <c r="A767" s="167"/>
      <c r="B767" s="276"/>
      <c r="C767" s="168"/>
      <c r="D767" s="168"/>
      <c r="E767" s="266"/>
      <c r="F767" s="268"/>
      <c r="G767" s="168"/>
      <c r="H767" s="168"/>
      <c r="I767" s="168"/>
      <c r="J767" s="168"/>
      <c r="K767" s="168"/>
      <c r="L767" s="196"/>
    </row>
    <row r="768" spans="1:12" ht="26.25" customHeight="1">
      <c r="A768" s="167"/>
      <c r="B768" s="276"/>
      <c r="C768" s="168"/>
      <c r="D768" s="168"/>
      <c r="E768" s="266"/>
      <c r="F768" s="268"/>
      <c r="G768" s="168"/>
      <c r="H768" s="168"/>
      <c r="I768" s="168"/>
      <c r="J768" s="168"/>
      <c r="K768" s="168"/>
      <c r="L768" s="196"/>
    </row>
    <row r="769" spans="1:12" ht="26.25" customHeight="1">
      <c r="A769" s="167"/>
      <c r="B769" s="276"/>
      <c r="C769" s="168"/>
      <c r="D769" s="168"/>
      <c r="E769" s="266"/>
      <c r="F769" s="268"/>
      <c r="G769" s="168"/>
      <c r="H769" s="168"/>
      <c r="I769" s="168"/>
      <c r="J769" s="168"/>
      <c r="K769" s="168"/>
      <c r="L769" s="196"/>
    </row>
    <row r="770" spans="1:12" ht="26.25" customHeight="1">
      <c r="A770" s="167"/>
      <c r="B770" s="276"/>
      <c r="C770" s="168"/>
      <c r="D770" s="168"/>
      <c r="E770" s="266"/>
      <c r="F770" s="268"/>
      <c r="G770" s="168"/>
      <c r="H770" s="168"/>
      <c r="I770" s="168"/>
      <c r="J770" s="168"/>
      <c r="K770" s="168"/>
      <c r="L770" s="196"/>
    </row>
    <row r="771" spans="1:12" ht="26.25" customHeight="1">
      <c r="A771" s="167"/>
      <c r="B771" s="276"/>
      <c r="C771" s="168"/>
      <c r="D771" s="168"/>
      <c r="E771" s="266"/>
      <c r="F771" s="268"/>
      <c r="G771" s="168"/>
      <c r="H771" s="168"/>
      <c r="I771" s="168"/>
      <c r="J771" s="168"/>
      <c r="K771" s="168"/>
      <c r="L771" s="196"/>
    </row>
    <row r="772" spans="1:12" ht="26.25" customHeight="1">
      <c r="A772" s="167"/>
      <c r="B772" s="276"/>
      <c r="C772" s="168"/>
      <c r="D772" s="168"/>
      <c r="E772" s="266"/>
      <c r="F772" s="268"/>
      <c r="G772" s="168"/>
      <c r="H772" s="168"/>
      <c r="I772" s="168"/>
      <c r="J772" s="168"/>
      <c r="K772" s="168"/>
      <c r="L772" s="196"/>
    </row>
    <row r="773" spans="1:12" ht="26.25" customHeight="1">
      <c r="A773" s="167"/>
      <c r="B773" s="276"/>
      <c r="C773" s="168"/>
      <c r="D773" s="168"/>
      <c r="E773" s="266"/>
      <c r="F773" s="268"/>
      <c r="G773" s="168"/>
      <c r="H773" s="168"/>
      <c r="I773" s="168"/>
      <c r="J773" s="168"/>
      <c r="K773" s="168"/>
      <c r="L773" s="196"/>
    </row>
    <row r="774" spans="1:12" ht="26.25" customHeight="1">
      <c r="A774" s="167"/>
      <c r="B774" s="276"/>
      <c r="C774" s="168"/>
      <c r="D774" s="168"/>
      <c r="E774" s="266"/>
      <c r="F774" s="268"/>
      <c r="G774" s="168"/>
      <c r="H774" s="168"/>
      <c r="I774" s="168"/>
      <c r="J774" s="168"/>
      <c r="K774" s="168"/>
      <c r="L774" s="196"/>
    </row>
    <row r="775" spans="1:12" ht="26.25" customHeight="1">
      <c r="A775" s="167"/>
      <c r="B775" s="276"/>
      <c r="C775" s="168"/>
      <c r="D775" s="168"/>
      <c r="E775" s="266"/>
      <c r="F775" s="268"/>
      <c r="G775" s="168"/>
      <c r="H775" s="168"/>
      <c r="I775" s="168"/>
      <c r="J775" s="168"/>
      <c r="K775" s="168"/>
      <c r="L775" s="196"/>
    </row>
    <row r="776" spans="1:12" ht="26.25" customHeight="1">
      <c r="A776" s="167"/>
      <c r="B776" s="276"/>
      <c r="C776" s="168"/>
      <c r="D776" s="168"/>
      <c r="E776" s="266"/>
      <c r="F776" s="268"/>
      <c r="G776" s="168"/>
      <c r="H776" s="168"/>
      <c r="I776" s="168"/>
      <c r="J776" s="168"/>
      <c r="K776" s="168"/>
      <c r="L776" s="196"/>
    </row>
    <row r="777" spans="1:12" ht="26.25" customHeight="1">
      <c r="A777" s="167"/>
      <c r="B777" s="276"/>
      <c r="C777" s="168"/>
      <c r="D777" s="168"/>
      <c r="E777" s="266"/>
      <c r="F777" s="268"/>
      <c r="G777" s="168"/>
      <c r="H777" s="168"/>
      <c r="I777" s="168"/>
      <c r="J777" s="168"/>
      <c r="K777" s="168"/>
      <c r="L777" s="196"/>
    </row>
    <row r="778" spans="1:12" ht="26.25" customHeight="1">
      <c r="A778" s="167"/>
      <c r="B778" s="276"/>
      <c r="C778" s="168"/>
      <c r="D778" s="168"/>
      <c r="E778" s="266"/>
      <c r="F778" s="268"/>
      <c r="G778" s="168"/>
      <c r="H778" s="168"/>
      <c r="I778" s="168"/>
      <c r="J778" s="168"/>
      <c r="K778" s="168"/>
      <c r="L778" s="196"/>
    </row>
    <row r="779" spans="1:12" ht="26.25" customHeight="1">
      <c r="A779" s="167"/>
      <c r="B779" s="276"/>
      <c r="C779" s="168"/>
      <c r="D779" s="168"/>
      <c r="E779" s="266"/>
      <c r="F779" s="268"/>
      <c r="G779" s="168"/>
      <c r="H779" s="168"/>
      <c r="I779" s="168"/>
      <c r="J779" s="168"/>
      <c r="K779" s="168"/>
      <c r="L779" s="196"/>
    </row>
    <row r="780" spans="1:12" ht="26.25" customHeight="1">
      <c r="A780" s="167"/>
      <c r="B780" s="276"/>
      <c r="C780" s="168"/>
      <c r="D780" s="168"/>
      <c r="E780" s="266"/>
      <c r="F780" s="268"/>
      <c r="G780" s="168"/>
      <c r="H780" s="168"/>
      <c r="I780" s="168"/>
      <c r="J780" s="168"/>
      <c r="K780" s="168"/>
      <c r="L780" s="196"/>
    </row>
    <row r="781" spans="1:12" ht="26.25" customHeight="1">
      <c r="A781" s="167"/>
      <c r="B781" s="276"/>
      <c r="C781" s="168"/>
      <c r="D781" s="168"/>
      <c r="E781" s="266"/>
      <c r="F781" s="268"/>
      <c r="G781" s="168"/>
      <c r="H781" s="168"/>
      <c r="I781" s="168"/>
      <c r="J781" s="168"/>
      <c r="K781" s="168"/>
      <c r="L781" s="196"/>
    </row>
    <row r="782" spans="1:12" ht="26.25" customHeight="1">
      <c r="A782" s="167"/>
      <c r="B782" s="276"/>
      <c r="C782" s="168"/>
      <c r="D782" s="168"/>
      <c r="E782" s="266"/>
      <c r="F782" s="268"/>
      <c r="G782" s="168"/>
      <c r="H782" s="168"/>
      <c r="I782" s="168"/>
      <c r="J782" s="168"/>
      <c r="K782" s="168"/>
      <c r="L782" s="196"/>
    </row>
    <row r="783" spans="1:12" ht="26.25" customHeight="1">
      <c r="A783" s="167"/>
      <c r="B783" s="276"/>
      <c r="C783" s="168"/>
      <c r="D783" s="168"/>
      <c r="E783" s="266"/>
      <c r="F783" s="268"/>
      <c r="G783" s="168"/>
      <c r="H783" s="168"/>
      <c r="I783" s="168"/>
      <c r="J783" s="168"/>
      <c r="K783" s="168"/>
      <c r="L783" s="196"/>
    </row>
    <row r="784" spans="1:12" ht="26.25" customHeight="1">
      <c r="A784" s="167"/>
      <c r="B784" s="276"/>
      <c r="C784" s="168"/>
      <c r="D784" s="168"/>
      <c r="E784" s="266"/>
      <c r="F784" s="268"/>
      <c r="G784" s="168"/>
      <c r="H784" s="168"/>
      <c r="I784" s="168"/>
      <c r="J784" s="168"/>
      <c r="K784" s="168"/>
      <c r="L784" s="196"/>
    </row>
    <row r="785" spans="1:12" ht="26.25" customHeight="1">
      <c r="A785" s="167"/>
      <c r="B785" s="276"/>
      <c r="C785" s="168"/>
      <c r="D785" s="168"/>
      <c r="E785" s="266"/>
      <c r="F785" s="268"/>
      <c r="G785" s="168"/>
      <c r="H785" s="168"/>
      <c r="I785" s="168"/>
      <c r="J785" s="168"/>
      <c r="K785" s="168"/>
      <c r="L785" s="196"/>
    </row>
    <row r="786" spans="1:12" ht="26.25" customHeight="1">
      <c r="A786" s="167"/>
      <c r="B786" s="276"/>
      <c r="C786" s="168"/>
      <c r="D786" s="168"/>
      <c r="E786" s="266"/>
      <c r="F786" s="268"/>
      <c r="G786" s="168"/>
      <c r="H786" s="168"/>
      <c r="I786" s="168"/>
      <c r="J786" s="168"/>
      <c r="K786" s="168"/>
      <c r="L786" s="196"/>
    </row>
    <row r="787" spans="1:12" ht="26.25" customHeight="1">
      <c r="A787" s="167"/>
      <c r="B787" s="276"/>
      <c r="C787" s="168"/>
      <c r="D787" s="168"/>
      <c r="E787" s="266"/>
      <c r="F787" s="268"/>
      <c r="G787" s="168"/>
      <c r="H787" s="168"/>
      <c r="I787" s="168"/>
      <c r="J787" s="168"/>
      <c r="K787" s="168"/>
      <c r="L787" s="196"/>
    </row>
    <row r="788" spans="1:12" ht="26.25" customHeight="1">
      <c r="A788" s="167"/>
      <c r="B788" s="276"/>
      <c r="C788" s="168"/>
      <c r="D788" s="168"/>
      <c r="E788" s="266"/>
      <c r="F788" s="268"/>
      <c r="G788" s="168"/>
      <c r="H788" s="168"/>
      <c r="I788" s="168"/>
      <c r="J788" s="168"/>
      <c r="K788" s="168"/>
      <c r="L788" s="196"/>
    </row>
    <row r="789" spans="1:12" ht="26.25" customHeight="1">
      <c r="A789" s="167"/>
      <c r="B789" s="276"/>
      <c r="C789" s="168"/>
      <c r="D789" s="168"/>
      <c r="E789" s="266"/>
      <c r="F789" s="268"/>
      <c r="G789" s="168"/>
      <c r="H789" s="168"/>
      <c r="I789" s="168"/>
      <c r="J789" s="168"/>
      <c r="K789" s="168"/>
      <c r="L789" s="196"/>
    </row>
    <row r="790" spans="1:12" ht="26.25" customHeight="1">
      <c r="A790" s="167"/>
      <c r="B790" s="276"/>
      <c r="C790" s="168"/>
      <c r="D790" s="168"/>
      <c r="E790" s="266"/>
      <c r="F790" s="268"/>
      <c r="G790" s="168"/>
      <c r="H790" s="168"/>
      <c r="I790" s="168"/>
      <c r="J790" s="168"/>
      <c r="K790" s="168"/>
      <c r="L790" s="196"/>
    </row>
    <row r="791" spans="1:12" ht="26.25" customHeight="1">
      <c r="A791" s="167"/>
      <c r="B791" s="276"/>
      <c r="C791" s="168"/>
      <c r="D791" s="168"/>
      <c r="E791" s="266"/>
      <c r="F791" s="268"/>
      <c r="G791" s="168"/>
      <c r="H791" s="168"/>
      <c r="I791" s="168"/>
      <c r="J791" s="168"/>
      <c r="K791" s="168"/>
      <c r="L791" s="196"/>
    </row>
    <row r="792" spans="1:12" ht="26.25" customHeight="1">
      <c r="A792" s="167"/>
      <c r="B792" s="276"/>
      <c r="C792" s="168"/>
      <c r="D792" s="168"/>
      <c r="E792" s="266"/>
      <c r="F792" s="268"/>
      <c r="G792" s="168"/>
      <c r="H792" s="168"/>
      <c r="I792" s="168"/>
      <c r="J792" s="168"/>
      <c r="K792" s="168"/>
      <c r="L792" s="196"/>
    </row>
    <row r="793" spans="1:12" ht="26.25" customHeight="1">
      <c r="A793" s="167"/>
      <c r="B793" s="276"/>
      <c r="C793" s="168"/>
      <c r="D793" s="168"/>
      <c r="E793" s="266"/>
      <c r="F793" s="268"/>
      <c r="G793" s="168"/>
      <c r="H793" s="168"/>
      <c r="I793" s="168"/>
      <c r="J793" s="168"/>
      <c r="K793" s="168"/>
      <c r="L793" s="196"/>
    </row>
    <row r="794" spans="1:12" ht="26.25" customHeight="1">
      <c r="A794" s="167"/>
      <c r="B794" s="276"/>
      <c r="C794" s="168"/>
      <c r="D794" s="168"/>
      <c r="E794" s="266"/>
      <c r="F794" s="268"/>
      <c r="G794" s="168"/>
      <c r="H794" s="168"/>
      <c r="I794" s="168"/>
      <c r="J794" s="168"/>
      <c r="K794" s="168"/>
      <c r="L794" s="196"/>
    </row>
    <row r="795" spans="1:12" ht="26.25" customHeight="1">
      <c r="A795" s="167"/>
      <c r="B795" s="276"/>
      <c r="C795" s="168"/>
      <c r="D795" s="168"/>
      <c r="E795" s="266"/>
      <c r="F795" s="268"/>
      <c r="G795" s="168"/>
      <c r="H795" s="168"/>
      <c r="I795" s="168"/>
      <c r="J795" s="168"/>
      <c r="K795" s="168"/>
      <c r="L795" s="196"/>
    </row>
    <row r="796" spans="1:12" ht="26.25" customHeight="1">
      <c r="A796" s="167"/>
      <c r="B796" s="276"/>
      <c r="C796" s="168"/>
      <c r="D796" s="168"/>
      <c r="E796" s="266"/>
      <c r="F796" s="268"/>
      <c r="G796" s="168"/>
      <c r="H796" s="168"/>
      <c r="I796" s="168"/>
      <c r="J796" s="168"/>
      <c r="K796" s="168"/>
      <c r="L796" s="196"/>
    </row>
    <row r="797" spans="1:12" ht="26.25" customHeight="1">
      <c r="A797" s="167"/>
      <c r="B797" s="276"/>
      <c r="C797" s="168"/>
      <c r="D797" s="168"/>
      <c r="E797" s="266"/>
      <c r="F797" s="268"/>
      <c r="G797" s="168"/>
      <c r="H797" s="168"/>
      <c r="I797" s="168"/>
      <c r="J797" s="168"/>
      <c r="K797" s="168"/>
      <c r="L797" s="196"/>
    </row>
    <row r="798" spans="1:12" ht="26.25" customHeight="1">
      <c r="A798" s="167"/>
      <c r="B798" s="276"/>
      <c r="C798" s="168"/>
      <c r="D798" s="168"/>
      <c r="E798" s="266"/>
      <c r="F798" s="268"/>
      <c r="G798" s="168"/>
      <c r="H798" s="168"/>
      <c r="I798" s="168"/>
      <c r="J798" s="168"/>
      <c r="K798" s="168"/>
      <c r="L798" s="196"/>
    </row>
    <row r="799" spans="1:12" ht="26.25" customHeight="1">
      <c r="A799" s="167"/>
      <c r="B799" s="276"/>
      <c r="C799" s="168"/>
      <c r="D799" s="168"/>
      <c r="E799" s="266"/>
      <c r="F799" s="268"/>
      <c r="G799" s="168"/>
      <c r="H799" s="168"/>
      <c r="I799" s="168"/>
      <c r="J799" s="168"/>
      <c r="K799" s="168"/>
      <c r="L799" s="196"/>
    </row>
    <row r="800" spans="1:12" ht="26.25" customHeight="1">
      <c r="A800" s="167"/>
      <c r="B800" s="276"/>
      <c r="C800" s="168"/>
      <c r="D800" s="168"/>
      <c r="E800" s="266"/>
      <c r="F800" s="268"/>
      <c r="G800" s="168"/>
      <c r="H800" s="168"/>
      <c r="I800" s="168"/>
      <c r="J800" s="168"/>
      <c r="K800" s="168"/>
      <c r="L800" s="196"/>
    </row>
    <row r="801" spans="1:12" ht="26.25" customHeight="1">
      <c r="A801" s="167"/>
      <c r="B801" s="276"/>
      <c r="C801" s="168"/>
      <c r="D801" s="168"/>
      <c r="E801" s="266"/>
      <c r="F801" s="268"/>
      <c r="G801" s="168"/>
      <c r="H801" s="168"/>
      <c r="I801" s="168"/>
      <c r="J801" s="168"/>
      <c r="K801" s="168"/>
      <c r="L801" s="196"/>
    </row>
    <row r="802" spans="1:12" ht="26.25" customHeight="1">
      <c r="A802" s="167"/>
      <c r="B802" s="276"/>
      <c r="C802" s="168"/>
      <c r="D802" s="168"/>
      <c r="E802" s="285"/>
      <c r="F802" s="268"/>
      <c r="G802" s="168"/>
      <c r="H802" s="168"/>
      <c r="I802" s="168"/>
      <c r="J802" s="168"/>
      <c r="K802" s="168"/>
      <c r="L802" s="196"/>
    </row>
    <row r="803" spans="1:12" ht="26.25" customHeight="1">
      <c r="A803" s="167"/>
      <c r="B803" s="276"/>
      <c r="C803" s="168"/>
      <c r="D803" s="168"/>
      <c r="E803" s="285"/>
      <c r="F803" s="268"/>
      <c r="G803" s="168"/>
      <c r="H803" s="168"/>
      <c r="I803" s="168"/>
      <c r="J803" s="168"/>
      <c r="K803" s="168"/>
      <c r="L803" s="196"/>
    </row>
    <row r="804" spans="1:12" ht="26.25" customHeight="1">
      <c r="A804" s="167"/>
      <c r="B804" s="276"/>
      <c r="C804" s="168"/>
      <c r="D804" s="168"/>
      <c r="E804" s="285"/>
      <c r="F804" s="268"/>
      <c r="G804" s="168"/>
      <c r="H804" s="168"/>
      <c r="I804" s="168"/>
      <c r="J804" s="168"/>
      <c r="K804" s="168"/>
      <c r="L804" s="196"/>
    </row>
    <row r="805" spans="1:12" ht="26.25" customHeight="1">
      <c r="A805" s="167"/>
      <c r="B805" s="276"/>
      <c r="C805" s="168"/>
      <c r="D805" s="168"/>
      <c r="E805" s="285"/>
      <c r="F805" s="268"/>
      <c r="G805" s="168"/>
      <c r="H805" s="168"/>
      <c r="I805" s="168"/>
      <c r="J805" s="168"/>
      <c r="K805" s="168"/>
      <c r="L805" s="196"/>
    </row>
    <row r="806" spans="1:12" ht="26.25" customHeight="1">
      <c r="A806" s="167"/>
      <c r="B806" s="276"/>
      <c r="C806" s="168"/>
      <c r="D806" s="168"/>
      <c r="E806" s="285"/>
      <c r="F806" s="268"/>
      <c r="G806" s="168"/>
      <c r="H806" s="168"/>
      <c r="I806" s="168"/>
      <c r="J806" s="168"/>
      <c r="K806" s="168"/>
      <c r="L806" s="196"/>
    </row>
    <row r="807" spans="1:12" ht="26.25" customHeight="1">
      <c r="A807" s="167"/>
      <c r="B807" s="276"/>
      <c r="C807" s="168"/>
      <c r="D807" s="168"/>
      <c r="E807" s="285"/>
      <c r="F807" s="268"/>
      <c r="G807" s="168"/>
      <c r="H807" s="168"/>
      <c r="I807" s="168"/>
      <c r="J807" s="168"/>
      <c r="K807" s="168"/>
      <c r="L807" s="196"/>
    </row>
    <row r="808" spans="1:12" ht="26.25" customHeight="1">
      <c r="A808" s="167"/>
      <c r="B808" s="276"/>
      <c r="C808" s="168"/>
      <c r="D808" s="168"/>
      <c r="E808" s="285"/>
      <c r="F808" s="268"/>
      <c r="G808" s="168"/>
      <c r="H808" s="168"/>
      <c r="I808" s="168"/>
      <c r="J808" s="168"/>
      <c r="K808" s="168"/>
      <c r="L808" s="196"/>
    </row>
    <row r="809" spans="1:12" ht="26.25" customHeight="1">
      <c r="A809" s="167"/>
      <c r="B809" s="276"/>
      <c r="C809" s="168"/>
      <c r="D809" s="168"/>
      <c r="E809" s="285"/>
      <c r="F809" s="268"/>
      <c r="G809" s="168"/>
      <c r="H809" s="168"/>
      <c r="I809" s="168"/>
      <c r="J809" s="168"/>
      <c r="K809" s="168"/>
      <c r="L809" s="196"/>
    </row>
    <row r="810" spans="1:12" ht="26.25" customHeight="1">
      <c r="A810" s="167"/>
      <c r="B810" s="276"/>
      <c r="C810" s="168"/>
      <c r="D810" s="168"/>
      <c r="E810" s="266"/>
      <c r="F810" s="268"/>
      <c r="G810" s="168"/>
      <c r="H810" s="168"/>
      <c r="I810" s="168"/>
      <c r="J810" s="168"/>
      <c r="K810" s="168"/>
      <c r="L810" s="196"/>
    </row>
    <row r="811" spans="1:12" ht="26.25" customHeight="1">
      <c r="A811" s="167"/>
      <c r="B811" s="276"/>
      <c r="C811" s="168"/>
      <c r="D811" s="168"/>
      <c r="E811" s="266"/>
      <c r="F811" s="268"/>
      <c r="G811" s="168"/>
      <c r="H811" s="168"/>
      <c r="I811" s="168"/>
      <c r="J811" s="168"/>
      <c r="K811" s="168"/>
      <c r="L811" s="196"/>
    </row>
    <row r="812" spans="1:12" ht="26.25" customHeight="1">
      <c r="A812" s="167"/>
      <c r="B812" s="276"/>
      <c r="C812" s="168"/>
      <c r="D812" s="168"/>
      <c r="E812" s="266"/>
      <c r="F812" s="268"/>
      <c r="G812" s="168"/>
      <c r="H812" s="168"/>
      <c r="I812" s="168"/>
      <c r="J812" s="168"/>
      <c r="K812" s="168"/>
      <c r="L812" s="196"/>
    </row>
    <row r="813" spans="1:12" ht="26.25" customHeight="1">
      <c r="A813" s="167"/>
      <c r="B813" s="276"/>
      <c r="C813" s="168"/>
      <c r="D813" s="168"/>
      <c r="E813" s="266"/>
      <c r="F813" s="268"/>
      <c r="G813" s="168"/>
      <c r="H813" s="168"/>
      <c r="I813" s="168"/>
      <c r="J813" s="168"/>
      <c r="K813" s="168"/>
      <c r="L813" s="196"/>
    </row>
    <row r="814" spans="1:12" ht="26.25" customHeight="1">
      <c r="A814" s="167"/>
      <c r="B814" s="276"/>
      <c r="C814" s="168"/>
      <c r="D814" s="168"/>
      <c r="E814" s="266"/>
      <c r="F814" s="268"/>
      <c r="G814" s="168"/>
      <c r="H814" s="168"/>
      <c r="I814" s="168"/>
      <c r="J814" s="168"/>
      <c r="K814" s="168"/>
      <c r="L814" s="196"/>
    </row>
    <row r="815" spans="1:12" ht="26.25" customHeight="1">
      <c r="A815" s="167"/>
      <c r="B815" s="276"/>
      <c r="C815" s="168"/>
      <c r="D815" s="168"/>
      <c r="E815" s="266"/>
      <c r="F815" s="268"/>
      <c r="G815" s="168"/>
      <c r="H815" s="168"/>
      <c r="I815" s="168"/>
      <c r="J815" s="168"/>
      <c r="K815" s="168"/>
      <c r="L815" s="196"/>
    </row>
    <row r="816" spans="1:12" ht="26.25" customHeight="1">
      <c r="A816" s="167"/>
      <c r="B816" s="276"/>
      <c r="C816" s="168"/>
      <c r="D816" s="168"/>
      <c r="E816" s="266"/>
      <c r="F816" s="268"/>
      <c r="G816" s="168"/>
      <c r="H816" s="168"/>
      <c r="I816" s="168"/>
      <c r="J816" s="168"/>
      <c r="K816" s="168"/>
      <c r="L816" s="196"/>
    </row>
    <row r="817" spans="1:12" ht="26.25" customHeight="1">
      <c r="A817" s="167"/>
      <c r="B817" s="276"/>
      <c r="C817" s="168"/>
      <c r="D817" s="168"/>
      <c r="E817" s="266"/>
      <c r="F817" s="268"/>
      <c r="G817" s="168"/>
      <c r="H817" s="168"/>
      <c r="I817" s="168"/>
      <c r="J817" s="168"/>
      <c r="K817" s="168"/>
      <c r="L817" s="196"/>
    </row>
    <row r="818" spans="1:12" ht="26.25" customHeight="1">
      <c r="A818" s="167"/>
      <c r="B818" s="276"/>
      <c r="C818" s="168"/>
      <c r="D818" s="168"/>
      <c r="E818" s="266"/>
      <c r="F818" s="268"/>
      <c r="G818" s="168"/>
      <c r="H818" s="168"/>
      <c r="I818" s="168"/>
      <c r="J818" s="168"/>
      <c r="K818" s="168"/>
      <c r="L818" s="196"/>
    </row>
    <row r="819" spans="1:12" ht="26.25" customHeight="1">
      <c r="A819" s="167"/>
      <c r="B819" s="276"/>
      <c r="C819" s="168"/>
      <c r="D819" s="168"/>
      <c r="E819" s="266"/>
      <c r="F819" s="268"/>
      <c r="G819" s="168"/>
      <c r="H819" s="168"/>
      <c r="I819" s="168"/>
      <c r="J819" s="168"/>
      <c r="K819" s="168"/>
      <c r="L819" s="196"/>
    </row>
    <row r="820" spans="1:12" ht="26.25" customHeight="1">
      <c r="A820" s="167"/>
      <c r="B820" s="276"/>
      <c r="C820" s="168"/>
      <c r="D820" s="168"/>
      <c r="E820" s="266"/>
      <c r="F820" s="268"/>
      <c r="G820" s="168"/>
      <c r="H820" s="168"/>
      <c r="I820" s="168"/>
      <c r="J820" s="168"/>
      <c r="K820" s="168"/>
      <c r="L820" s="196"/>
    </row>
    <row r="821" spans="1:12" ht="26.25" customHeight="1">
      <c r="A821" s="167"/>
      <c r="B821" s="276"/>
      <c r="C821" s="168"/>
      <c r="D821" s="168"/>
      <c r="E821" s="266"/>
      <c r="F821" s="268"/>
      <c r="G821" s="168"/>
      <c r="H821" s="168"/>
      <c r="I821" s="168"/>
      <c r="J821" s="168"/>
      <c r="K821" s="168"/>
      <c r="L821" s="196"/>
    </row>
    <row r="822" spans="1:12" ht="26.25" customHeight="1">
      <c r="A822" s="167"/>
      <c r="B822" s="276"/>
      <c r="C822" s="168"/>
      <c r="D822" s="168"/>
      <c r="E822" s="266"/>
      <c r="F822" s="268"/>
      <c r="G822" s="168"/>
      <c r="H822" s="168"/>
      <c r="I822" s="168"/>
      <c r="J822" s="168"/>
      <c r="K822" s="168"/>
      <c r="L822" s="196"/>
    </row>
    <row r="823" spans="1:12" ht="26.25" customHeight="1">
      <c r="A823" s="167"/>
      <c r="B823" s="276"/>
      <c r="C823" s="168"/>
      <c r="D823" s="168"/>
      <c r="E823" s="266"/>
      <c r="F823" s="268"/>
      <c r="G823" s="168"/>
      <c r="H823" s="168"/>
      <c r="I823" s="168"/>
      <c r="J823" s="168"/>
      <c r="K823" s="168"/>
      <c r="L823" s="196"/>
    </row>
    <row r="824" spans="1:12" ht="26.25" customHeight="1">
      <c r="A824" s="167"/>
      <c r="B824" s="276"/>
      <c r="C824" s="168"/>
      <c r="D824" s="168"/>
      <c r="E824" s="266"/>
      <c r="F824" s="268"/>
      <c r="G824" s="168"/>
      <c r="H824" s="168"/>
      <c r="I824" s="168"/>
      <c r="J824" s="168"/>
      <c r="K824" s="168"/>
      <c r="L824" s="196"/>
    </row>
    <row r="825" spans="1:12" ht="26.25" customHeight="1">
      <c r="A825" s="167"/>
      <c r="B825" s="276"/>
      <c r="C825" s="168"/>
      <c r="D825" s="168"/>
      <c r="E825" s="266"/>
      <c r="F825" s="268"/>
      <c r="G825" s="168"/>
      <c r="H825" s="168"/>
      <c r="I825" s="168"/>
      <c r="J825" s="168"/>
      <c r="K825" s="168"/>
      <c r="L825" s="196"/>
    </row>
    <row r="826" spans="1:12" ht="26.25" customHeight="1">
      <c r="A826" s="167"/>
      <c r="B826" s="276"/>
      <c r="C826" s="168"/>
      <c r="D826" s="168"/>
      <c r="E826" s="266"/>
      <c r="F826" s="268"/>
      <c r="G826" s="168"/>
      <c r="H826" s="168"/>
      <c r="I826" s="168"/>
      <c r="J826" s="168"/>
      <c r="K826" s="168"/>
      <c r="L826" s="196"/>
    </row>
    <row r="827" spans="1:12" ht="26.25" customHeight="1">
      <c r="A827" s="167"/>
      <c r="B827" s="276"/>
      <c r="C827" s="168"/>
      <c r="D827" s="168"/>
      <c r="E827" s="266"/>
      <c r="F827" s="268"/>
      <c r="G827" s="168"/>
      <c r="H827" s="168"/>
      <c r="I827" s="168"/>
      <c r="J827" s="168"/>
      <c r="K827" s="168"/>
      <c r="L827" s="196"/>
    </row>
    <row r="828" spans="1:12" ht="26.25" customHeight="1">
      <c r="A828" s="167"/>
      <c r="B828" s="276"/>
      <c r="C828" s="168"/>
      <c r="D828" s="168"/>
      <c r="E828" s="266"/>
      <c r="F828" s="268"/>
      <c r="G828" s="168"/>
      <c r="H828" s="168"/>
      <c r="I828" s="168"/>
      <c r="J828" s="168"/>
      <c r="K828" s="168"/>
      <c r="L828" s="196"/>
    </row>
    <row r="829" spans="1:12" ht="26.25" customHeight="1">
      <c r="A829" s="167"/>
      <c r="B829" s="276"/>
      <c r="C829" s="168"/>
      <c r="D829" s="168"/>
      <c r="E829" s="266"/>
      <c r="F829" s="268"/>
      <c r="G829" s="168"/>
      <c r="H829" s="168"/>
      <c r="I829" s="168"/>
      <c r="J829" s="168"/>
      <c r="K829" s="168"/>
      <c r="L829" s="196"/>
    </row>
    <row r="830" spans="1:12" ht="26.25" customHeight="1">
      <c r="A830" s="167"/>
      <c r="B830" s="276"/>
      <c r="C830" s="168"/>
      <c r="D830" s="168"/>
      <c r="E830" s="266"/>
      <c r="F830" s="268"/>
      <c r="G830" s="168"/>
      <c r="H830" s="168"/>
      <c r="I830" s="168"/>
      <c r="J830" s="168"/>
      <c r="K830" s="168"/>
      <c r="L830" s="196"/>
    </row>
    <row r="831" spans="1:12" ht="26.25" customHeight="1">
      <c r="A831" s="167"/>
      <c r="B831" s="276"/>
      <c r="C831" s="168"/>
      <c r="D831" s="168"/>
      <c r="E831" s="266"/>
      <c r="F831" s="268"/>
      <c r="G831" s="168"/>
      <c r="H831" s="168"/>
      <c r="I831" s="168"/>
      <c r="J831" s="168"/>
      <c r="K831" s="168"/>
      <c r="L831" s="196"/>
    </row>
    <row r="832" spans="1:12" ht="26.25" customHeight="1">
      <c r="A832" s="167"/>
      <c r="B832" s="276"/>
      <c r="C832" s="168"/>
      <c r="D832" s="168"/>
      <c r="E832" s="266"/>
      <c r="F832" s="268"/>
      <c r="G832" s="168"/>
      <c r="H832" s="168"/>
      <c r="I832" s="168"/>
      <c r="J832" s="168"/>
      <c r="K832" s="168"/>
      <c r="L832" s="196"/>
    </row>
    <row r="833" spans="1:12" ht="26.25" customHeight="1">
      <c r="A833" s="167"/>
      <c r="B833" s="276"/>
      <c r="C833" s="168"/>
      <c r="D833" s="168"/>
      <c r="E833" s="266"/>
      <c r="F833" s="268"/>
      <c r="G833" s="168"/>
      <c r="H833" s="168"/>
      <c r="I833" s="168"/>
      <c r="J833" s="168"/>
      <c r="K833" s="168"/>
      <c r="L833" s="196"/>
    </row>
    <row r="834" spans="1:12" ht="26.25" customHeight="1">
      <c r="A834" s="167"/>
      <c r="B834" s="276"/>
      <c r="C834" s="168"/>
      <c r="D834" s="168"/>
      <c r="E834" s="266"/>
      <c r="F834" s="268"/>
      <c r="G834" s="168"/>
      <c r="H834" s="168"/>
      <c r="I834" s="168"/>
      <c r="J834" s="168"/>
      <c r="K834" s="168"/>
      <c r="L834" s="196"/>
    </row>
    <row r="835" spans="1:12" ht="26.25" customHeight="1">
      <c r="A835" s="167"/>
      <c r="B835" s="276"/>
      <c r="C835" s="168"/>
      <c r="D835" s="168"/>
      <c r="E835" s="266"/>
      <c r="F835" s="268"/>
      <c r="G835" s="168"/>
      <c r="H835" s="168"/>
      <c r="I835" s="168"/>
      <c r="J835" s="168"/>
      <c r="K835" s="168"/>
      <c r="L835" s="196"/>
    </row>
    <row r="836" spans="1:12" ht="26.25" customHeight="1">
      <c r="A836" s="167"/>
      <c r="B836" s="276"/>
      <c r="C836" s="168"/>
      <c r="D836" s="168"/>
      <c r="E836" s="266"/>
      <c r="F836" s="268"/>
      <c r="G836" s="168"/>
      <c r="H836" s="168"/>
      <c r="I836" s="168"/>
      <c r="J836" s="168"/>
      <c r="K836" s="168"/>
      <c r="L836" s="196"/>
    </row>
    <row r="837" spans="1:12" ht="26.25" customHeight="1">
      <c r="A837" s="167"/>
      <c r="B837" s="276"/>
      <c r="C837" s="168"/>
      <c r="D837" s="168"/>
      <c r="E837" s="266"/>
      <c r="F837" s="268"/>
      <c r="G837" s="168"/>
      <c r="H837" s="168"/>
      <c r="I837" s="168"/>
      <c r="J837" s="168"/>
      <c r="K837" s="168"/>
      <c r="L837" s="196"/>
    </row>
    <row r="838" spans="1:12" ht="26.25" customHeight="1">
      <c r="A838" s="167"/>
      <c r="B838" s="276"/>
      <c r="C838" s="168"/>
      <c r="D838" s="168"/>
      <c r="E838" s="266"/>
      <c r="F838" s="268"/>
      <c r="G838" s="168"/>
      <c r="H838" s="168"/>
      <c r="I838" s="168"/>
      <c r="J838" s="168"/>
      <c r="K838" s="168"/>
      <c r="L838" s="196"/>
    </row>
    <row r="839" spans="1:12" ht="26.25" customHeight="1">
      <c r="A839" s="167"/>
      <c r="B839" s="276"/>
      <c r="C839" s="168"/>
      <c r="D839" s="168"/>
      <c r="E839" s="266"/>
      <c r="F839" s="268"/>
      <c r="G839" s="168"/>
      <c r="H839" s="168"/>
      <c r="I839" s="168"/>
      <c r="J839" s="168"/>
      <c r="K839" s="168"/>
      <c r="L839" s="196"/>
    </row>
    <row r="840" spans="1:12" ht="26.25" customHeight="1">
      <c r="A840" s="167"/>
      <c r="B840" s="276"/>
      <c r="C840" s="168"/>
      <c r="D840" s="168"/>
      <c r="E840" s="266"/>
      <c r="F840" s="268"/>
      <c r="G840" s="168"/>
      <c r="H840" s="168"/>
      <c r="I840" s="168"/>
      <c r="J840" s="168"/>
      <c r="K840" s="168"/>
      <c r="L840" s="196"/>
    </row>
    <row r="841" spans="1:12" ht="26.25" customHeight="1">
      <c r="A841" s="167"/>
      <c r="B841" s="276"/>
      <c r="C841" s="168"/>
      <c r="D841" s="168"/>
      <c r="E841" s="266"/>
      <c r="F841" s="268"/>
      <c r="G841" s="168"/>
      <c r="H841" s="168"/>
      <c r="I841" s="168"/>
      <c r="J841" s="168"/>
      <c r="K841" s="168"/>
      <c r="L841" s="196"/>
    </row>
    <row r="842" spans="1:12" ht="26.25" customHeight="1">
      <c r="A842" s="167"/>
      <c r="B842" s="276"/>
      <c r="C842" s="168"/>
      <c r="D842" s="168"/>
      <c r="E842" s="266"/>
      <c r="F842" s="268"/>
      <c r="G842" s="168"/>
      <c r="H842" s="168"/>
      <c r="I842" s="168"/>
      <c r="J842" s="168"/>
      <c r="K842" s="168"/>
      <c r="L842" s="196"/>
    </row>
    <row r="843" spans="1:12" ht="26.25" customHeight="1">
      <c r="A843" s="167"/>
      <c r="B843" s="276"/>
      <c r="C843" s="168"/>
      <c r="D843" s="168"/>
      <c r="E843" s="266"/>
      <c r="F843" s="268"/>
      <c r="G843" s="168"/>
      <c r="H843" s="168"/>
      <c r="I843" s="168"/>
      <c r="J843" s="168"/>
      <c r="K843" s="168"/>
      <c r="L843" s="196"/>
    </row>
    <row r="844" spans="1:12" ht="26.25" customHeight="1">
      <c r="A844" s="167"/>
      <c r="B844" s="276"/>
      <c r="C844" s="168"/>
      <c r="D844" s="168"/>
      <c r="E844" s="266"/>
      <c r="F844" s="268"/>
      <c r="G844" s="168"/>
      <c r="H844" s="168"/>
      <c r="I844" s="168"/>
      <c r="J844" s="168"/>
      <c r="K844" s="168"/>
      <c r="L844" s="196"/>
    </row>
    <row r="845" spans="1:12" ht="26.25" customHeight="1">
      <c r="A845" s="167"/>
      <c r="B845" s="276"/>
      <c r="C845" s="168"/>
      <c r="D845" s="168"/>
      <c r="E845" s="266"/>
      <c r="F845" s="268"/>
      <c r="G845" s="168"/>
      <c r="H845" s="168"/>
      <c r="I845" s="168"/>
      <c r="J845" s="168"/>
      <c r="K845" s="168"/>
      <c r="L845" s="196"/>
    </row>
    <row r="846" spans="1:12" ht="26.25" customHeight="1">
      <c r="A846" s="167"/>
      <c r="B846" s="276"/>
      <c r="C846" s="168"/>
      <c r="D846" s="168"/>
      <c r="E846" s="266"/>
      <c r="F846" s="268"/>
      <c r="G846" s="168"/>
      <c r="H846" s="168"/>
      <c r="I846" s="168"/>
      <c r="J846" s="168"/>
      <c r="K846" s="168"/>
      <c r="L846" s="196"/>
    </row>
    <row r="847" spans="1:12" ht="26.25" customHeight="1">
      <c r="A847" s="167"/>
      <c r="B847" s="276"/>
      <c r="C847" s="168"/>
      <c r="D847" s="168"/>
      <c r="E847" s="266"/>
      <c r="F847" s="268"/>
      <c r="G847" s="168"/>
      <c r="H847" s="168"/>
      <c r="I847" s="168"/>
      <c r="J847" s="168"/>
      <c r="K847" s="168"/>
      <c r="L847" s="196"/>
    </row>
    <row r="848" spans="1:12" ht="26.25" customHeight="1">
      <c r="A848" s="167"/>
      <c r="B848" s="276"/>
      <c r="C848" s="168"/>
      <c r="D848" s="168"/>
      <c r="E848" s="266"/>
      <c r="F848" s="268"/>
      <c r="G848" s="168"/>
      <c r="H848" s="168"/>
      <c r="I848" s="168"/>
      <c r="J848" s="168"/>
      <c r="K848" s="168"/>
      <c r="L848" s="196"/>
    </row>
    <row r="849" spans="1:12" ht="26.25" customHeight="1">
      <c r="A849" s="167"/>
      <c r="B849" s="276"/>
      <c r="C849" s="168"/>
      <c r="D849" s="168"/>
      <c r="E849" s="266"/>
      <c r="F849" s="268"/>
      <c r="G849" s="168"/>
      <c r="H849" s="168"/>
      <c r="I849" s="168"/>
      <c r="J849" s="168"/>
      <c r="K849" s="168"/>
      <c r="L849" s="196"/>
    </row>
    <row r="850" spans="1:12" ht="26.25" customHeight="1">
      <c r="A850" s="167"/>
      <c r="B850" s="276"/>
      <c r="C850" s="168"/>
      <c r="D850" s="168"/>
      <c r="E850" s="266"/>
      <c r="F850" s="268"/>
      <c r="G850" s="168"/>
      <c r="H850" s="168"/>
      <c r="I850" s="168"/>
      <c r="J850" s="168"/>
      <c r="K850" s="168"/>
      <c r="L850" s="196"/>
    </row>
    <row r="851" spans="1:12" ht="26.25" customHeight="1">
      <c r="A851" s="167"/>
      <c r="B851" s="276"/>
      <c r="C851" s="168"/>
      <c r="D851" s="168"/>
      <c r="E851" s="266"/>
      <c r="F851" s="268"/>
      <c r="G851" s="168"/>
      <c r="H851" s="168"/>
      <c r="I851" s="168"/>
      <c r="J851" s="168"/>
      <c r="K851" s="168"/>
      <c r="L851" s="196"/>
    </row>
    <row r="852" spans="1:12" ht="26.25" customHeight="1">
      <c r="A852" s="167"/>
      <c r="B852" s="276"/>
      <c r="C852" s="168"/>
      <c r="D852" s="168"/>
      <c r="E852" s="266"/>
      <c r="F852" s="268"/>
      <c r="G852" s="168"/>
      <c r="H852" s="168"/>
      <c r="I852" s="168"/>
      <c r="J852" s="168"/>
      <c r="K852" s="168"/>
      <c r="L852" s="196"/>
    </row>
    <row r="853" spans="1:12" ht="26.25" customHeight="1">
      <c r="A853" s="167"/>
      <c r="B853" s="276"/>
      <c r="C853" s="168"/>
      <c r="D853" s="168"/>
      <c r="E853" s="266"/>
      <c r="F853" s="268"/>
      <c r="G853" s="168"/>
      <c r="H853" s="168"/>
      <c r="I853" s="168"/>
      <c r="J853" s="168"/>
      <c r="K853" s="168"/>
      <c r="L853" s="196"/>
    </row>
    <row r="854" spans="1:12" ht="26.25" customHeight="1">
      <c r="A854" s="167"/>
      <c r="B854" s="276"/>
      <c r="C854" s="168"/>
      <c r="D854" s="168"/>
      <c r="E854" s="266"/>
      <c r="F854" s="268"/>
      <c r="G854" s="168"/>
      <c r="H854" s="168"/>
      <c r="I854" s="168"/>
      <c r="J854" s="168"/>
      <c r="K854" s="168"/>
      <c r="L854" s="196"/>
    </row>
    <row r="855" spans="1:12" ht="26.25" customHeight="1">
      <c r="A855" s="167"/>
      <c r="B855" s="276"/>
      <c r="C855" s="168"/>
      <c r="D855" s="168"/>
      <c r="E855" s="266"/>
      <c r="F855" s="268"/>
      <c r="G855" s="168"/>
      <c r="H855" s="168"/>
      <c r="I855" s="168"/>
      <c r="J855" s="168"/>
      <c r="K855" s="168"/>
      <c r="L855" s="196"/>
    </row>
    <row r="856" spans="1:12" ht="26.25" customHeight="1">
      <c r="A856" s="167"/>
      <c r="B856" s="276"/>
      <c r="C856" s="168"/>
      <c r="D856" s="168"/>
      <c r="E856" s="266"/>
      <c r="F856" s="268"/>
      <c r="G856" s="168"/>
      <c r="H856" s="168"/>
      <c r="I856" s="168"/>
      <c r="J856" s="168"/>
      <c r="K856" s="168"/>
      <c r="L856" s="196"/>
    </row>
    <row r="857" spans="1:12" ht="26.25" customHeight="1">
      <c r="A857" s="167"/>
      <c r="B857" s="276"/>
      <c r="C857" s="168"/>
      <c r="D857" s="168"/>
      <c r="E857" s="266"/>
      <c r="F857" s="268"/>
      <c r="G857" s="168"/>
      <c r="H857" s="168"/>
      <c r="I857" s="168"/>
      <c r="J857" s="168"/>
      <c r="K857" s="168"/>
      <c r="L857" s="196"/>
    </row>
    <row r="858" spans="1:12" ht="26.25" customHeight="1">
      <c r="A858" s="167"/>
      <c r="B858" s="276"/>
      <c r="C858" s="168"/>
      <c r="D858" s="168"/>
      <c r="E858" s="266"/>
      <c r="F858" s="268"/>
      <c r="G858" s="168"/>
      <c r="H858" s="168"/>
      <c r="I858" s="168"/>
      <c r="J858" s="168"/>
      <c r="K858" s="168"/>
      <c r="L858" s="196"/>
    </row>
    <row r="859" spans="1:12" ht="26.25" customHeight="1">
      <c r="A859" s="167"/>
      <c r="B859" s="276"/>
      <c r="C859" s="168"/>
      <c r="D859" s="168"/>
      <c r="E859" s="266"/>
      <c r="F859" s="268"/>
      <c r="G859" s="168"/>
      <c r="H859" s="168"/>
      <c r="I859" s="168"/>
      <c r="J859" s="168"/>
      <c r="K859" s="168"/>
      <c r="L859" s="196"/>
    </row>
    <row r="860" spans="1:12" ht="26.25" customHeight="1">
      <c r="A860" s="167"/>
      <c r="B860" s="276"/>
      <c r="C860" s="168"/>
      <c r="D860" s="168"/>
      <c r="E860" s="266"/>
      <c r="F860" s="268"/>
      <c r="G860" s="168"/>
      <c r="H860" s="168"/>
      <c r="I860" s="168"/>
      <c r="J860" s="168"/>
      <c r="K860" s="168"/>
      <c r="L860" s="196"/>
    </row>
    <row r="861" spans="1:12" ht="26.25" customHeight="1">
      <c r="A861" s="167"/>
      <c r="B861" s="276"/>
      <c r="C861" s="168"/>
      <c r="D861" s="168"/>
      <c r="E861" s="266"/>
      <c r="F861" s="268"/>
      <c r="G861" s="168"/>
      <c r="H861" s="168"/>
      <c r="I861" s="168"/>
      <c r="J861" s="168"/>
      <c r="K861" s="168"/>
      <c r="L861" s="196"/>
    </row>
    <row r="862" spans="1:12" ht="26.25" customHeight="1">
      <c r="A862" s="167"/>
      <c r="B862" s="276"/>
      <c r="C862" s="168"/>
      <c r="D862" s="168"/>
      <c r="E862" s="266"/>
      <c r="F862" s="268"/>
      <c r="G862" s="168"/>
      <c r="H862" s="168"/>
      <c r="I862" s="168"/>
      <c r="J862" s="168"/>
      <c r="K862" s="168"/>
      <c r="L862" s="196"/>
    </row>
    <row r="863" spans="1:12" ht="26.25" customHeight="1">
      <c r="A863" s="167"/>
      <c r="B863" s="276"/>
      <c r="C863" s="168"/>
      <c r="D863" s="168"/>
      <c r="E863" s="266"/>
      <c r="F863" s="268"/>
      <c r="G863" s="168"/>
      <c r="H863" s="168"/>
      <c r="I863" s="168"/>
      <c r="J863" s="168"/>
      <c r="K863" s="168"/>
      <c r="L863" s="196"/>
    </row>
    <row r="864" spans="1:12" ht="26.25" customHeight="1">
      <c r="A864" s="167"/>
      <c r="B864" s="276"/>
      <c r="C864" s="168"/>
      <c r="D864" s="168"/>
      <c r="E864" s="266"/>
      <c r="F864" s="268"/>
      <c r="G864" s="168"/>
      <c r="H864" s="168"/>
      <c r="I864" s="168"/>
      <c r="J864" s="168"/>
      <c r="K864" s="168"/>
      <c r="L864" s="196"/>
    </row>
    <row r="865" spans="1:12" ht="26.25" customHeight="1">
      <c r="A865" s="167"/>
      <c r="B865" s="276"/>
      <c r="C865" s="168"/>
      <c r="D865" s="168"/>
      <c r="E865" s="266"/>
      <c r="F865" s="268"/>
      <c r="G865" s="168"/>
      <c r="H865" s="168"/>
      <c r="I865" s="168"/>
      <c r="J865" s="168"/>
      <c r="K865" s="168"/>
      <c r="L865" s="196"/>
    </row>
    <row r="866" spans="1:12" ht="26.25" customHeight="1">
      <c r="A866" s="167"/>
      <c r="B866" s="276"/>
      <c r="C866" s="168"/>
      <c r="D866" s="168"/>
      <c r="E866" s="266"/>
      <c r="F866" s="268"/>
      <c r="G866" s="168"/>
      <c r="H866" s="168"/>
      <c r="I866" s="168"/>
      <c r="J866" s="168"/>
      <c r="K866" s="168"/>
      <c r="L866" s="196"/>
    </row>
    <row r="867" spans="1:12" ht="26.25" customHeight="1">
      <c r="A867" s="167"/>
      <c r="B867" s="276"/>
      <c r="C867" s="168"/>
      <c r="D867" s="168"/>
      <c r="E867" s="266"/>
      <c r="F867" s="268"/>
      <c r="G867" s="168"/>
      <c r="H867" s="168"/>
      <c r="I867" s="168"/>
      <c r="J867" s="168"/>
      <c r="K867" s="168"/>
      <c r="L867" s="196"/>
    </row>
    <row r="868" spans="1:12" ht="26.25" customHeight="1">
      <c r="A868" s="167"/>
      <c r="B868" s="276"/>
      <c r="C868" s="168"/>
      <c r="D868" s="168"/>
      <c r="E868" s="266"/>
      <c r="F868" s="268"/>
      <c r="G868" s="168"/>
      <c r="H868" s="168"/>
      <c r="I868" s="168"/>
      <c r="J868" s="168"/>
      <c r="K868" s="168"/>
      <c r="L868" s="196"/>
    </row>
    <row r="869" spans="1:12" ht="26.25" customHeight="1">
      <c r="A869" s="167"/>
      <c r="B869" s="276"/>
      <c r="C869" s="168"/>
      <c r="D869" s="168"/>
      <c r="E869" s="266"/>
      <c r="F869" s="268"/>
      <c r="G869" s="168"/>
      <c r="H869" s="168"/>
      <c r="I869" s="168"/>
      <c r="J869" s="168"/>
      <c r="K869" s="168"/>
      <c r="L869" s="196"/>
    </row>
    <row r="870" spans="1:12" ht="26.25" customHeight="1">
      <c r="A870" s="167"/>
      <c r="B870" s="276"/>
      <c r="C870" s="168"/>
      <c r="D870" s="168"/>
      <c r="E870" s="266"/>
      <c r="F870" s="268"/>
      <c r="G870" s="168"/>
      <c r="H870" s="168"/>
      <c r="I870" s="168"/>
      <c r="J870" s="168"/>
      <c r="K870" s="168"/>
      <c r="L870" s="196"/>
    </row>
    <row r="871" spans="1:12" ht="26.25" customHeight="1">
      <c r="A871" s="167"/>
      <c r="B871" s="276"/>
      <c r="C871" s="168"/>
      <c r="D871" s="168"/>
      <c r="E871" s="266"/>
      <c r="F871" s="268"/>
      <c r="G871" s="168"/>
      <c r="H871" s="168"/>
      <c r="I871" s="168"/>
      <c r="J871" s="168"/>
      <c r="K871" s="168"/>
      <c r="L871" s="196"/>
    </row>
    <row r="872" spans="1:12" ht="26.25" customHeight="1">
      <c r="A872" s="167"/>
      <c r="B872" s="276"/>
      <c r="C872" s="168"/>
      <c r="D872" s="168"/>
      <c r="E872" s="266"/>
      <c r="F872" s="268"/>
      <c r="G872" s="168"/>
      <c r="H872" s="168"/>
      <c r="I872" s="168"/>
      <c r="J872" s="168"/>
      <c r="K872" s="168"/>
      <c r="L872" s="196"/>
    </row>
    <row r="873" spans="1:12" ht="26.25" customHeight="1">
      <c r="A873" s="167"/>
      <c r="B873" s="276"/>
      <c r="C873" s="168"/>
      <c r="D873" s="168"/>
      <c r="E873" s="266"/>
      <c r="F873" s="268"/>
      <c r="G873" s="168"/>
      <c r="H873" s="168"/>
      <c r="I873" s="168"/>
      <c r="J873" s="168"/>
      <c r="K873" s="168"/>
      <c r="L873" s="196"/>
    </row>
    <row r="874" spans="1:12" ht="26.25" customHeight="1">
      <c r="A874" s="167"/>
      <c r="B874" s="276"/>
      <c r="C874" s="168"/>
      <c r="D874" s="168"/>
      <c r="E874" s="266"/>
      <c r="F874" s="268"/>
      <c r="G874" s="168"/>
      <c r="H874" s="168"/>
      <c r="I874" s="168"/>
      <c r="J874" s="168"/>
      <c r="K874" s="168"/>
      <c r="L874" s="196"/>
    </row>
    <row r="875" spans="1:12" ht="26.25" customHeight="1">
      <c r="A875" s="167"/>
      <c r="B875" s="276"/>
      <c r="C875" s="168"/>
      <c r="D875" s="168"/>
      <c r="E875" s="266"/>
      <c r="F875" s="268"/>
      <c r="G875" s="168"/>
      <c r="H875" s="168"/>
      <c r="I875" s="168"/>
      <c r="J875" s="168"/>
      <c r="K875" s="168"/>
      <c r="L875" s="196"/>
    </row>
    <row r="876" spans="1:12" ht="26.25" customHeight="1">
      <c r="A876" s="167"/>
      <c r="B876" s="276"/>
      <c r="C876" s="168"/>
      <c r="D876" s="168"/>
      <c r="E876" s="266"/>
      <c r="F876" s="268"/>
      <c r="G876" s="168"/>
      <c r="H876" s="168"/>
      <c r="I876" s="168"/>
      <c r="J876" s="168"/>
      <c r="K876" s="168"/>
      <c r="L876" s="196"/>
    </row>
    <row r="877" spans="1:12" ht="26.25" customHeight="1">
      <c r="A877" s="167"/>
      <c r="B877" s="276"/>
      <c r="C877" s="168"/>
      <c r="D877" s="168"/>
      <c r="E877" s="266"/>
      <c r="F877" s="268"/>
      <c r="G877" s="168"/>
      <c r="H877" s="168"/>
      <c r="I877" s="168"/>
      <c r="J877" s="168"/>
      <c r="K877" s="168"/>
      <c r="L877" s="196"/>
    </row>
    <row r="878" spans="1:12" ht="26.25" customHeight="1">
      <c r="A878" s="167"/>
      <c r="B878" s="276"/>
      <c r="C878" s="168"/>
      <c r="D878" s="168"/>
      <c r="E878" s="266"/>
      <c r="F878" s="268"/>
      <c r="G878" s="168"/>
      <c r="H878" s="168"/>
      <c r="I878" s="168"/>
      <c r="J878" s="168"/>
      <c r="K878" s="168"/>
      <c r="L878" s="196"/>
    </row>
    <row r="879" spans="1:12" ht="26.25" customHeight="1">
      <c r="A879" s="167"/>
      <c r="B879" s="276"/>
      <c r="C879" s="168"/>
      <c r="D879" s="168"/>
      <c r="E879" s="266"/>
      <c r="F879" s="268"/>
      <c r="G879" s="168"/>
      <c r="H879" s="168"/>
      <c r="I879" s="168"/>
      <c r="J879" s="168"/>
      <c r="K879" s="168"/>
      <c r="L879" s="196"/>
    </row>
    <row r="880" spans="1:12" ht="26.25" customHeight="1">
      <c r="A880" s="167"/>
      <c r="B880" s="276"/>
      <c r="C880" s="168"/>
      <c r="D880" s="168"/>
      <c r="E880" s="266"/>
      <c r="F880" s="268"/>
      <c r="G880" s="168"/>
      <c r="H880" s="168"/>
      <c r="I880" s="168"/>
      <c r="J880" s="168"/>
      <c r="K880" s="168"/>
      <c r="L880" s="196"/>
    </row>
    <row r="881" spans="1:12" ht="26.25" customHeight="1">
      <c r="A881" s="167"/>
      <c r="B881" s="276"/>
      <c r="C881" s="168"/>
      <c r="D881" s="168"/>
      <c r="E881" s="266"/>
      <c r="F881" s="268"/>
      <c r="G881" s="168"/>
      <c r="H881" s="168"/>
      <c r="I881" s="168"/>
      <c r="J881" s="168"/>
      <c r="K881" s="168"/>
      <c r="L881" s="196"/>
    </row>
    <row r="882" spans="1:12" ht="26.25" customHeight="1">
      <c r="A882" s="167"/>
      <c r="B882" s="276"/>
      <c r="C882" s="168"/>
      <c r="D882" s="168"/>
      <c r="E882" s="266"/>
      <c r="F882" s="268"/>
      <c r="G882" s="168"/>
      <c r="H882" s="168"/>
      <c r="I882" s="168"/>
      <c r="J882" s="168"/>
      <c r="K882" s="168"/>
      <c r="L882" s="196"/>
    </row>
    <row r="883" spans="1:12" ht="26.25" customHeight="1">
      <c r="A883" s="167"/>
      <c r="B883" s="276"/>
      <c r="C883" s="168"/>
      <c r="D883" s="168"/>
      <c r="E883" s="266"/>
      <c r="F883" s="268"/>
      <c r="G883" s="168"/>
      <c r="H883" s="168"/>
      <c r="I883" s="168"/>
      <c r="J883" s="168"/>
      <c r="K883" s="168"/>
      <c r="L883" s="196"/>
    </row>
    <row r="884" spans="1:12" ht="26.25" customHeight="1">
      <c r="A884" s="167"/>
      <c r="B884" s="276"/>
      <c r="C884" s="168"/>
      <c r="D884" s="168"/>
      <c r="E884" s="266"/>
      <c r="F884" s="268"/>
      <c r="G884" s="168"/>
      <c r="H884" s="168"/>
      <c r="I884" s="168"/>
      <c r="J884" s="168"/>
      <c r="K884" s="168"/>
      <c r="L884" s="196"/>
    </row>
    <row r="885" spans="1:12" ht="26.25" customHeight="1">
      <c r="A885" s="167"/>
      <c r="B885" s="276"/>
      <c r="C885" s="168"/>
      <c r="D885" s="168"/>
      <c r="E885" s="266"/>
      <c r="F885" s="268"/>
      <c r="G885" s="168"/>
      <c r="H885" s="168"/>
      <c r="I885" s="168"/>
      <c r="J885" s="168"/>
      <c r="K885" s="168"/>
      <c r="L885" s="196"/>
    </row>
    <row r="886" spans="1:12" ht="26.25" customHeight="1">
      <c r="A886" s="167"/>
      <c r="B886" s="276"/>
      <c r="C886" s="168"/>
      <c r="D886" s="168"/>
      <c r="E886" s="266"/>
      <c r="F886" s="268"/>
      <c r="G886" s="168"/>
      <c r="H886" s="168"/>
      <c r="I886" s="168"/>
      <c r="J886" s="168"/>
      <c r="K886" s="168"/>
      <c r="L886" s="196"/>
    </row>
    <row r="887" spans="1:12" ht="26.25" customHeight="1">
      <c r="A887" s="167"/>
      <c r="B887" s="276"/>
      <c r="C887" s="168"/>
      <c r="D887" s="168"/>
      <c r="E887" s="266"/>
      <c r="F887" s="268"/>
      <c r="G887" s="168"/>
      <c r="H887" s="168"/>
      <c r="I887" s="168"/>
      <c r="J887" s="168"/>
      <c r="K887" s="168"/>
      <c r="L887" s="196"/>
    </row>
    <row r="888" spans="1:12" ht="26.25" customHeight="1">
      <c r="A888" s="167"/>
      <c r="B888" s="276"/>
      <c r="C888" s="168"/>
      <c r="D888" s="168"/>
      <c r="E888" s="266"/>
      <c r="F888" s="268"/>
      <c r="G888" s="168"/>
      <c r="H888" s="168"/>
      <c r="I888" s="168"/>
      <c r="J888" s="168"/>
      <c r="K888" s="168"/>
      <c r="L888" s="196"/>
    </row>
    <row r="889" spans="1:12" ht="26.25" customHeight="1">
      <c r="A889" s="167"/>
      <c r="B889" s="276"/>
      <c r="C889" s="168"/>
      <c r="D889" s="168"/>
      <c r="E889" s="266"/>
      <c r="F889" s="268"/>
      <c r="G889" s="168"/>
      <c r="H889" s="168"/>
      <c r="I889" s="168"/>
      <c r="J889" s="168"/>
      <c r="K889" s="168"/>
      <c r="L889" s="196"/>
    </row>
    <row r="890" spans="1:12" ht="26.25" customHeight="1">
      <c r="A890" s="167"/>
      <c r="B890" s="276"/>
      <c r="C890" s="168"/>
      <c r="D890" s="168"/>
      <c r="E890" s="266"/>
      <c r="F890" s="268"/>
      <c r="G890" s="168"/>
      <c r="H890" s="168"/>
      <c r="I890" s="168"/>
      <c r="J890" s="168"/>
      <c r="K890" s="168"/>
      <c r="L890" s="196"/>
    </row>
    <row r="891" spans="1:12" ht="26.25" customHeight="1">
      <c r="A891" s="167"/>
      <c r="B891" s="276"/>
      <c r="C891" s="168"/>
      <c r="D891" s="168"/>
      <c r="E891" s="266"/>
      <c r="F891" s="268"/>
      <c r="G891" s="168"/>
      <c r="H891" s="168"/>
      <c r="I891" s="168"/>
      <c r="J891" s="168"/>
      <c r="K891" s="168"/>
      <c r="L891" s="196"/>
    </row>
    <row r="892" spans="1:12" ht="26.25" customHeight="1">
      <c r="A892" s="167"/>
      <c r="B892" s="276"/>
      <c r="C892" s="168"/>
      <c r="D892" s="168"/>
      <c r="E892" s="266"/>
      <c r="F892" s="268"/>
      <c r="G892" s="168"/>
      <c r="H892" s="168"/>
      <c r="I892" s="168"/>
      <c r="J892" s="168"/>
      <c r="K892" s="168"/>
      <c r="L892" s="196"/>
    </row>
    <row r="893" spans="1:12" ht="26.25" customHeight="1">
      <c r="A893" s="167"/>
      <c r="B893" s="276"/>
      <c r="C893" s="168"/>
      <c r="D893" s="168"/>
      <c r="E893" s="266"/>
      <c r="F893" s="268"/>
      <c r="G893" s="168"/>
      <c r="H893" s="168"/>
      <c r="I893" s="168"/>
      <c r="J893" s="168"/>
      <c r="K893" s="168"/>
      <c r="L893" s="196"/>
    </row>
    <row r="894" spans="1:12" ht="26.25" customHeight="1">
      <c r="A894" s="167"/>
      <c r="B894" s="276"/>
      <c r="C894" s="168"/>
      <c r="D894" s="168"/>
      <c r="E894" s="266"/>
      <c r="F894" s="268"/>
      <c r="G894" s="168"/>
      <c r="H894" s="168"/>
      <c r="I894" s="168"/>
      <c r="J894" s="168"/>
      <c r="K894" s="168"/>
      <c r="L894" s="196"/>
    </row>
    <row r="895" spans="1:12" ht="26.25" customHeight="1">
      <c r="A895" s="167"/>
      <c r="B895" s="276"/>
      <c r="C895" s="168"/>
      <c r="D895" s="168"/>
      <c r="E895" s="266"/>
      <c r="F895" s="268"/>
      <c r="G895" s="168"/>
      <c r="H895" s="168"/>
      <c r="I895" s="168"/>
      <c r="J895" s="168"/>
      <c r="K895" s="168"/>
      <c r="L895" s="196"/>
    </row>
    <row r="896" spans="1:12" ht="26.25" customHeight="1">
      <c r="A896" s="167"/>
      <c r="B896" s="276"/>
      <c r="C896" s="168"/>
      <c r="D896" s="168"/>
      <c r="E896" s="266"/>
      <c r="F896" s="268"/>
      <c r="G896" s="168"/>
      <c r="H896" s="168"/>
      <c r="I896" s="168"/>
      <c r="J896" s="168"/>
      <c r="K896" s="168"/>
      <c r="L896" s="196"/>
    </row>
    <row r="897" spans="1:12" ht="26.25" customHeight="1">
      <c r="A897" s="167"/>
      <c r="B897" s="276"/>
      <c r="C897" s="168"/>
      <c r="D897" s="168"/>
      <c r="E897" s="266"/>
      <c r="F897" s="268"/>
      <c r="G897" s="168"/>
      <c r="H897" s="168"/>
      <c r="I897" s="168"/>
      <c r="J897" s="168"/>
      <c r="K897" s="168"/>
      <c r="L897" s="196"/>
    </row>
    <row r="898" spans="1:12" ht="26.25" customHeight="1">
      <c r="A898" s="167"/>
      <c r="B898" s="276"/>
      <c r="C898" s="168"/>
      <c r="D898" s="168"/>
      <c r="E898" s="266"/>
      <c r="F898" s="268"/>
      <c r="G898" s="168"/>
      <c r="H898" s="168"/>
      <c r="I898" s="168"/>
      <c r="J898" s="168"/>
      <c r="K898" s="168"/>
      <c r="L898" s="196"/>
    </row>
    <row r="899" spans="1:12" ht="26.25" customHeight="1">
      <c r="A899" s="167"/>
      <c r="B899" s="276"/>
      <c r="C899" s="168"/>
      <c r="D899" s="168"/>
      <c r="E899" s="266"/>
      <c r="F899" s="268"/>
      <c r="G899" s="168"/>
      <c r="H899" s="168"/>
      <c r="I899" s="168"/>
      <c r="J899" s="168"/>
      <c r="K899" s="168"/>
      <c r="L899" s="196"/>
    </row>
    <row r="900" spans="1:12" ht="26.25" customHeight="1">
      <c r="A900" s="167"/>
      <c r="B900" s="276"/>
      <c r="C900" s="168"/>
      <c r="D900" s="168"/>
      <c r="E900" s="266"/>
      <c r="F900" s="268"/>
      <c r="G900" s="168"/>
      <c r="H900" s="168"/>
      <c r="I900" s="168"/>
      <c r="J900" s="168"/>
      <c r="K900" s="168"/>
      <c r="L900" s="196"/>
    </row>
    <row r="901" spans="1:12" ht="26.25" customHeight="1">
      <c r="A901" s="167"/>
      <c r="B901" s="276"/>
      <c r="C901" s="168"/>
      <c r="D901" s="168"/>
      <c r="E901" s="266"/>
      <c r="F901" s="268"/>
      <c r="G901" s="168"/>
      <c r="H901" s="168"/>
      <c r="I901" s="168"/>
      <c r="J901" s="168"/>
      <c r="K901" s="168"/>
      <c r="L901" s="196"/>
    </row>
    <row r="902" spans="1:12" ht="26.25" customHeight="1">
      <c r="A902" s="167"/>
      <c r="B902" s="276"/>
      <c r="C902" s="168"/>
      <c r="D902" s="168"/>
      <c r="E902" s="266"/>
      <c r="F902" s="268"/>
      <c r="G902" s="168"/>
      <c r="H902" s="168"/>
      <c r="I902" s="168"/>
      <c r="J902" s="168"/>
      <c r="K902" s="168"/>
      <c r="L902" s="196"/>
    </row>
    <row r="903" spans="1:12" ht="26.25" customHeight="1">
      <c r="A903" s="167"/>
      <c r="B903" s="276"/>
      <c r="C903" s="168"/>
      <c r="D903" s="168"/>
      <c r="E903" s="266"/>
      <c r="F903" s="268"/>
      <c r="G903" s="168"/>
      <c r="H903" s="168"/>
      <c r="I903" s="168"/>
      <c r="J903" s="168"/>
      <c r="K903" s="168"/>
      <c r="L903" s="196"/>
    </row>
    <row r="904" spans="1:12" ht="26.25" customHeight="1">
      <c r="A904" s="167"/>
      <c r="B904" s="276"/>
      <c r="C904" s="168"/>
      <c r="D904" s="168"/>
      <c r="E904" s="266"/>
      <c r="F904" s="268"/>
      <c r="G904" s="168"/>
      <c r="H904" s="168"/>
      <c r="I904" s="168"/>
      <c r="J904" s="168"/>
      <c r="K904" s="168"/>
      <c r="L904" s="196"/>
    </row>
    <row r="905" spans="1:12" ht="26.25" customHeight="1">
      <c r="A905" s="167"/>
      <c r="B905" s="276"/>
      <c r="C905" s="168"/>
      <c r="D905" s="168"/>
      <c r="E905" s="266"/>
      <c r="F905" s="268"/>
      <c r="G905" s="168"/>
      <c r="H905" s="168"/>
      <c r="I905" s="168"/>
      <c r="J905" s="168"/>
      <c r="K905" s="168"/>
      <c r="L905" s="196"/>
    </row>
    <row r="906" spans="1:12" ht="26.25" customHeight="1">
      <c r="A906" s="167"/>
      <c r="B906" s="276"/>
      <c r="C906" s="168"/>
      <c r="D906" s="168"/>
      <c r="E906" s="266"/>
      <c r="F906" s="268"/>
      <c r="G906" s="168"/>
      <c r="H906" s="168"/>
      <c r="I906" s="168"/>
      <c r="J906" s="168"/>
      <c r="K906" s="168"/>
      <c r="L906" s="196"/>
    </row>
    <row r="907" spans="1:12" ht="26.25" customHeight="1">
      <c r="A907" s="167"/>
      <c r="B907" s="276"/>
      <c r="C907" s="168"/>
      <c r="D907" s="168"/>
      <c r="E907" s="266"/>
      <c r="F907" s="268"/>
      <c r="G907" s="168"/>
      <c r="H907" s="168"/>
      <c r="I907" s="168"/>
      <c r="J907" s="168"/>
      <c r="K907" s="168"/>
      <c r="L907" s="196"/>
    </row>
    <row r="908" spans="1:12" ht="26.25" customHeight="1">
      <c r="A908" s="167"/>
      <c r="B908" s="276"/>
      <c r="C908" s="168"/>
      <c r="D908" s="168"/>
      <c r="E908" s="266"/>
      <c r="F908" s="268"/>
      <c r="G908" s="168"/>
      <c r="H908" s="168"/>
      <c r="I908" s="168"/>
      <c r="J908" s="168"/>
      <c r="K908" s="168"/>
      <c r="L908" s="196"/>
    </row>
    <row r="909" spans="1:12" ht="26.25" customHeight="1">
      <c r="A909" s="167"/>
      <c r="B909" s="276"/>
      <c r="C909" s="168"/>
      <c r="D909" s="168"/>
      <c r="E909" s="266"/>
      <c r="F909" s="268"/>
      <c r="G909" s="168"/>
      <c r="H909" s="168"/>
      <c r="I909" s="168"/>
      <c r="J909" s="168"/>
      <c r="K909" s="168"/>
      <c r="L909" s="196"/>
    </row>
    <row r="910" spans="1:12" ht="26.25" customHeight="1">
      <c r="A910" s="167"/>
      <c r="B910" s="276"/>
      <c r="C910" s="168"/>
      <c r="D910" s="168"/>
      <c r="E910" s="266"/>
      <c r="F910" s="268"/>
      <c r="G910" s="168"/>
      <c r="H910" s="168"/>
      <c r="I910" s="168"/>
      <c r="J910" s="168"/>
      <c r="K910" s="168"/>
      <c r="L910" s="196"/>
    </row>
    <row r="911" spans="1:12" ht="26.25" customHeight="1">
      <c r="A911" s="167"/>
      <c r="B911" s="276"/>
      <c r="C911" s="168"/>
      <c r="D911" s="168"/>
      <c r="E911" s="266"/>
      <c r="F911" s="268"/>
      <c r="G911" s="168"/>
      <c r="H911" s="168"/>
      <c r="I911" s="168"/>
      <c r="J911" s="168"/>
      <c r="K911" s="168"/>
      <c r="L911" s="196"/>
    </row>
    <row r="912" spans="1:12" ht="26.25" customHeight="1">
      <c r="A912" s="167"/>
      <c r="B912" s="276"/>
      <c r="C912" s="168"/>
      <c r="D912" s="168"/>
      <c r="E912" s="266"/>
      <c r="F912" s="268"/>
      <c r="G912" s="168"/>
      <c r="H912" s="168"/>
      <c r="I912" s="168"/>
      <c r="J912" s="168"/>
      <c r="K912" s="168"/>
      <c r="L912" s="196"/>
    </row>
    <row r="913" spans="1:12" ht="26.25" customHeight="1">
      <c r="A913" s="167"/>
      <c r="B913" s="276"/>
      <c r="C913" s="168"/>
      <c r="D913" s="168"/>
      <c r="E913" s="266"/>
      <c r="F913" s="268"/>
      <c r="G913" s="168"/>
      <c r="H913" s="168"/>
      <c r="I913" s="168"/>
      <c r="J913" s="168"/>
      <c r="K913" s="168"/>
      <c r="L913" s="196"/>
    </row>
    <row r="914" spans="1:12" ht="26.25" customHeight="1">
      <c r="A914" s="167"/>
      <c r="B914" s="276"/>
      <c r="C914" s="168"/>
      <c r="D914" s="168"/>
      <c r="E914" s="266"/>
      <c r="F914" s="268"/>
      <c r="G914" s="168"/>
      <c r="H914" s="168"/>
      <c r="I914" s="168"/>
      <c r="J914" s="168"/>
      <c r="K914" s="168"/>
      <c r="L914" s="196"/>
    </row>
    <row r="915" spans="1:12" ht="26.25" customHeight="1">
      <c r="A915" s="167"/>
      <c r="B915" s="276"/>
      <c r="C915" s="168"/>
      <c r="D915" s="168"/>
      <c r="E915" s="266"/>
      <c r="F915" s="268"/>
      <c r="G915" s="168"/>
      <c r="H915" s="168"/>
      <c r="I915" s="168"/>
      <c r="J915" s="168"/>
      <c r="K915" s="168"/>
      <c r="L915" s="196"/>
    </row>
    <row r="916" spans="1:12" ht="26.25" customHeight="1">
      <c r="A916" s="167"/>
      <c r="B916" s="276"/>
      <c r="C916" s="168"/>
      <c r="D916" s="168"/>
      <c r="E916" s="266"/>
      <c r="F916" s="268"/>
      <c r="G916" s="168"/>
      <c r="H916" s="168"/>
      <c r="I916" s="168"/>
      <c r="J916" s="168"/>
      <c r="K916" s="168"/>
      <c r="L916" s="196"/>
    </row>
    <row r="917" spans="1:12" ht="26.25" customHeight="1">
      <c r="A917" s="167"/>
      <c r="B917" s="276"/>
      <c r="C917" s="168"/>
      <c r="D917" s="168"/>
      <c r="E917" s="266"/>
      <c r="F917" s="268"/>
      <c r="G917" s="168"/>
      <c r="H917" s="168"/>
      <c r="I917" s="168"/>
      <c r="J917" s="168"/>
      <c r="K917" s="168"/>
      <c r="L917" s="196"/>
    </row>
    <row r="918" spans="1:12" ht="26.25" customHeight="1">
      <c r="A918" s="167"/>
      <c r="B918" s="276"/>
      <c r="C918" s="168"/>
      <c r="D918" s="168"/>
      <c r="E918" s="266"/>
      <c r="F918" s="268"/>
      <c r="G918" s="168"/>
      <c r="H918" s="168"/>
      <c r="I918" s="168"/>
      <c r="J918" s="168"/>
      <c r="K918" s="168"/>
      <c r="L918" s="196"/>
    </row>
    <row r="919" spans="1:12" ht="26.25" customHeight="1">
      <c r="A919" s="167"/>
      <c r="B919" s="276"/>
      <c r="C919" s="168"/>
      <c r="D919" s="168"/>
      <c r="E919" s="266"/>
      <c r="F919" s="268"/>
      <c r="G919" s="168"/>
      <c r="H919" s="168"/>
      <c r="I919" s="168"/>
      <c r="J919" s="168"/>
      <c r="K919" s="168"/>
      <c r="L919" s="196"/>
    </row>
    <row r="920" spans="1:12" ht="26.25" customHeight="1">
      <c r="A920" s="167"/>
      <c r="B920" s="276"/>
      <c r="C920" s="168"/>
      <c r="D920" s="168"/>
      <c r="E920" s="266"/>
      <c r="F920" s="268"/>
      <c r="G920" s="168"/>
      <c r="H920" s="168"/>
      <c r="I920" s="168"/>
      <c r="J920" s="168"/>
      <c r="K920" s="168"/>
      <c r="L920" s="196"/>
    </row>
    <row r="921" spans="1:12" ht="26.25" customHeight="1">
      <c r="A921" s="167"/>
      <c r="B921" s="276"/>
      <c r="C921" s="168"/>
      <c r="D921" s="168"/>
      <c r="E921" s="266"/>
      <c r="F921" s="268"/>
      <c r="G921" s="168"/>
      <c r="H921" s="168"/>
      <c r="I921" s="168"/>
      <c r="J921" s="168"/>
      <c r="K921" s="168"/>
      <c r="L921" s="196"/>
    </row>
    <row r="922" spans="1:12" ht="26.25" customHeight="1">
      <c r="A922" s="167"/>
      <c r="B922" s="276"/>
      <c r="C922" s="168"/>
      <c r="D922" s="168"/>
      <c r="E922" s="266"/>
      <c r="F922" s="268"/>
      <c r="G922" s="168"/>
      <c r="H922" s="168"/>
      <c r="I922" s="168"/>
      <c r="J922" s="168"/>
      <c r="K922" s="168"/>
      <c r="L922" s="196"/>
    </row>
    <row r="923" spans="1:12" ht="26.25" customHeight="1">
      <c r="A923" s="167"/>
      <c r="B923" s="276"/>
      <c r="C923" s="168"/>
      <c r="D923" s="168"/>
      <c r="E923" s="266"/>
      <c r="F923" s="268"/>
      <c r="G923" s="168"/>
      <c r="H923" s="168"/>
      <c r="I923" s="168"/>
      <c r="J923" s="168"/>
      <c r="K923" s="168"/>
      <c r="L923" s="196"/>
    </row>
    <row r="924" spans="1:12" ht="26.25" customHeight="1">
      <c r="A924" s="167"/>
      <c r="B924" s="276"/>
      <c r="C924" s="168"/>
      <c r="D924" s="168"/>
      <c r="E924" s="266"/>
      <c r="F924" s="268"/>
      <c r="G924" s="168"/>
      <c r="H924" s="168"/>
      <c r="I924" s="168"/>
      <c r="J924" s="168"/>
      <c r="K924" s="168"/>
      <c r="L924" s="196"/>
    </row>
    <row r="925" spans="1:12" ht="26.25" customHeight="1">
      <c r="A925" s="167"/>
      <c r="B925" s="276"/>
      <c r="C925" s="168"/>
      <c r="D925" s="168"/>
      <c r="E925" s="266"/>
      <c r="F925" s="268"/>
      <c r="G925" s="168"/>
      <c r="H925" s="168"/>
      <c r="I925" s="168"/>
      <c r="J925" s="168"/>
      <c r="K925" s="168"/>
      <c r="L925" s="196"/>
    </row>
    <row r="926" spans="1:12" ht="26.25" customHeight="1">
      <c r="A926" s="167"/>
      <c r="B926" s="276"/>
      <c r="C926" s="168"/>
      <c r="D926" s="168"/>
      <c r="E926" s="266"/>
      <c r="F926" s="268"/>
      <c r="G926" s="168"/>
      <c r="H926" s="168"/>
      <c r="I926" s="168"/>
      <c r="J926" s="168"/>
      <c r="K926" s="168"/>
      <c r="L926" s="196"/>
    </row>
    <row r="927" spans="1:12" ht="26.25" customHeight="1">
      <c r="A927" s="167"/>
      <c r="B927" s="276"/>
      <c r="C927" s="168"/>
      <c r="D927" s="168"/>
      <c r="E927" s="266"/>
      <c r="F927" s="268"/>
      <c r="G927" s="168"/>
      <c r="H927" s="168"/>
      <c r="I927" s="168"/>
      <c r="J927" s="168"/>
      <c r="K927" s="168"/>
      <c r="L927" s="196"/>
    </row>
    <row r="928" spans="1:12" ht="26.25" customHeight="1">
      <c r="A928" s="167"/>
      <c r="B928" s="276"/>
      <c r="C928" s="168"/>
      <c r="D928" s="168"/>
      <c r="E928" s="266"/>
      <c r="F928" s="268"/>
      <c r="G928" s="168"/>
      <c r="H928" s="168"/>
      <c r="I928" s="168"/>
      <c r="J928" s="168"/>
      <c r="K928" s="168"/>
      <c r="L928" s="196"/>
    </row>
    <row r="929" spans="1:12" ht="26.25" customHeight="1">
      <c r="A929" s="167"/>
      <c r="B929" s="276"/>
      <c r="C929" s="168"/>
      <c r="D929" s="168"/>
      <c r="E929" s="266"/>
      <c r="F929" s="268"/>
      <c r="G929" s="168"/>
      <c r="H929" s="168"/>
      <c r="I929" s="168"/>
      <c r="J929" s="168"/>
      <c r="K929" s="168"/>
      <c r="L929" s="196"/>
    </row>
    <row r="930" spans="1:12" ht="26.25" customHeight="1">
      <c r="A930" s="167"/>
      <c r="B930" s="276"/>
      <c r="C930" s="168"/>
      <c r="D930" s="168"/>
      <c r="E930" s="266"/>
      <c r="F930" s="268"/>
      <c r="G930" s="168"/>
      <c r="H930" s="168"/>
      <c r="I930" s="168"/>
      <c r="J930" s="168"/>
      <c r="K930" s="168"/>
      <c r="L930" s="196"/>
    </row>
    <row r="931" spans="1:12" ht="26.25" customHeight="1">
      <c r="A931" s="167"/>
      <c r="B931" s="276"/>
      <c r="C931" s="168"/>
      <c r="D931" s="168"/>
      <c r="E931" s="266"/>
      <c r="F931" s="268"/>
      <c r="G931" s="168"/>
      <c r="H931" s="168"/>
      <c r="I931" s="168"/>
      <c r="J931" s="168"/>
      <c r="K931" s="168"/>
      <c r="L931" s="196"/>
    </row>
    <row r="932" spans="1:12" ht="26.25" customHeight="1">
      <c r="A932" s="167"/>
      <c r="B932" s="276"/>
      <c r="C932" s="168"/>
      <c r="D932" s="168"/>
      <c r="E932" s="266"/>
      <c r="F932" s="268"/>
      <c r="G932" s="168"/>
      <c r="H932" s="168"/>
      <c r="I932" s="168"/>
      <c r="J932" s="168"/>
      <c r="K932" s="168"/>
      <c r="L932" s="196"/>
    </row>
    <row r="933" spans="1:12" ht="26.25" customHeight="1">
      <c r="A933" s="167"/>
      <c r="B933" s="276"/>
      <c r="C933" s="168"/>
      <c r="D933" s="168"/>
      <c r="E933" s="266"/>
      <c r="F933" s="268"/>
      <c r="G933" s="168"/>
      <c r="H933" s="168"/>
      <c r="I933" s="168"/>
      <c r="J933" s="168"/>
      <c r="K933" s="168"/>
      <c r="L933" s="196"/>
    </row>
    <row r="934" spans="1:12" ht="26.25" customHeight="1">
      <c r="A934" s="167"/>
      <c r="B934" s="276"/>
      <c r="C934" s="168"/>
      <c r="D934" s="168"/>
      <c r="E934" s="266"/>
      <c r="F934" s="268"/>
      <c r="G934" s="168"/>
      <c r="H934" s="168"/>
      <c r="I934" s="168"/>
      <c r="J934" s="168"/>
      <c r="K934" s="168"/>
      <c r="L934" s="196"/>
    </row>
    <row r="935" spans="1:12" ht="26.25" customHeight="1">
      <c r="A935" s="167"/>
      <c r="B935" s="276"/>
      <c r="C935" s="168"/>
      <c r="D935" s="168"/>
      <c r="E935" s="266"/>
      <c r="F935" s="268"/>
      <c r="G935" s="168"/>
      <c r="H935" s="168"/>
      <c r="I935" s="168"/>
      <c r="J935" s="168"/>
      <c r="K935" s="168"/>
      <c r="L935" s="196"/>
    </row>
    <row r="936" spans="1:12" ht="26.25" customHeight="1">
      <c r="A936" s="167"/>
      <c r="B936" s="276"/>
      <c r="C936" s="168"/>
      <c r="D936" s="168"/>
      <c r="E936" s="266"/>
      <c r="F936" s="268"/>
      <c r="G936" s="168"/>
      <c r="H936" s="168"/>
      <c r="I936" s="168"/>
      <c r="J936" s="168"/>
      <c r="K936" s="168"/>
      <c r="L936" s="196"/>
    </row>
    <row r="937" spans="1:12" ht="26.25" customHeight="1">
      <c r="A937" s="167"/>
      <c r="B937" s="276"/>
      <c r="C937" s="168"/>
      <c r="D937" s="168"/>
      <c r="E937" s="266"/>
      <c r="F937" s="268"/>
      <c r="G937" s="168"/>
      <c r="H937" s="168"/>
      <c r="I937" s="168"/>
      <c r="J937" s="168"/>
      <c r="K937" s="168"/>
      <c r="L937" s="196"/>
    </row>
    <row r="938" spans="1:12" ht="26.25" customHeight="1">
      <c r="A938" s="167"/>
      <c r="B938" s="276"/>
      <c r="C938" s="168"/>
      <c r="D938" s="168"/>
      <c r="E938" s="266"/>
      <c r="F938" s="268"/>
      <c r="G938" s="168"/>
      <c r="H938" s="168"/>
      <c r="I938" s="168"/>
      <c r="J938" s="168"/>
      <c r="K938" s="168"/>
      <c r="L938" s="196"/>
    </row>
    <row r="939" spans="1:12" ht="26.25" customHeight="1">
      <c r="A939" s="167"/>
      <c r="B939" s="276"/>
      <c r="C939" s="168"/>
      <c r="D939" s="168"/>
      <c r="E939" s="266"/>
      <c r="F939" s="268"/>
      <c r="G939" s="168"/>
      <c r="H939" s="168"/>
      <c r="I939" s="168"/>
      <c r="J939" s="168"/>
      <c r="K939" s="168"/>
      <c r="L939" s="196"/>
    </row>
    <row r="940" spans="1:12" ht="26.25" customHeight="1">
      <c r="A940" s="167"/>
      <c r="B940" s="276"/>
      <c r="C940" s="168"/>
      <c r="D940" s="168"/>
      <c r="E940" s="266"/>
      <c r="F940" s="268"/>
      <c r="G940" s="168"/>
      <c r="H940" s="168"/>
      <c r="I940" s="168"/>
      <c r="J940" s="168"/>
      <c r="K940" s="168"/>
      <c r="L940" s="196"/>
    </row>
    <row r="941" spans="1:12" ht="26.25" customHeight="1">
      <c r="A941" s="167"/>
      <c r="B941" s="276"/>
      <c r="C941" s="168"/>
      <c r="D941" s="168"/>
      <c r="E941" s="266"/>
      <c r="F941" s="268"/>
      <c r="G941" s="168"/>
      <c r="H941" s="168"/>
      <c r="I941" s="168"/>
      <c r="J941" s="168"/>
      <c r="K941" s="168"/>
      <c r="L941" s="196"/>
    </row>
    <row r="942" spans="1:12" ht="26.25" customHeight="1">
      <c r="A942" s="167"/>
      <c r="B942" s="276"/>
      <c r="C942" s="168"/>
      <c r="D942" s="168"/>
      <c r="E942" s="266"/>
      <c r="F942" s="268"/>
      <c r="G942" s="168"/>
      <c r="H942" s="168"/>
      <c r="I942" s="168"/>
      <c r="J942" s="168"/>
      <c r="K942" s="168"/>
      <c r="L942" s="196"/>
    </row>
    <row r="943" spans="1:12" ht="26.25" customHeight="1">
      <c r="A943" s="167"/>
      <c r="B943" s="276"/>
      <c r="C943" s="168"/>
      <c r="D943" s="168"/>
      <c r="E943" s="266"/>
      <c r="F943" s="268"/>
      <c r="G943" s="168"/>
      <c r="H943" s="168"/>
      <c r="I943" s="168"/>
      <c r="J943" s="168"/>
      <c r="K943" s="168"/>
      <c r="L943" s="196"/>
    </row>
    <row r="944" spans="1:12" ht="26.25" customHeight="1">
      <c r="A944" s="167"/>
      <c r="B944" s="276"/>
      <c r="C944" s="168"/>
      <c r="D944" s="168"/>
      <c r="E944" s="266"/>
      <c r="F944" s="268"/>
      <c r="G944" s="168"/>
      <c r="H944" s="168"/>
      <c r="I944" s="168"/>
      <c r="J944" s="168"/>
      <c r="K944" s="168"/>
      <c r="L944" s="196"/>
    </row>
    <row r="945" spans="1:12" ht="26.25" customHeight="1">
      <c r="A945" s="167"/>
      <c r="B945" s="276"/>
      <c r="C945" s="168"/>
      <c r="D945" s="168"/>
      <c r="E945" s="266"/>
      <c r="F945" s="268"/>
      <c r="G945" s="168"/>
      <c r="H945" s="168"/>
      <c r="I945" s="168"/>
      <c r="J945" s="168"/>
      <c r="K945" s="168"/>
      <c r="L945" s="196"/>
    </row>
    <row r="946" spans="1:12" ht="26.25" customHeight="1">
      <c r="A946" s="167"/>
      <c r="B946" s="276"/>
      <c r="C946" s="168"/>
      <c r="D946" s="168"/>
      <c r="E946" s="266"/>
      <c r="F946" s="268"/>
      <c r="G946" s="168"/>
      <c r="H946" s="168"/>
      <c r="I946" s="168"/>
      <c r="J946" s="168"/>
      <c r="K946" s="168"/>
      <c r="L946" s="196"/>
    </row>
    <row r="947" spans="1:12" ht="26.25" customHeight="1">
      <c r="A947" s="167"/>
      <c r="B947" s="276"/>
      <c r="C947" s="168"/>
      <c r="D947" s="168"/>
      <c r="E947" s="266"/>
      <c r="F947" s="268"/>
      <c r="G947" s="168"/>
      <c r="H947" s="168"/>
      <c r="I947" s="168"/>
      <c r="J947" s="168"/>
      <c r="K947" s="168"/>
      <c r="L947" s="196"/>
    </row>
    <row r="948" spans="1:12" ht="26.25" customHeight="1">
      <c r="A948" s="167"/>
      <c r="B948" s="276"/>
      <c r="C948" s="168"/>
      <c r="D948" s="168"/>
      <c r="E948" s="266"/>
      <c r="F948" s="268"/>
      <c r="G948" s="168"/>
      <c r="H948" s="168"/>
      <c r="I948" s="168"/>
      <c r="J948" s="168"/>
      <c r="K948" s="168"/>
      <c r="L948" s="196"/>
    </row>
    <row r="949" spans="1:12" ht="26.25" customHeight="1">
      <c r="A949" s="167"/>
      <c r="B949" s="276"/>
      <c r="C949" s="168"/>
      <c r="D949" s="168"/>
      <c r="E949" s="266"/>
      <c r="F949" s="268"/>
      <c r="G949" s="168"/>
      <c r="H949" s="168"/>
      <c r="I949" s="168"/>
      <c r="J949" s="168"/>
      <c r="K949" s="168"/>
      <c r="L949" s="196"/>
    </row>
    <row r="950" spans="1:12" ht="26.25" customHeight="1">
      <c r="A950" s="167"/>
      <c r="B950" s="276"/>
      <c r="C950" s="168"/>
      <c r="D950" s="168"/>
      <c r="E950" s="266"/>
      <c r="F950" s="268"/>
      <c r="G950" s="168"/>
      <c r="H950" s="168"/>
      <c r="I950" s="168"/>
      <c r="J950" s="168"/>
      <c r="K950" s="168"/>
      <c r="L950" s="196"/>
    </row>
    <row r="951" spans="1:12" ht="26.25" customHeight="1">
      <c r="A951" s="167"/>
      <c r="B951" s="276"/>
      <c r="C951" s="168"/>
      <c r="D951" s="168"/>
      <c r="E951" s="266"/>
      <c r="F951" s="268"/>
      <c r="G951" s="168"/>
      <c r="H951" s="168"/>
      <c r="I951" s="168"/>
      <c r="J951" s="168"/>
      <c r="K951" s="168"/>
      <c r="L951" s="196"/>
    </row>
    <row r="952" spans="1:12" ht="26.25" customHeight="1">
      <c r="A952" s="167"/>
      <c r="B952" s="276"/>
      <c r="C952" s="168"/>
      <c r="D952" s="168"/>
      <c r="E952" s="266"/>
      <c r="F952" s="268"/>
      <c r="G952" s="168"/>
      <c r="H952" s="168"/>
      <c r="I952" s="168"/>
      <c r="J952" s="168"/>
      <c r="K952" s="168"/>
      <c r="L952" s="196"/>
    </row>
    <row r="953" spans="1:12" ht="26.25" customHeight="1">
      <c r="A953" s="167"/>
      <c r="B953" s="276"/>
      <c r="C953" s="168"/>
      <c r="D953" s="168"/>
      <c r="E953" s="266"/>
      <c r="F953" s="268"/>
      <c r="G953" s="168"/>
      <c r="H953" s="168"/>
      <c r="I953" s="168"/>
      <c r="J953" s="168"/>
      <c r="K953" s="168"/>
      <c r="L953" s="196"/>
    </row>
    <row r="954" spans="1:12" ht="26.25" customHeight="1">
      <c r="A954" s="167"/>
      <c r="B954" s="276"/>
      <c r="C954" s="168"/>
      <c r="D954" s="168"/>
      <c r="E954" s="266"/>
      <c r="F954" s="268"/>
      <c r="G954" s="168"/>
      <c r="H954" s="168"/>
      <c r="I954" s="168"/>
      <c r="J954" s="168"/>
      <c r="K954" s="168"/>
      <c r="L954" s="196"/>
    </row>
    <row r="955" spans="1:12" ht="26.25" customHeight="1">
      <c r="A955" s="167"/>
      <c r="B955" s="276"/>
      <c r="C955" s="168"/>
      <c r="D955" s="168"/>
      <c r="E955" s="266"/>
      <c r="F955" s="268"/>
      <c r="G955" s="168"/>
      <c r="H955" s="168"/>
      <c r="I955" s="168"/>
      <c r="J955" s="168"/>
      <c r="K955" s="168"/>
      <c r="L955" s="196"/>
    </row>
    <row r="956" spans="1:12" ht="26.25" customHeight="1">
      <c r="A956" s="167"/>
      <c r="B956" s="276"/>
      <c r="C956" s="168"/>
      <c r="D956" s="168"/>
      <c r="E956" s="266"/>
      <c r="F956" s="268"/>
      <c r="G956" s="168"/>
      <c r="H956" s="168"/>
      <c r="I956" s="168"/>
      <c r="J956" s="168"/>
      <c r="K956" s="168"/>
      <c r="L956" s="196"/>
    </row>
    <row r="957" spans="1:12" ht="26.25" customHeight="1">
      <c r="A957" s="167"/>
      <c r="B957" s="276"/>
      <c r="C957" s="168"/>
      <c r="D957" s="168"/>
      <c r="E957" s="266"/>
      <c r="F957" s="268"/>
      <c r="G957" s="168"/>
      <c r="H957" s="168"/>
      <c r="I957" s="168"/>
      <c r="J957" s="168"/>
      <c r="K957" s="168"/>
      <c r="L957" s="196"/>
    </row>
    <row r="958" spans="1:12" ht="26.25" customHeight="1">
      <c r="A958" s="167"/>
      <c r="B958" s="276"/>
      <c r="C958" s="168"/>
      <c r="D958" s="168"/>
      <c r="E958" s="266"/>
      <c r="F958" s="268"/>
      <c r="G958" s="168"/>
      <c r="H958" s="168"/>
      <c r="I958" s="168"/>
      <c r="J958" s="168"/>
      <c r="K958" s="168"/>
      <c r="L958" s="196"/>
    </row>
    <row r="959" spans="1:12" ht="26.25" customHeight="1">
      <c r="A959" s="167"/>
      <c r="B959" s="276"/>
      <c r="C959" s="168"/>
      <c r="D959" s="168"/>
      <c r="E959" s="266"/>
      <c r="F959" s="268"/>
      <c r="G959" s="168"/>
      <c r="H959" s="168"/>
      <c r="I959" s="168"/>
      <c r="J959" s="168"/>
      <c r="K959" s="168"/>
      <c r="L959" s="196"/>
    </row>
    <row r="960" spans="1:12" ht="26.25" customHeight="1">
      <c r="A960" s="167"/>
      <c r="B960" s="276"/>
      <c r="C960" s="168"/>
      <c r="D960" s="168"/>
      <c r="E960" s="266"/>
      <c r="F960" s="268"/>
      <c r="G960" s="168"/>
      <c r="H960" s="168"/>
      <c r="I960" s="168"/>
      <c r="J960" s="168"/>
      <c r="K960" s="168"/>
      <c r="L960" s="196"/>
    </row>
    <row r="961" spans="1:12" ht="26.25" customHeight="1">
      <c r="A961" s="167"/>
      <c r="B961" s="276"/>
      <c r="C961" s="168"/>
      <c r="D961" s="168"/>
      <c r="E961" s="266"/>
      <c r="F961" s="268"/>
      <c r="G961" s="168"/>
      <c r="H961" s="168"/>
      <c r="I961" s="168"/>
      <c r="J961" s="168"/>
      <c r="K961" s="168"/>
      <c r="L961" s="196"/>
    </row>
    <row r="962" spans="1:12" ht="26.25" customHeight="1">
      <c r="A962" s="167"/>
      <c r="B962" s="276"/>
      <c r="C962" s="168"/>
      <c r="D962" s="168"/>
      <c r="E962" s="266"/>
      <c r="F962" s="268"/>
      <c r="G962" s="168"/>
      <c r="H962" s="168"/>
      <c r="I962" s="168"/>
      <c r="J962" s="168"/>
      <c r="K962" s="168"/>
      <c r="L962" s="196"/>
    </row>
    <row r="963" spans="1:12" ht="26.25" customHeight="1">
      <c r="A963" s="167"/>
      <c r="B963" s="276"/>
      <c r="C963" s="168"/>
      <c r="D963" s="168"/>
      <c r="E963" s="266"/>
      <c r="F963" s="268"/>
      <c r="G963" s="168"/>
      <c r="H963" s="168"/>
      <c r="I963" s="168"/>
      <c r="J963" s="168"/>
      <c r="K963" s="168"/>
      <c r="L963" s="196"/>
    </row>
    <row r="964" spans="1:12" ht="26.25" customHeight="1">
      <c r="A964" s="167"/>
      <c r="B964" s="276"/>
      <c r="C964" s="168"/>
      <c r="D964" s="168"/>
      <c r="E964" s="266"/>
      <c r="F964" s="268"/>
      <c r="G964" s="168"/>
      <c r="H964" s="168"/>
      <c r="I964" s="168"/>
      <c r="J964" s="168"/>
      <c r="K964" s="168"/>
      <c r="L964" s="196"/>
    </row>
    <row r="965" spans="1:12" ht="26.25" customHeight="1">
      <c r="A965" s="167"/>
      <c r="B965" s="276"/>
      <c r="C965" s="168"/>
      <c r="D965" s="168"/>
      <c r="E965" s="266"/>
      <c r="F965" s="268"/>
      <c r="G965" s="168"/>
      <c r="H965" s="168"/>
      <c r="I965" s="168"/>
      <c r="J965" s="168"/>
      <c r="K965" s="168"/>
      <c r="L965" s="196"/>
    </row>
    <row r="966" spans="1:12" ht="26.25" customHeight="1">
      <c r="A966" s="167"/>
      <c r="B966" s="276"/>
      <c r="C966" s="168"/>
      <c r="D966" s="168"/>
      <c r="E966" s="266"/>
      <c r="F966" s="268"/>
      <c r="G966" s="168"/>
      <c r="H966" s="168"/>
      <c r="I966" s="168"/>
      <c r="J966" s="168"/>
      <c r="K966" s="168"/>
      <c r="L966" s="196"/>
    </row>
    <row r="967" spans="1:12" ht="26.25" customHeight="1">
      <c r="A967" s="167"/>
      <c r="B967" s="276"/>
      <c r="C967" s="168"/>
      <c r="D967" s="168"/>
      <c r="E967" s="266"/>
      <c r="F967" s="268"/>
      <c r="G967" s="168"/>
      <c r="H967" s="168"/>
      <c r="I967" s="168"/>
      <c r="J967" s="168"/>
      <c r="K967" s="168"/>
      <c r="L967" s="196"/>
    </row>
    <row r="968" spans="1:12" ht="26.25" customHeight="1">
      <c r="A968" s="167"/>
      <c r="B968" s="276"/>
      <c r="C968" s="168"/>
      <c r="D968" s="168"/>
      <c r="E968" s="266"/>
      <c r="F968" s="268"/>
      <c r="G968" s="168"/>
      <c r="H968" s="168"/>
      <c r="I968" s="168"/>
      <c r="J968" s="168"/>
      <c r="K968" s="168"/>
      <c r="L968" s="196"/>
    </row>
    <row r="969" spans="1:12" ht="26.25" customHeight="1">
      <c r="A969" s="167"/>
      <c r="B969" s="276"/>
      <c r="C969" s="168"/>
      <c r="D969" s="168"/>
      <c r="E969" s="266"/>
      <c r="F969" s="268"/>
      <c r="G969" s="168"/>
      <c r="H969" s="168"/>
      <c r="I969" s="168"/>
      <c r="J969" s="168"/>
      <c r="K969" s="168"/>
      <c r="L969" s="196"/>
    </row>
    <row r="970" spans="1:12" ht="26.25" customHeight="1">
      <c r="A970" s="167"/>
      <c r="B970" s="276"/>
      <c r="C970" s="168"/>
      <c r="D970" s="168"/>
      <c r="E970" s="266"/>
      <c r="F970" s="268"/>
      <c r="G970" s="168"/>
      <c r="H970" s="168"/>
      <c r="I970" s="168"/>
      <c r="J970" s="168"/>
      <c r="K970" s="168"/>
      <c r="L970" s="196"/>
    </row>
    <row r="971" spans="1:12" ht="26.25" customHeight="1">
      <c r="A971" s="167"/>
      <c r="B971" s="276"/>
      <c r="C971" s="168"/>
      <c r="D971" s="168"/>
      <c r="E971" s="266"/>
      <c r="F971" s="268"/>
      <c r="G971" s="168"/>
      <c r="H971" s="168"/>
      <c r="I971" s="168"/>
      <c r="J971" s="168"/>
      <c r="K971" s="168"/>
      <c r="L971" s="196"/>
    </row>
    <row r="972" spans="1:12" ht="26.25" customHeight="1">
      <c r="A972" s="167"/>
      <c r="B972" s="276"/>
      <c r="C972" s="168"/>
      <c r="D972" s="168"/>
      <c r="E972" s="266"/>
      <c r="F972" s="268"/>
      <c r="G972" s="168"/>
      <c r="H972" s="168"/>
      <c r="I972" s="168"/>
      <c r="J972" s="168"/>
      <c r="K972" s="168"/>
      <c r="L972" s="196"/>
    </row>
    <row r="973" spans="1:12" ht="26.25" customHeight="1">
      <c r="A973" s="167"/>
      <c r="B973" s="276"/>
      <c r="C973" s="168"/>
      <c r="D973" s="168"/>
      <c r="E973" s="266"/>
      <c r="F973" s="268"/>
      <c r="G973" s="168"/>
      <c r="H973" s="168"/>
      <c r="I973" s="168"/>
      <c r="J973" s="168"/>
      <c r="K973" s="168"/>
      <c r="L973" s="196"/>
    </row>
    <row r="974" spans="1:12" ht="26.25" customHeight="1">
      <c r="A974" s="167"/>
      <c r="B974" s="276"/>
      <c r="C974" s="168"/>
      <c r="D974" s="168"/>
      <c r="E974" s="266"/>
      <c r="F974" s="268"/>
      <c r="G974" s="168"/>
      <c r="H974" s="168"/>
      <c r="I974" s="168"/>
      <c r="J974" s="168"/>
      <c r="K974" s="168"/>
      <c r="L974" s="196"/>
    </row>
    <row r="975" spans="1:12" ht="26.25" customHeight="1">
      <c r="A975" s="167"/>
      <c r="B975" s="276"/>
      <c r="C975" s="168"/>
      <c r="D975" s="168"/>
      <c r="E975" s="266"/>
      <c r="F975" s="268"/>
      <c r="G975" s="168"/>
      <c r="H975" s="168"/>
      <c r="I975" s="168"/>
      <c r="J975" s="168"/>
      <c r="K975" s="168"/>
      <c r="L975" s="196"/>
    </row>
    <row r="976" spans="1:12" ht="26.25" customHeight="1">
      <c r="A976" s="167"/>
      <c r="B976" s="276"/>
      <c r="C976" s="168"/>
      <c r="D976" s="168"/>
      <c r="E976" s="266"/>
      <c r="F976" s="268"/>
      <c r="G976" s="168"/>
      <c r="H976" s="168"/>
      <c r="I976" s="168"/>
      <c r="J976" s="168"/>
      <c r="K976" s="168"/>
      <c r="L976" s="196"/>
    </row>
    <row r="977" spans="1:12" ht="26.25" customHeight="1">
      <c r="A977" s="167"/>
      <c r="B977" s="276"/>
      <c r="C977" s="168"/>
      <c r="D977" s="168"/>
      <c r="E977" s="266"/>
      <c r="F977" s="268"/>
      <c r="G977" s="168"/>
      <c r="H977" s="168"/>
      <c r="I977" s="168"/>
      <c r="J977" s="168"/>
      <c r="K977" s="168"/>
      <c r="L977" s="196"/>
    </row>
    <row r="978" spans="1:12" ht="26.25" customHeight="1">
      <c r="A978" s="167"/>
      <c r="B978" s="276"/>
      <c r="C978" s="168"/>
      <c r="D978" s="168"/>
      <c r="E978" s="266"/>
      <c r="F978" s="268"/>
      <c r="G978" s="168"/>
      <c r="H978" s="168"/>
      <c r="I978" s="168"/>
      <c r="J978" s="168"/>
      <c r="K978" s="168"/>
      <c r="L978" s="196"/>
    </row>
    <row r="979" spans="1:12" ht="26.25" customHeight="1">
      <c r="A979" s="167"/>
      <c r="B979" s="276"/>
      <c r="C979" s="168"/>
      <c r="D979" s="168"/>
      <c r="E979" s="266"/>
      <c r="F979" s="268"/>
      <c r="G979" s="168"/>
      <c r="H979" s="168"/>
      <c r="I979" s="168"/>
      <c r="J979" s="168"/>
      <c r="K979" s="168"/>
      <c r="L979" s="196"/>
    </row>
    <row r="980" spans="1:12" ht="26.25" customHeight="1">
      <c r="A980" s="167"/>
      <c r="B980" s="276"/>
      <c r="C980" s="168"/>
      <c r="D980" s="168"/>
      <c r="E980" s="266"/>
      <c r="F980" s="268"/>
      <c r="G980" s="168"/>
      <c r="H980" s="168"/>
      <c r="I980" s="168"/>
      <c r="J980" s="168"/>
      <c r="K980" s="168"/>
      <c r="L980" s="196"/>
    </row>
    <row r="981" spans="1:12" ht="26.25" customHeight="1">
      <c r="A981" s="167"/>
      <c r="B981" s="276"/>
      <c r="C981" s="168"/>
      <c r="D981" s="168"/>
      <c r="E981" s="266"/>
      <c r="F981" s="268"/>
      <c r="G981" s="168"/>
      <c r="H981" s="168"/>
      <c r="I981" s="168"/>
      <c r="J981" s="168"/>
      <c r="K981" s="168"/>
      <c r="L981" s="196"/>
    </row>
    <row r="982" spans="1:12" ht="26.25" customHeight="1">
      <c r="A982" s="167"/>
      <c r="B982" s="276"/>
      <c r="C982" s="168"/>
      <c r="D982" s="168"/>
      <c r="E982" s="266"/>
      <c r="F982" s="268"/>
      <c r="G982" s="168"/>
      <c r="H982" s="168"/>
      <c r="I982" s="168"/>
      <c r="J982" s="168"/>
      <c r="K982" s="168"/>
      <c r="L982" s="196"/>
    </row>
    <row r="983" spans="1:12" ht="26.25" customHeight="1">
      <c r="A983" s="167"/>
      <c r="B983" s="276"/>
      <c r="C983" s="168"/>
      <c r="D983" s="168"/>
      <c r="E983" s="266"/>
      <c r="F983" s="268"/>
      <c r="G983" s="168"/>
      <c r="H983" s="168"/>
      <c r="I983" s="168"/>
      <c r="J983" s="168"/>
      <c r="K983" s="168"/>
      <c r="L983" s="196"/>
    </row>
    <row r="984" spans="1:12" ht="26.25" customHeight="1">
      <c r="A984" s="167"/>
      <c r="B984" s="276"/>
      <c r="C984" s="168"/>
      <c r="D984" s="168"/>
      <c r="E984" s="266"/>
      <c r="F984" s="268"/>
      <c r="G984" s="168"/>
      <c r="H984" s="168"/>
      <c r="I984" s="168"/>
      <c r="J984" s="168"/>
      <c r="K984" s="168"/>
      <c r="L984" s="196"/>
    </row>
    <row r="985" spans="1:12" ht="26.25" customHeight="1">
      <c r="A985" s="167"/>
      <c r="B985" s="276"/>
      <c r="C985" s="168"/>
      <c r="D985" s="168"/>
      <c r="E985" s="266"/>
      <c r="F985" s="268"/>
      <c r="G985" s="168"/>
      <c r="H985" s="168"/>
      <c r="I985" s="168"/>
      <c r="J985" s="168"/>
      <c r="K985" s="168"/>
      <c r="L985" s="196"/>
    </row>
    <row r="986" spans="1:12" ht="26.25" customHeight="1">
      <c r="A986" s="167"/>
      <c r="B986" s="276"/>
      <c r="C986" s="168"/>
      <c r="D986" s="168"/>
      <c r="E986" s="266"/>
      <c r="F986" s="268"/>
      <c r="G986" s="168"/>
      <c r="H986" s="168"/>
      <c r="I986" s="168"/>
      <c r="J986" s="168"/>
      <c r="K986" s="168"/>
      <c r="L986" s="196"/>
    </row>
    <row r="987" spans="1:12" ht="26.25" customHeight="1">
      <c r="A987" s="167"/>
      <c r="B987" s="276"/>
      <c r="C987" s="168"/>
      <c r="D987" s="168"/>
      <c r="E987" s="266"/>
      <c r="F987" s="268"/>
      <c r="G987" s="168"/>
      <c r="H987" s="168"/>
      <c r="I987" s="168"/>
      <c r="J987" s="168"/>
      <c r="K987" s="168"/>
      <c r="L987" s="196"/>
    </row>
    <row r="988" spans="1:12" ht="26.25" customHeight="1">
      <c r="A988" s="167"/>
      <c r="B988" s="276"/>
      <c r="C988" s="168"/>
      <c r="D988" s="168"/>
      <c r="E988" s="266"/>
      <c r="F988" s="268"/>
      <c r="G988" s="168"/>
      <c r="H988" s="168"/>
      <c r="I988" s="168"/>
      <c r="J988" s="168"/>
      <c r="K988" s="168"/>
      <c r="L988" s="196"/>
    </row>
    <row r="989" spans="1:12" ht="26.25" customHeight="1">
      <c r="A989" s="167"/>
      <c r="B989" s="276"/>
      <c r="C989" s="168"/>
      <c r="D989" s="168"/>
      <c r="E989" s="266"/>
      <c r="F989" s="268"/>
      <c r="G989" s="168"/>
      <c r="H989" s="168"/>
      <c r="I989" s="168"/>
      <c r="J989" s="168"/>
      <c r="K989" s="168"/>
      <c r="L989" s="196"/>
    </row>
    <row r="990" spans="1:12" ht="26.25" customHeight="1">
      <c r="A990" s="167"/>
      <c r="B990" s="276"/>
      <c r="C990" s="168"/>
      <c r="D990" s="168"/>
      <c r="E990" s="266"/>
      <c r="F990" s="268"/>
      <c r="G990" s="168"/>
      <c r="H990" s="168"/>
      <c r="I990" s="168"/>
      <c r="J990" s="168"/>
      <c r="K990" s="168"/>
      <c r="L990" s="196"/>
    </row>
    <row r="991" spans="1:12" ht="26.25" customHeight="1">
      <c r="A991" s="167"/>
      <c r="B991" s="276"/>
      <c r="C991" s="168"/>
      <c r="D991" s="168"/>
      <c r="E991" s="266"/>
      <c r="F991" s="268"/>
      <c r="G991" s="168"/>
      <c r="H991" s="168"/>
      <c r="I991" s="168"/>
      <c r="J991" s="168"/>
      <c r="K991" s="168"/>
      <c r="L991" s="196"/>
    </row>
    <row r="992" spans="1:12" ht="26.25" customHeight="1">
      <c r="A992" s="167"/>
      <c r="B992" s="276"/>
      <c r="C992" s="168"/>
      <c r="D992" s="168"/>
      <c r="E992" s="266"/>
      <c r="F992" s="268"/>
      <c r="G992" s="168"/>
      <c r="H992" s="168"/>
      <c r="I992" s="168"/>
      <c r="J992" s="168"/>
      <c r="K992" s="168"/>
      <c r="L992" s="196"/>
    </row>
    <row r="993" spans="1:12" ht="26.25" customHeight="1">
      <c r="A993" s="167"/>
      <c r="B993" s="276"/>
      <c r="C993" s="168"/>
      <c r="D993" s="168"/>
      <c r="E993" s="266"/>
      <c r="F993" s="268"/>
      <c r="G993" s="168"/>
      <c r="H993" s="168"/>
      <c r="I993" s="168"/>
      <c r="J993" s="168"/>
      <c r="K993" s="168"/>
      <c r="L993" s="196"/>
    </row>
    <row r="994" spans="1:12" ht="26.25" customHeight="1">
      <c r="A994" s="167"/>
      <c r="B994" s="276"/>
      <c r="C994" s="168"/>
      <c r="D994" s="168"/>
      <c r="E994" s="266"/>
      <c r="F994" s="268"/>
      <c r="G994" s="168"/>
      <c r="H994" s="168"/>
      <c r="I994" s="168"/>
      <c r="J994" s="168"/>
      <c r="K994" s="168"/>
      <c r="L994" s="196"/>
    </row>
    <row r="995" spans="1:12" ht="26.25" customHeight="1">
      <c r="A995" s="167"/>
      <c r="B995" s="276"/>
      <c r="C995" s="168"/>
      <c r="D995" s="168"/>
      <c r="E995" s="266"/>
      <c r="F995" s="268"/>
      <c r="G995" s="168"/>
      <c r="H995" s="168"/>
      <c r="I995" s="168"/>
      <c r="J995" s="168"/>
      <c r="K995" s="168"/>
      <c r="L995" s="196"/>
    </row>
    <row r="996" spans="1:12" ht="26.25" customHeight="1">
      <c r="A996" s="167"/>
      <c r="B996" s="276"/>
      <c r="C996" s="168"/>
      <c r="D996" s="168"/>
      <c r="E996" s="266"/>
      <c r="F996" s="268"/>
      <c r="G996" s="168"/>
      <c r="H996" s="168"/>
      <c r="I996" s="168"/>
      <c r="J996" s="168"/>
      <c r="K996" s="168"/>
      <c r="L996" s="196"/>
    </row>
    <row r="997" spans="1:12" ht="26.25" customHeight="1">
      <c r="A997" s="167"/>
      <c r="B997" s="276"/>
      <c r="C997" s="168"/>
      <c r="D997" s="168"/>
      <c r="E997" s="266"/>
      <c r="F997" s="268"/>
      <c r="G997" s="168"/>
      <c r="H997" s="168"/>
      <c r="I997" s="168"/>
      <c r="J997" s="168"/>
      <c r="K997" s="168"/>
      <c r="L997" s="196"/>
    </row>
    <row r="998" spans="1:12" ht="26.25" customHeight="1">
      <c r="A998" s="167"/>
      <c r="B998" s="276"/>
      <c r="C998" s="168"/>
      <c r="D998" s="168"/>
      <c r="E998" s="266"/>
      <c r="F998" s="268"/>
      <c r="G998" s="168"/>
      <c r="H998" s="168"/>
      <c r="I998" s="168"/>
      <c r="J998" s="168"/>
      <c r="K998" s="168"/>
      <c r="L998" s="196"/>
    </row>
    <row r="999" spans="1:12" ht="26.25" customHeight="1">
      <c r="A999" s="167"/>
      <c r="B999" s="276"/>
      <c r="C999" s="168"/>
      <c r="D999" s="168"/>
      <c r="E999" s="266"/>
      <c r="F999" s="268"/>
      <c r="G999" s="168"/>
      <c r="H999" s="168"/>
      <c r="I999" s="168"/>
      <c r="J999" s="168"/>
      <c r="K999" s="168"/>
      <c r="L999" s="196"/>
    </row>
    <row r="1000" spans="1:12" ht="26.25" customHeight="1">
      <c r="A1000" s="167"/>
      <c r="B1000" s="276"/>
      <c r="C1000" s="168"/>
      <c r="D1000" s="168"/>
      <c r="E1000" s="266"/>
      <c r="F1000" s="268"/>
      <c r="G1000" s="168"/>
      <c r="H1000" s="168"/>
      <c r="I1000" s="168"/>
      <c r="J1000" s="168"/>
      <c r="K1000" s="168"/>
      <c r="L1000" s="196"/>
    </row>
    <row r="1001" spans="1:12" ht="26.25" customHeight="1">
      <c r="A1001" s="167"/>
      <c r="B1001" s="276"/>
      <c r="C1001" s="168"/>
      <c r="D1001" s="168"/>
      <c r="E1001" s="266"/>
      <c r="F1001" s="268"/>
      <c r="G1001" s="168"/>
      <c r="H1001" s="168"/>
      <c r="I1001" s="168"/>
      <c r="J1001" s="168"/>
      <c r="K1001" s="168"/>
      <c r="L1001" s="196"/>
    </row>
    <row r="1002" spans="1:12" ht="26.25" customHeight="1">
      <c r="A1002" s="167"/>
      <c r="B1002" s="276"/>
      <c r="C1002" s="168"/>
      <c r="D1002" s="168"/>
      <c r="E1002" s="266"/>
      <c r="F1002" s="268"/>
      <c r="G1002" s="168"/>
      <c r="H1002" s="168"/>
      <c r="I1002" s="168"/>
      <c r="J1002" s="168"/>
      <c r="K1002" s="168"/>
      <c r="L1002" s="196"/>
    </row>
    <row r="1003" spans="1:12" ht="26.25" customHeight="1">
      <c r="A1003" s="167"/>
      <c r="B1003" s="276"/>
      <c r="C1003" s="168"/>
      <c r="D1003" s="168"/>
      <c r="E1003" s="266"/>
      <c r="F1003" s="268"/>
      <c r="G1003" s="168"/>
      <c r="H1003" s="168"/>
      <c r="I1003" s="168"/>
      <c r="J1003" s="168"/>
      <c r="K1003" s="168"/>
      <c r="L1003" s="196"/>
    </row>
    <row r="1004" spans="1:12" ht="26.25" customHeight="1">
      <c r="A1004" s="167"/>
      <c r="B1004" s="276"/>
      <c r="C1004" s="168"/>
      <c r="D1004" s="168"/>
      <c r="E1004" s="266"/>
      <c r="F1004" s="268"/>
      <c r="G1004" s="168"/>
      <c r="H1004" s="168"/>
      <c r="I1004" s="168"/>
      <c r="J1004" s="168"/>
      <c r="K1004" s="168"/>
      <c r="L1004" s="196"/>
    </row>
    <row r="1005" spans="1:12" ht="26.25" customHeight="1">
      <c r="A1005" s="167"/>
      <c r="B1005" s="276"/>
      <c r="C1005" s="168"/>
      <c r="D1005" s="168"/>
      <c r="E1005" s="266"/>
      <c r="F1005" s="268"/>
      <c r="G1005" s="168"/>
      <c r="H1005" s="168"/>
      <c r="I1005" s="168"/>
      <c r="J1005" s="168"/>
      <c r="K1005" s="168"/>
      <c r="L1005" s="196"/>
    </row>
    <row r="1006" spans="1:12" ht="26.25" customHeight="1">
      <c r="A1006" s="167"/>
      <c r="B1006" s="276"/>
      <c r="C1006" s="168"/>
      <c r="D1006" s="168"/>
      <c r="E1006" s="266"/>
      <c r="F1006" s="268"/>
      <c r="G1006" s="168"/>
      <c r="H1006" s="168"/>
      <c r="I1006" s="168"/>
      <c r="J1006" s="168"/>
      <c r="K1006" s="168"/>
      <c r="L1006" s="196"/>
    </row>
    <row r="1007" spans="1:12" ht="26.25" customHeight="1">
      <c r="A1007" s="167"/>
      <c r="B1007" s="276"/>
      <c r="C1007" s="168"/>
      <c r="D1007" s="168"/>
      <c r="E1007" s="266"/>
      <c r="F1007" s="268"/>
      <c r="G1007" s="168"/>
      <c r="H1007" s="168"/>
      <c r="I1007" s="168"/>
      <c r="J1007" s="168"/>
      <c r="K1007" s="168"/>
      <c r="L1007" s="196"/>
    </row>
    <row r="1008" spans="1:12" ht="26.25" customHeight="1">
      <c r="A1008" s="167"/>
      <c r="B1008" s="276"/>
      <c r="C1008" s="168"/>
      <c r="D1008" s="168"/>
      <c r="E1008" s="266"/>
      <c r="F1008" s="268"/>
      <c r="G1008" s="168"/>
      <c r="H1008" s="168"/>
      <c r="I1008" s="168"/>
      <c r="J1008" s="168"/>
      <c r="K1008" s="168"/>
      <c r="L1008" s="196"/>
    </row>
    <row r="1009" spans="1:12" ht="26.25" customHeight="1">
      <c r="A1009" s="167"/>
      <c r="B1009" s="276"/>
      <c r="C1009" s="168"/>
      <c r="D1009" s="168"/>
      <c r="E1009" s="266"/>
      <c r="F1009" s="268"/>
      <c r="G1009" s="168"/>
      <c r="H1009" s="168"/>
      <c r="I1009" s="168"/>
      <c r="J1009" s="168"/>
      <c r="K1009" s="168"/>
      <c r="L1009" s="196"/>
    </row>
    <row r="1010" spans="1:12" ht="26.25" customHeight="1">
      <c r="A1010" s="167"/>
      <c r="B1010" s="276"/>
      <c r="C1010" s="168"/>
      <c r="D1010" s="168"/>
      <c r="E1010" s="285"/>
      <c r="F1010" s="268"/>
      <c r="G1010" s="168"/>
      <c r="H1010" s="168"/>
      <c r="I1010" s="168"/>
      <c r="J1010" s="168"/>
      <c r="K1010" s="168"/>
      <c r="L1010" s="196"/>
    </row>
    <row r="1011" spans="1:12" ht="26.25" customHeight="1">
      <c r="A1011" s="167"/>
      <c r="B1011" s="276"/>
      <c r="C1011" s="168"/>
      <c r="D1011" s="168"/>
      <c r="E1011" s="266"/>
      <c r="F1011" s="268"/>
      <c r="G1011" s="168"/>
      <c r="H1011" s="168"/>
      <c r="I1011" s="168"/>
      <c r="J1011" s="168"/>
      <c r="K1011" s="168"/>
      <c r="L1011" s="196"/>
    </row>
    <row r="1012" spans="1:12" ht="26.25" customHeight="1">
      <c r="A1012" s="167"/>
      <c r="B1012" s="276"/>
      <c r="C1012" s="168"/>
      <c r="D1012" s="168"/>
      <c r="E1012" s="266"/>
      <c r="F1012" s="268"/>
      <c r="G1012" s="168"/>
      <c r="H1012" s="168"/>
      <c r="I1012" s="168"/>
      <c r="J1012" s="168"/>
      <c r="K1012" s="168"/>
      <c r="L1012" s="196"/>
    </row>
    <row r="1013" spans="1:12" ht="26.25" customHeight="1">
      <c r="A1013" s="167"/>
      <c r="B1013" s="276"/>
      <c r="C1013" s="168"/>
      <c r="D1013" s="168"/>
      <c r="E1013" s="266"/>
      <c r="F1013" s="268"/>
      <c r="G1013" s="168"/>
      <c r="H1013" s="168"/>
      <c r="I1013" s="168"/>
      <c r="J1013" s="168"/>
      <c r="K1013" s="168"/>
      <c r="L1013" s="196"/>
    </row>
    <row r="1014" spans="1:12" ht="26.25" customHeight="1">
      <c r="A1014" s="167"/>
      <c r="B1014" s="276"/>
      <c r="C1014" s="168"/>
      <c r="D1014" s="168"/>
      <c r="E1014" s="266"/>
      <c r="F1014" s="268"/>
      <c r="G1014" s="168"/>
      <c r="H1014" s="168"/>
      <c r="I1014" s="168"/>
      <c r="J1014" s="168"/>
      <c r="K1014" s="168"/>
      <c r="L1014" s="196"/>
    </row>
    <row r="1015" spans="1:12" ht="26.25" customHeight="1">
      <c r="A1015" s="167"/>
      <c r="B1015" s="276"/>
      <c r="C1015" s="168"/>
      <c r="D1015" s="168"/>
      <c r="E1015" s="266"/>
      <c r="F1015" s="268"/>
      <c r="G1015" s="168"/>
      <c r="H1015" s="168"/>
      <c r="I1015" s="168"/>
      <c r="J1015" s="168"/>
      <c r="K1015" s="168"/>
      <c r="L1015" s="196"/>
    </row>
    <row r="1016" spans="1:12" ht="26.25" customHeight="1">
      <c r="A1016" s="167"/>
      <c r="B1016" s="276"/>
      <c r="C1016" s="168"/>
      <c r="D1016" s="168"/>
      <c r="E1016" s="266"/>
      <c r="F1016" s="268"/>
      <c r="G1016" s="168"/>
      <c r="H1016" s="168"/>
      <c r="I1016" s="168"/>
      <c r="J1016" s="168"/>
      <c r="K1016" s="168"/>
      <c r="L1016" s="196"/>
    </row>
    <row r="1017" spans="1:12" ht="26.25" customHeight="1">
      <c r="A1017" s="167"/>
      <c r="B1017" s="276"/>
      <c r="C1017" s="168"/>
      <c r="D1017" s="168"/>
      <c r="E1017" s="266"/>
      <c r="F1017" s="268"/>
      <c r="G1017" s="168"/>
      <c r="H1017" s="168"/>
      <c r="I1017" s="168"/>
      <c r="J1017" s="168"/>
      <c r="K1017" s="168"/>
      <c r="L1017" s="196"/>
    </row>
    <row r="1018" spans="1:12" ht="26.25" customHeight="1">
      <c r="A1018" s="167"/>
      <c r="B1018" s="276"/>
      <c r="C1018" s="168"/>
      <c r="D1018" s="168"/>
      <c r="E1018" s="266"/>
      <c r="F1018" s="268"/>
      <c r="G1018" s="168"/>
      <c r="H1018" s="168"/>
      <c r="I1018" s="168"/>
      <c r="J1018" s="168"/>
      <c r="K1018" s="168"/>
      <c r="L1018" s="196"/>
    </row>
    <row r="1019" spans="1:12" ht="26.25" customHeight="1">
      <c r="A1019" s="167"/>
      <c r="B1019" s="276"/>
      <c r="C1019" s="168"/>
      <c r="D1019" s="168"/>
      <c r="E1019" s="266"/>
      <c r="F1019" s="268"/>
      <c r="G1019" s="168"/>
      <c r="H1019" s="168"/>
      <c r="I1019" s="168"/>
      <c r="J1019" s="168"/>
      <c r="K1019" s="168"/>
      <c r="L1019" s="196"/>
    </row>
    <row r="1020" spans="1:12" ht="26.25" customHeight="1">
      <c r="A1020" s="167"/>
      <c r="B1020" s="276"/>
      <c r="C1020" s="168"/>
      <c r="D1020" s="168"/>
      <c r="E1020" s="266"/>
      <c r="F1020" s="268"/>
      <c r="G1020" s="168"/>
      <c r="H1020" s="168"/>
      <c r="I1020" s="168"/>
      <c r="J1020" s="168"/>
      <c r="K1020" s="168"/>
      <c r="L1020" s="196"/>
    </row>
    <row r="1021" spans="1:12" ht="26.25" customHeight="1">
      <c r="A1021" s="167"/>
      <c r="B1021" s="276"/>
      <c r="C1021" s="168"/>
      <c r="D1021" s="168"/>
      <c r="E1021" s="266"/>
      <c r="F1021" s="268"/>
      <c r="G1021" s="168"/>
      <c r="H1021" s="168"/>
      <c r="I1021" s="168"/>
      <c r="J1021" s="168"/>
      <c r="K1021" s="168"/>
      <c r="L1021" s="196"/>
    </row>
    <row r="1022" spans="1:12" ht="26.25" customHeight="1">
      <c r="A1022" s="167"/>
      <c r="B1022" s="276"/>
      <c r="C1022" s="168"/>
      <c r="D1022" s="168"/>
      <c r="E1022" s="266"/>
      <c r="F1022" s="268"/>
      <c r="G1022" s="168"/>
      <c r="H1022" s="168"/>
      <c r="I1022" s="168"/>
      <c r="J1022" s="168"/>
      <c r="K1022" s="168"/>
      <c r="L1022" s="196"/>
    </row>
    <row r="1023" spans="1:12" ht="26.25" customHeight="1">
      <c r="A1023" s="167"/>
      <c r="B1023" s="276"/>
      <c r="C1023" s="168"/>
      <c r="D1023" s="168"/>
      <c r="E1023" s="266"/>
      <c r="F1023" s="268"/>
      <c r="G1023" s="168"/>
      <c r="H1023" s="168"/>
      <c r="I1023" s="168"/>
      <c r="J1023" s="168"/>
      <c r="K1023" s="168"/>
      <c r="L1023" s="196"/>
    </row>
    <row r="1024" spans="1:12" ht="26.25" customHeight="1">
      <c r="A1024" s="167"/>
      <c r="B1024" s="276"/>
      <c r="C1024" s="168"/>
      <c r="D1024" s="168"/>
      <c r="E1024" s="266"/>
      <c r="F1024" s="268"/>
      <c r="G1024" s="168"/>
      <c r="H1024" s="168"/>
      <c r="I1024" s="168"/>
      <c r="J1024" s="168"/>
      <c r="K1024" s="168"/>
      <c r="L1024" s="196"/>
    </row>
    <row r="1025" spans="1:13" ht="26.25" customHeight="1">
      <c r="A1025" s="167"/>
      <c r="B1025" s="276"/>
      <c r="C1025" s="168"/>
      <c r="D1025" s="168"/>
      <c r="E1025" s="266"/>
      <c r="F1025" s="268"/>
      <c r="G1025" s="168"/>
      <c r="H1025" s="168"/>
      <c r="I1025" s="168"/>
      <c r="J1025" s="168"/>
      <c r="K1025" s="168"/>
      <c r="L1025" s="196"/>
    </row>
    <row r="1026" spans="1:13" ht="26.25" customHeight="1">
      <c r="A1026" s="167"/>
      <c r="B1026" s="276"/>
      <c r="C1026" s="168"/>
      <c r="D1026" s="168"/>
      <c r="E1026" s="266"/>
      <c r="F1026" s="268"/>
      <c r="G1026" s="168"/>
      <c r="H1026" s="168"/>
      <c r="I1026" s="168"/>
      <c r="J1026" s="168"/>
      <c r="K1026" s="168"/>
      <c r="L1026" s="196"/>
    </row>
    <row r="1027" spans="1:13" ht="26.25" customHeight="1">
      <c r="A1027" s="167"/>
      <c r="B1027" s="276"/>
      <c r="C1027" s="168"/>
      <c r="D1027" s="168"/>
      <c r="E1027" s="266"/>
      <c r="F1027" s="268"/>
      <c r="G1027" s="168"/>
      <c r="H1027" s="168"/>
      <c r="I1027" s="168"/>
      <c r="J1027" s="168"/>
      <c r="K1027" s="168"/>
      <c r="L1027" s="196"/>
    </row>
    <row r="1028" spans="1:13" ht="26.25" customHeight="1">
      <c r="A1028" s="167"/>
      <c r="B1028" s="276"/>
      <c r="C1028" s="168"/>
      <c r="D1028" s="168"/>
      <c r="E1028" s="266"/>
      <c r="F1028" s="268"/>
      <c r="G1028" s="168"/>
      <c r="H1028" s="168"/>
      <c r="I1028" s="168"/>
      <c r="J1028" s="168"/>
      <c r="K1028" s="168"/>
      <c r="L1028" s="196"/>
    </row>
    <row r="1029" spans="1:13" ht="26.25" customHeight="1">
      <c r="A1029" s="167"/>
      <c r="B1029" s="276"/>
      <c r="C1029" s="168"/>
      <c r="D1029" s="168"/>
      <c r="E1029" s="266"/>
      <c r="F1029" s="268"/>
      <c r="G1029" s="168"/>
      <c r="H1029" s="168"/>
      <c r="I1029" s="168"/>
      <c r="J1029" s="168"/>
      <c r="K1029" s="168"/>
      <c r="L1029" s="196"/>
    </row>
    <row r="1030" spans="1:13" ht="26.25" customHeight="1">
      <c r="A1030" s="167"/>
      <c r="B1030" s="276"/>
      <c r="C1030" s="168"/>
      <c r="D1030" s="168"/>
      <c r="E1030" s="266"/>
      <c r="F1030" s="268"/>
      <c r="G1030" s="168"/>
      <c r="H1030" s="168"/>
      <c r="I1030" s="168"/>
      <c r="J1030" s="168"/>
      <c r="K1030" s="168"/>
      <c r="L1030" s="196"/>
    </row>
    <row r="1031" spans="1:13" ht="26.25" customHeight="1">
      <c r="A1031" s="167"/>
      <c r="B1031" s="276"/>
      <c r="C1031" s="168"/>
      <c r="D1031" s="168"/>
      <c r="E1031" s="266"/>
      <c r="F1031" s="268"/>
      <c r="G1031" s="168"/>
      <c r="H1031" s="168"/>
      <c r="I1031" s="168"/>
      <c r="J1031" s="168"/>
      <c r="K1031" s="168"/>
      <c r="L1031" s="196"/>
    </row>
    <row r="1032" spans="1:13" ht="26.25" customHeight="1">
      <c r="A1032" s="167"/>
      <c r="B1032" s="276"/>
      <c r="C1032" s="168"/>
      <c r="D1032" s="168"/>
      <c r="E1032" s="266"/>
      <c r="F1032" s="268"/>
      <c r="G1032" s="168"/>
      <c r="H1032" s="168"/>
      <c r="I1032" s="168"/>
      <c r="J1032" s="168"/>
      <c r="K1032" s="168"/>
      <c r="L1032" s="196"/>
    </row>
    <row r="1033" spans="1:13" s="242" customFormat="1" ht="26.25" customHeight="1">
      <c r="A1033" s="293"/>
      <c r="B1033" s="294"/>
      <c r="C1033" s="295"/>
      <c r="D1033" s="295"/>
      <c r="E1033" s="304"/>
      <c r="F1033" s="305"/>
      <c r="G1033" s="295"/>
      <c r="H1033" s="295"/>
      <c r="I1033" s="295"/>
      <c r="J1033" s="295"/>
      <c r="K1033" s="295"/>
      <c r="L1033" s="239"/>
      <c r="M1033" s="241"/>
    </row>
    <row r="1034" spans="1:13" ht="26.25" customHeight="1">
      <c r="A1034" s="167"/>
      <c r="B1034" s="276"/>
      <c r="C1034" s="168"/>
      <c r="D1034" s="168"/>
      <c r="E1034" s="266"/>
      <c r="F1034" s="268"/>
      <c r="G1034" s="168"/>
      <c r="H1034" s="168"/>
      <c r="I1034" s="168"/>
      <c r="J1034" s="168"/>
      <c r="K1034" s="168"/>
      <c r="L1034" s="196"/>
    </row>
    <row r="1035" spans="1:13" ht="26.25" customHeight="1">
      <c r="A1035" s="167"/>
      <c r="B1035" s="276"/>
      <c r="C1035" s="168"/>
      <c r="D1035" s="168"/>
      <c r="E1035" s="266"/>
      <c r="F1035" s="268"/>
      <c r="G1035" s="168"/>
      <c r="H1035" s="168"/>
      <c r="I1035" s="168"/>
      <c r="J1035" s="168"/>
      <c r="K1035" s="168"/>
      <c r="L1035" s="196"/>
    </row>
    <row r="1036" spans="1:13" ht="26.25" customHeight="1">
      <c r="A1036" s="167"/>
      <c r="B1036" s="276"/>
      <c r="C1036" s="168"/>
      <c r="D1036" s="168"/>
      <c r="E1036" s="266"/>
      <c r="F1036" s="268"/>
      <c r="G1036" s="168"/>
      <c r="H1036" s="168"/>
      <c r="I1036" s="168"/>
      <c r="J1036" s="168"/>
      <c r="K1036" s="168"/>
      <c r="L1036" s="196"/>
    </row>
    <row r="1037" spans="1:13" ht="26.25" customHeight="1">
      <c r="A1037" s="167"/>
      <c r="B1037" s="276"/>
      <c r="C1037" s="168"/>
      <c r="D1037" s="168"/>
      <c r="E1037" s="266"/>
      <c r="F1037" s="268"/>
      <c r="G1037" s="168"/>
      <c r="H1037" s="168"/>
      <c r="I1037" s="168"/>
      <c r="J1037" s="168"/>
      <c r="K1037" s="168"/>
      <c r="L1037" s="196"/>
    </row>
    <row r="1038" spans="1:13" ht="26.25" customHeight="1">
      <c r="A1038" s="167"/>
      <c r="B1038" s="276"/>
      <c r="C1038" s="168"/>
      <c r="D1038" s="168"/>
      <c r="E1038" s="266"/>
      <c r="F1038" s="268"/>
      <c r="G1038" s="168"/>
      <c r="H1038" s="168"/>
      <c r="I1038" s="168"/>
      <c r="J1038" s="168"/>
      <c r="K1038" s="168"/>
      <c r="L1038" s="196"/>
    </row>
    <row r="1039" spans="1:13" ht="26.25" customHeight="1">
      <c r="A1039" s="167"/>
      <c r="B1039" s="276"/>
      <c r="C1039" s="168"/>
      <c r="D1039" s="168"/>
      <c r="E1039" s="266"/>
      <c r="F1039" s="268"/>
      <c r="G1039" s="168"/>
      <c r="H1039" s="168"/>
      <c r="I1039" s="168"/>
      <c r="J1039" s="168"/>
      <c r="K1039" s="168"/>
      <c r="L1039" s="196"/>
    </row>
    <row r="1040" spans="1:13" ht="26.25" customHeight="1">
      <c r="A1040" s="167"/>
      <c r="B1040" s="276"/>
      <c r="C1040" s="168"/>
      <c r="D1040" s="168"/>
      <c r="E1040" s="266"/>
      <c r="F1040" s="268"/>
      <c r="G1040" s="168"/>
      <c r="H1040" s="168"/>
      <c r="I1040" s="168"/>
      <c r="J1040" s="168"/>
      <c r="K1040" s="168"/>
      <c r="L1040" s="196"/>
    </row>
    <row r="1041" spans="1:12" ht="26.25" customHeight="1">
      <c r="A1041" s="167"/>
      <c r="B1041" s="276"/>
      <c r="C1041" s="168"/>
      <c r="D1041" s="168"/>
      <c r="E1041" s="266"/>
      <c r="F1041" s="268"/>
      <c r="G1041" s="168"/>
      <c r="H1041" s="168"/>
      <c r="I1041" s="168"/>
      <c r="J1041" s="168"/>
      <c r="K1041" s="168"/>
      <c r="L1041" s="196"/>
    </row>
    <row r="1042" spans="1:12" ht="26.25" customHeight="1">
      <c r="A1042" s="167"/>
      <c r="B1042" s="276"/>
      <c r="C1042" s="168"/>
      <c r="D1042" s="168"/>
      <c r="E1042" s="266"/>
      <c r="F1042" s="268"/>
      <c r="G1042" s="168"/>
      <c r="H1042" s="168"/>
      <c r="I1042" s="168"/>
      <c r="J1042" s="168"/>
      <c r="K1042" s="168"/>
      <c r="L1042" s="196"/>
    </row>
    <row r="1043" spans="1:12" ht="26.25" customHeight="1">
      <c r="A1043" s="167"/>
      <c r="B1043" s="276"/>
      <c r="C1043" s="168"/>
      <c r="D1043" s="168"/>
      <c r="E1043" s="266"/>
      <c r="F1043" s="268"/>
      <c r="G1043" s="168"/>
      <c r="H1043" s="168"/>
      <c r="I1043" s="168"/>
      <c r="J1043" s="168"/>
      <c r="K1043" s="168"/>
      <c r="L1043" s="196"/>
    </row>
    <row r="1044" spans="1:12" ht="26.25" customHeight="1">
      <c r="A1044" s="167"/>
      <c r="B1044" s="276"/>
      <c r="C1044" s="168"/>
      <c r="D1044" s="168"/>
      <c r="E1044" s="266"/>
      <c r="F1044" s="268"/>
      <c r="G1044" s="168"/>
      <c r="H1044" s="168"/>
      <c r="I1044" s="168"/>
      <c r="J1044" s="168"/>
      <c r="K1044" s="168"/>
      <c r="L1044" s="196"/>
    </row>
    <row r="1045" spans="1:12" ht="26.25" customHeight="1">
      <c r="A1045" s="167"/>
      <c r="B1045" s="276"/>
      <c r="C1045" s="168"/>
      <c r="D1045" s="168"/>
      <c r="E1045" s="266"/>
      <c r="F1045" s="268"/>
      <c r="G1045" s="168"/>
      <c r="H1045" s="168"/>
      <c r="I1045" s="168"/>
      <c r="J1045" s="168"/>
      <c r="K1045" s="168"/>
      <c r="L1045" s="196"/>
    </row>
    <row r="1046" spans="1:12" ht="26.25" customHeight="1">
      <c r="A1046" s="167"/>
      <c r="B1046" s="276"/>
      <c r="C1046" s="168"/>
      <c r="D1046" s="168"/>
      <c r="E1046" s="266"/>
      <c r="F1046" s="268"/>
      <c r="G1046" s="168"/>
      <c r="H1046" s="168"/>
      <c r="I1046" s="168"/>
      <c r="J1046" s="168"/>
      <c r="K1046" s="168"/>
      <c r="L1046" s="196"/>
    </row>
    <row r="1047" spans="1:12" ht="26.25" customHeight="1">
      <c r="A1047" s="167"/>
      <c r="B1047" s="276"/>
      <c r="C1047" s="168"/>
      <c r="D1047" s="168"/>
      <c r="E1047" s="266"/>
      <c r="F1047" s="268"/>
      <c r="G1047" s="168"/>
      <c r="H1047" s="168"/>
      <c r="I1047" s="168"/>
      <c r="J1047" s="168"/>
      <c r="K1047" s="168"/>
      <c r="L1047" s="196"/>
    </row>
    <row r="1048" spans="1:12" ht="26.25" customHeight="1">
      <c r="A1048" s="167"/>
      <c r="B1048" s="276"/>
      <c r="C1048" s="168"/>
      <c r="D1048" s="168"/>
      <c r="E1048" s="266"/>
      <c r="F1048" s="268"/>
      <c r="G1048" s="168"/>
      <c r="H1048" s="168"/>
      <c r="I1048" s="168"/>
      <c r="J1048" s="168"/>
      <c r="K1048" s="168"/>
      <c r="L1048" s="196"/>
    </row>
    <row r="1049" spans="1:12" ht="26.25" customHeight="1">
      <c r="A1049" s="167"/>
      <c r="B1049" s="276"/>
      <c r="C1049" s="168"/>
      <c r="D1049" s="168"/>
      <c r="E1049" s="266"/>
      <c r="F1049" s="268"/>
      <c r="G1049" s="168"/>
      <c r="H1049" s="168"/>
      <c r="I1049" s="168"/>
      <c r="J1049" s="168"/>
      <c r="K1049" s="168"/>
      <c r="L1049" s="196"/>
    </row>
    <row r="1050" spans="1:12" ht="26.25" customHeight="1">
      <c r="A1050" s="167"/>
      <c r="B1050" s="276"/>
      <c r="C1050" s="168"/>
      <c r="D1050" s="168"/>
      <c r="E1050" s="266"/>
      <c r="F1050" s="268"/>
      <c r="G1050" s="168"/>
      <c r="H1050" s="168"/>
      <c r="I1050" s="168"/>
      <c r="J1050" s="168"/>
      <c r="K1050" s="168"/>
      <c r="L1050" s="196"/>
    </row>
    <row r="1051" spans="1:12" ht="26.25" customHeight="1">
      <c r="A1051" s="167"/>
      <c r="B1051" s="276"/>
      <c r="C1051" s="168"/>
      <c r="D1051" s="168"/>
      <c r="E1051" s="266"/>
      <c r="F1051" s="268"/>
      <c r="G1051" s="168"/>
      <c r="H1051" s="168"/>
      <c r="I1051" s="168"/>
      <c r="J1051" s="168"/>
      <c r="K1051" s="168"/>
      <c r="L1051" s="196"/>
    </row>
    <row r="1052" spans="1:12" ht="26.25" customHeight="1">
      <c r="A1052" s="167"/>
      <c r="B1052" s="276"/>
      <c r="C1052" s="168"/>
      <c r="D1052" s="168"/>
      <c r="E1052" s="266"/>
      <c r="F1052" s="268"/>
      <c r="G1052" s="168"/>
      <c r="H1052" s="168"/>
      <c r="I1052" s="168"/>
      <c r="J1052" s="168"/>
      <c r="K1052" s="168"/>
      <c r="L1052" s="196"/>
    </row>
    <row r="1053" spans="1:12" ht="26.25" customHeight="1">
      <c r="A1053" s="167"/>
      <c r="B1053" s="276"/>
      <c r="C1053" s="168"/>
      <c r="D1053" s="168"/>
      <c r="E1053" s="266"/>
      <c r="F1053" s="268"/>
      <c r="G1053" s="168"/>
      <c r="H1053" s="168"/>
      <c r="I1053" s="168"/>
      <c r="J1053" s="168"/>
      <c r="K1053" s="168"/>
      <c r="L1053" s="196"/>
    </row>
    <row r="1054" spans="1:12" ht="26.25" customHeight="1">
      <c r="A1054" s="167"/>
      <c r="B1054" s="276"/>
      <c r="C1054" s="168"/>
      <c r="D1054" s="168"/>
      <c r="E1054" s="266"/>
      <c r="F1054" s="268"/>
      <c r="G1054" s="168"/>
      <c r="H1054" s="168"/>
      <c r="I1054" s="168"/>
      <c r="J1054" s="168"/>
      <c r="K1054" s="168"/>
      <c r="L1054" s="196"/>
    </row>
    <row r="1055" spans="1:12" ht="26.25" customHeight="1">
      <c r="A1055" s="167"/>
      <c r="B1055" s="276"/>
      <c r="C1055" s="168"/>
      <c r="D1055" s="168"/>
      <c r="E1055" s="266"/>
      <c r="F1055" s="268"/>
      <c r="G1055" s="168"/>
      <c r="H1055" s="168"/>
      <c r="I1055" s="168"/>
      <c r="J1055" s="168"/>
      <c r="K1055" s="168"/>
      <c r="L1055" s="196"/>
    </row>
    <row r="1056" spans="1:12" ht="26.25" customHeight="1">
      <c r="A1056" s="167"/>
      <c r="B1056" s="276"/>
      <c r="C1056" s="168"/>
      <c r="D1056" s="168"/>
      <c r="E1056" s="266"/>
      <c r="F1056" s="268"/>
      <c r="G1056" s="168"/>
      <c r="H1056" s="168"/>
      <c r="I1056" s="168"/>
      <c r="J1056" s="168"/>
      <c r="K1056" s="168"/>
      <c r="L1056" s="196"/>
    </row>
    <row r="1057" spans="1:12" ht="26.25" customHeight="1">
      <c r="A1057" s="167"/>
      <c r="B1057" s="276"/>
      <c r="C1057" s="168"/>
      <c r="D1057" s="168"/>
      <c r="E1057" s="266"/>
      <c r="F1057" s="268"/>
      <c r="G1057" s="168"/>
      <c r="H1057" s="168"/>
      <c r="I1057" s="168"/>
      <c r="J1057" s="168"/>
      <c r="K1057" s="168"/>
      <c r="L1057" s="196"/>
    </row>
    <row r="1058" spans="1:12" ht="26.25" customHeight="1">
      <c r="A1058" s="167"/>
      <c r="B1058" s="276"/>
      <c r="C1058" s="168"/>
      <c r="D1058" s="168"/>
      <c r="E1058" s="266"/>
      <c r="F1058" s="268"/>
      <c r="G1058" s="168"/>
      <c r="H1058" s="168"/>
      <c r="I1058" s="168"/>
      <c r="J1058" s="168"/>
      <c r="K1058" s="168"/>
      <c r="L1058" s="196"/>
    </row>
    <row r="1059" spans="1:12" ht="26.25" customHeight="1">
      <c r="A1059" s="167"/>
      <c r="B1059" s="276"/>
      <c r="C1059" s="168"/>
      <c r="D1059" s="168"/>
      <c r="E1059" s="266"/>
      <c r="F1059" s="268"/>
      <c r="G1059" s="168"/>
      <c r="H1059" s="168"/>
      <c r="I1059" s="168"/>
      <c r="J1059" s="168"/>
      <c r="K1059" s="168"/>
      <c r="L1059" s="196"/>
    </row>
    <row r="1060" spans="1:12" ht="26.25" customHeight="1">
      <c r="A1060" s="167"/>
      <c r="B1060" s="276"/>
      <c r="C1060" s="168"/>
      <c r="D1060" s="168"/>
      <c r="E1060" s="266"/>
      <c r="F1060" s="268"/>
      <c r="G1060" s="168"/>
      <c r="H1060" s="168"/>
      <c r="I1060" s="168"/>
      <c r="J1060" s="168"/>
      <c r="K1060" s="168"/>
      <c r="L1060" s="196"/>
    </row>
    <row r="1061" spans="1:12" ht="26.25" customHeight="1">
      <c r="A1061" s="167"/>
      <c r="B1061" s="276"/>
      <c r="C1061" s="168"/>
      <c r="D1061" s="168"/>
      <c r="E1061" s="266"/>
      <c r="F1061" s="268"/>
      <c r="G1061" s="168"/>
      <c r="H1061" s="168"/>
      <c r="I1061" s="168"/>
      <c r="J1061" s="168"/>
      <c r="K1061" s="168"/>
      <c r="L1061" s="196"/>
    </row>
    <row r="1062" spans="1:12" ht="26.25" customHeight="1">
      <c r="A1062" s="167"/>
      <c r="B1062" s="276"/>
      <c r="C1062" s="168"/>
      <c r="D1062" s="168"/>
      <c r="E1062" s="266"/>
      <c r="F1062" s="268"/>
      <c r="G1062" s="168"/>
      <c r="H1062" s="168"/>
      <c r="I1062" s="168"/>
      <c r="J1062" s="168"/>
      <c r="K1062" s="168"/>
      <c r="L1062" s="196"/>
    </row>
    <row r="1063" spans="1:12" ht="26.25" customHeight="1">
      <c r="A1063" s="167"/>
      <c r="B1063" s="276"/>
      <c r="C1063" s="168"/>
      <c r="D1063" s="168"/>
      <c r="E1063" s="266"/>
      <c r="F1063" s="268"/>
      <c r="G1063" s="168"/>
      <c r="H1063" s="168"/>
      <c r="I1063" s="168"/>
      <c r="J1063" s="168"/>
      <c r="K1063" s="168"/>
      <c r="L1063" s="196"/>
    </row>
    <row r="1064" spans="1:12" ht="26.25" customHeight="1">
      <c r="A1064" s="167"/>
      <c r="B1064" s="276"/>
      <c r="C1064" s="168"/>
      <c r="D1064" s="168"/>
      <c r="E1064" s="266"/>
      <c r="F1064" s="268"/>
      <c r="G1064" s="168"/>
      <c r="H1064" s="168"/>
      <c r="I1064" s="168"/>
      <c r="J1064" s="168"/>
      <c r="K1064" s="168"/>
      <c r="L1064" s="196"/>
    </row>
    <row r="1065" spans="1:12" ht="26.25" customHeight="1">
      <c r="A1065" s="167"/>
      <c r="B1065" s="276"/>
      <c r="C1065" s="168"/>
      <c r="D1065" s="168"/>
      <c r="E1065" s="266"/>
      <c r="F1065" s="268"/>
      <c r="G1065" s="168"/>
      <c r="H1065" s="168"/>
      <c r="I1065" s="168"/>
      <c r="J1065" s="168"/>
      <c r="K1065" s="168"/>
      <c r="L1065" s="196"/>
    </row>
    <row r="1066" spans="1:12" ht="26.25" customHeight="1">
      <c r="A1066" s="167"/>
      <c r="B1066" s="276"/>
      <c r="C1066" s="168"/>
      <c r="D1066" s="168"/>
      <c r="E1066" s="266"/>
      <c r="F1066" s="268"/>
      <c r="G1066" s="168"/>
      <c r="H1066" s="168"/>
      <c r="I1066" s="168"/>
      <c r="J1066" s="168"/>
      <c r="K1066" s="168"/>
      <c r="L1066" s="196"/>
    </row>
    <row r="1067" spans="1:12" ht="26.25" customHeight="1">
      <c r="A1067" s="167"/>
      <c r="B1067" s="276"/>
      <c r="C1067" s="168"/>
      <c r="D1067" s="168"/>
      <c r="E1067" s="266"/>
      <c r="F1067" s="268"/>
      <c r="G1067" s="168"/>
      <c r="H1067" s="168"/>
      <c r="I1067" s="168"/>
      <c r="J1067" s="168"/>
      <c r="K1067" s="168"/>
      <c r="L1067" s="196"/>
    </row>
    <row r="1068" spans="1:12" ht="26.25" customHeight="1">
      <c r="A1068" s="167"/>
      <c r="B1068" s="276"/>
      <c r="C1068" s="168"/>
      <c r="D1068" s="168"/>
      <c r="E1068" s="266"/>
      <c r="F1068" s="268"/>
      <c r="G1068" s="168"/>
      <c r="H1068" s="168"/>
      <c r="I1068" s="168"/>
      <c r="J1068" s="168"/>
      <c r="K1068" s="168"/>
      <c r="L1068" s="196"/>
    </row>
    <row r="1069" spans="1:12" ht="26.25" customHeight="1">
      <c r="A1069" s="167"/>
      <c r="B1069" s="276"/>
      <c r="C1069" s="168"/>
      <c r="D1069" s="168"/>
      <c r="E1069" s="266"/>
      <c r="F1069" s="268"/>
      <c r="G1069" s="168"/>
      <c r="H1069" s="168"/>
      <c r="I1069" s="168"/>
      <c r="J1069" s="168"/>
      <c r="K1069" s="168"/>
      <c r="L1069" s="196"/>
    </row>
    <row r="1070" spans="1:12" ht="26.25" customHeight="1">
      <c r="A1070" s="167"/>
      <c r="B1070" s="276"/>
      <c r="C1070" s="168"/>
      <c r="D1070" s="168"/>
      <c r="E1070" s="266"/>
      <c r="F1070" s="268"/>
      <c r="G1070" s="168"/>
      <c r="H1070" s="168"/>
      <c r="I1070" s="168"/>
      <c r="J1070" s="168"/>
      <c r="K1070" s="168"/>
      <c r="L1070" s="196"/>
    </row>
    <row r="1071" spans="1:12" ht="26.25" customHeight="1">
      <c r="A1071" s="167"/>
      <c r="B1071" s="276"/>
      <c r="C1071" s="168"/>
      <c r="D1071" s="168"/>
      <c r="E1071" s="266"/>
      <c r="F1071" s="268"/>
      <c r="G1071" s="168"/>
      <c r="H1071" s="168"/>
      <c r="I1071" s="168"/>
      <c r="J1071" s="168"/>
      <c r="K1071" s="168"/>
      <c r="L1071" s="196"/>
    </row>
    <row r="1072" spans="1:12" ht="26.25" customHeight="1">
      <c r="A1072" s="167"/>
      <c r="B1072" s="276"/>
      <c r="C1072" s="168"/>
      <c r="D1072" s="168"/>
      <c r="E1072" s="266"/>
      <c r="F1072" s="268"/>
      <c r="G1072" s="168"/>
      <c r="H1072" s="168"/>
      <c r="I1072" s="168"/>
      <c r="J1072" s="168"/>
      <c r="K1072" s="168"/>
      <c r="L1072" s="196"/>
    </row>
    <row r="1073" spans="1:12" ht="26.25" customHeight="1">
      <c r="A1073" s="167"/>
      <c r="B1073" s="276"/>
      <c r="C1073" s="168"/>
      <c r="D1073" s="168"/>
      <c r="E1073" s="266"/>
      <c r="F1073" s="268"/>
      <c r="G1073" s="168"/>
      <c r="H1073" s="168"/>
      <c r="I1073" s="168"/>
      <c r="J1073" s="168"/>
      <c r="K1073" s="168"/>
      <c r="L1073" s="196"/>
    </row>
    <row r="1074" spans="1:12" ht="26.25" customHeight="1">
      <c r="A1074" s="167"/>
      <c r="B1074" s="276"/>
      <c r="C1074" s="168"/>
      <c r="D1074" s="168"/>
      <c r="E1074" s="266"/>
      <c r="F1074" s="268"/>
      <c r="G1074" s="168"/>
      <c r="H1074" s="168"/>
      <c r="I1074" s="168"/>
      <c r="J1074" s="168"/>
      <c r="K1074" s="168"/>
      <c r="L1074" s="196"/>
    </row>
    <row r="1075" spans="1:12" ht="26.25" customHeight="1">
      <c r="A1075" s="167"/>
      <c r="B1075" s="276"/>
      <c r="C1075" s="168"/>
      <c r="D1075" s="168"/>
      <c r="E1075" s="266"/>
      <c r="F1075" s="268"/>
      <c r="G1075" s="168"/>
      <c r="H1075" s="168"/>
      <c r="I1075" s="168"/>
      <c r="J1075" s="168"/>
      <c r="K1075" s="168"/>
      <c r="L1075" s="196"/>
    </row>
    <row r="1076" spans="1:12" ht="26.25" customHeight="1">
      <c r="A1076" s="167"/>
      <c r="B1076" s="276"/>
      <c r="C1076" s="168"/>
      <c r="D1076" s="168"/>
      <c r="E1076" s="266"/>
      <c r="F1076" s="268"/>
      <c r="G1076" s="168"/>
      <c r="H1076" s="168"/>
      <c r="I1076" s="168"/>
      <c r="J1076" s="168"/>
      <c r="K1076" s="168"/>
      <c r="L1076" s="196"/>
    </row>
    <row r="1077" spans="1:12" ht="26.25" customHeight="1">
      <c r="A1077" s="167"/>
      <c r="B1077" s="276"/>
      <c r="C1077" s="168"/>
      <c r="D1077" s="168"/>
      <c r="E1077" s="266"/>
      <c r="F1077" s="268"/>
      <c r="G1077" s="168"/>
      <c r="H1077" s="168"/>
      <c r="I1077" s="168"/>
      <c r="J1077" s="168"/>
      <c r="K1077" s="168"/>
      <c r="L1077" s="196"/>
    </row>
    <row r="1078" spans="1:12" ht="26.25" customHeight="1">
      <c r="A1078" s="167"/>
      <c r="B1078" s="276"/>
      <c r="C1078" s="168"/>
      <c r="D1078" s="168"/>
      <c r="E1078" s="266"/>
      <c r="F1078" s="268"/>
      <c r="G1078" s="168"/>
      <c r="H1078" s="168"/>
      <c r="I1078" s="168"/>
      <c r="J1078" s="168"/>
      <c r="K1078" s="168"/>
      <c r="L1078" s="196"/>
    </row>
    <row r="1079" spans="1:12" ht="26.25" customHeight="1">
      <c r="A1079" s="167"/>
      <c r="B1079" s="276"/>
      <c r="C1079" s="168"/>
      <c r="D1079" s="168"/>
      <c r="E1079" s="266"/>
      <c r="F1079" s="268"/>
      <c r="G1079" s="168"/>
      <c r="H1079" s="168"/>
      <c r="I1079" s="168"/>
      <c r="J1079" s="168"/>
      <c r="K1079" s="168"/>
      <c r="L1079" s="196"/>
    </row>
    <row r="1080" spans="1:12" ht="26.25" customHeight="1">
      <c r="A1080" s="167"/>
      <c r="B1080" s="276"/>
      <c r="C1080" s="168"/>
      <c r="D1080" s="168"/>
      <c r="E1080" s="266"/>
      <c r="F1080" s="268"/>
      <c r="G1080" s="168"/>
      <c r="H1080" s="168"/>
      <c r="I1080" s="168"/>
      <c r="J1080" s="168"/>
      <c r="K1080" s="168"/>
      <c r="L1080" s="196"/>
    </row>
    <row r="1081" spans="1:12" ht="26.25" customHeight="1">
      <c r="A1081" s="167"/>
      <c r="B1081" s="276"/>
      <c r="C1081" s="168"/>
      <c r="D1081" s="168"/>
      <c r="E1081" s="266"/>
      <c r="F1081" s="268"/>
      <c r="G1081" s="168"/>
      <c r="H1081" s="168"/>
      <c r="I1081" s="168"/>
      <c r="J1081" s="168"/>
      <c r="K1081" s="168"/>
      <c r="L1081" s="196"/>
    </row>
    <row r="1082" spans="1:12" ht="26.25" customHeight="1">
      <c r="A1082" s="167"/>
      <c r="B1082" s="276"/>
      <c r="C1082" s="168"/>
      <c r="D1082" s="168"/>
      <c r="E1082" s="266"/>
      <c r="F1082" s="268"/>
      <c r="G1082" s="168"/>
      <c r="H1082" s="168"/>
      <c r="I1082" s="168"/>
      <c r="J1082" s="168"/>
      <c r="K1082" s="168"/>
      <c r="L1082" s="196"/>
    </row>
    <row r="1083" spans="1:12" ht="26.25" customHeight="1">
      <c r="A1083" s="167"/>
      <c r="B1083" s="276"/>
      <c r="C1083" s="168"/>
      <c r="D1083" s="168"/>
      <c r="E1083" s="266"/>
      <c r="F1083" s="268"/>
      <c r="G1083" s="168"/>
      <c r="H1083" s="168"/>
      <c r="I1083" s="168"/>
      <c r="J1083" s="168"/>
      <c r="K1083" s="168"/>
      <c r="L1083" s="196"/>
    </row>
    <row r="1084" spans="1:12" ht="26.25" customHeight="1">
      <c r="A1084" s="167"/>
      <c r="B1084" s="276"/>
      <c r="C1084" s="168"/>
      <c r="D1084" s="168"/>
      <c r="E1084" s="266"/>
      <c r="F1084" s="268"/>
      <c r="G1084" s="168"/>
      <c r="H1084" s="168"/>
      <c r="I1084" s="168"/>
      <c r="J1084" s="168"/>
      <c r="K1084" s="168"/>
      <c r="L1084" s="196"/>
    </row>
    <row r="1085" spans="1:12" ht="26.25" customHeight="1">
      <c r="A1085" s="167"/>
      <c r="B1085" s="276"/>
      <c r="C1085" s="168"/>
      <c r="D1085" s="168"/>
      <c r="E1085" s="266"/>
      <c r="F1085" s="268"/>
      <c r="G1085" s="168"/>
      <c r="H1085" s="168"/>
      <c r="I1085" s="168"/>
      <c r="J1085" s="168"/>
      <c r="K1085" s="168"/>
      <c r="L1085" s="196"/>
    </row>
    <row r="1086" spans="1:12" ht="26.25" customHeight="1">
      <c r="A1086" s="167"/>
      <c r="B1086" s="276"/>
      <c r="C1086" s="168"/>
      <c r="D1086" s="168"/>
      <c r="E1086" s="266"/>
      <c r="F1086" s="268"/>
      <c r="G1086" s="168"/>
      <c r="H1086" s="168"/>
      <c r="I1086" s="168"/>
      <c r="J1086" s="168"/>
      <c r="K1086" s="168"/>
      <c r="L1086" s="196"/>
    </row>
    <row r="1087" spans="1:12" ht="26.25" customHeight="1">
      <c r="A1087" s="167"/>
      <c r="B1087" s="276"/>
      <c r="C1087" s="168"/>
      <c r="D1087" s="168"/>
      <c r="E1087" s="266"/>
      <c r="F1087" s="268"/>
      <c r="G1087" s="168"/>
      <c r="H1087" s="168"/>
      <c r="I1087" s="168"/>
      <c r="J1087" s="168"/>
      <c r="K1087" s="168"/>
      <c r="L1087" s="196"/>
    </row>
    <row r="1088" spans="1:12" ht="26.25" customHeight="1">
      <c r="A1088" s="167"/>
      <c r="B1088" s="276"/>
      <c r="C1088" s="168"/>
      <c r="D1088" s="168"/>
      <c r="E1088" s="266"/>
      <c r="F1088" s="268"/>
      <c r="G1088" s="168"/>
      <c r="H1088" s="168"/>
      <c r="I1088" s="168"/>
      <c r="J1088" s="168"/>
      <c r="K1088" s="168"/>
      <c r="L1088" s="196"/>
    </row>
    <row r="1089" spans="1:12" ht="26.25" customHeight="1">
      <c r="A1089" s="167"/>
      <c r="B1089" s="276"/>
      <c r="C1089" s="168"/>
      <c r="D1089" s="168"/>
      <c r="E1089" s="266"/>
      <c r="F1089" s="268"/>
      <c r="G1089" s="168"/>
      <c r="H1089" s="168"/>
      <c r="I1089" s="168"/>
      <c r="J1089" s="168"/>
      <c r="K1089" s="168"/>
      <c r="L1089" s="196"/>
    </row>
    <row r="1090" spans="1:12" ht="26.25" customHeight="1">
      <c r="A1090" s="167"/>
      <c r="B1090" s="276"/>
      <c r="C1090" s="168"/>
      <c r="D1090" s="168"/>
      <c r="E1090" s="266"/>
      <c r="F1090" s="268"/>
      <c r="G1090" s="168"/>
      <c r="H1090" s="168"/>
      <c r="I1090" s="168"/>
      <c r="J1090" s="168"/>
      <c r="K1090" s="168"/>
      <c r="L1090" s="196"/>
    </row>
    <row r="1091" spans="1:12" ht="26.25" customHeight="1">
      <c r="A1091" s="167"/>
      <c r="B1091" s="276"/>
      <c r="C1091" s="168"/>
      <c r="D1091" s="168"/>
      <c r="E1091" s="266"/>
      <c r="F1091" s="268"/>
      <c r="G1091" s="168"/>
      <c r="H1091" s="168"/>
      <c r="I1091" s="168"/>
      <c r="J1091" s="168"/>
      <c r="K1091" s="168"/>
      <c r="L1091" s="196"/>
    </row>
    <row r="1092" spans="1:12" ht="26.25" customHeight="1">
      <c r="A1092" s="167"/>
      <c r="B1092" s="276"/>
      <c r="C1092" s="168"/>
      <c r="D1092" s="168"/>
      <c r="E1092" s="266"/>
      <c r="F1092" s="268"/>
      <c r="G1092" s="168"/>
      <c r="H1092" s="168"/>
      <c r="I1092" s="168"/>
      <c r="J1092" s="168"/>
      <c r="K1092" s="168"/>
      <c r="L1092" s="196"/>
    </row>
    <row r="1093" spans="1:12" ht="26.25" customHeight="1">
      <c r="A1093" s="167"/>
      <c r="B1093" s="276"/>
      <c r="C1093" s="168"/>
      <c r="D1093" s="168"/>
      <c r="E1093" s="266"/>
      <c r="F1093" s="268"/>
      <c r="G1093" s="168"/>
      <c r="H1093" s="168"/>
      <c r="I1093" s="168"/>
      <c r="J1093" s="168"/>
      <c r="K1093" s="168"/>
      <c r="L1093" s="196"/>
    </row>
    <row r="1094" spans="1:12" ht="26.25" customHeight="1">
      <c r="A1094" s="167"/>
      <c r="B1094" s="276"/>
      <c r="C1094" s="168"/>
      <c r="D1094" s="168"/>
      <c r="E1094" s="266"/>
      <c r="F1094" s="268"/>
      <c r="G1094" s="168"/>
      <c r="H1094" s="168"/>
      <c r="I1094" s="168"/>
      <c r="J1094" s="168"/>
      <c r="K1094" s="168"/>
      <c r="L1094" s="196"/>
    </row>
    <row r="1095" spans="1:12" ht="26.25" customHeight="1">
      <c r="A1095" s="167"/>
      <c r="B1095" s="276"/>
      <c r="C1095" s="168"/>
      <c r="D1095" s="168"/>
      <c r="E1095" s="266"/>
      <c r="F1095" s="268"/>
      <c r="G1095" s="168"/>
      <c r="H1095" s="168"/>
      <c r="I1095" s="168"/>
      <c r="J1095" s="168"/>
      <c r="K1095" s="168"/>
      <c r="L1095" s="196"/>
    </row>
    <row r="1096" spans="1:12" ht="26.25" customHeight="1">
      <c r="A1096" s="167"/>
      <c r="B1096" s="276"/>
      <c r="C1096" s="168"/>
      <c r="D1096" s="168"/>
      <c r="E1096" s="266"/>
      <c r="F1096" s="268"/>
      <c r="G1096" s="168"/>
      <c r="H1096" s="168"/>
      <c r="I1096" s="168"/>
      <c r="J1096" s="168"/>
      <c r="K1096" s="168"/>
      <c r="L1096" s="196"/>
    </row>
    <row r="1097" spans="1:12" ht="26.25" customHeight="1">
      <c r="A1097" s="167"/>
      <c r="B1097" s="276"/>
      <c r="C1097" s="168"/>
      <c r="D1097" s="168"/>
      <c r="E1097" s="266"/>
      <c r="F1097" s="268"/>
      <c r="G1097" s="168"/>
      <c r="H1097" s="168"/>
      <c r="I1097" s="168"/>
      <c r="J1097" s="168"/>
      <c r="K1097" s="168"/>
      <c r="L1097" s="196"/>
    </row>
    <row r="1098" spans="1:12" ht="26.25" customHeight="1">
      <c r="A1098" s="167"/>
      <c r="B1098" s="276"/>
      <c r="C1098" s="168"/>
      <c r="D1098" s="168"/>
      <c r="E1098" s="266"/>
      <c r="F1098" s="268"/>
      <c r="G1098" s="168"/>
      <c r="H1098" s="168"/>
      <c r="I1098" s="168"/>
      <c r="J1098" s="168"/>
      <c r="K1098" s="168"/>
      <c r="L1098" s="196"/>
    </row>
    <row r="1099" spans="1:12" ht="26.25" customHeight="1">
      <c r="A1099" s="167"/>
      <c r="B1099" s="276"/>
      <c r="C1099" s="168"/>
      <c r="D1099" s="168"/>
      <c r="E1099" s="266"/>
      <c r="F1099" s="268"/>
      <c r="G1099" s="168"/>
      <c r="H1099" s="168"/>
      <c r="I1099" s="168"/>
      <c r="J1099" s="168"/>
      <c r="K1099" s="168"/>
      <c r="L1099" s="196"/>
    </row>
    <row r="1100" spans="1:12" ht="26.25" customHeight="1">
      <c r="A1100" s="167"/>
      <c r="B1100" s="276"/>
      <c r="C1100" s="168"/>
      <c r="D1100" s="168"/>
      <c r="E1100" s="266"/>
      <c r="F1100" s="268"/>
      <c r="G1100" s="168"/>
      <c r="H1100" s="168"/>
      <c r="I1100" s="168"/>
      <c r="J1100" s="168"/>
      <c r="K1100" s="168"/>
      <c r="L1100" s="196"/>
    </row>
    <row r="1101" spans="1:12" ht="26.25" customHeight="1">
      <c r="A1101" s="167"/>
      <c r="B1101" s="276"/>
      <c r="C1101" s="168"/>
      <c r="D1101" s="168"/>
      <c r="E1101" s="266"/>
      <c r="F1101" s="268"/>
      <c r="G1101" s="168"/>
      <c r="H1101" s="168"/>
      <c r="I1101" s="168"/>
      <c r="J1101" s="168"/>
      <c r="K1101" s="168"/>
      <c r="L1101" s="196"/>
    </row>
    <row r="1102" spans="1:12" ht="26.25" customHeight="1">
      <c r="A1102" s="167"/>
      <c r="B1102" s="276"/>
      <c r="C1102" s="168"/>
      <c r="D1102" s="168"/>
      <c r="E1102" s="266"/>
      <c r="F1102" s="268"/>
      <c r="G1102" s="168"/>
      <c r="H1102" s="168"/>
      <c r="I1102" s="168"/>
      <c r="J1102" s="168"/>
      <c r="K1102" s="168"/>
      <c r="L1102" s="196"/>
    </row>
    <row r="1103" spans="1:12" ht="26.25" customHeight="1">
      <c r="A1103" s="167"/>
      <c r="B1103" s="276"/>
      <c r="C1103" s="168"/>
      <c r="D1103" s="168"/>
      <c r="E1103" s="266"/>
      <c r="F1103" s="268"/>
      <c r="G1103" s="168"/>
      <c r="H1103" s="168"/>
      <c r="I1103" s="168"/>
      <c r="J1103" s="168"/>
      <c r="K1103" s="168"/>
      <c r="L1103" s="196"/>
    </row>
    <row r="1104" spans="1:12" ht="26.25" customHeight="1">
      <c r="A1104" s="167"/>
      <c r="B1104" s="276"/>
      <c r="C1104" s="168"/>
      <c r="D1104" s="168"/>
      <c r="E1104" s="266"/>
      <c r="F1104" s="268"/>
      <c r="G1104" s="168"/>
      <c r="H1104" s="168"/>
      <c r="I1104" s="168"/>
      <c r="J1104" s="168"/>
      <c r="K1104" s="168"/>
      <c r="L1104" s="196"/>
    </row>
    <row r="1105" spans="1:12" ht="26.25" customHeight="1">
      <c r="A1105" s="167"/>
      <c r="B1105" s="276"/>
      <c r="C1105" s="168"/>
      <c r="D1105" s="168"/>
      <c r="E1105" s="266"/>
      <c r="F1105" s="268"/>
      <c r="G1105" s="168"/>
      <c r="H1105" s="168"/>
      <c r="I1105" s="168"/>
      <c r="J1105" s="168"/>
      <c r="K1105" s="168"/>
      <c r="L1105" s="196"/>
    </row>
    <row r="1106" spans="1:12" ht="26.25" customHeight="1">
      <c r="A1106" s="167"/>
      <c r="B1106" s="276"/>
      <c r="C1106" s="168"/>
      <c r="D1106" s="168"/>
      <c r="E1106" s="266"/>
      <c r="F1106" s="268"/>
      <c r="G1106" s="168"/>
      <c r="H1106" s="168"/>
      <c r="I1106" s="168"/>
      <c r="J1106" s="168"/>
      <c r="K1106" s="168"/>
      <c r="L1106" s="196"/>
    </row>
    <row r="1107" spans="1:12" ht="26.25" customHeight="1">
      <c r="A1107" s="167"/>
      <c r="B1107" s="276"/>
      <c r="C1107" s="168"/>
      <c r="D1107" s="168"/>
      <c r="E1107" s="266"/>
      <c r="F1107" s="268"/>
      <c r="G1107" s="168"/>
      <c r="H1107" s="168"/>
      <c r="I1107" s="168"/>
      <c r="J1107" s="168"/>
      <c r="K1107" s="168"/>
      <c r="L1107" s="196"/>
    </row>
    <row r="1108" spans="1:12" ht="26.25" customHeight="1">
      <c r="A1108" s="167"/>
      <c r="B1108" s="276"/>
      <c r="C1108" s="168"/>
      <c r="D1108" s="168"/>
      <c r="E1108" s="266"/>
      <c r="F1108" s="268"/>
      <c r="G1108" s="168"/>
      <c r="H1108" s="168"/>
      <c r="I1108" s="168"/>
      <c r="J1108" s="168"/>
      <c r="K1108" s="168"/>
      <c r="L1108" s="196"/>
    </row>
    <row r="1109" spans="1:12" ht="26.25" customHeight="1">
      <c r="A1109" s="167"/>
      <c r="B1109" s="276"/>
      <c r="C1109" s="168"/>
      <c r="D1109" s="168"/>
      <c r="E1109" s="266"/>
      <c r="F1109" s="268"/>
      <c r="G1109" s="168"/>
      <c r="H1109" s="168"/>
      <c r="I1109" s="168"/>
      <c r="J1109" s="168"/>
      <c r="K1109" s="168"/>
      <c r="L1109" s="196"/>
    </row>
    <row r="1110" spans="1:12" ht="26.25" customHeight="1">
      <c r="A1110" s="167"/>
      <c r="B1110" s="276"/>
      <c r="C1110" s="168"/>
      <c r="D1110" s="168"/>
      <c r="E1110" s="266"/>
      <c r="F1110" s="268"/>
      <c r="G1110" s="168"/>
      <c r="H1110" s="168"/>
      <c r="I1110" s="168"/>
      <c r="J1110" s="168"/>
      <c r="K1110" s="168"/>
      <c r="L1110" s="196"/>
    </row>
    <row r="1111" spans="1:12" ht="26.25" customHeight="1">
      <c r="A1111" s="167"/>
      <c r="B1111" s="276"/>
      <c r="C1111" s="168"/>
      <c r="D1111" s="168"/>
      <c r="E1111" s="266"/>
      <c r="F1111" s="268"/>
      <c r="G1111" s="168"/>
      <c r="H1111" s="168"/>
      <c r="I1111" s="168"/>
      <c r="J1111" s="168"/>
      <c r="K1111" s="168"/>
      <c r="L1111" s="196"/>
    </row>
    <row r="1112" spans="1:12" ht="26.25" customHeight="1">
      <c r="A1112" s="167"/>
      <c r="B1112" s="276"/>
      <c r="C1112" s="168"/>
      <c r="D1112" s="168"/>
      <c r="E1112" s="266"/>
      <c r="F1112" s="268"/>
      <c r="G1112" s="168"/>
      <c r="H1112" s="168"/>
      <c r="I1112" s="168"/>
      <c r="J1112" s="168"/>
      <c r="K1112" s="168"/>
      <c r="L1112" s="196"/>
    </row>
    <row r="1113" spans="1:12" ht="26.25" customHeight="1">
      <c r="A1113" s="167"/>
      <c r="B1113" s="276"/>
      <c r="C1113" s="168"/>
      <c r="D1113" s="168"/>
      <c r="E1113" s="266"/>
      <c r="F1113" s="268"/>
      <c r="G1113" s="168"/>
      <c r="H1113" s="168"/>
      <c r="I1113" s="168"/>
      <c r="J1113" s="168"/>
      <c r="K1113" s="168"/>
      <c r="L1113" s="196"/>
    </row>
    <row r="1114" spans="1:12" ht="26.25" customHeight="1">
      <c r="A1114" s="167"/>
      <c r="B1114" s="276"/>
      <c r="C1114" s="168"/>
      <c r="D1114" s="168"/>
      <c r="E1114" s="266"/>
      <c r="F1114" s="268"/>
      <c r="G1114" s="168"/>
      <c r="H1114" s="168"/>
      <c r="I1114" s="168"/>
      <c r="J1114" s="168"/>
      <c r="K1114" s="168"/>
      <c r="L1114" s="196"/>
    </row>
    <row r="1115" spans="1:12" ht="26.25" customHeight="1">
      <c r="A1115" s="167"/>
      <c r="B1115" s="276"/>
      <c r="C1115" s="168"/>
      <c r="D1115" s="168"/>
      <c r="E1115" s="266"/>
      <c r="F1115" s="268"/>
      <c r="G1115" s="168"/>
      <c r="H1115" s="168"/>
      <c r="I1115" s="168"/>
      <c r="J1115" s="168"/>
      <c r="K1115" s="168"/>
      <c r="L1115" s="196"/>
    </row>
    <row r="1116" spans="1:12" ht="26.25" customHeight="1">
      <c r="A1116" s="167"/>
      <c r="B1116" s="276"/>
      <c r="C1116" s="168"/>
      <c r="D1116" s="168"/>
      <c r="E1116" s="266"/>
      <c r="F1116" s="268"/>
      <c r="G1116" s="168"/>
      <c r="H1116" s="168"/>
      <c r="I1116" s="168"/>
      <c r="J1116" s="168"/>
      <c r="K1116" s="168"/>
      <c r="L1116" s="196"/>
    </row>
    <row r="1117" spans="1:12" ht="26.25" customHeight="1">
      <c r="A1117" s="167"/>
      <c r="B1117" s="276"/>
      <c r="C1117" s="168"/>
      <c r="D1117" s="168"/>
      <c r="E1117" s="266"/>
      <c r="F1117" s="268"/>
      <c r="G1117" s="168"/>
      <c r="H1117" s="168"/>
      <c r="I1117" s="168"/>
      <c r="J1117" s="168"/>
      <c r="K1117" s="168"/>
      <c r="L1117" s="196"/>
    </row>
    <row r="1118" spans="1:12" ht="26.25" customHeight="1">
      <c r="A1118" s="167"/>
      <c r="B1118" s="276"/>
      <c r="C1118" s="168"/>
      <c r="D1118" s="168"/>
      <c r="E1118" s="266"/>
      <c r="F1118" s="268"/>
      <c r="G1118" s="168"/>
      <c r="H1118" s="168"/>
      <c r="I1118" s="168"/>
      <c r="J1118" s="168"/>
      <c r="K1118" s="168"/>
      <c r="L1118" s="196"/>
    </row>
    <row r="1119" spans="1:12" s="3" customFormat="1" ht="26.25" customHeight="1">
      <c r="A1119" s="167"/>
      <c r="B1119" s="276"/>
      <c r="C1119" s="168"/>
      <c r="D1119" s="168"/>
      <c r="E1119" s="266"/>
      <c r="F1119" s="268"/>
      <c r="G1119" s="168"/>
      <c r="H1119" s="168"/>
      <c r="I1119" s="168"/>
      <c r="J1119" s="168"/>
      <c r="K1119" s="168"/>
      <c r="L1119" s="196"/>
    </row>
    <row r="1120" spans="1:12" ht="26.25" customHeight="1">
      <c r="A1120" s="167"/>
      <c r="B1120" s="276"/>
      <c r="C1120" s="168"/>
      <c r="D1120" s="168"/>
      <c r="E1120" s="266"/>
      <c r="F1120" s="268"/>
      <c r="G1120" s="168"/>
      <c r="H1120" s="168"/>
      <c r="I1120" s="168"/>
      <c r="J1120" s="168"/>
      <c r="K1120" s="168"/>
      <c r="L1120" s="196"/>
    </row>
    <row r="1121" spans="1:12" ht="26.25" customHeight="1">
      <c r="A1121" s="167"/>
      <c r="B1121" s="276"/>
      <c r="C1121" s="168"/>
      <c r="D1121" s="168"/>
      <c r="E1121" s="266"/>
      <c r="F1121" s="268"/>
      <c r="G1121" s="168"/>
      <c r="H1121" s="168"/>
      <c r="I1121" s="168"/>
      <c r="J1121" s="168"/>
      <c r="K1121" s="168"/>
      <c r="L1121" s="196"/>
    </row>
    <row r="1122" spans="1:12" ht="26.25" customHeight="1">
      <c r="A1122" s="167"/>
      <c r="B1122" s="276"/>
      <c r="C1122" s="168"/>
      <c r="D1122" s="168"/>
      <c r="E1122" s="266"/>
      <c r="F1122" s="268"/>
      <c r="G1122" s="168"/>
      <c r="H1122" s="168"/>
      <c r="I1122" s="168"/>
      <c r="J1122" s="168"/>
      <c r="K1122" s="168"/>
      <c r="L1122" s="196"/>
    </row>
    <row r="1123" spans="1:12" ht="26.25" customHeight="1">
      <c r="A1123" s="167"/>
      <c r="B1123" s="276"/>
      <c r="C1123" s="168"/>
      <c r="D1123" s="168"/>
      <c r="E1123" s="266"/>
      <c r="F1123" s="268"/>
      <c r="G1123" s="168"/>
      <c r="H1123" s="168"/>
      <c r="I1123" s="168"/>
      <c r="J1123" s="168"/>
      <c r="K1123" s="168"/>
      <c r="L1123" s="196"/>
    </row>
    <row r="1124" spans="1:12" ht="26.25" customHeight="1">
      <c r="A1124" s="167"/>
      <c r="B1124" s="276"/>
      <c r="C1124" s="168"/>
      <c r="D1124" s="168"/>
      <c r="E1124" s="266"/>
      <c r="F1124" s="268"/>
      <c r="G1124" s="168"/>
      <c r="H1124" s="168"/>
      <c r="I1124" s="168"/>
      <c r="J1124" s="168"/>
      <c r="K1124" s="168"/>
      <c r="L1124" s="196"/>
    </row>
    <row r="1125" spans="1:12" ht="26.25" customHeight="1">
      <c r="A1125" s="167"/>
      <c r="B1125" s="276"/>
      <c r="C1125" s="168"/>
      <c r="D1125" s="168"/>
      <c r="E1125" s="266"/>
      <c r="F1125" s="268"/>
      <c r="G1125" s="168"/>
      <c r="H1125" s="168"/>
      <c r="I1125" s="168"/>
      <c r="J1125" s="168"/>
      <c r="K1125" s="168"/>
      <c r="L1125" s="196"/>
    </row>
    <row r="1126" spans="1:12" ht="26.25" customHeight="1">
      <c r="A1126" s="167"/>
      <c r="B1126" s="276"/>
      <c r="C1126" s="168"/>
      <c r="D1126" s="168"/>
      <c r="E1126" s="266"/>
      <c r="F1126" s="268"/>
      <c r="G1126" s="168"/>
      <c r="H1126" s="168"/>
      <c r="I1126" s="168"/>
      <c r="J1126" s="168"/>
      <c r="K1126" s="168"/>
      <c r="L1126" s="196"/>
    </row>
    <row r="1127" spans="1:12" ht="26.25" customHeight="1">
      <c r="A1127" s="167"/>
      <c r="B1127" s="276"/>
      <c r="C1127" s="168"/>
      <c r="D1127" s="168"/>
      <c r="E1127" s="266"/>
      <c r="F1127" s="268"/>
      <c r="G1127" s="168"/>
      <c r="H1127" s="168"/>
      <c r="I1127" s="168"/>
      <c r="J1127" s="168"/>
      <c r="K1127" s="168"/>
      <c r="L1127" s="196"/>
    </row>
    <row r="1128" spans="1:12" ht="26.25" customHeight="1">
      <c r="A1128" s="167"/>
      <c r="B1128" s="276"/>
      <c r="C1128" s="168"/>
      <c r="D1128" s="168"/>
      <c r="E1128" s="266"/>
      <c r="F1128" s="268"/>
      <c r="G1128" s="168"/>
      <c r="H1128" s="168"/>
      <c r="I1128" s="168"/>
      <c r="J1128" s="168"/>
      <c r="K1128" s="168"/>
      <c r="L1128" s="196"/>
    </row>
    <row r="1129" spans="1:12" ht="26.25" customHeight="1">
      <c r="A1129" s="167"/>
      <c r="B1129" s="276"/>
      <c r="C1129" s="168"/>
      <c r="D1129" s="168"/>
      <c r="E1129" s="266"/>
      <c r="F1129" s="268"/>
      <c r="G1129" s="168"/>
      <c r="H1129" s="168"/>
      <c r="I1129" s="168"/>
      <c r="J1129" s="168"/>
      <c r="K1129" s="168"/>
      <c r="L1129" s="196"/>
    </row>
    <row r="1130" spans="1:12" ht="26.25" customHeight="1">
      <c r="A1130" s="167"/>
      <c r="B1130" s="276"/>
      <c r="C1130" s="168"/>
      <c r="D1130" s="168"/>
      <c r="E1130" s="266"/>
      <c r="F1130" s="268"/>
      <c r="G1130" s="168"/>
      <c r="H1130" s="168"/>
      <c r="I1130" s="168"/>
      <c r="J1130" s="168"/>
      <c r="K1130" s="168"/>
      <c r="L1130" s="196"/>
    </row>
    <row r="1131" spans="1:12" ht="26.25" customHeight="1">
      <c r="A1131" s="167"/>
      <c r="B1131" s="276"/>
      <c r="C1131" s="168"/>
      <c r="D1131" s="168"/>
      <c r="E1131" s="266"/>
      <c r="F1131" s="268"/>
      <c r="G1131" s="168"/>
      <c r="H1131" s="168"/>
      <c r="I1131" s="168"/>
      <c r="J1131" s="168"/>
      <c r="K1131" s="168"/>
      <c r="L1131" s="196"/>
    </row>
    <row r="1132" spans="1:12" ht="26.25" customHeight="1">
      <c r="A1132" s="167"/>
      <c r="B1132" s="276"/>
      <c r="C1132" s="168"/>
      <c r="D1132" s="168"/>
      <c r="E1132" s="266"/>
      <c r="F1132" s="268"/>
      <c r="G1132" s="168"/>
      <c r="H1132" s="168"/>
      <c r="I1132" s="168"/>
      <c r="J1132" s="168"/>
      <c r="K1132" s="168"/>
      <c r="L1132" s="196"/>
    </row>
    <row r="1133" spans="1:12" ht="26.25" customHeight="1">
      <c r="A1133" s="167"/>
      <c r="B1133" s="276"/>
      <c r="C1133" s="168"/>
      <c r="D1133" s="168"/>
      <c r="E1133" s="266"/>
      <c r="F1133" s="268"/>
      <c r="G1133" s="168"/>
      <c r="H1133" s="168"/>
      <c r="I1133" s="168"/>
      <c r="J1133" s="168"/>
      <c r="K1133" s="168"/>
      <c r="L1133" s="196"/>
    </row>
    <row r="1134" spans="1:12" ht="26.25" customHeight="1">
      <c r="A1134" s="167"/>
      <c r="B1134" s="276"/>
      <c r="C1134" s="168"/>
      <c r="D1134" s="168"/>
      <c r="E1134" s="266"/>
      <c r="F1134" s="268"/>
      <c r="G1134" s="168"/>
      <c r="H1134" s="168"/>
      <c r="I1134" s="168"/>
      <c r="J1134" s="168"/>
      <c r="K1134" s="168"/>
      <c r="L1134" s="196"/>
    </row>
    <row r="1135" spans="1:12" ht="26.25" customHeight="1">
      <c r="A1135" s="167"/>
      <c r="B1135" s="276"/>
      <c r="C1135" s="168"/>
      <c r="D1135" s="168"/>
      <c r="E1135" s="266"/>
      <c r="F1135" s="268"/>
      <c r="G1135" s="168"/>
      <c r="H1135" s="168"/>
      <c r="I1135" s="168"/>
      <c r="J1135" s="168"/>
      <c r="K1135" s="168"/>
      <c r="L1135" s="196"/>
    </row>
    <row r="1136" spans="1:12" ht="26.25" customHeight="1">
      <c r="A1136" s="167"/>
      <c r="B1136" s="276"/>
      <c r="C1136" s="168"/>
      <c r="D1136" s="168"/>
      <c r="E1136" s="266"/>
      <c r="F1136" s="268"/>
      <c r="G1136" s="168"/>
      <c r="H1136" s="168"/>
      <c r="I1136" s="168"/>
      <c r="J1136" s="168"/>
      <c r="K1136" s="168"/>
      <c r="L1136" s="196"/>
    </row>
    <row r="1137" spans="1:12" ht="26.25" customHeight="1">
      <c r="A1137" s="167"/>
      <c r="B1137" s="276"/>
      <c r="C1137" s="168"/>
      <c r="D1137" s="168"/>
      <c r="E1137" s="266"/>
      <c r="F1137" s="268"/>
      <c r="G1137" s="168"/>
      <c r="H1137" s="168"/>
      <c r="I1137" s="168"/>
      <c r="J1137" s="168"/>
      <c r="K1137" s="168"/>
      <c r="L1137" s="196"/>
    </row>
    <row r="1138" spans="1:12" ht="26.25" customHeight="1">
      <c r="A1138" s="167"/>
      <c r="B1138" s="276"/>
      <c r="C1138" s="168"/>
      <c r="D1138" s="168"/>
      <c r="E1138" s="266"/>
      <c r="F1138" s="268"/>
      <c r="G1138" s="168"/>
      <c r="H1138" s="168"/>
      <c r="I1138" s="168"/>
      <c r="J1138" s="168"/>
      <c r="K1138" s="168"/>
      <c r="L1138" s="196"/>
    </row>
    <row r="1139" spans="1:12" ht="26.25" customHeight="1">
      <c r="A1139" s="167"/>
      <c r="B1139" s="276"/>
      <c r="C1139" s="168"/>
      <c r="D1139" s="168"/>
      <c r="E1139" s="266"/>
      <c r="F1139" s="268"/>
      <c r="G1139" s="168"/>
      <c r="H1139" s="168"/>
      <c r="I1139" s="168"/>
      <c r="J1139" s="168"/>
      <c r="K1139" s="168"/>
      <c r="L1139" s="196"/>
    </row>
    <row r="1140" spans="1:12" ht="26.25" customHeight="1">
      <c r="A1140" s="167"/>
      <c r="B1140" s="276"/>
      <c r="C1140" s="168"/>
      <c r="D1140" s="168"/>
      <c r="E1140" s="266"/>
      <c r="F1140" s="268"/>
      <c r="G1140" s="168"/>
      <c r="H1140" s="168"/>
      <c r="I1140" s="168"/>
      <c r="J1140" s="168"/>
      <c r="K1140" s="168"/>
      <c r="L1140" s="196"/>
    </row>
    <row r="1141" spans="1:12" ht="26.25" customHeight="1">
      <c r="A1141" s="167"/>
      <c r="B1141" s="276"/>
      <c r="C1141" s="168"/>
      <c r="D1141" s="168"/>
      <c r="E1141" s="266"/>
      <c r="F1141" s="268"/>
      <c r="G1141" s="168"/>
      <c r="H1141" s="168"/>
      <c r="I1141" s="168"/>
      <c r="J1141" s="168"/>
      <c r="K1141" s="168"/>
      <c r="L1141" s="196"/>
    </row>
    <row r="1142" spans="1:12" ht="26.25" customHeight="1">
      <c r="A1142" s="167"/>
      <c r="B1142" s="276"/>
      <c r="C1142" s="168"/>
      <c r="D1142" s="168"/>
      <c r="E1142" s="266"/>
      <c r="F1142" s="268"/>
      <c r="G1142" s="168"/>
      <c r="H1142" s="168"/>
      <c r="I1142" s="168"/>
      <c r="J1142" s="168"/>
      <c r="K1142" s="168"/>
      <c r="L1142" s="196"/>
    </row>
    <row r="1143" spans="1:12" ht="26.25" customHeight="1">
      <c r="A1143" s="167"/>
      <c r="B1143" s="276"/>
      <c r="C1143" s="168"/>
      <c r="D1143" s="168"/>
      <c r="E1143" s="266"/>
      <c r="F1143" s="268"/>
      <c r="G1143" s="168"/>
      <c r="H1143" s="168"/>
      <c r="I1143" s="168"/>
      <c r="J1143" s="168"/>
      <c r="K1143" s="168"/>
      <c r="L1143" s="196"/>
    </row>
    <row r="1144" spans="1:12" ht="26.25" customHeight="1">
      <c r="A1144" s="167"/>
      <c r="B1144" s="276"/>
      <c r="C1144" s="168"/>
      <c r="D1144" s="168"/>
      <c r="E1144" s="266"/>
      <c r="F1144" s="268"/>
      <c r="G1144" s="168"/>
      <c r="H1144" s="168"/>
      <c r="I1144" s="168"/>
      <c r="J1144" s="168"/>
      <c r="K1144" s="168"/>
      <c r="L1144" s="196"/>
    </row>
    <row r="1145" spans="1:12" ht="26.25" customHeight="1">
      <c r="A1145" s="167"/>
      <c r="B1145" s="276"/>
      <c r="C1145" s="168"/>
      <c r="D1145" s="168"/>
      <c r="E1145" s="266"/>
      <c r="F1145" s="268"/>
      <c r="G1145" s="168"/>
      <c r="H1145" s="168"/>
      <c r="I1145" s="168"/>
      <c r="J1145" s="168"/>
      <c r="K1145" s="168"/>
      <c r="L1145" s="196"/>
    </row>
    <row r="1146" spans="1:12" ht="26.25" customHeight="1">
      <c r="A1146" s="167"/>
      <c r="B1146" s="276"/>
      <c r="C1146" s="168"/>
      <c r="D1146" s="168"/>
      <c r="E1146" s="266"/>
      <c r="F1146" s="268"/>
      <c r="G1146" s="168"/>
      <c r="H1146" s="168"/>
      <c r="I1146" s="168"/>
      <c r="J1146" s="168"/>
      <c r="K1146" s="168"/>
      <c r="L1146" s="196"/>
    </row>
    <row r="1147" spans="1:12" ht="26.25" customHeight="1">
      <c r="A1147" s="167"/>
      <c r="B1147" s="276"/>
      <c r="C1147" s="168"/>
      <c r="D1147" s="168"/>
      <c r="E1147" s="266"/>
      <c r="F1147" s="268"/>
      <c r="G1147" s="168"/>
      <c r="H1147" s="168"/>
      <c r="I1147" s="168"/>
      <c r="J1147" s="168"/>
      <c r="K1147" s="168"/>
      <c r="L1147" s="196"/>
    </row>
    <row r="1148" spans="1:12" ht="26.25" customHeight="1">
      <c r="A1148" s="167"/>
      <c r="B1148" s="276"/>
      <c r="C1148" s="168"/>
      <c r="D1148" s="168"/>
      <c r="E1148" s="266"/>
      <c r="F1148" s="268"/>
      <c r="G1148" s="168"/>
      <c r="H1148" s="168"/>
      <c r="I1148" s="168"/>
      <c r="J1148" s="168"/>
      <c r="K1148" s="168"/>
      <c r="L1148" s="196"/>
    </row>
    <row r="1149" spans="1:12" ht="26.25" customHeight="1">
      <c r="A1149" s="167"/>
      <c r="B1149" s="276"/>
      <c r="C1149" s="168"/>
      <c r="D1149" s="168"/>
      <c r="E1149" s="266"/>
      <c r="F1149" s="268"/>
      <c r="G1149" s="168"/>
      <c r="H1149" s="168"/>
      <c r="I1149" s="168"/>
      <c r="J1149" s="168"/>
      <c r="K1149" s="168"/>
      <c r="L1149" s="196"/>
    </row>
    <row r="1150" spans="1:12" ht="26.25" customHeight="1">
      <c r="A1150" s="167"/>
      <c r="B1150" s="276"/>
      <c r="C1150" s="168"/>
      <c r="D1150" s="168"/>
      <c r="E1150" s="266"/>
      <c r="F1150" s="268"/>
      <c r="G1150" s="168"/>
      <c r="H1150" s="168"/>
      <c r="I1150" s="168"/>
      <c r="J1150" s="168"/>
      <c r="K1150" s="168"/>
      <c r="L1150" s="196"/>
    </row>
    <row r="1151" spans="1:12" ht="26.25" customHeight="1">
      <c r="A1151" s="167"/>
      <c r="B1151" s="276"/>
      <c r="C1151" s="168"/>
      <c r="D1151" s="168"/>
      <c r="E1151" s="266"/>
      <c r="F1151" s="268"/>
      <c r="G1151" s="168"/>
      <c r="H1151" s="168"/>
      <c r="I1151" s="168"/>
      <c r="J1151" s="168"/>
      <c r="K1151" s="168"/>
      <c r="L1151" s="196"/>
    </row>
    <row r="1152" spans="1:12" ht="26.25" customHeight="1">
      <c r="A1152" s="167"/>
      <c r="B1152" s="276"/>
      <c r="C1152" s="168"/>
      <c r="D1152" s="168"/>
      <c r="E1152" s="266"/>
      <c r="F1152" s="268"/>
      <c r="G1152" s="168"/>
      <c r="H1152" s="168"/>
      <c r="I1152" s="168"/>
      <c r="J1152" s="168"/>
      <c r="K1152" s="168"/>
      <c r="L1152" s="196"/>
    </row>
    <row r="1153" spans="1:12" ht="26.25" customHeight="1">
      <c r="A1153" s="167"/>
      <c r="B1153" s="276"/>
      <c r="C1153" s="168"/>
      <c r="D1153" s="168"/>
      <c r="E1153" s="266"/>
      <c r="F1153" s="268"/>
      <c r="G1153" s="168"/>
      <c r="H1153" s="168"/>
      <c r="I1153" s="168"/>
      <c r="J1153" s="168"/>
      <c r="K1153" s="168"/>
      <c r="L1153" s="196"/>
    </row>
    <row r="1154" spans="1:12" ht="26.25" customHeight="1">
      <c r="A1154" s="167"/>
      <c r="B1154" s="276"/>
      <c r="C1154" s="168"/>
      <c r="D1154" s="168"/>
      <c r="E1154" s="266"/>
      <c r="F1154" s="268"/>
      <c r="G1154" s="168"/>
      <c r="H1154" s="168"/>
      <c r="I1154" s="168"/>
      <c r="J1154" s="168"/>
      <c r="K1154" s="168"/>
      <c r="L1154" s="196"/>
    </row>
    <row r="1155" spans="1:12" ht="26.25" customHeight="1">
      <c r="A1155" s="167"/>
      <c r="B1155" s="276"/>
      <c r="C1155" s="168"/>
      <c r="D1155" s="168"/>
      <c r="E1155" s="266"/>
      <c r="F1155" s="268"/>
      <c r="G1155" s="168"/>
      <c r="H1155" s="168"/>
      <c r="I1155" s="168"/>
      <c r="J1155" s="168"/>
      <c r="K1155" s="168"/>
      <c r="L1155" s="196"/>
    </row>
    <row r="1156" spans="1:12" ht="26.25" customHeight="1">
      <c r="A1156" s="167"/>
      <c r="B1156" s="276"/>
      <c r="C1156" s="168"/>
      <c r="D1156" s="168"/>
      <c r="E1156" s="266"/>
      <c r="F1156" s="268"/>
      <c r="G1156" s="168"/>
      <c r="H1156" s="168"/>
      <c r="I1156" s="168"/>
      <c r="J1156" s="168"/>
      <c r="K1156" s="168"/>
      <c r="L1156" s="196"/>
    </row>
    <row r="1157" spans="1:12" ht="26.25" customHeight="1">
      <c r="A1157" s="167"/>
      <c r="B1157" s="276"/>
      <c r="C1157" s="168"/>
      <c r="D1157" s="168"/>
      <c r="E1157" s="266"/>
      <c r="F1157" s="268"/>
      <c r="G1157" s="168"/>
      <c r="H1157" s="168"/>
      <c r="I1157" s="168"/>
      <c r="J1157" s="168"/>
      <c r="K1157" s="168"/>
      <c r="L1157" s="196"/>
    </row>
    <row r="1158" spans="1:12" ht="26.25" customHeight="1">
      <c r="A1158" s="167"/>
      <c r="B1158" s="276"/>
      <c r="C1158" s="168"/>
      <c r="D1158" s="168"/>
      <c r="E1158" s="266"/>
      <c r="F1158" s="268"/>
      <c r="G1158" s="168"/>
      <c r="H1158" s="168"/>
      <c r="I1158" s="168"/>
      <c r="J1158" s="168"/>
      <c r="K1158" s="168"/>
      <c r="L1158" s="196"/>
    </row>
    <row r="1159" spans="1:12" ht="26.25" customHeight="1">
      <c r="A1159" s="167"/>
      <c r="B1159" s="276"/>
      <c r="C1159" s="168"/>
      <c r="D1159" s="168"/>
      <c r="E1159" s="266"/>
      <c r="F1159" s="268"/>
      <c r="G1159" s="168"/>
      <c r="H1159" s="168"/>
      <c r="I1159" s="168"/>
      <c r="J1159" s="168"/>
      <c r="K1159" s="168"/>
      <c r="L1159" s="196"/>
    </row>
    <row r="1160" spans="1:12" ht="26.25" customHeight="1">
      <c r="A1160" s="167"/>
      <c r="B1160" s="276"/>
      <c r="C1160" s="168"/>
      <c r="D1160" s="168"/>
      <c r="E1160" s="266"/>
      <c r="F1160" s="268"/>
      <c r="G1160" s="168"/>
      <c r="H1160" s="168"/>
      <c r="I1160" s="168"/>
      <c r="J1160" s="168"/>
      <c r="K1160" s="168"/>
      <c r="L1160" s="196"/>
    </row>
    <row r="1161" spans="1:12" ht="26.25" customHeight="1">
      <c r="A1161" s="167"/>
      <c r="B1161" s="276"/>
      <c r="C1161" s="168"/>
      <c r="D1161" s="168"/>
      <c r="E1161" s="266"/>
      <c r="F1161" s="268"/>
      <c r="G1161" s="168"/>
      <c r="H1161" s="168"/>
      <c r="I1161" s="168"/>
      <c r="J1161" s="168"/>
      <c r="K1161" s="168"/>
      <c r="L1161" s="196"/>
    </row>
    <row r="1162" spans="1:12" ht="26.25" customHeight="1">
      <c r="A1162" s="167"/>
      <c r="B1162" s="276"/>
      <c r="C1162" s="168"/>
      <c r="D1162" s="168"/>
      <c r="E1162" s="266"/>
      <c r="F1162" s="268"/>
      <c r="G1162" s="168"/>
      <c r="H1162" s="168"/>
      <c r="I1162" s="168"/>
      <c r="J1162" s="168"/>
      <c r="K1162" s="168"/>
      <c r="L1162" s="196"/>
    </row>
    <row r="1163" spans="1:12" ht="26.25" customHeight="1">
      <c r="A1163" s="167"/>
      <c r="B1163" s="276"/>
      <c r="C1163" s="168"/>
      <c r="D1163" s="168"/>
      <c r="E1163" s="266"/>
      <c r="F1163" s="268"/>
      <c r="G1163" s="168"/>
      <c r="H1163" s="168"/>
      <c r="I1163" s="168"/>
      <c r="J1163" s="168"/>
      <c r="K1163" s="168"/>
      <c r="L1163" s="196"/>
    </row>
    <row r="1164" spans="1:12" ht="26.25" customHeight="1">
      <c r="A1164" s="167"/>
      <c r="B1164" s="276"/>
      <c r="C1164" s="168"/>
      <c r="D1164" s="168"/>
      <c r="E1164" s="266"/>
      <c r="F1164" s="268"/>
      <c r="G1164" s="168"/>
      <c r="H1164" s="168"/>
      <c r="I1164" s="168"/>
      <c r="J1164" s="168"/>
      <c r="K1164" s="168"/>
      <c r="L1164" s="196"/>
    </row>
    <row r="1165" spans="1:12" ht="26.25" customHeight="1">
      <c r="A1165" s="167"/>
      <c r="B1165" s="276"/>
      <c r="C1165" s="168"/>
      <c r="D1165" s="168"/>
      <c r="E1165" s="266"/>
      <c r="F1165" s="268"/>
      <c r="G1165" s="168"/>
      <c r="H1165" s="168"/>
      <c r="I1165" s="168"/>
      <c r="J1165" s="168"/>
      <c r="K1165" s="168"/>
      <c r="L1165" s="196"/>
    </row>
    <row r="1166" spans="1:12" ht="26.25" customHeight="1">
      <c r="A1166" s="167"/>
      <c r="B1166" s="276"/>
      <c r="C1166" s="168"/>
      <c r="D1166" s="168"/>
      <c r="E1166" s="266"/>
      <c r="F1166" s="268"/>
      <c r="G1166" s="168"/>
      <c r="H1166" s="168"/>
      <c r="I1166" s="168"/>
      <c r="J1166" s="168"/>
      <c r="K1166" s="168"/>
      <c r="L1166" s="196"/>
    </row>
    <row r="1167" spans="1:12" ht="26.25" customHeight="1">
      <c r="A1167" s="167"/>
      <c r="B1167" s="276"/>
      <c r="C1167" s="168"/>
      <c r="D1167" s="168"/>
      <c r="E1167" s="266"/>
      <c r="F1167" s="268"/>
      <c r="G1167" s="168"/>
      <c r="H1167" s="168"/>
      <c r="I1167" s="168"/>
      <c r="J1167" s="168"/>
      <c r="K1167" s="168"/>
      <c r="L1167" s="196"/>
    </row>
    <row r="1168" spans="1:12" ht="26.25" customHeight="1">
      <c r="A1168" s="167"/>
      <c r="B1168" s="276"/>
      <c r="C1168" s="168"/>
      <c r="D1168" s="168"/>
      <c r="E1168" s="266"/>
      <c r="F1168" s="268"/>
      <c r="G1168" s="168"/>
      <c r="H1168" s="168"/>
      <c r="I1168" s="168"/>
      <c r="J1168" s="168"/>
      <c r="K1168" s="168"/>
      <c r="L1168" s="196"/>
    </row>
    <row r="1169" spans="1:13" ht="26.25" customHeight="1">
      <c r="A1169" s="167"/>
      <c r="B1169" s="276"/>
      <c r="C1169" s="168"/>
      <c r="D1169" s="168"/>
      <c r="E1169" s="266"/>
      <c r="F1169" s="268"/>
      <c r="G1169" s="168"/>
      <c r="H1169" s="168"/>
      <c r="I1169" s="168"/>
      <c r="J1169" s="168"/>
      <c r="K1169" s="168"/>
      <c r="L1169" s="196"/>
    </row>
    <row r="1170" spans="1:13" ht="26.25" customHeight="1">
      <c r="A1170" s="167"/>
      <c r="B1170" s="276"/>
      <c r="C1170" s="168"/>
      <c r="D1170" s="168"/>
      <c r="E1170" s="266"/>
      <c r="F1170" s="268"/>
      <c r="G1170" s="168"/>
      <c r="H1170" s="168"/>
      <c r="I1170" s="168"/>
      <c r="J1170" s="168"/>
      <c r="K1170" s="168"/>
      <c r="L1170" s="196"/>
    </row>
    <row r="1171" spans="1:13" ht="26.25" customHeight="1">
      <c r="A1171" s="167"/>
      <c r="B1171" s="276"/>
      <c r="C1171" s="168"/>
      <c r="D1171" s="168"/>
      <c r="E1171" s="266"/>
      <c r="F1171" s="268"/>
      <c r="G1171" s="168"/>
      <c r="H1171" s="168"/>
      <c r="I1171" s="168"/>
      <c r="J1171" s="168"/>
      <c r="K1171" s="168"/>
      <c r="L1171" s="196"/>
    </row>
    <row r="1172" spans="1:13" ht="26.25" customHeight="1">
      <c r="A1172" s="167"/>
      <c r="B1172" s="276"/>
      <c r="C1172" s="168"/>
      <c r="D1172" s="168"/>
      <c r="E1172" s="266"/>
      <c r="F1172" s="268"/>
      <c r="G1172" s="168"/>
      <c r="H1172" s="168"/>
      <c r="I1172" s="168"/>
      <c r="J1172" s="168"/>
      <c r="K1172" s="168"/>
      <c r="L1172" s="196"/>
    </row>
    <row r="1173" spans="1:13" ht="26.25" customHeight="1">
      <c r="A1173" s="167"/>
      <c r="B1173" s="276"/>
      <c r="C1173" s="168"/>
      <c r="D1173" s="168"/>
      <c r="E1173" s="266"/>
      <c r="F1173" s="268"/>
      <c r="G1173" s="168"/>
      <c r="H1173" s="168"/>
      <c r="I1173" s="168"/>
      <c r="J1173" s="168"/>
      <c r="K1173" s="168"/>
      <c r="L1173" s="196"/>
    </row>
    <row r="1174" spans="1:13" s="242" customFormat="1" ht="26.25" customHeight="1">
      <c r="A1174" s="293"/>
      <c r="B1174" s="294"/>
      <c r="C1174" s="295"/>
      <c r="D1174" s="295"/>
      <c r="E1174" s="304"/>
      <c r="F1174" s="305"/>
      <c r="G1174" s="295"/>
      <c r="H1174" s="295"/>
      <c r="I1174" s="295"/>
      <c r="J1174" s="295"/>
      <c r="K1174" s="295"/>
      <c r="L1174" s="239"/>
      <c r="M1174" s="241"/>
    </row>
    <row r="1175" spans="1:13" ht="26.25" customHeight="1">
      <c r="A1175" s="167"/>
      <c r="B1175" s="276"/>
      <c r="C1175" s="168"/>
      <c r="D1175" s="168"/>
      <c r="E1175" s="266"/>
      <c r="F1175" s="268"/>
      <c r="G1175" s="168"/>
      <c r="H1175" s="168"/>
      <c r="I1175" s="168"/>
      <c r="J1175" s="168"/>
      <c r="K1175" s="168"/>
      <c r="L1175" s="196"/>
    </row>
    <row r="1176" spans="1:13" ht="26.25" customHeight="1">
      <c r="A1176" s="167"/>
      <c r="B1176" s="276"/>
      <c r="C1176" s="168"/>
      <c r="D1176" s="168"/>
      <c r="E1176" s="266"/>
      <c r="F1176" s="268"/>
      <c r="G1176" s="168"/>
      <c r="H1176" s="168"/>
      <c r="I1176" s="168"/>
      <c r="J1176" s="168"/>
      <c r="K1176" s="168"/>
      <c r="L1176" s="196"/>
    </row>
    <row r="1177" spans="1:13" ht="26.25" customHeight="1">
      <c r="A1177" s="167"/>
      <c r="B1177" s="276"/>
      <c r="C1177" s="168"/>
      <c r="D1177" s="168"/>
      <c r="E1177" s="266"/>
      <c r="F1177" s="268"/>
      <c r="G1177" s="168"/>
      <c r="H1177" s="168"/>
      <c r="I1177" s="168"/>
      <c r="J1177" s="168"/>
      <c r="K1177" s="168"/>
      <c r="L1177" s="196"/>
    </row>
    <row r="1178" spans="1:13" s="242" customFormat="1" ht="26.25" customHeight="1">
      <c r="A1178" s="293"/>
      <c r="B1178" s="294"/>
      <c r="C1178" s="295"/>
      <c r="D1178" s="295"/>
      <c r="E1178" s="304"/>
      <c r="F1178" s="305"/>
      <c r="G1178" s="295"/>
      <c r="H1178" s="295"/>
      <c r="I1178" s="295"/>
      <c r="J1178" s="295"/>
      <c r="K1178" s="295"/>
      <c r="L1178" s="239"/>
      <c r="M1178" s="241"/>
    </row>
    <row r="1179" spans="1:13" ht="26.25" customHeight="1">
      <c r="A1179" s="167"/>
      <c r="B1179" s="276"/>
      <c r="C1179" s="168"/>
      <c r="D1179" s="168"/>
      <c r="E1179" s="266"/>
      <c r="F1179" s="268"/>
      <c r="G1179" s="168"/>
      <c r="H1179" s="168"/>
      <c r="I1179" s="168"/>
      <c r="J1179" s="168"/>
      <c r="K1179" s="168"/>
      <c r="L1179" s="196"/>
    </row>
    <row r="1180" spans="1:13" ht="26.25" customHeight="1">
      <c r="A1180" s="167"/>
      <c r="B1180" s="276"/>
      <c r="C1180" s="168"/>
      <c r="D1180" s="168"/>
      <c r="E1180" s="266"/>
      <c r="F1180" s="268"/>
      <c r="G1180" s="168"/>
      <c r="H1180" s="168"/>
      <c r="I1180" s="168"/>
      <c r="J1180" s="168"/>
      <c r="K1180" s="168"/>
      <c r="L1180" s="196"/>
    </row>
    <row r="1181" spans="1:13" ht="26.25" customHeight="1">
      <c r="A1181" s="167"/>
      <c r="B1181" s="276"/>
      <c r="C1181" s="168"/>
      <c r="D1181" s="168"/>
      <c r="E1181" s="266"/>
      <c r="F1181" s="268"/>
      <c r="G1181" s="168"/>
      <c r="H1181" s="168"/>
      <c r="I1181" s="168"/>
      <c r="J1181" s="168"/>
      <c r="K1181" s="168"/>
      <c r="L1181" s="196"/>
    </row>
    <row r="1182" spans="1:13" ht="26.25" customHeight="1">
      <c r="A1182" s="167"/>
      <c r="B1182" s="276"/>
      <c r="C1182" s="168"/>
      <c r="D1182" s="168"/>
      <c r="E1182" s="266"/>
      <c r="F1182" s="268"/>
      <c r="G1182" s="168"/>
      <c r="H1182" s="168"/>
      <c r="I1182" s="168"/>
      <c r="J1182" s="168"/>
      <c r="K1182" s="168"/>
      <c r="L1182" s="196"/>
    </row>
    <row r="1183" spans="1:13" ht="26.25" customHeight="1">
      <c r="A1183" s="167"/>
      <c r="B1183" s="276"/>
      <c r="C1183" s="168"/>
      <c r="D1183" s="168"/>
      <c r="E1183" s="266"/>
      <c r="F1183" s="268"/>
      <c r="G1183" s="168"/>
      <c r="H1183" s="168"/>
      <c r="I1183" s="168"/>
      <c r="J1183" s="168"/>
      <c r="K1183" s="168"/>
      <c r="L1183" s="196"/>
    </row>
    <row r="1184" spans="1:13" ht="26.25" customHeight="1">
      <c r="A1184" s="167"/>
      <c r="B1184" s="276"/>
      <c r="C1184" s="168"/>
      <c r="D1184" s="168"/>
      <c r="E1184" s="266"/>
      <c r="F1184" s="268"/>
      <c r="G1184" s="168"/>
      <c r="H1184" s="168"/>
      <c r="I1184" s="168"/>
      <c r="J1184" s="168"/>
      <c r="K1184" s="168"/>
      <c r="L1184" s="196"/>
    </row>
    <row r="1185" spans="1:12" ht="26.25" customHeight="1">
      <c r="A1185" s="167"/>
      <c r="B1185" s="276"/>
      <c r="C1185" s="168"/>
      <c r="D1185" s="168"/>
      <c r="E1185" s="266"/>
      <c r="F1185" s="268"/>
      <c r="G1185" s="168"/>
      <c r="H1185" s="168"/>
      <c r="I1185" s="168"/>
      <c r="J1185" s="168"/>
      <c r="K1185" s="168"/>
      <c r="L1185" s="196"/>
    </row>
    <row r="1186" spans="1:12" ht="26.25" customHeight="1">
      <c r="A1186" s="167"/>
      <c r="B1186" s="276"/>
      <c r="C1186" s="168"/>
      <c r="D1186" s="168"/>
      <c r="E1186" s="266"/>
      <c r="F1186" s="268"/>
      <c r="G1186" s="168"/>
      <c r="H1186" s="168"/>
      <c r="I1186" s="168"/>
      <c r="J1186" s="168"/>
      <c r="K1186" s="168"/>
      <c r="L1186" s="196"/>
    </row>
    <row r="1187" spans="1:12" ht="26.25" customHeight="1">
      <c r="A1187" s="167"/>
      <c r="B1187" s="276"/>
      <c r="C1187" s="168"/>
      <c r="D1187" s="168"/>
      <c r="E1187" s="266"/>
      <c r="F1187" s="268"/>
      <c r="G1187" s="168"/>
      <c r="H1187" s="168"/>
      <c r="I1187" s="168"/>
      <c r="J1187" s="168"/>
      <c r="K1187" s="168"/>
      <c r="L1187" s="196"/>
    </row>
    <row r="1188" spans="1:12" ht="26.25" customHeight="1">
      <c r="A1188" s="167"/>
      <c r="B1188" s="276"/>
      <c r="C1188" s="168"/>
      <c r="D1188" s="168"/>
      <c r="E1188" s="266"/>
      <c r="F1188" s="268"/>
      <c r="G1188" s="168"/>
      <c r="H1188" s="168"/>
      <c r="I1188" s="168"/>
      <c r="J1188" s="168"/>
      <c r="K1188" s="168"/>
      <c r="L1188" s="196"/>
    </row>
    <row r="1189" spans="1:12" ht="26.25" customHeight="1">
      <c r="A1189" s="167"/>
      <c r="B1189" s="276"/>
      <c r="C1189" s="168"/>
      <c r="D1189" s="168"/>
      <c r="E1189" s="266"/>
      <c r="F1189" s="268"/>
      <c r="G1189" s="168"/>
      <c r="H1189" s="168"/>
      <c r="I1189" s="168"/>
      <c r="J1189" s="168"/>
      <c r="K1189" s="168"/>
      <c r="L1189" s="196"/>
    </row>
    <row r="1190" spans="1:12" ht="26.25" customHeight="1">
      <c r="A1190" s="167"/>
      <c r="B1190" s="276"/>
      <c r="C1190" s="168"/>
      <c r="D1190" s="168"/>
      <c r="E1190" s="266"/>
      <c r="F1190" s="268"/>
      <c r="G1190" s="168"/>
      <c r="H1190" s="168"/>
      <c r="I1190" s="168"/>
      <c r="J1190" s="168"/>
      <c r="K1190" s="168"/>
      <c r="L1190" s="196"/>
    </row>
    <row r="1191" spans="1:12" ht="26.25" customHeight="1">
      <c r="A1191" s="167"/>
      <c r="B1191" s="276"/>
      <c r="C1191" s="168"/>
      <c r="D1191" s="168"/>
      <c r="E1191" s="266"/>
      <c r="F1191" s="268"/>
      <c r="G1191" s="168"/>
      <c r="H1191" s="168"/>
      <c r="I1191" s="168"/>
      <c r="J1191" s="168"/>
      <c r="K1191" s="168"/>
      <c r="L1191" s="196"/>
    </row>
    <row r="1192" spans="1:12" ht="26.25" customHeight="1">
      <c r="A1192" s="167"/>
      <c r="B1192" s="276"/>
      <c r="C1192" s="168"/>
      <c r="D1192" s="168"/>
      <c r="E1192" s="266"/>
      <c r="F1192" s="268"/>
      <c r="G1192" s="168"/>
      <c r="H1192" s="168"/>
      <c r="I1192" s="168"/>
      <c r="J1192" s="168"/>
      <c r="K1192" s="168"/>
      <c r="L1192" s="196"/>
    </row>
    <row r="1193" spans="1:12" ht="26.25" customHeight="1">
      <c r="A1193" s="167"/>
      <c r="B1193" s="276"/>
      <c r="C1193" s="168"/>
      <c r="D1193" s="168"/>
      <c r="E1193" s="266"/>
      <c r="F1193" s="268"/>
      <c r="G1193" s="168"/>
      <c r="H1193" s="168"/>
      <c r="I1193" s="168"/>
      <c r="J1193" s="168"/>
      <c r="K1193" s="168"/>
      <c r="L1193" s="196"/>
    </row>
    <row r="1194" spans="1:12" ht="26.25" customHeight="1">
      <c r="A1194" s="167"/>
      <c r="B1194" s="276"/>
      <c r="C1194" s="168"/>
      <c r="D1194" s="168"/>
      <c r="E1194" s="266"/>
      <c r="F1194" s="268"/>
      <c r="G1194" s="168"/>
      <c r="H1194" s="168"/>
      <c r="I1194" s="168"/>
      <c r="J1194" s="168"/>
      <c r="K1194" s="168"/>
      <c r="L1194" s="196"/>
    </row>
    <row r="1195" spans="1:12" ht="26.25" customHeight="1">
      <c r="A1195" s="167"/>
      <c r="B1195" s="276"/>
      <c r="C1195" s="168"/>
      <c r="D1195" s="168"/>
      <c r="E1195" s="266"/>
      <c r="F1195" s="268"/>
      <c r="G1195" s="168"/>
      <c r="H1195" s="168"/>
      <c r="I1195" s="168"/>
      <c r="J1195" s="168"/>
      <c r="K1195" s="168"/>
      <c r="L1195" s="196"/>
    </row>
    <row r="1196" spans="1:12" ht="26.25" customHeight="1">
      <c r="A1196" s="167"/>
      <c r="B1196" s="276"/>
      <c r="C1196" s="168"/>
      <c r="D1196" s="168"/>
      <c r="E1196" s="266"/>
      <c r="F1196" s="268"/>
      <c r="G1196" s="168"/>
      <c r="H1196" s="168"/>
      <c r="I1196" s="168"/>
      <c r="J1196" s="168"/>
      <c r="K1196" s="168"/>
      <c r="L1196" s="196"/>
    </row>
    <row r="1197" spans="1:12" ht="26.25" customHeight="1">
      <c r="A1197" s="167"/>
      <c r="B1197" s="276"/>
      <c r="C1197" s="168"/>
      <c r="D1197" s="168"/>
      <c r="E1197" s="266"/>
      <c r="F1197" s="268"/>
      <c r="G1197" s="168"/>
      <c r="H1197" s="168"/>
      <c r="I1197" s="168"/>
      <c r="J1197" s="168"/>
      <c r="K1197" s="168"/>
      <c r="L1197" s="196"/>
    </row>
    <row r="1198" spans="1:12" ht="26.25" customHeight="1">
      <c r="A1198" s="167"/>
      <c r="B1198" s="276"/>
      <c r="C1198" s="168"/>
      <c r="D1198" s="168"/>
      <c r="E1198" s="266"/>
      <c r="F1198" s="268"/>
      <c r="G1198" s="168"/>
      <c r="H1198" s="168"/>
      <c r="I1198" s="168"/>
      <c r="J1198" s="168"/>
      <c r="K1198" s="168"/>
      <c r="L1198" s="196"/>
    </row>
    <row r="1199" spans="1:12" ht="26.25" customHeight="1">
      <c r="A1199" s="167"/>
      <c r="B1199" s="276"/>
      <c r="C1199" s="168"/>
      <c r="D1199" s="168"/>
      <c r="E1199" s="266"/>
      <c r="F1199" s="268"/>
      <c r="G1199" s="168"/>
      <c r="H1199" s="168"/>
      <c r="I1199" s="168"/>
      <c r="J1199" s="168"/>
      <c r="K1199" s="168"/>
      <c r="L1199" s="196"/>
    </row>
    <row r="1200" spans="1:12" ht="26.25" customHeight="1">
      <c r="A1200" s="167"/>
      <c r="B1200" s="276"/>
      <c r="C1200" s="168"/>
      <c r="D1200" s="168"/>
      <c r="E1200" s="266"/>
      <c r="F1200" s="268"/>
      <c r="G1200" s="168"/>
      <c r="H1200" s="168"/>
      <c r="I1200" s="168"/>
      <c r="J1200" s="168"/>
      <c r="K1200" s="168"/>
      <c r="L1200" s="196"/>
    </row>
    <row r="1201" spans="1:13" ht="26.25" customHeight="1">
      <c r="A1201" s="167"/>
      <c r="B1201" s="276"/>
      <c r="C1201" s="168"/>
      <c r="D1201" s="168"/>
      <c r="E1201" s="266"/>
      <c r="F1201" s="268"/>
      <c r="G1201" s="168"/>
      <c r="H1201" s="168"/>
      <c r="I1201" s="168"/>
      <c r="J1201" s="168"/>
      <c r="K1201" s="168"/>
      <c r="L1201" s="196"/>
    </row>
    <row r="1202" spans="1:13" ht="26.25" customHeight="1">
      <c r="A1202" s="167"/>
      <c r="B1202" s="276"/>
      <c r="C1202" s="168"/>
      <c r="D1202" s="168"/>
      <c r="E1202" s="266"/>
      <c r="F1202" s="268"/>
      <c r="G1202" s="168"/>
      <c r="H1202" s="168"/>
      <c r="I1202" s="168"/>
      <c r="J1202" s="168"/>
      <c r="K1202" s="168"/>
      <c r="L1202" s="196"/>
    </row>
    <row r="1203" spans="1:13" ht="26.25" customHeight="1">
      <c r="A1203" s="167"/>
      <c r="B1203" s="276"/>
      <c r="C1203" s="168"/>
      <c r="D1203" s="168"/>
      <c r="E1203" s="266"/>
      <c r="F1203" s="268"/>
      <c r="G1203" s="168"/>
      <c r="H1203" s="168"/>
      <c r="I1203" s="168"/>
      <c r="J1203" s="168"/>
      <c r="K1203" s="168"/>
      <c r="L1203" s="196"/>
    </row>
    <row r="1204" spans="1:13" ht="26.25" customHeight="1">
      <c r="A1204" s="167"/>
      <c r="B1204" s="276"/>
      <c r="C1204" s="168"/>
      <c r="D1204" s="168"/>
      <c r="E1204" s="266"/>
      <c r="F1204" s="268"/>
      <c r="G1204" s="168"/>
      <c r="H1204" s="168"/>
      <c r="I1204" s="168"/>
      <c r="J1204" s="168"/>
      <c r="K1204" s="168"/>
      <c r="L1204" s="196"/>
    </row>
    <row r="1205" spans="1:13" ht="26.25" customHeight="1">
      <c r="A1205" s="167"/>
      <c r="B1205" s="276"/>
      <c r="C1205" s="168"/>
      <c r="D1205" s="168"/>
      <c r="E1205" s="266"/>
      <c r="F1205" s="268"/>
      <c r="G1205" s="168"/>
      <c r="H1205" s="168"/>
      <c r="I1205" s="168"/>
      <c r="J1205" s="168"/>
      <c r="K1205" s="168"/>
      <c r="L1205" s="196"/>
    </row>
    <row r="1206" spans="1:13" ht="26.25" customHeight="1">
      <c r="A1206" s="167"/>
      <c r="B1206" s="276"/>
      <c r="C1206" s="168"/>
      <c r="D1206" s="168"/>
      <c r="E1206" s="266"/>
      <c r="F1206" s="268"/>
      <c r="G1206" s="168"/>
      <c r="H1206" s="168"/>
      <c r="I1206" s="168"/>
      <c r="J1206" s="168"/>
      <c r="K1206" s="168"/>
      <c r="L1206" s="196"/>
    </row>
    <row r="1207" spans="1:13" ht="26.25" customHeight="1">
      <c r="A1207" s="167"/>
      <c r="B1207" s="276"/>
      <c r="C1207" s="168"/>
      <c r="D1207" s="168"/>
      <c r="E1207" s="266"/>
      <c r="F1207" s="268"/>
      <c r="G1207" s="168"/>
      <c r="H1207" s="168"/>
      <c r="I1207" s="168"/>
      <c r="J1207" s="168"/>
      <c r="K1207" s="168"/>
      <c r="L1207" s="196"/>
    </row>
    <row r="1208" spans="1:13" ht="26.25" customHeight="1">
      <c r="A1208" s="167"/>
      <c r="B1208" s="276"/>
      <c r="C1208" s="168"/>
      <c r="D1208" s="168"/>
      <c r="E1208" s="266"/>
      <c r="F1208" s="268"/>
      <c r="G1208" s="168"/>
      <c r="H1208" s="168"/>
      <c r="I1208" s="168"/>
      <c r="J1208" s="168"/>
      <c r="K1208" s="168"/>
      <c r="L1208" s="196"/>
    </row>
    <row r="1209" spans="1:13" ht="26.25" customHeight="1">
      <c r="A1209" s="167"/>
      <c r="B1209" s="276"/>
      <c r="C1209" s="168"/>
      <c r="D1209" s="168"/>
      <c r="E1209" s="266"/>
      <c r="F1209" s="268"/>
      <c r="G1209" s="168"/>
      <c r="H1209" s="168"/>
      <c r="I1209" s="168"/>
      <c r="J1209" s="168"/>
      <c r="K1209" s="168"/>
      <c r="L1209" s="196"/>
    </row>
    <row r="1210" spans="1:13" ht="26.25" customHeight="1">
      <c r="A1210" s="167"/>
      <c r="B1210" s="276"/>
      <c r="C1210" s="168"/>
      <c r="D1210" s="168"/>
      <c r="E1210" s="266"/>
      <c r="F1210" s="268"/>
      <c r="G1210" s="168"/>
      <c r="H1210" s="168"/>
      <c r="I1210" s="168"/>
      <c r="J1210" s="168"/>
      <c r="K1210" s="168"/>
      <c r="L1210" s="196"/>
    </row>
    <row r="1211" spans="1:13" ht="26.25" customHeight="1">
      <c r="A1211" s="167"/>
      <c r="B1211" s="276"/>
      <c r="C1211" s="168"/>
      <c r="D1211" s="168"/>
      <c r="E1211" s="266"/>
      <c r="F1211" s="268"/>
      <c r="G1211" s="168"/>
      <c r="H1211" s="168"/>
      <c r="I1211" s="168"/>
      <c r="J1211" s="168"/>
      <c r="K1211" s="168"/>
      <c r="L1211" s="196"/>
    </row>
    <row r="1212" spans="1:13" ht="26.25" customHeight="1">
      <c r="A1212" s="167"/>
      <c r="B1212" s="276"/>
      <c r="C1212" s="168"/>
      <c r="D1212" s="168"/>
      <c r="E1212" s="266"/>
      <c r="F1212" s="268"/>
      <c r="G1212" s="168"/>
      <c r="H1212" s="168"/>
      <c r="I1212" s="168"/>
      <c r="J1212" s="168"/>
      <c r="K1212" s="168"/>
      <c r="L1212" s="196"/>
    </row>
    <row r="1213" spans="1:13" ht="26.25" customHeight="1">
      <c r="A1213" s="167"/>
      <c r="B1213" s="276"/>
      <c r="C1213" s="168"/>
      <c r="D1213" s="168"/>
      <c r="E1213" s="266"/>
      <c r="F1213" s="268"/>
      <c r="G1213" s="168"/>
      <c r="H1213" s="168"/>
      <c r="I1213" s="168"/>
      <c r="J1213" s="168"/>
      <c r="K1213" s="168"/>
      <c r="L1213" s="196"/>
    </row>
    <row r="1214" spans="1:13" ht="26.25" customHeight="1">
      <c r="A1214" s="167"/>
      <c r="B1214" s="276"/>
      <c r="C1214" s="168"/>
      <c r="D1214" s="168"/>
      <c r="E1214" s="266"/>
      <c r="F1214" s="268"/>
      <c r="G1214" s="168"/>
      <c r="H1214" s="168"/>
      <c r="I1214" s="168"/>
      <c r="J1214" s="168"/>
      <c r="K1214" s="168"/>
      <c r="L1214" s="196"/>
    </row>
    <row r="1215" spans="1:13" s="242" customFormat="1" ht="26.25" customHeight="1">
      <c r="A1215" s="293"/>
      <c r="B1215" s="294"/>
      <c r="C1215" s="295"/>
      <c r="D1215" s="295"/>
      <c r="E1215" s="304"/>
      <c r="F1215" s="305"/>
      <c r="G1215" s="295"/>
      <c r="H1215" s="295"/>
      <c r="I1215" s="295"/>
      <c r="J1215" s="295"/>
      <c r="K1215" s="295"/>
      <c r="L1215" s="239"/>
      <c r="M1215" s="241"/>
    </row>
    <row r="1216" spans="1:13" s="242" customFormat="1" ht="26.25" customHeight="1">
      <c r="A1216" s="293"/>
      <c r="B1216" s="294"/>
      <c r="C1216" s="295"/>
      <c r="D1216" s="295"/>
      <c r="E1216" s="304"/>
      <c r="F1216" s="305"/>
      <c r="G1216" s="295"/>
      <c r="H1216" s="295"/>
      <c r="I1216" s="295"/>
      <c r="J1216" s="295"/>
      <c r="K1216" s="295"/>
      <c r="L1216" s="239"/>
      <c r="M1216" s="241"/>
    </row>
    <row r="1217" spans="1:12" ht="26.25" customHeight="1">
      <c r="A1217" s="167"/>
      <c r="B1217" s="276"/>
      <c r="C1217" s="168"/>
      <c r="D1217" s="168"/>
      <c r="E1217" s="266"/>
      <c r="F1217" s="268"/>
      <c r="G1217" s="168"/>
      <c r="H1217" s="168"/>
      <c r="I1217" s="168"/>
      <c r="J1217" s="168"/>
      <c r="K1217" s="168"/>
      <c r="L1217" s="196"/>
    </row>
    <row r="1218" spans="1:12" ht="26.25" customHeight="1">
      <c r="A1218" s="167"/>
      <c r="B1218" s="276"/>
      <c r="C1218" s="168"/>
      <c r="D1218" s="168"/>
      <c r="E1218" s="266"/>
      <c r="F1218" s="268"/>
      <c r="G1218" s="168"/>
      <c r="H1218" s="168"/>
      <c r="I1218" s="168"/>
      <c r="J1218" s="168"/>
      <c r="K1218" s="168"/>
      <c r="L1218" s="196"/>
    </row>
    <row r="1219" spans="1:12" ht="26.25" customHeight="1">
      <c r="A1219" s="167"/>
      <c r="B1219" s="276"/>
      <c r="C1219" s="168"/>
      <c r="D1219" s="168"/>
      <c r="E1219" s="266"/>
      <c r="F1219" s="268"/>
      <c r="G1219" s="168"/>
      <c r="H1219" s="168"/>
      <c r="I1219" s="168"/>
      <c r="J1219" s="168"/>
      <c r="K1219" s="168"/>
      <c r="L1219" s="196"/>
    </row>
    <row r="1220" spans="1:12" ht="26.25" customHeight="1">
      <c r="A1220" s="167"/>
      <c r="B1220" s="276"/>
      <c r="C1220" s="168"/>
      <c r="D1220" s="168"/>
      <c r="E1220" s="266"/>
      <c r="F1220" s="268"/>
      <c r="G1220" s="168"/>
      <c r="H1220" s="168"/>
      <c r="I1220" s="168"/>
      <c r="J1220" s="168"/>
      <c r="K1220" s="168"/>
      <c r="L1220" s="196"/>
    </row>
    <row r="1221" spans="1:12" ht="26.25" customHeight="1">
      <c r="A1221" s="167"/>
      <c r="B1221" s="276"/>
      <c r="C1221" s="168"/>
      <c r="D1221" s="168"/>
      <c r="E1221" s="266"/>
      <c r="F1221" s="268"/>
      <c r="G1221" s="168"/>
      <c r="H1221" s="168"/>
      <c r="I1221" s="168"/>
      <c r="J1221" s="168"/>
      <c r="K1221" s="168"/>
      <c r="L1221" s="196"/>
    </row>
    <row r="1222" spans="1:12" ht="26.25" customHeight="1">
      <c r="A1222" s="167"/>
      <c r="B1222" s="276"/>
      <c r="C1222" s="168"/>
      <c r="D1222" s="168"/>
      <c r="E1222" s="266"/>
      <c r="F1222" s="268"/>
      <c r="G1222" s="168"/>
      <c r="H1222" s="168"/>
      <c r="I1222" s="168"/>
      <c r="J1222" s="168"/>
      <c r="K1222" s="168"/>
      <c r="L1222" s="196"/>
    </row>
    <row r="1223" spans="1:12" ht="26.25" customHeight="1">
      <c r="A1223" s="167"/>
      <c r="B1223" s="276"/>
      <c r="C1223" s="168"/>
      <c r="D1223" s="168"/>
      <c r="E1223" s="266"/>
      <c r="F1223" s="268"/>
      <c r="G1223" s="168"/>
      <c r="H1223" s="168"/>
      <c r="I1223" s="168"/>
      <c r="J1223" s="168"/>
      <c r="K1223" s="168"/>
      <c r="L1223" s="196"/>
    </row>
    <row r="1224" spans="1:12" ht="26.25" customHeight="1">
      <c r="A1224" s="167"/>
      <c r="B1224" s="276"/>
      <c r="C1224" s="168"/>
      <c r="D1224" s="168"/>
      <c r="E1224" s="266"/>
      <c r="F1224" s="268"/>
      <c r="G1224" s="168"/>
      <c r="H1224" s="168"/>
      <c r="I1224" s="168"/>
      <c r="J1224" s="168"/>
      <c r="K1224" s="168"/>
      <c r="L1224" s="196"/>
    </row>
    <row r="1225" spans="1:12" ht="26.25" customHeight="1">
      <c r="A1225" s="167"/>
      <c r="B1225" s="276"/>
      <c r="C1225" s="168"/>
      <c r="D1225" s="168"/>
      <c r="E1225" s="266"/>
      <c r="F1225" s="268"/>
      <c r="G1225" s="168"/>
      <c r="H1225" s="168"/>
      <c r="I1225" s="168"/>
      <c r="J1225" s="168"/>
      <c r="K1225" s="168"/>
      <c r="L1225" s="196"/>
    </row>
    <row r="1226" spans="1:12" ht="26.25" customHeight="1">
      <c r="A1226" s="167"/>
      <c r="B1226" s="276"/>
      <c r="C1226" s="168"/>
      <c r="D1226" s="168"/>
      <c r="E1226" s="266"/>
      <c r="F1226" s="268"/>
      <c r="G1226" s="168"/>
      <c r="H1226" s="168"/>
      <c r="I1226" s="168"/>
      <c r="J1226" s="168"/>
      <c r="K1226" s="168"/>
      <c r="L1226" s="196"/>
    </row>
    <row r="1227" spans="1:12" ht="26.25" customHeight="1">
      <c r="A1227" s="167"/>
      <c r="B1227" s="276"/>
      <c r="C1227" s="168"/>
      <c r="D1227" s="168"/>
      <c r="E1227" s="266"/>
      <c r="F1227" s="268"/>
      <c r="G1227" s="168"/>
      <c r="H1227" s="168"/>
      <c r="I1227" s="168"/>
      <c r="J1227" s="168"/>
      <c r="K1227" s="168"/>
      <c r="L1227" s="196"/>
    </row>
    <row r="1228" spans="1:12" ht="26.25" customHeight="1">
      <c r="A1228" s="167"/>
      <c r="B1228" s="276"/>
      <c r="C1228" s="168"/>
      <c r="D1228" s="168"/>
      <c r="E1228" s="266"/>
      <c r="F1228" s="268"/>
      <c r="G1228" s="168"/>
      <c r="H1228" s="168"/>
      <c r="I1228" s="168"/>
      <c r="J1228" s="168"/>
      <c r="K1228" s="168"/>
      <c r="L1228" s="196"/>
    </row>
    <row r="1229" spans="1:12" ht="26.25" customHeight="1">
      <c r="A1229" s="167"/>
      <c r="B1229" s="276"/>
      <c r="C1229" s="168"/>
      <c r="D1229" s="168"/>
      <c r="E1229" s="266"/>
      <c r="F1229" s="268"/>
      <c r="G1229" s="168"/>
      <c r="H1229" s="168"/>
      <c r="I1229" s="168"/>
      <c r="J1229" s="168"/>
      <c r="K1229" s="168"/>
      <c r="L1229" s="196"/>
    </row>
    <row r="1230" spans="1:12" ht="26.25" customHeight="1">
      <c r="A1230" s="167"/>
      <c r="B1230" s="276"/>
      <c r="C1230" s="168"/>
      <c r="D1230" s="168"/>
      <c r="E1230" s="266"/>
      <c r="F1230" s="268"/>
      <c r="G1230" s="168"/>
      <c r="H1230" s="168"/>
      <c r="I1230" s="168"/>
      <c r="J1230" s="168"/>
      <c r="K1230" s="168"/>
      <c r="L1230" s="196"/>
    </row>
    <row r="1231" spans="1:12" ht="26.25" customHeight="1">
      <c r="A1231" s="167"/>
      <c r="B1231" s="276"/>
      <c r="C1231" s="168"/>
      <c r="D1231" s="168"/>
      <c r="E1231" s="266"/>
      <c r="F1231" s="268"/>
      <c r="G1231" s="168"/>
      <c r="H1231" s="168"/>
      <c r="I1231" s="168"/>
      <c r="J1231" s="168"/>
      <c r="K1231" s="168"/>
      <c r="L1231" s="196"/>
    </row>
    <row r="1232" spans="1:12" ht="26.25" customHeight="1">
      <c r="A1232" s="167"/>
      <c r="B1232" s="276"/>
      <c r="C1232" s="168"/>
      <c r="D1232" s="168"/>
      <c r="E1232" s="266"/>
      <c r="F1232" s="268"/>
      <c r="G1232" s="168"/>
      <c r="H1232" s="168"/>
      <c r="I1232" s="168"/>
      <c r="J1232" s="168"/>
      <c r="K1232" s="168"/>
      <c r="L1232" s="196"/>
    </row>
    <row r="1233" spans="1:12" ht="26.25" customHeight="1">
      <c r="A1233" s="167"/>
      <c r="B1233" s="276"/>
      <c r="C1233" s="168"/>
      <c r="D1233" s="168"/>
      <c r="E1233" s="266"/>
      <c r="F1233" s="268"/>
      <c r="G1233" s="168"/>
      <c r="H1233" s="168"/>
      <c r="I1233" s="168"/>
      <c r="J1233" s="168"/>
      <c r="K1233" s="168"/>
      <c r="L1233" s="196"/>
    </row>
    <row r="1234" spans="1:12" ht="26.25" customHeight="1">
      <c r="A1234" s="167"/>
      <c r="B1234" s="276"/>
      <c r="C1234" s="168"/>
      <c r="D1234" s="168"/>
      <c r="E1234" s="266"/>
      <c r="F1234" s="268"/>
      <c r="G1234" s="168"/>
      <c r="H1234" s="168"/>
      <c r="I1234" s="168"/>
      <c r="J1234" s="168"/>
      <c r="K1234" s="168"/>
      <c r="L1234" s="196"/>
    </row>
    <row r="1235" spans="1:12" ht="26.25" customHeight="1">
      <c r="A1235" s="167"/>
      <c r="B1235" s="276"/>
      <c r="C1235" s="168"/>
      <c r="D1235" s="168"/>
      <c r="E1235" s="266"/>
      <c r="F1235" s="268"/>
      <c r="G1235" s="168"/>
      <c r="H1235" s="168"/>
      <c r="I1235" s="168"/>
      <c r="J1235" s="168"/>
      <c r="K1235" s="168"/>
      <c r="L1235" s="196"/>
    </row>
    <row r="1236" spans="1:12" ht="26.25" customHeight="1">
      <c r="A1236" s="167"/>
      <c r="B1236" s="276"/>
      <c r="C1236" s="168"/>
      <c r="D1236" s="168"/>
      <c r="E1236" s="266"/>
      <c r="F1236" s="268"/>
      <c r="G1236" s="168"/>
      <c r="H1236" s="168"/>
      <c r="I1236" s="168"/>
      <c r="J1236" s="168"/>
      <c r="K1236" s="168"/>
      <c r="L1236" s="196"/>
    </row>
    <row r="1237" spans="1:12" ht="26.25" customHeight="1">
      <c r="A1237" s="167"/>
      <c r="B1237" s="276"/>
      <c r="C1237" s="168"/>
      <c r="D1237" s="168"/>
      <c r="E1237" s="266"/>
      <c r="F1237" s="268"/>
      <c r="G1237" s="168"/>
      <c r="H1237" s="168"/>
      <c r="I1237" s="168"/>
      <c r="J1237" s="168"/>
      <c r="K1237" s="168"/>
      <c r="L1237" s="196"/>
    </row>
    <row r="1238" spans="1:12" ht="26.25" customHeight="1">
      <c r="A1238" s="167"/>
      <c r="B1238" s="276"/>
      <c r="C1238" s="168"/>
      <c r="D1238" s="168"/>
      <c r="E1238" s="266"/>
      <c r="F1238" s="268"/>
      <c r="G1238" s="168"/>
      <c r="H1238" s="168"/>
      <c r="I1238" s="168"/>
      <c r="J1238" s="168"/>
      <c r="K1238" s="168"/>
      <c r="L1238" s="196"/>
    </row>
    <row r="1239" spans="1:12" ht="26.25" customHeight="1">
      <c r="A1239" s="167"/>
      <c r="B1239" s="276"/>
      <c r="C1239" s="168"/>
      <c r="D1239" s="168"/>
      <c r="E1239" s="266"/>
      <c r="F1239" s="268"/>
      <c r="G1239" s="168"/>
      <c r="H1239" s="168"/>
      <c r="I1239" s="168"/>
      <c r="J1239" s="168"/>
      <c r="K1239" s="168"/>
      <c r="L1239" s="196"/>
    </row>
    <row r="1240" spans="1:12" ht="26.25" customHeight="1">
      <c r="A1240" s="167"/>
      <c r="B1240" s="276"/>
      <c r="C1240" s="168"/>
      <c r="D1240" s="168"/>
      <c r="E1240" s="266"/>
      <c r="F1240" s="268"/>
      <c r="G1240" s="168"/>
      <c r="H1240" s="168"/>
      <c r="I1240" s="168"/>
      <c r="J1240" s="168"/>
      <c r="K1240" s="168"/>
      <c r="L1240" s="196"/>
    </row>
    <row r="1241" spans="1:12" ht="26.25" customHeight="1">
      <c r="A1241" s="167"/>
      <c r="B1241" s="276"/>
      <c r="C1241" s="168"/>
      <c r="D1241" s="168"/>
      <c r="E1241" s="266"/>
      <c r="F1241" s="268"/>
      <c r="G1241" s="168"/>
      <c r="H1241" s="168"/>
      <c r="I1241" s="168"/>
      <c r="J1241" s="168"/>
      <c r="K1241" s="168"/>
      <c r="L1241" s="196"/>
    </row>
    <row r="1242" spans="1:12" ht="26.25" customHeight="1">
      <c r="A1242" s="167"/>
      <c r="B1242" s="276"/>
      <c r="C1242" s="168"/>
      <c r="D1242" s="168"/>
      <c r="E1242" s="266"/>
      <c r="F1242" s="268"/>
      <c r="G1242" s="168"/>
      <c r="H1242" s="168"/>
      <c r="I1242" s="168"/>
      <c r="J1242" s="168"/>
      <c r="K1242" s="168"/>
      <c r="L1242" s="196"/>
    </row>
    <row r="1243" spans="1:12" ht="26.25" customHeight="1">
      <c r="A1243" s="167"/>
      <c r="B1243" s="276"/>
      <c r="C1243" s="168"/>
      <c r="D1243" s="168"/>
      <c r="E1243" s="266"/>
      <c r="F1243" s="268"/>
      <c r="G1243" s="168"/>
      <c r="H1243" s="168"/>
      <c r="I1243" s="168"/>
      <c r="J1243" s="168"/>
      <c r="K1243" s="168"/>
      <c r="L1243" s="196"/>
    </row>
    <row r="1244" spans="1:12" ht="26.25" customHeight="1">
      <c r="A1244" s="167"/>
      <c r="B1244" s="276"/>
      <c r="C1244" s="168"/>
      <c r="D1244" s="168"/>
      <c r="E1244" s="266"/>
      <c r="F1244" s="268"/>
      <c r="G1244" s="168"/>
      <c r="H1244" s="168"/>
      <c r="I1244" s="168"/>
      <c r="J1244" s="168"/>
      <c r="K1244" s="168"/>
      <c r="L1244" s="196"/>
    </row>
    <row r="1245" spans="1:12" ht="26.25" customHeight="1">
      <c r="A1245" s="167"/>
      <c r="B1245" s="276"/>
      <c r="C1245" s="168"/>
      <c r="D1245" s="168"/>
      <c r="E1245" s="266"/>
      <c r="F1245" s="268"/>
      <c r="G1245" s="168"/>
      <c r="H1245" s="168"/>
      <c r="I1245" s="168"/>
      <c r="J1245" s="168"/>
      <c r="K1245" s="168"/>
      <c r="L1245" s="196"/>
    </row>
    <row r="1246" spans="1:12" ht="26.25" customHeight="1">
      <c r="A1246" s="167"/>
      <c r="B1246" s="276"/>
      <c r="C1246" s="168"/>
      <c r="D1246" s="168"/>
      <c r="E1246" s="266"/>
      <c r="F1246" s="268"/>
      <c r="G1246" s="168"/>
      <c r="H1246" s="168"/>
      <c r="I1246" s="168"/>
      <c r="J1246" s="168"/>
      <c r="K1246" s="168"/>
      <c r="L1246" s="196"/>
    </row>
    <row r="1247" spans="1:12" ht="26.25" customHeight="1">
      <c r="A1247" s="167"/>
      <c r="B1247" s="276"/>
      <c r="C1247" s="168"/>
      <c r="D1247" s="168"/>
      <c r="E1247" s="266"/>
      <c r="F1247" s="268"/>
      <c r="G1247" s="168"/>
      <c r="H1247" s="168"/>
      <c r="I1247" s="168"/>
      <c r="J1247" s="168"/>
      <c r="K1247" s="168"/>
      <c r="L1247" s="196"/>
    </row>
    <row r="1248" spans="1:12" ht="26.25" customHeight="1">
      <c r="A1248" s="167"/>
      <c r="B1248" s="276"/>
      <c r="C1248" s="168"/>
      <c r="D1248" s="168"/>
      <c r="E1248" s="266"/>
      <c r="F1248" s="268"/>
      <c r="G1248" s="168"/>
      <c r="H1248" s="168"/>
      <c r="I1248" s="168"/>
      <c r="J1248" s="168"/>
      <c r="K1248" s="168"/>
      <c r="L1248" s="196"/>
    </row>
    <row r="1249" spans="1:12" ht="26.25" customHeight="1">
      <c r="A1249" s="167"/>
      <c r="B1249" s="276"/>
      <c r="C1249" s="168"/>
      <c r="D1249" s="168"/>
      <c r="E1249" s="266"/>
      <c r="F1249" s="268"/>
      <c r="G1249" s="168"/>
      <c r="H1249" s="168"/>
      <c r="I1249" s="168"/>
      <c r="J1249" s="168"/>
      <c r="K1249" s="168"/>
      <c r="L1249" s="196"/>
    </row>
    <row r="1250" spans="1:12" ht="26.25" customHeight="1">
      <c r="A1250" s="167"/>
      <c r="B1250" s="276"/>
      <c r="C1250" s="168"/>
      <c r="D1250" s="168"/>
      <c r="E1250" s="266"/>
      <c r="F1250" s="268"/>
      <c r="G1250" s="168"/>
      <c r="H1250" s="168"/>
      <c r="I1250" s="168"/>
      <c r="J1250" s="168"/>
      <c r="K1250" s="168"/>
      <c r="L1250" s="196"/>
    </row>
    <row r="1251" spans="1:12" ht="26.25" customHeight="1">
      <c r="A1251" s="167"/>
      <c r="B1251" s="276"/>
      <c r="C1251" s="168"/>
      <c r="D1251" s="168"/>
      <c r="E1251" s="266"/>
      <c r="F1251" s="268"/>
      <c r="G1251" s="168"/>
      <c r="H1251" s="168"/>
      <c r="I1251" s="168"/>
      <c r="J1251" s="168"/>
      <c r="K1251" s="168"/>
      <c r="L1251" s="196"/>
    </row>
    <row r="1252" spans="1:12" ht="26.25" customHeight="1">
      <c r="A1252" s="167"/>
      <c r="B1252" s="276"/>
      <c r="C1252" s="168"/>
      <c r="D1252" s="168"/>
      <c r="E1252" s="266"/>
      <c r="F1252" s="268"/>
      <c r="G1252" s="168"/>
      <c r="H1252" s="168"/>
      <c r="I1252" s="168"/>
      <c r="J1252" s="168"/>
      <c r="K1252" s="168"/>
      <c r="L1252" s="196"/>
    </row>
    <row r="1253" spans="1:12" ht="26.25" customHeight="1">
      <c r="A1253" s="167"/>
      <c r="B1253" s="276"/>
      <c r="C1253" s="168"/>
      <c r="D1253" s="168"/>
      <c r="E1253" s="266"/>
      <c r="F1253" s="268"/>
      <c r="G1253" s="168"/>
      <c r="H1253" s="168"/>
      <c r="I1253" s="168"/>
      <c r="J1253" s="168"/>
      <c r="K1253" s="168"/>
      <c r="L1253" s="196"/>
    </row>
    <row r="1254" spans="1:12" ht="26.25" customHeight="1">
      <c r="A1254" s="167"/>
      <c r="B1254" s="276"/>
      <c r="C1254" s="168"/>
      <c r="D1254" s="168"/>
      <c r="E1254" s="266"/>
      <c r="F1254" s="268"/>
      <c r="G1254" s="168"/>
      <c r="H1254" s="168"/>
      <c r="I1254" s="168"/>
      <c r="J1254" s="168"/>
      <c r="K1254" s="168"/>
      <c r="L1254" s="196"/>
    </row>
    <row r="1255" spans="1:12" ht="26.25" customHeight="1">
      <c r="A1255" s="167"/>
      <c r="B1255" s="276"/>
      <c r="C1255" s="168"/>
      <c r="D1255" s="168"/>
      <c r="E1255" s="266"/>
      <c r="F1255" s="268"/>
      <c r="G1255" s="168"/>
      <c r="H1255" s="168"/>
      <c r="I1255" s="168"/>
      <c r="J1255" s="168"/>
      <c r="K1255" s="168"/>
      <c r="L1255" s="196"/>
    </row>
    <row r="1256" spans="1:12" ht="26.25" customHeight="1">
      <c r="A1256" s="167"/>
      <c r="B1256" s="276"/>
      <c r="C1256" s="168"/>
      <c r="D1256" s="168"/>
      <c r="E1256" s="266"/>
      <c r="F1256" s="268"/>
      <c r="G1256" s="168"/>
      <c r="H1256" s="168"/>
      <c r="I1256" s="168"/>
      <c r="J1256" s="168"/>
      <c r="K1256" s="168"/>
      <c r="L1256" s="196"/>
    </row>
    <row r="1257" spans="1:12" ht="26.25" customHeight="1">
      <c r="A1257" s="167"/>
      <c r="B1257" s="276"/>
      <c r="C1257" s="168"/>
      <c r="D1257" s="168"/>
      <c r="E1257" s="266"/>
      <c r="F1257" s="268"/>
      <c r="G1257" s="168"/>
      <c r="H1257" s="168"/>
      <c r="I1257" s="168"/>
      <c r="J1257" s="168"/>
      <c r="K1257" s="168"/>
      <c r="L1257" s="196"/>
    </row>
    <row r="1258" spans="1:12" ht="26.25" customHeight="1">
      <c r="A1258" s="167"/>
      <c r="B1258" s="276"/>
      <c r="C1258" s="168"/>
      <c r="D1258" s="168"/>
      <c r="E1258" s="266"/>
      <c r="F1258" s="268"/>
      <c r="G1258" s="168"/>
      <c r="H1258" s="168"/>
      <c r="I1258" s="168"/>
      <c r="J1258" s="168"/>
      <c r="K1258" s="168"/>
      <c r="L1258" s="196"/>
    </row>
    <row r="1259" spans="1:12" ht="26.25" customHeight="1">
      <c r="A1259" s="167"/>
      <c r="B1259" s="276"/>
      <c r="C1259" s="168"/>
      <c r="D1259" s="168"/>
      <c r="E1259" s="266"/>
      <c r="F1259" s="268"/>
      <c r="G1259" s="168"/>
      <c r="H1259" s="168"/>
      <c r="I1259" s="168"/>
      <c r="J1259" s="168"/>
      <c r="K1259" s="168"/>
      <c r="L1259" s="196"/>
    </row>
    <row r="1260" spans="1:12" ht="26.25" customHeight="1">
      <c r="A1260" s="167"/>
      <c r="B1260" s="276"/>
      <c r="C1260" s="168"/>
      <c r="D1260" s="168"/>
      <c r="E1260" s="266"/>
      <c r="F1260" s="268"/>
      <c r="G1260" s="168"/>
      <c r="H1260" s="168"/>
      <c r="I1260" s="168"/>
      <c r="J1260" s="168"/>
      <c r="K1260" s="168"/>
      <c r="L1260" s="196"/>
    </row>
    <row r="1261" spans="1:12" ht="26.25" customHeight="1">
      <c r="A1261" s="167"/>
      <c r="B1261" s="276"/>
      <c r="C1261" s="168"/>
      <c r="D1261" s="168"/>
      <c r="E1261" s="266"/>
      <c r="F1261" s="268"/>
      <c r="G1261" s="168"/>
      <c r="H1261" s="168"/>
      <c r="I1261" s="168"/>
      <c r="J1261" s="168"/>
      <c r="K1261" s="168"/>
      <c r="L1261" s="196"/>
    </row>
    <row r="1262" spans="1:12" ht="26.25" customHeight="1">
      <c r="A1262" s="167"/>
      <c r="B1262" s="276"/>
      <c r="C1262" s="168"/>
      <c r="D1262" s="168"/>
      <c r="E1262" s="266"/>
      <c r="F1262" s="268"/>
      <c r="G1262" s="168"/>
      <c r="H1262" s="168"/>
      <c r="I1262" s="168"/>
      <c r="J1262" s="168"/>
      <c r="K1262" s="168"/>
      <c r="L1262" s="196"/>
    </row>
    <row r="1263" spans="1:12" ht="26.25" customHeight="1">
      <c r="A1263" s="167"/>
      <c r="B1263" s="276"/>
      <c r="C1263" s="168"/>
      <c r="D1263" s="168"/>
      <c r="E1263" s="266"/>
      <c r="F1263" s="268"/>
      <c r="G1263" s="168"/>
      <c r="H1263" s="168"/>
      <c r="I1263" s="168"/>
      <c r="J1263" s="168"/>
      <c r="K1263" s="168"/>
      <c r="L1263" s="196"/>
    </row>
    <row r="1264" spans="1:12" ht="26.25" customHeight="1">
      <c r="A1264" s="167"/>
      <c r="B1264" s="276"/>
      <c r="C1264" s="168"/>
      <c r="D1264" s="168"/>
      <c r="E1264" s="266"/>
      <c r="F1264" s="268"/>
      <c r="G1264" s="168"/>
      <c r="H1264" s="168"/>
      <c r="I1264" s="168"/>
      <c r="J1264" s="168"/>
      <c r="K1264" s="168"/>
      <c r="L1264" s="196"/>
    </row>
    <row r="1265" spans="1:12" ht="26.25" customHeight="1">
      <c r="A1265" s="167"/>
      <c r="B1265" s="276"/>
      <c r="C1265" s="168"/>
      <c r="D1265" s="168"/>
      <c r="E1265" s="266"/>
      <c r="F1265" s="268"/>
      <c r="G1265" s="168"/>
      <c r="H1265" s="168"/>
      <c r="I1265" s="168"/>
      <c r="J1265" s="168"/>
      <c r="K1265" s="168"/>
      <c r="L1265" s="196"/>
    </row>
    <row r="1266" spans="1:12" ht="26.25" customHeight="1">
      <c r="A1266" s="167"/>
      <c r="B1266" s="276"/>
      <c r="C1266" s="168"/>
      <c r="D1266" s="168"/>
      <c r="E1266" s="266"/>
      <c r="F1266" s="268"/>
      <c r="G1266" s="168"/>
      <c r="H1266" s="168"/>
      <c r="I1266" s="168"/>
      <c r="J1266" s="168"/>
      <c r="K1266" s="168"/>
      <c r="L1266" s="196"/>
    </row>
    <row r="1267" spans="1:12" ht="26.25" customHeight="1">
      <c r="A1267" s="167"/>
      <c r="B1267" s="276"/>
      <c r="C1267" s="168"/>
      <c r="D1267" s="168"/>
      <c r="E1267" s="266"/>
      <c r="F1267" s="268"/>
      <c r="G1267" s="168"/>
      <c r="H1267" s="168"/>
      <c r="I1267" s="168"/>
      <c r="J1267" s="168"/>
      <c r="K1267" s="168"/>
      <c r="L1267" s="196"/>
    </row>
    <row r="1268" spans="1:12" ht="26.25" customHeight="1">
      <c r="A1268" s="167"/>
      <c r="B1268" s="276"/>
      <c r="C1268" s="168"/>
      <c r="D1268" s="168"/>
      <c r="E1268" s="266"/>
      <c r="F1268" s="268"/>
      <c r="G1268" s="168"/>
      <c r="H1268" s="168"/>
      <c r="I1268" s="168"/>
      <c r="J1268" s="168"/>
      <c r="K1268" s="168"/>
      <c r="L1268" s="196"/>
    </row>
    <row r="1269" spans="1:12" ht="26.25" customHeight="1">
      <c r="A1269" s="167"/>
      <c r="B1269" s="276"/>
      <c r="C1269" s="168"/>
      <c r="D1269" s="168"/>
      <c r="E1269" s="266"/>
      <c r="F1269" s="268"/>
      <c r="G1269" s="168"/>
      <c r="H1269" s="168"/>
      <c r="I1269" s="168"/>
      <c r="J1269" s="168"/>
      <c r="K1269" s="168"/>
      <c r="L1269" s="196"/>
    </row>
    <row r="1270" spans="1:12" ht="26.25" customHeight="1">
      <c r="A1270" s="167"/>
      <c r="B1270" s="276"/>
      <c r="C1270" s="168"/>
      <c r="D1270" s="168"/>
      <c r="E1270" s="266"/>
      <c r="F1270" s="268"/>
      <c r="G1270" s="168"/>
      <c r="H1270" s="168"/>
      <c r="I1270" s="168"/>
      <c r="J1270" s="168"/>
      <c r="K1270" s="168"/>
      <c r="L1270" s="196"/>
    </row>
    <row r="1271" spans="1:12" ht="26.25" customHeight="1">
      <c r="A1271" s="167"/>
      <c r="B1271" s="276"/>
      <c r="C1271" s="168"/>
      <c r="D1271" s="168"/>
      <c r="E1271" s="266"/>
      <c r="F1271" s="268"/>
      <c r="G1271" s="168"/>
      <c r="H1271" s="168"/>
      <c r="I1271" s="168"/>
      <c r="J1271" s="168"/>
      <c r="K1271" s="168"/>
      <c r="L1271" s="196"/>
    </row>
    <row r="1272" spans="1:12" ht="26.25" customHeight="1">
      <c r="A1272" s="167"/>
      <c r="B1272" s="276"/>
      <c r="C1272" s="168"/>
      <c r="D1272" s="168"/>
      <c r="E1272" s="266"/>
      <c r="F1272" s="268"/>
      <c r="G1272" s="168"/>
      <c r="H1272" s="168"/>
      <c r="I1272" s="168"/>
      <c r="J1272" s="168"/>
      <c r="K1272" s="168"/>
      <c r="L1272" s="196"/>
    </row>
    <row r="1273" spans="1:12" ht="26.25" customHeight="1">
      <c r="A1273" s="167"/>
      <c r="B1273" s="276"/>
      <c r="C1273" s="168"/>
      <c r="D1273" s="168"/>
      <c r="E1273" s="266"/>
      <c r="F1273" s="268"/>
      <c r="G1273" s="168"/>
      <c r="H1273" s="168"/>
      <c r="I1273" s="168"/>
      <c r="J1273" s="168"/>
      <c r="K1273" s="168"/>
      <c r="L1273" s="196"/>
    </row>
    <row r="1274" spans="1:12" ht="26.25" customHeight="1">
      <c r="A1274" s="167"/>
      <c r="B1274" s="276"/>
      <c r="C1274" s="168"/>
      <c r="D1274" s="168"/>
      <c r="E1274" s="266"/>
      <c r="F1274" s="268"/>
      <c r="G1274" s="168"/>
      <c r="H1274" s="168"/>
      <c r="I1274" s="168"/>
      <c r="J1274" s="168"/>
      <c r="K1274" s="168"/>
      <c r="L1274" s="196"/>
    </row>
    <row r="1275" spans="1:12" ht="26.25" customHeight="1">
      <c r="A1275" s="167"/>
      <c r="B1275" s="276"/>
      <c r="C1275" s="168"/>
      <c r="D1275" s="168"/>
      <c r="E1275" s="266"/>
      <c r="F1275" s="268"/>
      <c r="G1275" s="168"/>
      <c r="H1275" s="168"/>
      <c r="I1275" s="168"/>
      <c r="J1275" s="168"/>
      <c r="K1275" s="168"/>
      <c r="L1275" s="196"/>
    </row>
    <row r="1276" spans="1:12" ht="26.25" customHeight="1">
      <c r="A1276" s="167"/>
      <c r="B1276" s="276"/>
      <c r="C1276" s="168"/>
      <c r="D1276" s="168"/>
      <c r="E1276" s="266"/>
      <c r="F1276" s="268"/>
      <c r="G1276" s="168"/>
      <c r="H1276" s="168"/>
      <c r="I1276" s="168"/>
      <c r="J1276" s="168"/>
      <c r="K1276" s="168"/>
      <c r="L1276" s="196"/>
    </row>
    <row r="1277" spans="1:12" ht="26.25" customHeight="1">
      <c r="A1277" s="167"/>
      <c r="B1277" s="276"/>
      <c r="C1277" s="168"/>
      <c r="D1277" s="168"/>
      <c r="E1277" s="266"/>
      <c r="F1277" s="268"/>
      <c r="G1277" s="168"/>
      <c r="H1277" s="168"/>
      <c r="I1277" s="168"/>
      <c r="J1277" s="168"/>
      <c r="K1277" s="168"/>
      <c r="L1277" s="196"/>
    </row>
    <row r="1278" spans="1:12" ht="26.25" customHeight="1">
      <c r="A1278" s="167"/>
      <c r="B1278" s="276"/>
      <c r="C1278" s="168"/>
      <c r="D1278" s="168"/>
      <c r="E1278" s="266"/>
      <c r="F1278" s="268"/>
      <c r="G1278" s="168"/>
      <c r="H1278" s="168"/>
      <c r="I1278" s="168"/>
      <c r="J1278" s="168"/>
      <c r="K1278" s="168"/>
      <c r="L1278" s="196"/>
    </row>
    <row r="1279" spans="1:12" ht="26.25" customHeight="1">
      <c r="A1279" s="167"/>
      <c r="B1279" s="276"/>
      <c r="C1279" s="168"/>
      <c r="D1279" s="168"/>
      <c r="E1279" s="266"/>
      <c r="F1279" s="268"/>
      <c r="G1279" s="168"/>
      <c r="H1279" s="168"/>
      <c r="I1279" s="168"/>
      <c r="J1279" s="168"/>
      <c r="K1279" s="168"/>
      <c r="L1279" s="196"/>
    </row>
    <row r="1280" spans="1:12" ht="26.25" customHeight="1">
      <c r="A1280" s="167"/>
      <c r="B1280" s="276"/>
      <c r="C1280" s="168"/>
      <c r="D1280" s="168"/>
      <c r="E1280" s="266"/>
      <c r="F1280" s="268"/>
      <c r="G1280" s="168"/>
      <c r="H1280" s="168"/>
      <c r="I1280" s="168"/>
      <c r="J1280" s="168"/>
      <c r="K1280" s="168"/>
      <c r="L1280" s="196"/>
    </row>
    <row r="1281" spans="1:12" ht="26.25" customHeight="1">
      <c r="A1281" s="167"/>
      <c r="B1281" s="276"/>
      <c r="C1281" s="168"/>
      <c r="D1281" s="168"/>
      <c r="E1281" s="266"/>
      <c r="F1281" s="268"/>
      <c r="G1281" s="168"/>
      <c r="H1281" s="168"/>
      <c r="I1281" s="168"/>
      <c r="J1281" s="168"/>
      <c r="K1281" s="168"/>
      <c r="L1281" s="196"/>
    </row>
    <row r="1282" spans="1:12" ht="26.25" customHeight="1">
      <c r="A1282" s="167"/>
      <c r="B1282" s="276"/>
      <c r="C1282" s="168"/>
      <c r="D1282" s="168"/>
      <c r="E1282" s="266"/>
      <c r="F1282" s="268"/>
      <c r="G1282" s="168"/>
      <c r="H1282" s="168"/>
      <c r="I1282" s="168"/>
      <c r="J1282" s="168"/>
      <c r="K1282" s="168"/>
      <c r="L1282" s="196"/>
    </row>
    <row r="1283" spans="1:12" ht="26.25" customHeight="1">
      <c r="A1283" s="167"/>
      <c r="B1283" s="276"/>
      <c r="C1283" s="168"/>
      <c r="D1283" s="168"/>
      <c r="E1283" s="266"/>
      <c r="F1283" s="268"/>
      <c r="G1283" s="168"/>
      <c r="H1283" s="168"/>
      <c r="I1283" s="168"/>
      <c r="J1283" s="168"/>
      <c r="K1283" s="168"/>
      <c r="L1283" s="196"/>
    </row>
    <row r="1284" spans="1:12" ht="26.25" customHeight="1">
      <c r="A1284" s="167"/>
      <c r="B1284" s="276"/>
      <c r="C1284" s="168"/>
      <c r="D1284" s="168"/>
      <c r="E1284" s="266"/>
      <c r="F1284" s="268"/>
      <c r="G1284" s="168"/>
      <c r="H1284" s="168"/>
      <c r="I1284" s="168"/>
      <c r="J1284" s="168"/>
      <c r="K1284" s="168"/>
      <c r="L1284" s="196"/>
    </row>
    <row r="1285" spans="1:12" ht="26.25" customHeight="1">
      <c r="A1285" s="167"/>
      <c r="B1285" s="276"/>
      <c r="C1285" s="168"/>
      <c r="D1285" s="168"/>
      <c r="E1285" s="266"/>
      <c r="F1285" s="268"/>
      <c r="G1285" s="168"/>
      <c r="H1285" s="168"/>
      <c r="I1285" s="168"/>
      <c r="J1285" s="168"/>
      <c r="K1285" s="168"/>
      <c r="L1285" s="196"/>
    </row>
    <row r="1286" spans="1:12" ht="26.25" customHeight="1">
      <c r="A1286" s="167"/>
      <c r="B1286" s="276"/>
      <c r="C1286" s="168"/>
      <c r="D1286" s="168"/>
      <c r="E1286" s="266"/>
      <c r="F1286" s="268"/>
      <c r="G1286" s="168"/>
      <c r="H1286" s="168"/>
      <c r="I1286" s="168"/>
      <c r="J1286" s="168"/>
      <c r="K1286" s="168"/>
      <c r="L1286" s="196"/>
    </row>
    <row r="1287" spans="1:12" ht="26.25" customHeight="1">
      <c r="A1287" s="167"/>
      <c r="B1287" s="276"/>
      <c r="C1287" s="168"/>
      <c r="D1287" s="168"/>
      <c r="E1287" s="266"/>
      <c r="F1287" s="268"/>
      <c r="G1287" s="168"/>
      <c r="H1287" s="168"/>
      <c r="I1287" s="168"/>
      <c r="J1287" s="168"/>
      <c r="K1287" s="168"/>
      <c r="L1287" s="196"/>
    </row>
    <row r="1288" spans="1:12" ht="26.25" customHeight="1">
      <c r="A1288" s="167"/>
      <c r="B1288" s="276"/>
      <c r="C1288" s="168"/>
      <c r="D1288" s="168"/>
      <c r="E1288" s="266"/>
      <c r="F1288" s="268"/>
      <c r="G1288" s="168"/>
      <c r="H1288" s="168"/>
      <c r="I1288" s="168"/>
      <c r="J1288" s="168"/>
      <c r="K1288" s="168"/>
      <c r="L1288" s="196"/>
    </row>
    <row r="1289" spans="1:12" ht="26.25" customHeight="1">
      <c r="A1289" s="167"/>
      <c r="B1289" s="276"/>
      <c r="C1289" s="168"/>
      <c r="D1289" s="168"/>
      <c r="E1289" s="266"/>
      <c r="F1289" s="268"/>
      <c r="G1289" s="168"/>
      <c r="H1289" s="168"/>
      <c r="I1289" s="168"/>
      <c r="J1289" s="168"/>
      <c r="K1289" s="168"/>
      <c r="L1289" s="196"/>
    </row>
    <row r="1290" spans="1:12" ht="26.25" customHeight="1">
      <c r="A1290" s="167"/>
      <c r="B1290" s="276"/>
      <c r="C1290" s="168"/>
      <c r="D1290" s="168"/>
      <c r="E1290" s="266"/>
      <c r="F1290" s="268"/>
      <c r="G1290" s="168"/>
      <c r="H1290" s="168"/>
      <c r="I1290" s="168"/>
      <c r="J1290" s="168"/>
      <c r="K1290" s="168"/>
      <c r="L1290" s="196"/>
    </row>
    <row r="1291" spans="1:12" ht="26.25" customHeight="1">
      <c r="A1291" s="167"/>
      <c r="B1291" s="276"/>
      <c r="C1291" s="168"/>
      <c r="D1291" s="168"/>
      <c r="E1291" s="266"/>
      <c r="F1291" s="268"/>
      <c r="G1291" s="168"/>
      <c r="H1291" s="168"/>
      <c r="I1291" s="168"/>
      <c r="J1291" s="168"/>
      <c r="K1291" s="168"/>
      <c r="L1291" s="196"/>
    </row>
    <row r="1292" spans="1:12" ht="26.25" customHeight="1">
      <c r="A1292" s="167"/>
      <c r="B1292" s="276"/>
      <c r="C1292" s="168"/>
      <c r="D1292" s="168"/>
      <c r="E1292" s="266"/>
      <c r="F1292" s="268"/>
      <c r="G1292" s="168"/>
      <c r="H1292" s="168"/>
      <c r="I1292" s="168"/>
      <c r="J1292" s="168"/>
      <c r="K1292" s="168"/>
      <c r="L1292" s="196"/>
    </row>
    <row r="1293" spans="1:12" ht="26.25" customHeight="1">
      <c r="A1293" s="167"/>
      <c r="B1293" s="276"/>
      <c r="C1293" s="168"/>
      <c r="D1293" s="168"/>
      <c r="E1293" s="266"/>
      <c r="F1293" s="268"/>
      <c r="G1293" s="168"/>
      <c r="H1293" s="168"/>
      <c r="I1293" s="168"/>
      <c r="J1293" s="168"/>
      <c r="K1293" s="168"/>
      <c r="L1293" s="196"/>
    </row>
    <row r="1294" spans="1:12" ht="26.25" customHeight="1">
      <c r="A1294" s="167"/>
      <c r="B1294" s="276"/>
      <c r="C1294" s="168"/>
      <c r="D1294" s="168"/>
      <c r="E1294" s="266"/>
      <c r="F1294" s="268"/>
      <c r="G1294" s="168"/>
      <c r="H1294" s="168"/>
      <c r="I1294" s="168"/>
      <c r="J1294" s="168"/>
      <c r="K1294" s="168"/>
      <c r="L1294" s="196"/>
    </row>
    <row r="1295" spans="1:12" ht="26.25" customHeight="1">
      <c r="A1295" s="167"/>
      <c r="B1295" s="276"/>
      <c r="C1295" s="168"/>
      <c r="D1295" s="168"/>
      <c r="E1295" s="266"/>
      <c r="F1295" s="268"/>
      <c r="G1295" s="168"/>
      <c r="H1295" s="168"/>
      <c r="I1295" s="168"/>
      <c r="J1295" s="168"/>
      <c r="K1295" s="168"/>
      <c r="L1295" s="196"/>
    </row>
    <row r="1296" spans="1:12" ht="26.25" customHeight="1">
      <c r="A1296" s="167"/>
      <c r="B1296" s="276"/>
      <c r="C1296" s="168"/>
      <c r="D1296" s="168"/>
      <c r="E1296" s="266"/>
      <c r="F1296" s="268"/>
      <c r="G1296" s="168"/>
      <c r="H1296" s="168"/>
      <c r="I1296" s="168"/>
      <c r="J1296" s="168"/>
      <c r="K1296" s="168"/>
      <c r="L1296" s="196"/>
    </row>
    <row r="1297" spans="1:12" ht="26.25" customHeight="1">
      <c r="A1297" s="167"/>
      <c r="B1297" s="276"/>
      <c r="C1297" s="168"/>
      <c r="D1297" s="168"/>
      <c r="E1297" s="266"/>
      <c r="F1297" s="268"/>
      <c r="G1297" s="168"/>
      <c r="H1297" s="168"/>
      <c r="I1297" s="168"/>
      <c r="J1297" s="168"/>
      <c r="K1297" s="168"/>
      <c r="L1297" s="196"/>
    </row>
    <row r="1298" spans="1:12" ht="26.25" customHeight="1">
      <c r="A1298" s="167"/>
      <c r="B1298" s="276"/>
      <c r="C1298" s="168"/>
      <c r="D1298" s="168"/>
      <c r="E1298" s="266"/>
      <c r="F1298" s="268"/>
      <c r="G1298" s="168"/>
      <c r="H1298" s="168"/>
      <c r="I1298" s="168"/>
      <c r="J1298" s="168"/>
      <c r="K1298" s="168"/>
      <c r="L1298" s="196"/>
    </row>
    <row r="1299" spans="1:12" ht="26.25" customHeight="1">
      <c r="A1299" s="167"/>
      <c r="B1299" s="276"/>
      <c r="C1299" s="168"/>
      <c r="D1299" s="168"/>
      <c r="E1299" s="266"/>
      <c r="F1299" s="268"/>
      <c r="G1299" s="168"/>
      <c r="H1299" s="168"/>
      <c r="I1299" s="168"/>
      <c r="J1299" s="168"/>
      <c r="K1299" s="168"/>
      <c r="L1299" s="196"/>
    </row>
    <row r="1300" spans="1:12" ht="26.25" customHeight="1">
      <c r="A1300" s="167"/>
      <c r="B1300" s="276"/>
      <c r="C1300" s="168"/>
      <c r="D1300" s="168"/>
      <c r="E1300" s="266"/>
      <c r="F1300" s="268"/>
      <c r="G1300" s="168"/>
      <c r="H1300" s="168"/>
      <c r="I1300" s="168"/>
      <c r="J1300" s="168"/>
      <c r="K1300" s="168"/>
      <c r="L1300" s="196"/>
    </row>
    <row r="1301" spans="1:12" ht="26.25" customHeight="1">
      <c r="A1301" s="167"/>
      <c r="B1301" s="276"/>
      <c r="C1301" s="168"/>
      <c r="D1301" s="168"/>
      <c r="E1301" s="266"/>
      <c r="F1301" s="268"/>
      <c r="G1301" s="168"/>
      <c r="H1301" s="168"/>
      <c r="I1301" s="168"/>
      <c r="J1301" s="168"/>
      <c r="K1301" s="168"/>
      <c r="L1301" s="196"/>
    </row>
    <row r="1302" spans="1:12" ht="26.25" customHeight="1">
      <c r="A1302" s="167"/>
      <c r="B1302" s="276"/>
      <c r="C1302" s="168"/>
      <c r="D1302" s="168"/>
      <c r="E1302" s="266"/>
      <c r="F1302" s="268"/>
      <c r="G1302" s="168"/>
      <c r="H1302" s="168"/>
      <c r="I1302" s="168"/>
      <c r="J1302" s="168"/>
      <c r="K1302" s="168"/>
      <c r="L1302" s="196"/>
    </row>
    <row r="1303" spans="1:12" ht="26.25" customHeight="1">
      <c r="A1303" s="167"/>
      <c r="B1303" s="276"/>
      <c r="C1303" s="168"/>
      <c r="D1303" s="168"/>
      <c r="E1303" s="266"/>
      <c r="F1303" s="268"/>
      <c r="G1303" s="168"/>
      <c r="H1303" s="168"/>
      <c r="I1303" s="168"/>
      <c r="J1303" s="168"/>
      <c r="K1303" s="168"/>
      <c r="L1303" s="196"/>
    </row>
    <row r="1304" spans="1:12" ht="26.25" customHeight="1">
      <c r="A1304" s="167"/>
      <c r="B1304" s="276"/>
      <c r="C1304" s="168"/>
      <c r="D1304" s="168"/>
      <c r="E1304" s="266"/>
      <c r="F1304" s="268"/>
      <c r="G1304" s="168"/>
      <c r="H1304" s="168"/>
      <c r="I1304" s="168"/>
      <c r="J1304" s="168"/>
      <c r="K1304" s="168"/>
      <c r="L1304" s="196"/>
    </row>
    <row r="1305" spans="1:12" ht="26.25" customHeight="1">
      <c r="A1305" s="167"/>
      <c r="B1305" s="276"/>
      <c r="C1305" s="168"/>
      <c r="D1305" s="168"/>
      <c r="E1305" s="266"/>
      <c r="F1305" s="268"/>
      <c r="G1305" s="168"/>
      <c r="H1305" s="168"/>
      <c r="I1305" s="168"/>
      <c r="J1305" s="168"/>
      <c r="K1305" s="168"/>
      <c r="L1305" s="196"/>
    </row>
    <row r="1306" spans="1:12" ht="26.25" customHeight="1">
      <c r="A1306" s="167"/>
      <c r="B1306" s="276"/>
      <c r="C1306" s="168"/>
      <c r="D1306" s="168"/>
      <c r="E1306" s="266"/>
      <c r="F1306" s="268"/>
      <c r="G1306" s="168"/>
      <c r="H1306" s="168"/>
      <c r="I1306" s="168"/>
      <c r="J1306" s="168"/>
      <c r="K1306" s="168"/>
      <c r="L1306" s="196"/>
    </row>
    <row r="1307" spans="1:12" ht="26.25" customHeight="1">
      <c r="A1307" s="167"/>
      <c r="B1307" s="276"/>
      <c r="C1307" s="168"/>
      <c r="D1307" s="168"/>
      <c r="E1307" s="266"/>
      <c r="F1307" s="268"/>
      <c r="G1307" s="168"/>
      <c r="H1307" s="168"/>
      <c r="I1307" s="168"/>
      <c r="J1307" s="168"/>
      <c r="K1307" s="168"/>
      <c r="L1307" s="196"/>
    </row>
    <row r="1308" spans="1:12" ht="26.25" customHeight="1">
      <c r="A1308" s="167"/>
      <c r="B1308" s="276"/>
      <c r="C1308" s="168"/>
      <c r="D1308" s="168"/>
      <c r="E1308" s="266"/>
      <c r="F1308" s="268"/>
      <c r="G1308" s="168"/>
      <c r="H1308" s="168"/>
      <c r="I1308" s="168"/>
      <c r="J1308" s="168"/>
      <c r="K1308" s="168"/>
      <c r="L1308" s="196"/>
    </row>
    <row r="1309" spans="1:12" ht="26.25" customHeight="1">
      <c r="A1309" s="167"/>
      <c r="B1309" s="276"/>
      <c r="C1309" s="168"/>
      <c r="D1309" s="168"/>
      <c r="E1309" s="266"/>
      <c r="F1309" s="268"/>
      <c r="G1309" s="168"/>
      <c r="H1309" s="168"/>
      <c r="I1309" s="168"/>
      <c r="J1309" s="168"/>
      <c r="K1309" s="168"/>
      <c r="L1309" s="196"/>
    </row>
    <row r="1310" spans="1:12" ht="26.25" customHeight="1">
      <c r="A1310" s="167"/>
      <c r="B1310" s="276"/>
      <c r="C1310" s="168"/>
      <c r="D1310" s="168"/>
      <c r="E1310" s="266"/>
      <c r="F1310" s="268"/>
      <c r="G1310" s="168"/>
      <c r="H1310" s="168"/>
      <c r="I1310" s="168"/>
      <c r="J1310" s="168"/>
      <c r="K1310" s="168"/>
      <c r="L1310" s="196"/>
    </row>
    <row r="1311" spans="1:12" ht="26.25" customHeight="1">
      <c r="A1311" s="167"/>
      <c r="B1311" s="276"/>
      <c r="C1311" s="168"/>
      <c r="D1311" s="168"/>
      <c r="E1311" s="266"/>
      <c r="F1311" s="268"/>
      <c r="G1311" s="168"/>
      <c r="H1311" s="168"/>
      <c r="I1311" s="168"/>
      <c r="J1311" s="168"/>
      <c r="K1311" s="168"/>
      <c r="L1311" s="196"/>
    </row>
    <row r="1312" spans="1:12" ht="26.25" customHeight="1">
      <c r="A1312" s="167"/>
      <c r="B1312" s="276"/>
      <c r="C1312" s="168"/>
      <c r="D1312" s="168"/>
      <c r="E1312" s="266"/>
      <c r="F1312" s="268"/>
      <c r="G1312" s="168"/>
      <c r="H1312" s="168"/>
      <c r="I1312" s="168"/>
      <c r="J1312" s="168"/>
      <c r="K1312" s="168"/>
      <c r="L1312" s="196"/>
    </row>
    <row r="1313" spans="1:12" ht="26.25" customHeight="1">
      <c r="A1313" s="167"/>
      <c r="B1313" s="276"/>
      <c r="C1313" s="168"/>
      <c r="D1313" s="168"/>
      <c r="E1313" s="266"/>
      <c r="F1313" s="268"/>
      <c r="G1313" s="168"/>
      <c r="H1313" s="168"/>
      <c r="I1313" s="168"/>
      <c r="J1313" s="168"/>
      <c r="K1313" s="168"/>
      <c r="L1313" s="196"/>
    </row>
    <row r="1314" spans="1:12" ht="26.25" customHeight="1">
      <c r="A1314" s="167"/>
      <c r="B1314" s="276"/>
      <c r="C1314" s="168"/>
      <c r="D1314" s="168"/>
      <c r="E1314" s="266"/>
      <c r="F1314" s="268"/>
      <c r="G1314" s="168"/>
      <c r="H1314" s="168"/>
      <c r="I1314" s="168"/>
      <c r="J1314" s="168"/>
      <c r="K1314" s="168"/>
      <c r="L1314" s="196"/>
    </row>
    <row r="1315" spans="1:12" ht="26.25" customHeight="1">
      <c r="A1315" s="167"/>
      <c r="B1315" s="276"/>
      <c r="C1315" s="168"/>
      <c r="D1315" s="168"/>
      <c r="E1315" s="266"/>
      <c r="F1315" s="268"/>
      <c r="G1315" s="168"/>
      <c r="H1315" s="168"/>
      <c r="I1315" s="168"/>
      <c r="J1315" s="168"/>
      <c r="K1315" s="168"/>
      <c r="L1315" s="196"/>
    </row>
    <row r="1316" spans="1:12" ht="26.25" customHeight="1">
      <c r="A1316" s="167"/>
      <c r="B1316" s="276"/>
      <c r="C1316" s="168"/>
      <c r="D1316" s="168"/>
      <c r="E1316" s="266"/>
      <c r="F1316" s="268"/>
      <c r="G1316" s="168"/>
      <c r="H1316" s="168"/>
      <c r="I1316" s="168"/>
      <c r="J1316" s="168"/>
      <c r="K1316" s="168"/>
      <c r="L1316" s="196"/>
    </row>
    <row r="1317" spans="1:12" ht="26.25" customHeight="1">
      <c r="A1317" s="167"/>
      <c r="B1317" s="276"/>
      <c r="C1317" s="168"/>
      <c r="D1317" s="168"/>
      <c r="E1317" s="266"/>
      <c r="F1317" s="268"/>
      <c r="G1317" s="168"/>
      <c r="H1317" s="168"/>
      <c r="I1317" s="168"/>
      <c r="J1317" s="168"/>
      <c r="K1317" s="168"/>
      <c r="L1317" s="196"/>
    </row>
    <row r="1318" spans="1:12" ht="26.25" customHeight="1">
      <c r="A1318" s="167"/>
      <c r="B1318" s="276"/>
      <c r="C1318" s="168"/>
      <c r="D1318" s="168"/>
      <c r="E1318" s="266"/>
      <c r="F1318" s="268"/>
      <c r="G1318" s="168"/>
      <c r="H1318" s="168"/>
      <c r="I1318" s="168"/>
      <c r="J1318" s="168"/>
      <c r="K1318" s="168"/>
      <c r="L1318" s="196"/>
    </row>
    <row r="1319" spans="1:12" ht="26.25" customHeight="1">
      <c r="A1319" s="167"/>
      <c r="B1319" s="276"/>
      <c r="C1319" s="168"/>
      <c r="D1319" s="168"/>
      <c r="E1319" s="266"/>
      <c r="F1319" s="268"/>
      <c r="G1319" s="168"/>
      <c r="H1319" s="168"/>
      <c r="I1319" s="168"/>
      <c r="J1319" s="168"/>
      <c r="K1319" s="168"/>
      <c r="L1319" s="196"/>
    </row>
    <row r="1320" spans="1:12" ht="26.25" customHeight="1">
      <c r="A1320" s="167"/>
      <c r="B1320" s="276"/>
      <c r="C1320" s="168"/>
      <c r="D1320" s="168"/>
      <c r="E1320" s="266"/>
      <c r="F1320" s="268"/>
      <c r="G1320" s="168"/>
      <c r="H1320" s="168"/>
      <c r="I1320" s="168"/>
      <c r="J1320" s="168"/>
      <c r="K1320" s="168"/>
      <c r="L1320" s="196"/>
    </row>
    <row r="1321" spans="1:12" ht="26.25" customHeight="1">
      <c r="A1321" s="167"/>
      <c r="B1321" s="276"/>
      <c r="C1321" s="168"/>
      <c r="D1321" s="168"/>
      <c r="E1321" s="266"/>
      <c r="F1321" s="268"/>
      <c r="G1321" s="168"/>
      <c r="H1321" s="168"/>
      <c r="I1321" s="168"/>
      <c r="J1321" s="168"/>
      <c r="K1321" s="168"/>
      <c r="L1321" s="196"/>
    </row>
    <row r="1322" spans="1:12" ht="26.25" customHeight="1">
      <c r="A1322" s="167"/>
      <c r="B1322" s="276"/>
      <c r="C1322" s="168"/>
      <c r="D1322" s="168"/>
      <c r="E1322" s="266"/>
      <c r="F1322" s="268"/>
      <c r="G1322" s="168"/>
      <c r="H1322" s="168"/>
      <c r="I1322" s="168"/>
      <c r="J1322" s="168"/>
      <c r="K1322" s="168"/>
      <c r="L1322" s="196"/>
    </row>
    <row r="1323" spans="1:12" ht="26.25" customHeight="1">
      <c r="A1323" s="167"/>
      <c r="B1323" s="276"/>
      <c r="C1323" s="168"/>
      <c r="D1323" s="168"/>
      <c r="E1323" s="266"/>
      <c r="F1323" s="268"/>
      <c r="G1323" s="168"/>
      <c r="H1323" s="168"/>
      <c r="I1323" s="168"/>
      <c r="J1323" s="168"/>
      <c r="K1323" s="168"/>
      <c r="L1323" s="196"/>
    </row>
    <row r="1324" spans="1:12" ht="26.25" customHeight="1">
      <c r="A1324" s="167"/>
      <c r="B1324" s="276"/>
      <c r="C1324" s="168"/>
      <c r="D1324" s="168"/>
      <c r="E1324" s="266"/>
      <c r="F1324" s="268"/>
      <c r="G1324" s="168"/>
      <c r="H1324" s="168"/>
      <c r="I1324" s="168"/>
      <c r="J1324" s="168"/>
      <c r="K1324" s="168"/>
      <c r="L1324" s="196"/>
    </row>
    <row r="1325" spans="1:12" ht="26.25" customHeight="1">
      <c r="A1325" s="167"/>
      <c r="B1325" s="276"/>
      <c r="C1325" s="168"/>
      <c r="D1325" s="168"/>
      <c r="E1325" s="266"/>
      <c r="F1325" s="268"/>
      <c r="G1325" s="168"/>
      <c r="H1325" s="168"/>
      <c r="I1325" s="168"/>
      <c r="J1325" s="168"/>
      <c r="K1325" s="168"/>
      <c r="L1325" s="196"/>
    </row>
    <row r="1326" spans="1:12" ht="26.25" customHeight="1">
      <c r="A1326" s="167"/>
      <c r="B1326" s="276"/>
      <c r="C1326" s="168"/>
      <c r="D1326" s="168"/>
      <c r="E1326" s="266"/>
      <c r="F1326" s="268"/>
      <c r="G1326" s="168"/>
      <c r="H1326" s="168"/>
      <c r="I1326" s="168"/>
      <c r="J1326" s="168"/>
      <c r="K1326" s="168"/>
      <c r="L1326" s="196"/>
    </row>
    <row r="1327" spans="1:12" ht="26.25" customHeight="1">
      <c r="A1327" s="167"/>
      <c r="B1327" s="276"/>
      <c r="C1327" s="168"/>
      <c r="D1327" s="168"/>
      <c r="E1327" s="266"/>
      <c r="F1327" s="268"/>
      <c r="G1327" s="168"/>
      <c r="H1327" s="168"/>
      <c r="I1327" s="168"/>
      <c r="J1327" s="168"/>
      <c r="K1327" s="168"/>
      <c r="L1327" s="196"/>
    </row>
    <row r="1328" spans="1:12" ht="26.25" customHeight="1">
      <c r="A1328" s="167"/>
      <c r="B1328" s="276"/>
      <c r="C1328" s="168"/>
      <c r="D1328" s="168"/>
      <c r="E1328" s="266"/>
      <c r="F1328" s="268"/>
      <c r="G1328" s="168"/>
      <c r="H1328" s="168"/>
      <c r="I1328" s="168"/>
      <c r="J1328" s="168"/>
      <c r="K1328" s="168"/>
      <c r="L1328" s="196"/>
    </row>
    <row r="1329" spans="1:12" ht="26.25" customHeight="1">
      <c r="A1329" s="167"/>
      <c r="B1329" s="276"/>
      <c r="C1329" s="168"/>
      <c r="D1329" s="168"/>
      <c r="E1329" s="266"/>
      <c r="F1329" s="268"/>
      <c r="G1329" s="168"/>
      <c r="H1329" s="168"/>
      <c r="I1329" s="168"/>
      <c r="J1329" s="168"/>
      <c r="K1329" s="168"/>
      <c r="L1329" s="196"/>
    </row>
    <row r="1330" spans="1:12" ht="26.25" customHeight="1">
      <c r="A1330" s="167"/>
      <c r="B1330" s="276"/>
      <c r="C1330" s="168"/>
      <c r="D1330" s="168"/>
      <c r="E1330" s="266"/>
      <c r="F1330" s="268"/>
      <c r="G1330" s="168"/>
      <c r="H1330" s="168"/>
      <c r="I1330" s="168"/>
      <c r="J1330" s="168"/>
      <c r="K1330" s="168"/>
      <c r="L1330" s="196"/>
    </row>
    <row r="1331" spans="1:12" ht="26.25" customHeight="1">
      <c r="A1331" s="167"/>
      <c r="B1331" s="276"/>
      <c r="C1331" s="168"/>
      <c r="D1331" s="168"/>
      <c r="E1331" s="266"/>
      <c r="F1331" s="268"/>
      <c r="G1331" s="168"/>
      <c r="H1331" s="168"/>
      <c r="I1331" s="168"/>
      <c r="J1331" s="168"/>
      <c r="K1331" s="168"/>
      <c r="L1331" s="196"/>
    </row>
    <row r="1332" spans="1:12" ht="26.25" customHeight="1">
      <c r="A1332" s="167"/>
      <c r="B1332" s="276"/>
      <c r="C1332" s="168"/>
      <c r="D1332" s="168"/>
      <c r="E1332" s="266"/>
      <c r="F1332" s="268"/>
      <c r="G1332" s="168"/>
      <c r="H1332" s="168"/>
      <c r="I1332" s="168"/>
      <c r="J1332" s="168"/>
      <c r="K1332" s="168"/>
      <c r="L1332" s="196"/>
    </row>
    <row r="1333" spans="1:12" ht="26.25" customHeight="1">
      <c r="A1333" s="167"/>
      <c r="B1333" s="276"/>
      <c r="C1333" s="168"/>
      <c r="D1333" s="168"/>
      <c r="E1333" s="266"/>
      <c r="F1333" s="268"/>
      <c r="G1333" s="168"/>
      <c r="H1333" s="168"/>
      <c r="I1333" s="168"/>
      <c r="J1333" s="168"/>
      <c r="K1333" s="168"/>
      <c r="L1333" s="196"/>
    </row>
    <row r="1334" spans="1:12" ht="26.25" customHeight="1">
      <c r="A1334" s="167"/>
      <c r="B1334" s="276"/>
      <c r="C1334" s="168"/>
      <c r="D1334" s="168"/>
      <c r="E1334" s="266"/>
      <c r="F1334" s="268"/>
      <c r="G1334" s="168"/>
      <c r="H1334" s="168"/>
      <c r="I1334" s="168"/>
      <c r="J1334" s="168"/>
      <c r="K1334" s="168"/>
      <c r="L1334" s="196"/>
    </row>
    <row r="1335" spans="1:12" ht="26.25" customHeight="1">
      <c r="A1335" s="167"/>
      <c r="B1335" s="276"/>
      <c r="C1335" s="168"/>
      <c r="D1335" s="168"/>
      <c r="E1335" s="266"/>
      <c r="F1335" s="268"/>
      <c r="G1335" s="168"/>
      <c r="H1335" s="168"/>
      <c r="I1335" s="168"/>
      <c r="J1335" s="168"/>
      <c r="K1335" s="168"/>
      <c r="L1335" s="196"/>
    </row>
    <row r="1336" spans="1:12" ht="26.25" customHeight="1">
      <c r="A1336" s="167"/>
      <c r="B1336" s="276"/>
      <c r="C1336" s="168"/>
      <c r="D1336" s="168"/>
      <c r="E1336" s="266"/>
      <c r="F1336" s="268"/>
      <c r="G1336" s="168"/>
      <c r="H1336" s="168"/>
      <c r="I1336" s="168"/>
      <c r="J1336" s="168"/>
      <c r="K1336" s="168"/>
      <c r="L1336" s="196"/>
    </row>
    <row r="1337" spans="1:12" ht="26.25" customHeight="1">
      <c r="A1337" s="167"/>
      <c r="B1337" s="276"/>
      <c r="C1337" s="168"/>
      <c r="D1337" s="168"/>
      <c r="E1337" s="266"/>
      <c r="F1337" s="268"/>
      <c r="G1337" s="168"/>
      <c r="H1337" s="168"/>
      <c r="I1337" s="168"/>
      <c r="J1337" s="168"/>
      <c r="K1337" s="168"/>
      <c r="L1337" s="196"/>
    </row>
    <row r="1338" spans="1:12" ht="26.25" customHeight="1">
      <c r="A1338" s="167"/>
      <c r="B1338" s="276"/>
      <c r="C1338" s="168"/>
      <c r="D1338" s="168"/>
      <c r="E1338" s="266"/>
      <c r="F1338" s="268"/>
      <c r="G1338" s="168"/>
      <c r="H1338" s="168"/>
      <c r="I1338" s="168"/>
      <c r="J1338" s="168"/>
      <c r="K1338" s="168"/>
      <c r="L1338" s="196"/>
    </row>
    <row r="1339" spans="1:12" ht="26.25" customHeight="1">
      <c r="A1339" s="167"/>
      <c r="B1339" s="276"/>
      <c r="C1339" s="168"/>
      <c r="D1339" s="168"/>
      <c r="E1339" s="266"/>
      <c r="F1339" s="268"/>
      <c r="G1339" s="168"/>
      <c r="H1339" s="168"/>
      <c r="I1339" s="168"/>
      <c r="J1339" s="168"/>
      <c r="K1339" s="168"/>
      <c r="L1339" s="196"/>
    </row>
    <row r="1340" spans="1:12" ht="26.25" customHeight="1">
      <c r="A1340" s="167"/>
      <c r="B1340" s="276"/>
      <c r="C1340" s="168"/>
      <c r="D1340" s="168"/>
      <c r="E1340" s="266"/>
      <c r="F1340" s="268"/>
      <c r="G1340" s="168"/>
      <c r="H1340" s="168"/>
      <c r="I1340" s="168"/>
      <c r="J1340" s="168"/>
      <c r="K1340" s="168"/>
      <c r="L1340" s="196"/>
    </row>
    <row r="1341" spans="1:12" ht="26.25" customHeight="1">
      <c r="A1341" s="167"/>
      <c r="B1341" s="276"/>
      <c r="C1341" s="168"/>
      <c r="D1341" s="168"/>
      <c r="E1341" s="266"/>
      <c r="F1341" s="268"/>
      <c r="G1341" s="168"/>
      <c r="H1341" s="168"/>
      <c r="I1341" s="168"/>
      <c r="J1341" s="168"/>
      <c r="K1341" s="168"/>
      <c r="L1341" s="196"/>
    </row>
    <row r="1342" spans="1:12" ht="26.25" customHeight="1">
      <c r="A1342" s="167"/>
      <c r="B1342" s="276"/>
      <c r="C1342" s="168"/>
      <c r="D1342" s="168"/>
      <c r="E1342" s="266"/>
      <c r="F1342" s="268"/>
      <c r="G1342" s="168"/>
      <c r="H1342" s="168"/>
      <c r="I1342" s="168"/>
      <c r="J1342" s="168"/>
      <c r="K1342" s="168"/>
      <c r="L1342" s="196"/>
    </row>
    <row r="1343" spans="1:12" ht="26.25" customHeight="1">
      <c r="A1343" s="167"/>
      <c r="B1343" s="276"/>
      <c r="C1343" s="168"/>
      <c r="D1343" s="168"/>
      <c r="E1343" s="266"/>
      <c r="F1343" s="268"/>
      <c r="G1343" s="168"/>
      <c r="H1343" s="168"/>
      <c r="I1343" s="168"/>
      <c r="J1343" s="168"/>
      <c r="K1343" s="168"/>
      <c r="L1343" s="196"/>
    </row>
    <row r="1344" spans="1:12" ht="26.25" customHeight="1">
      <c r="A1344" s="167"/>
      <c r="B1344" s="276"/>
      <c r="C1344" s="168"/>
      <c r="D1344" s="168"/>
      <c r="E1344" s="266"/>
      <c r="F1344" s="268"/>
      <c r="G1344" s="168"/>
      <c r="H1344" s="168"/>
      <c r="I1344" s="168"/>
      <c r="J1344" s="168"/>
      <c r="K1344" s="168"/>
      <c r="L1344" s="196"/>
    </row>
    <row r="1345" spans="1:12" ht="26.25" customHeight="1">
      <c r="A1345" s="167"/>
      <c r="B1345" s="276"/>
      <c r="C1345" s="168"/>
      <c r="D1345" s="168"/>
      <c r="E1345" s="266"/>
      <c r="F1345" s="268"/>
      <c r="G1345" s="168"/>
      <c r="H1345" s="168"/>
      <c r="I1345" s="168"/>
      <c r="J1345" s="168"/>
      <c r="K1345" s="168"/>
      <c r="L1345" s="196"/>
    </row>
    <row r="1346" spans="1:12" ht="26.25" customHeight="1">
      <c r="A1346" s="167"/>
      <c r="B1346" s="276"/>
      <c r="C1346" s="168"/>
      <c r="D1346" s="168"/>
      <c r="E1346" s="266"/>
      <c r="F1346" s="268"/>
      <c r="G1346" s="168"/>
      <c r="H1346" s="168"/>
      <c r="I1346" s="168"/>
      <c r="J1346" s="168"/>
      <c r="K1346" s="168"/>
      <c r="L1346" s="196"/>
    </row>
    <row r="1347" spans="1:12" ht="26.25" customHeight="1">
      <c r="A1347" s="167"/>
      <c r="B1347" s="276"/>
      <c r="C1347" s="168"/>
      <c r="D1347" s="168"/>
      <c r="E1347" s="266"/>
      <c r="F1347" s="268"/>
      <c r="G1347" s="168"/>
      <c r="H1347" s="168"/>
      <c r="I1347" s="168"/>
      <c r="J1347" s="168"/>
      <c r="K1347" s="168"/>
      <c r="L1347" s="196"/>
    </row>
    <row r="1348" spans="1:12" ht="26.25" customHeight="1">
      <c r="A1348" s="167"/>
      <c r="B1348" s="276"/>
      <c r="C1348" s="168"/>
      <c r="D1348" s="168"/>
      <c r="E1348" s="266"/>
      <c r="F1348" s="268"/>
      <c r="G1348" s="168"/>
      <c r="H1348" s="168"/>
      <c r="I1348" s="168"/>
      <c r="J1348" s="168"/>
      <c r="K1348" s="168"/>
      <c r="L1348" s="196"/>
    </row>
    <row r="1349" spans="1:12" ht="26.25" customHeight="1">
      <c r="A1349" s="167"/>
      <c r="B1349" s="276"/>
      <c r="C1349" s="168"/>
      <c r="D1349" s="168"/>
      <c r="E1349" s="266"/>
      <c r="F1349" s="268"/>
      <c r="G1349" s="168"/>
      <c r="H1349" s="168"/>
      <c r="I1349" s="168"/>
      <c r="J1349" s="168"/>
      <c r="K1349" s="168"/>
      <c r="L1349" s="196"/>
    </row>
    <row r="1350" spans="1:12" ht="26.25" customHeight="1">
      <c r="A1350" s="167"/>
      <c r="B1350" s="276"/>
      <c r="C1350" s="168"/>
      <c r="D1350" s="168"/>
      <c r="E1350" s="266"/>
      <c r="F1350" s="268"/>
      <c r="G1350" s="168"/>
      <c r="H1350" s="168"/>
      <c r="I1350" s="168"/>
      <c r="J1350" s="168"/>
      <c r="K1350" s="168"/>
      <c r="L1350" s="196"/>
    </row>
    <row r="1351" spans="1:12" ht="26.25" customHeight="1">
      <c r="A1351" s="167"/>
      <c r="B1351" s="276"/>
      <c r="C1351" s="168"/>
      <c r="D1351" s="168"/>
      <c r="E1351" s="266"/>
      <c r="F1351" s="268"/>
      <c r="G1351" s="168"/>
      <c r="H1351" s="168"/>
      <c r="I1351" s="168"/>
      <c r="J1351" s="168"/>
      <c r="K1351" s="168"/>
      <c r="L1351" s="196"/>
    </row>
    <row r="1352" spans="1:12" ht="26.25" customHeight="1">
      <c r="A1352" s="167"/>
      <c r="B1352" s="276"/>
      <c r="C1352" s="168"/>
      <c r="D1352" s="168"/>
      <c r="E1352" s="266"/>
      <c r="F1352" s="268"/>
      <c r="G1352" s="168"/>
      <c r="H1352" s="168"/>
      <c r="I1352" s="168"/>
      <c r="J1352" s="168"/>
      <c r="K1352" s="168"/>
      <c r="L1352" s="196"/>
    </row>
    <row r="1353" spans="1:12" ht="26.25" customHeight="1">
      <c r="A1353" s="167"/>
      <c r="B1353" s="276"/>
      <c r="C1353" s="168"/>
      <c r="D1353" s="168"/>
      <c r="E1353" s="266"/>
      <c r="F1353" s="268"/>
      <c r="G1353" s="168"/>
      <c r="H1353" s="168"/>
      <c r="I1353" s="168"/>
      <c r="J1353" s="168"/>
      <c r="K1353" s="168"/>
      <c r="L1353" s="196"/>
    </row>
    <row r="1354" spans="1:12" ht="26.25" customHeight="1">
      <c r="A1354" s="167"/>
      <c r="B1354" s="276"/>
      <c r="C1354" s="168"/>
      <c r="D1354" s="168"/>
      <c r="E1354" s="266"/>
      <c r="F1354" s="268"/>
      <c r="G1354" s="168"/>
      <c r="H1354" s="168"/>
      <c r="I1354" s="168"/>
      <c r="J1354" s="168"/>
      <c r="K1354" s="168"/>
      <c r="L1354" s="196"/>
    </row>
    <row r="1355" spans="1:12" ht="26.25" customHeight="1">
      <c r="A1355" s="167"/>
      <c r="B1355" s="276"/>
      <c r="C1355" s="168"/>
      <c r="D1355" s="168"/>
      <c r="E1355" s="266"/>
      <c r="F1355" s="268"/>
      <c r="G1355" s="168"/>
      <c r="H1355" s="168"/>
      <c r="I1355" s="168"/>
      <c r="J1355" s="168"/>
      <c r="K1355" s="168"/>
      <c r="L1355" s="196"/>
    </row>
    <row r="1356" spans="1:12" ht="26.25" customHeight="1">
      <c r="A1356" s="167"/>
      <c r="B1356" s="276"/>
      <c r="C1356" s="168"/>
      <c r="D1356" s="168"/>
      <c r="E1356" s="266"/>
      <c r="F1356" s="268"/>
      <c r="G1356" s="168"/>
      <c r="H1356" s="168"/>
      <c r="I1356" s="168"/>
      <c r="J1356" s="168"/>
      <c r="K1356" s="168"/>
      <c r="L1356" s="196"/>
    </row>
    <row r="1357" spans="1:12" ht="26.25" customHeight="1">
      <c r="A1357" s="167"/>
      <c r="B1357" s="276"/>
      <c r="C1357" s="168"/>
      <c r="D1357" s="168"/>
      <c r="E1357" s="266"/>
      <c r="F1357" s="268"/>
      <c r="G1357" s="168"/>
      <c r="H1357" s="168"/>
      <c r="I1357" s="168"/>
      <c r="J1357" s="168"/>
      <c r="K1357" s="168"/>
      <c r="L1357" s="196"/>
    </row>
    <row r="1358" spans="1:12" ht="26.25" customHeight="1">
      <c r="A1358" s="167"/>
      <c r="B1358" s="276"/>
      <c r="C1358" s="168"/>
      <c r="D1358" s="168"/>
      <c r="E1358" s="266"/>
      <c r="F1358" s="268"/>
      <c r="G1358" s="168"/>
      <c r="H1358" s="168"/>
      <c r="I1358" s="168"/>
      <c r="J1358" s="168"/>
      <c r="K1358" s="168"/>
      <c r="L1358" s="196"/>
    </row>
    <row r="1359" spans="1:12" ht="26.25" customHeight="1">
      <c r="A1359" s="167"/>
      <c r="B1359" s="276"/>
      <c r="C1359" s="168"/>
      <c r="D1359" s="168"/>
      <c r="E1359" s="266"/>
      <c r="F1359" s="268"/>
      <c r="G1359" s="168"/>
      <c r="H1359" s="168"/>
      <c r="I1359" s="168"/>
      <c r="J1359" s="168"/>
      <c r="K1359" s="168"/>
      <c r="L1359" s="196"/>
    </row>
    <row r="1360" spans="1:12" ht="26.25" customHeight="1">
      <c r="A1360" s="167"/>
      <c r="B1360" s="276"/>
      <c r="C1360" s="168"/>
      <c r="D1360" s="168"/>
      <c r="E1360" s="266"/>
      <c r="F1360" s="268"/>
      <c r="G1360" s="168"/>
      <c r="H1360" s="168"/>
      <c r="I1360" s="168"/>
      <c r="J1360" s="168"/>
      <c r="K1360" s="168"/>
      <c r="L1360" s="196"/>
    </row>
    <row r="1361" spans="1:12" ht="26.25" customHeight="1">
      <c r="A1361" s="167"/>
      <c r="B1361" s="276"/>
      <c r="C1361" s="168"/>
      <c r="D1361" s="168"/>
      <c r="E1361" s="266"/>
      <c r="F1361" s="268"/>
      <c r="G1361" s="168"/>
      <c r="H1361" s="168"/>
      <c r="I1361" s="168"/>
      <c r="J1361" s="168"/>
      <c r="K1361" s="168"/>
      <c r="L1361" s="196"/>
    </row>
    <row r="1362" spans="1:12" ht="26.25" customHeight="1">
      <c r="A1362" s="167"/>
      <c r="B1362" s="276"/>
      <c r="C1362" s="168"/>
      <c r="D1362" s="168"/>
      <c r="E1362" s="266"/>
      <c r="F1362" s="268"/>
      <c r="G1362" s="168"/>
      <c r="H1362" s="168"/>
      <c r="I1362" s="168"/>
      <c r="J1362" s="168"/>
      <c r="K1362" s="168"/>
      <c r="L1362" s="196"/>
    </row>
    <row r="1363" spans="1:12" ht="26.25" customHeight="1">
      <c r="A1363" s="167"/>
      <c r="B1363" s="276"/>
      <c r="C1363" s="168"/>
      <c r="D1363" s="168"/>
      <c r="E1363" s="266"/>
      <c r="F1363" s="268"/>
      <c r="G1363" s="168"/>
      <c r="H1363" s="168"/>
      <c r="I1363" s="168"/>
      <c r="J1363" s="168"/>
      <c r="K1363" s="168"/>
      <c r="L1363" s="196"/>
    </row>
    <row r="1364" spans="1:12" ht="26.25" customHeight="1">
      <c r="A1364" s="167"/>
      <c r="B1364" s="276"/>
      <c r="C1364" s="168"/>
      <c r="D1364" s="168"/>
      <c r="E1364" s="266"/>
      <c r="F1364" s="268"/>
      <c r="G1364" s="168"/>
      <c r="H1364" s="168"/>
      <c r="I1364" s="168"/>
      <c r="J1364" s="168"/>
      <c r="K1364" s="168"/>
      <c r="L1364" s="196"/>
    </row>
    <row r="1365" spans="1:12" ht="26.25" customHeight="1">
      <c r="A1365" s="167"/>
      <c r="B1365" s="276"/>
      <c r="C1365" s="168"/>
      <c r="D1365" s="168"/>
      <c r="E1365" s="266"/>
      <c r="F1365" s="268"/>
      <c r="G1365" s="168"/>
      <c r="H1365" s="168"/>
      <c r="I1365" s="168"/>
      <c r="J1365" s="168"/>
      <c r="K1365" s="168"/>
      <c r="L1365" s="196"/>
    </row>
    <row r="1366" spans="1:12" ht="26.25" customHeight="1">
      <c r="A1366" s="167"/>
      <c r="B1366" s="276"/>
      <c r="C1366" s="168"/>
      <c r="D1366" s="168"/>
      <c r="E1366" s="266"/>
      <c r="F1366" s="268"/>
      <c r="G1366" s="168"/>
      <c r="H1366" s="168"/>
      <c r="I1366" s="168"/>
      <c r="J1366" s="168"/>
      <c r="K1366" s="168"/>
      <c r="L1366" s="196"/>
    </row>
    <row r="1367" spans="1:12" ht="26.25" customHeight="1">
      <c r="A1367" s="167"/>
      <c r="B1367" s="276"/>
      <c r="C1367" s="168"/>
      <c r="D1367" s="168"/>
      <c r="E1367" s="266"/>
      <c r="F1367" s="268"/>
      <c r="G1367" s="168"/>
      <c r="H1367" s="168"/>
      <c r="I1367" s="168"/>
      <c r="J1367" s="168"/>
      <c r="K1367" s="168"/>
      <c r="L1367" s="196"/>
    </row>
    <row r="1368" spans="1:12" ht="26.25" customHeight="1">
      <c r="A1368" s="167"/>
      <c r="B1368" s="276"/>
      <c r="C1368" s="168"/>
      <c r="D1368" s="168"/>
      <c r="E1368" s="266"/>
      <c r="F1368" s="268"/>
      <c r="G1368" s="168"/>
      <c r="H1368" s="168"/>
      <c r="I1368" s="168"/>
      <c r="J1368" s="168"/>
      <c r="K1368" s="168"/>
      <c r="L1368" s="196"/>
    </row>
    <row r="1369" spans="1:12" ht="26.25" customHeight="1">
      <c r="A1369" s="167"/>
      <c r="B1369" s="276"/>
      <c r="C1369" s="168"/>
      <c r="D1369" s="168"/>
      <c r="E1369" s="266"/>
      <c r="F1369" s="268"/>
      <c r="G1369" s="168"/>
      <c r="H1369" s="168"/>
      <c r="I1369" s="168"/>
      <c r="J1369" s="168"/>
      <c r="K1369" s="168"/>
      <c r="L1369" s="196"/>
    </row>
    <row r="1370" spans="1:12" ht="26.25" customHeight="1">
      <c r="A1370" s="167"/>
      <c r="B1370" s="276"/>
      <c r="C1370" s="168"/>
      <c r="D1370" s="168"/>
      <c r="E1370" s="266"/>
      <c r="F1370" s="268"/>
      <c r="G1370" s="168"/>
      <c r="H1370" s="168"/>
      <c r="I1370" s="168"/>
      <c r="J1370" s="168"/>
      <c r="K1370" s="168"/>
      <c r="L1370" s="196"/>
    </row>
    <row r="1371" spans="1:12" ht="26.25" customHeight="1">
      <c r="A1371" s="167"/>
      <c r="B1371" s="276"/>
      <c r="C1371" s="168"/>
      <c r="D1371" s="168"/>
      <c r="E1371" s="266"/>
      <c r="F1371" s="268"/>
      <c r="G1371" s="168"/>
      <c r="H1371" s="168"/>
      <c r="I1371" s="168"/>
      <c r="J1371" s="168"/>
      <c r="K1371" s="168"/>
      <c r="L1371" s="196"/>
    </row>
    <row r="1372" spans="1:12" ht="26.25" customHeight="1">
      <c r="A1372" s="167"/>
      <c r="B1372" s="276"/>
      <c r="C1372" s="168"/>
      <c r="D1372" s="168"/>
      <c r="E1372" s="266"/>
      <c r="F1372" s="268"/>
      <c r="G1372" s="168"/>
      <c r="H1372" s="168"/>
      <c r="I1372" s="168"/>
      <c r="J1372" s="168"/>
      <c r="K1372" s="168"/>
      <c r="L1372" s="196"/>
    </row>
    <row r="1373" spans="1:12" ht="26.25" customHeight="1">
      <c r="A1373" s="167"/>
      <c r="B1373" s="276"/>
      <c r="C1373" s="168"/>
      <c r="D1373" s="168"/>
      <c r="E1373" s="285"/>
      <c r="F1373" s="268"/>
      <c r="G1373" s="168"/>
      <c r="H1373" s="168"/>
      <c r="I1373" s="168"/>
      <c r="J1373" s="168"/>
      <c r="K1373" s="168"/>
      <c r="L1373" s="196"/>
    </row>
    <row r="1374" spans="1:12" ht="26.25" customHeight="1">
      <c r="A1374" s="167"/>
      <c r="B1374" s="276"/>
      <c r="C1374" s="168"/>
      <c r="D1374" s="168"/>
      <c r="E1374" s="266"/>
      <c r="F1374" s="268"/>
      <c r="G1374" s="168"/>
      <c r="H1374" s="168"/>
      <c r="I1374" s="168"/>
      <c r="J1374" s="168"/>
      <c r="K1374" s="168"/>
      <c r="L1374" s="196"/>
    </row>
    <row r="1375" spans="1:12" ht="26.25" customHeight="1">
      <c r="A1375" s="167"/>
      <c r="B1375" s="276"/>
      <c r="C1375" s="168"/>
      <c r="D1375" s="168"/>
      <c r="E1375" s="266"/>
      <c r="F1375" s="268"/>
      <c r="G1375" s="168"/>
      <c r="H1375" s="168"/>
      <c r="I1375" s="168"/>
      <c r="J1375" s="168"/>
      <c r="K1375" s="168"/>
      <c r="L1375" s="196"/>
    </row>
    <row r="1376" spans="1:12" ht="26.25" customHeight="1">
      <c r="A1376" s="167"/>
      <c r="B1376" s="276"/>
      <c r="C1376" s="168"/>
      <c r="D1376" s="168"/>
      <c r="E1376" s="266"/>
      <c r="F1376" s="268"/>
      <c r="G1376" s="168"/>
      <c r="H1376" s="168"/>
      <c r="I1376" s="168"/>
      <c r="J1376" s="168"/>
      <c r="K1376" s="168"/>
      <c r="L1376" s="196"/>
    </row>
    <row r="1377" spans="1:12" ht="26.25" customHeight="1">
      <c r="A1377" s="167"/>
      <c r="B1377" s="276"/>
      <c r="C1377" s="168"/>
      <c r="D1377" s="168"/>
      <c r="E1377" s="266"/>
      <c r="F1377" s="268"/>
      <c r="G1377" s="168"/>
      <c r="H1377" s="168"/>
      <c r="I1377" s="168"/>
      <c r="J1377" s="168"/>
      <c r="K1377" s="168"/>
      <c r="L1377" s="196"/>
    </row>
    <row r="1378" spans="1:12" ht="26.25" customHeight="1">
      <c r="A1378" s="167"/>
      <c r="B1378" s="276"/>
      <c r="C1378" s="168"/>
      <c r="D1378" s="168"/>
      <c r="E1378" s="266"/>
      <c r="F1378" s="268"/>
      <c r="G1378" s="168"/>
      <c r="H1378" s="168"/>
      <c r="I1378" s="168"/>
      <c r="J1378" s="168"/>
      <c r="K1378" s="168"/>
      <c r="L1378" s="196"/>
    </row>
    <row r="1379" spans="1:12" ht="26.25" customHeight="1">
      <c r="A1379" s="167"/>
      <c r="B1379" s="276"/>
      <c r="C1379" s="168"/>
      <c r="D1379" s="168"/>
      <c r="E1379" s="266"/>
      <c r="F1379" s="268"/>
      <c r="G1379" s="168"/>
      <c r="H1379" s="168"/>
      <c r="I1379" s="168"/>
      <c r="J1379" s="168"/>
      <c r="K1379" s="168"/>
      <c r="L1379" s="196"/>
    </row>
    <row r="1380" spans="1:12" ht="26.25" customHeight="1">
      <c r="A1380" s="167"/>
      <c r="B1380" s="276"/>
      <c r="C1380" s="168"/>
      <c r="D1380" s="168"/>
      <c r="E1380" s="266"/>
      <c r="F1380" s="268"/>
      <c r="G1380" s="168"/>
      <c r="H1380" s="168"/>
      <c r="I1380" s="168"/>
      <c r="J1380" s="168"/>
      <c r="K1380" s="168"/>
      <c r="L1380" s="196"/>
    </row>
    <row r="1381" spans="1:12" ht="26.25" customHeight="1">
      <c r="A1381" s="167"/>
      <c r="B1381" s="276"/>
      <c r="C1381" s="168"/>
      <c r="D1381" s="168"/>
      <c r="E1381" s="266"/>
      <c r="F1381" s="268"/>
      <c r="G1381" s="168"/>
      <c r="H1381" s="168"/>
      <c r="I1381" s="168"/>
      <c r="J1381" s="168"/>
      <c r="K1381" s="168"/>
      <c r="L1381" s="196"/>
    </row>
    <row r="1382" spans="1:12" ht="26.25" customHeight="1">
      <c r="A1382" s="167"/>
      <c r="B1382" s="276"/>
      <c r="C1382" s="168"/>
      <c r="D1382" s="168"/>
      <c r="E1382" s="266"/>
      <c r="F1382" s="268"/>
      <c r="G1382" s="168"/>
      <c r="H1382" s="168"/>
      <c r="I1382" s="168"/>
      <c r="J1382" s="168"/>
      <c r="K1382" s="168"/>
      <c r="L1382" s="196"/>
    </row>
    <row r="1383" spans="1:12" ht="26.25" customHeight="1">
      <c r="A1383" s="167"/>
      <c r="B1383" s="276"/>
      <c r="C1383" s="168"/>
      <c r="D1383" s="168"/>
      <c r="E1383" s="266"/>
      <c r="F1383" s="268"/>
      <c r="G1383" s="168"/>
      <c r="H1383" s="168"/>
      <c r="I1383" s="168"/>
      <c r="J1383" s="168"/>
      <c r="K1383" s="168"/>
      <c r="L1383" s="196"/>
    </row>
    <row r="1384" spans="1:12" ht="26.25" customHeight="1">
      <c r="A1384" s="167"/>
      <c r="B1384" s="276"/>
      <c r="C1384" s="168"/>
      <c r="D1384" s="168"/>
      <c r="E1384" s="266"/>
      <c r="F1384" s="268"/>
      <c r="G1384" s="168"/>
      <c r="H1384" s="168"/>
      <c r="I1384" s="168"/>
      <c r="J1384" s="168"/>
      <c r="K1384" s="168"/>
      <c r="L1384" s="196"/>
    </row>
    <row r="1385" spans="1:12" ht="26.25" customHeight="1">
      <c r="A1385" s="167"/>
      <c r="B1385" s="276"/>
      <c r="C1385" s="168"/>
      <c r="D1385" s="168"/>
      <c r="E1385" s="266"/>
      <c r="F1385" s="268"/>
      <c r="G1385" s="168"/>
      <c r="H1385" s="168"/>
      <c r="I1385" s="168"/>
      <c r="J1385" s="168"/>
      <c r="K1385" s="168"/>
      <c r="L1385" s="196"/>
    </row>
    <row r="1386" spans="1:12" ht="26.25" customHeight="1">
      <c r="A1386" s="167"/>
      <c r="B1386" s="276"/>
      <c r="C1386" s="168"/>
      <c r="D1386" s="168"/>
      <c r="E1386" s="266"/>
      <c r="F1386" s="268"/>
      <c r="G1386" s="168"/>
      <c r="H1386" s="168"/>
      <c r="I1386" s="168"/>
      <c r="J1386" s="168"/>
      <c r="K1386" s="168"/>
      <c r="L1386" s="196"/>
    </row>
    <row r="1387" spans="1:12" ht="26.25" customHeight="1">
      <c r="A1387" s="167"/>
      <c r="B1387" s="276"/>
      <c r="C1387" s="168"/>
      <c r="D1387" s="168"/>
      <c r="E1387" s="266"/>
      <c r="F1387" s="268"/>
      <c r="G1387" s="168"/>
      <c r="H1387" s="168"/>
      <c r="I1387" s="168"/>
      <c r="J1387" s="168"/>
      <c r="K1387" s="168"/>
      <c r="L1387" s="196"/>
    </row>
    <row r="1388" spans="1:12" ht="26.25" customHeight="1">
      <c r="A1388" s="167"/>
      <c r="B1388" s="276"/>
      <c r="C1388" s="168"/>
      <c r="D1388" s="168"/>
      <c r="E1388" s="266"/>
      <c r="F1388" s="268"/>
      <c r="G1388" s="168"/>
      <c r="H1388" s="168"/>
      <c r="I1388" s="168"/>
      <c r="J1388" s="168"/>
      <c r="K1388" s="168"/>
      <c r="L1388" s="196"/>
    </row>
    <row r="1389" spans="1:12" ht="26.25" customHeight="1">
      <c r="A1389" s="167"/>
      <c r="B1389" s="276"/>
      <c r="C1389" s="168"/>
      <c r="D1389" s="168"/>
      <c r="E1389" s="266"/>
      <c r="F1389" s="268"/>
      <c r="G1389" s="168"/>
      <c r="H1389" s="168"/>
      <c r="I1389" s="168"/>
      <c r="J1389" s="168"/>
      <c r="K1389" s="168"/>
      <c r="L1389" s="196"/>
    </row>
    <row r="1390" spans="1:12" ht="26.25" customHeight="1">
      <c r="A1390" s="167"/>
      <c r="B1390" s="276"/>
      <c r="C1390" s="168"/>
      <c r="D1390" s="168"/>
      <c r="E1390" s="266"/>
      <c r="F1390" s="268"/>
      <c r="G1390" s="168"/>
      <c r="H1390" s="168"/>
      <c r="I1390" s="168"/>
      <c r="J1390" s="168"/>
      <c r="K1390" s="168"/>
      <c r="L1390" s="196"/>
    </row>
    <row r="1391" spans="1:12" ht="26.25" customHeight="1">
      <c r="A1391" s="167"/>
      <c r="B1391" s="276"/>
      <c r="C1391" s="168"/>
      <c r="D1391" s="168"/>
      <c r="E1391" s="285"/>
      <c r="F1391" s="268"/>
      <c r="G1391" s="168"/>
      <c r="H1391" s="168"/>
      <c r="I1391" s="168"/>
      <c r="J1391" s="168"/>
      <c r="K1391" s="168"/>
      <c r="L1391" s="196"/>
    </row>
    <row r="1392" spans="1:12" ht="26.25" customHeight="1">
      <c r="A1392" s="167"/>
      <c r="B1392" s="276"/>
      <c r="C1392" s="168"/>
      <c r="D1392" s="168"/>
      <c r="E1392" s="266"/>
      <c r="F1392" s="268"/>
      <c r="G1392" s="168"/>
      <c r="H1392" s="168"/>
      <c r="I1392" s="168"/>
      <c r="J1392" s="168"/>
      <c r="K1392" s="168"/>
      <c r="L1392" s="196"/>
    </row>
    <row r="1393" spans="1:12" ht="26.25" customHeight="1">
      <c r="A1393" s="167"/>
      <c r="B1393" s="276"/>
      <c r="C1393" s="168"/>
      <c r="D1393" s="168"/>
      <c r="E1393" s="266"/>
      <c r="F1393" s="268"/>
      <c r="G1393" s="168"/>
      <c r="H1393" s="168"/>
      <c r="I1393" s="168"/>
      <c r="J1393" s="168"/>
      <c r="K1393" s="168"/>
      <c r="L1393" s="196"/>
    </row>
    <row r="1394" spans="1:12" ht="26.25" customHeight="1">
      <c r="A1394" s="167"/>
      <c r="B1394" s="276"/>
      <c r="C1394" s="168"/>
      <c r="D1394" s="168"/>
      <c r="E1394" s="266"/>
      <c r="F1394" s="268"/>
      <c r="G1394" s="168"/>
      <c r="H1394" s="168"/>
      <c r="I1394" s="168"/>
      <c r="J1394" s="168"/>
      <c r="K1394" s="168"/>
      <c r="L1394" s="196"/>
    </row>
    <row r="1395" spans="1:12" ht="26.25" customHeight="1">
      <c r="A1395" s="167"/>
      <c r="B1395" s="276"/>
      <c r="C1395" s="168"/>
      <c r="D1395" s="168"/>
      <c r="E1395" s="266"/>
      <c r="F1395" s="268"/>
      <c r="G1395" s="168"/>
      <c r="H1395" s="168"/>
      <c r="I1395" s="168"/>
      <c r="J1395" s="168"/>
      <c r="K1395" s="168"/>
      <c r="L1395" s="196"/>
    </row>
    <row r="1396" spans="1:12" ht="26.25" customHeight="1">
      <c r="A1396" s="167"/>
      <c r="B1396" s="276"/>
      <c r="C1396" s="168"/>
      <c r="D1396" s="168"/>
      <c r="E1396" s="266"/>
      <c r="F1396" s="268"/>
      <c r="G1396" s="168"/>
      <c r="H1396" s="168"/>
      <c r="I1396" s="168"/>
      <c r="J1396" s="168"/>
      <c r="K1396" s="168"/>
      <c r="L1396" s="196"/>
    </row>
    <row r="1397" spans="1:12" ht="26.25" customHeight="1">
      <c r="A1397" s="167"/>
      <c r="B1397" s="276"/>
      <c r="C1397" s="168"/>
      <c r="D1397" s="168"/>
      <c r="E1397" s="266"/>
      <c r="F1397" s="268"/>
      <c r="G1397" s="168"/>
      <c r="H1397" s="168"/>
      <c r="I1397" s="168"/>
      <c r="J1397" s="168"/>
      <c r="K1397" s="168"/>
      <c r="L1397" s="196"/>
    </row>
    <row r="1398" spans="1:12" ht="26.25" customHeight="1">
      <c r="A1398" s="167"/>
      <c r="B1398" s="276"/>
      <c r="C1398" s="168"/>
      <c r="D1398" s="168"/>
      <c r="E1398" s="266"/>
      <c r="F1398" s="268"/>
      <c r="G1398" s="168"/>
      <c r="H1398" s="168"/>
      <c r="I1398" s="168"/>
      <c r="J1398" s="168"/>
      <c r="K1398" s="168"/>
      <c r="L1398" s="196"/>
    </row>
    <row r="1399" spans="1:12" ht="26.25" customHeight="1">
      <c r="A1399" s="167"/>
      <c r="B1399" s="276"/>
      <c r="C1399" s="168"/>
      <c r="D1399" s="168"/>
      <c r="E1399" s="266"/>
      <c r="F1399" s="268"/>
      <c r="G1399" s="168"/>
      <c r="H1399" s="168"/>
      <c r="I1399" s="168"/>
      <c r="J1399" s="168"/>
      <c r="K1399" s="168"/>
      <c r="L1399" s="196"/>
    </row>
    <row r="1400" spans="1:12" ht="26.25" customHeight="1">
      <c r="A1400" s="167"/>
      <c r="B1400" s="276"/>
      <c r="C1400" s="168"/>
      <c r="D1400" s="168"/>
      <c r="E1400" s="266"/>
      <c r="F1400" s="268"/>
      <c r="G1400" s="168"/>
      <c r="H1400" s="168"/>
      <c r="I1400" s="168"/>
      <c r="J1400" s="168"/>
      <c r="K1400" s="168"/>
      <c r="L1400" s="196"/>
    </row>
    <row r="1401" spans="1:12" ht="26.25" customHeight="1">
      <c r="A1401" s="167"/>
      <c r="B1401" s="276"/>
      <c r="C1401" s="168"/>
      <c r="D1401" s="168"/>
      <c r="E1401" s="266"/>
      <c r="F1401" s="268"/>
      <c r="G1401" s="168"/>
      <c r="H1401" s="168"/>
      <c r="I1401" s="168"/>
      <c r="J1401" s="168"/>
      <c r="K1401" s="168"/>
      <c r="L1401" s="196"/>
    </row>
    <row r="1402" spans="1:12" ht="26.25" customHeight="1">
      <c r="A1402" s="167"/>
      <c r="B1402" s="276"/>
      <c r="C1402" s="168"/>
      <c r="D1402" s="168"/>
      <c r="E1402" s="266"/>
      <c r="F1402" s="268"/>
      <c r="G1402" s="168"/>
      <c r="H1402" s="168"/>
      <c r="I1402" s="168"/>
      <c r="J1402" s="168"/>
      <c r="K1402" s="168"/>
      <c r="L1402" s="196"/>
    </row>
    <row r="1403" spans="1:12" ht="26.25" customHeight="1">
      <c r="A1403" s="167"/>
      <c r="B1403" s="276"/>
      <c r="C1403" s="168"/>
      <c r="D1403" s="168"/>
      <c r="E1403" s="266"/>
      <c r="F1403" s="268"/>
      <c r="G1403" s="168"/>
      <c r="H1403" s="168"/>
      <c r="I1403" s="168"/>
      <c r="J1403" s="168"/>
      <c r="K1403" s="168"/>
      <c r="L1403" s="196"/>
    </row>
    <row r="1404" spans="1:12" ht="26.25" customHeight="1">
      <c r="A1404" s="167"/>
      <c r="B1404" s="276"/>
      <c r="C1404" s="168"/>
      <c r="D1404" s="168"/>
      <c r="E1404" s="266"/>
      <c r="F1404" s="268"/>
      <c r="G1404" s="168"/>
      <c r="H1404" s="168"/>
      <c r="I1404" s="168"/>
      <c r="J1404" s="168"/>
      <c r="K1404" s="168"/>
      <c r="L1404" s="196"/>
    </row>
    <row r="1405" spans="1:12" ht="26.25" customHeight="1">
      <c r="A1405" s="167"/>
      <c r="B1405" s="276"/>
      <c r="C1405" s="168"/>
      <c r="D1405" s="168"/>
      <c r="E1405" s="266"/>
      <c r="F1405" s="268"/>
      <c r="G1405" s="168"/>
      <c r="H1405" s="168"/>
      <c r="I1405" s="168"/>
      <c r="J1405" s="168"/>
      <c r="K1405" s="168"/>
      <c r="L1405" s="196"/>
    </row>
    <row r="1406" spans="1:12" ht="26.25" customHeight="1">
      <c r="A1406" s="167"/>
      <c r="B1406" s="276"/>
      <c r="C1406" s="168"/>
      <c r="D1406" s="168"/>
      <c r="E1406" s="266"/>
      <c r="F1406" s="268"/>
      <c r="G1406" s="168"/>
      <c r="H1406" s="168"/>
      <c r="I1406" s="168"/>
      <c r="J1406" s="168"/>
      <c r="K1406" s="168"/>
      <c r="L1406" s="196"/>
    </row>
    <row r="1407" spans="1:12" ht="26.25" customHeight="1">
      <c r="A1407" s="167"/>
      <c r="B1407" s="276"/>
      <c r="C1407" s="168"/>
      <c r="D1407" s="168"/>
      <c r="E1407" s="266"/>
      <c r="F1407" s="268"/>
      <c r="G1407" s="168"/>
      <c r="H1407" s="168"/>
      <c r="I1407" s="168"/>
      <c r="J1407" s="168"/>
      <c r="K1407" s="168"/>
      <c r="L1407" s="196"/>
    </row>
    <row r="1408" spans="1:12" ht="26.25" customHeight="1">
      <c r="A1408" s="167"/>
      <c r="B1408" s="276"/>
      <c r="C1408" s="168"/>
      <c r="D1408" s="168"/>
      <c r="E1408" s="266"/>
      <c r="F1408" s="268"/>
      <c r="G1408" s="168"/>
      <c r="H1408" s="168"/>
      <c r="I1408" s="168"/>
      <c r="J1408" s="168"/>
      <c r="K1408" s="168"/>
      <c r="L1408" s="196"/>
    </row>
    <row r="1409" spans="1:12" ht="26.25" customHeight="1">
      <c r="A1409" s="167"/>
      <c r="B1409" s="276"/>
      <c r="C1409" s="168"/>
      <c r="D1409" s="168"/>
      <c r="E1409" s="266"/>
      <c r="F1409" s="268"/>
      <c r="G1409" s="168"/>
      <c r="H1409" s="168"/>
      <c r="I1409" s="168"/>
      <c r="J1409" s="168"/>
      <c r="K1409" s="168"/>
      <c r="L1409" s="196"/>
    </row>
    <row r="1410" spans="1:12" ht="26.25" customHeight="1">
      <c r="A1410" s="167"/>
      <c r="B1410" s="276"/>
      <c r="C1410" s="168"/>
      <c r="D1410" s="168"/>
      <c r="E1410" s="266"/>
      <c r="F1410" s="268"/>
      <c r="G1410" s="168"/>
      <c r="H1410" s="168"/>
      <c r="I1410" s="168"/>
      <c r="J1410" s="168"/>
      <c r="K1410" s="168"/>
      <c r="L1410" s="196"/>
    </row>
    <row r="1411" spans="1:12" ht="26.25" customHeight="1">
      <c r="A1411" s="167"/>
      <c r="B1411" s="276"/>
      <c r="C1411" s="168"/>
      <c r="D1411" s="168"/>
      <c r="E1411" s="266"/>
      <c r="F1411" s="268"/>
      <c r="G1411" s="168"/>
      <c r="H1411" s="168"/>
      <c r="I1411" s="168"/>
      <c r="J1411" s="168"/>
      <c r="K1411" s="168"/>
      <c r="L1411" s="196"/>
    </row>
    <row r="1412" spans="1:12" ht="26.25" customHeight="1">
      <c r="A1412" s="167"/>
      <c r="B1412" s="276"/>
      <c r="C1412" s="168"/>
      <c r="D1412" s="168"/>
      <c r="E1412" s="266"/>
      <c r="F1412" s="268"/>
      <c r="G1412" s="168"/>
      <c r="H1412" s="168"/>
      <c r="I1412" s="168"/>
      <c r="J1412" s="168"/>
      <c r="K1412" s="168"/>
      <c r="L1412" s="196"/>
    </row>
    <row r="1413" spans="1:12" ht="26.25" customHeight="1">
      <c r="A1413" s="167"/>
      <c r="B1413" s="276"/>
      <c r="C1413" s="168"/>
      <c r="D1413" s="168"/>
      <c r="E1413" s="266"/>
      <c r="F1413" s="268"/>
      <c r="G1413" s="168"/>
      <c r="H1413" s="168"/>
      <c r="I1413" s="168"/>
      <c r="J1413" s="168"/>
      <c r="K1413" s="168"/>
      <c r="L1413" s="196"/>
    </row>
    <row r="1414" spans="1:12" ht="26.25" customHeight="1">
      <c r="A1414" s="167"/>
      <c r="B1414" s="276"/>
      <c r="C1414" s="168"/>
      <c r="D1414" s="168"/>
      <c r="E1414" s="266"/>
      <c r="F1414" s="268"/>
      <c r="G1414" s="168"/>
      <c r="H1414" s="168"/>
      <c r="I1414" s="168"/>
      <c r="J1414" s="168"/>
      <c r="K1414" s="168"/>
      <c r="L1414" s="196"/>
    </row>
    <row r="1415" spans="1:12" ht="26.25" customHeight="1">
      <c r="A1415" s="167"/>
      <c r="B1415" s="276"/>
      <c r="C1415" s="168"/>
      <c r="D1415" s="168"/>
      <c r="E1415" s="266"/>
      <c r="F1415" s="268"/>
      <c r="G1415" s="168"/>
      <c r="H1415" s="168"/>
      <c r="I1415" s="168"/>
      <c r="J1415" s="168"/>
      <c r="K1415" s="168"/>
      <c r="L1415" s="196"/>
    </row>
    <row r="1416" spans="1:12" ht="26.25" customHeight="1">
      <c r="A1416" s="167"/>
      <c r="B1416" s="276"/>
      <c r="C1416" s="168"/>
      <c r="D1416" s="168"/>
      <c r="E1416" s="266"/>
      <c r="F1416" s="268"/>
      <c r="G1416" s="168"/>
      <c r="H1416" s="168"/>
      <c r="I1416" s="168"/>
      <c r="J1416" s="168"/>
      <c r="K1416" s="168"/>
      <c r="L1416" s="196"/>
    </row>
    <row r="1417" spans="1:12" ht="26.25" customHeight="1">
      <c r="A1417" s="167"/>
      <c r="B1417" s="276"/>
      <c r="C1417" s="168"/>
      <c r="D1417" s="168"/>
      <c r="E1417" s="266"/>
      <c r="F1417" s="268"/>
      <c r="G1417" s="168"/>
      <c r="H1417" s="168"/>
      <c r="I1417" s="168"/>
      <c r="J1417" s="168"/>
      <c r="K1417" s="168"/>
      <c r="L1417" s="196"/>
    </row>
    <row r="1418" spans="1:12" ht="26.25" customHeight="1">
      <c r="A1418" s="167"/>
      <c r="B1418" s="276"/>
      <c r="C1418" s="168"/>
      <c r="D1418" s="168"/>
      <c r="E1418" s="266"/>
      <c r="F1418" s="268"/>
      <c r="G1418" s="168"/>
      <c r="H1418" s="168"/>
      <c r="I1418" s="168"/>
      <c r="J1418" s="168"/>
      <c r="K1418" s="168"/>
      <c r="L1418" s="196"/>
    </row>
    <row r="1419" spans="1:12" ht="26.25" customHeight="1">
      <c r="A1419" s="167"/>
      <c r="B1419" s="276"/>
      <c r="C1419" s="168"/>
      <c r="D1419" s="168"/>
      <c r="E1419" s="266"/>
      <c r="F1419" s="268"/>
      <c r="G1419" s="168"/>
      <c r="H1419" s="168"/>
      <c r="I1419" s="168"/>
      <c r="J1419" s="168"/>
      <c r="K1419" s="168"/>
      <c r="L1419" s="196"/>
    </row>
    <row r="1420" spans="1:12" ht="26.25" customHeight="1">
      <c r="A1420" s="167"/>
      <c r="B1420" s="276"/>
      <c r="C1420" s="168"/>
      <c r="D1420" s="168"/>
      <c r="E1420" s="266"/>
      <c r="F1420" s="268"/>
      <c r="G1420" s="168"/>
      <c r="H1420" s="168"/>
      <c r="I1420" s="168"/>
      <c r="J1420" s="168"/>
      <c r="K1420" s="168"/>
      <c r="L1420" s="196"/>
    </row>
    <row r="1421" spans="1:12" ht="26.25" customHeight="1">
      <c r="A1421" s="167"/>
      <c r="B1421" s="276"/>
      <c r="C1421" s="168"/>
      <c r="D1421" s="168"/>
      <c r="E1421" s="266"/>
      <c r="F1421" s="268"/>
      <c r="G1421" s="168"/>
      <c r="H1421" s="168"/>
      <c r="I1421" s="168"/>
      <c r="J1421" s="168"/>
      <c r="K1421" s="168"/>
      <c r="L1421" s="196"/>
    </row>
    <row r="1422" spans="1:12" ht="26.25" customHeight="1">
      <c r="A1422" s="167"/>
      <c r="B1422" s="276"/>
      <c r="C1422" s="168"/>
      <c r="D1422" s="168"/>
      <c r="E1422" s="266"/>
      <c r="F1422" s="268"/>
      <c r="G1422" s="168"/>
      <c r="H1422" s="168"/>
      <c r="I1422" s="168"/>
      <c r="J1422" s="168"/>
      <c r="K1422" s="168"/>
      <c r="L1422" s="196"/>
    </row>
    <row r="1423" spans="1:12" ht="26.25" customHeight="1">
      <c r="A1423" s="167"/>
      <c r="B1423" s="276"/>
      <c r="C1423" s="168"/>
      <c r="D1423" s="168"/>
      <c r="E1423" s="266"/>
      <c r="F1423" s="268"/>
      <c r="G1423" s="168"/>
      <c r="H1423" s="168"/>
      <c r="I1423" s="168"/>
      <c r="J1423" s="168"/>
      <c r="K1423" s="168"/>
      <c r="L1423" s="196"/>
    </row>
    <row r="1424" spans="1:12" ht="26.25" customHeight="1">
      <c r="A1424" s="167"/>
      <c r="B1424" s="276"/>
      <c r="C1424" s="168"/>
      <c r="D1424" s="168"/>
      <c r="E1424" s="266"/>
      <c r="F1424" s="268"/>
      <c r="G1424" s="168"/>
      <c r="H1424" s="168"/>
      <c r="I1424" s="168"/>
      <c r="J1424" s="168"/>
      <c r="K1424" s="168"/>
      <c r="L1424" s="196"/>
    </row>
    <row r="1425" spans="1:12" ht="26.25" customHeight="1">
      <c r="A1425" s="167"/>
      <c r="B1425" s="276"/>
      <c r="C1425" s="168"/>
      <c r="D1425" s="168"/>
      <c r="E1425" s="266"/>
      <c r="F1425" s="268"/>
      <c r="G1425" s="168"/>
      <c r="H1425" s="168"/>
      <c r="I1425" s="168"/>
      <c r="J1425" s="168"/>
      <c r="K1425" s="168"/>
      <c r="L1425" s="196"/>
    </row>
    <row r="1426" spans="1:12" ht="26.25" customHeight="1">
      <c r="A1426" s="167"/>
      <c r="B1426" s="276"/>
      <c r="C1426" s="168"/>
      <c r="D1426" s="168"/>
      <c r="E1426" s="266"/>
      <c r="F1426" s="268"/>
      <c r="G1426" s="168"/>
      <c r="H1426" s="168"/>
      <c r="I1426" s="168"/>
      <c r="J1426" s="168"/>
      <c r="K1426" s="168"/>
      <c r="L1426" s="196"/>
    </row>
    <row r="1427" spans="1:12" ht="26.25" customHeight="1">
      <c r="A1427" s="167"/>
      <c r="B1427" s="276"/>
      <c r="C1427" s="168"/>
      <c r="D1427" s="168"/>
      <c r="E1427" s="266"/>
      <c r="F1427" s="268"/>
      <c r="G1427" s="168"/>
      <c r="H1427" s="168"/>
      <c r="I1427" s="168"/>
      <c r="J1427" s="168"/>
      <c r="K1427" s="168"/>
      <c r="L1427" s="196"/>
    </row>
    <row r="1428" spans="1:12" ht="26.25" customHeight="1">
      <c r="A1428" s="167"/>
      <c r="B1428" s="276"/>
      <c r="C1428" s="168"/>
      <c r="D1428" s="168"/>
      <c r="E1428" s="266"/>
      <c r="F1428" s="268"/>
      <c r="G1428" s="168"/>
      <c r="H1428" s="168"/>
      <c r="I1428" s="168"/>
      <c r="J1428" s="168"/>
      <c r="K1428" s="168"/>
      <c r="L1428" s="196"/>
    </row>
    <row r="1429" spans="1:12" ht="26.25" customHeight="1">
      <c r="A1429" s="167"/>
      <c r="B1429" s="276"/>
      <c r="C1429" s="168"/>
      <c r="D1429" s="168"/>
      <c r="E1429" s="266"/>
      <c r="F1429" s="268"/>
      <c r="G1429" s="168"/>
      <c r="H1429" s="168"/>
      <c r="I1429" s="168"/>
      <c r="J1429" s="168"/>
      <c r="K1429" s="168"/>
      <c r="L1429" s="196"/>
    </row>
    <row r="1430" spans="1:12" ht="26.25" customHeight="1">
      <c r="A1430" s="167"/>
      <c r="B1430" s="276"/>
      <c r="C1430" s="168"/>
      <c r="D1430" s="168"/>
      <c r="E1430" s="266"/>
      <c r="F1430" s="268"/>
      <c r="G1430" s="168"/>
      <c r="H1430" s="168"/>
      <c r="I1430" s="168"/>
      <c r="J1430" s="168"/>
      <c r="K1430" s="168"/>
      <c r="L1430" s="196"/>
    </row>
    <row r="1431" spans="1:12" ht="26.25" customHeight="1">
      <c r="A1431" s="167"/>
      <c r="B1431" s="276"/>
      <c r="C1431" s="168"/>
      <c r="D1431" s="168"/>
      <c r="E1431" s="266"/>
      <c r="F1431" s="268"/>
      <c r="G1431" s="168"/>
      <c r="H1431" s="168"/>
      <c r="I1431" s="168"/>
      <c r="J1431" s="168"/>
      <c r="K1431" s="168"/>
      <c r="L1431" s="196"/>
    </row>
    <row r="1432" spans="1:12" ht="26.25" customHeight="1">
      <c r="A1432" s="167"/>
      <c r="B1432" s="276"/>
      <c r="C1432" s="168"/>
      <c r="D1432" s="168"/>
      <c r="E1432" s="266"/>
      <c r="F1432" s="268"/>
      <c r="G1432" s="168"/>
      <c r="H1432" s="168"/>
      <c r="I1432" s="168"/>
      <c r="J1432" s="168"/>
      <c r="K1432" s="168"/>
      <c r="L1432" s="196"/>
    </row>
    <row r="1433" spans="1:12" ht="26.25" customHeight="1">
      <c r="A1433" s="167"/>
      <c r="B1433" s="276"/>
      <c r="C1433" s="168"/>
      <c r="D1433" s="168"/>
      <c r="E1433" s="266"/>
      <c r="F1433" s="268"/>
      <c r="G1433" s="168"/>
      <c r="H1433" s="168"/>
      <c r="I1433" s="168"/>
      <c r="J1433" s="168"/>
      <c r="K1433" s="168"/>
      <c r="L1433" s="196"/>
    </row>
    <row r="1434" spans="1:12" ht="26.25" customHeight="1">
      <c r="A1434" s="167"/>
      <c r="B1434" s="276"/>
      <c r="C1434" s="168"/>
      <c r="D1434" s="168"/>
      <c r="E1434" s="266"/>
      <c r="F1434" s="268"/>
      <c r="G1434" s="168"/>
      <c r="H1434" s="168"/>
      <c r="I1434" s="168"/>
      <c r="J1434" s="168"/>
      <c r="K1434" s="168"/>
      <c r="L1434" s="196"/>
    </row>
    <row r="1435" spans="1:12" ht="26.25" customHeight="1">
      <c r="A1435" s="167"/>
      <c r="B1435" s="276"/>
      <c r="C1435" s="168"/>
      <c r="D1435" s="168"/>
      <c r="E1435" s="266"/>
      <c r="F1435" s="268"/>
      <c r="G1435" s="168"/>
      <c r="H1435" s="168"/>
      <c r="I1435" s="168"/>
      <c r="J1435" s="168"/>
      <c r="K1435" s="168"/>
      <c r="L1435" s="196"/>
    </row>
    <row r="1436" spans="1:12" ht="26.25" customHeight="1">
      <c r="A1436" s="167"/>
      <c r="B1436" s="276"/>
      <c r="C1436" s="168"/>
      <c r="D1436" s="168"/>
      <c r="E1436" s="266"/>
      <c r="F1436" s="268"/>
      <c r="G1436" s="168"/>
      <c r="H1436" s="168"/>
      <c r="I1436" s="168"/>
      <c r="J1436" s="168"/>
      <c r="K1436" s="168"/>
      <c r="L1436" s="196"/>
    </row>
    <row r="1437" spans="1:12" ht="26.25" customHeight="1">
      <c r="A1437" s="167"/>
      <c r="B1437" s="276"/>
      <c r="C1437" s="168"/>
      <c r="D1437" s="168"/>
      <c r="E1437" s="285"/>
      <c r="F1437" s="268"/>
      <c r="G1437" s="168"/>
      <c r="H1437" s="168"/>
      <c r="I1437" s="168"/>
      <c r="J1437" s="168"/>
      <c r="K1437" s="168"/>
      <c r="L1437" s="196"/>
    </row>
    <row r="1438" spans="1:12" ht="26.25" customHeight="1">
      <c r="A1438" s="167"/>
      <c r="B1438" s="276"/>
      <c r="C1438" s="168"/>
      <c r="D1438" s="168"/>
      <c r="E1438" s="266"/>
      <c r="F1438" s="268"/>
      <c r="G1438" s="168"/>
      <c r="H1438" s="168"/>
      <c r="I1438" s="168"/>
      <c r="J1438" s="168"/>
      <c r="K1438" s="168"/>
      <c r="L1438" s="196"/>
    </row>
    <row r="1439" spans="1:12" ht="26.25" customHeight="1">
      <c r="A1439" s="167"/>
      <c r="B1439" s="276"/>
      <c r="C1439" s="168"/>
      <c r="D1439" s="168"/>
      <c r="E1439" s="266"/>
      <c r="F1439" s="268"/>
      <c r="G1439" s="168"/>
      <c r="H1439" s="168"/>
      <c r="I1439" s="168"/>
      <c r="J1439" s="168"/>
      <c r="K1439" s="168"/>
      <c r="L1439" s="196"/>
    </row>
    <row r="1440" spans="1:12" ht="26.25" customHeight="1">
      <c r="A1440" s="167"/>
      <c r="B1440" s="276"/>
      <c r="C1440" s="168"/>
      <c r="D1440" s="168"/>
      <c r="E1440" s="266"/>
      <c r="F1440" s="268"/>
      <c r="G1440" s="168"/>
      <c r="H1440" s="168"/>
      <c r="I1440" s="168"/>
      <c r="J1440" s="168"/>
      <c r="K1440" s="168"/>
      <c r="L1440" s="196"/>
    </row>
    <row r="1441" spans="1:12" ht="26.25" customHeight="1">
      <c r="A1441" s="167"/>
      <c r="B1441" s="276"/>
      <c r="C1441" s="168"/>
      <c r="D1441" s="168"/>
      <c r="E1441" s="266"/>
      <c r="F1441" s="268"/>
      <c r="G1441" s="168"/>
      <c r="H1441" s="168"/>
      <c r="I1441" s="168"/>
      <c r="J1441" s="168"/>
      <c r="K1441" s="168"/>
      <c r="L1441" s="196"/>
    </row>
    <row r="1442" spans="1:12" ht="26.25" customHeight="1">
      <c r="A1442" s="167"/>
      <c r="B1442" s="276"/>
      <c r="C1442" s="168"/>
      <c r="D1442" s="168"/>
      <c r="E1442" s="266"/>
      <c r="F1442" s="268"/>
      <c r="G1442" s="168"/>
      <c r="H1442" s="168"/>
      <c r="I1442" s="168"/>
      <c r="J1442" s="168"/>
      <c r="K1442" s="168"/>
      <c r="L1442" s="196"/>
    </row>
    <row r="1443" spans="1:12" ht="26.25" customHeight="1">
      <c r="A1443" s="167"/>
      <c r="B1443" s="276"/>
      <c r="C1443" s="168"/>
      <c r="D1443" s="168"/>
      <c r="E1443" s="266"/>
      <c r="F1443" s="268"/>
      <c r="G1443" s="168"/>
      <c r="H1443" s="168"/>
      <c r="I1443" s="168"/>
      <c r="J1443" s="168"/>
      <c r="K1443" s="168"/>
      <c r="L1443" s="196"/>
    </row>
    <row r="1444" spans="1:12" ht="26.25" customHeight="1">
      <c r="A1444" s="167"/>
      <c r="B1444" s="276"/>
      <c r="C1444" s="168"/>
      <c r="D1444" s="168"/>
      <c r="E1444" s="266"/>
      <c r="F1444" s="268"/>
      <c r="G1444" s="168"/>
      <c r="H1444" s="168"/>
      <c r="I1444" s="168"/>
      <c r="J1444" s="168"/>
      <c r="K1444" s="168"/>
      <c r="L1444" s="196"/>
    </row>
    <row r="1445" spans="1:12" ht="26.25" customHeight="1">
      <c r="A1445" s="167"/>
      <c r="B1445" s="276"/>
      <c r="C1445" s="168"/>
      <c r="D1445" s="168"/>
      <c r="E1445" s="266"/>
      <c r="F1445" s="268"/>
      <c r="G1445" s="168"/>
      <c r="H1445" s="168"/>
      <c r="I1445" s="168"/>
      <c r="J1445" s="168"/>
      <c r="K1445" s="168"/>
      <c r="L1445" s="196"/>
    </row>
    <row r="1446" spans="1:12" ht="26.25" customHeight="1">
      <c r="A1446" s="167"/>
      <c r="B1446" s="276"/>
      <c r="C1446" s="168"/>
      <c r="D1446" s="168"/>
      <c r="E1446" s="266"/>
      <c r="F1446" s="268"/>
      <c r="G1446" s="168"/>
      <c r="H1446" s="168"/>
      <c r="I1446" s="168"/>
      <c r="J1446" s="168"/>
      <c r="K1446" s="168"/>
      <c r="L1446" s="196"/>
    </row>
    <row r="1447" spans="1:12" ht="26.25" customHeight="1">
      <c r="A1447" s="167"/>
      <c r="B1447" s="276"/>
      <c r="C1447" s="168"/>
      <c r="D1447" s="168"/>
      <c r="E1447" s="266"/>
      <c r="F1447" s="268"/>
      <c r="G1447" s="168"/>
      <c r="H1447" s="168"/>
      <c r="I1447" s="168"/>
      <c r="J1447" s="168"/>
      <c r="K1447" s="168"/>
      <c r="L1447" s="196"/>
    </row>
    <row r="1448" spans="1:12" ht="26.25" customHeight="1">
      <c r="A1448" s="167"/>
      <c r="B1448" s="276"/>
      <c r="C1448" s="168"/>
      <c r="D1448" s="168"/>
      <c r="E1448" s="266"/>
      <c r="F1448" s="268"/>
      <c r="G1448" s="168"/>
      <c r="H1448" s="168"/>
      <c r="I1448" s="168"/>
      <c r="J1448" s="168"/>
      <c r="K1448" s="168"/>
      <c r="L1448" s="196"/>
    </row>
    <row r="1449" spans="1:12" ht="26.25" customHeight="1">
      <c r="A1449" s="167"/>
      <c r="B1449" s="276"/>
      <c r="C1449" s="168"/>
      <c r="D1449" s="168"/>
      <c r="E1449" s="266"/>
      <c r="F1449" s="268"/>
      <c r="G1449" s="168"/>
      <c r="H1449" s="168"/>
      <c r="I1449" s="168"/>
      <c r="J1449" s="168"/>
      <c r="K1449" s="168"/>
      <c r="L1449" s="196"/>
    </row>
    <row r="1450" spans="1:12" ht="26.25" customHeight="1">
      <c r="A1450" s="167"/>
      <c r="B1450" s="276"/>
      <c r="C1450" s="168"/>
      <c r="D1450" s="168"/>
      <c r="E1450" s="266"/>
      <c r="F1450" s="268"/>
      <c r="G1450" s="168"/>
      <c r="H1450" s="168"/>
      <c r="I1450" s="168"/>
      <c r="J1450" s="168"/>
      <c r="K1450" s="168"/>
      <c r="L1450" s="196"/>
    </row>
    <row r="1451" spans="1:12" ht="26.25" customHeight="1">
      <c r="A1451" s="167"/>
      <c r="B1451" s="276"/>
      <c r="C1451" s="168"/>
      <c r="D1451" s="168"/>
      <c r="E1451" s="266"/>
      <c r="F1451" s="268"/>
      <c r="G1451" s="168"/>
      <c r="H1451" s="168"/>
      <c r="I1451" s="168"/>
      <c r="J1451" s="168"/>
      <c r="K1451" s="168"/>
      <c r="L1451" s="196"/>
    </row>
    <row r="1452" spans="1:12" ht="26.25" customHeight="1">
      <c r="A1452" s="167"/>
      <c r="B1452" s="276"/>
      <c r="C1452" s="168"/>
      <c r="D1452" s="168"/>
      <c r="E1452" s="266"/>
      <c r="F1452" s="268"/>
      <c r="G1452" s="168"/>
      <c r="H1452" s="168"/>
      <c r="I1452" s="168"/>
      <c r="J1452" s="168"/>
      <c r="K1452" s="168"/>
      <c r="L1452" s="196"/>
    </row>
    <row r="1453" spans="1:12" ht="26.25" customHeight="1">
      <c r="A1453" s="167"/>
      <c r="B1453" s="276"/>
      <c r="C1453" s="168"/>
      <c r="D1453" s="168"/>
      <c r="E1453" s="266"/>
      <c r="F1453" s="268"/>
      <c r="G1453" s="168"/>
      <c r="H1453" s="168"/>
      <c r="I1453" s="168"/>
      <c r="J1453" s="168"/>
      <c r="K1453" s="168"/>
      <c r="L1453" s="196"/>
    </row>
    <row r="1454" spans="1:12" ht="26.25" customHeight="1">
      <c r="A1454" s="167"/>
      <c r="B1454" s="276"/>
      <c r="C1454" s="168"/>
      <c r="D1454" s="168"/>
      <c r="E1454" s="266"/>
      <c r="F1454" s="268"/>
      <c r="G1454" s="168"/>
      <c r="H1454" s="168"/>
      <c r="I1454" s="168"/>
      <c r="J1454" s="168"/>
      <c r="K1454" s="168"/>
      <c r="L1454" s="196"/>
    </row>
    <row r="1455" spans="1:12" ht="26.25" customHeight="1">
      <c r="A1455" s="167"/>
      <c r="B1455" s="276"/>
      <c r="C1455" s="168"/>
      <c r="D1455" s="168"/>
      <c r="E1455" s="266"/>
      <c r="F1455" s="268"/>
      <c r="G1455" s="168"/>
      <c r="H1455" s="168"/>
      <c r="I1455" s="168"/>
      <c r="J1455" s="168"/>
      <c r="K1455" s="168"/>
      <c r="L1455" s="196"/>
    </row>
    <row r="1456" spans="1:12" ht="26.25" customHeight="1">
      <c r="A1456" s="167"/>
      <c r="B1456" s="276"/>
      <c r="C1456" s="168"/>
      <c r="D1456" s="168"/>
      <c r="E1456" s="266"/>
      <c r="F1456" s="268"/>
      <c r="G1456" s="168"/>
      <c r="H1456" s="168"/>
      <c r="I1456" s="168"/>
      <c r="J1456" s="168"/>
      <c r="K1456" s="168"/>
      <c r="L1456" s="196"/>
    </row>
    <row r="1457" spans="1:12" ht="26.25" customHeight="1">
      <c r="A1457" s="167"/>
      <c r="B1457" s="276"/>
      <c r="C1457" s="168"/>
      <c r="D1457" s="168"/>
      <c r="E1457" s="266"/>
      <c r="F1457" s="268"/>
      <c r="G1457" s="168"/>
      <c r="H1457" s="168"/>
      <c r="I1457" s="168"/>
      <c r="J1457" s="168"/>
      <c r="K1457" s="168"/>
      <c r="L1457" s="196"/>
    </row>
    <row r="1458" spans="1:12" ht="26.25" customHeight="1">
      <c r="A1458" s="167"/>
      <c r="B1458" s="276"/>
      <c r="C1458" s="168"/>
      <c r="D1458" s="168"/>
      <c r="E1458" s="266"/>
      <c r="F1458" s="268"/>
      <c r="G1458" s="168"/>
      <c r="H1458" s="168"/>
      <c r="I1458" s="168"/>
      <c r="J1458" s="168"/>
      <c r="K1458" s="168"/>
      <c r="L1458" s="196"/>
    </row>
    <row r="1459" spans="1:12" ht="26.25" customHeight="1">
      <c r="A1459" s="167"/>
      <c r="B1459" s="276"/>
      <c r="C1459" s="168"/>
      <c r="D1459" s="168"/>
      <c r="E1459" s="266"/>
      <c r="F1459" s="268"/>
      <c r="G1459" s="168"/>
      <c r="H1459" s="168"/>
      <c r="I1459" s="168"/>
      <c r="J1459" s="168"/>
      <c r="K1459" s="168"/>
      <c r="L1459" s="196"/>
    </row>
    <row r="1460" spans="1:12" ht="26.25" customHeight="1">
      <c r="A1460" s="167"/>
      <c r="B1460" s="276"/>
      <c r="C1460" s="168"/>
      <c r="D1460" s="168"/>
      <c r="E1460" s="266"/>
      <c r="F1460" s="268"/>
      <c r="G1460" s="168"/>
      <c r="H1460" s="168"/>
      <c r="I1460" s="168"/>
      <c r="J1460" s="168"/>
      <c r="K1460" s="168"/>
      <c r="L1460" s="196"/>
    </row>
    <row r="1461" spans="1:12" ht="26.25" customHeight="1">
      <c r="A1461" s="167"/>
      <c r="B1461" s="276"/>
      <c r="C1461" s="168"/>
      <c r="D1461" s="168"/>
      <c r="E1461" s="266"/>
      <c r="F1461" s="268"/>
      <c r="G1461" s="168"/>
      <c r="H1461" s="168"/>
      <c r="I1461" s="168"/>
      <c r="J1461" s="168"/>
      <c r="K1461" s="168"/>
      <c r="L1461" s="196"/>
    </row>
    <row r="1462" spans="1:12" ht="26.25" customHeight="1">
      <c r="A1462" s="167"/>
      <c r="B1462" s="276"/>
      <c r="C1462" s="168"/>
      <c r="D1462" s="168"/>
      <c r="E1462" s="266"/>
      <c r="F1462" s="268"/>
      <c r="G1462" s="168"/>
      <c r="H1462" s="168"/>
      <c r="I1462" s="168"/>
      <c r="J1462" s="168"/>
      <c r="K1462" s="168"/>
      <c r="L1462" s="196"/>
    </row>
    <row r="1463" spans="1:12" ht="26.25" customHeight="1">
      <c r="A1463" s="167"/>
      <c r="B1463" s="276"/>
      <c r="C1463" s="168"/>
      <c r="D1463" s="168"/>
      <c r="E1463" s="266"/>
      <c r="F1463" s="268"/>
      <c r="G1463" s="168"/>
      <c r="H1463" s="168"/>
      <c r="I1463" s="168"/>
      <c r="J1463" s="168"/>
      <c r="K1463" s="168"/>
      <c r="L1463" s="196"/>
    </row>
    <row r="1464" spans="1:12" ht="26.25" customHeight="1">
      <c r="A1464" s="167"/>
      <c r="B1464" s="276"/>
      <c r="C1464" s="168"/>
      <c r="D1464" s="168"/>
      <c r="E1464" s="266"/>
      <c r="F1464" s="268"/>
      <c r="G1464" s="168"/>
      <c r="H1464" s="168"/>
      <c r="I1464" s="168"/>
      <c r="J1464" s="168"/>
      <c r="K1464" s="168"/>
      <c r="L1464" s="196"/>
    </row>
    <row r="1465" spans="1:12" ht="26.25" customHeight="1">
      <c r="A1465" s="167"/>
      <c r="B1465" s="276"/>
      <c r="C1465" s="168"/>
      <c r="D1465" s="168"/>
      <c r="E1465" s="266"/>
      <c r="F1465" s="268"/>
      <c r="G1465" s="168"/>
      <c r="H1465" s="168"/>
      <c r="I1465" s="168"/>
      <c r="J1465" s="168"/>
      <c r="K1465" s="168"/>
      <c r="L1465" s="196"/>
    </row>
    <row r="1466" spans="1:12" ht="26.25" customHeight="1">
      <c r="A1466" s="167"/>
      <c r="B1466" s="276"/>
      <c r="C1466" s="168"/>
      <c r="D1466" s="168"/>
      <c r="E1466" s="266"/>
      <c r="F1466" s="268"/>
      <c r="G1466" s="168"/>
      <c r="H1466" s="168"/>
      <c r="I1466" s="168"/>
      <c r="J1466" s="168"/>
      <c r="K1466" s="168"/>
      <c r="L1466" s="196"/>
    </row>
    <row r="1467" spans="1:12" ht="26.25" customHeight="1">
      <c r="A1467" s="167"/>
      <c r="B1467" s="276"/>
      <c r="C1467" s="168"/>
      <c r="D1467" s="168"/>
      <c r="E1467" s="266"/>
      <c r="F1467" s="268"/>
      <c r="G1467" s="168"/>
      <c r="H1467" s="168"/>
      <c r="I1467" s="168"/>
      <c r="J1467" s="168"/>
      <c r="K1467" s="168"/>
      <c r="L1467" s="196"/>
    </row>
    <row r="1468" spans="1:12" ht="26.25" customHeight="1">
      <c r="A1468" s="167"/>
      <c r="B1468" s="276"/>
      <c r="C1468" s="168"/>
      <c r="D1468" s="168"/>
      <c r="E1468" s="266"/>
      <c r="F1468" s="268"/>
      <c r="G1468" s="168"/>
      <c r="H1468" s="168"/>
      <c r="I1468" s="168"/>
      <c r="J1468" s="168"/>
      <c r="K1468" s="168"/>
      <c r="L1468" s="196"/>
    </row>
    <row r="1469" spans="1:12" ht="26.25" customHeight="1">
      <c r="A1469" s="167"/>
      <c r="B1469" s="276"/>
      <c r="C1469" s="168"/>
      <c r="D1469" s="168"/>
      <c r="E1469" s="266"/>
      <c r="F1469" s="268"/>
      <c r="G1469" s="168"/>
      <c r="H1469" s="168"/>
      <c r="I1469" s="168"/>
      <c r="J1469" s="168"/>
      <c r="K1469" s="168"/>
      <c r="L1469" s="196"/>
    </row>
    <row r="1470" spans="1:12" ht="26.25" customHeight="1">
      <c r="A1470" s="167"/>
      <c r="B1470" s="276"/>
      <c r="C1470" s="168"/>
      <c r="D1470" s="168"/>
      <c r="E1470" s="266"/>
      <c r="F1470" s="268"/>
      <c r="G1470" s="168"/>
      <c r="H1470" s="168"/>
      <c r="I1470" s="168"/>
      <c r="J1470" s="168"/>
      <c r="K1470" s="168"/>
      <c r="L1470" s="196"/>
    </row>
    <row r="1471" spans="1:12" ht="26.25" customHeight="1">
      <c r="A1471" s="167"/>
      <c r="B1471" s="276"/>
      <c r="C1471" s="168"/>
      <c r="D1471" s="168"/>
      <c r="E1471" s="266"/>
      <c r="F1471" s="268"/>
      <c r="G1471" s="168"/>
      <c r="H1471" s="168"/>
      <c r="I1471" s="168"/>
      <c r="J1471" s="168"/>
      <c r="K1471" s="168"/>
      <c r="L1471" s="196"/>
    </row>
    <row r="1472" spans="1:12" ht="26.25" customHeight="1">
      <c r="A1472" s="167"/>
      <c r="B1472" s="276"/>
      <c r="C1472" s="168"/>
      <c r="D1472" s="168"/>
      <c r="E1472" s="266"/>
      <c r="F1472" s="268"/>
      <c r="G1472" s="168"/>
      <c r="H1472" s="168"/>
      <c r="I1472" s="168"/>
      <c r="J1472" s="168"/>
      <c r="K1472" s="168"/>
      <c r="L1472" s="196"/>
    </row>
    <row r="1473" spans="1:12" ht="26.25" customHeight="1">
      <c r="A1473" s="167"/>
      <c r="B1473" s="276"/>
      <c r="C1473" s="168"/>
      <c r="D1473" s="168"/>
      <c r="E1473" s="266"/>
      <c r="F1473" s="268"/>
      <c r="G1473" s="168"/>
      <c r="H1473" s="168"/>
      <c r="I1473" s="168"/>
      <c r="J1473" s="168"/>
      <c r="K1473" s="168"/>
      <c r="L1473" s="196"/>
    </row>
    <row r="1474" spans="1:12" ht="26.25" customHeight="1">
      <c r="A1474" s="167"/>
      <c r="B1474" s="276"/>
      <c r="C1474" s="168"/>
      <c r="D1474" s="168"/>
      <c r="E1474" s="266"/>
      <c r="F1474" s="268"/>
      <c r="G1474" s="168"/>
      <c r="H1474" s="168"/>
      <c r="I1474" s="168"/>
      <c r="J1474" s="168"/>
      <c r="K1474" s="168"/>
      <c r="L1474" s="196"/>
    </row>
    <row r="1475" spans="1:12" ht="26.25" customHeight="1">
      <c r="A1475" s="167"/>
      <c r="B1475" s="276"/>
      <c r="C1475" s="168"/>
      <c r="D1475" s="168"/>
      <c r="E1475" s="266"/>
      <c r="F1475" s="268"/>
      <c r="G1475" s="168"/>
      <c r="H1475" s="168"/>
      <c r="I1475" s="168"/>
      <c r="J1475" s="168"/>
      <c r="K1475" s="168"/>
      <c r="L1475" s="196"/>
    </row>
    <row r="1476" spans="1:12" ht="26.25" customHeight="1">
      <c r="A1476" s="167"/>
      <c r="B1476" s="276"/>
      <c r="C1476" s="168"/>
      <c r="D1476" s="168"/>
      <c r="E1476" s="266"/>
      <c r="F1476" s="268"/>
      <c r="G1476" s="168"/>
      <c r="H1476" s="168"/>
      <c r="I1476" s="168"/>
      <c r="J1476" s="168"/>
      <c r="K1476" s="168"/>
      <c r="L1476" s="196"/>
    </row>
    <row r="1477" spans="1:12" ht="26.25" customHeight="1">
      <c r="A1477" s="167"/>
      <c r="B1477" s="276"/>
      <c r="C1477" s="168"/>
      <c r="D1477" s="168"/>
      <c r="E1477" s="266"/>
      <c r="F1477" s="268"/>
      <c r="G1477" s="168"/>
      <c r="H1477" s="168"/>
      <c r="I1477" s="168"/>
      <c r="J1477" s="168"/>
      <c r="K1477" s="168"/>
      <c r="L1477" s="196"/>
    </row>
    <row r="1478" spans="1:12" ht="26.25" customHeight="1">
      <c r="A1478" s="167"/>
      <c r="B1478" s="276"/>
      <c r="C1478" s="168"/>
      <c r="D1478" s="168"/>
      <c r="E1478" s="266"/>
      <c r="F1478" s="268"/>
      <c r="G1478" s="168"/>
      <c r="H1478" s="168"/>
      <c r="I1478" s="168"/>
      <c r="J1478" s="168"/>
      <c r="K1478" s="168"/>
      <c r="L1478" s="196"/>
    </row>
    <row r="1479" spans="1:12" ht="26.25" customHeight="1">
      <c r="A1479" s="167"/>
      <c r="B1479" s="276"/>
      <c r="C1479" s="168"/>
      <c r="D1479" s="168"/>
      <c r="E1479" s="266"/>
      <c r="F1479" s="268"/>
      <c r="G1479" s="168"/>
      <c r="H1479" s="168"/>
      <c r="I1479" s="168"/>
      <c r="J1479" s="168"/>
      <c r="K1479" s="168"/>
      <c r="L1479" s="196"/>
    </row>
    <row r="1480" spans="1:12" ht="26.25" customHeight="1">
      <c r="A1480" s="167"/>
      <c r="B1480" s="276"/>
      <c r="C1480" s="168"/>
      <c r="D1480" s="168"/>
      <c r="E1480" s="266"/>
      <c r="F1480" s="268"/>
      <c r="G1480" s="168"/>
      <c r="H1480" s="168"/>
      <c r="I1480" s="168"/>
      <c r="J1480" s="168"/>
      <c r="K1480" s="168"/>
      <c r="L1480" s="196"/>
    </row>
    <row r="1481" spans="1:12" ht="26.25" customHeight="1">
      <c r="A1481" s="167"/>
      <c r="B1481" s="276"/>
      <c r="C1481" s="168"/>
      <c r="D1481" s="168"/>
      <c r="E1481" s="266"/>
      <c r="F1481" s="268"/>
      <c r="G1481" s="168"/>
      <c r="H1481" s="168"/>
      <c r="I1481" s="168"/>
      <c r="J1481" s="168"/>
      <c r="K1481" s="168"/>
      <c r="L1481" s="196"/>
    </row>
    <row r="1482" spans="1:12" ht="26.25" customHeight="1">
      <c r="A1482" s="167"/>
      <c r="B1482" s="276"/>
      <c r="C1482" s="168"/>
      <c r="D1482" s="168"/>
      <c r="E1482" s="266"/>
      <c r="F1482" s="268"/>
      <c r="G1482" s="168"/>
      <c r="H1482" s="168"/>
      <c r="I1482" s="168"/>
      <c r="J1482" s="168"/>
      <c r="K1482" s="168"/>
      <c r="L1482" s="196"/>
    </row>
    <row r="1483" spans="1:12" ht="26.25" customHeight="1">
      <c r="A1483" s="167"/>
      <c r="B1483" s="276"/>
      <c r="C1483" s="168"/>
      <c r="D1483" s="168"/>
      <c r="E1483" s="266"/>
      <c r="F1483" s="268"/>
      <c r="G1483" s="168"/>
      <c r="H1483" s="168"/>
      <c r="I1483" s="168"/>
      <c r="J1483" s="168"/>
      <c r="K1483" s="168"/>
      <c r="L1483" s="196"/>
    </row>
    <row r="1484" spans="1:12" ht="26.25" customHeight="1">
      <c r="A1484" s="167"/>
      <c r="B1484" s="276"/>
      <c r="C1484" s="168"/>
      <c r="D1484" s="168"/>
      <c r="E1484" s="266"/>
      <c r="F1484" s="268"/>
      <c r="G1484" s="168"/>
      <c r="H1484" s="168"/>
      <c r="I1484" s="168"/>
      <c r="J1484" s="168"/>
      <c r="K1484" s="168"/>
      <c r="L1484" s="196"/>
    </row>
    <row r="1485" spans="1:12" ht="26.25" customHeight="1">
      <c r="A1485" s="167"/>
      <c r="B1485" s="276"/>
      <c r="C1485" s="168"/>
      <c r="D1485" s="168"/>
      <c r="E1485" s="266"/>
      <c r="F1485" s="268"/>
      <c r="G1485" s="168"/>
      <c r="H1485" s="168"/>
      <c r="I1485" s="168"/>
      <c r="J1485" s="168"/>
      <c r="K1485" s="168"/>
      <c r="L1485" s="196"/>
    </row>
    <row r="1486" spans="1:12" ht="26.25" customHeight="1">
      <c r="A1486" s="167"/>
      <c r="B1486" s="276"/>
      <c r="C1486" s="168"/>
      <c r="D1486" s="168"/>
      <c r="E1486" s="266"/>
      <c r="F1486" s="268"/>
      <c r="G1486" s="168"/>
      <c r="H1486" s="168"/>
      <c r="I1486" s="168"/>
      <c r="J1486" s="168"/>
      <c r="K1486" s="168"/>
      <c r="L1486" s="196"/>
    </row>
    <row r="1487" spans="1:12" ht="26.25" customHeight="1">
      <c r="A1487" s="167"/>
      <c r="B1487" s="276"/>
      <c r="C1487" s="168"/>
      <c r="D1487" s="168"/>
      <c r="E1487" s="266"/>
      <c r="F1487" s="268"/>
      <c r="G1487" s="168"/>
      <c r="H1487" s="168"/>
      <c r="I1487" s="168"/>
      <c r="J1487" s="168"/>
      <c r="K1487" s="168"/>
      <c r="L1487" s="196"/>
    </row>
    <row r="1488" spans="1:12" ht="26.25" customHeight="1">
      <c r="A1488" s="167"/>
      <c r="B1488" s="276"/>
      <c r="C1488" s="168"/>
      <c r="D1488" s="168"/>
      <c r="E1488" s="266"/>
      <c r="F1488" s="268"/>
      <c r="G1488" s="168"/>
      <c r="H1488" s="168"/>
      <c r="I1488" s="168"/>
      <c r="J1488" s="168"/>
      <c r="K1488" s="168"/>
      <c r="L1488" s="196"/>
    </row>
    <row r="1489" spans="1:12" ht="26.25" customHeight="1">
      <c r="A1489" s="167"/>
      <c r="B1489" s="276"/>
      <c r="C1489" s="168"/>
      <c r="D1489" s="168"/>
      <c r="E1489" s="266"/>
      <c r="F1489" s="268"/>
      <c r="G1489" s="168"/>
      <c r="H1489" s="168"/>
      <c r="I1489" s="168"/>
      <c r="J1489" s="168"/>
      <c r="K1489" s="168"/>
      <c r="L1489" s="196"/>
    </row>
    <row r="1490" spans="1:12" ht="26.25" customHeight="1">
      <c r="A1490" s="167"/>
      <c r="B1490" s="276"/>
      <c r="C1490" s="168"/>
      <c r="D1490" s="168"/>
      <c r="E1490" s="266"/>
      <c r="F1490" s="268"/>
      <c r="G1490" s="168"/>
      <c r="H1490" s="168"/>
      <c r="I1490" s="168"/>
      <c r="J1490" s="168"/>
      <c r="K1490" s="168"/>
      <c r="L1490" s="196"/>
    </row>
    <row r="1491" spans="1:12" ht="26.25" customHeight="1">
      <c r="A1491" s="167"/>
      <c r="B1491" s="276"/>
      <c r="C1491" s="168"/>
      <c r="D1491" s="168"/>
      <c r="E1491" s="266"/>
      <c r="F1491" s="268"/>
      <c r="G1491" s="168"/>
      <c r="H1491" s="168"/>
      <c r="I1491" s="168"/>
      <c r="J1491" s="168"/>
      <c r="K1491" s="168"/>
      <c r="L1491" s="196"/>
    </row>
    <row r="1492" spans="1:12" ht="26.25" customHeight="1">
      <c r="A1492" s="167"/>
      <c r="B1492" s="276"/>
      <c r="C1492" s="168"/>
      <c r="D1492" s="168"/>
      <c r="E1492" s="266"/>
      <c r="F1492" s="268"/>
      <c r="G1492" s="168"/>
      <c r="H1492" s="168"/>
      <c r="I1492" s="168"/>
      <c r="J1492" s="168"/>
      <c r="K1492" s="168"/>
      <c r="L1492" s="196"/>
    </row>
    <row r="1493" spans="1:12" ht="26.25" customHeight="1">
      <c r="A1493" s="167"/>
      <c r="B1493" s="276"/>
      <c r="C1493" s="168"/>
      <c r="D1493" s="168"/>
      <c r="E1493" s="266"/>
      <c r="F1493" s="268"/>
      <c r="G1493" s="168"/>
      <c r="H1493" s="168"/>
      <c r="I1493" s="168"/>
      <c r="J1493" s="168"/>
      <c r="K1493" s="168"/>
      <c r="L1493" s="196"/>
    </row>
    <row r="1494" spans="1:12" ht="26.25" customHeight="1">
      <c r="A1494" s="167"/>
      <c r="B1494" s="276"/>
      <c r="C1494" s="168"/>
      <c r="D1494" s="168"/>
      <c r="E1494" s="266"/>
      <c r="F1494" s="268"/>
      <c r="G1494" s="168"/>
      <c r="H1494" s="168"/>
      <c r="I1494" s="168"/>
      <c r="J1494" s="168"/>
      <c r="K1494" s="168"/>
      <c r="L1494" s="196"/>
    </row>
    <row r="1495" spans="1:12" ht="26.25" customHeight="1">
      <c r="A1495" s="167"/>
      <c r="B1495" s="276"/>
      <c r="C1495" s="168"/>
      <c r="D1495" s="168"/>
      <c r="E1495" s="266"/>
      <c r="F1495" s="268"/>
      <c r="G1495" s="168"/>
      <c r="H1495" s="168"/>
      <c r="I1495" s="168"/>
      <c r="J1495" s="168"/>
      <c r="K1495" s="168"/>
      <c r="L1495" s="196"/>
    </row>
    <row r="1496" spans="1:12" ht="26.25" customHeight="1">
      <c r="A1496" s="167"/>
      <c r="B1496" s="276"/>
      <c r="C1496" s="168"/>
      <c r="D1496" s="168"/>
      <c r="E1496" s="266"/>
      <c r="F1496" s="268"/>
      <c r="G1496" s="168"/>
      <c r="H1496" s="168"/>
      <c r="I1496" s="168"/>
      <c r="J1496" s="168"/>
      <c r="K1496" s="168"/>
      <c r="L1496" s="196"/>
    </row>
    <row r="1497" spans="1:12" ht="26.25" customHeight="1">
      <c r="A1497" s="167"/>
      <c r="B1497" s="276"/>
      <c r="C1497" s="168"/>
      <c r="D1497" s="168"/>
      <c r="E1497" s="266"/>
      <c r="F1497" s="268"/>
      <c r="G1497" s="168"/>
      <c r="H1497" s="168"/>
      <c r="I1497" s="168"/>
      <c r="J1497" s="168"/>
      <c r="K1497" s="168"/>
      <c r="L1497" s="196"/>
    </row>
    <row r="1498" spans="1:12" ht="26.25" customHeight="1">
      <c r="A1498" s="167"/>
      <c r="B1498" s="276"/>
      <c r="C1498" s="168"/>
      <c r="D1498" s="168"/>
      <c r="E1498" s="266"/>
      <c r="F1498" s="268"/>
      <c r="G1498" s="168"/>
      <c r="H1498" s="168"/>
      <c r="I1498" s="168"/>
      <c r="J1498" s="168"/>
      <c r="K1498" s="168"/>
      <c r="L1498" s="196"/>
    </row>
    <row r="1499" spans="1:12" ht="26.25" customHeight="1">
      <c r="A1499" s="167"/>
      <c r="B1499" s="276"/>
      <c r="C1499" s="168"/>
      <c r="D1499" s="168"/>
      <c r="E1499" s="266"/>
      <c r="F1499" s="268"/>
      <c r="G1499" s="168"/>
      <c r="H1499" s="168"/>
      <c r="I1499" s="168"/>
      <c r="J1499" s="168"/>
      <c r="K1499" s="168"/>
      <c r="L1499" s="196"/>
    </row>
    <row r="1500" spans="1:12" ht="26.25" customHeight="1">
      <c r="A1500" s="167"/>
      <c r="B1500" s="276"/>
      <c r="C1500" s="168"/>
      <c r="D1500" s="168"/>
      <c r="E1500" s="266"/>
      <c r="F1500" s="268"/>
      <c r="G1500" s="168"/>
      <c r="H1500" s="168"/>
      <c r="I1500" s="168"/>
      <c r="J1500" s="168"/>
      <c r="K1500" s="168"/>
      <c r="L1500" s="196"/>
    </row>
    <row r="1501" spans="1:12" ht="26.25" customHeight="1">
      <c r="A1501" s="167"/>
      <c r="B1501" s="276"/>
      <c r="C1501" s="168"/>
      <c r="D1501" s="168"/>
      <c r="E1501" s="266"/>
      <c r="F1501" s="268"/>
      <c r="G1501" s="168"/>
      <c r="H1501" s="168"/>
      <c r="I1501" s="168"/>
      <c r="J1501" s="168"/>
      <c r="K1501" s="168"/>
      <c r="L1501" s="196"/>
    </row>
    <row r="1502" spans="1:12" ht="26.25" customHeight="1">
      <c r="A1502" s="167"/>
      <c r="B1502" s="276"/>
      <c r="C1502" s="168"/>
      <c r="D1502" s="168"/>
      <c r="E1502" s="266"/>
      <c r="F1502" s="268"/>
      <c r="G1502" s="168"/>
      <c r="H1502" s="168"/>
      <c r="I1502" s="168"/>
      <c r="J1502" s="168"/>
      <c r="K1502" s="168"/>
      <c r="L1502" s="196"/>
    </row>
    <row r="1503" spans="1:12" ht="26.25" customHeight="1">
      <c r="A1503" s="167"/>
      <c r="B1503" s="276"/>
      <c r="C1503" s="168"/>
      <c r="D1503" s="168"/>
      <c r="E1503" s="266"/>
      <c r="F1503" s="268"/>
      <c r="G1503" s="168"/>
      <c r="H1503" s="168"/>
      <c r="I1503" s="168"/>
      <c r="J1503" s="168"/>
      <c r="K1503" s="168"/>
      <c r="L1503" s="196"/>
    </row>
    <row r="1504" spans="1:12" ht="26.25" customHeight="1">
      <c r="A1504" s="167"/>
      <c r="B1504" s="276"/>
      <c r="C1504" s="168"/>
      <c r="D1504" s="168"/>
      <c r="E1504" s="266"/>
      <c r="F1504" s="268"/>
      <c r="G1504" s="168"/>
      <c r="H1504" s="168"/>
      <c r="I1504" s="168"/>
      <c r="J1504" s="168"/>
      <c r="K1504" s="168"/>
      <c r="L1504" s="196"/>
    </row>
    <row r="1505" spans="1:12" ht="26.25" customHeight="1">
      <c r="A1505" s="167"/>
      <c r="B1505" s="276"/>
      <c r="C1505" s="168"/>
      <c r="D1505" s="168"/>
      <c r="E1505" s="266"/>
      <c r="F1505" s="268"/>
      <c r="G1505" s="168"/>
      <c r="H1505" s="168"/>
      <c r="I1505" s="168"/>
      <c r="J1505" s="168"/>
      <c r="K1505" s="168"/>
      <c r="L1505" s="196"/>
    </row>
    <row r="1506" spans="1:12" ht="26.25" customHeight="1">
      <c r="A1506" s="167"/>
      <c r="B1506" s="276"/>
      <c r="C1506" s="168"/>
      <c r="D1506" s="168"/>
      <c r="E1506" s="266"/>
      <c r="F1506" s="268"/>
      <c r="G1506" s="168"/>
      <c r="H1506" s="168"/>
      <c r="I1506" s="168"/>
      <c r="J1506" s="168"/>
      <c r="K1506" s="168"/>
      <c r="L1506" s="196"/>
    </row>
    <row r="1507" spans="1:12" ht="26.25" customHeight="1">
      <c r="A1507" s="167"/>
      <c r="B1507" s="276"/>
      <c r="C1507" s="168"/>
      <c r="D1507" s="168"/>
      <c r="E1507" s="266"/>
      <c r="F1507" s="268"/>
      <c r="G1507" s="168"/>
      <c r="H1507" s="168"/>
      <c r="I1507" s="168"/>
      <c r="J1507" s="168"/>
      <c r="K1507" s="168"/>
      <c r="L1507" s="196"/>
    </row>
    <row r="1508" spans="1:12" ht="26.25" customHeight="1">
      <c r="A1508" s="167"/>
      <c r="B1508" s="276"/>
      <c r="C1508" s="168"/>
      <c r="D1508" s="168"/>
      <c r="E1508" s="266"/>
      <c r="F1508" s="268"/>
      <c r="G1508" s="168"/>
      <c r="H1508" s="168"/>
      <c r="I1508" s="168"/>
      <c r="J1508" s="168"/>
      <c r="K1508" s="168"/>
      <c r="L1508" s="196"/>
    </row>
    <row r="1509" spans="1:12" ht="26.25" customHeight="1">
      <c r="A1509" s="167"/>
      <c r="B1509" s="276"/>
      <c r="C1509" s="168"/>
      <c r="D1509" s="168"/>
      <c r="E1509" s="266"/>
      <c r="F1509" s="268"/>
      <c r="G1509" s="168"/>
      <c r="H1509" s="168"/>
      <c r="I1509" s="168"/>
      <c r="J1509" s="168"/>
      <c r="K1509" s="168"/>
      <c r="L1509" s="196"/>
    </row>
    <row r="1510" spans="1:12" ht="26.25" customHeight="1">
      <c r="A1510" s="167"/>
      <c r="B1510" s="276"/>
      <c r="C1510" s="168"/>
      <c r="D1510" s="168"/>
      <c r="E1510" s="266"/>
      <c r="F1510" s="268"/>
      <c r="G1510" s="168"/>
      <c r="H1510" s="168"/>
      <c r="I1510" s="168"/>
      <c r="J1510" s="168"/>
      <c r="K1510" s="168"/>
      <c r="L1510" s="196"/>
    </row>
    <row r="1511" spans="1:12" ht="26.25" customHeight="1">
      <c r="A1511" s="167"/>
      <c r="B1511" s="276"/>
      <c r="C1511" s="168"/>
      <c r="D1511" s="168"/>
      <c r="E1511" s="266"/>
      <c r="F1511" s="268"/>
      <c r="G1511" s="168"/>
      <c r="H1511" s="168"/>
      <c r="I1511" s="168"/>
      <c r="J1511" s="168"/>
      <c r="K1511" s="168"/>
      <c r="L1511" s="196"/>
    </row>
    <row r="1512" spans="1:12" ht="26.25" customHeight="1">
      <c r="A1512" s="167"/>
      <c r="B1512" s="276"/>
      <c r="C1512" s="168"/>
      <c r="D1512" s="168"/>
      <c r="E1512" s="266"/>
      <c r="F1512" s="268"/>
      <c r="G1512" s="168"/>
      <c r="H1512" s="168"/>
      <c r="I1512" s="168"/>
      <c r="J1512" s="168"/>
      <c r="K1512" s="168"/>
      <c r="L1512" s="196"/>
    </row>
    <row r="1513" spans="1:12" ht="26.25" customHeight="1">
      <c r="A1513" s="167"/>
      <c r="B1513" s="276"/>
      <c r="C1513" s="168"/>
      <c r="D1513" s="168"/>
      <c r="E1513" s="266"/>
      <c r="F1513" s="268"/>
      <c r="G1513" s="168"/>
      <c r="H1513" s="168"/>
      <c r="I1513" s="168"/>
      <c r="J1513" s="168"/>
      <c r="K1513" s="168"/>
      <c r="L1513" s="196"/>
    </row>
    <row r="1514" spans="1:12" ht="26.25" customHeight="1">
      <c r="A1514" s="167"/>
      <c r="B1514" s="276"/>
      <c r="C1514" s="168"/>
      <c r="D1514" s="168"/>
      <c r="E1514" s="266"/>
      <c r="F1514" s="268"/>
      <c r="G1514" s="168"/>
      <c r="H1514" s="168"/>
      <c r="I1514" s="168"/>
      <c r="J1514" s="168"/>
      <c r="K1514" s="168"/>
      <c r="L1514" s="196"/>
    </row>
    <row r="1515" spans="1:12" ht="26.25" customHeight="1">
      <c r="A1515" s="167"/>
      <c r="B1515" s="276"/>
      <c r="C1515" s="168"/>
      <c r="D1515" s="168"/>
      <c r="E1515" s="266"/>
      <c r="F1515" s="268"/>
      <c r="G1515" s="168"/>
      <c r="H1515" s="168"/>
      <c r="I1515" s="168"/>
      <c r="J1515" s="168"/>
      <c r="K1515" s="168"/>
      <c r="L1515" s="196"/>
    </row>
    <row r="1516" spans="1:12" ht="26.25" customHeight="1">
      <c r="A1516" s="167"/>
      <c r="B1516" s="276"/>
      <c r="C1516" s="168"/>
      <c r="D1516" s="168"/>
      <c r="E1516" s="266"/>
      <c r="F1516" s="268"/>
      <c r="G1516" s="168"/>
      <c r="H1516" s="168"/>
      <c r="I1516" s="168"/>
      <c r="J1516" s="168"/>
      <c r="K1516" s="168"/>
      <c r="L1516" s="196"/>
    </row>
    <row r="1517" spans="1:12" ht="26.25" customHeight="1">
      <c r="A1517" s="167"/>
      <c r="B1517" s="276"/>
      <c r="C1517" s="168"/>
      <c r="D1517" s="168"/>
      <c r="E1517" s="266"/>
      <c r="F1517" s="268"/>
      <c r="G1517" s="168"/>
      <c r="H1517" s="168"/>
      <c r="I1517" s="168"/>
      <c r="J1517" s="168"/>
      <c r="K1517" s="168"/>
      <c r="L1517" s="196"/>
    </row>
    <row r="1518" spans="1:12" ht="26.25" customHeight="1">
      <c r="A1518" s="167"/>
      <c r="B1518" s="276"/>
      <c r="C1518" s="168"/>
      <c r="D1518" s="168"/>
      <c r="E1518" s="266"/>
      <c r="F1518" s="268"/>
      <c r="G1518" s="168"/>
      <c r="H1518" s="168"/>
      <c r="I1518" s="168"/>
      <c r="J1518" s="168"/>
      <c r="K1518" s="168"/>
      <c r="L1518" s="196"/>
    </row>
    <row r="1519" spans="1:12" ht="26.25" customHeight="1">
      <c r="A1519" s="167"/>
      <c r="B1519" s="276"/>
      <c r="C1519" s="168"/>
      <c r="D1519" s="168"/>
      <c r="E1519" s="266"/>
      <c r="F1519" s="268"/>
      <c r="G1519" s="168"/>
      <c r="H1519" s="168"/>
      <c r="I1519" s="168"/>
      <c r="J1519" s="168"/>
      <c r="K1519" s="168"/>
      <c r="L1519" s="196"/>
    </row>
    <row r="1520" spans="1:12" ht="26.25" customHeight="1">
      <c r="A1520" s="167"/>
      <c r="B1520" s="276"/>
      <c r="C1520" s="168"/>
      <c r="D1520" s="168"/>
      <c r="E1520" s="266"/>
      <c r="F1520" s="268"/>
      <c r="G1520" s="168"/>
      <c r="H1520" s="168"/>
      <c r="I1520" s="168"/>
      <c r="J1520" s="168"/>
      <c r="K1520" s="168"/>
      <c r="L1520" s="196"/>
    </row>
    <row r="1521" spans="1:12" ht="26.25" customHeight="1">
      <c r="A1521" s="167"/>
      <c r="B1521" s="276"/>
      <c r="C1521" s="168"/>
      <c r="D1521" s="168"/>
      <c r="E1521" s="266"/>
      <c r="F1521" s="268"/>
      <c r="G1521" s="168"/>
      <c r="H1521" s="168"/>
      <c r="I1521" s="168"/>
      <c r="J1521" s="168"/>
      <c r="K1521" s="168"/>
      <c r="L1521" s="196"/>
    </row>
    <row r="1522" spans="1:12" ht="26.25" customHeight="1">
      <c r="A1522" s="167"/>
      <c r="B1522" s="276"/>
      <c r="C1522" s="168"/>
      <c r="D1522" s="168"/>
      <c r="E1522" s="266"/>
      <c r="F1522" s="268"/>
      <c r="G1522" s="168"/>
      <c r="H1522" s="168"/>
      <c r="I1522" s="168"/>
      <c r="J1522" s="168"/>
      <c r="K1522" s="168"/>
      <c r="L1522" s="196"/>
    </row>
    <row r="1523" spans="1:12" ht="26.25" customHeight="1">
      <c r="A1523" s="167"/>
      <c r="B1523" s="276"/>
      <c r="C1523" s="168"/>
      <c r="D1523" s="168"/>
      <c r="E1523" s="266"/>
      <c r="F1523" s="268"/>
      <c r="G1523" s="168"/>
      <c r="H1523" s="168"/>
      <c r="I1523" s="168"/>
      <c r="J1523" s="168"/>
      <c r="K1523" s="168"/>
      <c r="L1523" s="196"/>
    </row>
    <row r="1524" spans="1:12" ht="26.25" customHeight="1">
      <c r="A1524" s="167"/>
      <c r="B1524" s="276"/>
      <c r="C1524" s="168"/>
      <c r="D1524" s="168"/>
      <c r="E1524" s="266"/>
      <c r="F1524" s="268"/>
      <c r="G1524" s="168"/>
      <c r="H1524" s="168"/>
      <c r="I1524" s="168"/>
      <c r="J1524" s="168"/>
      <c r="K1524" s="168"/>
      <c r="L1524" s="196"/>
    </row>
    <row r="1525" spans="1:12" ht="26.25" customHeight="1">
      <c r="A1525" s="167"/>
      <c r="B1525" s="276"/>
      <c r="C1525" s="168"/>
      <c r="D1525" s="168"/>
      <c r="E1525" s="266"/>
      <c r="F1525" s="268"/>
      <c r="G1525" s="168"/>
      <c r="H1525" s="168"/>
      <c r="I1525" s="168"/>
      <c r="J1525" s="168"/>
      <c r="K1525" s="168"/>
      <c r="L1525" s="196"/>
    </row>
    <row r="1526" spans="1:12" ht="26.25" customHeight="1">
      <c r="A1526" s="167"/>
      <c r="B1526" s="276"/>
      <c r="C1526" s="168"/>
      <c r="D1526" s="168"/>
      <c r="E1526" s="266"/>
      <c r="F1526" s="268"/>
      <c r="G1526" s="168"/>
      <c r="H1526" s="168"/>
      <c r="I1526" s="168"/>
      <c r="J1526" s="168"/>
      <c r="K1526" s="168"/>
      <c r="L1526" s="196"/>
    </row>
    <row r="1527" spans="1:12" ht="26.25" customHeight="1">
      <c r="A1527" s="167"/>
      <c r="B1527" s="276"/>
      <c r="C1527" s="168"/>
      <c r="D1527" s="168"/>
      <c r="E1527" s="266"/>
      <c r="F1527" s="268"/>
      <c r="G1527" s="168"/>
      <c r="H1527" s="168"/>
      <c r="I1527" s="168"/>
      <c r="J1527" s="168"/>
      <c r="K1527" s="168"/>
      <c r="L1527" s="196"/>
    </row>
    <row r="1528" spans="1:12" ht="26.25" customHeight="1">
      <c r="A1528" s="167"/>
      <c r="B1528" s="276"/>
      <c r="C1528" s="168"/>
      <c r="D1528" s="168"/>
      <c r="E1528" s="266"/>
      <c r="F1528" s="268"/>
      <c r="G1528" s="168"/>
      <c r="H1528" s="168"/>
      <c r="I1528" s="168"/>
      <c r="J1528" s="168"/>
      <c r="K1528" s="168"/>
      <c r="L1528" s="196"/>
    </row>
    <row r="1529" spans="1:12" ht="26.25" customHeight="1">
      <c r="A1529" s="167"/>
      <c r="B1529" s="276"/>
      <c r="C1529" s="168"/>
      <c r="D1529" s="168"/>
      <c r="E1529" s="266"/>
      <c r="F1529" s="268"/>
      <c r="G1529" s="168"/>
      <c r="H1529" s="168"/>
      <c r="I1529" s="168"/>
      <c r="J1529" s="168"/>
      <c r="K1529" s="168"/>
      <c r="L1529" s="196"/>
    </row>
    <row r="1530" spans="1:12" ht="26.25" customHeight="1">
      <c r="A1530" s="167"/>
      <c r="B1530" s="276"/>
      <c r="C1530" s="168"/>
      <c r="D1530" s="168"/>
      <c r="E1530" s="266"/>
      <c r="F1530" s="268"/>
      <c r="G1530" s="168"/>
      <c r="H1530" s="168"/>
      <c r="I1530" s="168"/>
      <c r="J1530" s="168"/>
      <c r="K1530" s="168"/>
      <c r="L1530" s="196"/>
    </row>
    <row r="1531" spans="1:12" ht="26.25" customHeight="1">
      <c r="A1531" s="167"/>
      <c r="B1531" s="276"/>
      <c r="C1531" s="168"/>
      <c r="D1531" s="168"/>
      <c r="E1531" s="266"/>
      <c r="F1531" s="268"/>
      <c r="G1531" s="168"/>
      <c r="H1531" s="168"/>
      <c r="I1531" s="168"/>
      <c r="J1531" s="168"/>
      <c r="K1531" s="168"/>
      <c r="L1531" s="196"/>
    </row>
    <row r="1532" spans="1:12" ht="26.25" customHeight="1">
      <c r="A1532" s="167"/>
      <c r="B1532" s="276"/>
      <c r="C1532" s="168"/>
      <c r="D1532" s="168"/>
      <c r="E1532" s="266"/>
      <c r="F1532" s="268"/>
      <c r="G1532" s="168"/>
      <c r="H1532" s="168"/>
      <c r="I1532" s="168"/>
      <c r="J1532" s="168"/>
      <c r="K1532" s="168"/>
      <c r="L1532" s="196"/>
    </row>
    <row r="1533" spans="1:12" ht="26.25" customHeight="1">
      <c r="A1533" s="167"/>
      <c r="B1533" s="276"/>
      <c r="C1533" s="168"/>
      <c r="D1533" s="168"/>
      <c r="E1533" s="266"/>
      <c r="F1533" s="268"/>
      <c r="G1533" s="168"/>
      <c r="H1533" s="168"/>
      <c r="I1533" s="168"/>
      <c r="J1533" s="168"/>
      <c r="K1533" s="168"/>
      <c r="L1533" s="196"/>
    </row>
    <row r="1534" spans="1:12" ht="26.25" customHeight="1">
      <c r="A1534" s="167"/>
      <c r="B1534" s="276"/>
      <c r="C1534" s="168"/>
      <c r="D1534" s="168"/>
      <c r="E1534" s="266"/>
      <c r="F1534" s="268"/>
      <c r="G1534" s="168"/>
      <c r="H1534" s="168"/>
      <c r="I1534" s="168"/>
      <c r="J1534" s="168"/>
      <c r="K1534" s="168"/>
      <c r="L1534" s="196"/>
    </row>
    <row r="1535" spans="1:12" ht="26.25" customHeight="1">
      <c r="A1535" s="167"/>
      <c r="B1535" s="276"/>
      <c r="C1535" s="168"/>
      <c r="D1535" s="168"/>
      <c r="E1535" s="266"/>
      <c r="F1535" s="268"/>
      <c r="G1535" s="168"/>
      <c r="H1535" s="168"/>
      <c r="I1535" s="168"/>
      <c r="J1535" s="168"/>
      <c r="K1535" s="168"/>
      <c r="L1535" s="196"/>
    </row>
    <row r="1536" spans="1:12" ht="26.25" customHeight="1">
      <c r="A1536" s="167"/>
      <c r="B1536" s="276"/>
      <c r="C1536" s="168"/>
      <c r="D1536" s="168"/>
      <c r="E1536" s="266"/>
      <c r="F1536" s="268"/>
      <c r="G1536" s="168"/>
      <c r="H1536" s="168"/>
      <c r="I1536" s="168"/>
      <c r="J1536" s="168"/>
      <c r="K1536" s="168"/>
      <c r="L1536" s="196"/>
    </row>
    <row r="1537" spans="1:12" ht="26.25" customHeight="1">
      <c r="A1537" s="167"/>
      <c r="B1537" s="276"/>
      <c r="C1537" s="168"/>
      <c r="D1537" s="168"/>
      <c r="E1537" s="266"/>
      <c r="F1537" s="268"/>
      <c r="G1537" s="168"/>
      <c r="H1537" s="168"/>
      <c r="I1537" s="168"/>
      <c r="J1537" s="168"/>
      <c r="K1537" s="168"/>
      <c r="L1537" s="196"/>
    </row>
    <row r="1538" spans="1:12" ht="26.25" customHeight="1">
      <c r="A1538" s="167"/>
      <c r="B1538" s="276"/>
      <c r="C1538" s="168"/>
      <c r="D1538" s="168"/>
      <c r="E1538" s="266"/>
      <c r="F1538" s="268"/>
      <c r="G1538" s="168"/>
      <c r="H1538" s="168"/>
      <c r="I1538" s="168"/>
      <c r="J1538" s="168"/>
      <c r="K1538" s="168"/>
      <c r="L1538" s="196"/>
    </row>
    <row r="1539" spans="1:12" ht="26.25" customHeight="1">
      <c r="A1539" s="167"/>
      <c r="B1539" s="276"/>
      <c r="C1539" s="168"/>
      <c r="D1539" s="168"/>
      <c r="E1539" s="266"/>
      <c r="F1539" s="268"/>
      <c r="G1539" s="168"/>
      <c r="H1539" s="168"/>
      <c r="I1539" s="168"/>
      <c r="J1539" s="168"/>
      <c r="K1539" s="168"/>
      <c r="L1539" s="196"/>
    </row>
    <row r="1540" spans="1:12" ht="26.25" customHeight="1">
      <c r="A1540" s="167"/>
      <c r="B1540" s="276"/>
      <c r="C1540" s="168"/>
      <c r="D1540" s="168"/>
      <c r="E1540" s="266"/>
      <c r="F1540" s="268"/>
      <c r="G1540" s="168"/>
      <c r="H1540" s="168"/>
      <c r="I1540" s="168"/>
      <c r="J1540" s="168"/>
      <c r="K1540" s="168"/>
      <c r="L1540" s="196"/>
    </row>
    <row r="1541" spans="1:12" ht="26.25" customHeight="1">
      <c r="A1541" s="167"/>
      <c r="B1541" s="276"/>
      <c r="C1541" s="168"/>
      <c r="D1541" s="168"/>
      <c r="E1541" s="266"/>
      <c r="F1541" s="268"/>
      <c r="G1541" s="168"/>
      <c r="H1541" s="168"/>
      <c r="I1541" s="168"/>
      <c r="J1541" s="168"/>
      <c r="K1541" s="168"/>
      <c r="L1541" s="196"/>
    </row>
    <row r="1542" spans="1:12" ht="26.25" customHeight="1">
      <c r="A1542" s="167"/>
      <c r="B1542" s="276"/>
      <c r="C1542" s="168"/>
      <c r="D1542" s="168"/>
      <c r="E1542" s="266"/>
      <c r="F1542" s="268"/>
      <c r="G1542" s="168"/>
      <c r="H1542" s="168"/>
      <c r="I1542" s="168"/>
      <c r="J1542" s="168"/>
      <c r="K1542" s="168"/>
      <c r="L1542" s="196"/>
    </row>
    <row r="1543" spans="1:12" ht="26.25" customHeight="1">
      <c r="A1543" s="167"/>
      <c r="B1543" s="276"/>
      <c r="C1543" s="168"/>
      <c r="D1543" s="168"/>
      <c r="E1543" s="266"/>
      <c r="F1543" s="268"/>
      <c r="G1543" s="168"/>
      <c r="H1543" s="168"/>
      <c r="I1543" s="168"/>
      <c r="J1543" s="168"/>
      <c r="K1543" s="168"/>
      <c r="L1543" s="196"/>
    </row>
    <row r="1544" spans="1:12" ht="26.25" customHeight="1">
      <c r="A1544" s="167"/>
      <c r="B1544" s="276"/>
      <c r="C1544" s="168"/>
      <c r="D1544" s="168"/>
      <c r="E1544" s="266"/>
      <c r="F1544" s="268"/>
      <c r="G1544" s="168"/>
      <c r="H1544" s="168"/>
      <c r="I1544" s="168"/>
      <c r="J1544" s="168"/>
      <c r="K1544" s="168"/>
      <c r="L1544" s="196"/>
    </row>
    <row r="1545" spans="1:12" ht="26.25" customHeight="1">
      <c r="A1545" s="167"/>
      <c r="B1545" s="276"/>
      <c r="C1545" s="168"/>
      <c r="D1545" s="168"/>
      <c r="E1545" s="266"/>
      <c r="F1545" s="268"/>
      <c r="G1545" s="168"/>
      <c r="H1545" s="168"/>
      <c r="I1545" s="168"/>
      <c r="J1545" s="168"/>
      <c r="K1545" s="168"/>
      <c r="L1545" s="196"/>
    </row>
    <row r="1546" spans="1:12" ht="26.25" customHeight="1">
      <c r="A1546" s="167"/>
      <c r="B1546" s="276"/>
      <c r="C1546" s="168"/>
      <c r="D1546" s="168"/>
      <c r="E1546" s="266"/>
      <c r="F1546" s="268"/>
      <c r="G1546" s="168"/>
      <c r="H1546" s="168"/>
      <c r="I1546" s="168"/>
      <c r="J1546" s="168"/>
      <c r="K1546" s="168"/>
      <c r="L1546" s="196"/>
    </row>
    <row r="1547" spans="1:12" ht="26.25" customHeight="1">
      <c r="A1547" s="167"/>
      <c r="B1547" s="276"/>
      <c r="C1547" s="168"/>
      <c r="D1547" s="168"/>
      <c r="E1547" s="266"/>
      <c r="F1547" s="268"/>
      <c r="G1547" s="168"/>
      <c r="H1547" s="168"/>
      <c r="I1547" s="168"/>
      <c r="J1547" s="168"/>
      <c r="K1547" s="168"/>
      <c r="L1547" s="196"/>
    </row>
    <row r="1548" spans="1:12" ht="26.25" customHeight="1">
      <c r="A1548" s="167"/>
      <c r="B1548" s="276"/>
      <c r="C1548" s="168"/>
      <c r="D1548" s="168"/>
      <c r="E1548" s="266"/>
      <c r="F1548" s="268"/>
      <c r="G1548" s="168"/>
      <c r="H1548" s="168"/>
      <c r="I1548" s="168"/>
      <c r="J1548" s="168"/>
      <c r="K1548" s="168"/>
      <c r="L1548" s="196"/>
    </row>
    <row r="1549" spans="1:12" ht="26.25" customHeight="1">
      <c r="A1549" s="167"/>
      <c r="B1549" s="276"/>
      <c r="C1549" s="168"/>
      <c r="D1549" s="168"/>
      <c r="E1549" s="266"/>
      <c r="F1549" s="268"/>
      <c r="G1549" s="168"/>
      <c r="H1549" s="168"/>
      <c r="I1549" s="168"/>
      <c r="J1549" s="168"/>
      <c r="K1549" s="168"/>
      <c r="L1549" s="196"/>
    </row>
    <row r="1550" spans="1:12" ht="26.25" customHeight="1">
      <c r="A1550" s="167"/>
      <c r="B1550" s="276"/>
      <c r="C1550" s="168"/>
      <c r="D1550" s="168"/>
      <c r="E1550" s="266"/>
      <c r="F1550" s="268"/>
      <c r="G1550" s="168"/>
      <c r="H1550" s="168"/>
      <c r="I1550" s="168"/>
      <c r="J1550" s="168"/>
      <c r="K1550" s="168"/>
      <c r="L1550" s="196"/>
    </row>
    <row r="1551" spans="1:12" ht="26.25" customHeight="1">
      <c r="A1551" s="167"/>
      <c r="B1551" s="276"/>
      <c r="C1551" s="168"/>
      <c r="D1551" s="168"/>
      <c r="E1551" s="266"/>
      <c r="F1551" s="268"/>
      <c r="G1551" s="168"/>
      <c r="H1551" s="168"/>
      <c r="I1551" s="168"/>
      <c r="J1551" s="168"/>
      <c r="K1551" s="168"/>
      <c r="L1551" s="196"/>
    </row>
    <row r="1552" spans="1:12" ht="26.25" customHeight="1">
      <c r="A1552" s="167"/>
      <c r="B1552" s="276"/>
      <c r="C1552" s="168"/>
      <c r="D1552" s="168"/>
      <c r="E1552" s="266"/>
      <c r="F1552" s="268"/>
      <c r="G1552" s="168"/>
      <c r="H1552" s="168"/>
      <c r="I1552" s="168"/>
      <c r="J1552" s="168"/>
      <c r="K1552" s="168"/>
      <c r="L1552" s="196"/>
    </row>
    <row r="1553" spans="1:12" ht="26.25" customHeight="1">
      <c r="A1553" s="167"/>
      <c r="B1553" s="276"/>
      <c r="C1553" s="168"/>
      <c r="D1553" s="168"/>
      <c r="E1553" s="266"/>
      <c r="F1553" s="268"/>
      <c r="G1553" s="168"/>
      <c r="H1553" s="168"/>
      <c r="I1553" s="168"/>
      <c r="J1553" s="168"/>
      <c r="K1553" s="168"/>
      <c r="L1553" s="196"/>
    </row>
    <row r="1554" spans="1:12" ht="26.25" customHeight="1">
      <c r="A1554" s="167"/>
      <c r="B1554" s="276"/>
      <c r="C1554" s="168"/>
      <c r="D1554" s="168"/>
      <c r="E1554" s="266"/>
      <c r="F1554" s="268"/>
      <c r="G1554" s="168"/>
      <c r="H1554" s="168"/>
      <c r="I1554" s="168"/>
      <c r="J1554" s="168"/>
      <c r="K1554" s="168"/>
      <c r="L1554" s="196"/>
    </row>
    <row r="1555" spans="1:12" ht="26.25" customHeight="1">
      <c r="A1555" s="167"/>
      <c r="B1555" s="276"/>
      <c r="C1555" s="168"/>
      <c r="D1555" s="168"/>
      <c r="E1555" s="266"/>
      <c r="F1555" s="268"/>
      <c r="G1555" s="168"/>
      <c r="H1555" s="168"/>
      <c r="I1555" s="168"/>
      <c r="J1555" s="168"/>
      <c r="K1555" s="168"/>
      <c r="L1555" s="196"/>
    </row>
    <row r="1556" spans="1:12" ht="26.25" customHeight="1">
      <c r="A1556" s="167"/>
      <c r="B1556" s="276"/>
      <c r="C1556" s="168"/>
      <c r="D1556" s="168"/>
      <c r="E1556" s="266"/>
      <c r="F1556" s="268"/>
      <c r="G1556" s="168"/>
      <c r="H1556" s="168"/>
      <c r="I1556" s="168"/>
      <c r="J1556" s="168"/>
      <c r="K1556" s="168"/>
      <c r="L1556" s="196"/>
    </row>
    <row r="1557" spans="1:12" ht="26.25" customHeight="1">
      <c r="A1557" s="167"/>
      <c r="B1557" s="276"/>
      <c r="C1557" s="168"/>
      <c r="D1557" s="168"/>
      <c r="E1557" s="266"/>
      <c r="F1557" s="268"/>
      <c r="G1557" s="168"/>
      <c r="H1557" s="168"/>
      <c r="I1557" s="168"/>
      <c r="J1557" s="168"/>
      <c r="K1557" s="168"/>
      <c r="L1557" s="196"/>
    </row>
    <row r="1558" spans="1:12" ht="26.25" customHeight="1">
      <c r="A1558" s="167"/>
      <c r="B1558" s="276"/>
      <c r="C1558" s="168"/>
      <c r="D1558" s="168"/>
      <c r="E1558" s="266"/>
      <c r="F1558" s="268"/>
      <c r="G1558" s="168"/>
      <c r="H1558" s="168"/>
      <c r="I1558" s="168"/>
      <c r="J1558" s="168"/>
      <c r="K1558" s="168"/>
      <c r="L1558" s="196"/>
    </row>
    <row r="1559" spans="1:12" ht="26.25" customHeight="1">
      <c r="A1559" s="167"/>
      <c r="B1559" s="276"/>
      <c r="C1559" s="168"/>
      <c r="D1559" s="168"/>
      <c r="E1559" s="266"/>
      <c r="F1559" s="268"/>
      <c r="G1559" s="168"/>
      <c r="H1559" s="168"/>
      <c r="I1559" s="168"/>
      <c r="J1559" s="168"/>
      <c r="K1559" s="168"/>
      <c r="L1559" s="196"/>
    </row>
    <row r="1560" spans="1:12" ht="26.25" customHeight="1">
      <c r="A1560" s="167"/>
      <c r="B1560" s="276"/>
      <c r="C1560" s="168"/>
      <c r="D1560" s="168"/>
      <c r="E1560" s="266"/>
      <c r="F1560" s="268"/>
      <c r="G1560" s="168"/>
      <c r="H1560" s="168"/>
      <c r="I1560" s="168"/>
      <c r="J1560" s="168"/>
      <c r="K1560" s="168"/>
      <c r="L1560" s="196"/>
    </row>
    <row r="1561" spans="1:12" ht="26.25" customHeight="1">
      <c r="A1561" s="167"/>
      <c r="B1561" s="276"/>
      <c r="C1561" s="168"/>
      <c r="D1561" s="168"/>
      <c r="E1561" s="266"/>
      <c r="F1561" s="268"/>
      <c r="G1561" s="168"/>
      <c r="H1561" s="168"/>
      <c r="I1561" s="168"/>
      <c r="J1561" s="168"/>
      <c r="K1561" s="168"/>
      <c r="L1561" s="196"/>
    </row>
    <row r="1562" spans="1:12" ht="26.25" customHeight="1">
      <c r="A1562" s="167"/>
      <c r="B1562" s="276"/>
      <c r="C1562" s="168"/>
      <c r="D1562" s="168"/>
      <c r="E1562" s="266"/>
      <c r="F1562" s="268"/>
      <c r="G1562" s="168"/>
      <c r="H1562" s="168"/>
      <c r="I1562" s="168"/>
      <c r="J1562" s="168"/>
      <c r="K1562" s="168"/>
      <c r="L1562" s="196"/>
    </row>
    <row r="1563" spans="1:12" ht="26.25" customHeight="1">
      <c r="A1563" s="167"/>
      <c r="B1563" s="276"/>
      <c r="C1563" s="168"/>
      <c r="D1563" s="168"/>
      <c r="E1563" s="266"/>
      <c r="F1563" s="268"/>
      <c r="G1563" s="168"/>
      <c r="H1563" s="168"/>
      <c r="I1563" s="168"/>
      <c r="J1563" s="168"/>
      <c r="K1563" s="168"/>
      <c r="L1563" s="196"/>
    </row>
    <row r="1564" spans="1:12" ht="26.25" customHeight="1">
      <c r="A1564" s="167"/>
      <c r="B1564" s="276"/>
      <c r="C1564" s="168"/>
      <c r="D1564" s="168"/>
      <c r="E1564" s="266"/>
      <c r="F1564" s="268"/>
      <c r="G1564" s="168"/>
      <c r="H1564" s="168"/>
      <c r="I1564" s="168"/>
      <c r="J1564" s="168"/>
      <c r="K1564" s="168"/>
      <c r="L1564" s="196"/>
    </row>
    <row r="1565" spans="1:12" ht="26.25" customHeight="1">
      <c r="A1565" s="167"/>
      <c r="B1565" s="276"/>
      <c r="C1565" s="168"/>
      <c r="D1565" s="168"/>
      <c r="E1565" s="266"/>
      <c r="F1565" s="268"/>
      <c r="G1565" s="168"/>
      <c r="H1565" s="168"/>
      <c r="I1565" s="168"/>
      <c r="J1565" s="168"/>
      <c r="K1565" s="168"/>
      <c r="L1565" s="196"/>
    </row>
    <row r="1566" spans="1:12" ht="26.25" customHeight="1">
      <c r="A1566" s="167"/>
      <c r="B1566" s="276"/>
      <c r="C1566" s="168"/>
      <c r="D1566" s="168"/>
      <c r="E1566" s="266"/>
      <c r="F1566" s="268"/>
      <c r="G1566" s="168"/>
      <c r="H1566" s="168"/>
      <c r="I1566" s="168"/>
      <c r="J1566" s="168"/>
      <c r="K1566" s="168"/>
      <c r="L1566" s="196"/>
    </row>
    <row r="1567" spans="1:12" ht="26.25" customHeight="1">
      <c r="A1567" s="167"/>
      <c r="B1567" s="276"/>
      <c r="C1567" s="168"/>
      <c r="D1567" s="168"/>
      <c r="E1567" s="266"/>
      <c r="F1567" s="268"/>
      <c r="G1567" s="168"/>
      <c r="H1567" s="168"/>
      <c r="I1567" s="168"/>
      <c r="J1567" s="168"/>
      <c r="K1567" s="168"/>
      <c r="L1567" s="196"/>
    </row>
    <row r="1568" spans="1:12" ht="26.25" customHeight="1">
      <c r="A1568" s="167"/>
      <c r="B1568" s="276"/>
      <c r="C1568" s="168"/>
      <c r="D1568" s="168"/>
      <c r="E1568" s="266"/>
      <c r="F1568" s="268"/>
      <c r="G1568" s="168"/>
      <c r="H1568" s="168"/>
      <c r="I1568" s="168"/>
      <c r="J1568" s="168"/>
      <c r="K1568" s="168"/>
      <c r="L1568" s="196"/>
    </row>
    <row r="1569" spans="1:12" ht="26.25" customHeight="1">
      <c r="A1569" s="167"/>
      <c r="B1569" s="276"/>
      <c r="C1569" s="168"/>
      <c r="D1569" s="168"/>
      <c r="E1569" s="266"/>
      <c r="F1569" s="268"/>
      <c r="G1569" s="168"/>
      <c r="H1569" s="168"/>
      <c r="I1569" s="168"/>
      <c r="J1569" s="168"/>
      <c r="K1569" s="168"/>
      <c r="L1569" s="196"/>
    </row>
    <row r="1570" spans="1:12" ht="26.25" customHeight="1">
      <c r="A1570" s="167"/>
      <c r="B1570" s="276"/>
      <c r="C1570" s="168"/>
      <c r="D1570" s="168"/>
      <c r="E1570" s="266"/>
      <c r="F1570" s="268"/>
      <c r="G1570" s="168"/>
      <c r="H1570" s="168"/>
      <c r="I1570" s="168"/>
      <c r="J1570" s="168"/>
      <c r="K1570" s="168"/>
      <c r="L1570" s="196"/>
    </row>
    <row r="1571" spans="1:12" ht="26.25" customHeight="1">
      <c r="A1571" s="167"/>
      <c r="B1571" s="276"/>
      <c r="C1571" s="168"/>
      <c r="D1571" s="168"/>
      <c r="E1571" s="266"/>
      <c r="F1571" s="268"/>
      <c r="G1571" s="168"/>
      <c r="H1571" s="168"/>
      <c r="I1571" s="168"/>
      <c r="J1571" s="168"/>
      <c r="K1571" s="168"/>
      <c r="L1571" s="196"/>
    </row>
    <row r="1572" spans="1:12" ht="26.25" customHeight="1">
      <c r="A1572" s="167"/>
      <c r="B1572" s="276"/>
      <c r="C1572" s="168"/>
      <c r="D1572" s="168"/>
      <c r="E1572" s="266"/>
      <c r="F1572" s="268"/>
      <c r="G1572" s="168"/>
      <c r="H1572" s="168"/>
      <c r="I1572" s="168"/>
      <c r="J1572" s="168"/>
      <c r="K1572" s="168"/>
      <c r="L1572" s="196"/>
    </row>
    <row r="1573" spans="1:12" ht="26.25" customHeight="1">
      <c r="A1573" s="167"/>
      <c r="B1573" s="276"/>
      <c r="C1573" s="168"/>
      <c r="D1573" s="168"/>
      <c r="E1573" s="266"/>
      <c r="F1573" s="268"/>
      <c r="G1573" s="168"/>
      <c r="H1573" s="168"/>
      <c r="I1573" s="168"/>
      <c r="J1573" s="168"/>
      <c r="K1573" s="168"/>
      <c r="L1573" s="196"/>
    </row>
    <row r="1574" spans="1:12" ht="26.25" customHeight="1">
      <c r="A1574" s="167"/>
      <c r="B1574" s="276"/>
      <c r="C1574" s="168"/>
      <c r="D1574" s="168"/>
      <c r="E1574" s="266"/>
      <c r="F1574" s="268"/>
      <c r="G1574" s="168"/>
      <c r="H1574" s="168"/>
      <c r="I1574" s="168"/>
      <c r="J1574" s="168"/>
      <c r="K1574" s="168"/>
      <c r="L1574" s="196"/>
    </row>
    <row r="1575" spans="1:12" ht="26.25" customHeight="1">
      <c r="A1575" s="167"/>
      <c r="B1575" s="276"/>
      <c r="C1575" s="168"/>
      <c r="D1575" s="168"/>
      <c r="E1575" s="266"/>
      <c r="F1575" s="268"/>
      <c r="G1575" s="168"/>
      <c r="H1575" s="168"/>
      <c r="I1575" s="168"/>
      <c r="J1575" s="168"/>
      <c r="K1575" s="168"/>
      <c r="L1575" s="196"/>
    </row>
    <row r="1576" spans="1:12" ht="26.25" customHeight="1">
      <c r="A1576" s="167"/>
      <c r="B1576" s="276"/>
      <c r="C1576" s="168"/>
      <c r="D1576" s="168"/>
      <c r="E1576" s="266"/>
      <c r="F1576" s="268"/>
      <c r="G1576" s="168"/>
      <c r="H1576" s="168"/>
      <c r="I1576" s="168"/>
      <c r="J1576" s="168"/>
      <c r="K1576" s="168"/>
      <c r="L1576" s="196"/>
    </row>
    <row r="1577" spans="1:12" ht="26.25" customHeight="1">
      <c r="A1577" s="167"/>
      <c r="B1577" s="276"/>
      <c r="C1577" s="168"/>
      <c r="D1577" s="168"/>
      <c r="E1577" s="266"/>
      <c r="F1577" s="268"/>
      <c r="G1577" s="168"/>
      <c r="H1577" s="168"/>
      <c r="I1577" s="168"/>
      <c r="J1577" s="168"/>
      <c r="K1577" s="168"/>
      <c r="L1577" s="196"/>
    </row>
    <row r="1578" spans="1:12" ht="26.25" customHeight="1">
      <c r="A1578" s="167"/>
      <c r="B1578" s="276"/>
      <c r="C1578" s="168"/>
      <c r="D1578" s="168"/>
      <c r="E1578" s="266"/>
      <c r="F1578" s="268"/>
      <c r="G1578" s="168"/>
      <c r="H1578" s="168"/>
      <c r="I1578" s="168"/>
      <c r="J1578" s="168"/>
      <c r="K1578" s="168"/>
      <c r="L1578" s="196"/>
    </row>
    <row r="1579" spans="1:12" ht="26.25" customHeight="1">
      <c r="A1579" s="167"/>
      <c r="B1579" s="276"/>
      <c r="C1579" s="168"/>
      <c r="D1579" s="168"/>
      <c r="E1579" s="266"/>
      <c r="F1579" s="268"/>
      <c r="G1579" s="168"/>
      <c r="H1579" s="168"/>
      <c r="I1579" s="168"/>
      <c r="J1579" s="168"/>
      <c r="K1579" s="168"/>
      <c r="L1579" s="196"/>
    </row>
    <row r="1580" spans="1:12" ht="26.25" customHeight="1">
      <c r="A1580" s="167"/>
      <c r="B1580" s="276"/>
      <c r="C1580" s="168"/>
      <c r="D1580" s="168"/>
      <c r="E1580" s="266"/>
      <c r="F1580" s="268"/>
      <c r="G1580" s="168"/>
      <c r="H1580" s="168"/>
      <c r="I1580" s="168"/>
      <c r="J1580" s="168"/>
      <c r="K1580" s="168"/>
      <c r="L1580" s="196"/>
    </row>
    <row r="1581" spans="1:12" ht="26.25" customHeight="1">
      <c r="A1581" s="167"/>
      <c r="B1581" s="276"/>
      <c r="C1581" s="168"/>
      <c r="D1581" s="168"/>
      <c r="E1581" s="266"/>
      <c r="F1581" s="268"/>
      <c r="G1581" s="168"/>
      <c r="H1581" s="168"/>
      <c r="I1581" s="168"/>
      <c r="J1581" s="168"/>
      <c r="K1581" s="168"/>
      <c r="L1581" s="196"/>
    </row>
    <row r="1582" spans="1:12" ht="26.25" customHeight="1">
      <c r="A1582" s="167"/>
      <c r="B1582" s="276"/>
      <c r="C1582" s="168"/>
      <c r="D1582" s="168"/>
      <c r="E1582" s="266"/>
      <c r="F1582" s="268"/>
      <c r="G1582" s="168"/>
      <c r="H1582" s="168"/>
      <c r="I1582" s="168"/>
      <c r="J1582" s="168"/>
      <c r="K1582" s="168"/>
      <c r="L1582" s="196"/>
    </row>
    <row r="1583" spans="1:12" ht="26.25" customHeight="1">
      <c r="A1583" s="167"/>
      <c r="B1583" s="276"/>
      <c r="C1583" s="168"/>
      <c r="D1583" s="168"/>
      <c r="E1583" s="266"/>
      <c r="F1583" s="268"/>
      <c r="G1583" s="168"/>
      <c r="H1583" s="168"/>
      <c r="I1583" s="168"/>
      <c r="J1583" s="168"/>
      <c r="K1583" s="168"/>
      <c r="L1583" s="196"/>
    </row>
    <row r="1584" spans="1:12" ht="26.25" customHeight="1">
      <c r="A1584" s="167"/>
      <c r="B1584" s="276"/>
      <c r="C1584" s="168"/>
      <c r="D1584" s="168"/>
      <c r="E1584" s="266"/>
      <c r="F1584" s="268"/>
      <c r="G1584" s="168"/>
      <c r="H1584" s="168"/>
      <c r="I1584" s="168"/>
      <c r="J1584" s="168"/>
      <c r="K1584" s="168"/>
      <c r="L1584" s="196"/>
    </row>
    <row r="1585" spans="1:12" ht="26.25" customHeight="1">
      <c r="A1585" s="167"/>
      <c r="B1585" s="276"/>
      <c r="C1585" s="168"/>
      <c r="D1585" s="168"/>
      <c r="E1585" s="266"/>
      <c r="F1585" s="268"/>
      <c r="G1585" s="168"/>
      <c r="H1585" s="168"/>
      <c r="I1585" s="168"/>
      <c r="J1585" s="168"/>
      <c r="K1585" s="168"/>
      <c r="L1585" s="196"/>
    </row>
    <row r="1586" spans="1:12" ht="26.25" customHeight="1">
      <c r="A1586" s="167"/>
      <c r="B1586" s="276"/>
      <c r="C1586" s="168"/>
      <c r="D1586" s="168"/>
      <c r="E1586" s="266"/>
      <c r="F1586" s="268"/>
      <c r="G1586" s="168"/>
      <c r="H1586" s="168"/>
      <c r="I1586" s="168"/>
      <c r="J1586" s="168"/>
      <c r="K1586" s="168"/>
      <c r="L1586" s="196"/>
    </row>
    <row r="1587" spans="1:12" ht="26.25" customHeight="1">
      <c r="A1587" s="167"/>
      <c r="B1587" s="276"/>
      <c r="C1587" s="168"/>
      <c r="D1587" s="168"/>
      <c r="E1587" s="266"/>
      <c r="F1587" s="268"/>
      <c r="G1587" s="168"/>
      <c r="H1587" s="168"/>
      <c r="I1587" s="168"/>
      <c r="J1587" s="168"/>
      <c r="K1587" s="168"/>
      <c r="L1587" s="196"/>
    </row>
    <row r="1588" spans="1:12" ht="26.25" customHeight="1">
      <c r="A1588" s="167"/>
      <c r="B1588" s="276"/>
      <c r="C1588" s="168"/>
      <c r="D1588" s="168"/>
      <c r="E1588" s="266"/>
      <c r="F1588" s="268"/>
      <c r="G1588" s="168"/>
      <c r="H1588" s="168"/>
      <c r="I1588" s="168"/>
      <c r="J1588" s="168"/>
      <c r="K1588" s="168"/>
      <c r="L1588" s="196"/>
    </row>
    <row r="1589" spans="1:12" ht="26.25" customHeight="1">
      <c r="A1589" s="167"/>
      <c r="B1589" s="276"/>
      <c r="C1589" s="168"/>
      <c r="D1589" s="168"/>
      <c r="E1589" s="266"/>
      <c r="F1589" s="268"/>
      <c r="G1589" s="168"/>
      <c r="H1589" s="168"/>
      <c r="I1589" s="168"/>
      <c r="J1589" s="168"/>
      <c r="K1589" s="168"/>
      <c r="L1589" s="196"/>
    </row>
    <row r="1590" spans="1:12" ht="26.25" customHeight="1">
      <c r="A1590" s="167"/>
      <c r="B1590" s="276"/>
      <c r="C1590" s="168"/>
      <c r="D1590" s="168"/>
      <c r="E1590" s="266"/>
      <c r="F1590" s="268"/>
      <c r="G1590" s="168"/>
      <c r="H1590" s="168"/>
      <c r="I1590" s="168"/>
      <c r="J1590" s="168"/>
      <c r="K1590" s="168"/>
      <c r="L1590" s="196"/>
    </row>
    <row r="1591" spans="1:12" ht="26.25" customHeight="1">
      <c r="A1591" s="167"/>
      <c r="B1591" s="276"/>
      <c r="C1591" s="168"/>
      <c r="D1591" s="168"/>
      <c r="E1591" s="266"/>
      <c r="F1591" s="268"/>
      <c r="G1591" s="168"/>
      <c r="H1591" s="168"/>
      <c r="I1591" s="168"/>
      <c r="J1591" s="168"/>
      <c r="K1591" s="168"/>
      <c r="L1591" s="196"/>
    </row>
    <row r="1592" spans="1:12" ht="26.25" customHeight="1">
      <c r="A1592" s="167"/>
      <c r="B1592" s="276"/>
      <c r="C1592" s="168"/>
      <c r="D1592" s="168"/>
      <c r="E1592" s="266"/>
      <c r="F1592" s="268"/>
      <c r="G1592" s="168"/>
      <c r="H1592" s="168"/>
      <c r="I1592" s="168"/>
      <c r="J1592" s="168"/>
      <c r="K1592" s="168"/>
      <c r="L1592" s="196"/>
    </row>
    <row r="1593" spans="1:12" ht="26.25" customHeight="1">
      <c r="A1593" s="167"/>
      <c r="B1593" s="276"/>
      <c r="C1593" s="168"/>
      <c r="D1593" s="168"/>
      <c r="E1593" s="266"/>
      <c r="F1593" s="268"/>
      <c r="G1593" s="168"/>
      <c r="H1593" s="168"/>
      <c r="I1593" s="168"/>
      <c r="J1593" s="168"/>
      <c r="K1593" s="168"/>
      <c r="L1593" s="196"/>
    </row>
    <row r="1594" spans="1:12" ht="26.25" customHeight="1">
      <c r="A1594" s="167"/>
      <c r="B1594" s="276"/>
      <c r="C1594" s="168"/>
      <c r="D1594" s="168"/>
      <c r="E1594" s="266"/>
      <c r="F1594" s="268"/>
      <c r="G1594" s="168"/>
      <c r="H1594" s="168"/>
      <c r="I1594" s="168"/>
      <c r="J1594" s="168"/>
      <c r="K1594" s="168"/>
      <c r="L1594" s="196"/>
    </row>
    <row r="1595" spans="1:12" ht="26.25" customHeight="1">
      <c r="A1595" s="167"/>
      <c r="B1595" s="276"/>
      <c r="C1595" s="168"/>
      <c r="D1595" s="168"/>
      <c r="E1595" s="266"/>
      <c r="F1595" s="268"/>
      <c r="G1595" s="168"/>
      <c r="H1595" s="168"/>
      <c r="I1595" s="168"/>
      <c r="J1595" s="168"/>
      <c r="K1595" s="168"/>
      <c r="L1595" s="196"/>
    </row>
    <row r="1596" spans="1:12" ht="26.25" customHeight="1">
      <c r="A1596" s="167"/>
      <c r="B1596" s="276"/>
      <c r="C1596" s="168"/>
      <c r="D1596" s="168"/>
      <c r="E1596" s="266"/>
      <c r="F1596" s="268"/>
      <c r="G1596" s="168"/>
      <c r="H1596" s="168"/>
      <c r="I1596" s="168"/>
      <c r="J1596" s="168"/>
      <c r="K1596" s="168"/>
      <c r="L1596" s="196"/>
    </row>
    <row r="1597" spans="1:12" ht="26.25" customHeight="1">
      <c r="A1597" s="167"/>
      <c r="B1597" s="276"/>
      <c r="C1597" s="168"/>
      <c r="D1597" s="168"/>
      <c r="E1597" s="266"/>
      <c r="F1597" s="268"/>
      <c r="G1597" s="168"/>
      <c r="H1597" s="168"/>
      <c r="I1597" s="168"/>
      <c r="J1597" s="168"/>
      <c r="K1597" s="168"/>
      <c r="L1597" s="196"/>
    </row>
    <row r="1598" spans="1:12" ht="26.25" customHeight="1">
      <c r="A1598" s="167"/>
      <c r="B1598" s="276"/>
      <c r="C1598" s="168"/>
      <c r="D1598" s="168"/>
      <c r="E1598" s="266"/>
      <c r="F1598" s="268"/>
      <c r="G1598" s="168"/>
      <c r="H1598" s="168"/>
      <c r="I1598" s="168"/>
      <c r="J1598" s="168"/>
      <c r="K1598" s="168"/>
      <c r="L1598" s="196"/>
    </row>
    <row r="1599" spans="1:12" ht="26.25" customHeight="1">
      <c r="A1599" s="167"/>
      <c r="B1599" s="276"/>
      <c r="C1599" s="168"/>
      <c r="D1599" s="168"/>
      <c r="E1599" s="266"/>
      <c r="F1599" s="268"/>
      <c r="G1599" s="168"/>
      <c r="H1599" s="168"/>
      <c r="I1599" s="168"/>
      <c r="J1599" s="168"/>
      <c r="K1599" s="168"/>
      <c r="L1599" s="196"/>
    </row>
    <row r="1600" spans="1:12" ht="26.25" customHeight="1">
      <c r="A1600" s="167"/>
      <c r="B1600" s="276"/>
      <c r="C1600" s="168"/>
      <c r="D1600" s="168"/>
      <c r="E1600" s="266"/>
      <c r="F1600" s="268"/>
      <c r="G1600" s="168"/>
      <c r="H1600" s="168"/>
      <c r="I1600" s="168"/>
      <c r="J1600" s="168"/>
      <c r="K1600" s="168"/>
      <c r="L1600" s="196"/>
    </row>
    <row r="1601" spans="1:12" ht="26.25" customHeight="1">
      <c r="A1601" s="167"/>
      <c r="B1601" s="276"/>
      <c r="C1601" s="168"/>
      <c r="D1601" s="168"/>
      <c r="E1601" s="266"/>
      <c r="F1601" s="268"/>
      <c r="G1601" s="168"/>
      <c r="H1601" s="168"/>
      <c r="I1601" s="168"/>
      <c r="J1601" s="168"/>
      <c r="K1601" s="168"/>
      <c r="L1601" s="196"/>
    </row>
    <row r="1602" spans="1:12" ht="26.25" customHeight="1">
      <c r="A1602" s="167"/>
      <c r="B1602" s="276"/>
      <c r="C1602" s="168"/>
      <c r="D1602" s="168"/>
      <c r="E1602" s="266"/>
      <c r="F1602" s="268"/>
      <c r="G1602" s="168"/>
      <c r="H1602" s="168"/>
      <c r="I1602" s="168"/>
      <c r="J1602" s="168"/>
      <c r="K1602" s="168"/>
      <c r="L1602" s="196"/>
    </row>
    <row r="1603" spans="1:12" ht="26.25" customHeight="1">
      <c r="A1603" s="167"/>
      <c r="B1603" s="276"/>
      <c r="C1603" s="168"/>
      <c r="D1603" s="168"/>
      <c r="E1603" s="266"/>
      <c r="F1603" s="268"/>
      <c r="G1603" s="168"/>
      <c r="H1603" s="168"/>
      <c r="I1603" s="168"/>
      <c r="J1603" s="168"/>
      <c r="K1603" s="168"/>
      <c r="L1603" s="196"/>
    </row>
    <row r="1604" spans="1:12" ht="26.25" customHeight="1">
      <c r="A1604" s="167"/>
      <c r="B1604" s="276"/>
      <c r="C1604" s="168"/>
      <c r="D1604" s="168"/>
      <c r="E1604" s="266"/>
      <c r="F1604" s="268"/>
      <c r="G1604" s="168"/>
      <c r="H1604" s="168"/>
      <c r="I1604" s="168"/>
      <c r="J1604" s="168"/>
      <c r="K1604" s="168"/>
      <c r="L1604" s="196"/>
    </row>
    <row r="1605" spans="1:12" ht="26.25" customHeight="1">
      <c r="A1605" s="167"/>
      <c r="B1605" s="276"/>
      <c r="C1605" s="168"/>
      <c r="D1605" s="168"/>
      <c r="E1605" s="266"/>
      <c r="F1605" s="268"/>
      <c r="G1605" s="168"/>
      <c r="H1605" s="168"/>
      <c r="I1605" s="168"/>
      <c r="J1605" s="168"/>
      <c r="K1605" s="168"/>
      <c r="L1605" s="196"/>
    </row>
    <row r="1606" spans="1:12" ht="26.25" customHeight="1">
      <c r="A1606" s="167"/>
      <c r="B1606" s="276"/>
      <c r="C1606" s="168"/>
      <c r="D1606" s="168"/>
      <c r="E1606" s="266"/>
      <c r="F1606" s="268"/>
      <c r="G1606" s="168"/>
      <c r="H1606" s="168"/>
      <c r="I1606" s="168"/>
      <c r="J1606" s="168"/>
      <c r="K1606" s="168"/>
      <c r="L1606" s="196"/>
    </row>
    <row r="1607" spans="1:12" ht="26.25" customHeight="1">
      <c r="A1607" s="167"/>
      <c r="B1607" s="276"/>
      <c r="C1607" s="168"/>
      <c r="D1607" s="168"/>
      <c r="E1607" s="266"/>
      <c r="F1607" s="268"/>
      <c r="G1607" s="168"/>
      <c r="H1607" s="168"/>
      <c r="I1607" s="168"/>
      <c r="J1607" s="168"/>
      <c r="K1607" s="168"/>
      <c r="L1607" s="196"/>
    </row>
    <row r="1608" spans="1:12" ht="26.25" customHeight="1">
      <c r="A1608" s="167"/>
      <c r="B1608" s="276"/>
      <c r="C1608" s="168"/>
      <c r="D1608" s="168"/>
      <c r="E1608" s="266"/>
      <c r="F1608" s="268"/>
      <c r="G1608" s="168"/>
      <c r="H1608" s="168"/>
      <c r="I1608" s="168"/>
      <c r="J1608" s="168"/>
      <c r="K1608" s="168"/>
      <c r="L1608" s="196"/>
    </row>
    <row r="1609" spans="1:12" ht="26.25" customHeight="1">
      <c r="A1609" s="293"/>
      <c r="B1609" s="294"/>
      <c r="C1609" s="295"/>
      <c r="D1609" s="295"/>
      <c r="E1609" s="304"/>
      <c r="F1609" s="305"/>
      <c r="G1609" s="295"/>
      <c r="H1609" s="295"/>
      <c r="I1609" s="295"/>
      <c r="J1609" s="295"/>
      <c r="K1609" s="295"/>
      <c r="L1609" s="196"/>
    </row>
    <row r="1610" spans="1:12" ht="26.25" customHeight="1">
      <c r="A1610" s="167"/>
      <c r="B1610" s="276"/>
      <c r="C1610" s="168"/>
      <c r="D1610" s="168"/>
      <c r="E1610" s="266"/>
      <c r="F1610" s="268"/>
      <c r="G1610" s="168"/>
      <c r="H1610" s="168"/>
      <c r="I1610" s="168"/>
      <c r="J1610" s="168"/>
      <c r="K1610" s="168"/>
      <c r="L1610" s="196"/>
    </row>
    <row r="1611" spans="1:12" ht="26.25" customHeight="1">
      <c r="A1611" s="167"/>
      <c r="B1611" s="276"/>
      <c r="C1611" s="168"/>
      <c r="D1611" s="168"/>
      <c r="E1611" s="266"/>
      <c r="F1611" s="268"/>
      <c r="G1611" s="168"/>
      <c r="H1611" s="168"/>
      <c r="I1611" s="168"/>
      <c r="J1611" s="168"/>
      <c r="K1611" s="168"/>
      <c r="L1611" s="196"/>
    </row>
    <row r="1612" spans="1:12" ht="26.25" customHeight="1">
      <c r="A1612" s="167"/>
      <c r="B1612" s="276"/>
      <c r="C1612" s="168"/>
      <c r="D1612" s="168"/>
      <c r="E1612" s="266"/>
      <c r="F1612" s="268"/>
      <c r="G1612" s="168"/>
      <c r="H1612" s="168"/>
      <c r="I1612" s="168"/>
      <c r="J1612" s="168"/>
      <c r="K1612" s="168"/>
      <c r="L1612" s="196"/>
    </row>
    <row r="1613" spans="1:12" ht="26.25" customHeight="1">
      <c r="A1613" s="167"/>
      <c r="B1613" s="276"/>
      <c r="C1613" s="168"/>
      <c r="D1613" s="168"/>
      <c r="E1613" s="266"/>
      <c r="F1613" s="268"/>
      <c r="G1613" s="168"/>
      <c r="H1613" s="168"/>
      <c r="I1613" s="168"/>
      <c r="J1613" s="168"/>
      <c r="K1613" s="168"/>
      <c r="L1613" s="196"/>
    </row>
    <row r="1614" spans="1:12" ht="26.25" customHeight="1">
      <c r="A1614" s="167"/>
      <c r="B1614" s="276"/>
      <c r="C1614" s="168"/>
      <c r="D1614" s="168"/>
      <c r="E1614" s="266"/>
      <c r="F1614" s="268"/>
      <c r="G1614" s="168"/>
      <c r="H1614" s="168"/>
      <c r="I1614" s="168"/>
      <c r="J1614" s="168"/>
      <c r="K1614" s="168"/>
      <c r="L1614" s="196"/>
    </row>
    <row r="1615" spans="1:12" ht="26.25" customHeight="1">
      <c r="A1615" s="167"/>
      <c r="B1615" s="276"/>
      <c r="C1615" s="168"/>
      <c r="D1615" s="168"/>
      <c r="E1615" s="266"/>
      <c r="F1615" s="268"/>
      <c r="G1615" s="168"/>
      <c r="H1615" s="168"/>
      <c r="I1615" s="168"/>
      <c r="J1615" s="168"/>
      <c r="K1615" s="168"/>
      <c r="L1615" s="196"/>
    </row>
    <row r="1616" spans="1:12" ht="26.25" customHeight="1">
      <c r="A1616" s="167"/>
      <c r="B1616" s="276"/>
      <c r="C1616" s="168"/>
      <c r="D1616" s="168"/>
      <c r="E1616" s="266"/>
      <c r="F1616" s="268"/>
      <c r="G1616" s="168"/>
      <c r="H1616" s="168"/>
      <c r="I1616" s="168"/>
      <c r="J1616" s="168"/>
      <c r="K1616" s="168"/>
      <c r="L1616" s="196"/>
    </row>
    <row r="1617" spans="1:12" ht="26.25" customHeight="1">
      <c r="A1617" s="167"/>
      <c r="B1617" s="276"/>
      <c r="C1617" s="168"/>
      <c r="D1617" s="168"/>
      <c r="E1617" s="266"/>
      <c r="F1617" s="268"/>
      <c r="G1617" s="168"/>
      <c r="H1617" s="168"/>
      <c r="I1617" s="168"/>
      <c r="J1617" s="168"/>
      <c r="K1617" s="168"/>
      <c r="L1617" s="196"/>
    </row>
    <row r="1618" spans="1:12" ht="26.25" customHeight="1">
      <c r="A1618" s="167"/>
      <c r="B1618" s="276"/>
      <c r="C1618" s="168"/>
      <c r="D1618" s="168"/>
      <c r="E1618" s="266"/>
      <c r="F1618" s="268"/>
      <c r="G1618" s="168"/>
      <c r="H1618" s="168"/>
      <c r="I1618" s="168"/>
      <c r="J1618" s="168"/>
      <c r="K1618" s="168"/>
      <c r="L1618" s="196"/>
    </row>
    <row r="1619" spans="1:12" ht="26.25" customHeight="1">
      <c r="A1619" s="167"/>
      <c r="B1619" s="276"/>
      <c r="C1619" s="168"/>
      <c r="D1619" s="168"/>
      <c r="E1619" s="266"/>
      <c r="F1619" s="268"/>
      <c r="G1619" s="168"/>
      <c r="H1619" s="168"/>
      <c r="I1619" s="168"/>
      <c r="J1619" s="168"/>
      <c r="K1619" s="168"/>
      <c r="L1619" s="196"/>
    </row>
    <row r="1620" spans="1:12" ht="26.25" customHeight="1">
      <c r="A1620" s="167"/>
      <c r="B1620" s="276"/>
      <c r="C1620" s="168"/>
      <c r="D1620" s="168"/>
      <c r="E1620" s="266"/>
      <c r="F1620" s="268"/>
      <c r="G1620" s="168"/>
      <c r="H1620" s="168"/>
      <c r="I1620" s="168"/>
      <c r="J1620" s="168"/>
      <c r="K1620" s="168"/>
      <c r="L1620" s="196"/>
    </row>
    <row r="1621" spans="1:12" ht="26.25" customHeight="1">
      <c r="A1621" s="167"/>
      <c r="B1621" s="276"/>
      <c r="C1621" s="168"/>
      <c r="D1621" s="168"/>
      <c r="E1621" s="266"/>
      <c r="F1621" s="268"/>
      <c r="G1621" s="168"/>
      <c r="H1621" s="168"/>
      <c r="I1621" s="168"/>
      <c r="J1621" s="168"/>
      <c r="K1621" s="168"/>
      <c r="L1621" s="196"/>
    </row>
    <row r="1622" spans="1:12" ht="26.25" customHeight="1">
      <c r="A1622" s="167"/>
      <c r="B1622" s="276"/>
      <c r="C1622" s="168"/>
      <c r="D1622" s="168"/>
      <c r="E1622" s="266"/>
      <c r="F1622" s="268"/>
      <c r="G1622" s="168"/>
      <c r="H1622" s="168"/>
      <c r="I1622" s="168"/>
      <c r="J1622" s="168"/>
      <c r="K1622" s="168"/>
      <c r="L1622" s="196"/>
    </row>
    <row r="1623" spans="1:12" ht="26.25" customHeight="1">
      <c r="A1623" s="167"/>
      <c r="B1623" s="276"/>
      <c r="C1623" s="168"/>
      <c r="D1623" s="168"/>
      <c r="E1623" s="266"/>
      <c r="F1623" s="268"/>
      <c r="G1623" s="168"/>
      <c r="H1623" s="168"/>
      <c r="I1623" s="168"/>
      <c r="J1623" s="168"/>
      <c r="K1623" s="168"/>
      <c r="L1623" s="196"/>
    </row>
    <row r="1624" spans="1:12" ht="26.25" customHeight="1">
      <c r="A1624" s="167"/>
      <c r="B1624" s="276"/>
      <c r="C1624" s="168"/>
      <c r="D1624" s="168"/>
      <c r="E1624" s="266"/>
      <c r="F1624" s="268"/>
      <c r="G1624" s="168"/>
      <c r="H1624" s="168"/>
      <c r="I1624" s="168"/>
      <c r="J1624" s="168"/>
      <c r="K1624" s="168"/>
      <c r="L1624" s="196"/>
    </row>
    <row r="1625" spans="1:12" ht="26.25" customHeight="1">
      <c r="A1625" s="167"/>
      <c r="B1625" s="276"/>
      <c r="C1625" s="168"/>
      <c r="D1625" s="168"/>
      <c r="E1625" s="266"/>
      <c r="F1625" s="268"/>
      <c r="G1625" s="168"/>
      <c r="H1625" s="168"/>
      <c r="I1625" s="168"/>
      <c r="J1625" s="168"/>
      <c r="K1625" s="168"/>
      <c r="L1625" s="196"/>
    </row>
    <row r="1626" spans="1:12" ht="26.25" customHeight="1">
      <c r="A1626" s="167"/>
      <c r="B1626" s="276"/>
      <c r="C1626" s="168"/>
      <c r="D1626" s="168"/>
      <c r="E1626" s="266"/>
      <c r="F1626" s="268"/>
      <c r="G1626" s="168"/>
      <c r="H1626" s="168"/>
      <c r="I1626" s="168"/>
      <c r="J1626" s="168"/>
      <c r="K1626" s="168"/>
      <c r="L1626" s="196"/>
    </row>
    <row r="1627" spans="1:12" ht="26.25" customHeight="1">
      <c r="A1627" s="167"/>
      <c r="B1627" s="276"/>
      <c r="C1627" s="168"/>
      <c r="D1627" s="168"/>
      <c r="E1627" s="266"/>
      <c r="F1627" s="268"/>
      <c r="G1627" s="168"/>
      <c r="H1627" s="168"/>
      <c r="I1627" s="168"/>
      <c r="J1627" s="168"/>
      <c r="K1627" s="168"/>
      <c r="L1627" s="196"/>
    </row>
    <row r="1628" spans="1:12" ht="26.25" customHeight="1">
      <c r="A1628" s="167"/>
      <c r="B1628" s="276"/>
      <c r="C1628" s="168"/>
      <c r="D1628" s="168"/>
      <c r="E1628" s="266"/>
      <c r="F1628" s="268"/>
      <c r="G1628" s="168"/>
      <c r="H1628" s="168"/>
      <c r="I1628" s="168"/>
      <c r="J1628" s="168"/>
      <c r="K1628" s="168"/>
      <c r="L1628" s="196"/>
    </row>
    <row r="1629" spans="1:12" ht="26.25" customHeight="1">
      <c r="A1629" s="167"/>
      <c r="B1629" s="276"/>
      <c r="C1629" s="168"/>
      <c r="D1629" s="168"/>
      <c r="E1629" s="266"/>
      <c r="F1629" s="268"/>
      <c r="G1629" s="168"/>
      <c r="H1629" s="168"/>
      <c r="I1629" s="168"/>
      <c r="J1629" s="168"/>
      <c r="K1629" s="168"/>
      <c r="L1629" s="196"/>
    </row>
    <row r="1630" spans="1:12" ht="26.25" customHeight="1">
      <c r="A1630" s="167"/>
      <c r="B1630" s="276"/>
      <c r="C1630" s="168"/>
      <c r="D1630" s="168"/>
      <c r="E1630" s="266"/>
      <c r="F1630" s="268"/>
      <c r="G1630" s="168"/>
      <c r="H1630" s="168"/>
      <c r="I1630" s="168"/>
      <c r="J1630" s="168"/>
      <c r="K1630" s="168"/>
      <c r="L1630" s="196"/>
    </row>
    <row r="1631" spans="1:12" ht="26.25" customHeight="1">
      <c r="A1631" s="167"/>
      <c r="B1631" s="276"/>
      <c r="C1631" s="168"/>
      <c r="D1631" s="168"/>
      <c r="E1631" s="266"/>
      <c r="F1631" s="268"/>
      <c r="G1631" s="168"/>
      <c r="H1631" s="168"/>
      <c r="I1631" s="168"/>
      <c r="J1631" s="168"/>
      <c r="K1631" s="168"/>
      <c r="L1631" s="196"/>
    </row>
    <row r="1632" spans="1:12" ht="26.25" customHeight="1">
      <c r="A1632" s="167"/>
      <c r="B1632" s="276"/>
      <c r="C1632" s="168"/>
      <c r="D1632" s="168"/>
      <c r="E1632" s="266"/>
      <c r="F1632" s="268"/>
      <c r="G1632" s="168"/>
      <c r="H1632" s="168"/>
      <c r="I1632" s="168"/>
      <c r="J1632" s="168"/>
      <c r="K1632" s="168"/>
      <c r="L1632" s="196"/>
    </row>
    <row r="1633" spans="1:12" ht="26.25" customHeight="1">
      <c r="A1633" s="167"/>
      <c r="B1633" s="276"/>
      <c r="C1633" s="168"/>
      <c r="D1633" s="168"/>
      <c r="E1633" s="266"/>
      <c r="F1633" s="268"/>
      <c r="G1633" s="168"/>
      <c r="H1633" s="168"/>
      <c r="I1633" s="168"/>
      <c r="J1633" s="168"/>
      <c r="K1633" s="168"/>
      <c r="L1633" s="196"/>
    </row>
    <row r="1634" spans="1:12" ht="26.25" customHeight="1">
      <c r="A1634" s="167"/>
      <c r="B1634" s="276"/>
      <c r="C1634" s="168"/>
      <c r="D1634" s="168"/>
      <c r="E1634" s="266"/>
      <c r="F1634" s="268"/>
      <c r="G1634" s="168"/>
      <c r="H1634" s="168"/>
      <c r="I1634" s="168"/>
      <c r="J1634" s="168"/>
      <c r="K1634" s="168"/>
      <c r="L1634" s="196"/>
    </row>
    <row r="1635" spans="1:12" ht="26.25" customHeight="1">
      <c r="A1635" s="167"/>
      <c r="B1635" s="276"/>
      <c r="C1635" s="168"/>
      <c r="D1635" s="168"/>
      <c r="E1635" s="266"/>
      <c r="F1635" s="268"/>
      <c r="G1635" s="168"/>
      <c r="H1635" s="168"/>
      <c r="I1635" s="168"/>
      <c r="J1635" s="168"/>
      <c r="K1635" s="168"/>
      <c r="L1635" s="196"/>
    </row>
    <row r="1636" spans="1:12" ht="26.25" customHeight="1">
      <c r="A1636" s="167"/>
      <c r="B1636" s="276"/>
      <c r="C1636" s="168"/>
      <c r="D1636" s="168"/>
      <c r="E1636" s="266"/>
      <c r="F1636" s="268"/>
      <c r="G1636" s="168"/>
      <c r="H1636" s="168"/>
      <c r="I1636" s="168"/>
      <c r="J1636" s="168"/>
      <c r="K1636" s="168"/>
      <c r="L1636" s="196"/>
    </row>
    <row r="1637" spans="1:12" ht="26.25" customHeight="1">
      <c r="A1637" s="167"/>
      <c r="B1637" s="276"/>
      <c r="C1637" s="168"/>
      <c r="D1637" s="168"/>
      <c r="E1637" s="266"/>
      <c r="F1637" s="268"/>
      <c r="G1637" s="168"/>
      <c r="H1637" s="168"/>
      <c r="I1637" s="168"/>
      <c r="J1637" s="168"/>
      <c r="K1637" s="168"/>
      <c r="L1637" s="196"/>
    </row>
    <row r="1638" spans="1:12" ht="26.25" customHeight="1">
      <c r="A1638" s="167"/>
      <c r="B1638" s="276"/>
      <c r="C1638" s="168"/>
      <c r="D1638" s="168"/>
      <c r="E1638" s="266"/>
      <c r="F1638" s="268"/>
      <c r="G1638" s="168"/>
      <c r="H1638" s="168"/>
      <c r="I1638" s="168"/>
      <c r="J1638" s="168"/>
      <c r="K1638" s="168"/>
      <c r="L1638" s="196"/>
    </row>
    <row r="1639" spans="1:12" ht="26.25" customHeight="1">
      <c r="A1639" s="167"/>
      <c r="B1639" s="276"/>
      <c r="C1639" s="168"/>
      <c r="D1639" s="168"/>
      <c r="E1639" s="266"/>
      <c r="F1639" s="268"/>
      <c r="G1639" s="168"/>
      <c r="H1639" s="168"/>
      <c r="I1639" s="168"/>
      <c r="J1639" s="168"/>
      <c r="K1639" s="168"/>
      <c r="L1639" s="196"/>
    </row>
    <row r="1640" spans="1:12" ht="26.25" customHeight="1">
      <c r="A1640" s="167"/>
      <c r="B1640" s="276"/>
      <c r="C1640" s="168"/>
      <c r="D1640" s="168"/>
      <c r="E1640" s="266"/>
      <c r="F1640" s="268"/>
      <c r="G1640" s="168"/>
      <c r="H1640" s="168"/>
      <c r="I1640" s="168"/>
      <c r="J1640" s="168"/>
      <c r="K1640" s="168"/>
      <c r="L1640" s="196"/>
    </row>
    <row r="1641" spans="1:12" ht="26.25" customHeight="1">
      <c r="A1641" s="167"/>
      <c r="B1641" s="276"/>
      <c r="C1641" s="168"/>
      <c r="D1641" s="168"/>
      <c r="E1641" s="266"/>
      <c r="F1641" s="268"/>
      <c r="G1641" s="168"/>
      <c r="H1641" s="168"/>
      <c r="I1641" s="168"/>
      <c r="J1641" s="168"/>
      <c r="K1641" s="168"/>
      <c r="L1641" s="196"/>
    </row>
    <row r="1642" spans="1:12" ht="26.25" customHeight="1">
      <c r="A1642" s="167"/>
      <c r="B1642" s="276"/>
      <c r="C1642" s="168"/>
      <c r="D1642" s="168"/>
      <c r="E1642" s="266"/>
      <c r="F1642" s="268"/>
      <c r="G1642" s="168"/>
      <c r="H1642" s="168"/>
      <c r="I1642" s="168"/>
      <c r="J1642" s="168"/>
      <c r="K1642" s="168"/>
      <c r="L1642" s="196"/>
    </row>
    <row r="1643" spans="1:12" ht="26.25" customHeight="1">
      <c r="A1643" s="167"/>
      <c r="B1643" s="276"/>
      <c r="C1643" s="168"/>
      <c r="D1643" s="168"/>
      <c r="E1643" s="266"/>
      <c r="F1643" s="268"/>
      <c r="G1643" s="168"/>
      <c r="H1643" s="168"/>
      <c r="I1643" s="168"/>
      <c r="J1643" s="168"/>
      <c r="K1643" s="168"/>
      <c r="L1643" s="196"/>
    </row>
    <row r="1644" spans="1:12" ht="26.25" customHeight="1">
      <c r="A1644" s="167"/>
      <c r="B1644" s="276"/>
      <c r="C1644" s="168"/>
      <c r="D1644" s="168"/>
      <c r="E1644" s="266"/>
      <c r="F1644" s="268"/>
      <c r="G1644" s="168"/>
      <c r="H1644" s="168"/>
      <c r="I1644" s="168"/>
      <c r="J1644" s="168"/>
      <c r="K1644" s="168"/>
      <c r="L1644" s="196"/>
    </row>
    <row r="1645" spans="1:12" ht="26.25" customHeight="1">
      <c r="A1645" s="167"/>
      <c r="B1645" s="276"/>
      <c r="C1645" s="168"/>
      <c r="D1645" s="168"/>
      <c r="E1645" s="266"/>
      <c r="F1645" s="268"/>
      <c r="G1645" s="168"/>
      <c r="H1645" s="168"/>
      <c r="I1645" s="168"/>
      <c r="J1645" s="168"/>
      <c r="K1645" s="168"/>
      <c r="L1645" s="196"/>
    </row>
    <row r="1646" spans="1:12" ht="26.25" customHeight="1">
      <c r="A1646" s="167"/>
      <c r="B1646" s="276"/>
      <c r="C1646" s="168"/>
      <c r="D1646" s="168"/>
      <c r="E1646" s="266"/>
      <c r="F1646" s="268"/>
      <c r="G1646" s="168"/>
      <c r="H1646" s="168"/>
      <c r="I1646" s="168"/>
      <c r="J1646" s="168"/>
      <c r="K1646" s="168"/>
      <c r="L1646" s="196"/>
    </row>
    <row r="1647" spans="1:12" ht="26.25" customHeight="1">
      <c r="A1647" s="167"/>
      <c r="B1647" s="276"/>
      <c r="C1647" s="168"/>
      <c r="D1647" s="168"/>
      <c r="E1647" s="266"/>
      <c r="F1647" s="268"/>
      <c r="G1647" s="168"/>
      <c r="H1647" s="168"/>
      <c r="I1647" s="168"/>
      <c r="J1647" s="168"/>
      <c r="K1647" s="168"/>
      <c r="L1647" s="196"/>
    </row>
    <row r="1648" spans="1:12" ht="26.25" customHeight="1">
      <c r="A1648" s="167"/>
      <c r="B1648" s="276"/>
      <c r="C1648" s="168"/>
      <c r="D1648" s="168"/>
      <c r="E1648" s="266"/>
      <c r="F1648" s="268"/>
      <c r="G1648" s="168"/>
      <c r="H1648" s="168"/>
      <c r="I1648" s="168"/>
      <c r="J1648" s="168"/>
      <c r="K1648" s="168"/>
      <c r="L1648" s="196"/>
    </row>
    <row r="1649" spans="1:12" ht="26.25" customHeight="1">
      <c r="A1649" s="167"/>
      <c r="B1649" s="276"/>
      <c r="C1649" s="168"/>
      <c r="D1649" s="168"/>
      <c r="E1649" s="266"/>
      <c r="F1649" s="268"/>
      <c r="G1649" s="168"/>
      <c r="H1649" s="168"/>
      <c r="I1649" s="168"/>
      <c r="J1649" s="168"/>
      <c r="K1649" s="168"/>
      <c r="L1649" s="196"/>
    </row>
    <row r="1650" spans="1:12" ht="26.25" customHeight="1">
      <c r="A1650" s="167"/>
      <c r="B1650" s="276"/>
      <c r="C1650" s="168"/>
      <c r="D1650" s="168"/>
      <c r="E1650" s="266"/>
      <c r="F1650" s="268"/>
      <c r="G1650" s="168"/>
      <c r="H1650" s="168"/>
      <c r="I1650" s="168"/>
      <c r="J1650" s="168"/>
      <c r="K1650" s="168"/>
      <c r="L1650" s="196"/>
    </row>
    <row r="1651" spans="1:12" ht="26.25" customHeight="1">
      <c r="A1651" s="167"/>
      <c r="B1651" s="276"/>
      <c r="C1651" s="168"/>
      <c r="D1651" s="168"/>
      <c r="E1651" s="266"/>
      <c r="F1651" s="268"/>
      <c r="G1651" s="168"/>
      <c r="H1651" s="168"/>
      <c r="I1651" s="168"/>
      <c r="J1651" s="168"/>
      <c r="K1651" s="168"/>
      <c r="L1651" s="196"/>
    </row>
    <row r="1652" spans="1:12" ht="26.25" customHeight="1">
      <c r="A1652" s="167"/>
      <c r="B1652" s="276"/>
      <c r="C1652" s="168"/>
      <c r="D1652" s="168"/>
      <c r="E1652" s="266"/>
      <c r="F1652" s="268"/>
      <c r="G1652" s="168"/>
      <c r="H1652" s="168"/>
      <c r="I1652" s="168"/>
      <c r="J1652" s="168"/>
      <c r="K1652" s="168"/>
      <c r="L1652" s="196"/>
    </row>
    <row r="1653" spans="1:12" ht="26.25" customHeight="1">
      <c r="A1653" s="167"/>
      <c r="B1653" s="276"/>
      <c r="C1653" s="168"/>
      <c r="D1653" s="168"/>
      <c r="E1653" s="266"/>
      <c r="F1653" s="268"/>
      <c r="G1653" s="168"/>
      <c r="H1653" s="168"/>
      <c r="I1653" s="168"/>
      <c r="J1653" s="168"/>
      <c r="K1653" s="168"/>
      <c r="L1653" s="196"/>
    </row>
    <row r="1654" spans="1:12" ht="26.25" customHeight="1">
      <c r="A1654" s="167"/>
      <c r="B1654" s="276"/>
      <c r="C1654" s="168"/>
      <c r="D1654" s="168"/>
      <c r="E1654" s="266"/>
      <c r="F1654" s="268"/>
      <c r="G1654" s="168"/>
      <c r="H1654" s="168"/>
      <c r="I1654" s="168"/>
      <c r="J1654" s="168"/>
      <c r="K1654" s="168"/>
      <c r="L1654" s="196"/>
    </row>
    <row r="1655" spans="1:12" ht="26.25" customHeight="1">
      <c r="A1655" s="167"/>
      <c r="B1655" s="276"/>
      <c r="C1655" s="168"/>
      <c r="D1655" s="168"/>
      <c r="E1655" s="266"/>
      <c r="F1655" s="268"/>
      <c r="G1655" s="168"/>
      <c r="H1655" s="168"/>
      <c r="I1655" s="168"/>
      <c r="J1655" s="168"/>
      <c r="K1655" s="168"/>
      <c r="L1655" s="196"/>
    </row>
    <row r="1656" spans="1:12" ht="26.25" customHeight="1">
      <c r="A1656" s="167"/>
      <c r="B1656" s="276"/>
      <c r="C1656" s="168"/>
      <c r="D1656" s="168"/>
      <c r="E1656" s="266"/>
      <c r="F1656" s="268"/>
      <c r="G1656" s="168"/>
      <c r="H1656" s="168"/>
      <c r="I1656" s="168"/>
      <c r="J1656" s="168"/>
      <c r="K1656" s="168"/>
      <c r="L1656" s="196"/>
    </row>
    <row r="1657" spans="1:12" ht="26.25" customHeight="1">
      <c r="A1657" s="167"/>
      <c r="B1657" s="276"/>
      <c r="C1657" s="168"/>
      <c r="D1657" s="168"/>
      <c r="E1657" s="266"/>
      <c r="F1657" s="268"/>
      <c r="G1657" s="168"/>
      <c r="H1657" s="168"/>
      <c r="I1657" s="168"/>
      <c r="J1657" s="168"/>
      <c r="K1657" s="168"/>
      <c r="L1657" s="196"/>
    </row>
    <row r="1658" spans="1:12" ht="26.25" customHeight="1">
      <c r="A1658" s="167"/>
      <c r="B1658" s="276"/>
      <c r="C1658" s="168"/>
      <c r="D1658" s="168"/>
      <c r="E1658" s="266"/>
      <c r="F1658" s="268"/>
      <c r="G1658" s="168"/>
      <c r="H1658" s="168"/>
      <c r="I1658" s="168"/>
      <c r="J1658" s="168"/>
      <c r="K1658" s="168"/>
      <c r="L1658" s="196"/>
    </row>
    <row r="1659" spans="1:12" ht="26.25" customHeight="1">
      <c r="A1659" s="167"/>
      <c r="B1659" s="276"/>
      <c r="C1659" s="168"/>
      <c r="D1659" s="168"/>
      <c r="E1659" s="266"/>
      <c r="F1659" s="268"/>
      <c r="G1659" s="168"/>
      <c r="H1659" s="168"/>
      <c r="I1659" s="168"/>
      <c r="J1659" s="168"/>
      <c r="K1659" s="168"/>
      <c r="L1659" s="196"/>
    </row>
    <row r="1660" spans="1:12" ht="26.25" customHeight="1">
      <c r="A1660" s="167"/>
      <c r="B1660" s="276"/>
      <c r="C1660" s="168"/>
      <c r="D1660" s="168"/>
      <c r="E1660" s="266"/>
      <c r="F1660" s="268"/>
      <c r="G1660" s="168"/>
      <c r="H1660" s="168"/>
      <c r="I1660" s="168"/>
      <c r="J1660" s="168"/>
      <c r="K1660" s="168"/>
      <c r="L1660" s="196"/>
    </row>
    <row r="1661" spans="1:12" ht="26.25" customHeight="1">
      <c r="A1661" s="167"/>
      <c r="B1661" s="276"/>
      <c r="C1661" s="168"/>
      <c r="D1661" s="168"/>
      <c r="E1661" s="266"/>
      <c r="F1661" s="268"/>
      <c r="G1661" s="168"/>
      <c r="H1661" s="168"/>
      <c r="I1661" s="168"/>
      <c r="J1661" s="168"/>
      <c r="K1661" s="168"/>
      <c r="L1661" s="196"/>
    </row>
    <row r="1662" spans="1:12" ht="26.25" customHeight="1">
      <c r="A1662" s="293"/>
      <c r="B1662" s="294"/>
      <c r="C1662" s="295"/>
      <c r="D1662" s="295"/>
      <c r="E1662" s="304"/>
      <c r="F1662" s="305"/>
      <c r="G1662" s="295"/>
      <c r="H1662" s="295"/>
      <c r="I1662" s="295"/>
      <c r="J1662" s="295"/>
      <c r="K1662" s="295"/>
      <c r="L1662" s="196"/>
    </row>
    <row r="1663" spans="1:12" ht="26.25" customHeight="1">
      <c r="A1663" s="167"/>
      <c r="B1663" s="276"/>
      <c r="C1663" s="168"/>
      <c r="D1663" s="168"/>
      <c r="E1663" s="266"/>
      <c r="F1663" s="268"/>
      <c r="G1663" s="168"/>
      <c r="H1663" s="168"/>
      <c r="I1663" s="168"/>
      <c r="J1663" s="168"/>
      <c r="K1663" s="168"/>
      <c r="L1663" s="196"/>
    </row>
    <row r="1664" spans="1:12" ht="26.25" customHeight="1">
      <c r="A1664" s="167"/>
      <c r="B1664" s="276"/>
      <c r="C1664" s="168"/>
      <c r="D1664" s="168"/>
      <c r="E1664" s="266"/>
      <c r="F1664" s="268"/>
      <c r="G1664" s="168"/>
      <c r="H1664" s="168"/>
      <c r="I1664" s="168"/>
      <c r="J1664" s="168"/>
      <c r="K1664" s="168"/>
      <c r="L1664" s="196"/>
    </row>
    <row r="1665" spans="1:13" ht="26.25" customHeight="1">
      <c r="A1665" s="167"/>
      <c r="B1665" s="276"/>
      <c r="C1665" s="168"/>
      <c r="D1665" s="168"/>
      <c r="E1665" s="266"/>
      <c r="F1665" s="268"/>
      <c r="G1665" s="168"/>
      <c r="H1665" s="168"/>
      <c r="I1665" s="168"/>
      <c r="J1665" s="168"/>
      <c r="K1665" s="168"/>
      <c r="L1665" s="196"/>
    </row>
    <row r="1666" spans="1:13" ht="26.25" customHeight="1">
      <c r="A1666" s="293"/>
      <c r="B1666" s="294"/>
      <c r="C1666" s="295"/>
      <c r="D1666" s="295"/>
      <c r="E1666" s="304"/>
      <c r="F1666" s="305"/>
      <c r="G1666" s="295"/>
      <c r="H1666" s="295"/>
      <c r="I1666" s="295"/>
      <c r="J1666" s="295"/>
      <c r="K1666" s="295"/>
      <c r="L1666" s="196"/>
    </row>
    <row r="1667" spans="1:13" ht="26.25" customHeight="1">
      <c r="A1667" s="167"/>
      <c r="B1667" s="276"/>
      <c r="C1667" s="168"/>
      <c r="D1667" s="168"/>
      <c r="E1667" s="266"/>
      <c r="F1667" s="268"/>
      <c r="G1667" s="168"/>
      <c r="H1667" s="168"/>
      <c r="I1667" s="168"/>
      <c r="J1667" s="168"/>
      <c r="K1667" s="168"/>
      <c r="L1667" s="196"/>
    </row>
    <row r="1668" spans="1:13" ht="26.25" customHeight="1">
      <c r="A1668" s="167"/>
      <c r="B1668" s="276"/>
      <c r="C1668" s="168"/>
      <c r="D1668" s="168"/>
      <c r="E1668" s="266"/>
      <c r="F1668" s="268"/>
      <c r="G1668" s="168"/>
      <c r="H1668" s="168"/>
      <c r="I1668" s="168"/>
      <c r="J1668" s="168"/>
      <c r="K1668" s="168"/>
      <c r="L1668" s="196"/>
    </row>
    <row r="1669" spans="1:13" ht="26.25" customHeight="1">
      <c r="A1669" s="167"/>
      <c r="B1669" s="276"/>
      <c r="C1669" s="168"/>
      <c r="D1669" s="168"/>
      <c r="E1669" s="266"/>
      <c r="F1669" s="268"/>
      <c r="G1669" s="168"/>
      <c r="H1669" s="168"/>
      <c r="I1669" s="168"/>
      <c r="J1669" s="168"/>
      <c r="K1669" s="168"/>
      <c r="L1669" s="196"/>
    </row>
    <row r="1670" spans="1:13" ht="26.25" customHeight="1">
      <c r="A1670" s="167"/>
      <c r="B1670" s="276"/>
      <c r="C1670" s="168"/>
      <c r="D1670" s="168"/>
      <c r="E1670" s="266"/>
      <c r="F1670" s="268"/>
      <c r="G1670" s="168"/>
      <c r="H1670" s="168"/>
      <c r="I1670" s="168"/>
      <c r="J1670" s="168"/>
      <c r="K1670" s="168"/>
      <c r="L1670" s="196"/>
    </row>
    <row r="1671" spans="1:13" ht="26.25" customHeight="1">
      <c r="A1671" s="167"/>
      <c r="B1671" s="276"/>
      <c r="C1671" s="168"/>
      <c r="D1671" s="168"/>
      <c r="E1671" s="266"/>
      <c r="F1671" s="268"/>
      <c r="G1671" s="168"/>
      <c r="H1671" s="168"/>
      <c r="I1671" s="168"/>
      <c r="J1671" s="168"/>
      <c r="K1671" s="168"/>
      <c r="L1671" s="196"/>
    </row>
    <row r="1672" spans="1:13" ht="26.25" customHeight="1">
      <c r="A1672" s="167"/>
      <c r="B1672" s="276"/>
      <c r="C1672" s="168"/>
      <c r="D1672" s="168"/>
      <c r="E1672" s="266"/>
      <c r="F1672" s="268"/>
      <c r="G1672" s="168"/>
      <c r="H1672" s="168"/>
      <c r="I1672" s="168"/>
      <c r="J1672" s="168"/>
      <c r="K1672" s="168"/>
      <c r="L1672" s="196"/>
    </row>
    <row r="1673" spans="1:13" ht="26.25" customHeight="1">
      <c r="A1673" s="167"/>
      <c r="B1673" s="276"/>
      <c r="C1673" s="168"/>
      <c r="D1673" s="168"/>
      <c r="E1673" s="266"/>
      <c r="F1673" s="268"/>
      <c r="G1673" s="168"/>
      <c r="H1673" s="168"/>
      <c r="I1673" s="168"/>
      <c r="J1673" s="168"/>
      <c r="K1673" s="168"/>
      <c r="L1673" s="196"/>
    </row>
    <row r="1674" spans="1:13" ht="26.25" customHeight="1">
      <c r="A1674" s="167"/>
      <c r="B1674" s="276"/>
      <c r="C1674" s="168"/>
      <c r="D1674" s="168"/>
      <c r="E1674" s="266"/>
      <c r="F1674" s="268"/>
      <c r="G1674" s="168"/>
      <c r="H1674" s="168"/>
      <c r="I1674" s="168"/>
      <c r="J1674" s="168"/>
      <c r="K1674" s="168"/>
      <c r="L1674" s="196"/>
    </row>
    <row r="1675" spans="1:13" ht="26.25" customHeight="1">
      <c r="A1675" s="167"/>
      <c r="B1675" s="276"/>
      <c r="C1675" s="168"/>
      <c r="D1675" s="168"/>
      <c r="E1675" s="266"/>
      <c r="F1675" s="268"/>
      <c r="G1675" s="168"/>
      <c r="H1675" s="168"/>
      <c r="I1675" s="168"/>
      <c r="J1675" s="168"/>
      <c r="K1675" s="168"/>
      <c r="L1675" s="196"/>
    </row>
    <row r="1676" spans="1:13" s="242" customFormat="1" ht="26.25" customHeight="1">
      <c r="A1676" s="293"/>
      <c r="B1676" s="294"/>
      <c r="C1676" s="295"/>
      <c r="D1676" s="295"/>
      <c r="E1676" s="304"/>
      <c r="F1676" s="305"/>
      <c r="G1676" s="295"/>
      <c r="H1676" s="295"/>
      <c r="I1676" s="295"/>
      <c r="J1676" s="295"/>
      <c r="K1676" s="295"/>
      <c r="L1676" s="239"/>
      <c r="M1676" s="241"/>
    </row>
    <row r="1677" spans="1:13" ht="26.25" customHeight="1">
      <c r="A1677" s="167"/>
      <c r="B1677" s="276"/>
      <c r="C1677" s="168"/>
      <c r="D1677" s="168"/>
      <c r="E1677" s="266"/>
      <c r="F1677" s="268"/>
      <c r="G1677" s="168"/>
      <c r="H1677" s="168"/>
      <c r="I1677" s="168"/>
      <c r="J1677" s="168"/>
      <c r="K1677" s="168"/>
      <c r="L1677" s="196"/>
    </row>
    <row r="1678" spans="1:13" s="242" customFormat="1" ht="26.25" customHeight="1">
      <c r="A1678" s="293"/>
      <c r="B1678" s="294"/>
      <c r="C1678" s="295"/>
      <c r="D1678" s="295"/>
      <c r="E1678" s="304"/>
      <c r="F1678" s="305"/>
      <c r="G1678" s="295"/>
      <c r="H1678" s="295"/>
      <c r="I1678" s="295"/>
      <c r="J1678" s="295"/>
      <c r="K1678" s="295"/>
      <c r="L1678" s="239"/>
      <c r="M1678" s="241"/>
    </row>
    <row r="1679" spans="1:13" ht="26.25" customHeight="1">
      <c r="A1679" s="167"/>
      <c r="B1679" s="276"/>
      <c r="C1679" s="168"/>
      <c r="D1679" s="168"/>
      <c r="E1679" s="266"/>
      <c r="F1679" s="268"/>
      <c r="G1679" s="168"/>
      <c r="H1679" s="168"/>
      <c r="I1679" s="168"/>
      <c r="J1679" s="168"/>
      <c r="K1679" s="168"/>
      <c r="L1679" s="196"/>
    </row>
    <row r="1680" spans="1:13" ht="26.25" customHeight="1">
      <c r="A1680" s="167"/>
      <c r="B1680" s="276"/>
      <c r="C1680" s="168"/>
      <c r="D1680" s="168"/>
      <c r="E1680" s="266"/>
      <c r="F1680" s="268"/>
      <c r="G1680" s="168"/>
      <c r="H1680" s="168"/>
      <c r="I1680" s="168"/>
      <c r="J1680" s="168"/>
      <c r="K1680" s="168"/>
      <c r="L1680" s="196"/>
    </row>
    <row r="1681" spans="1:12" ht="26.25" customHeight="1">
      <c r="A1681" s="167"/>
      <c r="B1681" s="276"/>
      <c r="C1681" s="168"/>
      <c r="D1681" s="168"/>
      <c r="E1681" s="266"/>
      <c r="F1681" s="268"/>
      <c r="G1681" s="168"/>
      <c r="H1681" s="168"/>
      <c r="I1681" s="168"/>
      <c r="J1681" s="168"/>
      <c r="K1681" s="168"/>
      <c r="L1681" s="196"/>
    </row>
    <row r="1682" spans="1:12" ht="26.25" customHeight="1">
      <c r="A1682" s="167"/>
      <c r="B1682" s="276"/>
      <c r="C1682" s="168"/>
      <c r="D1682" s="168"/>
      <c r="E1682" s="266"/>
      <c r="F1682" s="268"/>
      <c r="G1682" s="168"/>
      <c r="H1682" s="168"/>
      <c r="I1682" s="168"/>
      <c r="J1682" s="168"/>
      <c r="K1682" s="168"/>
      <c r="L1682" s="196"/>
    </row>
    <row r="1683" spans="1:12" ht="26.25" customHeight="1">
      <c r="A1683" s="167"/>
      <c r="B1683" s="276"/>
      <c r="C1683" s="168"/>
      <c r="D1683" s="168"/>
      <c r="E1683" s="266"/>
      <c r="F1683" s="268"/>
      <c r="G1683" s="168"/>
      <c r="H1683" s="168"/>
      <c r="I1683" s="168"/>
      <c r="J1683" s="168"/>
      <c r="K1683" s="168"/>
      <c r="L1683" s="196"/>
    </row>
    <row r="1684" spans="1:12" ht="26.25" customHeight="1">
      <c r="A1684" s="167"/>
      <c r="B1684" s="276"/>
      <c r="C1684" s="168"/>
      <c r="D1684" s="168"/>
      <c r="E1684" s="266"/>
      <c r="F1684" s="268"/>
      <c r="G1684" s="168"/>
      <c r="H1684" s="168"/>
      <c r="I1684" s="168"/>
      <c r="J1684" s="168"/>
      <c r="K1684" s="168"/>
      <c r="L1684" s="196"/>
    </row>
    <row r="1685" spans="1:12" ht="26.25" customHeight="1">
      <c r="A1685" s="167"/>
      <c r="B1685" s="276"/>
      <c r="C1685" s="168"/>
      <c r="D1685" s="168"/>
      <c r="E1685" s="266"/>
      <c r="F1685" s="268"/>
      <c r="G1685" s="168"/>
      <c r="H1685" s="168"/>
      <c r="I1685" s="168"/>
      <c r="J1685" s="168"/>
      <c r="K1685" s="168"/>
      <c r="L1685" s="196"/>
    </row>
    <row r="1686" spans="1:12" ht="26.25" customHeight="1">
      <c r="A1686" s="167"/>
      <c r="B1686" s="276"/>
      <c r="C1686" s="168"/>
      <c r="D1686" s="168"/>
      <c r="E1686" s="266"/>
      <c r="F1686" s="268"/>
      <c r="G1686" s="168"/>
      <c r="H1686" s="168"/>
      <c r="I1686" s="168"/>
      <c r="J1686" s="168"/>
      <c r="K1686" s="168"/>
      <c r="L1686" s="196"/>
    </row>
    <row r="1687" spans="1:12" ht="26.25" customHeight="1">
      <c r="A1687" s="167"/>
      <c r="B1687" s="276"/>
      <c r="C1687" s="168"/>
      <c r="D1687" s="168"/>
      <c r="E1687" s="266"/>
      <c r="F1687" s="268"/>
      <c r="G1687" s="168"/>
      <c r="H1687" s="168"/>
      <c r="I1687" s="168"/>
      <c r="J1687" s="168"/>
      <c r="K1687" s="168"/>
      <c r="L1687" s="196"/>
    </row>
    <row r="1688" spans="1:12" ht="26.25" customHeight="1">
      <c r="A1688" s="167"/>
      <c r="B1688" s="276"/>
      <c r="C1688" s="168"/>
      <c r="D1688" s="168"/>
      <c r="E1688" s="266"/>
      <c r="F1688" s="268"/>
      <c r="G1688" s="168"/>
      <c r="H1688" s="168"/>
      <c r="I1688" s="168"/>
      <c r="J1688" s="168"/>
      <c r="K1688" s="168"/>
      <c r="L1688" s="196"/>
    </row>
    <row r="1689" spans="1:12" ht="26.25" customHeight="1">
      <c r="A1689" s="167"/>
      <c r="B1689" s="276"/>
      <c r="C1689" s="168"/>
      <c r="D1689" s="168"/>
      <c r="E1689" s="266"/>
      <c r="F1689" s="268"/>
      <c r="G1689" s="168"/>
      <c r="H1689" s="168"/>
      <c r="I1689" s="168"/>
      <c r="J1689" s="168"/>
      <c r="K1689" s="168"/>
      <c r="L1689" s="196"/>
    </row>
    <row r="1690" spans="1:12" ht="26.25" customHeight="1">
      <c r="A1690" s="167"/>
      <c r="B1690" s="276"/>
      <c r="C1690" s="168"/>
      <c r="D1690" s="168"/>
      <c r="E1690" s="266"/>
      <c r="F1690" s="268"/>
      <c r="G1690" s="168"/>
      <c r="H1690" s="168"/>
      <c r="I1690" s="168"/>
      <c r="J1690" s="168"/>
      <c r="K1690" s="168"/>
      <c r="L1690" s="196"/>
    </row>
    <row r="1691" spans="1:12" ht="26.25" customHeight="1">
      <c r="A1691" s="167"/>
      <c r="B1691" s="276"/>
      <c r="C1691" s="168"/>
      <c r="D1691" s="168"/>
      <c r="E1691" s="266"/>
      <c r="F1691" s="268"/>
      <c r="G1691" s="168"/>
      <c r="H1691" s="168"/>
      <c r="I1691" s="168"/>
      <c r="J1691" s="168"/>
      <c r="K1691" s="168"/>
      <c r="L1691" s="196"/>
    </row>
    <row r="1692" spans="1:12" ht="26.25" customHeight="1">
      <c r="A1692" s="167"/>
      <c r="B1692" s="276"/>
      <c r="C1692" s="168"/>
      <c r="D1692" s="168"/>
      <c r="E1692" s="266"/>
      <c r="F1692" s="268"/>
      <c r="G1692" s="168"/>
      <c r="H1692" s="168"/>
      <c r="I1692" s="168"/>
      <c r="J1692" s="168"/>
      <c r="K1692" s="168"/>
      <c r="L1692" s="196"/>
    </row>
    <row r="1693" spans="1:12" ht="26.25" customHeight="1">
      <c r="A1693" s="167"/>
      <c r="B1693" s="276"/>
      <c r="C1693" s="168"/>
      <c r="D1693" s="168"/>
      <c r="E1693" s="266"/>
      <c r="F1693" s="268"/>
      <c r="G1693" s="168"/>
      <c r="H1693" s="168"/>
      <c r="I1693" s="168"/>
      <c r="J1693" s="168"/>
      <c r="K1693" s="168"/>
      <c r="L1693" s="196"/>
    </row>
    <row r="1694" spans="1:12" ht="26.25" customHeight="1">
      <c r="A1694" s="167"/>
      <c r="B1694" s="276"/>
      <c r="C1694" s="168"/>
      <c r="D1694" s="168"/>
      <c r="E1694" s="266"/>
      <c r="F1694" s="268"/>
      <c r="G1694" s="168"/>
      <c r="H1694" s="168"/>
      <c r="I1694" s="168"/>
      <c r="J1694" s="168"/>
      <c r="K1694" s="168"/>
      <c r="L1694" s="196"/>
    </row>
    <row r="1695" spans="1:12" ht="26.25" customHeight="1">
      <c r="A1695" s="167"/>
      <c r="B1695" s="276"/>
      <c r="C1695" s="168"/>
      <c r="D1695" s="168"/>
      <c r="E1695" s="266"/>
      <c r="F1695" s="268"/>
      <c r="G1695" s="168"/>
      <c r="H1695" s="168"/>
      <c r="I1695" s="168"/>
      <c r="J1695" s="168"/>
      <c r="K1695" s="168"/>
      <c r="L1695" s="196"/>
    </row>
    <row r="1696" spans="1:12" ht="26.25" customHeight="1">
      <c r="A1696" s="167"/>
      <c r="B1696" s="276"/>
      <c r="C1696" s="168"/>
      <c r="D1696" s="168"/>
      <c r="E1696" s="266"/>
      <c r="F1696" s="268"/>
      <c r="G1696" s="168"/>
      <c r="H1696" s="168"/>
      <c r="I1696" s="168"/>
      <c r="J1696" s="168"/>
      <c r="K1696" s="168"/>
      <c r="L1696" s="196"/>
    </row>
    <row r="1697" spans="1:13" ht="26.25" customHeight="1">
      <c r="A1697" s="167"/>
      <c r="B1697" s="276"/>
      <c r="C1697" s="168"/>
      <c r="D1697" s="168"/>
      <c r="E1697" s="266"/>
      <c r="F1697" s="268"/>
      <c r="G1697" s="168"/>
      <c r="H1697" s="168"/>
      <c r="I1697" s="168"/>
      <c r="J1697" s="168"/>
      <c r="K1697" s="168"/>
      <c r="L1697" s="196"/>
    </row>
    <row r="1698" spans="1:13" ht="26.25" customHeight="1">
      <c r="A1698" s="167"/>
      <c r="B1698" s="276"/>
      <c r="C1698" s="168"/>
      <c r="D1698" s="168"/>
      <c r="E1698" s="266"/>
      <c r="F1698" s="268"/>
      <c r="G1698" s="168"/>
      <c r="H1698" s="168"/>
      <c r="I1698" s="168"/>
      <c r="J1698" s="168"/>
      <c r="K1698" s="168"/>
      <c r="L1698" s="196"/>
    </row>
    <row r="1699" spans="1:13" ht="26.25" customHeight="1">
      <c r="A1699" s="167"/>
      <c r="B1699" s="276"/>
      <c r="C1699" s="168"/>
      <c r="D1699" s="168"/>
      <c r="E1699" s="266"/>
      <c r="F1699" s="268"/>
      <c r="G1699" s="168"/>
      <c r="H1699" s="168"/>
      <c r="I1699" s="168"/>
      <c r="J1699" s="168"/>
      <c r="K1699" s="168"/>
      <c r="L1699" s="196"/>
    </row>
    <row r="1700" spans="1:13" ht="26.25" customHeight="1">
      <c r="A1700" s="167"/>
      <c r="B1700" s="276"/>
      <c r="C1700" s="168"/>
      <c r="D1700" s="168"/>
      <c r="E1700" s="266"/>
      <c r="F1700" s="268"/>
      <c r="G1700" s="168"/>
      <c r="H1700" s="168"/>
      <c r="I1700" s="168"/>
      <c r="J1700" s="168"/>
      <c r="K1700" s="168"/>
      <c r="L1700" s="196"/>
    </row>
    <row r="1701" spans="1:13" ht="26.25" customHeight="1">
      <c r="A1701" s="167"/>
      <c r="B1701" s="276"/>
      <c r="C1701" s="168"/>
      <c r="D1701" s="168"/>
      <c r="E1701" s="266"/>
      <c r="F1701" s="268"/>
      <c r="G1701" s="168"/>
      <c r="H1701" s="168"/>
      <c r="I1701" s="168"/>
      <c r="J1701" s="168"/>
      <c r="K1701" s="168"/>
      <c r="L1701" s="196"/>
    </row>
    <row r="1702" spans="1:13" s="242" customFormat="1" ht="26.25" customHeight="1">
      <c r="A1702" s="293"/>
      <c r="B1702" s="294"/>
      <c r="C1702" s="295"/>
      <c r="D1702" s="295"/>
      <c r="E1702" s="304"/>
      <c r="F1702" s="305"/>
      <c r="G1702" s="295"/>
      <c r="H1702" s="295"/>
      <c r="I1702" s="295"/>
      <c r="J1702" s="295"/>
      <c r="K1702" s="295"/>
      <c r="L1702" s="239"/>
      <c r="M1702" s="241"/>
    </row>
    <row r="1703" spans="1:13" ht="26.25" customHeight="1">
      <c r="A1703" s="167"/>
      <c r="B1703" s="276"/>
      <c r="C1703" s="168"/>
      <c r="D1703" s="168"/>
      <c r="E1703" s="266"/>
      <c r="F1703" s="268"/>
      <c r="G1703" s="168"/>
      <c r="H1703" s="168"/>
      <c r="I1703" s="168"/>
      <c r="J1703" s="168"/>
      <c r="K1703" s="168"/>
      <c r="L1703" s="196"/>
    </row>
    <row r="1704" spans="1:13" ht="26.25" customHeight="1">
      <c r="A1704" s="167"/>
      <c r="B1704" s="276"/>
      <c r="C1704" s="168"/>
      <c r="D1704" s="168"/>
      <c r="E1704" s="266"/>
      <c r="F1704" s="268"/>
      <c r="G1704" s="168"/>
      <c r="H1704" s="168"/>
      <c r="I1704" s="168"/>
      <c r="J1704" s="168"/>
      <c r="K1704" s="168"/>
      <c r="L1704" s="196"/>
    </row>
    <row r="1705" spans="1:13" ht="26.25" customHeight="1">
      <c r="A1705" s="167"/>
      <c r="B1705" s="276"/>
      <c r="C1705" s="168"/>
      <c r="D1705" s="168"/>
      <c r="E1705" s="266"/>
      <c r="F1705" s="268"/>
      <c r="G1705" s="168"/>
      <c r="H1705" s="168"/>
      <c r="I1705" s="168"/>
      <c r="J1705" s="168"/>
      <c r="K1705" s="168"/>
      <c r="L1705" s="196"/>
    </row>
    <row r="1706" spans="1:13" ht="26.25" customHeight="1">
      <c r="A1706" s="167"/>
      <c r="B1706" s="276"/>
      <c r="C1706" s="168"/>
      <c r="D1706" s="168"/>
      <c r="E1706" s="266"/>
      <c r="F1706" s="268"/>
      <c r="G1706" s="168"/>
      <c r="H1706" s="168"/>
      <c r="I1706" s="168"/>
      <c r="J1706" s="168"/>
      <c r="K1706" s="168"/>
      <c r="L1706" s="196"/>
    </row>
    <row r="1707" spans="1:13" ht="26.25" customHeight="1">
      <c r="A1707" s="167"/>
      <c r="B1707" s="276"/>
      <c r="C1707" s="168"/>
      <c r="D1707" s="168"/>
      <c r="E1707" s="266"/>
      <c r="F1707" s="268"/>
      <c r="G1707" s="168"/>
      <c r="H1707" s="168"/>
      <c r="I1707" s="168"/>
      <c r="J1707" s="168"/>
      <c r="K1707" s="168"/>
      <c r="L1707" s="196"/>
    </row>
    <row r="1708" spans="1:13" ht="26.25" customHeight="1">
      <c r="A1708" s="167"/>
      <c r="B1708" s="276"/>
      <c r="C1708" s="168"/>
      <c r="D1708" s="168"/>
      <c r="E1708" s="266"/>
      <c r="F1708" s="268"/>
      <c r="G1708" s="168"/>
      <c r="H1708" s="168"/>
      <c r="I1708" s="168"/>
      <c r="J1708" s="168"/>
      <c r="K1708" s="168"/>
      <c r="L1708" s="196"/>
    </row>
    <row r="1709" spans="1:13" ht="26.25" customHeight="1">
      <c r="A1709" s="167"/>
      <c r="B1709" s="276"/>
      <c r="C1709" s="168"/>
      <c r="D1709" s="168"/>
      <c r="E1709" s="266"/>
      <c r="F1709" s="268"/>
      <c r="G1709" s="168"/>
      <c r="H1709" s="168"/>
      <c r="I1709" s="168"/>
      <c r="J1709" s="168"/>
      <c r="K1709" s="168"/>
      <c r="L1709" s="196"/>
    </row>
    <row r="1710" spans="1:13" ht="26.25" customHeight="1">
      <c r="A1710" s="167"/>
      <c r="B1710" s="276"/>
      <c r="C1710" s="168"/>
      <c r="D1710" s="168"/>
      <c r="E1710" s="266"/>
      <c r="F1710" s="268"/>
      <c r="G1710" s="168"/>
      <c r="H1710" s="168"/>
      <c r="I1710" s="168"/>
      <c r="J1710" s="168"/>
      <c r="K1710" s="168"/>
      <c r="L1710" s="196"/>
    </row>
    <row r="1711" spans="1:13" s="242" customFormat="1" ht="26.25" customHeight="1">
      <c r="A1711" s="293"/>
      <c r="B1711" s="294"/>
      <c r="C1711" s="295"/>
      <c r="D1711" s="295"/>
      <c r="E1711" s="304"/>
      <c r="F1711" s="305"/>
      <c r="G1711" s="295"/>
      <c r="H1711" s="295"/>
      <c r="I1711" s="295"/>
      <c r="J1711" s="295"/>
      <c r="K1711" s="295"/>
      <c r="L1711" s="239"/>
      <c r="M1711" s="241"/>
    </row>
    <row r="1712" spans="1:13" ht="26.25" customHeight="1">
      <c r="A1712" s="167"/>
      <c r="B1712" s="276"/>
      <c r="C1712" s="168"/>
      <c r="D1712" s="168"/>
      <c r="E1712" s="266"/>
      <c r="F1712" s="268"/>
      <c r="G1712" s="168"/>
      <c r="H1712" s="168"/>
      <c r="I1712" s="168"/>
      <c r="J1712" s="168"/>
      <c r="K1712" s="168"/>
      <c r="L1712" s="196"/>
    </row>
    <row r="1713" spans="1:12" ht="26.25" customHeight="1">
      <c r="A1713" s="167"/>
      <c r="B1713" s="276"/>
      <c r="C1713" s="168"/>
      <c r="D1713" s="168"/>
      <c r="E1713" s="266"/>
      <c r="F1713" s="268"/>
      <c r="G1713" s="168"/>
      <c r="H1713" s="168"/>
      <c r="I1713" s="168"/>
      <c r="J1713" s="168"/>
      <c r="K1713" s="168"/>
      <c r="L1713" s="196"/>
    </row>
    <row r="1714" spans="1:12" ht="26.25" customHeight="1">
      <c r="A1714" s="167"/>
      <c r="B1714" s="276"/>
      <c r="C1714" s="168"/>
      <c r="D1714" s="168"/>
      <c r="E1714" s="266"/>
      <c r="F1714" s="268"/>
      <c r="G1714" s="168"/>
      <c r="H1714" s="168"/>
      <c r="I1714" s="168"/>
      <c r="J1714" s="168"/>
      <c r="K1714" s="168"/>
      <c r="L1714" s="196"/>
    </row>
    <row r="1715" spans="1:12" ht="26.25" customHeight="1">
      <c r="A1715" s="167"/>
      <c r="B1715" s="276"/>
      <c r="C1715" s="168"/>
      <c r="D1715" s="168"/>
      <c r="E1715" s="266"/>
      <c r="F1715" s="268"/>
      <c r="G1715" s="168"/>
      <c r="H1715" s="168"/>
      <c r="I1715" s="168"/>
      <c r="J1715" s="168"/>
      <c r="K1715" s="168"/>
      <c r="L1715" s="196"/>
    </row>
    <row r="1716" spans="1:12" ht="26.25" customHeight="1">
      <c r="A1716" s="167"/>
      <c r="B1716" s="276"/>
      <c r="C1716" s="168"/>
      <c r="D1716" s="168"/>
      <c r="E1716" s="266"/>
      <c r="F1716" s="268"/>
      <c r="G1716" s="168"/>
      <c r="H1716" s="168"/>
      <c r="I1716" s="168"/>
      <c r="J1716" s="168"/>
      <c r="K1716" s="168"/>
      <c r="L1716" s="196"/>
    </row>
    <row r="1717" spans="1:12" ht="26.25" customHeight="1">
      <c r="A1717" s="167"/>
      <c r="B1717" s="276"/>
      <c r="C1717" s="168"/>
      <c r="D1717" s="168"/>
      <c r="E1717" s="266"/>
      <c r="F1717" s="268"/>
      <c r="G1717" s="168"/>
      <c r="H1717" s="168"/>
      <c r="I1717" s="168"/>
      <c r="J1717" s="168"/>
      <c r="K1717" s="168"/>
      <c r="L1717" s="196"/>
    </row>
    <row r="1718" spans="1:12" ht="26.25" customHeight="1">
      <c r="A1718" s="167"/>
      <c r="B1718" s="276"/>
      <c r="C1718" s="168"/>
      <c r="D1718" s="168"/>
      <c r="E1718" s="266"/>
      <c r="F1718" s="268"/>
      <c r="G1718" s="168"/>
      <c r="H1718" s="168"/>
      <c r="I1718" s="168"/>
      <c r="J1718" s="168"/>
      <c r="K1718" s="168"/>
      <c r="L1718" s="196"/>
    </row>
    <row r="1719" spans="1:12" ht="26.25" customHeight="1">
      <c r="A1719" s="167"/>
      <c r="B1719" s="276"/>
      <c r="C1719" s="168"/>
      <c r="D1719" s="168"/>
      <c r="E1719" s="266"/>
      <c r="F1719" s="268"/>
      <c r="G1719" s="168"/>
      <c r="H1719" s="168"/>
      <c r="I1719" s="168"/>
      <c r="J1719" s="168"/>
      <c r="K1719" s="168"/>
      <c r="L1719" s="196"/>
    </row>
    <row r="1720" spans="1:12" ht="26.25" customHeight="1">
      <c r="A1720" s="167"/>
      <c r="B1720" s="276"/>
      <c r="C1720" s="168"/>
      <c r="D1720" s="168"/>
      <c r="E1720" s="266"/>
      <c r="F1720" s="268"/>
      <c r="G1720" s="168"/>
      <c r="H1720" s="168"/>
      <c r="I1720" s="168"/>
      <c r="J1720" s="168"/>
      <c r="K1720" s="168"/>
      <c r="L1720" s="196"/>
    </row>
    <row r="1721" spans="1:12" ht="26.25" customHeight="1">
      <c r="A1721" s="167"/>
      <c r="B1721" s="276"/>
      <c r="C1721" s="168"/>
      <c r="D1721" s="168"/>
      <c r="E1721" s="266"/>
      <c r="F1721" s="268"/>
      <c r="G1721" s="168"/>
      <c r="H1721" s="168"/>
      <c r="I1721" s="168"/>
      <c r="J1721" s="168"/>
      <c r="K1721" s="168"/>
      <c r="L1721" s="196"/>
    </row>
    <row r="1722" spans="1:12" ht="26.25" customHeight="1">
      <c r="A1722" s="167"/>
      <c r="B1722" s="276"/>
      <c r="C1722" s="168"/>
      <c r="D1722" s="168"/>
      <c r="E1722" s="266"/>
      <c r="F1722" s="268"/>
      <c r="G1722" s="168"/>
      <c r="H1722" s="168"/>
      <c r="I1722" s="168"/>
      <c r="J1722" s="168"/>
      <c r="K1722" s="168"/>
      <c r="L1722" s="196"/>
    </row>
    <row r="1723" spans="1:12" ht="26.25" customHeight="1">
      <c r="A1723" s="167"/>
      <c r="B1723" s="276"/>
      <c r="C1723" s="168"/>
      <c r="D1723" s="168"/>
      <c r="E1723" s="266"/>
      <c r="F1723" s="268"/>
      <c r="G1723" s="168"/>
      <c r="H1723" s="168"/>
      <c r="I1723" s="168"/>
      <c r="J1723" s="168"/>
      <c r="K1723" s="168"/>
      <c r="L1723" s="196"/>
    </row>
    <row r="1724" spans="1:12" ht="26.25" customHeight="1">
      <c r="A1724" s="167"/>
      <c r="B1724" s="276"/>
      <c r="C1724" s="168"/>
      <c r="D1724" s="168"/>
      <c r="E1724" s="266"/>
      <c r="F1724" s="268"/>
      <c r="G1724" s="168"/>
      <c r="H1724" s="168"/>
      <c r="I1724" s="168"/>
      <c r="J1724" s="168"/>
      <c r="K1724" s="168"/>
      <c r="L1724" s="196"/>
    </row>
    <row r="1725" spans="1:12" ht="26.25" customHeight="1">
      <c r="A1725" s="167"/>
      <c r="B1725" s="276"/>
      <c r="C1725" s="168"/>
      <c r="D1725" s="168"/>
      <c r="E1725" s="266"/>
      <c r="F1725" s="268"/>
      <c r="G1725" s="168"/>
      <c r="H1725" s="168"/>
      <c r="I1725" s="168"/>
      <c r="J1725" s="168"/>
      <c r="K1725" s="168"/>
      <c r="L1725" s="196"/>
    </row>
    <row r="1726" spans="1:12" ht="26.25" customHeight="1">
      <c r="A1726" s="167"/>
      <c r="B1726" s="276"/>
      <c r="C1726" s="168"/>
      <c r="D1726" s="168"/>
      <c r="E1726" s="266"/>
      <c r="F1726" s="268"/>
      <c r="G1726" s="168"/>
      <c r="H1726" s="168"/>
      <c r="I1726" s="168"/>
      <c r="J1726" s="168"/>
      <c r="K1726" s="168"/>
      <c r="L1726" s="196"/>
    </row>
    <row r="1727" spans="1:12" ht="26.25" customHeight="1">
      <c r="A1727" s="167"/>
      <c r="B1727" s="276"/>
      <c r="C1727" s="168"/>
      <c r="D1727" s="168"/>
      <c r="E1727" s="266"/>
      <c r="F1727" s="268"/>
      <c r="G1727" s="168"/>
      <c r="H1727" s="168"/>
      <c r="I1727" s="168"/>
      <c r="J1727" s="168"/>
      <c r="K1727" s="168"/>
      <c r="L1727" s="196"/>
    </row>
    <row r="1728" spans="1:12" ht="26.25" customHeight="1">
      <c r="A1728" s="167"/>
      <c r="B1728" s="276"/>
      <c r="C1728" s="168"/>
      <c r="D1728" s="168"/>
      <c r="E1728" s="266"/>
      <c r="F1728" s="268"/>
      <c r="G1728" s="168"/>
      <c r="H1728" s="168"/>
      <c r="I1728" s="168"/>
      <c r="J1728" s="168"/>
      <c r="K1728" s="168"/>
      <c r="L1728" s="196"/>
    </row>
    <row r="1729" spans="1:12" ht="26.25" customHeight="1">
      <c r="A1729" s="167"/>
      <c r="B1729" s="276"/>
      <c r="C1729" s="168"/>
      <c r="D1729" s="168"/>
      <c r="E1729" s="266"/>
      <c r="F1729" s="268"/>
      <c r="G1729" s="168"/>
      <c r="H1729" s="168"/>
      <c r="I1729" s="168"/>
      <c r="J1729" s="168"/>
      <c r="K1729" s="168"/>
      <c r="L1729" s="196"/>
    </row>
    <row r="1730" spans="1:12" ht="26.25" customHeight="1">
      <c r="A1730" s="167"/>
      <c r="B1730" s="276"/>
      <c r="C1730" s="168"/>
      <c r="D1730" s="168"/>
      <c r="E1730" s="266"/>
      <c r="F1730" s="268"/>
      <c r="G1730" s="168"/>
      <c r="H1730" s="168"/>
      <c r="I1730" s="168"/>
      <c r="J1730" s="168"/>
      <c r="K1730" s="168"/>
      <c r="L1730" s="196"/>
    </row>
    <row r="1731" spans="1:12" ht="26.25" customHeight="1">
      <c r="A1731" s="167"/>
      <c r="B1731" s="276"/>
      <c r="C1731" s="168"/>
      <c r="D1731" s="168"/>
      <c r="E1731" s="266"/>
      <c r="F1731" s="268"/>
      <c r="G1731" s="168"/>
      <c r="H1731" s="168"/>
      <c r="I1731" s="168"/>
      <c r="J1731" s="168"/>
      <c r="K1731" s="168"/>
      <c r="L1731" s="196"/>
    </row>
    <row r="1732" spans="1:12" ht="26.25" customHeight="1">
      <c r="A1732" s="167"/>
      <c r="B1732" s="276"/>
      <c r="C1732" s="168"/>
      <c r="D1732" s="168"/>
      <c r="E1732" s="266"/>
      <c r="F1732" s="268"/>
      <c r="G1732" s="168"/>
      <c r="H1732" s="168"/>
      <c r="I1732" s="168"/>
      <c r="J1732" s="168"/>
      <c r="K1732" s="168"/>
      <c r="L1732" s="196"/>
    </row>
    <row r="1733" spans="1:12" ht="26.25" customHeight="1">
      <c r="A1733" s="167"/>
      <c r="B1733" s="276"/>
      <c r="C1733" s="168"/>
      <c r="D1733" s="168"/>
      <c r="E1733" s="266"/>
      <c r="F1733" s="268"/>
      <c r="G1733" s="168"/>
      <c r="H1733" s="168"/>
      <c r="I1733" s="168"/>
      <c r="J1733" s="168"/>
      <c r="K1733" s="168"/>
      <c r="L1733" s="196"/>
    </row>
    <row r="1734" spans="1:12" ht="26.25" customHeight="1">
      <c r="A1734" s="167"/>
      <c r="B1734" s="276"/>
      <c r="C1734" s="168"/>
      <c r="D1734" s="168"/>
      <c r="E1734" s="266"/>
      <c r="F1734" s="268"/>
      <c r="G1734" s="168"/>
      <c r="H1734" s="168"/>
      <c r="I1734" s="168"/>
      <c r="J1734" s="168"/>
      <c r="K1734" s="168"/>
      <c r="L1734" s="196"/>
    </row>
    <row r="1735" spans="1:12" ht="26.25" customHeight="1">
      <c r="A1735" s="167"/>
      <c r="B1735" s="276"/>
      <c r="C1735" s="168"/>
      <c r="D1735" s="168"/>
      <c r="E1735" s="266"/>
      <c r="F1735" s="268"/>
      <c r="G1735" s="168"/>
      <c r="H1735" s="168"/>
      <c r="I1735" s="168"/>
      <c r="J1735" s="168"/>
      <c r="K1735" s="168"/>
      <c r="L1735" s="196"/>
    </row>
    <row r="1736" spans="1:12" ht="26.25" customHeight="1">
      <c r="A1736" s="167"/>
      <c r="B1736" s="276"/>
      <c r="C1736" s="168"/>
      <c r="D1736" s="168"/>
      <c r="E1736" s="266"/>
      <c r="F1736" s="268"/>
      <c r="G1736" s="168"/>
      <c r="H1736" s="168"/>
      <c r="I1736" s="168"/>
      <c r="J1736" s="168"/>
      <c r="K1736" s="168"/>
      <c r="L1736" s="196"/>
    </row>
    <row r="1737" spans="1:12" ht="26.25" customHeight="1">
      <c r="A1737" s="167"/>
      <c r="B1737" s="276"/>
      <c r="C1737" s="168"/>
      <c r="D1737" s="168"/>
      <c r="E1737" s="266"/>
      <c r="F1737" s="268"/>
      <c r="G1737" s="168"/>
      <c r="H1737" s="168"/>
      <c r="I1737" s="168"/>
      <c r="J1737" s="168"/>
      <c r="K1737" s="168"/>
      <c r="L1737" s="196"/>
    </row>
    <row r="1738" spans="1:12" ht="26.25" customHeight="1">
      <c r="A1738" s="167"/>
      <c r="B1738" s="276"/>
      <c r="C1738" s="168"/>
      <c r="D1738" s="168"/>
      <c r="E1738" s="266"/>
      <c r="F1738" s="268"/>
      <c r="G1738" s="168"/>
      <c r="H1738" s="168"/>
      <c r="I1738" s="168"/>
      <c r="J1738" s="168"/>
      <c r="K1738" s="168"/>
      <c r="L1738" s="196"/>
    </row>
    <row r="1739" spans="1:12" ht="26.25" customHeight="1">
      <c r="A1739" s="167"/>
      <c r="B1739" s="276"/>
      <c r="C1739" s="168"/>
      <c r="D1739" s="168"/>
      <c r="E1739" s="266"/>
      <c r="F1739" s="268"/>
      <c r="G1739" s="168"/>
      <c r="H1739" s="168"/>
      <c r="I1739" s="168"/>
      <c r="J1739" s="168"/>
      <c r="K1739" s="168"/>
      <c r="L1739" s="196"/>
    </row>
    <row r="1740" spans="1:12" ht="26.25" customHeight="1">
      <c r="A1740" s="167"/>
      <c r="B1740" s="276"/>
      <c r="C1740" s="168"/>
      <c r="D1740" s="168"/>
      <c r="E1740" s="266"/>
      <c r="F1740" s="268"/>
      <c r="G1740" s="168"/>
      <c r="H1740" s="168"/>
      <c r="I1740" s="168"/>
      <c r="J1740" s="168"/>
      <c r="K1740" s="168"/>
      <c r="L1740" s="196"/>
    </row>
    <row r="1741" spans="1:12" ht="26.25" customHeight="1">
      <c r="A1741" s="167"/>
      <c r="B1741" s="276"/>
      <c r="C1741" s="168"/>
      <c r="D1741" s="168"/>
      <c r="E1741" s="266"/>
      <c r="F1741" s="268"/>
      <c r="G1741" s="168"/>
      <c r="H1741" s="168"/>
      <c r="I1741" s="168"/>
      <c r="J1741" s="168"/>
      <c r="K1741" s="168"/>
      <c r="L1741" s="196"/>
    </row>
    <row r="1742" spans="1:12" ht="26.25" customHeight="1">
      <c r="A1742" s="167"/>
      <c r="B1742" s="276"/>
      <c r="C1742" s="168"/>
      <c r="D1742" s="168"/>
      <c r="E1742" s="266"/>
      <c r="F1742" s="268"/>
      <c r="G1742" s="168"/>
      <c r="H1742" s="168"/>
      <c r="I1742" s="168"/>
      <c r="J1742" s="168"/>
      <c r="K1742" s="168"/>
      <c r="L1742" s="196"/>
    </row>
    <row r="1743" spans="1:12" ht="26.25" customHeight="1">
      <c r="A1743" s="167"/>
      <c r="B1743" s="276"/>
      <c r="C1743" s="168"/>
      <c r="D1743" s="168"/>
      <c r="E1743" s="266"/>
      <c r="F1743" s="268"/>
      <c r="G1743" s="168"/>
      <c r="H1743" s="168"/>
      <c r="I1743" s="168"/>
      <c r="J1743" s="168"/>
      <c r="K1743" s="168"/>
      <c r="L1743" s="196"/>
    </row>
    <row r="1744" spans="1:12" ht="26.25" customHeight="1">
      <c r="A1744" s="167"/>
      <c r="B1744" s="276"/>
      <c r="C1744" s="168"/>
      <c r="D1744" s="168"/>
      <c r="E1744" s="266"/>
      <c r="F1744" s="268"/>
      <c r="G1744" s="168"/>
      <c r="H1744" s="168"/>
      <c r="I1744" s="168"/>
      <c r="J1744" s="168"/>
      <c r="K1744" s="168"/>
      <c r="L1744" s="196"/>
    </row>
    <row r="1745" spans="1:12" ht="26.25" customHeight="1">
      <c r="A1745" s="167"/>
      <c r="B1745" s="276"/>
      <c r="C1745" s="168"/>
      <c r="D1745" s="168"/>
      <c r="E1745" s="266"/>
      <c r="F1745" s="268"/>
      <c r="G1745" s="168"/>
      <c r="H1745" s="168"/>
      <c r="I1745" s="168"/>
      <c r="J1745" s="168"/>
      <c r="K1745" s="168"/>
      <c r="L1745" s="196"/>
    </row>
    <row r="1746" spans="1:12" ht="26.25" customHeight="1">
      <c r="A1746" s="167"/>
      <c r="B1746" s="276"/>
      <c r="C1746" s="168"/>
      <c r="D1746" s="168"/>
      <c r="E1746" s="266"/>
      <c r="F1746" s="268"/>
      <c r="G1746" s="168"/>
      <c r="H1746" s="168"/>
      <c r="I1746" s="168"/>
      <c r="J1746" s="168"/>
      <c r="K1746" s="168"/>
      <c r="L1746" s="196"/>
    </row>
    <row r="1747" spans="1:12" ht="26.25" customHeight="1">
      <c r="A1747" s="167"/>
      <c r="B1747" s="276"/>
      <c r="C1747" s="168"/>
      <c r="D1747" s="168"/>
      <c r="E1747" s="266"/>
      <c r="F1747" s="268"/>
      <c r="G1747" s="168"/>
      <c r="H1747" s="168"/>
      <c r="I1747" s="168"/>
      <c r="J1747" s="168"/>
      <c r="K1747" s="168"/>
      <c r="L1747" s="196"/>
    </row>
    <row r="1748" spans="1:12" ht="26.25" customHeight="1">
      <c r="A1748" s="167"/>
      <c r="B1748" s="276"/>
      <c r="C1748" s="168"/>
      <c r="D1748" s="168"/>
      <c r="E1748" s="266"/>
      <c r="F1748" s="268"/>
      <c r="G1748" s="168"/>
      <c r="H1748" s="168"/>
      <c r="I1748" s="168"/>
      <c r="J1748" s="168"/>
      <c r="K1748" s="168"/>
      <c r="L1748" s="196"/>
    </row>
    <row r="1749" spans="1:12" ht="26.25" customHeight="1">
      <c r="A1749" s="167"/>
      <c r="B1749" s="276"/>
      <c r="C1749" s="168"/>
      <c r="D1749" s="168"/>
      <c r="E1749" s="266"/>
      <c r="F1749" s="268"/>
      <c r="G1749" s="168"/>
      <c r="H1749" s="168"/>
      <c r="I1749" s="168"/>
      <c r="J1749" s="168"/>
      <c r="K1749" s="168"/>
      <c r="L1749" s="196"/>
    </row>
    <row r="1750" spans="1:12" ht="26.25" customHeight="1">
      <c r="A1750" s="167"/>
      <c r="B1750" s="276"/>
      <c r="C1750" s="168"/>
      <c r="D1750" s="168"/>
      <c r="E1750" s="266"/>
      <c r="F1750" s="268"/>
      <c r="G1750" s="168"/>
      <c r="H1750" s="168"/>
      <c r="I1750" s="168"/>
      <c r="J1750" s="168"/>
      <c r="K1750" s="168"/>
      <c r="L1750" s="196"/>
    </row>
    <row r="1751" spans="1:12" ht="26.25" customHeight="1">
      <c r="A1751" s="167"/>
      <c r="B1751" s="276"/>
      <c r="C1751" s="168"/>
      <c r="D1751" s="168"/>
      <c r="E1751" s="266"/>
      <c r="F1751" s="268"/>
      <c r="G1751" s="168"/>
      <c r="H1751" s="168"/>
      <c r="I1751" s="168"/>
      <c r="J1751" s="168"/>
      <c r="K1751" s="168"/>
      <c r="L1751" s="196"/>
    </row>
    <row r="1752" spans="1:12" ht="26.25" customHeight="1">
      <c r="A1752" s="167"/>
      <c r="B1752" s="276"/>
      <c r="C1752" s="168"/>
      <c r="D1752" s="168"/>
      <c r="E1752" s="266"/>
      <c r="F1752" s="268"/>
      <c r="G1752" s="168"/>
      <c r="H1752" s="168"/>
      <c r="I1752" s="168"/>
      <c r="J1752" s="168"/>
      <c r="K1752" s="168"/>
      <c r="L1752" s="196"/>
    </row>
    <row r="1753" spans="1:12" ht="26.25" customHeight="1">
      <c r="A1753" s="167"/>
      <c r="B1753" s="276"/>
      <c r="C1753" s="168"/>
      <c r="D1753" s="168"/>
      <c r="E1753" s="266"/>
      <c r="F1753" s="268"/>
      <c r="G1753" s="168"/>
      <c r="H1753" s="168"/>
      <c r="I1753" s="168"/>
      <c r="J1753" s="168"/>
      <c r="K1753" s="168"/>
      <c r="L1753" s="196"/>
    </row>
    <row r="1754" spans="1:12" ht="26.25" customHeight="1">
      <c r="A1754" s="167"/>
      <c r="B1754" s="276"/>
      <c r="C1754" s="168"/>
      <c r="D1754" s="168"/>
      <c r="E1754" s="266"/>
      <c r="F1754" s="268"/>
      <c r="G1754" s="168"/>
      <c r="H1754" s="168"/>
      <c r="I1754" s="168"/>
      <c r="J1754" s="168"/>
      <c r="K1754" s="168"/>
      <c r="L1754" s="196"/>
    </row>
    <row r="1755" spans="1:12" ht="26.25" customHeight="1">
      <c r="A1755" s="167"/>
      <c r="B1755" s="276"/>
      <c r="C1755" s="168"/>
      <c r="D1755" s="168"/>
      <c r="E1755" s="266"/>
      <c r="F1755" s="268"/>
      <c r="G1755" s="168"/>
      <c r="H1755" s="168"/>
      <c r="I1755" s="168"/>
      <c r="J1755" s="168"/>
      <c r="K1755" s="168"/>
      <c r="L1755" s="196"/>
    </row>
    <row r="1756" spans="1:12" ht="26.25" customHeight="1">
      <c r="A1756" s="167"/>
      <c r="B1756" s="276"/>
      <c r="C1756" s="168"/>
      <c r="D1756" s="168"/>
      <c r="E1756" s="266"/>
      <c r="F1756" s="268"/>
      <c r="G1756" s="168"/>
      <c r="H1756" s="168"/>
      <c r="I1756" s="168"/>
      <c r="J1756" s="168"/>
      <c r="K1756" s="168"/>
      <c r="L1756" s="196"/>
    </row>
    <row r="1757" spans="1:12" ht="26.25" customHeight="1">
      <c r="A1757" s="167"/>
      <c r="B1757" s="276"/>
      <c r="C1757" s="168"/>
      <c r="D1757" s="168"/>
      <c r="E1757" s="266"/>
      <c r="F1757" s="268"/>
      <c r="G1757" s="168"/>
      <c r="H1757" s="168"/>
      <c r="I1757" s="168"/>
      <c r="J1757" s="168"/>
      <c r="K1757" s="168"/>
      <c r="L1757" s="196"/>
    </row>
    <row r="1758" spans="1:12" ht="26.25" customHeight="1">
      <c r="A1758" s="167"/>
      <c r="B1758" s="276"/>
      <c r="C1758" s="168"/>
      <c r="D1758" s="168"/>
      <c r="E1758" s="266"/>
      <c r="F1758" s="268"/>
      <c r="G1758" s="168"/>
      <c r="H1758" s="168"/>
      <c r="I1758" s="168"/>
      <c r="J1758" s="168"/>
      <c r="K1758" s="168"/>
      <c r="L1758" s="196"/>
    </row>
    <row r="1759" spans="1:12" ht="26.25" customHeight="1">
      <c r="A1759" s="167"/>
      <c r="B1759" s="276"/>
      <c r="C1759" s="168"/>
      <c r="D1759" s="168"/>
      <c r="E1759" s="266"/>
      <c r="F1759" s="268"/>
      <c r="G1759" s="168"/>
      <c r="H1759" s="168"/>
      <c r="I1759" s="168"/>
      <c r="J1759" s="168"/>
      <c r="K1759" s="168"/>
      <c r="L1759" s="196"/>
    </row>
    <row r="1760" spans="1:12" ht="26.25" customHeight="1">
      <c r="A1760" s="167"/>
      <c r="B1760" s="276"/>
      <c r="C1760" s="168"/>
      <c r="D1760" s="168"/>
      <c r="E1760" s="266"/>
      <c r="F1760" s="268"/>
      <c r="G1760" s="168"/>
      <c r="H1760" s="168"/>
      <c r="I1760" s="168"/>
      <c r="J1760" s="168"/>
      <c r="K1760" s="168"/>
      <c r="L1760" s="196"/>
    </row>
    <row r="1761" spans="1:12" ht="26.25" customHeight="1">
      <c r="A1761" s="167"/>
      <c r="B1761" s="276"/>
      <c r="C1761" s="168"/>
      <c r="D1761" s="168"/>
      <c r="E1761" s="266"/>
      <c r="F1761" s="268"/>
      <c r="G1761" s="168"/>
      <c r="H1761" s="168"/>
      <c r="I1761" s="168"/>
      <c r="J1761" s="168"/>
      <c r="K1761" s="168"/>
      <c r="L1761" s="196"/>
    </row>
    <row r="1762" spans="1:12" ht="26.25" customHeight="1">
      <c r="A1762" s="167"/>
      <c r="B1762" s="276"/>
      <c r="C1762" s="168"/>
      <c r="D1762" s="168"/>
      <c r="E1762" s="266"/>
      <c r="F1762" s="268"/>
      <c r="G1762" s="168"/>
      <c r="H1762" s="168"/>
      <c r="I1762" s="168"/>
      <c r="J1762" s="168"/>
      <c r="K1762" s="168"/>
      <c r="L1762" s="196"/>
    </row>
    <row r="1763" spans="1:12" ht="26.25" customHeight="1">
      <c r="A1763" s="167"/>
      <c r="B1763" s="276"/>
      <c r="C1763" s="168"/>
      <c r="D1763" s="168"/>
      <c r="E1763" s="266"/>
      <c r="F1763" s="268"/>
      <c r="G1763" s="168"/>
      <c r="H1763" s="168"/>
      <c r="I1763" s="168"/>
      <c r="J1763" s="168"/>
      <c r="K1763" s="168"/>
      <c r="L1763" s="196"/>
    </row>
    <row r="1764" spans="1:12" ht="26.25" customHeight="1">
      <c r="A1764" s="167"/>
      <c r="B1764" s="276"/>
      <c r="C1764" s="168"/>
      <c r="D1764" s="168"/>
      <c r="E1764" s="266"/>
      <c r="F1764" s="268"/>
      <c r="G1764" s="168"/>
      <c r="H1764" s="168"/>
      <c r="I1764" s="168"/>
      <c r="J1764" s="168"/>
      <c r="K1764" s="168"/>
      <c r="L1764" s="196"/>
    </row>
    <row r="1765" spans="1:12" ht="26.25" customHeight="1">
      <c r="A1765" s="167"/>
      <c r="B1765" s="276"/>
      <c r="C1765" s="168"/>
      <c r="D1765" s="168"/>
      <c r="E1765" s="266"/>
      <c r="F1765" s="268"/>
      <c r="G1765" s="168"/>
      <c r="H1765" s="168"/>
      <c r="I1765" s="168"/>
      <c r="J1765" s="168"/>
      <c r="K1765" s="168"/>
      <c r="L1765" s="196"/>
    </row>
    <row r="1766" spans="1:12" ht="26.25" customHeight="1">
      <c r="A1766" s="167"/>
      <c r="B1766" s="276"/>
      <c r="C1766" s="168"/>
      <c r="D1766" s="168"/>
      <c r="E1766" s="266"/>
      <c r="F1766" s="268"/>
      <c r="G1766" s="168"/>
      <c r="H1766" s="168"/>
      <c r="I1766" s="168"/>
      <c r="J1766" s="168"/>
      <c r="K1766" s="168"/>
      <c r="L1766" s="196"/>
    </row>
    <row r="1767" spans="1:12" ht="26.25" customHeight="1">
      <c r="A1767" s="167"/>
      <c r="B1767" s="276"/>
      <c r="C1767" s="168"/>
      <c r="D1767" s="168"/>
      <c r="E1767" s="285"/>
      <c r="F1767" s="268"/>
      <c r="G1767" s="168"/>
      <c r="H1767" s="168"/>
      <c r="I1767" s="168"/>
      <c r="J1767" s="168"/>
      <c r="K1767" s="168"/>
      <c r="L1767" s="196"/>
    </row>
    <row r="1768" spans="1:12" ht="26.25" customHeight="1">
      <c r="A1768" s="167"/>
      <c r="B1768" s="276"/>
      <c r="C1768" s="168"/>
      <c r="D1768" s="168"/>
      <c r="E1768" s="266"/>
      <c r="F1768" s="268"/>
      <c r="G1768" s="168"/>
      <c r="H1768" s="168"/>
      <c r="I1768" s="168"/>
      <c r="J1768" s="168"/>
      <c r="K1768" s="168"/>
      <c r="L1768" s="196"/>
    </row>
    <row r="1769" spans="1:12" ht="26.25" customHeight="1">
      <c r="A1769" s="167"/>
      <c r="B1769" s="276"/>
      <c r="C1769" s="168"/>
      <c r="D1769" s="168"/>
      <c r="E1769" s="266"/>
      <c r="F1769" s="268"/>
      <c r="G1769" s="168"/>
      <c r="H1769" s="168"/>
      <c r="I1769" s="168"/>
      <c r="J1769" s="168"/>
      <c r="K1769" s="168"/>
      <c r="L1769" s="196"/>
    </row>
    <row r="1770" spans="1:12" ht="26.25" customHeight="1">
      <c r="A1770" s="167"/>
      <c r="B1770" s="276"/>
      <c r="C1770" s="168"/>
      <c r="D1770" s="168"/>
      <c r="E1770" s="266"/>
      <c r="F1770" s="268"/>
      <c r="G1770" s="168"/>
      <c r="H1770" s="168"/>
      <c r="I1770" s="168"/>
      <c r="J1770" s="168"/>
      <c r="K1770" s="168"/>
      <c r="L1770" s="196"/>
    </row>
    <row r="1771" spans="1:12" ht="26.25" customHeight="1">
      <c r="A1771" s="167"/>
      <c r="B1771" s="276"/>
      <c r="C1771" s="168"/>
      <c r="D1771" s="168"/>
      <c r="E1771" s="266"/>
      <c r="F1771" s="268"/>
      <c r="G1771" s="168"/>
      <c r="H1771" s="168"/>
      <c r="I1771" s="168"/>
      <c r="J1771" s="168"/>
      <c r="K1771" s="168"/>
      <c r="L1771" s="196"/>
    </row>
    <row r="1772" spans="1:12" ht="26.25" customHeight="1">
      <c r="A1772" s="167"/>
      <c r="B1772" s="276"/>
      <c r="C1772" s="168"/>
      <c r="D1772" s="168"/>
      <c r="E1772" s="266"/>
      <c r="F1772" s="268"/>
      <c r="G1772" s="168"/>
      <c r="H1772" s="168"/>
      <c r="I1772" s="168"/>
      <c r="J1772" s="168"/>
      <c r="K1772" s="168"/>
      <c r="L1772" s="196"/>
    </row>
    <row r="1773" spans="1:12" ht="26.25" customHeight="1">
      <c r="A1773" s="167"/>
      <c r="B1773" s="276"/>
      <c r="C1773" s="168"/>
      <c r="D1773" s="168"/>
      <c r="E1773" s="266"/>
      <c r="F1773" s="268"/>
      <c r="G1773" s="168"/>
      <c r="H1773" s="168"/>
      <c r="I1773" s="168"/>
      <c r="J1773" s="168"/>
      <c r="K1773" s="168"/>
      <c r="L1773" s="196"/>
    </row>
    <row r="1774" spans="1:12" ht="26.25" customHeight="1">
      <c r="A1774" s="167"/>
      <c r="B1774" s="276"/>
      <c r="C1774" s="168"/>
      <c r="D1774" s="168"/>
      <c r="E1774" s="266"/>
      <c r="F1774" s="268"/>
      <c r="G1774" s="168"/>
      <c r="H1774" s="168"/>
      <c r="I1774" s="168"/>
      <c r="J1774" s="168"/>
      <c r="K1774" s="168"/>
      <c r="L1774" s="196"/>
    </row>
    <row r="1775" spans="1:12" ht="26.25" customHeight="1">
      <c r="A1775" s="167"/>
      <c r="B1775" s="276"/>
      <c r="C1775" s="168"/>
      <c r="D1775" s="168"/>
      <c r="E1775" s="266"/>
      <c r="F1775" s="268"/>
      <c r="G1775" s="168"/>
      <c r="H1775" s="168"/>
      <c r="I1775" s="168"/>
      <c r="J1775" s="168"/>
      <c r="K1775" s="168"/>
      <c r="L1775" s="196"/>
    </row>
    <row r="1776" spans="1:12" ht="26.25" customHeight="1">
      <c r="A1776" s="167"/>
      <c r="B1776" s="276"/>
      <c r="C1776" s="168"/>
      <c r="D1776" s="168"/>
      <c r="E1776" s="266"/>
      <c r="F1776" s="268"/>
      <c r="G1776" s="168"/>
      <c r="H1776" s="168"/>
      <c r="I1776" s="168"/>
      <c r="J1776" s="168"/>
      <c r="K1776" s="168"/>
      <c r="L1776" s="196"/>
    </row>
    <row r="1777" spans="1:13" ht="26.25" customHeight="1">
      <c r="A1777" s="167"/>
      <c r="B1777" s="276"/>
      <c r="C1777" s="168"/>
      <c r="D1777" s="168"/>
      <c r="E1777" s="266"/>
      <c r="F1777" s="268"/>
      <c r="G1777" s="168"/>
      <c r="H1777" s="168"/>
      <c r="I1777" s="168"/>
      <c r="J1777" s="168"/>
      <c r="K1777" s="168"/>
      <c r="L1777" s="196"/>
    </row>
    <row r="1778" spans="1:13" ht="26.25" customHeight="1">
      <c r="A1778" s="167"/>
      <c r="B1778" s="276"/>
      <c r="C1778" s="168"/>
      <c r="D1778" s="168"/>
      <c r="E1778" s="266"/>
      <c r="F1778" s="268"/>
      <c r="G1778" s="168"/>
      <c r="H1778" s="168"/>
      <c r="I1778" s="168"/>
      <c r="J1778" s="168"/>
      <c r="K1778" s="168"/>
      <c r="L1778" s="196"/>
    </row>
    <row r="1779" spans="1:13" ht="26.25" customHeight="1">
      <c r="A1779" s="167"/>
      <c r="B1779" s="276"/>
      <c r="C1779" s="168"/>
      <c r="D1779" s="168"/>
      <c r="E1779" s="266"/>
      <c r="F1779" s="268"/>
      <c r="G1779" s="168"/>
      <c r="H1779" s="168"/>
      <c r="I1779" s="168"/>
      <c r="J1779" s="168"/>
      <c r="K1779" s="168"/>
      <c r="L1779" s="196"/>
    </row>
    <row r="1780" spans="1:13" ht="26.25" customHeight="1">
      <c r="A1780" s="167"/>
      <c r="B1780" s="276"/>
      <c r="C1780" s="168"/>
      <c r="D1780" s="168"/>
      <c r="E1780" s="266"/>
      <c r="F1780" s="268"/>
      <c r="G1780" s="168"/>
      <c r="H1780" s="168"/>
      <c r="I1780" s="168"/>
      <c r="J1780" s="168"/>
      <c r="K1780" s="168"/>
      <c r="L1780" s="196"/>
    </row>
    <row r="1781" spans="1:13" ht="26.25" customHeight="1">
      <c r="A1781" s="167"/>
      <c r="B1781" s="276"/>
      <c r="C1781" s="168"/>
      <c r="D1781" s="168"/>
      <c r="E1781" s="266"/>
      <c r="F1781" s="268"/>
      <c r="G1781" s="168"/>
      <c r="H1781" s="168"/>
      <c r="I1781" s="168"/>
      <c r="J1781" s="168"/>
      <c r="K1781" s="168"/>
      <c r="L1781" s="196"/>
    </row>
    <row r="1782" spans="1:13" s="242" customFormat="1" ht="26.25" customHeight="1">
      <c r="A1782" s="293"/>
      <c r="B1782" s="294"/>
      <c r="C1782" s="295"/>
      <c r="D1782" s="295"/>
      <c r="E1782" s="304"/>
      <c r="F1782" s="305"/>
      <c r="G1782" s="295"/>
      <c r="H1782" s="295"/>
      <c r="I1782" s="295"/>
      <c r="J1782" s="295"/>
      <c r="K1782" s="295"/>
      <c r="L1782" s="239"/>
      <c r="M1782" s="241"/>
    </row>
    <row r="1783" spans="1:13" ht="26.25" customHeight="1">
      <c r="A1783" s="167"/>
      <c r="B1783" s="276"/>
      <c r="C1783" s="168"/>
      <c r="D1783" s="168"/>
      <c r="E1783" s="266"/>
      <c r="F1783" s="268"/>
      <c r="G1783" s="168"/>
      <c r="H1783" s="168"/>
      <c r="I1783" s="168"/>
      <c r="J1783" s="168"/>
      <c r="K1783" s="168"/>
      <c r="L1783" s="196"/>
    </row>
    <row r="1784" spans="1:13" ht="26.25" customHeight="1">
      <c r="A1784" s="167"/>
      <c r="B1784" s="276"/>
      <c r="C1784" s="168"/>
      <c r="D1784" s="168"/>
      <c r="E1784" s="266"/>
      <c r="F1784" s="268"/>
      <c r="G1784" s="168"/>
      <c r="H1784" s="168"/>
      <c r="I1784" s="168"/>
      <c r="J1784" s="168"/>
      <c r="K1784" s="168"/>
      <c r="L1784" s="196"/>
    </row>
    <row r="1785" spans="1:13" ht="26.25" customHeight="1">
      <c r="A1785" s="167"/>
      <c r="B1785" s="276"/>
      <c r="C1785" s="168"/>
      <c r="D1785" s="168"/>
      <c r="E1785" s="266"/>
      <c r="F1785" s="268"/>
      <c r="G1785" s="168"/>
      <c r="H1785" s="168"/>
      <c r="I1785" s="168"/>
      <c r="J1785" s="168"/>
      <c r="K1785" s="168"/>
      <c r="L1785" s="196"/>
    </row>
    <row r="1786" spans="1:13" s="242" customFormat="1" ht="26.25" customHeight="1">
      <c r="A1786" s="293"/>
      <c r="B1786" s="294"/>
      <c r="C1786" s="295"/>
      <c r="D1786" s="295"/>
      <c r="E1786" s="304"/>
      <c r="F1786" s="305"/>
      <c r="G1786" s="295"/>
      <c r="H1786" s="295"/>
      <c r="I1786" s="295"/>
      <c r="J1786" s="295"/>
      <c r="K1786" s="295"/>
      <c r="L1786" s="239"/>
      <c r="M1786" s="241"/>
    </row>
    <row r="1787" spans="1:13" ht="26.25" customHeight="1">
      <c r="A1787" s="167"/>
      <c r="B1787" s="276"/>
      <c r="C1787" s="168"/>
      <c r="D1787" s="168"/>
      <c r="E1787" s="266"/>
      <c r="F1787" s="268"/>
      <c r="G1787" s="168"/>
      <c r="H1787" s="168"/>
      <c r="I1787" s="168"/>
      <c r="J1787" s="168"/>
      <c r="K1787" s="168"/>
      <c r="L1787" s="196"/>
    </row>
    <row r="1788" spans="1:13" ht="26.25" customHeight="1">
      <c r="A1788" s="167"/>
      <c r="B1788" s="276"/>
      <c r="C1788" s="168"/>
      <c r="D1788" s="168"/>
      <c r="E1788" s="266"/>
      <c r="F1788" s="268"/>
      <c r="G1788" s="168"/>
      <c r="H1788" s="168"/>
      <c r="I1788" s="168"/>
      <c r="J1788" s="168"/>
      <c r="K1788" s="168"/>
      <c r="L1788" s="196"/>
    </row>
    <row r="1789" spans="1:13" s="242" customFormat="1" ht="26.25" customHeight="1">
      <c r="A1789" s="293"/>
      <c r="B1789" s="294"/>
      <c r="C1789" s="295"/>
      <c r="D1789" s="295"/>
      <c r="E1789" s="304"/>
      <c r="F1789" s="305"/>
      <c r="G1789" s="295"/>
      <c r="H1789" s="295"/>
      <c r="I1789" s="295"/>
      <c r="J1789" s="295"/>
      <c r="K1789" s="295"/>
      <c r="L1789" s="239"/>
      <c r="M1789" s="241"/>
    </row>
    <row r="1790" spans="1:13" ht="26.25" customHeight="1">
      <c r="A1790" s="167"/>
      <c r="B1790" s="276"/>
      <c r="C1790" s="168"/>
      <c r="D1790" s="168"/>
      <c r="E1790" s="266"/>
      <c r="F1790" s="268"/>
      <c r="G1790" s="168"/>
      <c r="H1790" s="168"/>
      <c r="I1790" s="168"/>
      <c r="J1790" s="168"/>
      <c r="K1790" s="168"/>
      <c r="L1790" s="196"/>
    </row>
    <row r="1791" spans="1:13" ht="26.25" customHeight="1">
      <c r="A1791" s="167"/>
      <c r="B1791" s="276"/>
      <c r="C1791" s="168"/>
      <c r="D1791" s="168"/>
      <c r="E1791" s="266"/>
      <c r="F1791" s="268"/>
      <c r="G1791" s="168"/>
      <c r="H1791" s="168"/>
      <c r="I1791" s="168"/>
      <c r="J1791" s="168"/>
      <c r="K1791" s="168"/>
      <c r="L1791" s="196"/>
    </row>
    <row r="1792" spans="1:13" ht="26.25" customHeight="1">
      <c r="A1792" s="167"/>
      <c r="B1792" s="276"/>
      <c r="C1792" s="168"/>
      <c r="D1792" s="168"/>
      <c r="E1792" s="266"/>
      <c r="F1792" s="268"/>
      <c r="G1792" s="168"/>
      <c r="H1792" s="168"/>
      <c r="I1792" s="168"/>
      <c r="J1792" s="168"/>
      <c r="K1792" s="168"/>
      <c r="L1792" s="196"/>
    </row>
    <row r="1793" spans="1:13" ht="26.25" customHeight="1">
      <c r="A1793" s="167"/>
      <c r="B1793" s="276"/>
      <c r="C1793" s="168"/>
      <c r="D1793" s="168"/>
      <c r="E1793" s="266"/>
      <c r="F1793" s="268"/>
      <c r="G1793" s="168"/>
      <c r="H1793" s="168"/>
      <c r="I1793" s="168"/>
      <c r="J1793" s="168"/>
      <c r="K1793" s="168"/>
      <c r="L1793" s="196"/>
    </row>
    <row r="1794" spans="1:13" ht="26.25" customHeight="1">
      <c r="A1794" s="167"/>
      <c r="B1794" s="276"/>
      <c r="C1794" s="168"/>
      <c r="D1794" s="168"/>
      <c r="E1794" s="266"/>
      <c r="F1794" s="268"/>
      <c r="G1794" s="168"/>
      <c r="H1794" s="168"/>
      <c r="I1794" s="168"/>
      <c r="J1794" s="168"/>
      <c r="K1794" s="168"/>
      <c r="L1794" s="196"/>
    </row>
    <row r="1795" spans="1:13" ht="26.25" customHeight="1">
      <c r="A1795" s="167"/>
      <c r="B1795" s="276"/>
      <c r="C1795" s="168"/>
      <c r="D1795" s="168"/>
      <c r="E1795" s="266"/>
      <c r="F1795" s="268"/>
      <c r="G1795" s="168"/>
      <c r="H1795" s="168"/>
      <c r="I1795" s="168"/>
      <c r="J1795" s="168"/>
      <c r="K1795" s="168"/>
      <c r="L1795" s="196"/>
    </row>
    <row r="1796" spans="1:13" ht="26.25" customHeight="1">
      <c r="A1796" s="167"/>
      <c r="B1796" s="276"/>
      <c r="C1796" s="168"/>
      <c r="D1796" s="168"/>
      <c r="E1796" s="266"/>
      <c r="F1796" s="268"/>
      <c r="G1796" s="168"/>
      <c r="H1796" s="168"/>
      <c r="I1796" s="168"/>
      <c r="J1796" s="168"/>
      <c r="K1796" s="168"/>
      <c r="L1796" s="196"/>
    </row>
    <row r="1797" spans="1:13" ht="26.25" customHeight="1">
      <c r="A1797" s="167"/>
      <c r="B1797" s="276"/>
      <c r="C1797" s="168"/>
      <c r="D1797" s="168"/>
      <c r="E1797" s="266"/>
      <c r="F1797" s="268"/>
      <c r="G1797" s="168"/>
      <c r="H1797" s="168"/>
      <c r="I1797" s="168"/>
      <c r="J1797" s="168"/>
      <c r="K1797" s="168"/>
      <c r="L1797" s="196"/>
    </row>
    <row r="1798" spans="1:13" s="242" customFormat="1" ht="26.25" customHeight="1">
      <c r="A1798" s="293"/>
      <c r="B1798" s="294"/>
      <c r="C1798" s="295"/>
      <c r="D1798" s="295"/>
      <c r="E1798" s="304"/>
      <c r="F1798" s="305"/>
      <c r="G1798" s="295"/>
      <c r="H1798" s="295"/>
      <c r="I1798" s="295"/>
      <c r="J1798" s="295"/>
      <c r="K1798" s="295"/>
      <c r="L1798" s="239"/>
      <c r="M1798" s="241"/>
    </row>
    <row r="1799" spans="1:13" ht="26.25" customHeight="1">
      <c r="A1799" s="167"/>
      <c r="B1799" s="276"/>
      <c r="C1799" s="168"/>
      <c r="D1799" s="168"/>
      <c r="E1799" s="266"/>
      <c r="F1799" s="268"/>
      <c r="G1799" s="168"/>
      <c r="H1799" s="168"/>
      <c r="I1799" s="168"/>
      <c r="J1799" s="168"/>
      <c r="K1799" s="168"/>
      <c r="L1799" s="196"/>
    </row>
    <row r="1800" spans="1:13" ht="26.25" customHeight="1">
      <c r="A1800" s="167"/>
      <c r="B1800" s="276"/>
      <c r="C1800" s="168"/>
      <c r="D1800" s="168"/>
      <c r="E1800" s="266"/>
      <c r="F1800" s="268"/>
      <c r="G1800" s="168"/>
      <c r="H1800" s="168"/>
      <c r="I1800" s="168"/>
      <c r="J1800" s="168"/>
      <c r="K1800" s="168"/>
      <c r="L1800" s="196"/>
    </row>
    <row r="1801" spans="1:13" ht="26.25" customHeight="1">
      <c r="A1801" s="167"/>
      <c r="B1801" s="276"/>
      <c r="C1801" s="168"/>
      <c r="D1801" s="168"/>
      <c r="E1801" s="266"/>
      <c r="F1801" s="268"/>
      <c r="G1801" s="168"/>
      <c r="H1801" s="168"/>
      <c r="I1801" s="168"/>
      <c r="J1801" s="168"/>
      <c r="K1801" s="168"/>
      <c r="L1801" s="196"/>
    </row>
    <row r="1802" spans="1:13" ht="26.25" customHeight="1">
      <c r="A1802" s="167"/>
      <c r="B1802" s="276"/>
      <c r="C1802" s="168"/>
      <c r="D1802" s="168"/>
      <c r="E1802" s="266"/>
      <c r="F1802" s="268"/>
      <c r="G1802" s="168"/>
      <c r="H1802" s="168"/>
      <c r="I1802" s="168"/>
      <c r="J1802" s="168"/>
      <c r="K1802" s="168"/>
      <c r="L1802" s="196"/>
    </row>
    <row r="1803" spans="1:13" ht="26.25" customHeight="1">
      <c r="A1803" s="167"/>
      <c r="B1803" s="276"/>
      <c r="C1803" s="168"/>
      <c r="D1803" s="168"/>
      <c r="E1803" s="266"/>
      <c r="F1803" s="268"/>
      <c r="G1803" s="168"/>
      <c r="H1803" s="168"/>
      <c r="I1803" s="168"/>
      <c r="J1803" s="168"/>
      <c r="K1803" s="168"/>
      <c r="L1803" s="196"/>
    </row>
    <row r="1804" spans="1:13" ht="26.25" customHeight="1">
      <c r="A1804" s="167"/>
      <c r="B1804" s="276"/>
      <c r="C1804" s="168"/>
      <c r="D1804" s="168"/>
      <c r="E1804" s="266"/>
      <c r="F1804" s="268"/>
      <c r="G1804" s="168"/>
      <c r="H1804" s="168"/>
      <c r="I1804" s="168"/>
      <c r="J1804" s="168"/>
      <c r="K1804" s="168"/>
      <c r="L1804" s="196"/>
    </row>
    <row r="1805" spans="1:13" ht="26.25" customHeight="1">
      <c r="A1805" s="167"/>
      <c r="B1805" s="276"/>
      <c r="C1805" s="168"/>
      <c r="D1805" s="168"/>
      <c r="E1805" s="266"/>
      <c r="F1805" s="268"/>
      <c r="G1805" s="168"/>
      <c r="H1805" s="168"/>
      <c r="I1805" s="168"/>
      <c r="J1805" s="168"/>
      <c r="K1805" s="168"/>
      <c r="L1805" s="196"/>
    </row>
    <row r="1806" spans="1:13" ht="26.25" customHeight="1">
      <c r="A1806" s="167"/>
      <c r="B1806" s="276"/>
      <c r="C1806" s="168"/>
      <c r="D1806" s="168"/>
      <c r="E1806" s="266"/>
      <c r="F1806" s="268"/>
      <c r="G1806" s="168"/>
      <c r="H1806" s="168"/>
      <c r="I1806" s="168"/>
      <c r="J1806" s="168"/>
      <c r="K1806" s="168"/>
      <c r="L1806" s="196"/>
    </row>
    <row r="1807" spans="1:13" ht="26.25" customHeight="1">
      <c r="A1807" s="167"/>
      <c r="B1807" s="276"/>
      <c r="C1807" s="168"/>
      <c r="D1807" s="168"/>
      <c r="E1807" s="266"/>
      <c r="F1807" s="268"/>
      <c r="G1807" s="168"/>
      <c r="H1807" s="168"/>
      <c r="I1807" s="168"/>
      <c r="J1807" s="168"/>
      <c r="K1807" s="168"/>
      <c r="L1807" s="196"/>
    </row>
    <row r="1808" spans="1:13" ht="26.25" customHeight="1">
      <c r="A1808" s="167"/>
      <c r="B1808" s="276"/>
      <c r="C1808" s="168"/>
      <c r="D1808" s="168"/>
      <c r="E1808" s="266"/>
      <c r="F1808" s="268"/>
      <c r="G1808" s="168"/>
      <c r="H1808" s="168"/>
      <c r="I1808" s="168"/>
      <c r="J1808" s="168"/>
      <c r="K1808" s="168"/>
      <c r="L1808" s="196"/>
    </row>
    <row r="1809" spans="1:12" ht="26.25" customHeight="1">
      <c r="A1809" s="167"/>
      <c r="B1809" s="276"/>
      <c r="C1809" s="168"/>
      <c r="D1809" s="168"/>
      <c r="E1809" s="266"/>
      <c r="F1809" s="268"/>
      <c r="G1809" s="168"/>
      <c r="H1809" s="168"/>
      <c r="I1809" s="168"/>
      <c r="J1809" s="168"/>
      <c r="K1809" s="168"/>
      <c r="L1809" s="196"/>
    </row>
    <row r="1810" spans="1:12" ht="26.25" customHeight="1">
      <c r="A1810" s="167"/>
      <c r="B1810" s="276"/>
      <c r="C1810" s="168"/>
      <c r="D1810" s="168"/>
      <c r="E1810" s="266"/>
      <c r="F1810" s="268"/>
      <c r="G1810" s="168"/>
      <c r="H1810" s="168"/>
      <c r="I1810" s="168"/>
      <c r="J1810" s="168"/>
      <c r="K1810" s="168"/>
      <c r="L1810" s="196"/>
    </row>
    <row r="1811" spans="1:12" ht="26.25" customHeight="1">
      <c r="A1811" s="167"/>
      <c r="B1811" s="276"/>
      <c r="C1811" s="168"/>
      <c r="D1811" s="168"/>
      <c r="E1811" s="266"/>
      <c r="F1811" s="268"/>
      <c r="G1811" s="168"/>
      <c r="H1811" s="168"/>
      <c r="I1811" s="168"/>
      <c r="J1811" s="168"/>
      <c r="K1811" s="168"/>
      <c r="L1811" s="196"/>
    </row>
    <row r="1812" spans="1:12" ht="26.25" customHeight="1">
      <c r="A1812" s="167"/>
      <c r="B1812" s="276"/>
      <c r="C1812" s="168"/>
      <c r="D1812" s="168"/>
      <c r="E1812" s="266"/>
      <c r="F1812" s="268"/>
      <c r="G1812" s="168"/>
      <c r="H1812" s="168"/>
      <c r="I1812" s="168"/>
      <c r="J1812" s="168"/>
      <c r="K1812" s="168"/>
      <c r="L1812" s="196"/>
    </row>
    <row r="1813" spans="1:12" ht="26.25" customHeight="1">
      <c r="A1813" s="167"/>
      <c r="B1813" s="276"/>
      <c r="C1813" s="168"/>
      <c r="D1813" s="168"/>
      <c r="E1813" s="266"/>
      <c r="F1813" s="268"/>
      <c r="G1813" s="168"/>
      <c r="H1813" s="168"/>
      <c r="I1813" s="168"/>
      <c r="J1813" s="168"/>
      <c r="K1813" s="168"/>
      <c r="L1813" s="196"/>
    </row>
    <row r="1814" spans="1:12" ht="26.25" customHeight="1">
      <c r="A1814" s="167"/>
      <c r="B1814" s="276"/>
      <c r="C1814" s="168"/>
      <c r="D1814" s="168"/>
      <c r="E1814" s="266"/>
      <c r="F1814" s="268"/>
      <c r="G1814" s="168"/>
      <c r="H1814" s="168"/>
      <c r="I1814" s="168"/>
      <c r="J1814" s="168"/>
      <c r="K1814" s="168"/>
      <c r="L1814" s="196"/>
    </row>
    <row r="1815" spans="1:12" ht="26.25" customHeight="1">
      <c r="A1815" s="167"/>
      <c r="B1815" s="276"/>
      <c r="C1815" s="168"/>
      <c r="D1815" s="168"/>
      <c r="E1815" s="266"/>
      <c r="F1815" s="268"/>
      <c r="G1815" s="168"/>
      <c r="H1815" s="168"/>
      <c r="I1815" s="168"/>
      <c r="J1815" s="168"/>
      <c r="K1815" s="168"/>
      <c r="L1815" s="196"/>
    </row>
    <row r="1816" spans="1:12" ht="26.25" customHeight="1">
      <c r="A1816" s="167"/>
      <c r="B1816" s="276"/>
      <c r="C1816" s="168"/>
      <c r="D1816" s="168"/>
      <c r="E1816" s="266"/>
      <c r="F1816" s="268"/>
      <c r="G1816" s="168"/>
      <c r="H1816" s="168"/>
      <c r="I1816" s="168"/>
      <c r="J1816" s="168"/>
      <c r="K1816" s="168"/>
      <c r="L1816" s="196"/>
    </row>
    <row r="1817" spans="1:12" ht="26.25" customHeight="1">
      <c r="A1817" s="167"/>
      <c r="B1817" s="276"/>
      <c r="C1817" s="168"/>
      <c r="D1817" s="168"/>
      <c r="E1817" s="266"/>
      <c r="F1817" s="268"/>
      <c r="G1817" s="168"/>
      <c r="H1817" s="168"/>
      <c r="I1817" s="168"/>
      <c r="J1817" s="168"/>
      <c r="K1817" s="168"/>
      <c r="L1817" s="196"/>
    </row>
    <row r="1818" spans="1:12" ht="26.25" customHeight="1">
      <c r="A1818" s="167"/>
      <c r="B1818" s="276"/>
      <c r="C1818" s="168"/>
      <c r="D1818" s="168"/>
      <c r="E1818" s="266"/>
      <c r="F1818" s="268"/>
      <c r="G1818" s="168"/>
      <c r="H1818" s="168"/>
      <c r="I1818" s="168"/>
      <c r="J1818" s="168"/>
      <c r="K1818" s="168"/>
      <c r="L1818" s="196"/>
    </row>
    <row r="1819" spans="1:12" ht="26.25" customHeight="1">
      <c r="A1819" s="167"/>
      <c r="B1819" s="276"/>
      <c r="C1819" s="168"/>
      <c r="D1819" s="168"/>
      <c r="E1819" s="266"/>
      <c r="F1819" s="268"/>
      <c r="G1819" s="168"/>
      <c r="H1819" s="168"/>
      <c r="I1819" s="168"/>
      <c r="J1819" s="168"/>
      <c r="K1819" s="168"/>
      <c r="L1819" s="196"/>
    </row>
    <row r="1820" spans="1:12" ht="26.25" customHeight="1">
      <c r="A1820" s="167"/>
      <c r="B1820" s="276"/>
      <c r="C1820" s="168"/>
      <c r="D1820" s="168"/>
      <c r="E1820" s="266"/>
      <c r="F1820" s="268"/>
      <c r="G1820" s="168"/>
      <c r="H1820" s="168"/>
      <c r="I1820" s="168"/>
      <c r="J1820" s="168"/>
      <c r="K1820" s="168"/>
      <c r="L1820" s="196"/>
    </row>
    <row r="1821" spans="1:12" ht="26.25" customHeight="1">
      <c r="A1821" s="167"/>
      <c r="B1821" s="276"/>
      <c r="C1821" s="168"/>
      <c r="D1821" s="168"/>
      <c r="E1821" s="266"/>
      <c r="F1821" s="268"/>
      <c r="G1821" s="168"/>
      <c r="H1821" s="168"/>
      <c r="I1821" s="168"/>
      <c r="J1821" s="168"/>
      <c r="K1821" s="168"/>
      <c r="L1821" s="196"/>
    </row>
    <row r="1822" spans="1:12" ht="26.25" customHeight="1">
      <c r="A1822" s="167"/>
      <c r="B1822" s="276"/>
      <c r="C1822" s="168"/>
      <c r="D1822" s="168"/>
      <c r="E1822" s="266"/>
      <c r="F1822" s="268"/>
      <c r="G1822" s="168"/>
      <c r="H1822" s="168"/>
      <c r="I1822" s="168"/>
      <c r="J1822" s="168"/>
      <c r="K1822" s="168"/>
      <c r="L1822" s="196"/>
    </row>
    <row r="1823" spans="1:12" ht="26.25" customHeight="1">
      <c r="A1823" s="167"/>
      <c r="B1823" s="276"/>
      <c r="C1823" s="168"/>
      <c r="D1823" s="168"/>
      <c r="E1823" s="266"/>
      <c r="F1823" s="268"/>
      <c r="G1823" s="168"/>
      <c r="H1823" s="168"/>
      <c r="I1823" s="168"/>
      <c r="J1823" s="168"/>
      <c r="K1823" s="168"/>
      <c r="L1823" s="196"/>
    </row>
    <row r="1824" spans="1:12" ht="26.25" customHeight="1">
      <c r="A1824" s="167"/>
      <c r="B1824" s="276"/>
      <c r="C1824" s="168"/>
      <c r="D1824" s="168"/>
      <c r="E1824" s="266"/>
      <c r="F1824" s="268"/>
      <c r="G1824" s="168"/>
      <c r="H1824" s="168"/>
      <c r="I1824" s="168"/>
      <c r="J1824" s="168"/>
      <c r="K1824" s="168"/>
      <c r="L1824" s="196"/>
    </row>
    <row r="1825" spans="1:12" ht="26.25" customHeight="1">
      <c r="A1825" s="167"/>
      <c r="B1825" s="276"/>
      <c r="C1825" s="168"/>
      <c r="D1825" s="168"/>
      <c r="E1825" s="266"/>
      <c r="F1825" s="268"/>
      <c r="G1825" s="168"/>
      <c r="H1825" s="168"/>
      <c r="I1825" s="168"/>
      <c r="J1825" s="168"/>
      <c r="K1825" s="168"/>
      <c r="L1825" s="196"/>
    </row>
    <row r="1826" spans="1:12" ht="26.25" customHeight="1">
      <c r="A1826" s="167"/>
      <c r="B1826" s="276"/>
      <c r="C1826" s="168"/>
      <c r="D1826" s="168"/>
      <c r="E1826" s="266"/>
      <c r="F1826" s="268"/>
      <c r="G1826" s="168"/>
      <c r="H1826" s="168"/>
      <c r="I1826" s="168"/>
      <c r="J1826" s="168"/>
      <c r="K1826" s="168"/>
      <c r="L1826" s="196"/>
    </row>
    <row r="1827" spans="1:12" ht="26.25" customHeight="1">
      <c r="A1827" s="167"/>
      <c r="B1827" s="276"/>
      <c r="C1827" s="168"/>
      <c r="D1827" s="168"/>
      <c r="E1827" s="266"/>
      <c r="F1827" s="268"/>
      <c r="G1827" s="168"/>
      <c r="H1827" s="168"/>
      <c r="I1827" s="168"/>
      <c r="J1827" s="168"/>
      <c r="K1827" s="168"/>
      <c r="L1827" s="196"/>
    </row>
    <row r="1828" spans="1:12" ht="26.25" customHeight="1">
      <c r="A1828" s="167"/>
      <c r="B1828" s="276"/>
      <c r="C1828" s="168"/>
      <c r="D1828" s="168"/>
      <c r="E1828" s="266"/>
      <c r="F1828" s="268"/>
      <c r="G1828" s="168"/>
      <c r="H1828" s="168"/>
      <c r="I1828" s="168"/>
      <c r="J1828" s="168"/>
      <c r="K1828" s="168"/>
      <c r="L1828" s="196"/>
    </row>
    <row r="1829" spans="1:12" ht="26.25" customHeight="1">
      <c r="A1829" s="167"/>
      <c r="B1829" s="276"/>
      <c r="C1829" s="168"/>
      <c r="D1829" s="168"/>
      <c r="E1829" s="266"/>
      <c r="F1829" s="268"/>
      <c r="G1829" s="168"/>
      <c r="H1829" s="168"/>
      <c r="I1829" s="168"/>
      <c r="J1829" s="168"/>
      <c r="K1829" s="168"/>
      <c r="L1829" s="196"/>
    </row>
    <row r="1830" spans="1:12" ht="26.25" customHeight="1">
      <c r="A1830" s="167"/>
      <c r="B1830" s="276"/>
      <c r="C1830" s="168"/>
      <c r="D1830" s="168"/>
      <c r="E1830" s="266"/>
      <c r="F1830" s="268"/>
      <c r="G1830" s="168"/>
      <c r="H1830" s="168"/>
      <c r="I1830" s="168"/>
      <c r="J1830" s="168"/>
      <c r="K1830" s="168"/>
      <c r="L1830" s="196"/>
    </row>
    <row r="1831" spans="1:12" ht="26.25" customHeight="1">
      <c r="A1831" s="167"/>
      <c r="B1831" s="276"/>
      <c r="C1831" s="168"/>
      <c r="D1831" s="168"/>
      <c r="E1831" s="266"/>
      <c r="F1831" s="268"/>
      <c r="G1831" s="168"/>
      <c r="H1831" s="168"/>
      <c r="I1831" s="168"/>
      <c r="J1831" s="168"/>
      <c r="K1831" s="168"/>
      <c r="L1831" s="196"/>
    </row>
    <row r="1832" spans="1:12" ht="26.25" customHeight="1">
      <c r="A1832" s="167"/>
      <c r="B1832" s="276"/>
      <c r="C1832" s="168"/>
      <c r="D1832" s="168"/>
      <c r="E1832" s="266"/>
      <c r="F1832" s="268"/>
      <c r="G1832" s="168"/>
      <c r="H1832" s="168"/>
      <c r="I1832" s="168"/>
      <c r="J1832" s="168"/>
      <c r="K1832" s="168"/>
      <c r="L1832" s="196"/>
    </row>
    <row r="1833" spans="1:12" ht="26.25" customHeight="1">
      <c r="A1833" s="167"/>
      <c r="B1833" s="276"/>
      <c r="C1833" s="168"/>
      <c r="D1833" s="168"/>
      <c r="E1833" s="266"/>
      <c r="F1833" s="268"/>
      <c r="G1833" s="168"/>
      <c r="H1833" s="168"/>
      <c r="I1833" s="168"/>
      <c r="J1833" s="168"/>
      <c r="K1833" s="168"/>
      <c r="L1833" s="196"/>
    </row>
    <row r="1834" spans="1:12" ht="26.25" customHeight="1">
      <c r="A1834" s="167"/>
      <c r="B1834" s="276"/>
      <c r="C1834" s="168"/>
      <c r="D1834" s="168"/>
      <c r="E1834" s="266"/>
      <c r="F1834" s="268"/>
      <c r="G1834" s="168"/>
      <c r="H1834" s="168"/>
      <c r="I1834" s="168"/>
      <c r="J1834" s="168"/>
      <c r="K1834" s="168"/>
      <c r="L1834" s="196"/>
    </row>
    <row r="1835" spans="1:12" ht="26.25" customHeight="1">
      <c r="A1835" s="167"/>
      <c r="B1835" s="276"/>
      <c r="C1835" s="168"/>
      <c r="D1835" s="168"/>
      <c r="E1835" s="266"/>
      <c r="F1835" s="268"/>
      <c r="G1835" s="168"/>
      <c r="H1835" s="168"/>
      <c r="I1835" s="168"/>
      <c r="J1835" s="168"/>
      <c r="K1835" s="168"/>
      <c r="L1835" s="196"/>
    </row>
    <row r="1836" spans="1:12" ht="26.25" customHeight="1">
      <c r="A1836" s="167"/>
      <c r="B1836" s="276"/>
      <c r="C1836" s="168"/>
      <c r="D1836" s="168"/>
      <c r="E1836" s="266"/>
      <c r="F1836" s="268"/>
      <c r="G1836" s="168"/>
      <c r="H1836" s="168"/>
      <c r="I1836" s="168"/>
      <c r="J1836" s="168"/>
      <c r="K1836" s="168"/>
      <c r="L1836" s="196"/>
    </row>
    <row r="1837" spans="1:12" ht="26.25" customHeight="1">
      <c r="A1837" s="167"/>
      <c r="B1837" s="276"/>
      <c r="C1837" s="168"/>
      <c r="D1837" s="168"/>
      <c r="E1837" s="266"/>
      <c r="F1837" s="268"/>
      <c r="G1837" s="168"/>
      <c r="H1837" s="168"/>
      <c r="I1837" s="168"/>
      <c r="J1837" s="168"/>
      <c r="K1837" s="168"/>
      <c r="L1837" s="196"/>
    </row>
    <row r="1838" spans="1:12" ht="26.25" customHeight="1">
      <c r="A1838" s="167"/>
      <c r="B1838" s="276"/>
      <c r="C1838" s="168"/>
      <c r="D1838" s="168"/>
      <c r="E1838" s="266"/>
      <c r="F1838" s="268"/>
      <c r="G1838" s="168"/>
      <c r="H1838" s="168"/>
      <c r="I1838" s="168"/>
      <c r="J1838" s="168"/>
      <c r="K1838" s="168"/>
      <c r="L1838" s="196"/>
    </row>
    <row r="1839" spans="1:12" ht="26.25" customHeight="1">
      <c r="A1839" s="167"/>
      <c r="B1839" s="276"/>
      <c r="C1839" s="168"/>
      <c r="D1839" s="168"/>
      <c r="E1839" s="266"/>
      <c r="F1839" s="268"/>
      <c r="G1839" s="168"/>
      <c r="H1839" s="168"/>
      <c r="I1839" s="168"/>
      <c r="J1839" s="168"/>
      <c r="K1839" s="168"/>
      <c r="L1839" s="196"/>
    </row>
    <row r="1840" spans="1:12" ht="26.25" customHeight="1">
      <c r="A1840" s="167"/>
      <c r="B1840" s="276"/>
      <c r="C1840" s="168"/>
      <c r="D1840" s="168"/>
      <c r="E1840" s="266"/>
      <c r="F1840" s="268"/>
      <c r="G1840" s="168"/>
      <c r="H1840" s="168"/>
      <c r="I1840" s="168"/>
      <c r="J1840" s="168"/>
      <c r="K1840" s="168"/>
      <c r="L1840" s="196"/>
    </row>
    <row r="1841" spans="1:13" ht="26.25" customHeight="1">
      <c r="A1841" s="167"/>
      <c r="B1841" s="276"/>
      <c r="C1841" s="168"/>
      <c r="D1841" s="168"/>
      <c r="E1841" s="266"/>
      <c r="F1841" s="268"/>
      <c r="G1841" s="168"/>
      <c r="H1841" s="168"/>
      <c r="I1841" s="168"/>
      <c r="J1841" s="168"/>
      <c r="K1841" s="168"/>
      <c r="L1841" s="196"/>
    </row>
    <row r="1842" spans="1:13" ht="26.25" customHeight="1">
      <c r="A1842" s="167"/>
      <c r="B1842" s="276"/>
      <c r="C1842" s="168"/>
      <c r="D1842" s="168"/>
      <c r="E1842" s="266"/>
      <c r="F1842" s="268"/>
      <c r="G1842" s="168"/>
      <c r="H1842" s="168"/>
      <c r="I1842" s="168"/>
      <c r="J1842" s="168"/>
      <c r="K1842" s="168"/>
      <c r="L1842" s="196"/>
    </row>
    <row r="1843" spans="1:13" ht="26.25" customHeight="1">
      <c r="A1843" s="167"/>
      <c r="B1843" s="276"/>
      <c r="C1843" s="168"/>
      <c r="D1843" s="168"/>
      <c r="E1843" s="266"/>
      <c r="F1843" s="268"/>
      <c r="G1843" s="168"/>
      <c r="H1843" s="168"/>
      <c r="I1843" s="168"/>
      <c r="J1843" s="168"/>
      <c r="K1843" s="168"/>
      <c r="L1843" s="196"/>
    </row>
    <row r="1844" spans="1:13" s="242" customFormat="1" ht="26.25" customHeight="1">
      <c r="A1844" s="293"/>
      <c r="B1844" s="294"/>
      <c r="C1844" s="295"/>
      <c r="D1844" s="295"/>
      <c r="E1844" s="304"/>
      <c r="F1844" s="305"/>
      <c r="G1844" s="295"/>
      <c r="H1844" s="295"/>
      <c r="I1844" s="295"/>
      <c r="J1844" s="295"/>
      <c r="K1844" s="295"/>
      <c r="L1844" s="239"/>
      <c r="M1844" s="241"/>
    </row>
    <row r="1845" spans="1:13" ht="26.25" customHeight="1">
      <c r="A1845" s="167"/>
      <c r="B1845" s="276"/>
      <c r="C1845" s="168"/>
      <c r="D1845" s="168"/>
      <c r="E1845" s="266"/>
      <c r="F1845" s="268"/>
      <c r="G1845" s="168"/>
      <c r="H1845" s="168"/>
      <c r="I1845" s="168"/>
      <c r="J1845" s="168"/>
      <c r="K1845" s="168"/>
      <c r="L1845" s="196"/>
    </row>
    <row r="1846" spans="1:13" ht="26.25" customHeight="1">
      <c r="A1846" s="167"/>
      <c r="B1846" s="276"/>
      <c r="C1846" s="168"/>
      <c r="D1846" s="168"/>
      <c r="E1846" s="266"/>
      <c r="F1846" s="268"/>
      <c r="G1846" s="168"/>
      <c r="H1846" s="168"/>
      <c r="I1846" s="168"/>
      <c r="J1846" s="168"/>
      <c r="K1846" s="168"/>
      <c r="L1846" s="196"/>
    </row>
    <row r="1847" spans="1:13" ht="26.25" customHeight="1">
      <c r="A1847" s="167"/>
      <c r="B1847" s="276"/>
      <c r="C1847" s="168"/>
      <c r="D1847" s="168"/>
      <c r="E1847" s="266"/>
      <c r="F1847" s="268"/>
      <c r="G1847" s="168"/>
      <c r="H1847" s="168"/>
      <c r="I1847" s="168"/>
      <c r="J1847" s="168"/>
      <c r="K1847" s="168"/>
      <c r="L1847" s="196"/>
    </row>
    <row r="1848" spans="1:13" ht="26.25" customHeight="1">
      <c r="A1848" s="167"/>
      <c r="B1848" s="276"/>
      <c r="C1848" s="168"/>
      <c r="D1848" s="168"/>
      <c r="E1848" s="266"/>
      <c r="F1848" s="268"/>
      <c r="G1848" s="168"/>
      <c r="H1848" s="168"/>
      <c r="I1848" s="168"/>
      <c r="J1848" s="168"/>
      <c r="K1848" s="168"/>
      <c r="L1848" s="196"/>
    </row>
    <row r="1849" spans="1:13" ht="26.25" customHeight="1">
      <c r="A1849" s="167"/>
      <c r="B1849" s="276"/>
      <c r="C1849" s="168"/>
      <c r="D1849" s="168"/>
      <c r="E1849" s="266"/>
      <c r="F1849" s="268"/>
      <c r="G1849" s="168"/>
      <c r="H1849" s="168"/>
      <c r="I1849" s="168"/>
      <c r="J1849" s="168"/>
      <c r="K1849" s="168"/>
      <c r="L1849" s="196"/>
    </row>
    <row r="1850" spans="1:13" ht="26.25" customHeight="1">
      <c r="A1850" s="167"/>
      <c r="B1850" s="276"/>
      <c r="C1850" s="168"/>
      <c r="D1850" s="168"/>
      <c r="E1850" s="266"/>
      <c r="F1850" s="268"/>
      <c r="G1850" s="168"/>
      <c r="H1850" s="168"/>
      <c r="I1850" s="168"/>
      <c r="J1850" s="168"/>
      <c r="K1850" s="168"/>
      <c r="L1850" s="196"/>
    </row>
    <row r="1851" spans="1:13" ht="26.25" customHeight="1">
      <c r="A1851" s="167"/>
      <c r="B1851" s="276"/>
      <c r="C1851" s="168"/>
      <c r="D1851" s="168"/>
      <c r="E1851" s="266"/>
      <c r="F1851" s="268"/>
      <c r="G1851" s="168"/>
      <c r="H1851" s="168"/>
      <c r="I1851" s="168"/>
      <c r="J1851" s="168"/>
      <c r="K1851" s="168"/>
      <c r="L1851" s="196"/>
    </row>
    <row r="1852" spans="1:13" ht="26.25" customHeight="1">
      <c r="A1852" s="167"/>
      <c r="B1852" s="276"/>
      <c r="C1852" s="168"/>
      <c r="D1852" s="168"/>
      <c r="E1852" s="266"/>
      <c r="F1852" s="268"/>
      <c r="G1852" s="168"/>
      <c r="H1852" s="168"/>
      <c r="I1852" s="168"/>
      <c r="J1852" s="168"/>
      <c r="K1852" s="168"/>
      <c r="L1852" s="196"/>
    </row>
    <row r="1853" spans="1:13" ht="26.25" customHeight="1">
      <c r="A1853" s="167"/>
      <c r="B1853" s="276"/>
      <c r="C1853" s="168"/>
      <c r="D1853" s="168"/>
      <c r="E1853" s="266"/>
      <c r="F1853" s="268"/>
      <c r="G1853" s="168"/>
      <c r="H1853" s="168"/>
      <c r="I1853" s="168"/>
      <c r="J1853" s="168"/>
      <c r="K1853" s="168"/>
      <c r="L1853" s="196"/>
    </row>
    <row r="1854" spans="1:13" ht="26.25" customHeight="1">
      <c r="A1854" s="167"/>
      <c r="B1854" s="276"/>
      <c r="C1854" s="168"/>
      <c r="D1854" s="168"/>
      <c r="E1854" s="266"/>
      <c r="F1854" s="268"/>
      <c r="G1854" s="168"/>
      <c r="H1854" s="168"/>
      <c r="I1854" s="168"/>
      <c r="J1854" s="168"/>
      <c r="K1854" s="168"/>
      <c r="L1854" s="196"/>
    </row>
    <row r="1855" spans="1:13" ht="26.25" customHeight="1">
      <c r="A1855" s="167"/>
      <c r="B1855" s="276"/>
      <c r="C1855" s="168"/>
      <c r="D1855" s="168"/>
      <c r="E1855" s="266"/>
      <c r="F1855" s="268"/>
      <c r="G1855" s="168"/>
      <c r="H1855" s="168"/>
      <c r="I1855" s="168"/>
      <c r="J1855" s="168"/>
      <c r="K1855" s="168"/>
      <c r="L1855" s="196"/>
    </row>
    <row r="1856" spans="1:13" ht="26.25" customHeight="1">
      <c r="A1856" s="167"/>
      <c r="B1856" s="276"/>
      <c r="C1856" s="168"/>
      <c r="D1856" s="168"/>
      <c r="E1856" s="266"/>
      <c r="F1856" s="268"/>
      <c r="G1856" s="168"/>
      <c r="H1856" s="168"/>
      <c r="I1856" s="168"/>
      <c r="J1856" s="168"/>
      <c r="K1856" s="168"/>
      <c r="L1856" s="196"/>
    </row>
    <row r="1857" spans="1:13" ht="26.25" customHeight="1">
      <c r="A1857" s="167"/>
      <c r="B1857" s="276"/>
      <c r="C1857" s="168"/>
      <c r="D1857" s="168"/>
      <c r="E1857" s="266"/>
      <c r="F1857" s="268"/>
      <c r="G1857" s="168"/>
      <c r="H1857" s="168"/>
      <c r="I1857" s="168"/>
      <c r="J1857" s="168"/>
      <c r="K1857" s="168"/>
      <c r="L1857" s="196"/>
    </row>
    <row r="1858" spans="1:13" ht="26.25" customHeight="1">
      <c r="A1858" s="167"/>
      <c r="B1858" s="276"/>
      <c r="C1858" s="168"/>
      <c r="D1858" s="168"/>
      <c r="E1858" s="266"/>
      <c r="F1858" s="268"/>
      <c r="G1858" s="168"/>
      <c r="H1858" s="168"/>
      <c r="I1858" s="168"/>
      <c r="J1858" s="168"/>
      <c r="K1858" s="168"/>
      <c r="L1858" s="196"/>
    </row>
    <row r="1859" spans="1:13" ht="26.25" customHeight="1">
      <c r="A1859" s="167"/>
      <c r="B1859" s="276"/>
      <c r="C1859" s="168"/>
      <c r="D1859" s="168"/>
      <c r="E1859" s="266"/>
      <c r="F1859" s="268"/>
      <c r="G1859" s="168"/>
      <c r="H1859" s="168"/>
      <c r="I1859" s="168"/>
      <c r="J1859" s="168"/>
      <c r="K1859" s="168"/>
      <c r="L1859" s="196"/>
    </row>
    <row r="1860" spans="1:13" ht="26.25" customHeight="1">
      <c r="A1860" s="167"/>
      <c r="B1860" s="276"/>
      <c r="C1860" s="168"/>
      <c r="D1860" s="168"/>
      <c r="E1860" s="266"/>
      <c r="F1860" s="268"/>
      <c r="G1860" s="168"/>
      <c r="H1860" s="168"/>
      <c r="I1860" s="168"/>
      <c r="J1860" s="168"/>
      <c r="K1860" s="168"/>
      <c r="L1860" s="196"/>
    </row>
    <row r="1861" spans="1:13" ht="26.25" customHeight="1">
      <c r="A1861" s="167"/>
      <c r="B1861" s="276"/>
      <c r="C1861" s="168"/>
      <c r="D1861" s="168"/>
      <c r="E1861" s="266"/>
      <c r="F1861" s="268"/>
      <c r="G1861" s="168"/>
      <c r="H1861" s="168"/>
      <c r="I1861" s="168"/>
      <c r="J1861" s="168"/>
      <c r="K1861" s="168"/>
      <c r="L1861" s="196"/>
    </row>
    <row r="1862" spans="1:13" ht="26.25" customHeight="1">
      <c r="A1862" s="167"/>
      <c r="B1862" s="276"/>
      <c r="C1862" s="168"/>
      <c r="D1862" s="168"/>
      <c r="E1862" s="266"/>
      <c r="F1862" s="268"/>
      <c r="G1862" s="168"/>
      <c r="H1862" s="168"/>
      <c r="I1862" s="168"/>
      <c r="J1862" s="168"/>
      <c r="K1862" s="168"/>
      <c r="L1862" s="196"/>
    </row>
    <row r="1863" spans="1:13" s="242" customFormat="1" ht="26.25" customHeight="1">
      <c r="A1863" s="293"/>
      <c r="B1863" s="294"/>
      <c r="C1863" s="295"/>
      <c r="D1863" s="295"/>
      <c r="E1863" s="304"/>
      <c r="F1863" s="305"/>
      <c r="G1863" s="295"/>
      <c r="H1863" s="295"/>
      <c r="I1863" s="295"/>
      <c r="J1863" s="295"/>
      <c r="K1863" s="295"/>
      <c r="L1863" s="239"/>
      <c r="M1863" s="241"/>
    </row>
    <row r="1864" spans="1:13" ht="26.25" customHeight="1">
      <c r="A1864" s="167"/>
      <c r="B1864" s="276"/>
      <c r="C1864" s="168"/>
      <c r="D1864" s="168"/>
      <c r="E1864" s="266"/>
      <c r="F1864" s="268"/>
      <c r="G1864" s="168"/>
      <c r="H1864" s="168"/>
      <c r="I1864" s="168"/>
      <c r="J1864" s="168"/>
      <c r="K1864" s="168"/>
      <c r="L1864" s="196"/>
    </row>
    <row r="1865" spans="1:13" ht="26.25" customHeight="1">
      <c r="A1865" s="167"/>
      <c r="B1865" s="276"/>
      <c r="C1865" s="168"/>
      <c r="D1865" s="168"/>
      <c r="E1865" s="266"/>
      <c r="F1865" s="268"/>
      <c r="G1865" s="168"/>
      <c r="H1865" s="168"/>
      <c r="I1865" s="168"/>
      <c r="J1865" s="168"/>
      <c r="K1865" s="168"/>
      <c r="L1865" s="196"/>
    </row>
    <row r="1866" spans="1:13" ht="26.25" customHeight="1">
      <c r="A1866" s="167"/>
      <c r="B1866" s="276"/>
      <c r="C1866" s="168"/>
      <c r="D1866" s="168"/>
      <c r="E1866" s="266"/>
      <c r="F1866" s="268"/>
      <c r="G1866" s="168"/>
      <c r="H1866" s="168"/>
      <c r="I1866" s="168"/>
      <c r="J1866" s="168"/>
      <c r="K1866" s="168"/>
      <c r="L1866" s="196"/>
    </row>
    <row r="1867" spans="1:13" ht="26.25" customHeight="1">
      <c r="A1867" s="167"/>
      <c r="B1867" s="276"/>
      <c r="C1867" s="168"/>
      <c r="D1867" s="168"/>
      <c r="E1867" s="266"/>
      <c r="F1867" s="268"/>
      <c r="G1867" s="168"/>
      <c r="H1867" s="168"/>
      <c r="I1867" s="168"/>
      <c r="J1867" s="168"/>
      <c r="K1867" s="168"/>
      <c r="L1867" s="196"/>
    </row>
    <row r="1868" spans="1:13" ht="26.25" customHeight="1">
      <c r="A1868" s="167"/>
      <c r="B1868" s="276"/>
      <c r="C1868" s="168"/>
      <c r="D1868" s="168"/>
      <c r="E1868" s="266"/>
      <c r="F1868" s="268"/>
      <c r="G1868" s="168"/>
      <c r="H1868" s="168"/>
      <c r="I1868" s="168"/>
      <c r="J1868" s="168"/>
      <c r="K1868" s="168"/>
      <c r="L1868" s="196"/>
    </row>
    <row r="1869" spans="1:13" ht="26.25" customHeight="1">
      <c r="A1869" s="167"/>
      <c r="B1869" s="276"/>
      <c r="C1869" s="168"/>
      <c r="D1869" s="168"/>
      <c r="E1869" s="266"/>
      <c r="F1869" s="268"/>
      <c r="G1869" s="168"/>
      <c r="H1869" s="168"/>
      <c r="I1869" s="168"/>
      <c r="J1869" s="168"/>
      <c r="K1869" s="168"/>
      <c r="L1869" s="196"/>
    </row>
    <row r="1870" spans="1:13" ht="26.25" customHeight="1">
      <c r="A1870" s="167"/>
      <c r="B1870" s="276"/>
      <c r="C1870" s="168"/>
      <c r="D1870" s="168"/>
      <c r="E1870" s="266"/>
      <c r="F1870" s="268"/>
      <c r="G1870" s="168"/>
      <c r="H1870" s="168"/>
      <c r="I1870" s="168"/>
      <c r="J1870" s="168"/>
      <c r="K1870" s="168"/>
      <c r="L1870" s="196"/>
    </row>
    <row r="1871" spans="1:13" ht="26.25" customHeight="1">
      <c r="A1871" s="167"/>
      <c r="B1871" s="276"/>
      <c r="C1871" s="168"/>
      <c r="D1871" s="168"/>
      <c r="E1871" s="266"/>
      <c r="F1871" s="268"/>
      <c r="G1871" s="168"/>
      <c r="H1871" s="168"/>
      <c r="I1871" s="168"/>
      <c r="J1871" s="168"/>
      <c r="K1871" s="168"/>
      <c r="L1871" s="196"/>
    </row>
    <row r="1872" spans="1:13" ht="26.25" customHeight="1">
      <c r="A1872" s="167"/>
      <c r="B1872" s="276"/>
      <c r="C1872" s="168"/>
      <c r="D1872" s="168"/>
      <c r="E1872" s="266"/>
      <c r="F1872" s="268"/>
      <c r="G1872" s="168"/>
      <c r="H1872" s="168"/>
      <c r="I1872" s="168"/>
      <c r="J1872" s="168"/>
      <c r="K1872" s="168"/>
      <c r="L1872" s="196"/>
    </row>
    <row r="1873" spans="1:13" ht="26.25" customHeight="1">
      <c r="A1873" s="167"/>
      <c r="B1873" s="276"/>
      <c r="C1873" s="168"/>
      <c r="D1873" s="168"/>
      <c r="E1873" s="266"/>
      <c r="F1873" s="268"/>
      <c r="G1873" s="168"/>
      <c r="H1873" s="168"/>
      <c r="I1873" s="168"/>
      <c r="J1873" s="168"/>
      <c r="K1873" s="168"/>
      <c r="L1873" s="196"/>
    </row>
    <row r="1874" spans="1:13" s="242" customFormat="1" ht="26.25" customHeight="1">
      <c r="A1874" s="293"/>
      <c r="B1874" s="294"/>
      <c r="C1874" s="295"/>
      <c r="D1874" s="295"/>
      <c r="E1874" s="304"/>
      <c r="F1874" s="305"/>
      <c r="G1874" s="295"/>
      <c r="H1874" s="295"/>
      <c r="I1874" s="295"/>
      <c r="J1874" s="295"/>
      <c r="K1874" s="295"/>
      <c r="L1874" s="239"/>
      <c r="M1874" s="241"/>
    </row>
    <row r="1875" spans="1:13" s="242" customFormat="1" ht="26.25" customHeight="1">
      <c r="A1875" s="293"/>
      <c r="B1875" s="294"/>
      <c r="C1875" s="295"/>
      <c r="D1875" s="295"/>
      <c r="E1875" s="304"/>
      <c r="F1875" s="305"/>
      <c r="G1875" s="295"/>
      <c r="H1875" s="295"/>
      <c r="I1875" s="295"/>
      <c r="J1875" s="295"/>
      <c r="K1875" s="295"/>
      <c r="L1875" s="239"/>
      <c r="M1875" s="241"/>
    </row>
    <row r="1876" spans="1:13" ht="26.25" customHeight="1">
      <c r="A1876" s="167"/>
      <c r="B1876" s="276"/>
      <c r="C1876" s="168"/>
      <c r="D1876" s="168"/>
      <c r="E1876" s="266"/>
      <c r="F1876" s="268"/>
      <c r="G1876" s="168"/>
      <c r="H1876" s="168"/>
      <c r="I1876" s="168"/>
      <c r="J1876" s="168"/>
      <c r="K1876" s="168"/>
      <c r="L1876" s="196"/>
    </row>
    <row r="1877" spans="1:13" ht="26.25" customHeight="1">
      <c r="A1877" s="167"/>
      <c r="B1877" s="276"/>
      <c r="C1877" s="168"/>
      <c r="D1877" s="168"/>
      <c r="E1877" s="266"/>
      <c r="F1877" s="268"/>
      <c r="G1877" s="168"/>
      <c r="H1877" s="168"/>
      <c r="I1877" s="168"/>
      <c r="J1877" s="168"/>
      <c r="K1877" s="168"/>
      <c r="L1877" s="196"/>
    </row>
    <row r="1878" spans="1:13" ht="26.25" customHeight="1">
      <c r="A1878" s="167"/>
      <c r="B1878" s="276"/>
      <c r="C1878" s="168"/>
      <c r="D1878" s="168"/>
      <c r="E1878" s="266"/>
      <c r="F1878" s="268"/>
      <c r="G1878" s="168"/>
      <c r="H1878" s="168"/>
      <c r="I1878" s="168"/>
      <c r="J1878" s="168"/>
      <c r="K1878" s="168"/>
      <c r="L1878" s="196"/>
    </row>
    <row r="1879" spans="1:13" ht="26.25" customHeight="1">
      <c r="A1879" s="167"/>
      <c r="B1879" s="276"/>
      <c r="C1879" s="168"/>
      <c r="D1879" s="168"/>
      <c r="E1879" s="266"/>
      <c r="F1879" s="268"/>
      <c r="G1879" s="168"/>
      <c r="H1879" s="168"/>
      <c r="I1879" s="168"/>
      <c r="J1879" s="168"/>
      <c r="K1879" s="168"/>
      <c r="L1879" s="196"/>
    </row>
    <row r="1880" spans="1:13" ht="26.25" customHeight="1">
      <c r="A1880" s="167"/>
      <c r="B1880" s="276"/>
      <c r="C1880" s="168"/>
      <c r="D1880" s="168"/>
      <c r="E1880" s="266"/>
      <c r="F1880" s="268"/>
      <c r="G1880" s="168"/>
      <c r="H1880" s="168"/>
      <c r="I1880" s="168"/>
      <c r="J1880" s="168"/>
      <c r="K1880" s="168"/>
      <c r="L1880" s="196"/>
    </row>
    <row r="1881" spans="1:13" ht="26.25" customHeight="1">
      <c r="A1881" s="167"/>
      <c r="B1881" s="276"/>
      <c r="C1881" s="168"/>
      <c r="D1881" s="168"/>
      <c r="E1881" s="266"/>
      <c r="F1881" s="268"/>
      <c r="G1881" s="168"/>
      <c r="H1881" s="168"/>
      <c r="I1881" s="168"/>
      <c r="J1881" s="168"/>
      <c r="K1881" s="168"/>
      <c r="L1881" s="196"/>
    </row>
    <row r="1882" spans="1:13" ht="26.25" customHeight="1">
      <c r="A1882" s="167"/>
      <c r="B1882" s="276"/>
      <c r="C1882" s="168"/>
      <c r="D1882" s="168"/>
      <c r="E1882" s="266"/>
      <c r="F1882" s="268"/>
      <c r="G1882" s="168"/>
      <c r="H1882" s="168"/>
      <c r="I1882" s="168"/>
      <c r="J1882" s="168"/>
      <c r="K1882" s="168"/>
      <c r="L1882" s="196"/>
    </row>
    <row r="1883" spans="1:13" ht="26.25" customHeight="1">
      <c r="A1883" s="167"/>
      <c r="B1883" s="276"/>
      <c r="C1883" s="168"/>
      <c r="D1883" s="168"/>
      <c r="E1883" s="266"/>
      <c r="F1883" s="268"/>
      <c r="G1883" s="168"/>
      <c r="H1883" s="168"/>
      <c r="I1883" s="168"/>
      <c r="J1883" s="168"/>
      <c r="K1883" s="168"/>
      <c r="L1883" s="196"/>
    </row>
    <row r="1884" spans="1:13" ht="26.25" customHeight="1">
      <c r="A1884" s="167"/>
      <c r="B1884" s="276"/>
      <c r="C1884" s="168"/>
      <c r="D1884" s="168"/>
      <c r="E1884" s="266"/>
      <c r="F1884" s="268"/>
      <c r="G1884" s="168"/>
      <c r="H1884" s="168"/>
      <c r="I1884" s="168"/>
      <c r="J1884" s="168"/>
      <c r="K1884" s="168"/>
      <c r="L1884" s="196"/>
    </row>
    <row r="1885" spans="1:13" ht="26.25" customHeight="1">
      <c r="A1885" s="167"/>
      <c r="B1885" s="276"/>
      <c r="C1885" s="168"/>
      <c r="D1885" s="168"/>
      <c r="E1885" s="266"/>
      <c r="F1885" s="268"/>
      <c r="G1885" s="168"/>
      <c r="H1885" s="168"/>
      <c r="I1885" s="168"/>
      <c r="J1885" s="168"/>
      <c r="K1885" s="168"/>
      <c r="L1885" s="196"/>
    </row>
    <row r="1886" spans="1:13" ht="26.25" customHeight="1">
      <c r="A1886" s="167"/>
      <c r="B1886" s="276"/>
      <c r="C1886" s="168"/>
      <c r="D1886" s="168"/>
      <c r="E1886" s="266"/>
      <c r="F1886" s="268"/>
      <c r="G1886" s="168"/>
      <c r="H1886" s="168"/>
      <c r="I1886" s="168"/>
      <c r="J1886" s="168"/>
      <c r="K1886" s="168"/>
      <c r="L1886" s="196"/>
    </row>
    <row r="1887" spans="1:13" ht="26.25" customHeight="1">
      <c r="A1887" s="167"/>
      <c r="B1887" s="276"/>
      <c r="C1887" s="168"/>
      <c r="D1887" s="168"/>
      <c r="E1887" s="266"/>
      <c r="F1887" s="268"/>
      <c r="G1887" s="168"/>
      <c r="H1887" s="168"/>
      <c r="I1887" s="168"/>
      <c r="J1887" s="168"/>
      <c r="K1887" s="168"/>
      <c r="L1887" s="196"/>
    </row>
    <row r="1888" spans="1:13" ht="26.25" customHeight="1">
      <c r="A1888" s="167"/>
      <c r="B1888" s="276"/>
      <c r="C1888" s="168"/>
      <c r="D1888" s="168"/>
      <c r="E1888" s="266"/>
      <c r="F1888" s="268"/>
      <c r="G1888" s="168"/>
      <c r="H1888" s="168"/>
      <c r="I1888" s="168"/>
      <c r="J1888" s="168"/>
      <c r="K1888" s="168"/>
      <c r="L1888" s="196"/>
    </row>
    <row r="1889" spans="1:12" ht="26.25" customHeight="1">
      <c r="A1889" s="167"/>
      <c r="B1889" s="276"/>
      <c r="C1889" s="168"/>
      <c r="D1889" s="168"/>
      <c r="E1889" s="266"/>
      <c r="F1889" s="268"/>
      <c r="G1889" s="168"/>
      <c r="H1889" s="168"/>
      <c r="I1889" s="168"/>
      <c r="J1889" s="168"/>
      <c r="K1889" s="168"/>
      <c r="L1889" s="196"/>
    </row>
    <row r="1890" spans="1:12" ht="26.25" customHeight="1">
      <c r="A1890" s="167"/>
      <c r="B1890" s="276"/>
      <c r="C1890" s="168"/>
      <c r="D1890" s="168"/>
      <c r="E1890" s="266"/>
      <c r="F1890" s="268"/>
      <c r="G1890" s="168"/>
      <c r="H1890" s="168"/>
      <c r="I1890" s="168"/>
      <c r="J1890" s="168"/>
      <c r="K1890" s="168"/>
      <c r="L1890" s="196"/>
    </row>
    <row r="1891" spans="1:12" ht="26.25" customHeight="1">
      <c r="A1891" s="167"/>
      <c r="B1891" s="276"/>
      <c r="C1891" s="168"/>
      <c r="D1891" s="168"/>
      <c r="E1891" s="266"/>
      <c r="F1891" s="268"/>
      <c r="G1891" s="168"/>
      <c r="H1891" s="168"/>
      <c r="I1891" s="168"/>
      <c r="J1891" s="168"/>
      <c r="K1891" s="168"/>
      <c r="L1891" s="196"/>
    </row>
    <row r="1892" spans="1:12" ht="26.25" customHeight="1">
      <c r="A1892" s="167"/>
      <c r="B1892" s="276"/>
      <c r="C1892" s="168"/>
      <c r="D1892" s="168"/>
      <c r="E1892" s="266"/>
      <c r="F1892" s="268"/>
      <c r="G1892" s="168"/>
      <c r="H1892" s="168"/>
      <c r="I1892" s="168"/>
      <c r="J1892" s="168"/>
      <c r="K1892" s="168"/>
      <c r="L1892" s="196"/>
    </row>
    <row r="1893" spans="1:12" ht="26.25" customHeight="1">
      <c r="A1893" s="167"/>
      <c r="B1893" s="276"/>
      <c r="C1893" s="168"/>
      <c r="D1893" s="168"/>
      <c r="E1893" s="266"/>
      <c r="F1893" s="268"/>
      <c r="G1893" s="168"/>
      <c r="H1893" s="168"/>
      <c r="I1893" s="168"/>
      <c r="J1893" s="168"/>
      <c r="K1893" s="168"/>
      <c r="L1893" s="196"/>
    </row>
    <row r="1894" spans="1:12" ht="26.25" customHeight="1">
      <c r="A1894" s="167"/>
      <c r="B1894" s="276"/>
      <c r="C1894" s="168"/>
      <c r="D1894" s="168"/>
      <c r="E1894" s="266"/>
      <c r="F1894" s="268"/>
      <c r="G1894" s="168"/>
      <c r="H1894" s="168"/>
      <c r="I1894" s="168"/>
      <c r="J1894" s="168"/>
      <c r="K1894" s="168"/>
      <c r="L1894" s="196"/>
    </row>
    <row r="1895" spans="1:12" ht="26.25" customHeight="1">
      <c r="A1895" s="167"/>
      <c r="B1895" s="276"/>
      <c r="C1895" s="168"/>
      <c r="D1895" s="168"/>
      <c r="E1895" s="266"/>
      <c r="F1895" s="268"/>
      <c r="G1895" s="168"/>
      <c r="H1895" s="168"/>
      <c r="I1895" s="168"/>
      <c r="J1895" s="168"/>
      <c r="K1895" s="168"/>
      <c r="L1895" s="196"/>
    </row>
    <row r="1896" spans="1:12" ht="26.25" customHeight="1">
      <c r="A1896" s="167"/>
      <c r="B1896" s="276"/>
      <c r="C1896" s="168"/>
      <c r="D1896" s="168"/>
      <c r="E1896" s="266"/>
      <c r="F1896" s="268"/>
      <c r="G1896" s="168"/>
      <c r="H1896" s="168"/>
      <c r="I1896" s="168"/>
      <c r="J1896" s="168"/>
      <c r="K1896" s="168"/>
      <c r="L1896" s="196"/>
    </row>
    <row r="1897" spans="1:12" ht="26.25" customHeight="1">
      <c r="A1897" s="167"/>
      <c r="B1897" s="276"/>
      <c r="C1897" s="168"/>
      <c r="D1897" s="168"/>
      <c r="E1897" s="266"/>
      <c r="F1897" s="268"/>
      <c r="G1897" s="168"/>
      <c r="H1897" s="168"/>
      <c r="I1897" s="168"/>
      <c r="J1897" s="168"/>
      <c r="K1897" s="168"/>
      <c r="L1897" s="196"/>
    </row>
    <row r="1898" spans="1:12" ht="26.25" customHeight="1">
      <c r="A1898" s="167"/>
      <c r="B1898" s="276"/>
      <c r="C1898" s="168"/>
      <c r="D1898" s="168"/>
      <c r="E1898" s="285"/>
      <c r="F1898" s="268"/>
      <c r="G1898" s="168"/>
      <c r="H1898" s="168"/>
      <c r="I1898" s="168"/>
      <c r="J1898" s="168"/>
      <c r="K1898" s="168"/>
      <c r="L1898" s="196"/>
    </row>
    <row r="1899" spans="1:12" ht="26.25" customHeight="1">
      <c r="A1899" s="167"/>
      <c r="B1899" s="276"/>
      <c r="C1899" s="168"/>
      <c r="D1899" s="168"/>
      <c r="E1899" s="266"/>
      <c r="F1899" s="268"/>
      <c r="G1899" s="168"/>
      <c r="H1899" s="168"/>
      <c r="I1899" s="168"/>
      <c r="J1899" s="168"/>
      <c r="K1899" s="168"/>
      <c r="L1899" s="196"/>
    </row>
    <row r="1900" spans="1:12" ht="26.25" customHeight="1">
      <c r="A1900" s="167"/>
      <c r="B1900" s="276"/>
      <c r="C1900" s="168"/>
      <c r="D1900" s="168"/>
      <c r="E1900" s="266"/>
      <c r="F1900" s="268"/>
      <c r="G1900" s="168"/>
      <c r="H1900" s="168"/>
      <c r="I1900" s="168"/>
      <c r="J1900" s="168"/>
      <c r="K1900" s="168"/>
      <c r="L1900" s="196"/>
    </row>
    <row r="1901" spans="1:12" ht="26.25" customHeight="1">
      <c r="A1901" s="167"/>
      <c r="B1901" s="276"/>
      <c r="C1901" s="168"/>
      <c r="D1901" s="168"/>
      <c r="E1901" s="266"/>
      <c r="F1901" s="268"/>
      <c r="G1901" s="168"/>
      <c r="H1901" s="168"/>
      <c r="I1901" s="168"/>
      <c r="J1901" s="168"/>
      <c r="K1901" s="168"/>
      <c r="L1901" s="196"/>
    </row>
    <row r="1902" spans="1:12" ht="26.25" customHeight="1">
      <c r="A1902" s="167"/>
      <c r="B1902" s="276"/>
      <c r="C1902" s="168"/>
      <c r="D1902" s="168"/>
      <c r="E1902" s="266"/>
      <c r="F1902" s="268"/>
      <c r="G1902" s="168"/>
      <c r="H1902" s="168"/>
      <c r="I1902" s="168"/>
      <c r="J1902" s="168"/>
      <c r="K1902" s="168"/>
      <c r="L1902" s="196"/>
    </row>
    <row r="1903" spans="1:12" ht="26.25" customHeight="1">
      <c r="A1903" s="167"/>
      <c r="B1903" s="276"/>
      <c r="C1903" s="168"/>
      <c r="D1903" s="168"/>
      <c r="E1903" s="266"/>
      <c r="F1903" s="268"/>
      <c r="G1903" s="168"/>
      <c r="H1903" s="168"/>
      <c r="I1903" s="168"/>
      <c r="J1903" s="168"/>
      <c r="K1903" s="168"/>
      <c r="L1903" s="196"/>
    </row>
    <row r="1904" spans="1:12" ht="26.25" customHeight="1">
      <c r="A1904" s="167"/>
      <c r="B1904" s="276"/>
      <c r="C1904" s="168"/>
      <c r="D1904" s="168"/>
      <c r="E1904" s="266"/>
      <c r="F1904" s="268"/>
      <c r="G1904" s="168"/>
      <c r="H1904" s="168"/>
      <c r="I1904" s="168"/>
      <c r="J1904" s="168"/>
      <c r="K1904" s="168"/>
      <c r="L1904" s="196"/>
    </row>
    <row r="1905" spans="1:12" ht="26.25" customHeight="1">
      <c r="A1905" s="167"/>
      <c r="B1905" s="276"/>
      <c r="C1905" s="168"/>
      <c r="D1905" s="168"/>
      <c r="E1905" s="266"/>
      <c r="F1905" s="268"/>
      <c r="G1905" s="168"/>
      <c r="H1905" s="168"/>
      <c r="I1905" s="168"/>
      <c r="J1905" s="168"/>
      <c r="K1905" s="168"/>
      <c r="L1905" s="196"/>
    </row>
    <row r="1906" spans="1:12" ht="26.25" customHeight="1">
      <c r="A1906" s="167"/>
      <c r="B1906" s="276"/>
      <c r="C1906" s="168"/>
      <c r="D1906" s="168"/>
      <c r="E1906" s="266"/>
      <c r="F1906" s="268"/>
      <c r="G1906" s="168"/>
      <c r="H1906" s="168"/>
      <c r="I1906" s="168"/>
      <c r="J1906" s="168"/>
      <c r="K1906" s="168"/>
      <c r="L1906" s="196"/>
    </row>
    <row r="1907" spans="1:12" ht="26.25" customHeight="1">
      <c r="A1907" s="167"/>
      <c r="B1907" s="276"/>
      <c r="C1907" s="168"/>
      <c r="D1907" s="168"/>
      <c r="E1907" s="266"/>
      <c r="F1907" s="268"/>
      <c r="G1907" s="168"/>
      <c r="H1907" s="168"/>
      <c r="I1907" s="168"/>
      <c r="J1907" s="168"/>
      <c r="K1907" s="168"/>
      <c r="L1907" s="196"/>
    </row>
    <row r="1908" spans="1:12" ht="26.25" customHeight="1">
      <c r="A1908" s="167"/>
      <c r="B1908" s="276"/>
      <c r="C1908" s="168"/>
      <c r="D1908" s="168"/>
      <c r="E1908" s="266"/>
      <c r="F1908" s="268"/>
      <c r="G1908" s="168"/>
      <c r="H1908" s="168"/>
      <c r="I1908" s="168"/>
      <c r="J1908" s="168"/>
      <c r="K1908" s="168"/>
      <c r="L1908" s="196"/>
    </row>
    <row r="1909" spans="1:12" ht="26.25" customHeight="1">
      <c r="A1909" s="167"/>
      <c r="B1909" s="276"/>
      <c r="C1909" s="168"/>
      <c r="D1909" s="168"/>
      <c r="E1909" s="266"/>
      <c r="F1909" s="268"/>
      <c r="G1909" s="168"/>
      <c r="H1909" s="168"/>
      <c r="I1909" s="168"/>
      <c r="J1909" s="168"/>
      <c r="K1909" s="168"/>
      <c r="L1909" s="196"/>
    </row>
    <row r="1910" spans="1:12" ht="26.25" customHeight="1">
      <c r="A1910" s="167"/>
      <c r="B1910" s="276"/>
      <c r="C1910" s="168"/>
      <c r="D1910" s="168"/>
      <c r="E1910" s="266"/>
      <c r="F1910" s="268"/>
      <c r="G1910" s="168"/>
      <c r="H1910" s="168"/>
      <c r="I1910" s="168"/>
      <c r="J1910" s="168"/>
      <c r="K1910" s="168"/>
      <c r="L1910" s="196"/>
    </row>
    <row r="1911" spans="1:12" ht="26.25" customHeight="1">
      <c r="A1911" s="167"/>
      <c r="B1911" s="276"/>
      <c r="C1911" s="168"/>
      <c r="D1911" s="168"/>
      <c r="E1911" s="266"/>
      <c r="F1911" s="268"/>
      <c r="G1911" s="168"/>
      <c r="H1911" s="168"/>
      <c r="I1911" s="168"/>
      <c r="J1911" s="168"/>
      <c r="K1911" s="168"/>
      <c r="L1911" s="196"/>
    </row>
    <row r="1912" spans="1:12" ht="26.25" customHeight="1">
      <c r="A1912" s="167"/>
      <c r="B1912" s="276"/>
      <c r="C1912" s="168"/>
      <c r="D1912" s="168"/>
      <c r="E1912" s="266"/>
      <c r="F1912" s="268"/>
      <c r="G1912" s="168"/>
      <c r="H1912" s="168"/>
      <c r="I1912" s="168"/>
      <c r="J1912" s="168"/>
      <c r="K1912" s="168"/>
      <c r="L1912" s="196"/>
    </row>
    <row r="1913" spans="1:12" ht="26.25" customHeight="1">
      <c r="A1913" s="167"/>
      <c r="B1913" s="276"/>
      <c r="C1913" s="168"/>
      <c r="D1913" s="168"/>
      <c r="E1913" s="266"/>
      <c r="F1913" s="268"/>
      <c r="G1913" s="168"/>
      <c r="H1913" s="168"/>
      <c r="I1913" s="168"/>
      <c r="J1913" s="168"/>
      <c r="K1913" s="168"/>
      <c r="L1913" s="196"/>
    </row>
    <row r="1914" spans="1:12" ht="26.25" customHeight="1">
      <c r="A1914" s="167"/>
      <c r="B1914" s="276"/>
      <c r="C1914" s="168"/>
      <c r="D1914" s="168"/>
      <c r="E1914" s="266"/>
      <c r="F1914" s="268"/>
      <c r="G1914" s="168"/>
      <c r="H1914" s="168"/>
      <c r="I1914" s="168"/>
      <c r="J1914" s="168"/>
      <c r="K1914" s="168"/>
      <c r="L1914" s="196"/>
    </row>
    <row r="1915" spans="1:12" ht="26.25" customHeight="1">
      <c r="A1915" s="167"/>
      <c r="B1915" s="276"/>
      <c r="C1915" s="168"/>
      <c r="D1915" s="168"/>
      <c r="E1915" s="266"/>
      <c r="F1915" s="268"/>
      <c r="G1915" s="168"/>
      <c r="H1915" s="168"/>
      <c r="I1915" s="168"/>
      <c r="J1915" s="168"/>
      <c r="K1915" s="168"/>
      <c r="L1915" s="196"/>
    </row>
    <row r="1916" spans="1:12" ht="26.25" customHeight="1">
      <c r="A1916" s="167"/>
      <c r="B1916" s="276"/>
      <c r="C1916" s="168"/>
      <c r="D1916" s="168"/>
      <c r="E1916" s="266"/>
      <c r="F1916" s="268"/>
      <c r="G1916" s="168"/>
      <c r="H1916" s="168"/>
      <c r="I1916" s="168"/>
      <c r="J1916" s="168"/>
      <c r="K1916" s="168"/>
      <c r="L1916" s="196"/>
    </row>
    <row r="1917" spans="1:12" ht="26.25" customHeight="1">
      <c r="A1917" s="167"/>
      <c r="B1917" s="276"/>
      <c r="C1917" s="168"/>
      <c r="D1917" s="168"/>
      <c r="E1917" s="266"/>
      <c r="F1917" s="268"/>
      <c r="G1917" s="168"/>
      <c r="H1917" s="168"/>
      <c r="I1917" s="168"/>
      <c r="J1917" s="168"/>
      <c r="K1917" s="168"/>
      <c r="L1917" s="196"/>
    </row>
    <row r="1918" spans="1:12" ht="26.25" customHeight="1">
      <c r="A1918" s="167"/>
      <c r="B1918" s="276"/>
      <c r="C1918" s="168"/>
      <c r="D1918" s="168"/>
      <c r="E1918" s="266"/>
      <c r="F1918" s="268"/>
      <c r="G1918" s="168"/>
      <c r="H1918" s="168"/>
      <c r="I1918" s="168"/>
      <c r="J1918" s="168"/>
      <c r="K1918" s="168"/>
      <c r="L1918" s="196"/>
    </row>
    <row r="1919" spans="1:12" ht="26.25" customHeight="1">
      <c r="A1919" s="167"/>
      <c r="B1919" s="276"/>
      <c r="C1919" s="168"/>
      <c r="D1919" s="168"/>
      <c r="E1919" s="266"/>
      <c r="F1919" s="268"/>
      <c r="G1919" s="168"/>
      <c r="H1919" s="168"/>
      <c r="I1919" s="168"/>
      <c r="J1919" s="168"/>
      <c r="K1919" s="168"/>
      <c r="L1919" s="196"/>
    </row>
    <row r="1920" spans="1:12" ht="26.25" customHeight="1">
      <c r="A1920" s="167"/>
      <c r="B1920" s="276"/>
      <c r="C1920" s="168"/>
      <c r="D1920" s="168"/>
      <c r="E1920" s="266"/>
      <c r="F1920" s="268"/>
      <c r="G1920" s="168"/>
      <c r="H1920" s="168"/>
      <c r="I1920" s="168"/>
      <c r="J1920" s="168"/>
      <c r="K1920" s="168"/>
      <c r="L1920" s="196"/>
    </row>
    <row r="1921" spans="1:12" ht="26.25" customHeight="1">
      <c r="A1921" s="167"/>
      <c r="B1921" s="276"/>
      <c r="C1921" s="168"/>
      <c r="D1921" s="168"/>
      <c r="E1921" s="266"/>
      <c r="F1921" s="268"/>
      <c r="G1921" s="168"/>
      <c r="H1921" s="168"/>
      <c r="I1921" s="168"/>
      <c r="J1921" s="168"/>
      <c r="K1921" s="168"/>
      <c r="L1921" s="196"/>
    </row>
    <row r="1922" spans="1:12" ht="26.25" customHeight="1">
      <c r="A1922" s="167"/>
      <c r="B1922" s="276"/>
      <c r="C1922" s="168"/>
      <c r="D1922" s="168"/>
      <c r="E1922" s="266"/>
      <c r="F1922" s="268"/>
      <c r="G1922" s="168"/>
      <c r="H1922" s="168"/>
      <c r="I1922" s="168"/>
      <c r="J1922" s="168"/>
      <c r="K1922" s="168"/>
      <c r="L1922" s="196"/>
    </row>
    <row r="1923" spans="1:12" ht="26.25" customHeight="1">
      <c r="A1923" s="167"/>
      <c r="B1923" s="276"/>
      <c r="C1923" s="168"/>
      <c r="D1923" s="168"/>
      <c r="E1923" s="266"/>
      <c r="F1923" s="268"/>
      <c r="G1923" s="168"/>
      <c r="H1923" s="168"/>
      <c r="I1923" s="168"/>
      <c r="J1923" s="168"/>
      <c r="K1923" s="168"/>
      <c r="L1923" s="196"/>
    </row>
    <row r="1924" spans="1:12" ht="26.25" customHeight="1">
      <c r="A1924" s="167"/>
      <c r="B1924" s="276"/>
      <c r="C1924" s="168"/>
      <c r="D1924" s="168"/>
      <c r="E1924" s="266"/>
      <c r="F1924" s="268"/>
      <c r="G1924" s="168"/>
      <c r="H1924" s="168"/>
      <c r="I1924" s="168"/>
      <c r="J1924" s="168"/>
      <c r="K1924" s="168"/>
      <c r="L1924" s="196"/>
    </row>
    <row r="1925" spans="1:12" ht="26.25" customHeight="1">
      <c r="A1925" s="167"/>
      <c r="B1925" s="276"/>
      <c r="C1925" s="168"/>
      <c r="D1925" s="168"/>
      <c r="E1925" s="266"/>
      <c r="F1925" s="268"/>
      <c r="G1925" s="168"/>
      <c r="H1925" s="168"/>
      <c r="I1925" s="168"/>
      <c r="J1925" s="168"/>
      <c r="K1925" s="168"/>
      <c r="L1925" s="196"/>
    </row>
    <row r="1926" spans="1:12" ht="26.25" customHeight="1">
      <c r="A1926" s="167"/>
      <c r="B1926" s="276"/>
      <c r="C1926" s="168"/>
      <c r="D1926" s="168"/>
      <c r="E1926" s="266"/>
      <c r="F1926" s="268"/>
      <c r="G1926" s="168"/>
      <c r="H1926" s="168"/>
      <c r="I1926" s="168"/>
      <c r="J1926" s="168"/>
      <c r="K1926" s="168"/>
      <c r="L1926" s="196"/>
    </row>
    <row r="1927" spans="1:12" ht="26.25" customHeight="1">
      <c r="A1927" s="167"/>
      <c r="B1927" s="276"/>
      <c r="C1927" s="168"/>
      <c r="D1927" s="168"/>
      <c r="E1927" s="266"/>
      <c r="F1927" s="268"/>
      <c r="G1927" s="168"/>
      <c r="H1927" s="168"/>
      <c r="I1927" s="168"/>
      <c r="J1927" s="168"/>
      <c r="K1927" s="168"/>
      <c r="L1927" s="196"/>
    </row>
    <row r="1928" spans="1:12" ht="26.25" customHeight="1">
      <c r="A1928" s="167"/>
      <c r="B1928" s="276"/>
      <c r="C1928" s="168"/>
      <c r="D1928" s="168"/>
      <c r="E1928" s="266"/>
      <c r="F1928" s="268"/>
      <c r="G1928" s="168"/>
      <c r="H1928" s="168"/>
      <c r="I1928" s="168"/>
      <c r="J1928" s="168"/>
      <c r="K1928" s="168"/>
      <c r="L1928" s="196"/>
    </row>
    <row r="1929" spans="1:12" ht="26.25" customHeight="1">
      <c r="A1929" s="167"/>
      <c r="B1929" s="276"/>
      <c r="C1929" s="168"/>
      <c r="D1929" s="168"/>
      <c r="E1929" s="266"/>
      <c r="F1929" s="268"/>
      <c r="G1929" s="168"/>
      <c r="H1929" s="168"/>
      <c r="I1929" s="168"/>
      <c r="J1929" s="168"/>
      <c r="K1929" s="168"/>
      <c r="L1929" s="196"/>
    </row>
    <row r="1930" spans="1:12" ht="26.25" customHeight="1">
      <c r="A1930" s="167"/>
      <c r="B1930" s="276"/>
      <c r="C1930" s="168"/>
      <c r="D1930" s="168"/>
      <c r="E1930" s="266"/>
      <c r="F1930" s="268"/>
      <c r="G1930" s="168"/>
      <c r="H1930" s="168"/>
      <c r="I1930" s="168"/>
      <c r="J1930" s="168"/>
      <c r="K1930" s="168"/>
      <c r="L1930" s="196"/>
    </row>
    <row r="1931" spans="1:12" ht="26.25" customHeight="1">
      <c r="A1931" s="167"/>
      <c r="B1931" s="276"/>
      <c r="C1931" s="168"/>
      <c r="D1931" s="168"/>
      <c r="E1931" s="266"/>
      <c r="F1931" s="268"/>
      <c r="G1931" s="168"/>
      <c r="H1931" s="168"/>
      <c r="I1931" s="168"/>
      <c r="J1931" s="168"/>
      <c r="K1931" s="168"/>
      <c r="L1931" s="196"/>
    </row>
    <row r="1932" spans="1:12" ht="26.25" customHeight="1">
      <c r="A1932" s="167"/>
      <c r="B1932" s="276"/>
      <c r="C1932" s="168"/>
      <c r="D1932" s="168"/>
      <c r="E1932" s="266"/>
      <c r="F1932" s="268"/>
      <c r="G1932" s="168"/>
      <c r="H1932" s="168"/>
      <c r="I1932" s="168"/>
      <c r="J1932" s="168"/>
      <c r="K1932" s="168"/>
      <c r="L1932" s="196"/>
    </row>
    <row r="1933" spans="1:12" ht="26.25" customHeight="1">
      <c r="A1933" s="167"/>
      <c r="B1933" s="276"/>
      <c r="C1933" s="168"/>
      <c r="D1933" s="168"/>
      <c r="E1933" s="266"/>
      <c r="F1933" s="268"/>
      <c r="G1933" s="168"/>
      <c r="H1933" s="168"/>
      <c r="I1933" s="168"/>
      <c r="J1933" s="168"/>
      <c r="K1933" s="168"/>
      <c r="L1933" s="196"/>
    </row>
    <row r="1934" spans="1:12" ht="26.25" customHeight="1">
      <c r="A1934" s="167"/>
      <c r="B1934" s="276"/>
      <c r="C1934" s="168"/>
      <c r="D1934" s="168"/>
      <c r="E1934" s="266"/>
      <c r="F1934" s="268"/>
      <c r="G1934" s="168"/>
      <c r="H1934" s="168"/>
      <c r="I1934" s="168"/>
      <c r="J1934" s="168"/>
      <c r="K1934" s="168"/>
      <c r="L1934" s="196"/>
    </row>
    <row r="1935" spans="1:12" ht="26.25" customHeight="1">
      <c r="A1935" s="167"/>
      <c r="B1935" s="276"/>
      <c r="C1935" s="168"/>
      <c r="D1935" s="168"/>
      <c r="E1935" s="266"/>
      <c r="F1935" s="268"/>
      <c r="G1935" s="168"/>
      <c r="H1935" s="168"/>
      <c r="I1935" s="168"/>
      <c r="J1935" s="168"/>
      <c r="K1935" s="168"/>
      <c r="L1935" s="196"/>
    </row>
    <row r="1936" spans="1:12" ht="26.25" customHeight="1">
      <c r="A1936" s="167"/>
      <c r="B1936" s="276"/>
      <c r="C1936" s="168"/>
      <c r="D1936" s="168"/>
      <c r="E1936" s="266"/>
      <c r="F1936" s="268"/>
      <c r="G1936" s="168"/>
      <c r="H1936" s="168"/>
      <c r="I1936" s="168"/>
      <c r="J1936" s="168"/>
      <c r="K1936" s="168"/>
      <c r="L1936" s="196"/>
    </row>
    <row r="1937" spans="1:12" ht="26.25" customHeight="1">
      <c r="A1937" s="167"/>
      <c r="B1937" s="276"/>
      <c r="C1937" s="168"/>
      <c r="D1937" s="168"/>
      <c r="E1937" s="266"/>
      <c r="F1937" s="268"/>
      <c r="G1937" s="168"/>
      <c r="H1937" s="168"/>
      <c r="I1937" s="168"/>
      <c r="J1937" s="168"/>
      <c r="K1937" s="168"/>
      <c r="L1937" s="196"/>
    </row>
    <row r="1938" spans="1:12" ht="26.25" customHeight="1">
      <c r="A1938" s="167"/>
      <c r="B1938" s="276"/>
      <c r="C1938" s="168"/>
      <c r="D1938" s="168"/>
      <c r="E1938" s="266"/>
      <c r="F1938" s="268"/>
      <c r="G1938" s="168"/>
      <c r="H1938" s="168"/>
      <c r="I1938" s="168"/>
      <c r="J1938" s="168"/>
      <c r="K1938" s="168"/>
      <c r="L1938" s="196"/>
    </row>
    <row r="1939" spans="1:12" ht="26.25" customHeight="1">
      <c r="A1939" s="167"/>
      <c r="B1939" s="276"/>
      <c r="C1939" s="168"/>
      <c r="D1939" s="168"/>
      <c r="E1939" s="266"/>
      <c r="F1939" s="268"/>
      <c r="G1939" s="168"/>
      <c r="H1939" s="168"/>
      <c r="I1939" s="168"/>
      <c r="J1939" s="168"/>
      <c r="K1939" s="168"/>
      <c r="L1939" s="196"/>
    </row>
    <row r="1940" spans="1:12" ht="26.25" customHeight="1">
      <c r="A1940" s="167"/>
      <c r="B1940" s="276"/>
      <c r="C1940" s="168"/>
      <c r="D1940" s="168"/>
      <c r="E1940" s="266"/>
      <c r="F1940" s="268"/>
      <c r="G1940" s="168"/>
      <c r="H1940" s="168"/>
      <c r="I1940" s="168"/>
      <c r="J1940" s="168"/>
      <c r="K1940" s="168"/>
      <c r="L1940" s="196"/>
    </row>
    <row r="1941" spans="1:12" ht="26.25" customHeight="1">
      <c r="A1941" s="167"/>
      <c r="B1941" s="276"/>
      <c r="C1941" s="168"/>
      <c r="D1941" s="168"/>
      <c r="E1941" s="266"/>
      <c r="F1941" s="268"/>
      <c r="G1941" s="168"/>
      <c r="H1941" s="168"/>
      <c r="I1941" s="168"/>
      <c r="J1941" s="168"/>
      <c r="K1941" s="168"/>
      <c r="L1941" s="196"/>
    </row>
    <row r="1942" spans="1:12" ht="26.25" customHeight="1">
      <c r="A1942" s="167"/>
      <c r="B1942" s="276"/>
      <c r="C1942" s="168"/>
      <c r="D1942" s="168"/>
      <c r="E1942" s="266"/>
      <c r="F1942" s="268"/>
      <c r="G1942" s="168"/>
      <c r="H1942" s="168"/>
      <c r="I1942" s="168"/>
      <c r="J1942" s="168"/>
      <c r="K1942" s="168"/>
      <c r="L1942" s="196"/>
    </row>
    <row r="1943" spans="1:12" ht="26.25" customHeight="1">
      <c r="A1943" s="167"/>
      <c r="B1943" s="276"/>
      <c r="C1943" s="168"/>
      <c r="D1943" s="168"/>
      <c r="E1943" s="266"/>
      <c r="F1943" s="268"/>
      <c r="G1943" s="168"/>
      <c r="H1943" s="168"/>
      <c r="I1943" s="168"/>
      <c r="J1943" s="168"/>
      <c r="K1943" s="168"/>
      <c r="L1943" s="196"/>
    </row>
    <row r="1944" spans="1:12" ht="26.25" customHeight="1">
      <c r="A1944" s="167"/>
      <c r="B1944" s="276"/>
      <c r="C1944" s="168"/>
      <c r="D1944" s="168"/>
      <c r="E1944" s="266"/>
      <c r="F1944" s="268"/>
      <c r="G1944" s="168"/>
      <c r="H1944" s="168"/>
      <c r="I1944" s="168"/>
      <c r="J1944" s="168"/>
      <c r="K1944" s="168"/>
      <c r="L1944" s="196"/>
    </row>
    <row r="1945" spans="1:12" ht="26.25" customHeight="1">
      <c r="A1945" s="167"/>
      <c r="B1945" s="276"/>
      <c r="C1945" s="168"/>
      <c r="D1945" s="168"/>
      <c r="E1945" s="266"/>
      <c r="F1945" s="268"/>
      <c r="G1945" s="168"/>
      <c r="H1945" s="168"/>
      <c r="I1945" s="168"/>
      <c r="J1945" s="168"/>
      <c r="K1945" s="168"/>
      <c r="L1945" s="196"/>
    </row>
    <row r="1946" spans="1:12" ht="26.25" customHeight="1">
      <c r="A1946" s="167"/>
      <c r="B1946" s="276"/>
      <c r="C1946" s="168"/>
      <c r="D1946" s="168"/>
      <c r="E1946" s="266"/>
      <c r="F1946" s="268"/>
      <c r="G1946" s="168"/>
      <c r="H1946" s="168"/>
      <c r="I1946" s="168"/>
      <c r="J1946" s="168"/>
      <c r="K1946" s="168"/>
      <c r="L1946" s="196"/>
    </row>
    <row r="1947" spans="1:12" ht="26.25" customHeight="1">
      <c r="A1947" s="167"/>
      <c r="B1947" s="276"/>
      <c r="C1947" s="168"/>
      <c r="D1947" s="168"/>
      <c r="E1947" s="266"/>
      <c r="F1947" s="268"/>
      <c r="G1947" s="168"/>
      <c r="H1947" s="168"/>
      <c r="I1947" s="168"/>
      <c r="J1947" s="168"/>
      <c r="K1947" s="168"/>
      <c r="L1947" s="196"/>
    </row>
    <row r="1948" spans="1:12" ht="26.25" customHeight="1">
      <c r="A1948" s="167"/>
      <c r="B1948" s="276"/>
      <c r="C1948" s="168"/>
      <c r="D1948" s="168"/>
      <c r="E1948" s="266"/>
      <c r="F1948" s="268"/>
      <c r="G1948" s="168"/>
      <c r="H1948" s="168"/>
      <c r="I1948" s="168"/>
      <c r="J1948" s="168"/>
      <c r="K1948" s="168"/>
      <c r="L1948" s="196"/>
    </row>
    <row r="1949" spans="1:12" ht="26.25" customHeight="1">
      <c r="A1949" s="167"/>
      <c r="B1949" s="276"/>
      <c r="C1949" s="168"/>
      <c r="D1949" s="168"/>
      <c r="E1949" s="266"/>
      <c r="F1949" s="268"/>
      <c r="G1949" s="168"/>
      <c r="H1949" s="168"/>
      <c r="I1949" s="168"/>
      <c r="J1949" s="168"/>
      <c r="K1949" s="168"/>
      <c r="L1949" s="196"/>
    </row>
    <row r="1950" spans="1:12" ht="26.25" customHeight="1">
      <c r="A1950" s="167"/>
      <c r="B1950" s="276"/>
      <c r="C1950" s="168"/>
      <c r="D1950" s="168"/>
      <c r="E1950" s="266"/>
      <c r="F1950" s="268"/>
      <c r="G1950" s="168"/>
      <c r="H1950" s="168"/>
      <c r="I1950" s="168"/>
      <c r="J1950" s="168"/>
      <c r="K1950" s="168"/>
      <c r="L1950" s="196"/>
    </row>
    <row r="1951" spans="1:12" ht="26.25" customHeight="1">
      <c r="A1951" s="167"/>
      <c r="B1951" s="276"/>
      <c r="C1951" s="168"/>
      <c r="D1951" s="168"/>
      <c r="E1951" s="266"/>
      <c r="F1951" s="268"/>
      <c r="G1951" s="168"/>
      <c r="H1951" s="168"/>
      <c r="I1951" s="168"/>
      <c r="J1951" s="168"/>
      <c r="K1951" s="168"/>
      <c r="L1951" s="196"/>
    </row>
    <row r="1952" spans="1:12" ht="26.25" customHeight="1">
      <c r="A1952" s="167"/>
      <c r="B1952" s="276"/>
      <c r="C1952" s="168"/>
      <c r="D1952" s="168"/>
      <c r="E1952" s="266"/>
      <c r="F1952" s="268"/>
      <c r="G1952" s="168"/>
      <c r="H1952" s="168"/>
      <c r="I1952" s="168"/>
      <c r="J1952" s="168"/>
      <c r="K1952" s="168"/>
      <c r="L1952" s="196"/>
    </row>
    <row r="1953" spans="1:12" ht="26.25" customHeight="1">
      <c r="A1953" s="167"/>
      <c r="B1953" s="276"/>
      <c r="C1953" s="168"/>
      <c r="D1953" s="168"/>
      <c r="E1953" s="266"/>
      <c r="F1953" s="268"/>
      <c r="G1953" s="168"/>
      <c r="H1953" s="168"/>
      <c r="I1953" s="168"/>
      <c r="J1953" s="168"/>
      <c r="K1953" s="168"/>
      <c r="L1953" s="196"/>
    </row>
    <row r="1954" spans="1:12" ht="26.25" customHeight="1">
      <c r="A1954" s="167"/>
      <c r="B1954" s="276"/>
      <c r="C1954" s="168"/>
      <c r="D1954" s="168"/>
      <c r="E1954" s="266"/>
      <c r="F1954" s="268"/>
      <c r="G1954" s="168"/>
      <c r="H1954" s="168"/>
      <c r="I1954" s="168"/>
      <c r="J1954" s="168"/>
      <c r="K1954" s="168"/>
      <c r="L1954" s="196"/>
    </row>
    <row r="1955" spans="1:12" ht="26.25" customHeight="1">
      <c r="A1955" s="167"/>
      <c r="B1955" s="276"/>
      <c r="C1955" s="168"/>
      <c r="D1955" s="168"/>
      <c r="E1955" s="266"/>
      <c r="F1955" s="268"/>
      <c r="G1955" s="168"/>
      <c r="H1955" s="168"/>
      <c r="I1955" s="168"/>
      <c r="J1955" s="168"/>
      <c r="K1955" s="168"/>
      <c r="L1955" s="196"/>
    </row>
    <row r="1956" spans="1:12" ht="26.25" customHeight="1">
      <c r="A1956" s="167"/>
      <c r="B1956" s="276"/>
      <c r="C1956" s="168"/>
      <c r="D1956" s="168"/>
      <c r="E1956" s="266"/>
      <c r="F1956" s="268"/>
      <c r="G1956" s="168"/>
      <c r="H1956" s="168"/>
      <c r="I1956" s="168"/>
      <c r="J1956" s="168"/>
      <c r="K1956" s="168"/>
      <c r="L1956" s="196"/>
    </row>
    <row r="1957" spans="1:12" ht="26.25" customHeight="1">
      <c r="A1957" s="167"/>
      <c r="B1957" s="276"/>
      <c r="C1957" s="168"/>
      <c r="D1957" s="168"/>
      <c r="E1957" s="266"/>
      <c r="F1957" s="268"/>
      <c r="G1957" s="168"/>
      <c r="H1957" s="168"/>
      <c r="I1957" s="168"/>
      <c r="J1957" s="168"/>
      <c r="K1957" s="168"/>
      <c r="L1957" s="196"/>
    </row>
    <row r="1958" spans="1:12" ht="26.25" customHeight="1">
      <c r="A1958" s="167"/>
      <c r="B1958" s="276"/>
      <c r="C1958" s="168"/>
      <c r="D1958" s="168"/>
      <c r="E1958" s="266"/>
      <c r="F1958" s="268"/>
      <c r="G1958" s="168"/>
      <c r="H1958" s="168"/>
      <c r="I1958" s="168"/>
      <c r="J1958" s="168"/>
      <c r="K1958" s="168"/>
      <c r="L1958" s="196"/>
    </row>
    <row r="1959" spans="1:12" ht="26.25" customHeight="1">
      <c r="A1959" s="167"/>
      <c r="B1959" s="276"/>
      <c r="C1959" s="168"/>
      <c r="D1959" s="168"/>
      <c r="E1959" s="266"/>
      <c r="F1959" s="268"/>
      <c r="G1959" s="168"/>
      <c r="H1959" s="168"/>
      <c r="I1959" s="168"/>
      <c r="J1959" s="168"/>
      <c r="K1959" s="168"/>
      <c r="L1959" s="196"/>
    </row>
    <row r="1960" spans="1:12" ht="26.25" customHeight="1">
      <c r="A1960" s="167"/>
      <c r="B1960" s="276"/>
      <c r="C1960" s="168"/>
      <c r="D1960" s="168"/>
      <c r="E1960" s="266"/>
      <c r="F1960" s="268"/>
      <c r="G1960" s="168"/>
      <c r="H1960" s="168"/>
      <c r="I1960" s="168"/>
      <c r="J1960" s="168"/>
      <c r="K1960" s="168"/>
      <c r="L1960" s="196"/>
    </row>
    <row r="1961" spans="1:12" ht="26.25" customHeight="1">
      <c r="A1961" s="167"/>
      <c r="B1961" s="276"/>
      <c r="C1961" s="168"/>
      <c r="D1961" s="168"/>
      <c r="E1961" s="266"/>
      <c r="F1961" s="268"/>
      <c r="G1961" s="168"/>
      <c r="H1961" s="168"/>
      <c r="I1961" s="168"/>
      <c r="J1961" s="168"/>
      <c r="K1961" s="168"/>
      <c r="L1961" s="196"/>
    </row>
    <row r="1962" spans="1:12" ht="26.25" customHeight="1">
      <c r="A1962" s="167"/>
      <c r="B1962" s="276"/>
      <c r="C1962" s="168"/>
      <c r="D1962" s="168"/>
      <c r="E1962" s="266"/>
      <c r="F1962" s="268"/>
      <c r="G1962" s="168"/>
      <c r="H1962" s="168"/>
      <c r="I1962" s="168"/>
      <c r="J1962" s="168"/>
      <c r="K1962" s="168"/>
      <c r="L1962" s="196"/>
    </row>
    <row r="1963" spans="1:12" ht="26.25" customHeight="1">
      <c r="A1963" s="167"/>
      <c r="B1963" s="276"/>
      <c r="C1963" s="168"/>
      <c r="D1963" s="168"/>
      <c r="E1963" s="266"/>
      <c r="F1963" s="268"/>
      <c r="G1963" s="168"/>
      <c r="H1963" s="168"/>
      <c r="I1963" s="168"/>
      <c r="J1963" s="168"/>
      <c r="K1963" s="168"/>
      <c r="L1963" s="196"/>
    </row>
    <row r="1964" spans="1:12" ht="26.25" customHeight="1">
      <c r="A1964" s="167"/>
      <c r="B1964" s="276"/>
      <c r="C1964" s="168"/>
      <c r="D1964" s="168"/>
      <c r="E1964" s="266"/>
      <c r="F1964" s="268"/>
      <c r="G1964" s="168"/>
      <c r="H1964" s="168"/>
      <c r="I1964" s="168"/>
      <c r="J1964" s="168"/>
      <c r="K1964" s="168"/>
      <c r="L1964" s="196"/>
    </row>
    <row r="1965" spans="1:12" ht="26.25" customHeight="1">
      <c r="A1965" s="167"/>
      <c r="B1965" s="276"/>
      <c r="C1965" s="168"/>
      <c r="D1965" s="168"/>
      <c r="E1965" s="266"/>
      <c r="F1965" s="268"/>
      <c r="G1965" s="168"/>
      <c r="H1965" s="168"/>
      <c r="I1965" s="168"/>
      <c r="J1965" s="168"/>
      <c r="K1965" s="168"/>
      <c r="L1965" s="196"/>
    </row>
    <row r="1966" spans="1:12" ht="26.25" customHeight="1">
      <c r="A1966" s="167"/>
      <c r="B1966" s="276"/>
      <c r="C1966" s="168"/>
      <c r="D1966" s="168"/>
      <c r="E1966" s="266"/>
      <c r="F1966" s="268"/>
      <c r="G1966" s="168"/>
      <c r="H1966" s="168"/>
      <c r="I1966" s="168"/>
      <c r="J1966" s="168"/>
      <c r="K1966" s="168"/>
      <c r="L1966" s="196"/>
    </row>
    <row r="1967" spans="1:12" ht="26.25" customHeight="1">
      <c r="A1967" s="167"/>
      <c r="B1967" s="276"/>
      <c r="C1967" s="168"/>
      <c r="D1967" s="168"/>
      <c r="E1967" s="266"/>
      <c r="F1967" s="268"/>
      <c r="G1967" s="168"/>
      <c r="H1967" s="168"/>
      <c r="I1967" s="168"/>
      <c r="J1967" s="168"/>
      <c r="K1967" s="168"/>
      <c r="L1967" s="196"/>
    </row>
    <row r="1968" spans="1:12" ht="26.25" customHeight="1">
      <c r="A1968" s="167"/>
      <c r="B1968" s="276"/>
      <c r="C1968" s="168"/>
      <c r="D1968" s="168"/>
      <c r="E1968" s="266"/>
      <c r="F1968" s="268"/>
      <c r="G1968" s="168"/>
      <c r="H1968" s="168"/>
      <c r="I1968" s="168"/>
      <c r="J1968" s="168"/>
      <c r="K1968" s="168"/>
      <c r="L1968" s="196"/>
    </row>
    <row r="1969" spans="1:13" ht="26.25" customHeight="1">
      <c r="A1969" s="167"/>
      <c r="B1969" s="276"/>
      <c r="C1969" s="168"/>
      <c r="D1969" s="168"/>
      <c r="E1969" s="266"/>
      <c r="F1969" s="268"/>
      <c r="G1969" s="168"/>
      <c r="H1969" s="168"/>
      <c r="I1969" s="168"/>
      <c r="J1969" s="168"/>
      <c r="K1969" s="168"/>
      <c r="L1969" s="196"/>
    </row>
    <row r="1970" spans="1:13" ht="26.25" customHeight="1">
      <c r="A1970" s="167"/>
      <c r="B1970" s="276"/>
      <c r="C1970" s="168"/>
      <c r="D1970" s="168"/>
      <c r="E1970" s="266"/>
      <c r="F1970" s="268"/>
      <c r="G1970" s="168"/>
      <c r="H1970" s="168"/>
      <c r="I1970" s="168"/>
      <c r="J1970" s="168"/>
      <c r="K1970" s="168"/>
      <c r="L1970" s="196"/>
    </row>
    <row r="1971" spans="1:13" ht="26.25" customHeight="1">
      <c r="A1971" s="167"/>
      <c r="B1971" s="276"/>
      <c r="C1971" s="168"/>
      <c r="D1971" s="168"/>
      <c r="E1971" s="266"/>
      <c r="F1971" s="268"/>
      <c r="G1971" s="168"/>
      <c r="H1971" s="168"/>
      <c r="I1971" s="168"/>
      <c r="J1971" s="168"/>
      <c r="K1971" s="168"/>
      <c r="L1971" s="196"/>
    </row>
    <row r="1972" spans="1:13" ht="26.25" customHeight="1">
      <c r="A1972" s="167"/>
      <c r="B1972" s="276"/>
      <c r="C1972" s="168"/>
      <c r="D1972" s="168"/>
      <c r="E1972" s="266"/>
      <c r="F1972" s="268"/>
      <c r="G1972" s="168"/>
      <c r="H1972" s="168"/>
      <c r="I1972" s="168"/>
      <c r="J1972" s="168"/>
      <c r="K1972" s="168"/>
      <c r="L1972" s="196"/>
    </row>
    <row r="1973" spans="1:13" ht="26.25" customHeight="1">
      <c r="A1973" s="167"/>
      <c r="B1973" s="276"/>
      <c r="C1973" s="168"/>
      <c r="D1973" s="168"/>
      <c r="E1973" s="266"/>
      <c r="F1973" s="268"/>
      <c r="G1973" s="168"/>
      <c r="H1973" s="168"/>
      <c r="I1973" s="168"/>
      <c r="J1973" s="168"/>
      <c r="K1973" s="168"/>
      <c r="L1973" s="196"/>
    </row>
    <row r="1974" spans="1:13" ht="26.25" customHeight="1">
      <c r="A1974" s="167"/>
      <c r="B1974" s="276"/>
      <c r="C1974" s="168"/>
      <c r="D1974" s="168"/>
      <c r="E1974" s="266"/>
      <c r="F1974" s="268"/>
      <c r="G1974" s="168"/>
      <c r="H1974" s="168"/>
      <c r="I1974" s="168"/>
      <c r="J1974" s="168"/>
      <c r="K1974" s="168"/>
      <c r="L1974" s="196"/>
    </row>
    <row r="1975" spans="1:13" ht="26.25" customHeight="1">
      <c r="A1975" s="167"/>
      <c r="B1975" s="276"/>
      <c r="C1975" s="168"/>
      <c r="D1975" s="168"/>
      <c r="E1975" s="266"/>
      <c r="F1975" s="268"/>
      <c r="G1975" s="168"/>
      <c r="H1975" s="168"/>
      <c r="I1975" s="168"/>
      <c r="J1975" s="168"/>
      <c r="K1975" s="168"/>
      <c r="L1975" s="196"/>
    </row>
    <row r="1976" spans="1:13" ht="26.25" customHeight="1">
      <c r="A1976" s="167"/>
      <c r="B1976" s="276"/>
      <c r="C1976" s="168"/>
      <c r="D1976" s="168"/>
      <c r="E1976" s="266"/>
      <c r="F1976" s="268"/>
      <c r="G1976" s="168"/>
      <c r="H1976" s="168"/>
      <c r="I1976" s="168"/>
      <c r="J1976" s="168"/>
      <c r="K1976" s="168"/>
      <c r="L1976" s="196"/>
    </row>
    <row r="1977" spans="1:13" ht="26.25" customHeight="1">
      <c r="A1977" s="167"/>
      <c r="B1977" s="276"/>
      <c r="C1977" s="168"/>
      <c r="D1977" s="168"/>
      <c r="E1977" s="266"/>
      <c r="F1977" s="268"/>
      <c r="G1977" s="168"/>
      <c r="H1977" s="168"/>
      <c r="I1977" s="168"/>
      <c r="J1977" s="168"/>
      <c r="K1977" s="168"/>
      <c r="L1977" s="196"/>
    </row>
    <row r="1978" spans="1:13" ht="26.25" customHeight="1">
      <c r="A1978" s="167"/>
      <c r="B1978" s="276"/>
      <c r="C1978" s="168"/>
      <c r="D1978" s="168"/>
      <c r="E1978" s="266"/>
      <c r="F1978" s="268"/>
      <c r="G1978" s="168"/>
      <c r="H1978" s="168"/>
      <c r="I1978" s="168"/>
      <c r="J1978" s="168"/>
      <c r="K1978" s="168"/>
      <c r="L1978" s="196"/>
    </row>
    <row r="1979" spans="1:13" s="242" customFormat="1" ht="26.25" customHeight="1">
      <c r="A1979" s="293"/>
      <c r="B1979" s="294"/>
      <c r="C1979" s="295"/>
      <c r="D1979" s="295"/>
      <c r="E1979" s="304"/>
      <c r="F1979" s="305"/>
      <c r="G1979" s="295"/>
      <c r="H1979" s="295"/>
      <c r="I1979" s="295"/>
      <c r="J1979" s="295"/>
      <c r="K1979" s="295"/>
      <c r="L1979" s="239"/>
      <c r="M1979" s="241"/>
    </row>
    <row r="1980" spans="1:13" ht="26.25" customHeight="1">
      <c r="A1980" s="167"/>
      <c r="B1980" s="276"/>
      <c r="C1980" s="168"/>
      <c r="D1980" s="168"/>
      <c r="E1980" s="266"/>
      <c r="F1980" s="268"/>
      <c r="G1980" s="168"/>
      <c r="H1980" s="168"/>
      <c r="I1980" s="168"/>
      <c r="J1980" s="168"/>
      <c r="K1980" s="168"/>
      <c r="L1980" s="196"/>
    </row>
    <row r="1981" spans="1:13" ht="26.25" customHeight="1">
      <c r="A1981" s="167"/>
      <c r="B1981" s="276"/>
      <c r="C1981" s="168"/>
      <c r="D1981" s="168"/>
      <c r="E1981" s="266"/>
      <c r="F1981" s="268"/>
      <c r="G1981" s="168"/>
      <c r="H1981" s="168"/>
      <c r="I1981" s="168"/>
      <c r="J1981" s="168"/>
      <c r="K1981" s="168"/>
      <c r="L1981" s="196"/>
    </row>
    <row r="1982" spans="1:13" ht="26.25" customHeight="1">
      <c r="A1982" s="167"/>
      <c r="B1982" s="276"/>
      <c r="C1982" s="168"/>
      <c r="D1982" s="168"/>
      <c r="E1982" s="266"/>
      <c r="F1982" s="268"/>
      <c r="G1982" s="168"/>
      <c r="H1982" s="168"/>
      <c r="I1982" s="168"/>
      <c r="J1982" s="168"/>
      <c r="K1982" s="168"/>
      <c r="L1982" s="196"/>
    </row>
    <row r="1983" spans="1:13" ht="26.25" customHeight="1">
      <c r="A1983" s="167"/>
      <c r="B1983" s="276"/>
      <c r="C1983" s="168"/>
      <c r="D1983" s="168"/>
      <c r="E1983" s="266"/>
      <c r="F1983" s="268"/>
      <c r="G1983" s="168"/>
      <c r="H1983" s="168"/>
      <c r="I1983" s="168"/>
      <c r="J1983" s="168"/>
      <c r="K1983" s="168"/>
      <c r="L1983" s="196"/>
    </row>
    <row r="1984" spans="1:13" ht="26.25" customHeight="1">
      <c r="A1984" s="167"/>
      <c r="B1984" s="276"/>
      <c r="C1984" s="168"/>
      <c r="D1984" s="168"/>
      <c r="E1984" s="266"/>
      <c r="F1984" s="268"/>
      <c r="G1984" s="168"/>
      <c r="H1984" s="168"/>
      <c r="I1984" s="168"/>
      <c r="J1984" s="168"/>
      <c r="K1984" s="168"/>
      <c r="L1984" s="196"/>
    </row>
    <row r="1985" spans="1:12" ht="26.25" customHeight="1">
      <c r="A1985" s="167"/>
      <c r="B1985" s="276"/>
      <c r="C1985" s="168"/>
      <c r="D1985" s="168"/>
      <c r="E1985" s="266"/>
      <c r="F1985" s="268"/>
      <c r="G1985" s="168"/>
      <c r="H1985" s="168"/>
      <c r="I1985" s="168"/>
      <c r="J1985" s="168"/>
      <c r="K1985" s="168"/>
      <c r="L1985" s="196"/>
    </row>
    <row r="1986" spans="1:12" ht="26.25" customHeight="1">
      <c r="A1986" s="167"/>
      <c r="B1986" s="276"/>
      <c r="C1986" s="168"/>
      <c r="D1986" s="168"/>
      <c r="E1986" s="266"/>
      <c r="F1986" s="268"/>
      <c r="G1986" s="168"/>
      <c r="H1986" s="168"/>
      <c r="I1986" s="168"/>
      <c r="J1986" s="168"/>
      <c r="K1986" s="168"/>
      <c r="L1986" s="196"/>
    </row>
    <row r="1987" spans="1:12" ht="26.25" customHeight="1">
      <c r="A1987" s="167"/>
      <c r="B1987" s="276"/>
      <c r="C1987" s="168"/>
      <c r="D1987" s="168"/>
      <c r="E1987" s="266"/>
      <c r="F1987" s="268"/>
      <c r="G1987" s="168"/>
      <c r="H1987" s="168"/>
      <c r="I1987" s="168"/>
      <c r="J1987" s="168"/>
      <c r="K1987" s="168"/>
      <c r="L1987" s="196"/>
    </row>
    <row r="1988" spans="1:12" ht="26.25" customHeight="1">
      <c r="A1988" s="167"/>
      <c r="B1988" s="276"/>
      <c r="C1988" s="168"/>
      <c r="D1988" s="168"/>
      <c r="E1988" s="266"/>
      <c r="F1988" s="268"/>
      <c r="G1988" s="168"/>
      <c r="H1988" s="168"/>
      <c r="I1988" s="168"/>
      <c r="J1988" s="168"/>
      <c r="K1988" s="168"/>
      <c r="L1988" s="196"/>
    </row>
    <row r="1989" spans="1:12" ht="26.25" customHeight="1">
      <c r="A1989" s="167"/>
      <c r="B1989" s="276"/>
      <c r="C1989" s="168"/>
      <c r="D1989" s="168"/>
      <c r="E1989" s="266"/>
      <c r="F1989" s="268"/>
      <c r="G1989" s="168"/>
      <c r="H1989" s="168"/>
      <c r="I1989" s="168"/>
      <c r="J1989" s="168"/>
      <c r="K1989" s="168"/>
      <c r="L1989" s="196"/>
    </row>
    <row r="1990" spans="1:12" ht="26.25" customHeight="1">
      <c r="A1990" s="167"/>
      <c r="B1990" s="276"/>
      <c r="C1990" s="168"/>
      <c r="D1990" s="168"/>
      <c r="E1990" s="266"/>
      <c r="F1990" s="268"/>
      <c r="G1990" s="168"/>
      <c r="H1990" s="168"/>
      <c r="I1990" s="168"/>
      <c r="J1990" s="168"/>
      <c r="K1990" s="168"/>
      <c r="L1990" s="196"/>
    </row>
    <row r="1991" spans="1:12" ht="26.25" customHeight="1">
      <c r="A1991" s="167"/>
      <c r="B1991" s="276"/>
      <c r="C1991" s="168"/>
      <c r="D1991" s="168"/>
      <c r="E1991" s="266"/>
      <c r="F1991" s="268"/>
      <c r="G1991" s="168"/>
      <c r="H1991" s="168"/>
      <c r="I1991" s="168"/>
      <c r="J1991" s="168"/>
      <c r="K1991" s="168"/>
      <c r="L1991" s="196"/>
    </row>
    <row r="1992" spans="1:12" ht="26.25" customHeight="1">
      <c r="A1992" s="167"/>
      <c r="B1992" s="276"/>
      <c r="C1992" s="168"/>
      <c r="D1992" s="168"/>
      <c r="E1992" s="266"/>
      <c r="F1992" s="268"/>
      <c r="G1992" s="168"/>
      <c r="H1992" s="168"/>
      <c r="I1992" s="168"/>
      <c r="J1992" s="168"/>
      <c r="K1992" s="168"/>
      <c r="L1992" s="196"/>
    </row>
    <row r="1993" spans="1:12" ht="26.25" customHeight="1">
      <c r="A1993" s="167"/>
      <c r="B1993" s="276"/>
      <c r="C1993" s="168"/>
      <c r="D1993" s="168"/>
      <c r="E1993" s="266"/>
      <c r="F1993" s="268"/>
      <c r="G1993" s="168"/>
      <c r="H1993" s="168"/>
      <c r="I1993" s="168"/>
      <c r="J1993" s="168"/>
      <c r="K1993" s="168"/>
      <c r="L1993" s="196"/>
    </row>
    <row r="1994" spans="1:12" ht="26.25" customHeight="1">
      <c r="A1994" s="167"/>
      <c r="B1994" s="276"/>
      <c r="C1994" s="168"/>
      <c r="D1994" s="168"/>
      <c r="E1994" s="266"/>
      <c r="F1994" s="268"/>
      <c r="G1994" s="168"/>
      <c r="H1994" s="168"/>
      <c r="I1994" s="168"/>
      <c r="J1994" s="168"/>
      <c r="K1994" s="168"/>
      <c r="L1994" s="196"/>
    </row>
    <row r="1995" spans="1:12" ht="26.25" customHeight="1">
      <c r="A1995" s="167"/>
      <c r="B1995" s="276"/>
      <c r="C1995" s="168"/>
      <c r="D1995" s="168"/>
      <c r="E1995" s="266"/>
      <c r="F1995" s="268"/>
      <c r="G1995" s="168"/>
      <c r="H1995" s="168"/>
      <c r="I1995" s="168"/>
      <c r="J1995" s="168"/>
      <c r="K1995" s="168"/>
      <c r="L1995" s="196"/>
    </row>
    <row r="1996" spans="1:12" ht="26.25" customHeight="1">
      <c r="A1996" s="167"/>
      <c r="B1996" s="276"/>
      <c r="C1996" s="168"/>
      <c r="D1996" s="168"/>
      <c r="E1996" s="266"/>
      <c r="F1996" s="268"/>
      <c r="G1996" s="168"/>
      <c r="H1996" s="168"/>
      <c r="I1996" s="168"/>
      <c r="J1996" s="168"/>
      <c r="K1996" s="168"/>
      <c r="L1996" s="196"/>
    </row>
    <row r="1997" spans="1:12" ht="26.25" customHeight="1">
      <c r="A1997" s="167"/>
      <c r="B1997" s="276"/>
      <c r="C1997" s="168"/>
      <c r="D1997" s="168"/>
      <c r="E1997" s="266"/>
      <c r="F1997" s="268"/>
      <c r="G1997" s="168"/>
      <c r="H1997" s="168"/>
      <c r="I1997" s="168"/>
      <c r="J1997" s="168"/>
      <c r="K1997" s="168"/>
      <c r="L1997" s="196"/>
    </row>
    <row r="1998" spans="1:12" ht="26.25" customHeight="1">
      <c r="A1998" s="167"/>
      <c r="B1998" s="276"/>
      <c r="C1998" s="168"/>
      <c r="D1998" s="168"/>
      <c r="E1998" s="266"/>
      <c r="F1998" s="268"/>
      <c r="G1998" s="168"/>
      <c r="H1998" s="168"/>
      <c r="I1998" s="168"/>
      <c r="J1998" s="168"/>
      <c r="K1998" s="168"/>
      <c r="L1998" s="196"/>
    </row>
    <row r="1999" spans="1:12" ht="26.25" customHeight="1">
      <c r="A1999" s="167"/>
      <c r="B1999" s="276"/>
      <c r="C1999" s="168"/>
      <c r="D1999" s="168"/>
      <c r="E1999" s="266"/>
      <c r="F1999" s="268"/>
      <c r="G1999" s="168"/>
      <c r="H1999" s="168"/>
      <c r="I1999" s="168"/>
      <c r="J1999" s="168"/>
      <c r="K1999" s="168"/>
      <c r="L1999" s="196"/>
    </row>
    <row r="2000" spans="1:12" ht="26.25" customHeight="1">
      <c r="A2000" s="167"/>
      <c r="B2000" s="276"/>
      <c r="C2000" s="168"/>
      <c r="D2000" s="168"/>
      <c r="E2000" s="266"/>
      <c r="F2000" s="268"/>
      <c r="G2000" s="168"/>
      <c r="H2000" s="168"/>
      <c r="I2000" s="168"/>
      <c r="J2000" s="168"/>
      <c r="K2000" s="168"/>
      <c r="L2000" s="196"/>
    </row>
    <row r="2001" spans="1:12" ht="26.25" customHeight="1">
      <c r="A2001" s="167"/>
      <c r="B2001" s="276"/>
      <c r="C2001" s="168"/>
      <c r="D2001" s="168"/>
      <c r="E2001" s="266"/>
      <c r="F2001" s="268"/>
      <c r="G2001" s="168"/>
      <c r="H2001" s="168"/>
      <c r="I2001" s="168"/>
      <c r="J2001" s="168"/>
      <c r="K2001" s="168"/>
      <c r="L2001" s="196"/>
    </row>
    <row r="2002" spans="1:12" ht="26.25" customHeight="1">
      <c r="A2002" s="167"/>
      <c r="B2002" s="276"/>
      <c r="C2002" s="168"/>
      <c r="D2002" s="168"/>
      <c r="E2002" s="266"/>
      <c r="F2002" s="268"/>
      <c r="G2002" s="168"/>
      <c r="H2002" s="168"/>
      <c r="I2002" s="168"/>
      <c r="J2002" s="168"/>
      <c r="K2002" s="168"/>
      <c r="L2002" s="196"/>
    </row>
    <row r="2003" spans="1:12" ht="26.25" customHeight="1">
      <c r="A2003" s="167"/>
      <c r="B2003" s="276"/>
      <c r="C2003" s="168"/>
      <c r="D2003" s="168"/>
      <c r="E2003" s="266"/>
      <c r="F2003" s="268"/>
      <c r="G2003" s="168"/>
      <c r="H2003" s="168"/>
      <c r="I2003" s="168"/>
      <c r="J2003" s="168"/>
      <c r="K2003" s="168"/>
      <c r="L2003" s="196"/>
    </row>
    <row r="2004" spans="1:12" ht="26.25" customHeight="1">
      <c r="A2004" s="167"/>
      <c r="B2004" s="276"/>
      <c r="C2004" s="168"/>
      <c r="D2004" s="168"/>
      <c r="E2004" s="266"/>
      <c r="F2004" s="268"/>
      <c r="G2004" s="168"/>
      <c r="H2004" s="168"/>
      <c r="I2004" s="168"/>
      <c r="J2004" s="168"/>
      <c r="K2004" s="168"/>
      <c r="L2004" s="196"/>
    </row>
    <row r="2005" spans="1:12" ht="26.25" customHeight="1">
      <c r="A2005" s="167"/>
      <c r="B2005" s="276"/>
      <c r="C2005" s="168"/>
      <c r="D2005" s="168"/>
      <c r="E2005" s="266"/>
      <c r="F2005" s="268"/>
      <c r="G2005" s="168"/>
      <c r="H2005" s="168"/>
      <c r="I2005" s="168"/>
      <c r="J2005" s="168"/>
      <c r="K2005" s="168"/>
      <c r="L2005" s="196"/>
    </row>
    <row r="2006" spans="1:12" ht="26.25" customHeight="1">
      <c r="A2006" s="167"/>
      <c r="B2006" s="276"/>
      <c r="C2006" s="168"/>
      <c r="D2006" s="168"/>
      <c r="E2006" s="266"/>
      <c r="F2006" s="268"/>
      <c r="G2006" s="168"/>
      <c r="H2006" s="168"/>
      <c r="I2006" s="168"/>
      <c r="J2006" s="168"/>
      <c r="K2006" s="168"/>
      <c r="L2006" s="196"/>
    </row>
    <row r="2007" spans="1:12" ht="26.25" customHeight="1">
      <c r="A2007" s="167"/>
      <c r="B2007" s="276"/>
      <c r="C2007" s="168"/>
      <c r="D2007" s="168"/>
      <c r="E2007" s="266"/>
      <c r="F2007" s="268"/>
      <c r="G2007" s="168"/>
      <c r="H2007" s="168"/>
      <c r="I2007" s="168"/>
      <c r="J2007" s="168"/>
      <c r="K2007" s="168"/>
      <c r="L2007" s="196"/>
    </row>
    <row r="2008" spans="1:12" ht="26.25" customHeight="1">
      <c r="A2008" s="167"/>
      <c r="B2008" s="276"/>
      <c r="C2008" s="168"/>
      <c r="D2008" s="168"/>
      <c r="E2008" s="266"/>
      <c r="F2008" s="268"/>
      <c r="G2008" s="168"/>
      <c r="H2008" s="168"/>
      <c r="I2008" s="168"/>
      <c r="J2008" s="168"/>
      <c r="K2008" s="168"/>
      <c r="L2008" s="196"/>
    </row>
    <row r="2009" spans="1:12" ht="26.25" customHeight="1">
      <c r="A2009" s="167"/>
      <c r="B2009" s="276"/>
      <c r="C2009" s="168"/>
      <c r="D2009" s="168"/>
      <c r="E2009" s="266"/>
      <c r="F2009" s="268"/>
      <c r="G2009" s="168"/>
      <c r="H2009" s="168"/>
      <c r="I2009" s="168"/>
      <c r="J2009" s="168"/>
      <c r="K2009" s="168"/>
      <c r="L2009" s="196"/>
    </row>
    <row r="2010" spans="1:12" ht="26.25" customHeight="1">
      <c r="A2010" s="167"/>
      <c r="B2010" s="276"/>
      <c r="C2010" s="168"/>
      <c r="D2010" s="168"/>
      <c r="E2010" s="266"/>
      <c r="F2010" s="268"/>
      <c r="G2010" s="168"/>
      <c r="H2010" s="168"/>
      <c r="I2010" s="168"/>
      <c r="J2010" s="168"/>
      <c r="K2010" s="168"/>
      <c r="L2010" s="196"/>
    </row>
    <row r="2011" spans="1:12" ht="26.25" customHeight="1">
      <c r="A2011" s="167"/>
      <c r="B2011" s="276"/>
      <c r="C2011" s="168"/>
      <c r="D2011" s="168"/>
      <c r="E2011" s="266"/>
      <c r="F2011" s="268"/>
      <c r="G2011" s="168"/>
      <c r="H2011" s="168"/>
      <c r="I2011" s="168"/>
      <c r="J2011" s="168"/>
      <c r="K2011" s="168"/>
      <c r="L2011" s="196"/>
    </row>
    <row r="2012" spans="1:12" ht="26.25" customHeight="1">
      <c r="A2012" s="167"/>
      <c r="B2012" s="276"/>
      <c r="C2012" s="168"/>
      <c r="D2012" s="168"/>
      <c r="E2012" s="266"/>
      <c r="F2012" s="268"/>
      <c r="G2012" s="168"/>
      <c r="H2012" s="168"/>
      <c r="I2012" s="168"/>
      <c r="J2012" s="168"/>
      <c r="K2012" s="168"/>
      <c r="L2012" s="196"/>
    </row>
    <row r="2013" spans="1:12" ht="26.25" customHeight="1">
      <c r="A2013" s="167"/>
      <c r="B2013" s="276"/>
      <c r="C2013" s="168"/>
      <c r="D2013" s="168"/>
      <c r="E2013" s="266"/>
      <c r="F2013" s="268"/>
      <c r="G2013" s="168"/>
      <c r="H2013" s="168"/>
      <c r="I2013" s="168"/>
      <c r="J2013" s="168"/>
      <c r="K2013" s="168"/>
      <c r="L2013" s="196"/>
    </row>
    <row r="2014" spans="1:12" ht="26.25" customHeight="1">
      <c r="A2014" s="167"/>
      <c r="B2014" s="276"/>
      <c r="C2014" s="168"/>
      <c r="D2014" s="168"/>
      <c r="E2014" s="266"/>
      <c r="F2014" s="268"/>
      <c r="G2014" s="168"/>
      <c r="H2014" s="168"/>
      <c r="I2014" s="168"/>
      <c r="J2014" s="168"/>
      <c r="K2014" s="168"/>
      <c r="L2014" s="196"/>
    </row>
    <row r="2015" spans="1:12" ht="26.25" customHeight="1">
      <c r="A2015" s="167"/>
      <c r="B2015" s="276"/>
      <c r="C2015" s="168"/>
      <c r="D2015" s="168"/>
      <c r="E2015" s="266"/>
      <c r="F2015" s="268"/>
      <c r="G2015" s="168"/>
      <c r="H2015" s="168"/>
      <c r="I2015" s="168"/>
      <c r="J2015" s="168"/>
      <c r="K2015" s="168"/>
      <c r="L2015" s="196"/>
    </row>
    <row r="2016" spans="1:12" ht="26.25" customHeight="1">
      <c r="A2016" s="167"/>
      <c r="B2016" s="276"/>
      <c r="C2016" s="168"/>
      <c r="D2016" s="168"/>
      <c r="E2016" s="266"/>
      <c r="F2016" s="268"/>
      <c r="G2016" s="168"/>
      <c r="H2016" s="168"/>
      <c r="I2016" s="168"/>
      <c r="J2016" s="168"/>
      <c r="K2016" s="168"/>
      <c r="L2016" s="196"/>
    </row>
    <row r="2017" spans="1:12" ht="26.25" customHeight="1">
      <c r="A2017" s="167"/>
      <c r="B2017" s="276"/>
      <c r="C2017" s="168"/>
      <c r="D2017" s="168"/>
      <c r="E2017" s="266"/>
      <c r="F2017" s="268"/>
      <c r="G2017" s="168"/>
      <c r="H2017" s="168"/>
      <c r="I2017" s="168"/>
      <c r="J2017" s="168"/>
      <c r="K2017" s="168"/>
      <c r="L2017" s="196"/>
    </row>
    <row r="2018" spans="1:12" ht="26.25" customHeight="1">
      <c r="A2018" s="167"/>
      <c r="B2018" s="276"/>
      <c r="C2018" s="168"/>
      <c r="D2018" s="168"/>
      <c r="E2018" s="266"/>
      <c r="F2018" s="268"/>
      <c r="G2018" s="168"/>
      <c r="H2018" s="168"/>
      <c r="I2018" s="168"/>
      <c r="J2018" s="168"/>
      <c r="K2018" s="168"/>
      <c r="L2018" s="196"/>
    </row>
    <row r="2019" spans="1:12" ht="26.25" customHeight="1">
      <c r="A2019" s="167"/>
      <c r="B2019" s="276"/>
      <c r="C2019" s="168"/>
      <c r="D2019" s="168"/>
      <c r="E2019" s="266"/>
      <c r="F2019" s="268"/>
      <c r="G2019" s="168"/>
      <c r="H2019" s="168"/>
      <c r="I2019" s="168"/>
      <c r="J2019" s="168"/>
      <c r="K2019" s="168"/>
      <c r="L2019" s="196"/>
    </row>
    <row r="2020" spans="1:12" ht="26.25" customHeight="1">
      <c r="A2020" s="167"/>
      <c r="B2020" s="276"/>
      <c r="C2020" s="168"/>
      <c r="D2020" s="168"/>
      <c r="E2020" s="266"/>
      <c r="F2020" s="268"/>
      <c r="G2020" s="168"/>
      <c r="H2020" s="168"/>
      <c r="I2020" s="168"/>
      <c r="J2020" s="168"/>
      <c r="K2020" s="168"/>
      <c r="L2020" s="196"/>
    </row>
    <row r="2021" spans="1:12" ht="26.25" customHeight="1">
      <c r="A2021" s="167"/>
      <c r="B2021" s="276"/>
      <c r="C2021" s="168"/>
      <c r="D2021" s="168"/>
      <c r="E2021" s="266"/>
      <c r="F2021" s="268"/>
      <c r="G2021" s="168"/>
      <c r="H2021" s="168"/>
      <c r="I2021" s="168"/>
      <c r="J2021" s="168"/>
      <c r="K2021" s="168"/>
      <c r="L2021" s="196"/>
    </row>
    <row r="2022" spans="1:12" ht="26.25" customHeight="1">
      <c r="A2022" s="167"/>
      <c r="B2022" s="276"/>
      <c r="C2022" s="168"/>
      <c r="D2022" s="168"/>
      <c r="E2022" s="266"/>
      <c r="F2022" s="268"/>
      <c r="G2022" s="168"/>
      <c r="H2022" s="168"/>
      <c r="I2022" s="168"/>
      <c r="J2022" s="168"/>
      <c r="K2022" s="168"/>
      <c r="L2022" s="196"/>
    </row>
    <row r="2023" spans="1:12" ht="26.25" customHeight="1">
      <c r="A2023" s="167"/>
      <c r="B2023" s="276"/>
      <c r="C2023" s="168"/>
      <c r="D2023" s="168"/>
      <c r="E2023" s="266"/>
      <c r="F2023" s="268"/>
      <c r="G2023" s="168"/>
      <c r="H2023" s="168"/>
      <c r="I2023" s="168"/>
      <c r="J2023" s="168"/>
      <c r="K2023" s="168"/>
      <c r="L2023" s="196"/>
    </row>
    <row r="2024" spans="1:12" ht="26.25" customHeight="1">
      <c r="A2024" s="167"/>
      <c r="B2024" s="276"/>
      <c r="C2024" s="168"/>
      <c r="D2024" s="168"/>
      <c r="E2024" s="266"/>
      <c r="F2024" s="268"/>
      <c r="G2024" s="168"/>
      <c r="H2024" s="168"/>
      <c r="I2024" s="168"/>
      <c r="J2024" s="168"/>
      <c r="K2024" s="168"/>
      <c r="L2024" s="196"/>
    </row>
    <row r="2025" spans="1:12" ht="26.25" customHeight="1">
      <c r="A2025" s="167"/>
      <c r="B2025" s="276"/>
      <c r="C2025" s="168"/>
      <c r="D2025" s="168"/>
      <c r="E2025" s="266"/>
      <c r="F2025" s="268"/>
      <c r="G2025" s="168"/>
      <c r="H2025" s="168"/>
      <c r="I2025" s="168"/>
      <c r="J2025" s="168"/>
      <c r="K2025" s="168"/>
      <c r="L2025" s="196"/>
    </row>
    <row r="2026" spans="1:12" ht="26.25" customHeight="1">
      <c r="A2026" s="167"/>
      <c r="B2026" s="276"/>
      <c r="C2026" s="168"/>
      <c r="D2026" s="168"/>
      <c r="E2026" s="266"/>
      <c r="F2026" s="268"/>
      <c r="G2026" s="168"/>
      <c r="H2026" s="168"/>
      <c r="I2026" s="168"/>
      <c r="J2026" s="168"/>
      <c r="K2026" s="168"/>
      <c r="L2026" s="196"/>
    </row>
    <row r="2027" spans="1:12" ht="26.25" customHeight="1">
      <c r="A2027" s="167"/>
      <c r="B2027" s="276"/>
      <c r="C2027" s="168"/>
      <c r="D2027" s="168"/>
      <c r="E2027" s="266"/>
      <c r="F2027" s="268"/>
      <c r="G2027" s="168"/>
      <c r="H2027" s="168"/>
      <c r="I2027" s="168"/>
      <c r="J2027" s="168"/>
      <c r="K2027" s="168"/>
      <c r="L2027" s="196"/>
    </row>
    <row r="2028" spans="1:12" ht="26.25" customHeight="1">
      <c r="A2028" s="167"/>
      <c r="B2028" s="276"/>
      <c r="C2028" s="168"/>
      <c r="D2028" s="168"/>
      <c r="E2028" s="266"/>
      <c r="F2028" s="268"/>
      <c r="G2028" s="168"/>
      <c r="H2028" s="168"/>
      <c r="I2028" s="168"/>
      <c r="J2028" s="168"/>
      <c r="K2028" s="168"/>
      <c r="L2028" s="196"/>
    </row>
    <row r="2029" spans="1:12" ht="26.25" customHeight="1">
      <c r="A2029" s="167"/>
      <c r="B2029" s="276"/>
      <c r="C2029" s="168"/>
      <c r="D2029" s="168"/>
      <c r="E2029" s="266"/>
      <c r="F2029" s="268"/>
      <c r="G2029" s="168"/>
      <c r="H2029" s="168"/>
      <c r="I2029" s="168"/>
      <c r="J2029" s="168"/>
      <c r="K2029" s="168"/>
      <c r="L2029" s="196"/>
    </row>
    <row r="2030" spans="1:12" ht="26.25" customHeight="1">
      <c r="A2030" s="167"/>
      <c r="B2030" s="276"/>
      <c r="C2030" s="168"/>
      <c r="D2030" s="168"/>
      <c r="E2030" s="266"/>
      <c r="F2030" s="268"/>
      <c r="G2030" s="168"/>
      <c r="H2030" s="168"/>
      <c r="I2030" s="168"/>
      <c r="J2030" s="168"/>
      <c r="K2030" s="168"/>
      <c r="L2030" s="196"/>
    </row>
    <row r="2031" spans="1:12" ht="26.25" customHeight="1">
      <c r="A2031" s="167"/>
      <c r="B2031" s="276"/>
      <c r="C2031" s="168"/>
      <c r="D2031" s="168"/>
      <c r="E2031" s="266"/>
      <c r="F2031" s="268"/>
      <c r="G2031" s="168"/>
      <c r="H2031" s="168"/>
      <c r="I2031" s="168"/>
      <c r="J2031" s="168"/>
      <c r="K2031" s="168"/>
      <c r="L2031" s="196"/>
    </row>
    <row r="2032" spans="1:12" ht="26.25" customHeight="1">
      <c r="A2032" s="167"/>
      <c r="B2032" s="276"/>
      <c r="C2032" s="168"/>
      <c r="D2032" s="168"/>
      <c r="E2032" s="266"/>
      <c r="F2032" s="268"/>
      <c r="G2032" s="168"/>
      <c r="H2032" s="168"/>
      <c r="I2032" s="168"/>
      <c r="J2032" s="168"/>
      <c r="K2032" s="168"/>
      <c r="L2032" s="196"/>
    </row>
    <row r="2033" spans="1:12" ht="26.25" customHeight="1">
      <c r="A2033" s="167"/>
      <c r="B2033" s="276"/>
      <c r="C2033" s="168"/>
      <c r="D2033" s="168"/>
      <c r="E2033" s="266"/>
      <c r="F2033" s="268"/>
      <c r="G2033" s="168"/>
      <c r="H2033" s="168"/>
      <c r="I2033" s="168"/>
      <c r="J2033" s="168"/>
      <c r="K2033" s="168"/>
      <c r="L2033" s="196"/>
    </row>
    <row r="2034" spans="1:12" ht="26.25" customHeight="1">
      <c r="A2034" s="167"/>
      <c r="B2034" s="276"/>
      <c r="C2034" s="168"/>
      <c r="D2034" s="168"/>
      <c r="E2034" s="266"/>
      <c r="F2034" s="268"/>
      <c r="G2034" s="168"/>
      <c r="H2034" s="168"/>
      <c r="I2034" s="168"/>
      <c r="J2034" s="168"/>
      <c r="K2034" s="168"/>
      <c r="L2034" s="196"/>
    </row>
    <row r="2035" spans="1:12" ht="26.25" customHeight="1">
      <c r="A2035" s="167"/>
      <c r="B2035" s="276"/>
      <c r="C2035" s="168"/>
      <c r="D2035" s="168"/>
      <c r="E2035" s="266"/>
      <c r="F2035" s="268"/>
      <c r="G2035" s="168"/>
      <c r="H2035" s="168"/>
      <c r="I2035" s="168"/>
      <c r="J2035" s="168"/>
      <c r="K2035" s="168"/>
      <c r="L2035" s="196"/>
    </row>
    <row r="2036" spans="1:12" ht="26.25" customHeight="1">
      <c r="A2036" s="167"/>
      <c r="B2036" s="276"/>
      <c r="C2036" s="168"/>
      <c r="D2036" s="168"/>
      <c r="E2036" s="266"/>
      <c r="F2036" s="268"/>
      <c r="G2036" s="168"/>
      <c r="H2036" s="168"/>
      <c r="I2036" s="168"/>
      <c r="J2036" s="168"/>
      <c r="K2036" s="168"/>
      <c r="L2036" s="196"/>
    </row>
    <row r="2037" spans="1:12" ht="26.25" customHeight="1">
      <c r="A2037" s="167"/>
      <c r="B2037" s="276"/>
      <c r="C2037" s="168"/>
      <c r="D2037" s="168"/>
      <c r="E2037" s="266"/>
      <c r="F2037" s="268"/>
      <c r="G2037" s="168"/>
      <c r="H2037" s="168"/>
      <c r="I2037" s="168"/>
      <c r="J2037" s="168"/>
      <c r="K2037" s="168"/>
      <c r="L2037" s="196"/>
    </row>
    <row r="2038" spans="1:12" ht="26.25" customHeight="1">
      <c r="A2038" s="167"/>
      <c r="B2038" s="276"/>
      <c r="C2038" s="168"/>
      <c r="D2038" s="168"/>
      <c r="E2038" s="266"/>
      <c r="F2038" s="268"/>
      <c r="G2038" s="168"/>
      <c r="H2038" s="168"/>
      <c r="I2038" s="168"/>
      <c r="J2038" s="168"/>
      <c r="K2038" s="168"/>
      <c r="L2038" s="196"/>
    </row>
    <row r="2039" spans="1:12" ht="26.25" customHeight="1">
      <c r="A2039" s="167"/>
      <c r="B2039" s="276"/>
      <c r="C2039" s="168"/>
      <c r="D2039" s="168"/>
      <c r="E2039" s="266"/>
      <c r="F2039" s="268"/>
      <c r="G2039" s="168"/>
      <c r="H2039" s="168"/>
      <c r="I2039" s="168"/>
      <c r="J2039" s="168"/>
      <c r="K2039" s="168"/>
      <c r="L2039" s="196"/>
    </row>
    <row r="2040" spans="1:12" ht="26.25" customHeight="1">
      <c r="A2040" s="167"/>
      <c r="B2040" s="276"/>
      <c r="C2040" s="168"/>
      <c r="D2040" s="168"/>
      <c r="E2040" s="266"/>
      <c r="F2040" s="268"/>
      <c r="G2040" s="168"/>
      <c r="H2040" s="168"/>
      <c r="I2040" s="168"/>
      <c r="J2040" s="168"/>
      <c r="K2040" s="168"/>
      <c r="L2040" s="196"/>
    </row>
    <row r="2041" spans="1:12" ht="26.25" customHeight="1">
      <c r="A2041" s="167"/>
      <c r="B2041" s="276"/>
      <c r="C2041" s="168"/>
      <c r="D2041" s="168"/>
      <c r="E2041" s="266"/>
      <c r="F2041" s="268"/>
      <c r="G2041" s="168"/>
      <c r="H2041" s="168"/>
      <c r="I2041" s="168"/>
      <c r="J2041" s="168"/>
      <c r="K2041" s="168"/>
      <c r="L2041" s="196"/>
    </row>
    <row r="2042" spans="1:12" ht="26.25" customHeight="1">
      <c r="A2042" s="167"/>
      <c r="B2042" s="276"/>
      <c r="C2042" s="168"/>
      <c r="D2042" s="168"/>
      <c r="E2042" s="266"/>
      <c r="F2042" s="268"/>
      <c r="G2042" s="168"/>
      <c r="H2042" s="168"/>
      <c r="I2042" s="168"/>
      <c r="J2042" s="168"/>
      <c r="K2042" s="168"/>
      <c r="L2042" s="196"/>
    </row>
    <row r="2043" spans="1:12" ht="26.25" customHeight="1">
      <c r="A2043" s="167"/>
      <c r="B2043" s="276"/>
      <c r="C2043" s="168"/>
      <c r="D2043" s="168"/>
      <c r="E2043" s="266"/>
      <c r="F2043" s="268"/>
      <c r="G2043" s="168"/>
      <c r="H2043" s="168"/>
      <c r="I2043" s="168"/>
      <c r="J2043" s="168"/>
      <c r="K2043" s="168"/>
      <c r="L2043" s="196"/>
    </row>
    <row r="2044" spans="1:12" ht="26.25" customHeight="1">
      <c r="A2044" s="167"/>
      <c r="B2044" s="276"/>
      <c r="C2044" s="168"/>
      <c r="D2044" s="168"/>
      <c r="E2044" s="266"/>
      <c r="F2044" s="268"/>
      <c r="G2044" s="168"/>
      <c r="H2044" s="168"/>
      <c r="I2044" s="168"/>
      <c r="J2044" s="168"/>
      <c r="K2044" s="168"/>
      <c r="L2044" s="196"/>
    </row>
    <row r="2045" spans="1:12" ht="26.25" customHeight="1">
      <c r="A2045" s="167"/>
      <c r="B2045" s="276"/>
      <c r="C2045" s="168"/>
      <c r="D2045" s="168"/>
      <c r="E2045" s="266"/>
      <c r="F2045" s="268"/>
      <c r="G2045" s="168"/>
      <c r="H2045" s="168"/>
      <c r="I2045" s="168"/>
      <c r="J2045" s="168"/>
      <c r="K2045" s="168"/>
      <c r="L2045" s="196"/>
    </row>
    <row r="2046" spans="1:12" ht="26.25" customHeight="1">
      <c r="A2046" s="167"/>
      <c r="B2046" s="276"/>
      <c r="C2046" s="168"/>
      <c r="D2046" s="168"/>
      <c r="E2046" s="266"/>
      <c r="F2046" s="268"/>
      <c r="G2046" s="168"/>
      <c r="H2046" s="168"/>
      <c r="I2046" s="168"/>
      <c r="J2046" s="168"/>
      <c r="K2046" s="168"/>
      <c r="L2046" s="196"/>
    </row>
    <row r="2047" spans="1:12" ht="26.25" customHeight="1">
      <c r="A2047" s="167"/>
      <c r="B2047" s="276"/>
      <c r="C2047" s="168"/>
      <c r="D2047" s="168"/>
      <c r="E2047" s="266"/>
      <c r="F2047" s="268"/>
      <c r="G2047" s="168"/>
      <c r="H2047" s="168"/>
      <c r="I2047" s="168"/>
      <c r="J2047" s="168"/>
      <c r="K2047" s="168"/>
      <c r="L2047" s="196"/>
    </row>
    <row r="2048" spans="1:12" ht="26.25" customHeight="1">
      <c r="A2048" s="167"/>
      <c r="B2048" s="276"/>
      <c r="C2048" s="168"/>
      <c r="D2048" s="168"/>
      <c r="E2048" s="266"/>
      <c r="F2048" s="268"/>
      <c r="G2048" s="168"/>
      <c r="H2048" s="168"/>
      <c r="I2048" s="168"/>
      <c r="J2048" s="168"/>
      <c r="K2048" s="168"/>
      <c r="L2048" s="196"/>
    </row>
    <row r="2049" spans="1:12" ht="26.25" customHeight="1">
      <c r="A2049" s="167"/>
      <c r="B2049" s="276"/>
      <c r="C2049" s="168"/>
      <c r="D2049" s="168"/>
      <c r="E2049" s="266"/>
      <c r="F2049" s="268"/>
      <c r="G2049" s="168"/>
      <c r="H2049" s="168"/>
      <c r="I2049" s="168"/>
      <c r="J2049" s="168"/>
      <c r="K2049" s="168"/>
      <c r="L2049" s="196"/>
    </row>
    <row r="2050" spans="1:12" ht="26.25" customHeight="1">
      <c r="A2050" s="167"/>
      <c r="B2050" s="276"/>
      <c r="C2050" s="168"/>
      <c r="D2050" s="168"/>
      <c r="E2050" s="266"/>
      <c r="F2050" s="268"/>
      <c r="G2050" s="168"/>
      <c r="H2050" s="168"/>
      <c r="I2050" s="168"/>
      <c r="J2050" s="168"/>
      <c r="K2050" s="168"/>
      <c r="L2050" s="196"/>
    </row>
    <row r="2051" spans="1:12" ht="26.25" customHeight="1">
      <c r="A2051" s="167"/>
      <c r="B2051" s="276"/>
      <c r="C2051" s="168"/>
      <c r="D2051" s="168"/>
      <c r="E2051" s="266"/>
      <c r="F2051" s="268"/>
      <c r="G2051" s="168"/>
      <c r="H2051" s="168"/>
      <c r="I2051" s="168"/>
      <c r="J2051" s="168"/>
      <c r="K2051" s="168"/>
      <c r="L2051" s="196"/>
    </row>
    <row r="2052" spans="1:12" ht="26.25" customHeight="1">
      <c r="A2052" s="167"/>
      <c r="B2052" s="276"/>
      <c r="C2052" s="168"/>
      <c r="D2052" s="168"/>
      <c r="E2052" s="266"/>
      <c r="F2052" s="268"/>
      <c r="G2052" s="168"/>
      <c r="H2052" s="168"/>
      <c r="I2052" s="168"/>
      <c r="J2052" s="168"/>
      <c r="K2052" s="168"/>
      <c r="L2052" s="196"/>
    </row>
    <row r="2053" spans="1:12" ht="26.25" customHeight="1">
      <c r="A2053" s="167"/>
      <c r="B2053" s="276"/>
      <c r="C2053" s="168"/>
      <c r="D2053" s="168"/>
      <c r="E2053" s="266"/>
      <c r="F2053" s="268"/>
      <c r="G2053" s="168"/>
      <c r="H2053" s="168"/>
      <c r="I2053" s="168"/>
      <c r="J2053" s="168"/>
      <c r="K2053" s="168"/>
      <c r="L2053" s="196"/>
    </row>
    <row r="2054" spans="1:12" ht="26.25" customHeight="1">
      <c r="A2054" s="167"/>
      <c r="B2054" s="276"/>
      <c r="C2054" s="168"/>
      <c r="D2054" s="168"/>
      <c r="E2054" s="266"/>
      <c r="F2054" s="268"/>
      <c r="G2054" s="168"/>
      <c r="H2054" s="168"/>
      <c r="I2054" s="168"/>
      <c r="J2054" s="168"/>
      <c r="K2054" s="168"/>
      <c r="L2054" s="196"/>
    </row>
    <row r="2055" spans="1:12" ht="26.25" customHeight="1">
      <c r="A2055" s="167"/>
      <c r="B2055" s="276"/>
      <c r="C2055" s="168"/>
      <c r="D2055" s="168"/>
      <c r="E2055" s="266"/>
      <c r="F2055" s="268"/>
      <c r="G2055" s="168"/>
      <c r="H2055" s="168"/>
      <c r="I2055" s="168"/>
      <c r="J2055" s="168"/>
      <c r="K2055" s="168"/>
      <c r="L2055" s="196"/>
    </row>
    <row r="2056" spans="1:12" ht="26.25" customHeight="1">
      <c r="A2056" s="167"/>
      <c r="B2056" s="276"/>
      <c r="C2056" s="168"/>
      <c r="D2056" s="168"/>
      <c r="E2056" s="266"/>
      <c r="F2056" s="268"/>
      <c r="G2056" s="168"/>
      <c r="H2056" s="168"/>
      <c r="I2056" s="168"/>
      <c r="J2056" s="168"/>
      <c r="K2056" s="168"/>
      <c r="L2056" s="196"/>
    </row>
    <row r="2057" spans="1:12" ht="26.25" customHeight="1">
      <c r="A2057" s="167"/>
      <c r="B2057" s="276"/>
      <c r="C2057" s="168"/>
      <c r="D2057" s="168"/>
      <c r="E2057" s="266"/>
      <c r="F2057" s="268"/>
      <c r="G2057" s="168"/>
      <c r="H2057" s="168"/>
      <c r="I2057" s="168"/>
      <c r="J2057" s="168"/>
      <c r="K2057" s="168"/>
      <c r="L2057" s="196"/>
    </row>
    <row r="2058" spans="1:12" ht="26.25" customHeight="1">
      <c r="A2058" s="167"/>
      <c r="B2058" s="276"/>
      <c r="C2058" s="168"/>
      <c r="D2058" s="168"/>
      <c r="E2058" s="266"/>
      <c r="F2058" s="268"/>
      <c r="G2058" s="168"/>
      <c r="H2058" s="168"/>
      <c r="I2058" s="168"/>
      <c r="J2058" s="168"/>
      <c r="K2058" s="168"/>
      <c r="L2058" s="196"/>
    </row>
    <row r="2059" spans="1:12" ht="26.25" customHeight="1">
      <c r="A2059" s="167"/>
      <c r="B2059" s="276"/>
      <c r="C2059" s="168"/>
      <c r="D2059" s="168"/>
      <c r="E2059" s="266"/>
      <c r="F2059" s="268"/>
      <c r="G2059" s="168"/>
      <c r="H2059" s="168"/>
      <c r="I2059" s="168"/>
      <c r="J2059" s="168"/>
      <c r="K2059" s="168"/>
      <c r="L2059" s="196"/>
    </row>
    <row r="2060" spans="1:12" ht="26.25" customHeight="1">
      <c r="A2060" s="167"/>
      <c r="B2060" s="276"/>
      <c r="C2060" s="168"/>
      <c r="D2060" s="168"/>
      <c r="E2060" s="266"/>
      <c r="F2060" s="268"/>
      <c r="G2060" s="168"/>
      <c r="H2060" s="168"/>
      <c r="I2060" s="168"/>
      <c r="J2060" s="168"/>
      <c r="K2060" s="168"/>
      <c r="L2060" s="196"/>
    </row>
    <row r="2061" spans="1:12" ht="26.25" customHeight="1">
      <c r="A2061" s="167"/>
      <c r="B2061" s="276"/>
      <c r="C2061" s="168"/>
      <c r="D2061" s="168"/>
      <c r="E2061" s="266"/>
      <c r="F2061" s="268"/>
      <c r="G2061" s="168"/>
      <c r="H2061" s="168"/>
      <c r="I2061" s="168"/>
      <c r="J2061" s="168"/>
      <c r="K2061" s="168"/>
      <c r="L2061" s="196"/>
    </row>
    <row r="2062" spans="1:12" ht="26.25" customHeight="1">
      <c r="A2062" s="167"/>
      <c r="B2062" s="276"/>
      <c r="C2062" s="168"/>
      <c r="D2062" s="168"/>
      <c r="E2062" s="266"/>
      <c r="F2062" s="268"/>
      <c r="G2062" s="168"/>
      <c r="H2062" s="168"/>
      <c r="I2062" s="168"/>
      <c r="J2062" s="168"/>
      <c r="K2062" s="168"/>
      <c r="L2062" s="196"/>
    </row>
    <row r="2063" spans="1:12" ht="26.25" customHeight="1">
      <c r="A2063" s="167"/>
      <c r="B2063" s="276"/>
      <c r="C2063" s="168"/>
      <c r="D2063" s="168"/>
      <c r="E2063" s="266"/>
      <c r="F2063" s="268"/>
      <c r="G2063" s="168"/>
      <c r="H2063" s="168"/>
      <c r="I2063" s="168"/>
      <c r="J2063" s="168"/>
      <c r="K2063" s="168"/>
      <c r="L2063" s="196"/>
    </row>
    <row r="2064" spans="1:12" ht="26.25" customHeight="1">
      <c r="A2064" s="167"/>
      <c r="B2064" s="276"/>
      <c r="C2064" s="168"/>
      <c r="D2064" s="168"/>
      <c r="E2064" s="266"/>
      <c r="F2064" s="268"/>
      <c r="G2064" s="168"/>
      <c r="H2064" s="168"/>
      <c r="I2064" s="168"/>
      <c r="J2064" s="168"/>
      <c r="K2064" s="168"/>
      <c r="L2064" s="196"/>
    </row>
    <row r="2065" spans="1:12" ht="26.25" customHeight="1">
      <c r="A2065" s="167"/>
      <c r="B2065" s="276"/>
      <c r="C2065" s="168"/>
      <c r="D2065" s="168"/>
      <c r="E2065" s="266"/>
      <c r="F2065" s="268"/>
      <c r="G2065" s="168"/>
      <c r="H2065" s="168"/>
      <c r="I2065" s="168"/>
      <c r="J2065" s="168"/>
      <c r="K2065" s="168"/>
      <c r="L2065" s="196"/>
    </row>
    <row r="2066" spans="1:12" ht="26.25" customHeight="1">
      <c r="A2066" s="167"/>
      <c r="B2066" s="276"/>
      <c r="C2066" s="168"/>
      <c r="D2066" s="168"/>
      <c r="E2066" s="266"/>
      <c r="F2066" s="268"/>
      <c r="G2066" s="168"/>
      <c r="H2066" s="168"/>
      <c r="I2066" s="168"/>
      <c r="J2066" s="168"/>
      <c r="K2066" s="168"/>
      <c r="L2066" s="196"/>
    </row>
    <row r="2067" spans="1:12" ht="26.25" customHeight="1">
      <c r="A2067" s="167"/>
      <c r="B2067" s="276"/>
      <c r="C2067" s="168"/>
      <c r="D2067" s="168"/>
      <c r="E2067" s="266"/>
      <c r="F2067" s="268"/>
      <c r="G2067" s="168"/>
      <c r="H2067" s="168"/>
      <c r="I2067" s="168"/>
      <c r="J2067" s="168"/>
      <c r="K2067" s="168"/>
      <c r="L2067" s="196"/>
    </row>
    <row r="2068" spans="1:12" ht="26.25" customHeight="1">
      <c r="A2068" s="167"/>
      <c r="B2068" s="276"/>
      <c r="C2068" s="168"/>
      <c r="D2068" s="168"/>
      <c r="E2068" s="266"/>
      <c r="F2068" s="268"/>
      <c r="G2068" s="168"/>
      <c r="H2068" s="168"/>
      <c r="I2068" s="168"/>
      <c r="J2068" s="168"/>
      <c r="K2068" s="168"/>
      <c r="L2068" s="196"/>
    </row>
    <row r="2069" spans="1:12" ht="26.25" customHeight="1">
      <c r="A2069" s="167"/>
      <c r="B2069" s="276"/>
      <c r="C2069" s="168"/>
      <c r="D2069" s="168"/>
      <c r="E2069" s="266"/>
      <c r="F2069" s="268"/>
      <c r="G2069" s="168"/>
      <c r="H2069" s="168"/>
      <c r="I2069" s="168"/>
      <c r="J2069" s="168"/>
      <c r="K2069" s="168"/>
      <c r="L2069" s="196"/>
    </row>
    <row r="2070" spans="1:12" ht="26.25" customHeight="1">
      <c r="A2070" s="167"/>
      <c r="B2070" s="276"/>
      <c r="C2070" s="168"/>
      <c r="D2070" s="168"/>
      <c r="E2070" s="266"/>
      <c r="F2070" s="268"/>
      <c r="G2070" s="168"/>
      <c r="H2070" s="168"/>
      <c r="I2070" s="168"/>
      <c r="J2070" s="168"/>
      <c r="K2070" s="168"/>
      <c r="L2070" s="196"/>
    </row>
    <row r="2071" spans="1:12" ht="26.25" customHeight="1">
      <c r="A2071" s="167"/>
      <c r="B2071" s="276"/>
      <c r="C2071" s="168"/>
      <c r="D2071" s="168"/>
      <c r="E2071" s="266"/>
      <c r="F2071" s="268"/>
      <c r="G2071" s="168"/>
      <c r="H2071" s="168"/>
      <c r="I2071" s="168"/>
      <c r="J2071" s="168"/>
      <c r="K2071" s="168"/>
      <c r="L2071" s="196"/>
    </row>
    <row r="2072" spans="1:12" ht="26.25" customHeight="1">
      <c r="A2072" s="167"/>
      <c r="B2072" s="276"/>
      <c r="C2072" s="168"/>
      <c r="D2072" s="168"/>
      <c r="E2072" s="266"/>
      <c r="F2072" s="268"/>
      <c r="G2072" s="168"/>
      <c r="H2072" s="168"/>
      <c r="I2072" s="168"/>
      <c r="J2072" s="168"/>
      <c r="K2072" s="168"/>
      <c r="L2072" s="196"/>
    </row>
    <row r="2073" spans="1:12" ht="26.25" customHeight="1">
      <c r="A2073" s="167"/>
      <c r="B2073" s="276"/>
      <c r="C2073" s="168"/>
      <c r="D2073" s="168"/>
      <c r="E2073" s="266"/>
      <c r="F2073" s="268"/>
      <c r="G2073" s="168"/>
      <c r="H2073" s="168"/>
      <c r="I2073" s="168"/>
      <c r="J2073" s="168"/>
      <c r="K2073" s="168"/>
      <c r="L2073" s="196"/>
    </row>
    <row r="2074" spans="1:12" ht="26.25" customHeight="1">
      <c r="A2074" s="167"/>
      <c r="B2074" s="276"/>
      <c r="C2074" s="168"/>
      <c r="D2074" s="168"/>
      <c r="E2074" s="266"/>
      <c r="F2074" s="268"/>
      <c r="G2074" s="168"/>
      <c r="H2074" s="168"/>
      <c r="I2074" s="168"/>
      <c r="J2074" s="168"/>
      <c r="K2074" s="168"/>
      <c r="L2074" s="196"/>
    </row>
    <row r="2075" spans="1:12" ht="26.25" customHeight="1">
      <c r="A2075" s="167"/>
      <c r="B2075" s="276"/>
      <c r="C2075" s="168"/>
      <c r="D2075" s="168"/>
      <c r="E2075" s="266"/>
      <c r="F2075" s="268"/>
      <c r="G2075" s="168"/>
      <c r="H2075" s="168"/>
      <c r="I2075" s="168"/>
      <c r="J2075" s="168"/>
      <c r="K2075" s="168"/>
      <c r="L2075" s="196"/>
    </row>
    <row r="2076" spans="1:12" ht="26.25" customHeight="1">
      <c r="A2076" s="167"/>
      <c r="B2076" s="276"/>
      <c r="C2076" s="168"/>
      <c r="D2076" s="168"/>
      <c r="E2076" s="266"/>
      <c r="F2076" s="268"/>
      <c r="G2076" s="168"/>
      <c r="H2076" s="168"/>
      <c r="I2076" s="168"/>
      <c r="J2076" s="168"/>
      <c r="K2076" s="168"/>
      <c r="L2076" s="196"/>
    </row>
    <row r="2077" spans="1:12" ht="26.25" customHeight="1">
      <c r="A2077" s="167"/>
      <c r="B2077" s="276"/>
      <c r="C2077" s="168"/>
      <c r="D2077" s="168"/>
      <c r="E2077" s="266"/>
      <c r="F2077" s="268"/>
      <c r="G2077" s="168"/>
      <c r="H2077" s="168"/>
      <c r="I2077" s="168"/>
      <c r="J2077" s="168"/>
      <c r="K2077" s="168"/>
      <c r="L2077" s="196"/>
    </row>
    <row r="2078" spans="1:12" ht="26.25" customHeight="1">
      <c r="A2078" s="167"/>
      <c r="B2078" s="276"/>
      <c r="C2078" s="168"/>
      <c r="D2078" s="168"/>
      <c r="E2078" s="266"/>
      <c r="F2078" s="268"/>
      <c r="G2078" s="168"/>
      <c r="H2078" s="168"/>
      <c r="I2078" s="168"/>
      <c r="J2078" s="168"/>
      <c r="K2078" s="168"/>
      <c r="L2078" s="196"/>
    </row>
    <row r="2079" spans="1:12" ht="26.25" customHeight="1">
      <c r="A2079" s="167"/>
      <c r="B2079" s="276"/>
      <c r="C2079" s="168"/>
      <c r="D2079" s="168"/>
      <c r="E2079" s="266"/>
      <c r="F2079" s="268"/>
      <c r="G2079" s="168"/>
      <c r="H2079" s="168"/>
      <c r="I2079" s="168"/>
      <c r="J2079" s="168"/>
      <c r="K2079" s="168"/>
      <c r="L2079" s="196"/>
    </row>
    <row r="2080" spans="1:12" ht="26.25" customHeight="1">
      <c r="A2080" s="167"/>
      <c r="B2080" s="276"/>
      <c r="C2080" s="168"/>
      <c r="D2080" s="168"/>
      <c r="E2080" s="266"/>
      <c r="F2080" s="268"/>
      <c r="G2080" s="168"/>
      <c r="H2080" s="168"/>
      <c r="I2080" s="168"/>
      <c r="J2080" s="168"/>
      <c r="K2080" s="168"/>
      <c r="L2080" s="196"/>
    </row>
    <row r="2081" spans="1:12" ht="26.25" customHeight="1">
      <c r="A2081" s="167"/>
      <c r="B2081" s="276"/>
      <c r="C2081" s="168"/>
      <c r="D2081" s="168"/>
      <c r="E2081" s="266"/>
      <c r="F2081" s="268"/>
      <c r="G2081" s="168"/>
      <c r="H2081" s="168"/>
      <c r="I2081" s="168"/>
      <c r="J2081" s="168"/>
      <c r="K2081" s="168"/>
      <c r="L2081" s="196"/>
    </row>
    <row r="2082" spans="1:12" ht="26.25" customHeight="1">
      <c r="A2082" s="167"/>
      <c r="B2082" s="276"/>
      <c r="C2082" s="168"/>
      <c r="D2082" s="168"/>
      <c r="E2082" s="266"/>
      <c r="F2082" s="268"/>
      <c r="G2082" s="168"/>
      <c r="H2082" s="168"/>
      <c r="I2082" s="168"/>
      <c r="J2082" s="168"/>
      <c r="K2082" s="168"/>
      <c r="L2082" s="196"/>
    </row>
    <row r="2083" spans="1:12" ht="26.25" customHeight="1">
      <c r="A2083" s="167"/>
      <c r="B2083" s="276"/>
      <c r="C2083" s="168"/>
      <c r="D2083" s="168"/>
      <c r="E2083" s="266"/>
      <c r="F2083" s="268"/>
      <c r="G2083" s="168"/>
      <c r="H2083" s="168"/>
      <c r="I2083" s="168"/>
      <c r="J2083" s="168"/>
      <c r="K2083" s="168"/>
      <c r="L2083" s="196"/>
    </row>
    <row r="2084" spans="1:12" ht="26.25" customHeight="1">
      <c r="A2084" s="167"/>
      <c r="B2084" s="276"/>
      <c r="C2084" s="168"/>
      <c r="D2084" s="168"/>
      <c r="E2084" s="266"/>
      <c r="F2084" s="268"/>
      <c r="G2084" s="168"/>
      <c r="H2084" s="168"/>
      <c r="I2084" s="168"/>
      <c r="J2084" s="168"/>
      <c r="K2084" s="168"/>
      <c r="L2084" s="196"/>
    </row>
    <row r="2085" spans="1:12" ht="26.25" customHeight="1">
      <c r="A2085" s="167"/>
      <c r="B2085" s="276"/>
      <c r="C2085" s="168"/>
      <c r="D2085" s="168"/>
      <c r="E2085" s="266"/>
      <c r="F2085" s="268"/>
      <c r="G2085" s="168"/>
      <c r="H2085" s="168"/>
      <c r="I2085" s="168"/>
      <c r="J2085" s="168"/>
      <c r="K2085" s="168"/>
      <c r="L2085" s="196"/>
    </row>
    <row r="2086" spans="1:12" ht="26.25" customHeight="1">
      <c r="A2086" s="167"/>
      <c r="B2086" s="276"/>
      <c r="C2086" s="168"/>
      <c r="D2086" s="168"/>
      <c r="E2086" s="266"/>
      <c r="F2086" s="268"/>
      <c r="G2086" s="168"/>
      <c r="H2086" s="168"/>
      <c r="I2086" s="168"/>
      <c r="J2086" s="168"/>
      <c r="K2086" s="168"/>
      <c r="L2086" s="196"/>
    </row>
    <row r="2087" spans="1:12" ht="26.25" customHeight="1">
      <c r="A2087" s="167"/>
      <c r="B2087" s="276"/>
      <c r="C2087" s="168"/>
      <c r="D2087" s="168"/>
      <c r="E2087" s="266"/>
      <c r="F2087" s="268"/>
      <c r="G2087" s="168"/>
      <c r="H2087" s="168"/>
      <c r="I2087" s="168"/>
      <c r="J2087" s="168"/>
      <c r="K2087" s="168"/>
      <c r="L2087" s="196"/>
    </row>
    <row r="2088" spans="1:12" ht="26.25" customHeight="1">
      <c r="A2088" s="167"/>
      <c r="B2088" s="276"/>
      <c r="C2088" s="168"/>
      <c r="D2088" s="168"/>
      <c r="E2088" s="266"/>
      <c r="F2088" s="268"/>
      <c r="G2088" s="168"/>
      <c r="H2088" s="168"/>
      <c r="I2088" s="168"/>
      <c r="J2088" s="168"/>
      <c r="K2088" s="168"/>
      <c r="L2088" s="196"/>
    </row>
    <row r="2089" spans="1:12" ht="26.25" customHeight="1">
      <c r="A2089" s="167"/>
      <c r="B2089" s="276"/>
      <c r="C2089" s="168"/>
      <c r="D2089" s="168"/>
      <c r="E2089" s="266"/>
      <c r="F2089" s="268"/>
      <c r="G2089" s="168"/>
      <c r="H2089" s="168"/>
      <c r="I2089" s="168"/>
      <c r="J2089" s="168"/>
      <c r="K2089" s="168"/>
      <c r="L2089" s="196"/>
    </row>
    <row r="2090" spans="1:12" ht="26.25" customHeight="1">
      <c r="A2090" s="167"/>
      <c r="B2090" s="276"/>
      <c r="C2090" s="168"/>
      <c r="D2090" s="168"/>
      <c r="E2090" s="266"/>
      <c r="F2090" s="268"/>
      <c r="G2090" s="168"/>
      <c r="H2090" s="168"/>
      <c r="I2090" s="168"/>
      <c r="J2090" s="168"/>
      <c r="K2090" s="168"/>
      <c r="L2090" s="196"/>
    </row>
    <row r="2091" spans="1:12" ht="26.25" customHeight="1">
      <c r="A2091" s="167"/>
      <c r="B2091" s="276"/>
      <c r="C2091" s="168"/>
      <c r="D2091" s="168"/>
      <c r="E2091" s="266"/>
      <c r="F2091" s="268"/>
      <c r="G2091" s="168"/>
      <c r="H2091" s="168"/>
      <c r="I2091" s="168"/>
      <c r="J2091" s="168"/>
      <c r="K2091" s="168"/>
      <c r="L2091" s="196"/>
    </row>
    <row r="2092" spans="1:12" ht="26.25" customHeight="1">
      <c r="A2092" s="167"/>
      <c r="B2092" s="276"/>
      <c r="C2092" s="168"/>
      <c r="D2092" s="168"/>
      <c r="E2092" s="266"/>
      <c r="F2092" s="268"/>
      <c r="G2092" s="168"/>
      <c r="H2092" s="168"/>
      <c r="I2092" s="168"/>
      <c r="J2092" s="168"/>
      <c r="K2092" s="168"/>
      <c r="L2092" s="196"/>
    </row>
    <row r="2093" spans="1:12" ht="26.25" customHeight="1">
      <c r="A2093" s="167"/>
      <c r="B2093" s="276"/>
      <c r="C2093" s="168"/>
      <c r="D2093" s="168"/>
      <c r="E2093" s="266"/>
      <c r="F2093" s="268"/>
      <c r="G2093" s="168"/>
      <c r="H2093" s="168"/>
      <c r="I2093" s="168"/>
      <c r="J2093" s="168"/>
      <c r="K2093" s="168"/>
      <c r="L2093" s="196"/>
    </row>
    <row r="2094" spans="1:12" ht="26.25" customHeight="1">
      <c r="A2094" s="167"/>
      <c r="B2094" s="276"/>
      <c r="C2094" s="168"/>
      <c r="D2094" s="168"/>
      <c r="E2094" s="266"/>
      <c r="F2094" s="268"/>
      <c r="G2094" s="168"/>
      <c r="H2094" s="168"/>
      <c r="I2094" s="168"/>
      <c r="J2094" s="168"/>
      <c r="K2094" s="168"/>
      <c r="L2094" s="196"/>
    </row>
    <row r="2095" spans="1:12" ht="26.25" customHeight="1">
      <c r="A2095" s="167"/>
      <c r="B2095" s="276"/>
      <c r="C2095" s="168"/>
      <c r="D2095" s="168"/>
      <c r="E2095" s="266"/>
      <c r="F2095" s="268"/>
      <c r="G2095" s="168"/>
      <c r="H2095" s="168"/>
      <c r="I2095" s="168"/>
      <c r="J2095" s="168"/>
      <c r="K2095" s="168"/>
      <c r="L2095" s="196"/>
    </row>
    <row r="2096" spans="1:12" ht="26.25" customHeight="1">
      <c r="A2096" s="167"/>
      <c r="B2096" s="276"/>
      <c r="C2096" s="168"/>
      <c r="D2096" s="168"/>
      <c r="E2096" s="266"/>
      <c r="F2096" s="268"/>
      <c r="G2096" s="168"/>
      <c r="H2096" s="168"/>
      <c r="I2096" s="168"/>
      <c r="J2096" s="168"/>
      <c r="K2096" s="168"/>
      <c r="L2096" s="196"/>
    </row>
    <row r="2097" spans="1:12" ht="26.25" customHeight="1">
      <c r="A2097" s="167"/>
      <c r="B2097" s="276"/>
      <c r="C2097" s="168"/>
      <c r="D2097" s="168"/>
      <c r="E2097" s="266"/>
      <c r="F2097" s="268"/>
      <c r="G2097" s="168"/>
      <c r="H2097" s="168"/>
      <c r="I2097" s="168"/>
      <c r="J2097" s="168"/>
      <c r="K2097" s="168"/>
      <c r="L2097" s="196"/>
    </row>
    <row r="2098" spans="1:12" ht="26.25" customHeight="1">
      <c r="A2098" s="167"/>
      <c r="B2098" s="276"/>
      <c r="C2098" s="168"/>
      <c r="D2098" s="168"/>
      <c r="E2098" s="266"/>
      <c r="F2098" s="268"/>
      <c r="G2098" s="168"/>
      <c r="H2098" s="168"/>
      <c r="I2098" s="168"/>
      <c r="J2098" s="168"/>
      <c r="K2098" s="168"/>
      <c r="L2098" s="196"/>
    </row>
    <row r="2099" spans="1:12" ht="26.25" customHeight="1">
      <c r="A2099" s="167"/>
      <c r="B2099" s="276"/>
      <c r="C2099" s="168"/>
      <c r="D2099" s="168"/>
      <c r="E2099" s="266"/>
      <c r="F2099" s="268"/>
      <c r="G2099" s="168"/>
      <c r="H2099" s="168"/>
      <c r="I2099" s="168"/>
      <c r="J2099" s="168"/>
      <c r="K2099" s="168"/>
      <c r="L2099" s="196"/>
    </row>
    <row r="2100" spans="1:12" ht="26.25" customHeight="1">
      <c r="A2100" s="167"/>
      <c r="B2100" s="276"/>
      <c r="C2100" s="168"/>
      <c r="D2100" s="168"/>
      <c r="E2100" s="266"/>
      <c r="F2100" s="268"/>
      <c r="G2100" s="168"/>
      <c r="H2100" s="168"/>
      <c r="I2100" s="168"/>
      <c r="J2100" s="168"/>
      <c r="K2100" s="168"/>
      <c r="L2100" s="196"/>
    </row>
    <row r="2101" spans="1:12" ht="26.25" customHeight="1">
      <c r="A2101" s="167"/>
      <c r="B2101" s="276"/>
      <c r="C2101" s="168"/>
      <c r="D2101" s="168"/>
      <c r="E2101" s="266"/>
      <c r="F2101" s="268"/>
      <c r="G2101" s="168"/>
      <c r="H2101" s="168"/>
      <c r="I2101" s="168"/>
      <c r="J2101" s="168"/>
      <c r="K2101" s="168"/>
      <c r="L2101" s="196"/>
    </row>
    <row r="2102" spans="1:12" ht="26.25" customHeight="1">
      <c r="A2102" s="167"/>
      <c r="B2102" s="276"/>
      <c r="C2102" s="168"/>
      <c r="D2102" s="168"/>
      <c r="E2102" s="266"/>
      <c r="F2102" s="268"/>
      <c r="G2102" s="168"/>
      <c r="H2102" s="168"/>
      <c r="I2102" s="168"/>
      <c r="J2102" s="168"/>
      <c r="K2102" s="168"/>
      <c r="L2102" s="196"/>
    </row>
    <row r="2103" spans="1:12" ht="26.25" customHeight="1">
      <c r="A2103" s="167"/>
      <c r="B2103" s="276"/>
      <c r="C2103" s="168"/>
      <c r="D2103" s="168"/>
      <c r="E2103" s="266"/>
      <c r="F2103" s="268"/>
      <c r="G2103" s="168"/>
      <c r="H2103" s="168"/>
      <c r="I2103" s="168"/>
      <c r="J2103" s="168"/>
      <c r="K2103" s="168"/>
      <c r="L2103" s="196"/>
    </row>
    <row r="2104" spans="1:12" ht="26.25" customHeight="1">
      <c r="A2104" s="167"/>
      <c r="B2104" s="276"/>
      <c r="C2104" s="168"/>
      <c r="D2104" s="168"/>
      <c r="E2104" s="266"/>
      <c r="F2104" s="268"/>
      <c r="G2104" s="168"/>
      <c r="H2104" s="168"/>
      <c r="I2104" s="168"/>
      <c r="J2104" s="168"/>
      <c r="K2104" s="168"/>
      <c r="L2104" s="196"/>
    </row>
    <row r="2105" spans="1:12" ht="26.25" customHeight="1">
      <c r="A2105" s="167"/>
      <c r="B2105" s="276"/>
      <c r="C2105" s="168"/>
      <c r="D2105" s="168"/>
      <c r="E2105" s="266"/>
      <c r="F2105" s="268"/>
      <c r="G2105" s="168"/>
      <c r="H2105" s="168"/>
      <c r="I2105" s="168"/>
      <c r="J2105" s="168"/>
      <c r="K2105" s="168"/>
      <c r="L2105" s="196"/>
    </row>
    <row r="2106" spans="1:12" ht="26.25" customHeight="1">
      <c r="A2106" s="167"/>
      <c r="B2106" s="276"/>
      <c r="C2106" s="168"/>
      <c r="D2106" s="168"/>
      <c r="E2106" s="266"/>
      <c r="F2106" s="268"/>
      <c r="G2106" s="168"/>
      <c r="H2106" s="168"/>
      <c r="I2106" s="168"/>
      <c r="J2106" s="168"/>
      <c r="K2106" s="168"/>
      <c r="L2106" s="196"/>
    </row>
    <row r="2107" spans="1:12" ht="26.25" customHeight="1">
      <c r="A2107" s="167"/>
      <c r="B2107" s="276"/>
      <c r="C2107" s="168"/>
      <c r="D2107" s="168"/>
      <c r="E2107" s="266"/>
      <c r="F2107" s="268"/>
      <c r="G2107" s="168"/>
      <c r="H2107" s="168"/>
      <c r="I2107" s="168"/>
      <c r="J2107" s="168"/>
      <c r="K2107" s="168"/>
      <c r="L2107" s="196"/>
    </row>
    <row r="2108" spans="1:12" ht="26.25" customHeight="1">
      <c r="A2108" s="167"/>
      <c r="B2108" s="276"/>
      <c r="C2108" s="168"/>
      <c r="D2108" s="168"/>
      <c r="E2108" s="266"/>
      <c r="F2108" s="268"/>
      <c r="G2108" s="168"/>
      <c r="H2108" s="168"/>
      <c r="I2108" s="168"/>
      <c r="J2108" s="168"/>
      <c r="K2108" s="168"/>
      <c r="L2108" s="196"/>
    </row>
    <row r="2109" spans="1:12" ht="26.25" customHeight="1">
      <c r="A2109" s="167"/>
      <c r="B2109" s="276"/>
      <c r="C2109" s="168"/>
      <c r="D2109" s="168"/>
      <c r="E2109" s="266"/>
      <c r="F2109" s="268"/>
      <c r="G2109" s="168"/>
      <c r="H2109" s="168"/>
      <c r="I2109" s="168"/>
      <c r="J2109" s="168"/>
      <c r="K2109" s="168"/>
      <c r="L2109" s="196"/>
    </row>
    <row r="2110" spans="1:12" ht="26.25" customHeight="1">
      <c r="A2110" s="167"/>
      <c r="B2110" s="276"/>
      <c r="C2110" s="168"/>
      <c r="D2110" s="168"/>
      <c r="E2110" s="266"/>
      <c r="F2110" s="268"/>
      <c r="G2110" s="168"/>
      <c r="H2110" s="168"/>
      <c r="I2110" s="168"/>
      <c r="J2110" s="168"/>
      <c r="K2110" s="168"/>
      <c r="L2110" s="196"/>
    </row>
    <row r="2111" spans="1:12" ht="26.25" customHeight="1">
      <c r="A2111" s="167"/>
      <c r="B2111" s="276"/>
      <c r="C2111" s="168"/>
      <c r="D2111" s="168"/>
      <c r="E2111" s="266"/>
      <c r="F2111" s="268"/>
      <c r="G2111" s="168"/>
      <c r="H2111" s="168"/>
      <c r="I2111" s="168"/>
      <c r="J2111" s="168"/>
      <c r="K2111" s="168"/>
      <c r="L2111" s="196"/>
    </row>
    <row r="2112" spans="1:12" ht="26.25" customHeight="1">
      <c r="A2112" s="167"/>
      <c r="B2112" s="276"/>
      <c r="C2112" s="168"/>
      <c r="D2112" s="168"/>
      <c r="E2112" s="266"/>
      <c r="F2112" s="268"/>
      <c r="G2112" s="168"/>
      <c r="H2112" s="168"/>
      <c r="I2112" s="168"/>
      <c r="J2112" s="168"/>
      <c r="K2112" s="168"/>
      <c r="L2112" s="196"/>
    </row>
    <row r="2113" spans="1:12" ht="26.25" customHeight="1">
      <c r="A2113" s="167"/>
      <c r="B2113" s="276"/>
      <c r="C2113" s="168"/>
      <c r="D2113" s="168"/>
      <c r="E2113" s="266"/>
      <c r="F2113" s="268"/>
      <c r="G2113" s="168"/>
      <c r="H2113" s="168"/>
      <c r="I2113" s="168"/>
      <c r="J2113" s="168"/>
      <c r="K2113" s="168"/>
      <c r="L2113" s="196"/>
    </row>
    <row r="2114" spans="1:12" ht="26.25" customHeight="1">
      <c r="A2114" s="167"/>
      <c r="B2114" s="276"/>
      <c r="C2114" s="168"/>
      <c r="D2114" s="168"/>
      <c r="E2114" s="266"/>
      <c r="F2114" s="268"/>
      <c r="G2114" s="168"/>
      <c r="H2114" s="168"/>
      <c r="I2114" s="168"/>
      <c r="J2114" s="168"/>
      <c r="K2114" s="168"/>
      <c r="L2114" s="196"/>
    </row>
    <row r="2115" spans="1:12" ht="26.25" customHeight="1">
      <c r="A2115" s="167"/>
      <c r="B2115" s="276"/>
      <c r="C2115" s="168"/>
      <c r="D2115" s="168"/>
      <c r="E2115" s="266"/>
      <c r="F2115" s="268"/>
      <c r="G2115" s="168"/>
      <c r="H2115" s="168"/>
      <c r="I2115" s="168"/>
      <c r="J2115" s="168"/>
      <c r="K2115" s="168"/>
      <c r="L2115" s="196"/>
    </row>
    <row r="2116" spans="1:12" ht="26.25" customHeight="1">
      <c r="A2116" s="167"/>
      <c r="B2116" s="276"/>
      <c r="C2116" s="168"/>
      <c r="D2116" s="168"/>
      <c r="E2116" s="266"/>
      <c r="F2116" s="268"/>
      <c r="G2116" s="168"/>
      <c r="H2116" s="168"/>
      <c r="I2116" s="168"/>
      <c r="J2116" s="168"/>
      <c r="K2116" s="168"/>
      <c r="L2116" s="196"/>
    </row>
    <row r="2117" spans="1:12" ht="26.25" customHeight="1">
      <c r="A2117" s="167"/>
      <c r="B2117" s="276"/>
      <c r="C2117" s="168"/>
      <c r="D2117" s="168"/>
      <c r="E2117" s="266"/>
      <c r="F2117" s="268"/>
      <c r="G2117" s="168"/>
      <c r="H2117" s="168"/>
      <c r="I2117" s="168"/>
      <c r="J2117" s="168"/>
      <c r="K2117" s="168"/>
      <c r="L2117" s="196"/>
    </row>
    <row r="2118" spans="1:12" ht="26.25" customHeight="1">
      <c r="A2118" s="167"/>
      <c r="B2118" s="276"/>
      <c r="C2118" s="168"/>
      <c r="D2118" s="168"/>
      <c r="E2118" s="266"/>
      <c r="F2118" s="268"/>
      <c r="G2118" s="168"/>
      <c r="H2118" s="168"/>
      <c r="I2118" s="168"/>
      <c r="J2118" s="168"/>
      <c r="K2118" s="168"/>
      <c r="L2118" s="196"/>
    </row>
    <row r="2119" spans="1:12" ht="26.25" customHeight="1">
      <c r="A2119" s="167"/>
      <c r="B2119" s="276"/>
      <c r="C2119" s="168"/>
      <c r="D2119" s="168"/>
      <c r="E2119" s="266"/>
      <c r="F2119" s="268"/>
      <c r="G2119" s="168"/>
      <c r="H2119" s="168"/>
      <c r="I2119" s="168"/>
      <c r="J2119" s="168"/>
      <c r="K2119" s="168"/>
      <c r="L2119" s="196"/>
    </row>
    <row r="2120" spans="1:12" ht="26.25" customHeight="1">
      <c r="A2120" s="167"/>
      <c r="B2120" s="276"/>
      <c r="C2120" s="168"/>
      <c r="D2120" s="168"/>
      <c r="E2120" s="266"/>
      <c r="F2120" s="268"/>
      <c r="G2120" s="168"/>
      <c r="H2120" s="168"/>
      <c r="I2120" s="168"/>
      <c r="J2120" s="168"/>
      <c r="K2120" s="168"/>
      <c r="L2120" s="196"/>
    </row>
    <row r="2121" spans="1:12" ht="26.25" customHeight="1">
      <c r="A2121" s="167"/>
      <c r="B2121" s="276"/>
      <c r="C2121" s="168"/>
      <c r="D2121" s="168"/>
      <c r="E2121" s="266"/>
      <c r="F2121" s="268"/>
      <c r="G2121" s="168"/>
      <c r="H2121" s="168"/>
      <c r="I2121" s="168"/>
      <c r="J2121" s="168"/>
      <c r="K2121" s="168"/>
      <c r="L2121" s="196"/>
    </row>
    <row r="2122" spans="1:12" ht="26.25" customHeight="1">
      <c r="A2122" s="167"/>
      <c r="B2122" s="276"/>
      <c r="C2122" s="168"/>
      <c r="D2122" s="168"/>
      <c r="E2122" s="266"/>
      <c r="F2122" s="268"/>
      <c r="G2122" s="168"/>
      <c r="H2122" s="168"/>
      <c r="I2122" s="168"/>
      <c r="J2122" s="168"/>
      <c r="K2122" s="168"/>
      <c r="L2122" s="196"/>
    </row>
    <row r="2123" spans="1:12" ht="26.25" customHeight="1">
      <c r="A2123" s="167"/>
      <c r="B2123" s="276"/>
      <c r="C2123" s="168"/>
      <c r="D2123" s="168"/>
      <c r="E2123" s="266"/>
      <c r="F2123" s="268"/>
      <c r="G2123" s="168"/>
      <c r="H2123" s="168"/>
      <c r="I2123" s="168"/>
      <c r="J2123" s="168"/>
      <c r="K2123" s="168"/>
      <c r="L2123" s="196"/>
    </row>
    <row r="2124" spans="1:12" ht="26.25" customHeight="1">
      <c r="A2124" s="167"/>
      <c r="B2124" s="276"/>
      <c r="C2124" s="168"/>
      <c r="D2124" s="168"/>
      <c r="E2124" s="266"/>
      <c r="F2124" s="268"/>
      <c r="G2124" s="168"/>
      <c r="H2124" s="168"/>
      <c r="I2124" s="168"/>
      <c r="J2124" s="168"/>
      <c r="K2124" s="168"/>
      <c r="L2124" s="196"/>
    </row>
    <row r="2125" spans="1:12" ht="26.25" customHeight="1">
      <c r="A2125" s="167"/>
      <c r="B2125" s="276"/>
      <c r="C2125" s="168"/>
      <c r="D2125" s="168"/>
      <c r="E2125" s="266"/>
      <c r="F2125" s="268"/>
      <c r="G2125" s="168"/>
      <c r="H2125" s="168"/>
      <c r="I2125" s="168"/>
      <c r="J2125" s="168"/>
      <c r="K2125" s="168"/>
      <c r="L2125" s="196"/>
    </row>
    <row r="2126" spans="1:12" ht="26.25" customHeight="1">
      <c r="A2126" s="167"/>
      <c r="B2126" s="276"/>
      <c r="C2126" s="168"/>
      <c r="D2126" s="168"/>
      <c r="E2126" s="266"/>
      <c r="F2126" s="268"/>
      <c r="G2126" s="168"/>
      <c r="H2126" s="168"/>
      <c r="I2126" s="168"/>
      <c r="J2126" s="168"/>
      <c r="K2126" s="168"/>
      <c r="L2126" s="196"/>
    </row>
    <row r="2127" spans="1:12" ht="26.25" customHeight="1">
      <c r="A2127" s="167"/>
      <c r="B2127" s="276"/>
      <c r="C2127" s="168"/>
      <c r="D2127" s="168"/>
      <c r="E2127" s="266"/>
      <c r="F2127" s="268"/>
      <c r="G2127" s="168"/>
      <c r="H2127" s="168"/>
      <c r="I2127" s="168"/>
      <c r="J2127" s="168"/>
      <c r="K2127" s="168"/>
      <c r="L2127" s="196"/>
    </row>
    <row r="2128" spans="1:12" ht="26.25" customHeight="1">
      <c r="A2128" s="167"/>
      <c r="B2128" s="276"/>
      <c r="C2128" s="168"/>
      <c r="D2128" s="168"/>
      <c r="E2128" s="266"/>
      <c r="F2128" s="268"/>
      <c r="G2128" s="168"/>
      <c r="H2128" s="168"/>
      <c r="I2128" s="168"/>
      <c r="J2128" s="168"/>
      <c r="K2128" s="168"/>
      <c r="L2128" s="196"/>
    </row>
    <row r="2129" spans="1:12" ht="26.25" customHeight="1">
      <c r="A2129" s="167"/>
      <c r="B2129" s="276"/>
      <c r="C2129" s="168"/>
      <c r="D2129" s="168"/>
      <c r="E2129" s="266"/>
      <c r="F2129" s="268"/>
      <c r="G2129" s="168"/>
      <c r="H2129" s="168"/>
      <c r="I2129" s="168"/>
      <c r="J2129" s="168"/>
      <c r="K2129" s="168"/>
      <c r="L2129" s="196"/>
    </row>
    <row r="2130" spans="1:12" ht="26.25" customHeight="1">
      <c r="A2130" s="167"/>
      <c r="B2130" s="276"/>
      <c r="C2130" s="168"/>
      <c r="D2130" s="168"/>
      <c r="E2130" s="266"/>
      <c r="F2130" s="268"/>
      <c r="G2130" s="168"/>
      <c r="H2130" s="168"/>
      <c r="I2130" s="168"/>
      <c r="J2130" s="168"/>
      <c r="K2130" s="168"/>
      <c r="L2130" s="196"/>
    </row>
    <row r="2131" spans="1:12" ht="26.25" customHeight="1">
      <c r="A2131" s="167"/>
      <c r="B2131" s="276"/>
      <c r="C2131" s="168"/>
      <c r="D2131" s="168"/>
      <c r="E2131" s="266"/>
      <c r="F2131" s="268"/>
      <c r="G2131" s="168"/>
      <c r="H2131" s="168"/>
      <c r="I2131" s="168"/>
      <c r="J2131" s="168"/>
      <c r="K2131" s="168"/>
      <c r="L2131" s="196"/>
    </row>
    <row r="2132" spans="1:12" ht="26.25" customHeight="1">
      <c r="A2132" s="167"/>
      <c r="B2132" s="276"/>
      <c r="C2132" s="168"/>
      <c r="D2132" s="168"/>
      <c r="E2132" s="266"/>
      <c r="F2132" s="268"/>
      <c r="G2132" s="168"/>
      <c r="H2132" s="168"/>
      <c r="I2132" s="168"/>
      <c r="J2132" s="168"/>
      <c r="K2132" s="168"/>
      <c r="L2132" s="196"/>
    </row>
    <row r="2133" spans="1:12" ht="26.25" customHeight="1">
      <c r="A2133" s="167"/>
      <c r="B2133" s="276"/>
      <c r="C2133" s="168"/>
      <c r="D2133" s="168"/>
      <c r="E2133" s="266"/>
      <c r="F2133" s="268"/>
      <c r="G2133" s="168"/>
      <c r="H2133" s="168"/>
      <c r="I2133" s="168"/>
      <c r="J2133" s="168"/>
      <c r="K2133" s="168"/>
      <c r="L2133" s="196"/>
    </row>
    <row r="2134" spans="1:12" ht="26.25" customHeight="1">
      <c r="A2134" s="167"/>
      <c r="B2134" s="276"/>
      <c r="C2134" s="168"/>
      <c r="D2134" s="168"/>
      <c r="E2134" s="266"/>
      <c r="F2134" s="268"/>
      <c r="G2134" s="168"/>
      <c r="H2134" s="168"/>
      <c r="I2134" s="168"/>
      <c r="J2134" s="168"/>
      <c r="K2134" s="168"/>
      <c r="L2134" s="196"/>
    </row>
    <row r="2135" spans="1:12" ht="26.25" customHeight="1">
      <c r="A2135" s="167"/>
      <c r="B2135" s="276"/>
      <c r="C2135" s="168"/>
      <c r="D2135" s="168"/>
      <c r="E2135" s="266"/>
      <c r="F2135" s="268"/>
      <c r="G2135" s="168"/>
      <c r="H2135" s="168"/>
      <c r="I2135" s="168"/>
      <c r="J2135" s="168"/>
      <c r="K2135" s="168"/>
      <c r="L2135" s="196"/>
    </row>
    <row r="2136" spans="1:12" ht="26.25" customHeight="1">
      <c r="A2136" s="167"/>
      <c r="B2136" s="276"/>
      <c r="C2136" s="168"/>
      <c r="D2136" s="168"/>
      <c r="E2136" s="266"/>
      <c r="F2136" s="268"/>
      <c r="G2136" s="168"/>
      <c r="H2136" s="168"/>
      <c r="I2136" s="168"/>
      <c r="J2136" s="168"/>
      <c r="K2136" s="168"/>
      <c r="L2136" s="196"/>
    </row>
    <row r="2137" spans="1:12" ht="26.25" customHeight="1">
      <c r="A2137" s="167"/>
      <c r="B2137" s="276"/>
      <c r="C2137" s="168"/>
      <c r="D2137" s="168"/>
      <c r="E2137" s="266"/>
      <c r="F2137" s="268"/>
      <c r="G2137" s="168"/>
      <c r="H2137" s="168"/>
      <c r="I2137" s="168"/>
      <c r="J2137" s="168"/>
      <c r="K2137" s="168"/>
      <c r="L2137" s="196"/>
    </row>
    <row r="2138" spans="1:12" ht="26.25" customHeight="1">
      <c r="A2138" s="167"/>
      <c r="B2138" s="276"/>
      <c r="C2138" s="168"/>
      <c r="D2138" s="168"/>
      <c r="E2138" s="266"/>
      <c r="F2138" s="268"/>
      <c r="G2138" s="168"/>
      <c r="H2138" s="168"/>
      <c r="I2138" s="168"/>
      <c r="J2138" s="168"/>
      <c r="K2138" s="168"/>
      <c r="L2138" s="196"/>
    </row>
    <row r="2139" spans="1:12" ht="26.25" customHeight="1">
      <c r="A2139" s="167"/>
      <c r="B2139" s="276"/>
      <c r="C2139" s="168"/>
      <c r="D2139" s="168"/>
      <c r="E2139" s="266"/>
      <c r="F2139" s="268"/>
      <c r="G2139" s="168"/>
      <c r="H2139" s="168"/>
      <c r="I2139" s="168"/>
      <c r="J2139" s="168"/>
      <c r="K2139" s="168"/>
      <c r="L2139" s="196"/>
    </row>
    <row r="2140" spans="1:12" ht="26.25" customHeight="1">
      <c r="A2140" s="167"/>
      <c r="B2140" s="276"/>
      <c r="C2140" s="168"/>
      <c r="D2140" s="168"/>
      <c r="E2140" s="266"/>
      <c r="F2140" s="268"/>
      <c r="G2140" s="168"/>
      <c r="H2140" s="168"/>
      <c r="I2140" s="168"/>
      <c r="J2140" s="168"/>
      <c r="K2140" s="168"/>
      <c r="L2140" s="196"/>
    </row>
    <row r="2141" spans="1:12" ht="26.25" customHeight="1">
      <c r="A2141" s="167"/>
      <c r="B2141" s="276"/>
      <c r="C2141" s="168"/>
      <c r="D2141" s="168"/>
      <c r="E2141" s="266"/>
      <c r="F2141" s="268"/>
      <c r="G2141" s="168"/>
      <c r="H2141" s="168"/>
      <c r="I2141" s="168"/>
      <c r="J2141" s="168"/>
      <c r="K2141" s="168"/>
      <c r="L2141" s="196"/>
    </row>
    <row r="2142" spans="1:12" ht="26.25" customHeight="1">
      <c r="A2142" s="167"/>
      <c r="B2142" s="276"/>
      <c r="C2142" s="168"/>
      <c r="D2142" s="168"/>
      <c r="E2142" s="266"/>
      <c r="F2142" s="268"/>
      <c r="G2142" s="168"/>
      <c r="H2142" s="168"/>
      <c r="I2142" s="168"/>
      <c r="J2142" s="168"/>
      <c r="K2142" s="168"/>
      <c r="L2142" s="196"/>
    </row>
    <row r="2143" spans="1:12" ht="26.25" customHeight="1">
      <c r="A2143" s="167"/>
      <c r="B2143" s="276"/>
      <c r="C2143" s="168"/>
      <c r="D2143" s="168"/>
      <c r="E2143" s="266"/>
      <c r="F2143" s="268"/>
      <c r="G2143" s="168"/>
      <c r="H2143" s="168"/>
      <c r="I2143" s="168"/>
      <c r="J2143" s="168"/>
      <c r="K2143" s="168"/>
      <c r="L2143" s="196"/>
    </row>
    <row r="2144" spans="1:12" ht="26.25" customHeight="1">
      <c r="A2144" s="167"/>
      <c r="B2144" s="276"/>
      <c r="C2144" s="168"/>
      <c r="D2144" s="168"/>
      <c r="E2144" s="266"/>
      <c r="F2144" s="268"/>
      <c r="G2144" s="168"/>
      <c r="H2144" s="168"/>
      <c r="I2144" s="168"/>
      <c r="J2144" s="168"/>
      <c r="K2144" s="168"/>
      <c r="L2144" s="196"/>
    </row>
    <row r="2145" spans="1:12" ht="26.25" customHeight="1">
      <c r="A2145" s="167"/>
      <c r="B2145" s="276"/>
      <c r="C2145" s="168"/>
      <c r="D2145" s="168"/>
      <c r="E2145" s="266"/>
      <c r="F2145" s="268"/>
      <c r="G2145" s="168"/>
      <c r="H2145" s="168"/>
      <c r="I2145" s="168"/>
      <c r="J2145" s="168"/>
      <c r="K2145" s="168"/>
      <c r="L2145" s="196"/>
    </row>
    <row r="2146" spans="1:12" ht="26.25" customHeight="1">
      <c r="A2146" s="167"/>
      <c r="B2146" s="276"/>
      <c r="C2146" s="168"/>
      <c r="D2146" s="168"/>
      <c r="E2146" s="266"/>
      <c r="F2146" s="268"/>
      <c r="G2146" s="168"/>
      <c r="H2146" s="168"/>
      <c r="I2146" s="168"/>
      <c r="J2146" s="168"/>
      <c r="K2146" s="168"/>
      <c r="L2146" s="196"/>
    </row>
    <row r="2147" spans="1:12" ht="26.25" customHeight="1">
      <c r="A2147" s="167"/>
      <c r="B2147" s="276"/>
      <c r="C2147" s="168"/>
      <c r="D2147" s="168"/>
      <c r="E2147" s="266"/>
      <c r="F2147" s="268"/>
      <c r="G2147" s="168"/>
      <c r="H2147" s="168"/>
      <c r="I2147" s="168"/>
      <c r="J2147" s="168"/>
      <c r="K2147" s="168"/>
      <c r="L2147" s="196"/>
    </row>
    <row r="2148" spans="1:12" ht="26.25" customHeight="1">
      <c r="A2148" s="167"/>
      <c r="B2148" s="276"/>
      <c r="C2148" s="168"/>
      <c r="D2148" s="168"/>
      <c r="E2148" s="266"/>
      <c r="F2148" s="268"/>
      <c r="G2148" s="168"/>
      <c r="H2148" s="168"/>
      <c r="I2148" s="168"/>
      <c r="J2148" s="168"/>
      <c r="K2148" s="168"/>
      <c r="L2148" s="196"/>
    </row>
    <row r="2149" spans="1:12" ht="26.25" customHeight="1">
      <c r="A2149" s="167"/>
      <c r="B2149" s="276"/>
      <c r="C2149" s="168"/>
      <c r="D2149" s="168"/>
      <c r="E2149" s="266"/>
      <c r="F2149" s="268"/>
      <c r="G2149" s="168"/>
      <c r="H2149" s="168"/>
      <c r="I2149" s="168"/>
      <c r="J2149" s="168"/>
      <c r="K2149" s="168"/>
      <c r="L2149" s="196"/>
    </row>
    <row r="2150" spans="1:12" ht="26.25" customHeight="1">
      <c r="A2150" s="167"/>
      <c r="B2150" s="276"/>
      <c r="C2150" s="168"/>
      <c r="D2150" s="168"/>
      <c r="E2150" s="266"/>
      <c r="F2150" s="268"/>
      <c r="G2150" s="168"/>
      <c r="H2150" s="168"/>
      <c r="I2150" s="168"/>
      <c r="J2150" s="168"/>
      <c r="K2150" s="168"/>
      <c r="L2150" s="196"/>
    </row>
    <row r="2151" spans="1:12" ht="26.25" customHeight="1">
      <c r="A2151" s="167"/>
      <c r="B2151" s="276"/>
      <c r="C2151" s="168"/>
      <c r="D2151" s="168"/>
      <c r="E2151" s="266"/>
      <c r="F2151" s="268"/>
      <c r="G2151" s="168"/>
      <c r="H2151" s="168"/>
      <c r="I2151" s="168"/>
      <c r="J2151" s="168"/>
      <c r="K2151" s="168"/>
      <c r="L2151" s="196"/>
    </row>
    <row r="2152" spans="1:12" ht="26.25" customHeight="1">
      <c r="A2152" s="167"/>
      <c r="B2152" s="276"/>
      <c r="C2152" s="168"/>
      <c r="D2152" s="168"/>
      <c r="E2152" s="266"/>
      <c r="F2152" s="268"/>
      <c r="G2152" s="168"/>
      <c r="H2152" s="168"/>
      <c r="I2152" s="168"/>
      <c r="J2152" s="168"/>
      <c r="K2152" s="168"/>
      <c r="L2152" s="196"/>
    </row>
    <row r="2153" spans="1:12" ht="26.25" customHeight="1">
      <c r="A2153" s="167"/>
      <c r="B2153" s="276"/>
      <c r="C2153" s="168"/>
      <c r="D2153" s="168"/>
      <c r="E2153" s="266"/>
      <c r="F2153" s="268"/>
      <c r="G2153" s="168"/>
      <c r="H2153" s="168"/>
      <c r="I2153" s="168"/>
      <c r="J2153" s="168"/>
      <c r="K2153" s="168"/>
      <c r="L2153" s="196"/>
    </row>
    <row r="2154" spans="1:12" ht="26.25" customHeight="1">
      <c r="A2154" s="167"/>
      <c r="B2154" s="276"/>
      <c r="C2154" s="168"/>
      <c r="D2154" s="168"/>
      <c r="E2154" s="266"/>
      <c r="F2154" s="268"/>
      <c r="G2154" s="168"/>
      <c r="H2154" s="168"/>
      <c r="I2154" s="168"/>
      <c r="J2154" s="168"/>
      <c r="K2154" s="168"/>
      <c r="L2154" s="196"/>
    </row>
    <row r="2155" spans="1:12" ht="26.25" customHeight="1">
      <c r="A2155" s="167"/>
      <c r="B2155" s="276"/>
      <c r="C2155" s="168"/>
      <c r="D2155" s="168"/>
      <c r="E2155" s="266"/>
      <c r="F2155" s="268"/>
      <c r="G2155" s="168"/>
      <c r="H2155" s="168"/>
      <c r="I2155" s="168"/>
      <c r="J2155" s="168"/>
      <c r="K2155" s="168"/>
      <c r="L2155" s="196"/>
    </row>
    <row r="2156" spans="1:12" ht="26.25" customHeight="1">
      <c r="A2156" s="167"/>
      <c r="B2156" s="276"/>
      <c r="C2156" s="168"/>
      <c r="D2156" s="168"/>
      <c r="E2156" s="266"/>
      <c r="F2156" s="268"/>
      <c r="G2156" s="168"/>
      <c r="H2156" s="168"/>
      <c r="I2156" s="168"/>
      <c r="J2156" s="168"/>
      <c r="K2156" s="168"/>
      <c r="L2156" s="196"/>
    </row>
    <row r="2157" spans="1:12" ht="26.25" customHeight="1">
      <c r="A2157" s="167"/>
      <c r="B2157" s="276"/>
      <c r="C2157" s="168"/>
      <c r="D2157" s="168"/>
      <c r="E2157" s="266"/>
      <c r="F2157" s="268"/>
      <c r="G2157" s="168"/>
      <c r="H2157" s="168"/>
      <c r="I2157" s="168"/>
      <c r="J2157" s="168"/>
      <c r="K2157" s="168"/>
      <c r="L2157" s="196"/>
    </row>
    <row r="2158" spans="1:12" ht="26.25" customHeight="1">
      <c r="A2158" s="167"/>
      <c r="B2158" s="276"/>
      <c r="C2158" s="168"/>
      <c r="D2158" s="168"/>
      <c r="E2158" s="266"/>
      <c r="F2158" s="268"/>
      <c r="G2158" s="168"/>
      <c r="H2158" s="168"/>
      <c r="I2158" s="168"/>
      <c r="J2158" s="168"/>
      <c r="K2158" s="168"/>
      <c r="L2158" s="196"/>
    </row>
    <row r="2159" spans="1:12" ht="26.25" customHeight="1">
      <c r="A2159" s="167"/>
      <c r="B2159" s="276"/>
      <c r="C2159" s="168"/>
      <c r="D2159" s="168"/>
      <c r="E2159" s="266"/>
      <c r="F2159" s="268"/>
      <c r="G2159" s="168"/>
      <c r="H2159" s="168"/>
      <c r="I2159" s="168"/>
      <c r="J2159" s="168"/>
      <c r="K2159" s="168"/>
      <c r="L2159" s="196"/>
    </row>
    <row r="2160" spans="1:12" ht="26.25" customHeight="1">
      <c r="A2160" s="167"/>
      <c r="B2160" s="276"/>
      <c r="C2160" s="168"/>
      <c r="D2160" s="168"/>
      <c r="E2160" s="266"/>
      <c r="F2160" s="268"/>
      <c r="G2160" s="168"/>
      <c r="H2160" s="168"/>
      <c r="I2160" s="168"/>
      <c r="J2160" s="168"/>
      <c r="K2160" s="168"/>
      <c r="L2160" s="196"/>
    </row>
    <row r="2161" spans="1:12" ht="26.25" customHeight="1">
      <c r="A2161" s="167"/>
      <c r="B2161" s="276"/>
      <c r="C2161" s="168"/>
      <c r="D2161" s="168"/>
      <c r="E2161" s="266"/>
      <c r="F2161" s="268"/>
      <c r="G2161" s="168"/>
      <c r="H2161" s="168"/>
      <c r="I2161" s="168"/>
      <c r="J2161" s="168"/>
      <c r="K2161" s="168"/>
      <c r="L2161" s="196"/>
    </row>
    <row r="2162" spans="1:12" ht="26.25" customHeight="1">
      <c r="A2162" s="167"/>
      <c r="B2162" s="276"/>
      <c r="C2162" s="168"/>
      <c r="D2162" s="168"/>
      <c r="E2162" s="266"/>
      <c r="F2162" s="268"/>
      <c r="G2162" s="168"/>
      <c r="H2162" s="168"/>
      <c r="I2162" s="168"/>
      <c r="J2162" s="168"/>
      <c r="K2162" s="168"/>
      <c r="L2162" s="196"/>
    </row>
    <row r="2163" spans="1:12" ht="26.25" customHeight="1">
      <c r="A2163" s="167"/>
      <c r="B2163" s="276"/>
      <c r="C2163" s="168"/>
      <c r="D2163" s="168"/>
      <c r="E2163" s="266"/>
      <c r="F2163" s="268"/>
      <c r="G2163" s="168"/>
      <c r="H2163" s="168"/>
      <c r="I2163" s="168"/>
      <c r="J2163" s="168"/>
      <c r="K2163" s="168"/>
      <c r="L2163" s="196"/>
    </row>
    <row r="2164" spans="1:12" ht="26.25" customHeight="1">
      <c r="A2164" s="167"/>
      <c r="B2164" s="276"/>
      <c r="C2164" s="168"/>
      <c r="D2164" s="168"/>
      <c r="E2164" s="266"/>
      <c r="F2164" s="268"/>
      <c r="G2164" s="168"/>
      <c r="H2164" s="168"/>
      <c r="I2164" s="168"/>
      <c r="J2164" s="168"/>
      <c r="K2164" s="168"/>
      <c r="L2164" s="196"/>
    </row>
    <row r="2165" spans="1:12" ht="26.25" customHeight="1">
      <c r="A2165" s="167"/>
      <c r="B2165" s="276"/>
      <c r="C2165" s="168"/>
      <c r="D2165" s="168"/>
      <c r="E2165" s="266"/>
      <c r="F2165" s="268"/>
      <c r="G2165" s="168"/>
      <c r="H2165" s="168"/>
      <c r="I2165" s="168"/>
      <c r="J2165" s="168"/>
      <c r="K2165" s="168"/>
      <c r="L2165" s="196"/>
    </row>
    <row r="2166" spans="1:12" ht="26.25" customHeight="1">
      <c r="A2166" s="167"/>
      <c r="B2166" s="276"/>
      <c r="C2166" s="168"/>
      <c r="D2166" s="168"/>
      <c r="E2166" s="266"/>
      <c r="F2166" s="268"/>
      <c r="G2166" s="168"/>
      <c r="H2166" s="168"/>
      <c r="I2166" s="168"/>
      <c r="J2166" s="168"/>
      <c r="K2166" s="168"/>
      <c r="L2166" s="196"/>
    </row>
    <row r="2167" spans="1:12" ht="26.25" customHeight="1">
      <c r="A2167" s="167"/>
      <c r="B2167" s="276"/>
      <c r="C2167" s="168"/>
      <c r="D2167" s="168"/>
      <c r="E2167" s="266"/>
      <c r="F2167" s="268"/>
      <c r="G2167" s="168"/>
      <c r="H2167" s="168"/>
      <c r="I2167" s="168"/>
      <c r="J2167" s="168"/>
      <c r="K2167" s="168"/>
      <c r="L2167" s="196"/>
    </row>
    <row r="2168" spans="1:12" ht="26.25" customHeight="1">
      <c r="A2168" s="167"/>
      <c r="B2168" s="276"/>
      <c r="C2168" s="168"/>
      <c r="D2168" s="168"/>
      <c r="E2168" s="266"/>
      <c r="F2168" s="268"/>
      <c r="G2168" s="168"/>
      <c r="H2168" s="168"/>
      <c r="I2168" s="168"/>
      <c r="J2168" s="168"/>
      <c r="K2168" s="168"/>
      <c r="L2168" s="196"/>
    </row>
    <row r="2169" spans="1:12" ht="26.25" customHeight="1">
      <c r="A2169" s="167"/>
      <c r="B2169" s="276"/>
      <c r="C2169" s="168"/>
      <c r="D2169" s="168"/>
      <c r="E2169" s="266"/>
      <c r="F2169" s="268"/>
      <c r="G2169" s="168"/>
      <c r="H2169" s="168"/>
      <c r="I2169" s="168"/>
      <c r="J2169" s="168"/>
      <c r="K2169" s="168"/>
      <c r="L2169" s="196"/>
    </row>
    <row r="2170" spans="1:12" ht="26.25" customHeight="1">
      <c r="A2170" s="167"/>
      <c r="B2170" s="276"/>
      <c r="C2170" s="168"/>
      <c r="D2170" s="168"/>
      <c r="E2170" s="266"/>
      <c r="F2170" s="268"/>
      <c r="G2170" s="168"/>
      <c r="H2170" s="168"/>
      <c r="I2170" s="168"/>
      <c r="J2170" s="168"/>
      <c r="K2170" s="168"/>
      <c r="L2170" s="196"/>
    </row>
    <row r="2171" spans="1:12" ht="26.25" customHeight="1">
      <c r="A2171" s="167"/>
      <c r="B2171" s="276"/>
      <c r="C2171" s="168"/>
      <c r="D2171" s="168"/>
      <c r="E2171" s="266"/>
      <c r="F2171" s="268"/>
      <c r="G2171" s="168"/>
      <c r="H2171" s="168"/>
      <c r="I2171" s="168"/>
      <c r="J2171" s="168"/>
      <c r="K2171" s="168"/>
      <c r="L2171" s="196"/>
    </row>
    <row r="2172" spans="1:12" ht="26.25" customHeight="1">
      <c r="A2172" s="167"/>
      <c r="B2172" s="276"/>
      <c r="C2172" s="168"/>
      <c r="D2172" s="168"/>
      <c r="E2172" s="266"/>
      <c r="F2172" s="268"/>
      <c r="G2172" s="168"/>
      <c r="H2172" s="168"/>
      <c r="I2172" s="168"/>
      <c r="J2172" s="168"/>
      <c r="K2172" s="168"/>
      <c r="L2172" s="196"/>
    </row>
    <row r="2173" spans="1:12" ht="26.25" customHeight="1">
      <c r="A2173" s="167"/>
      <c r="B2173" s="276"/>
      <c r="C2173" s="168"/>
      <c r="D2173" s="168"/>
      <c r="E2173" s="266"/>
      <c r="F2173" s="268"/>
      <c r="G2173" s="168"/>
      <c r="H2173" s="168"/>
      <c r="I2173" s="168"/>
      <c r="J2173" s="168"/>
      <c r="K2173" s="168"/>
      <c r="L2173" s="196"/>
    </row>
    <row r="2174" spans="1:12" ht="26.25" customHeight="1">
      <c r="A2174" s="167"/>
      <c r="B2174" s="276"/>
      <c r="C2174" s="168"/>
      <c r="D2174" s="168"/>
      <c r="E2174" s="266"/>
      <c r="F2174" s="268"/>
      <c r="G2174" s="168"/>
      <c r="H2174" s="168"/>
      <c r="I2174" s="168"/>
      <c r="J2174" s="168"/>
      <c r="K2174" s="168"/>
      <c r="L2174" s="196"/>
    </row>
    <row r="2175" spans="1:12" ht="26.25" customHeight="1">
      <c r="A2175" s="167"/>
      <c r="B2175" s="276"/>
      <c r="C2175" s="168"/>
      <c r="D2175" s="168"/>
      <c r="E2175" s="266"/>
      <c r="F2175" s="268"/>
      <c r="G2175" s="168"/>
      <c r="H2175" s="168"/>
      <c r="I2175" s="168"/>
      <c r="J2175" s="168"/>
      <c r="K2175" s="168"/>
      <c r="L2175" s="196"/>
    </row>
    <row r="2176" spans="1:12" ht="26.25" customHeight="1">
      <c r="A2176" s="167"/>
      <c r="B2176" s="276"/>
      <c r="C2176" s="168"/>
      <c r="D2176" s="168"/>
      <c r="E2176" s="266"/>
      <c r="F2176" s="268"/>
      <c r="G2176" s="168"/>
      <c r="H2176" s="168"/>
      <c r="I2176" s="168"/>
      <c r="J2176" s="168"/>
      <c r="K2176" s="168"/>
      <c r="L2176" s="196"/>
    </row>
    <row r="2177" spans="1:13" ht="26.25" customHeight="1">
      <c r="A2177" s="167"/>
      <c r="B2177" s="276"/>
      <c r="C2177" s="168"/>
      <c r="D2177" s="168"/>
      <c r="E2177" s="266"/>
      <c r="F2177" s="268"/>
      <c r="G2177" s="168"/>
      <c r="H2177" s="168"/>
      <c r="I2177" s="168"/>
      <c r="J2177" s="168"/>
      <c r="K2177" s="168"/>
      <c r="L2177" s="196"/>
    </row>
    <row r="2178" spans="1:13" ht="26.25" customHeight="1">
      <c r="A2178" s="167"/>
      <c r="B2178" s="276"/>
      <c r="C2178" s="168"/>
      <c r="D2178" s="168"/>
      <c r="E2178" s="266"/>
      <c r="F2178" s="268"/>
      <c r="G2178" s="168"/>
      <c r="H2178" s="168"/>
      <c r="I2178" s="168"/>
      <c r="J2178" s="168"/>
      <c r="K2178" s="168"/>
      <c r="L2178" s="196"/>
    </row>
    <row r="2179" spans="1:13" ht="26.25" customHeight="1">
      <c r="A2179" s="167"/>
      <c r="B2179" s="276"/>
      <c r="C2179" s="168"/>
      <c r="D2179" s="168"/>
      <c r="E2179" s="266"/>
      <c r="F2179" s="268"/>
      <c r="G2179" s="168"/>
      <c r="H2179" s="168"/>
      <c r="I2179" s="168"/>
      <c r="J2179" s="168"/>
      <c r="K2179" s="168"/>
      <c r="L2179" s="196"/>
    </row>
    <row r="2180" spans="1:13" ht="26.25" customHeight="1">
      <c r="A2180" s="167"/>
      <c r="B2180" s="276"/>
      <c r="C2180" s="168"/>
      <c r="D2180" s="168"/>
      <c r="E2180" s="266"/>
      <c r="F2180" s="268"/>
      <c r="G2180" s="168"/>
      <c r="H2180" s="168"/>
      <c r="I2180" s="168"/>
      <c r="J2180" s="168"/>
      <c r="K2180" s="168"/>
      <c r="L2180" s="196"/>
    </row>
    <row r="2181" spans="1:13" ht="26.25" customHeight="1">
      <c r="A2181" s="167"/>
      <c r="B2181" s="276"/>
      <c r="C2181" s="168"/>
      <c r="D2181" s="168"/>
      <c r="E2181" s="266"/>
      <c r="F2181" s="268"/>
      <c r="G2181" s="168"/>
      <c r="H2181" s="168"/>
      <c r="I2181" s="168"/>
      <c r="J2181" s="168"/>
      <c r="K2181" s="168"/>
      <c r="L2181" s="196"/>
    </row>
    <row r="2182" spans="1:13" ht="26.25" customHeight="1">
      <c r="A2182" s="167"/>
      <c r="B2182" s="276"/>
      <c r="C2182" s="168"/>
      <c r="D2182" s="168"/>
      <c r="E2182" s="266"/>
      <c r="F2182" s="268"/>
      <c r="G2182" s="168"/>
      <c r="H2182" s="168"/>
      <c r="I2182" s="168"/>
      <c r="J2182" s="168"/>
      <c r="K2182" s="168"/>
      <c r="L2182" s="196"/>
    </row>
    <row r="2183" spans="1:13" s="242" customFormat="1" ht="26.25" customHeight="1">
      <c r="A2183" s="293"/>
      <c r="B2183" s="294"/>
      <c r="C2183" s="295"/>
      <c r="D2183" s="295"/>
      <c r="E2183" s="304"/>
      <c r="F2183" s="305"/>
      <c r="G2183" s="295"/>
      <c r="H2183" s="295"/>
      <c r="I2183" s="295"/>
      <c r="J2183" s="295"/>
      <c r="K2183" s="295"/>
      <c r="L2183" s="239"/>
      <c r="M2183" s="241"/>
    </row>
    <row r="2184" spans="1:13" ht="26.25" customHeight="1">
      <c r="A2184" s="167"/>
      <c r="B2184" s="276"/>
      <c r="C2184" s="168"/>
      <c r="D2184" s="168"/>
      <c r="E2184" s="266"/>
      <c r="F2184" s="268"/>
      <c r="G2184" s="168"/>
      <c r="H2184" s="168"/>
      <c r="I2184" s="168"/>
      <c r="J2184" s="168"/>
      <c r="K2184" s="168"/>
      <c r="L2184" s="196"/>
    </row>
    <row r="2185" spans="1:13" ht="26.25" customHeight="1">
      <c r="A2185" s="167"/>
      <c r="B2185" s="276"/>
      <c r="C2185" s="168"/>
      <c r="D2185" s="168"/>
      <c r="E2185" s="266"/>
      <c r="F2185" s="268"/>
      <c r="G2185" s="168"/>
      <c r="H2185" s="168"/>
      <c r="I2185" s="168"/>
      <c r="J2185" s="168"/>
      <c r="K2185" s="168"/>
      <c r="L2185" s="196"/>
    </row>
    <row r="2186" spans="1:13" ht="26.25" customHeight="1">
      <c r="A2186" s="167"/>
      <c r="B2186" s="276"/>
      <c r="C2186" s="168"/>
      <c r="D2186" s="168"/>
      <c r="E2186" s="266"/>
      <c r="F2186" s="268"/>
      <c r="G2186" s="168"/>
      <c r="H2186" s="168"/>
      <c r="I2186" s="168"/>
      <c r="J2186" s="168"/>
      <c r="K2186" s="168"/>
      <c r="L2186" s="196"/>
    </row>
    <row r="2187" spans="1:13" s="242" customFormat="1" ht="26.25" customHeight="1">
      <c r="A2187" s="293"/>
      <c r="B2187" s="294"/>
      <c r="C2187" s="295"/>
      <c r="D2187" s="295"/>
      <c r="E2187" s="304"/>
      <c r="F2187" s="305"/>
      <c r="G2187" s="295"/>
      <c r="H2187" s="295"/>
      <c r="I2187" s="295"/>
      <c r="J2187" s="295"/>
      <c r="K2187" s="295"/>
      <c r="L2187" s="239"/>
      <c r="M2187" s="241"/>
    </row>
    <row r="2188" spans="1:13" ht="26.25" customHeight="1">
      <c r="A2188" s="167"/>
      <c r="B2188" s="276"/>
      <c r="C2188" s="168"/>
      <c r="D2188" s="168"/>
      <c r="E2188" s="266"/>
      <c r="F2188" s="268"/>
      <c r="G2188" s="168"/>
      <c r="H2188" s="168"/>
      <c r="I2188" s="168"/>
      <c r="J2188" s="168"/>
      <c r="K2188" s="168"/>
      <c r="L2188" s="196"/>
    </row>
    <row r="2189" spans="1:13" ht="26.25" customHeight="1">
      <c r="A2189" s="167"/>
      <c r="B2189" s="276"/>
      <c r="C2189" s="168"/>
      <c r="D2189" s="168"/>
      <c r="E2189" s="266"/>
      <c r="F2189" s="268"/>
      <c r="G2189" s="168"/>
      <c r="H2189" s="168"/>
      <c r="I2189" s="168"/>
      <c r="J2189" s="168"/>
      <c r="K2189" s="168"/>
      <c r="L2189" s="196"/>
    </row>
    <row r="2190" spans="1:13" s="242" customFormat="1" ht="26.25" customHeight="1">
      <c r="A2190" s="293"/>
      <c r="B2190" s="294"/>
      <c r="C2190" s="295"/>
      <c r="D2190" s="295"/>
      <c r="E2190" s="304"/>
      <c r="F2190" s="305"/>
      <c r="G2190" s="295"/>
      <c r="H2190" s="295"/>
      <c r="I2190" s="295"/>
      <c r="J2190" s="295"/>
      <c r="K2190" s="295"/>
      <c r="L2190" s="239"/>
      <c r="M2190" s="241"/>
    </row>
    <row r="2191" spans="1:13" ht="26.25" customHeight="1">
      <c r="A2191" s="167"/>
      <c r="B2191" s="276"/>
      <c r="C2191" s="168"/>
      <c r="D2191" s="168"/>
      <c r="E2191" s="266"/>
      <c r="F2191" s="268"/>
      <c r="G2191" s="168"/>
      <c r="H2191" s="168"/>
      <c r="I2191" s="168"/>
      <c r="J2191" s="168"/>
      <c r="K2191" s="168"/>
      <c r="L2191" s="196"/>
    </row>
    <row r="2192" spans="1:13" ht="26.25" customHeight="1">
      <c r="A2192" s="167"/>
      <c r="B2192" s="276"/>
      <c r="C2192" s="168"/>
      <c r="D2192" s="168"/>
      <c r="E2192" s="266"/>
      <c r="F2192" s="268"/>
      <c r="G2192" s="168"/>
      <c r="H2192" s="168"/>
      <c r="I2192" s="168"/>
      <c r="J2192" s="168"/>
      <c r="K2192" s="168"/>
      <c r="L2192" s="196"/>
    </row>
    <row r="2193" spans="1:12" ht="26.25" customHeight="1">
      <c r="A2193" s="167"/>
      <c r="B2193" s="276"/>
      <c r="C2193" s="168"/>
      <c r="D2193" s="168"/>
      <c r="E2193" s="266"/>
      <c r="F2193" s="268"/>
      <c r="G2193" s="168"/>
      <c r="H2193" s="168"/>
      <c r="I2193" s="168"/>
      <c r="J2193" s="168"/>
      <c r="K2193" s="168"/>
      <c r="L2193" s="196"/>
    </row>
    <row r="2194" spans="1:12" ht="26.25" customHeight="1">
      <c r="A2194" s="167"/>
      <c r="B2194" s="276"/>
      <c r="C2194" s="168"/>
      <c r="D2194" s="168"/>
      <c r="E2194" s="266"/>
      <c r="F2194" s="268"/>
      <c r="G2194" s="168"/>
      <c r="H2194" s="168"/>
      <c r="I2194" s="168"/>
      <c r="J2194" s="168"/>
      <c r="K2194" s="168"/>
      <c r="L2194" s="196"/>
    </row>
    <row r="2195" spans="1:12" ht="26.25" customHeight="1">
      <c r="A2195" s="167"/>
      <c r="B2195" s="276"/>
      <c r="C2195" s="168"/>
      <c r="D2195" s="168"/>
      <c r="E2195" s="266"/>
      <c r="F2195" s="268"/>
      <c r="G2195" s="168"/>
      <c r="H2195" s="168"/>
      <c r="I2195" s="168"/>
      <c r="J2195" s="168"/>
      <c r="K2195" s="168"/>
      <c r="L2195" s="196"/>
    </row>
    <row r="2196" spans="1:12" ht="26.25" customHeight="1">
      <c r="A2196" s="167"/>
      <c r="B2196" s="276"/>
      <c r="C2196" s="168"/>
      <c r="D2196" s="168"/>
      <c r="E2196" s="266"/>
      <c r="F2196" s="268"/>
      <c r="G2196" s="168"/>
      <c r="H2196" s="168"/>
      <c r="I2196" s="168"/>
      <c r="J2196" s="168"/>
      <c r="K2196" s="168"/>
      <c r="L2196" s="196"/>
    </row>
    <row r="2197" spans="1:12" ht="26.25" customHeight="1">
      <c r="A2197" s="167"/>
      <c r="B2197" s="276"/>
      <c r="C2197" s="168"/>
      <c r="D2197" s="168"/>
      <c r="E2197" s="266"/>
      <c r="F2197" s="268"/>
      <c r="G2197" s="168"/>
      <c r="H2197" s="168"/>
      <c r="I2197" s="168"/>
      <c r="J2197" s="168"/>
      <c r="K2197" s="168"/>
      <c r="L2197" s="196"/>
    </row>
    <row r="2198" spans="1:12" ht="26.25" customHeight="1">
      <c r="A2198" s="167"/>
      <c r="B2198" s="276"/>
      <c r="C2198" s="168"/>
      <c r="D2198" s="168"/>
      <c r="E2198" s="266"/>
      <c r="F2198" s="268"/>
      <c r="G2198" s="168"/>
      <c r="H2198" s="168"/>
      <c r="I2198" s="168"/>
      <c r="J2198" s="168"/>
      <c r="K2198" s="168"/>
      <c r="L2198" s="196"/>
    </row>
    <row r="2199" spans="1:12" ht="26.25" customHeight="1">
      <c r="A2199" s="167"/>
      <c r="B2199" s="276"/>
      <c r="C2199" s="168"/>
      <c r="D2199" s="168"/>
      <c r="E2199" s="266"/>
      <c r="F2199" s="268"/>
      <c r="G2199" s="168"/>
      <c r="H2199" s="168"/>
      <c r="I2199" s="168"/>
      <c r="J2199" s="168"/>
      <c r="K2199" s="168"/>
      <c r="L2199" s="196"/>
    </row>
    <row r="2200" spans="1:12" ht="26.25" customHeight="1">
      <c r="A2200" s="167"/>
      <c r="B2200" s="276"/>
      <c r="C2200" s="168"/>
      <c r="D2200" s="168"/>
      <c r="E2200" s="266"/>
      <c r="F2200" s="268"/>
      <c r="G2200" s="168"/>
      <c r="H2200" s="168"/>
      <c r="I2200" s="168"/>
      <c r="J2200" s="168"/>
      <c r="K2200" s="168"/>
      <c r="L2200" s="196"/>
    </row>
    <row r="2201" spans="1:12" ht="26.25" customHeight="1">
      <c r="A2201" s="167"/>
      <c r="B2201" s="276"/>
      <c r="C2201" s="168"/>
      <c r="D2201" s="168"/>
      <c r="E2201" s="266"/>
      <c r="F2201" s="268"/>
      <c r="G2201" s="168"/>
      <c r="H2201" s="168"/>
      <c r="I2201" s="168"/>
      <c r="J2201" s="168"/>
      <c r="K2201" s="168"/>
      <c r="L2201" s="196"/>
    </row>
    <row r="2202" spans="1:12" ht="26.25" customHeight="1">
      <c r="A2202" s="167"/>
      <c r="B2202" s="276"/>
      <c r="C2202" s="168"/>
      <c r="D2202" s="168"/>
      <c r="E2202" s="266"/>
      <c r="F2202" s="268"/>
      <c r="G2202" s="168"/>
      <c r="H2202" s="168"/>
      <c r="I2202" s="168"/>
      <c r="J2202" s="168"/>
      <c r="K2202" s="168"/>
      <c r="L2202" s="196"/>
    </row>
    <row r="2203" spans="1:12" ht="26.25" customHeight="1">
      <c r="A2203" s="167"/>
      <c r="B2203" s="276"/>
      <c r="C2203" s="168"/>
      <c r="D2203" s="168"/>
      <c r="E2203" s="266"/>
      <c r="F2203" s="268"/>
      <c r="G2203" s="168"/>
      <c r="H2203" s="168"/>
      <c r="I2203" s="168"/>
      <c r="J2203" s="168"/>
      <c r="K2203" s="168"/>
      <c r="L2203" s="196"/>
    </row>
    <row r="2204" spans="1:12" ht="26.25" customHeight="1">
      <c r="A2204" s="167"/>
      <c r="B2204" s="276"/>
      <c r="C2204" s="168"/>
      <c r="D2204" s="168"/>
      <c r="E2204" s="266"/>
      <c r="F2204" s="268"/>
      <c r="G2204" s="168"/>
      <c r="H2204" s="168"/>
      <c r="I2204" s="168"/>
      <c r="J2204" s="168"/>
      <c r="K2204" s="168"/>
      <c r="L2204" s="196"/>
    </row>
    <row r="2205" spans="1:12" ht="26.25" customHeight="1">
      <c r="A2205" s="167"/>
      <c r="B2205" s="276"/>
      <c r="C2205" s="168"/>
      <c r="D2205" s="168"/>
      <c r="E2205" s="266"/>
      <c r="F2205" s="268"/>
      <c r="G2205" s="168"/>
      <c r="H2205" s="168"/>
      <c r="I2205" s="168"/>
      <c r="J2205" s="168"/>
      <c r="K2205" s="168"/>
      <c r="L2205" s="196"/>
    </row>
    <row r="2206" spans="1:12" ht="26.25" customHeight="1">
      <c r="A2206" s="167"/>
      <c r="B2206" s="276"/>
      <c r="C2206" s="168"/>
      <c r="D2206" s="168"/>
      <c r="E2206" s="266"/>
      <c r="F2206" s="268"/>
      <c r="G2206" s="168"/>
      <c r="H2206" s="168"/>
      <c r="I2206" s="168"/>
      <c r="J2206" s="168"/>
      <c r="K2206" s="168"/>
      <c r="L2206" s="196"/>
    </row>
    <row r="2207" spans="1:12" ht="26.25" customHeight="1">
      <c r="A2207" s="167"/>
      <c r="B2207" s="276"/>
      <c r="C2207" s="168"/>
      <c r="D2207" s="168"/>
      <c r="E2207" s="266"/>
      <c r="F2207" s="268"/>
      <c r="G2207" s="168"/>
      <c r="H2207" s="168"/>
      <c r="I2207" s="168"/>
      <c r="J2207" s="168"/>
      <c r="K2207" s="168"/>
      <c r="L2207" s="196"/>
    </row>
    <row r="2208" spans="1:12" ht="26.25" customHeight="1">
      <c r="A2208" s="167"/>
      <c r="B2208" s="276"/>
      <c r="C2208" s="168"/>
      <c r="D2208" s="168"/>
      <c r="E2208" s="266"/>
      <c r="F2208" s="268"/>
      <c r="G2208" s="168"/>
      <c r="H2208" s="168"/>
      <c r="I2208" s="168"/>
      <c r="J2208" s="168"/>
      <c r="K2208" s="168"/>
      <c r="L2208" s="196"/>
    </row>
    <row r="2209" spans="1:12" ht="26.25" customHeight="1">
      <c r="A2209" s="167"/>
      <c r="B2209" s="276"/>
      <c r="C2209" s="168"/>
      <c r="D2209" s="168"/>
      <c r="E2209" s="266"/>
      <c r="F2209" s="268"/>
      <c r="G2209" s="168"/>
      <c r="H2209" s="168"/>
      <c r="I2209" s="168"/>
      <c r="J2209" s="168"/>
      <c r="K2209" s="168"/>
      <c r="L2209" s="196"/>
    </row>
    <row r="2210" spans="1:12" ht="26.25" customHeight="1">
      <c r="A2210" s="167"/>
      <c r="B2210" s="276"/>
      <c r="C2210" s="168"/>
      <c r="D2210" s="168"/>
      <c r="E2210" s="266"/>
      <c r="F2210" s="268"/>
      <c r="G2210" s="168"/>
      <c r="H2210" s="168"/>
      <c r="I2210" s="168"/>
      <c r="J2210" s="168"/>
      <c r="K2210" s="168"/>
      <c r="L2210" s="196"/>
    </row>
    <row r="2211" spans="1:12" ht="26.25" customHeight="1">
      <c r="A2211" s="167"/>
      <c r="B2211" s="276"/>
      <c r="C2211" s="168"/>
      <c r="D2211" s="168"/>
      <c r="E2211" s="266"/>
      <c r="F2211" s="268"/>
      <c r="G2211" s="168"/>
      <c r="H2211" s="168"/>
      <c r="I2211" s="168"/>
      <c r="J2211" s="168"/>
      <c r="K2211" s="168"/>
      <c r="L2211" s="196"/>
    </row>
    <row r="2212" spans="1:12" ht="26.25" customHeight="1">
      <c r="A2212" s="167"/>
      <c r="B2212" s="276"/>
      <c r="C2212" s="168"/>
      <c r="D2212" s="168"/>
      <c r="E2212" s="266"/>
      <c r="F2212" s="268"/>
      <c r="G2212" s="168"/>
      <c r="H2212" s="168"/>
      <c r="I2212" s="168"/>
      <c r="J2212" s="168"/>
      <c r="K2212" s="168"/>
      <c r="L2212" s="196"/>
    </row>
    <row r="2213" spans="1:12" ht="26.25" customHeight="1">
      <c r="A2213" s="167"/>
      <c r="B2213" s="276"/>
      <c r="C2213" s="168"/>
      <c r="D2213" s="168"/>
      <c r="E2213" s="266"/>
      <c r="F2213" s="268"/>
      <c r="G2213" s="168"/>
      <c r="H2213" s="168"/>
      <c r="I2213" s="168"/>
      <c r="J2213" s="168"/>
      <c r="K2213" s="168"/>
      <c r="L2213" s="196"/>
    </row>
    <row r="2214" spans="1:12" ht="26.25" customHeight="1">
      <c r="A2214" s="167"/>
      <c r="B2214" s="276"/>
      <c r="C2214" s="168"/>
      <c r="D2214" s="168"/>
      <c r="E2214" s="266"/>
      <c r="F2214" s="268"/>
      <c r="G2214" s="168"/>
      <c r="H2214" s="168"/>
      <c r="I2214" s="168"/>
      <c r="J2214" s="168"/>
      <c r="K2214" s="168"/>
      <c r="L2214" s="196"/>
    </row>
    <row r="2215" spans="1:12" ht="26.25" customHeight="1">
      <c r="A2215" s="167"/>
      <c r="B2215" s="276"/>
      <c r="C2215" s="168"/>
      <c r="D2215" s="168"/>
      <c r="E2215" s="266"/>
      <c r="F2215" s="268"/>
      <c r="G2215" s="168"/>
      <c r="H2215" s="168"/>
      <c r="I2215" s="168"/>
      <c r="J2215" s="168"/>
      <c r="K2215" s="168"/>
      <c r="L2215" s="196"/>
    </row>
    <row r="2216" spans="1:12" ht="26.25" customHeight="1">
      <c r="A2216" s="167"/>
      <c r="B2216" s="276"/>
      <c r="C2216" s="168"/>
      <c r="D2216" s="168"/>
      <c r="E2216" s="266"/>
      <c r="F2216" s="268"/>
      <c r="G2216" s="168"/>
      <c r="H2216" s="168"/>
      <c r="I2216" s="168"/>
      <c r="J2216" s="168"/>
      <c r="K2216" s="168"/>
      <c r="L2216" s="196"/>
    </row>
    <row r="2217" spans="1:12" ht="26.25" customHeight="1">
      <c r="A2217" s="167"/>
      <c r="B2217" s="276"/>
      <c r="C2217" s="168"/>
      <c r="D2217" s="168"/>
      <c r="E2217" s="266"/>
      <c r="F2217" s="268"/>
      <c r="G2217" s="168"/>
      <c r="H2217" s="168"/>
      <c r="I2217" s="168"/>
      <c r="J2217" s="168"/>
      <c r="K2217" s="168"/>
      <c r="L2217" s="196"/>
    </row>
    <row r="2218" spans="1:12" ht="26.25" customHeight="1">
      <c r="A2218" s="167"/>
      <c r="B2218" s="276"/>
      <c r="C2218" s="168"/>
      <c r="D2218" s="168"/>
      <c r="E2218" s="266"/>
      <c r="F2218" s="268"/>
      <c r="G2218" s="168"/>
      <c r="H2218" s="168"/>
      <c r="I2218" s="168"/>
      <c r="J2218" s="168"/>
      <c r="K2218" s="168"/>
      <c r="L2218" s="196"/>
    </row>
    <row r="2219" spans="1:12" ht="26.25" customHeight="1">
      <c r="A2219" s="167"/>
      <c r="B2219" s="276"/>
      <c r="C2219" s="168"/>
      <c r="D2219" s="168"/>
      <c r="E2219" s="266"/>
      <c r="F2219" s="268"/>
      <c r="G2219" s="168"/>
      <c r="H2219" s="168"/>
      <c r="I2219" s="168"/>
      <c r="J2219" s="168"/>
      <c r="K2219" s="168"/>
      <c r="L2219" s="196"/>
    </row>
    <row r="2220" spans="1:12" ht="26.25" customHeight="1">
      <c r="A2220" s="167"/>
      <c r="B2220" s="276"/>
      <c r="C2220" s="168"/>
      <c r="D2220" s="168"/>
      <c r="E2220" s="266"/>
      <c r="F2220" s="268"/>
      <c r="G2220" s="168"/>
      <c r="H2220" s="168"/>
      <c r="I2220" s="168"/>
      <c r="J2220" s="168"/>
      <c r="K2220" s="168"/>
      <c r="L2220" s="196"/>
    </row>
    <row r="2221" spans="1:12" ht="26.25" customHeight="1">
      <c r="A2221" s="167"/>
      <c r="B2221" s="276"/>
      <c r="C2221" s="168"/>
      <c r="D2221" s="168"/>
      <c r="E2221" s="266"/>
      <c r="F2221" s="268"/>
      <c r="G2221" s="168"/>
      <c r="H2221" s="168"/>
      <c r="I2221" s="168"/>
      <c r="J2221" s="168"/>
      <c r="K2221" s="168"/>
      <c r="L2221" s="196"/>
    </row>
    <row r="2222" spans="1:12" ht="26.25" customHeight="1">
      <c r="A2222" s="167"/>
      <c r="B2222" s="276"/>
      <c r="C2222" s="168"/>
      <c r="D2222" s="168"/>
      <c r="E2222" s="266"/>
      <c r="F2222" s="268"/>
      <c r="G2222" s="168"/>
      <c r="H2222" s="168"/>
      <c r="I2222" s="168"/>
      <c r="J2222" s="168"/>
      <c r="K2222" s="168"/>
      <c r="L2222" s="196"/>
    </row>
    <row r="2223" spans="1:12" ht="26.25" customHeight="1">
      <c r="A2223" s="167"/>
      <c r="B2223" s="276"/>
      <c r="C2223" s="168"/>
      <c r="D2223" s="168"/>
      <c r="E2223" s="266"/>
      <c r="F2223" s="268"/>
      <c r="G2223" s="168"/>
      <c r="H2223" s="168"/>
      <c r="I2223" s="168"/>
      <c r="J2223" s="168"/>
      <c r="K2223" s="168"/>
      <c r="L2223" s="196"/>
    </row>
    <row r="2224" spans="1:12" ht="26.25" customHeight="1">
      <c r="A2224" s="167"/>
      <c r="B2224" s="276"/>
      <c r="C2224" s="168"/>
      <c r="D2224" s="168"/>
      <c r="E2224" s="266"/>
      <c r="F2224" s="268"/>
      <c r="G2224" s="168"/>
      <c r="H2224" s="168"/>
      <c r="I2224" s="168"/>
      <c r="J2224" s="168"/>
      <c r="K2224" s="168"/>
      <c r="L2224" s="196"/>
    </row>
    <row r="2225" spans="1:12" ht="26.25" customHeight="1">
      <c r="A2225" s="167"/>
      <c r="B2225" s="276"/>
      <c r="C2225" s="168"/>
      <c r="D2225" s="168"/>
      <c r="E2225" s="266"/>
      <c r="F2225" s="268"/>
      <c r="G2225" s="168"/>
      <c r="H2225" s="168"/>
      <c r="I2225" s="168"/>
      <c r="J2225" s="168"/>
      <c r="K2225" s="168"/>
      <c r="L2225" s="196"/>
    </row>
    <row r="2226" spans="1:12" ht="26.25" customHeight="1">
      <c r="A2226" s="167"/>
      <c r="B2226" s="276"/>
      <c r="C2226" s="168"/>
      <c r="D2226" s="168"/>
      <c r="E2226" s="266"/>
      <c r="F2226" s="268"/>
      <c r="G2226" s="168"/>
      <c r="H2226" s="168"/>
      <c r="I2226" s="168"/>
      <c r="J2226" s="168"/>
      <c r="K2226" s="168"/>
      <c r="L2226" s="196"/>
    </row>
    <row r="2227" spans="1:12" ht="26.25" customHeight="1">
      <c r="A2227" s="167"/>
      <c r="B2227" s="276"/>
      <c r="C2227" s="168"/>
      <c r="D2227" s="168"/>
      <c r="E2227" s="266"/>
      <c r="F2227" s="268"/>
      <c r="G2227" s="168"/>
      <c r="H2227" s="168"/>
      <c r="I2227" s="168"/>
      <c r="J2227" s="168"/>
      <c r="K2227" s="168"/>
      <c r="L2227" s="196"/>
    </row>
    <row r="2228" spans="1:12" ht="26.25" customHeight="1">
      <c r="A2228" s="167"/>
      <c r="B2228" s="276"/>
      <c r="C2228" s="168"/>
      <c r="D2228" s="168"/>
      <c r="E2228" s="266"/>
      <c r="F2228" s="268"/>
      <c r="G2228" s="168"/>
      <c r="H2228" s="168"/>
      <c r="I2228" s="168"/>
      <c r="J2228" s="168"/>
      <c r="K2228" s="168"/>
      <c r="L2228" s="196"/>
    </row>
    <row r="2229" spans="1:12" ht="26.25" customHeight="1">
      <c r="A2229" s="167"/>
      <c r="B2229" s="276"/>
      <c r="C2229" s="168"/>
      <c r="D2229" s="168"/>
      <c r="E2229" s="266"/>
      <c r="F2229" s="268"/>
      <c r="G2229" s="168"/>
      <c r="H2229" s="168"/>
      <c r="I2229" s="168"/>
      <c r="J2229" s="168"/>
      <c r="K2229" s="168"/>
      <c r="L2229" s="196"/>
    </row>
    <row r="2230" spans="1:12" ht="26.25" customHeight="1">
      <c r="A2230" s="167"/>
      <c r="B2230" s="276"/>
      <c r="C2230" s="168"/>
      <c r="D2230" s="168"/>
      <c r="E2230" s="266"/>
      <c r="F2230" s="268"/>
      <c r="G2230" s="168"/>
      <c r="H2230" s="168"/>
      <c r="I2230" s="168"/>
      <c r="J2230" s="168"/>
      <c r="K2230" s="168"/>
      <c r="L2230" s="196"/>
    </row>
    <row r="2231" spans="1:12" ht="26.25" customHeight="1">
      <c r="A2231" s="167"/>
      <c r="B2231" s="276"/>
      <c r="C2231" s="168"/>
      <c r="D2231" s="168"/>
      <c r="E2231" s="266"/>
      <c r="F2231" s="268"/>
      <c r="G2231" s="168"/>
      <c r="H2231" s="168"/>
      <c r="I2231" s="168"/>
      <c r="J2231" s="168"/>
      <c r="K2231" s="168"/>
      <c r="L2231" s="196"/>
    </row>
    <row r="2232" spans="1:12" ht="26.25" customHeight="1">
      <c r="A2232" s="167"/>
      <c r="B2232" s="276"/>
      <c r="C2232" s="168"/>
      <c r="D2232" s="168"/>
      <c r="E2232" s="266"/>
      <c r="F2232" s="268"/>
      <c r="G2232" s="168"/>
      <c r="H2232" s="168"/>
      <c r="I2232" s="168"/>
      <c r="J2232" s="168"/>
      <c r="K2232" s="168"/>
      <c r="L2232" s="196"/>
    </row>
    <row r="2233" spans="1:12" ht="26.25" customHeight="1">
      <c r="A2233" s="167"/>
      <c r="B2233" s="276"/>
      <c r="C2233" s="168"/>
      <c r="D2233" s="168"/>
      <c r="E2233" s="266"/>
      <c r="F2233" s="268"/>
      <c r="G2233" s="168"/>
      <c r="H2233" s="168"/>
      <c r="I2233" s="168"/>
      <c r="J2233" s="168"/>
      <c r="K2233" s="168"/>
      <c r="L2233" s="196"/>
    </row>
    <row r="2234" spans="1:12" ht="26.25" customHeight="1">
      <c r="A2234" s="167"/>
      <c r="B2234" s="276"/>
      <c r="C2234" s="168"/>
      <c r="D2234" s="168"/>
      <c r="E2234" s="266"/>
      <c r="F2234" s="268"/>
      <c r="G2234" s="168"/>
      <c r="H2234" s="168"/>
      <c r="I2234" s="168"/>
      <c r="J2234" s="168"/>
      <c r="K2234" s="168"/>
      <c r="L2234" s="196"/>
    </row>
    <row r="2235" spans="1:12" ht="26.25" customHeight="1">
      <c r="A2235" s="167"/>
      <c r="B2235" s="276"/>
      <c r="C2235" s="168"/>
      <c r="D2235" s="168"/>
      <c r="E2235" s="266"/>
      <c r="F2235" s="268"/>
      <c r="G2235" s="168"/>
      <c r="H2235" s="168"/>
      <c r="I2235" s="168"/>
      <c r="J2235" s="168"/>
      <c r="K2235" s="168"/>
      <c r="L2235" s="196"/>
    </row>
    <row r="2236" spans="1:12" ht="26.25" customHeight="1">
      <c r="A2236" s="167"/>
      <c r="B2236" s="276"/>
      <c r="C2236" s="168"/>
      <c r="D2236" s="168"/>
      <c r="E2236" s="266"/>
      <c r="F2236" s="268"/>
      <c r="G2236" s="168"/>
      <c r="H2236" s="168"/>
      <c r="I2236" s="168"/>
      <c r="J2236" s="168"/>
      <c r="K2236" s="168"/>
      <c r="L2236" s="196"/>
    </row>
    <row r="2237" spans="1:12" ht="26.25" customHeight="1">
      <c r="A2237" s="167"/>
      <c r="B2237" s="276"/>
      <c r="C2237" s="168"/>
      <c r="D2237" s="168"/>
      <c r="E2237" s="266"/>
      <c r="F2237" s="268"/>
      <c r="G2237" s="168"/>
      <c r="H2237" s="168"/>
      <c r="I2237" s="168"/>
      <c r="J2237" s="168"/>
      <c r="K2237" s="168"/>
      <c r="L2237" s="196"/>
    </row>
    <row r="2238" spans="1:12" ht="26.25" customHeight="1">
      <c r="A2238" s="167"/>
      <c r="B2238" s="276"/>
      <c r="C2238" s="168"/>
      <c r="D2238" s="168"/>
      <c r="E2238" s="266"/>
      <c r="F2238" s="268"/>
      <c r="G2238" s="168"/>
      <c r="H2238" s="168"/>
      <c r="I2238" s="168"/>
      <c r="J2238" s="168"/>
      <c r="K2238" s="168"/>
      <c r="L2238" s="196"/>
    </row>
    <row r="2239" spans="1:12" ht="26.25" customHeight="1">
      <c r="A2239" s="167"/>
      <c r="B2239" s="276"/>
      <c r="C2239" s="168"/>
      <c r="D2239" s="168"/>
      <c r="E2239" s="266"/>
      <c r="F2239" s="268"/>
      <c r="G2239" s="168"/>
      <c r="H2239" s="168"/>
      <c r="I2239" s="168"/>
      <c r="J2239" s="168"/>
      <c r="K2239" s="168"/>
      <c r="L2239" s="196"/>
    </row>
    <row r="2240" spans="1:12" ht="26.25" customHeight="1">
      <c r="A2240" s="167"/>
      <c r="B2240" s="276"/>
      <c r="C2240" s="168"/>
      <c r="D2240" s="168"/>
      <c r="E2240" s="266"/>
      <c r="F2240" s="268"/>
      <c r="G2240" s="168"/>
      <c r="H2240" s="168"/>
      <c r="I2240" s="168"/>
      <c r="J2240" s="168"/>
      <c r="K2240" s="168"/>
      <c r="L2240" s="196"/>
    </row>
    <row r="2241" spans="1:13" ht="26.25" customHeight="1">
      <c r="A2241" s="167"/>
      <c r="B2241" s="276"/>
      <c r="C2241" s="168"/>
      <c r="D2241" s="168"/>
      <c r="E2241" s="266"/>
      <c r="F2241" s="268"/>
      <c r="G2241" s="168"/>
      <c r="H2241" s="168"/>
      <c r="I2241" s="168"/>
      <c r="J2241" s="168"/>
      <c r="K2241" s="168"/>
      <c r="L2241" s="196"/>
    </row>
    <row r="2242" spans="1:13" ht="26.25" customHeight="1">
      <c r="A2242" s="167"/>
      <c r="B2242" s="276"/>
      <c r="C2242" s="168"/>
      <c r="D2242" s="168"/>
      <c r="E2242" s="266"/>
      <c r="F2242" s="268"/>
      <c r="G2242" s="168"/>
      <c r="H2242" s="168"/>
      <c r="I2242" s="168"/>
      <c r="J2242" s="168"/>
      <c r="K2242" s="168"/>
      <c r="L2242" s="196"/>
    </row>
    <row r="2243" spans="1:13" ht="26.25" customHeight="1">
      <c r="A2243" s="167"/>
      <c r="B2243" s="276"/>
      <c r="C2243" s="168"/>
      <c r="D2243" s="168"/>
      <c r="E2243" s="266"/>
      <c r="F2243" s="268"/>
      <c r="G2243" s="168"/>
      <c r="H2243" s="168"/>
      <c r="I2243" s="168"/>
      <c r="J2243" s="168"/>
      <c r="K2243" s="168"/>
      <c r="L2243" s="196"/>
    </row>
    <row r="2244" spans="1:13" ht="26.25" customHeight="1">
      <c r="A2244" s="167"/>
      <c r="B2244" s="276"/>
      <c r="C2244" s="168"/>
      <c r="D2244" s="168"/>
      <c r="E2244" s="266"/>
      <c r="F2244" s="268"/>
      <c r="G2244" s="168"/>
      <c r="H2244" s="168"/>
      <c r="I2244" s="168"/>
      <c r="J2244" s="168"/>
      <c r="K2244" s="168"/>
      <c r="L2244" s="196"/>
    </row>
    <row r="2245" spans="1:13" ht="26.25" customHeight="1">
      <c r="A2245" s="167"/>
      <c r="B2245" s="276"/>
      <c r="C2245" s="168"/>
      <c r="D2245" s="168"/>
      <c r="E2245" s="266"/>
      <c r="F2245" s="268"/>
      <c r="G2245" s="168"/>
      <c r="H2245" s="168"/>
      <c r="I2245" s="168"/>
      <c r="J2245" s="168"/>
      <c r="K2245" s="168"/>
      <c r="L2245" s="196"/>
    </row>
    <row r="2246" spans="1:13" ht="26.25" customHeight="1">
      <c r="A2246" s="167"/>
      <c r="B2246" s="276"/>
      <c r="C2246" s="168"/>
      <c r="D2246" s="168"/>
      <c r="E2246" s="266"/>
      <c r="F2246" s="268"/>
      <c r="G2246" s="168"/>
      <c r="H2246" s="168"/>
      <c r="I2246" s="168"/>
      <c r="J2246" s="168"/>
      <c r="K2246" s="168"/>
      <c r="L2246" s="196"/>
    </row>
    <row r="2247" spans="1:13" s="242" customFormat="1" ht="26.25" customHeight="1">
      <c r="A2247" s="293"/>
      <c r="B2247" s="294"/>
      <c r="C2247" s="295"/>
      <c r="D2247" s="295"/>
      <c r="E2247" s="304"/>
      <c r="F2247" s="305"/>
      <c r="G2247" s="295"/>
      <c r="H2247" s="295"/>
      <c r="I2247" s="295"/>
      <c r="J2247" s="295"/>
      <c r="K2247" s="295"/>
      <c r="L2247" s="239"/>
      <c r="M2247" s="241"/>
    </row>
    <row r="2248" spans="1:13" ht="26.25" customHeight="1">
      <c r="A2248" s="167"/>
      <c r="B2248" s="276"/>
      <c r="C2248" s="168"/>
      <c r="D2248" s="168"/>
      <c r="E2248" s="266"/>
      <c r="F2248" s="268"/>
      <c r="G2248" s="168"/>
      <c r="H2248" s="168"/>
      <c r="I2248" s="168"/>
      <c r="J2248" s="168"/>
      <c r="K2248" s="168"/>
      <c r="L2248" s="196"/>
    </row>
    <row r="2249" spans="1:13" ht="26.25" customHeight="1">
      <c r="A2249" s="167"/>
      <c r="B2249" s="276"/>
      <c r="C2249" s="168"/>
      <c r="D2249" s="168"/>
      <c r="E2249" s="266"/>
      <c r="F2249" s="268"/>
      <c r="G2249" s="168"/>
      <c r="H2249" s="168"/>
      <c r="I2249" s="168"/>
      <c r="J2249" s="168"/>
      <c r="K2249" s="168"/>
      <c r="L2249" s="196"/>
    </row>
    <row r="2250" spans="1:13" ht="26.25" customHeight="1">
      <c r="A2250" s="167"/>
      <c r="B2250" s="276"/>
      <c r="C2250" s="168"/>
      <c r="D2250" s="168"/>
      <c r="E2250" s="266"/>
      <c r="F2250" s="268"/>
      <c r="G2250" s="168"/>
      <c r="H2250" s="168"/>
      <c r="I2250" s="168"/>
      <c r="J2250" s="168"/>
      <c r="K2250" s="168"/>
      <c r="L2250" s="196"/>
    </row>
    <row r="2251" spans="1:13" ht="26.25" customHeight="1">
      <c r="A2251" s="167"/>
      <c r="B2251" s="276"/>
      <c r="C2251" s="168"/>
      <c r="D2251" s="168"/>
      <c r="E2251" s="266"/>
      <c r="F2251" s="268"/>
      <c r="G2251" s="168"/>
      <c r="H2251" s="168"/>
      <c r="I2251" s="168"/>
      <c r="J2251" s="168"/>
      <c r="K2251" s="168"/>
      <c r="L2251" s="196"/>
    </row>
    <row r="2252" spans="1:13" ht="26.25" customHeight="1">
      <c r="A2252" s="167"/>
      <c r="B2252" s="276"/>
      <c r="C2252" s="168"/>
      <c r="D2252" s="168"/>
      <c r="E2252" s="266"/>
      <c r="F2252" s="268"/>
      <c r="G2252" s="168"/>
      <c r="H2252" s="168"/>
      <c r="I2252" s="168"/>
      <c r="J2252" s="168"/>
      <c r="K2252" s="168"/>
      <c r="L2252" s="196"/>
    </row>
    <row r="2253" spans="1:13" ht="26.25" customHeight="1">
      <c r="A2253" s="167"/>
      <c r="B2253" s="276"/>
      <c r="C2253" s="168"/>
      <c r="D2253" s="168"/>
      <c r="E2253" s="266"/>
      <c r="F2253" s="268"/>
      <c r="G2253" s="168"/>
      <c r="H2253" s="168"/>
      <c r="I2253" s="168"/>
      <c r="J2253" s="168"/>
      <c r="K2253" s="168"/>
      <c r="L2253" s="196"/>
    </row>
    <row r="2254" spans="1:13" ht="26.25" customHeight="1">
      <c r="A2254" s="167"/>
      <c r="B2254" s="276"/>
      <c r="C2254" s="168"/>
      <c r="D2254" s="168"/>
      <c r="E2254" s="266"/>
      <c r="F2254" s="268"/>
      <c r="G2254" s="168"/>
      <c r="H2254" s="168"/>
      <c r="I2254" s="168"/>
      <c r="J2254" s="168"/>
      <c r="K2254" s="168"/>
      <c r="L2254" s="196"/>
    </row>
    <row r="2255" spans="1:13" ht="26.25" customHeight="1">
      <c r="A2255" s="167"/>
      <c r="B2255" s="276"/>
      <c r="C2255" s="168"/>
      <c r="D2255" s="168"/>
      <c r="E2255" s="266"/>
      <c r="F2255" s="268"/>
      <c r="G2255" s="168"/>
      <c r="H2255" s="168"/>
      <c r="I2255" s="168"/>
      <c r="J2255" s="168"/>
      <c r="K2255" s="168"/>
      <c r="L2255" s="196"/>
    </row>
    <row r="2256" spans="1:13" ht="26.25" customHeight="1">
      <c r="A2256" s="167"/>
      <c r="B2256" s="276"/>
      <c r="C2256" s="168"/>
      <c r="D2256" s="168"/>
      <c r="E2256" s="266"/>
      <c r="F2256" s="268"/>
      <c r="G2256" s="168"/>
      <c r="H2256" s="168"/>
      <c r="I2256" s="168"/>
      <c r="J2256" s="168"/>
      <c r="K2256" s="168"/>
      <c r="L2256" s="196"/>
    </row>
    <row r="2257" spans="1:12" ht="26.25" customHeight="1">
      <c r="A2257" s="167"/>
      <c r="B2257" s="276"/>
      <c r="C2257" s="168"/>
      <c r="D2257" s="168"/>
      <c r="E2257" s="266"/>
      <c r="F2257" s="268"/>
      <c r="G2257" s="168"/>
      <c r="H2257" s="168"/>
      <c r="I2257" s="168"/>
      <c r="J2257" s="168"/>
      <c r="K2257" s="168"/>
      <c r="L2257" s="196"/>
    </row>
    <row r="2258" spans="1:12" ht="26.25" customHeight="1">
      <c r="A2258" s="167"/>
      <c r="B2258" s="276"/>
      <c r="C2258" s="168"/>
      <c r="D2258" s="168"/>
      <c r="E2258" s="266"/>
      <c r="F2258" s="268"/>
      <c r="G2258" s="168"/>
      <c r="H2258" s="168"/>
      <c r="I2258" s="168"/>
      <c r="J2258" s="168"/>
      <c r="K2258" s="168"/>
      <c r="L2258" s="196"/>
    </row>
    <row r="2259" spans="1:12" ht="26.25" customHeight="1">
      <c r="A2259" s="167"/>
      <c r="B2259" s="276"/>
      <c r="C2259" s="168"/>
      <c r="D2259" s="168"/>
      <c r="E2259" s="266"/>
      <c r="F2259" s="268"/>
      <c r="G2259" s="168"/>
      <c r="H2259" s="168"/>
      <c r="I2259" s="168"/>
      <c r="J2259" s="168"/>
      <c r="K2259" s="168"/>
      <c r="L2259" s="196"/>
    </row>
    <row r="2260" spans="1:12" ht="26.25" customHeight="1">
      <c r="A2260" s="167"/>
      <c r="B2260" s="276"/>
      <c r="C2260" s="168"/>
      <c r="D2260" s="168"/>
      <c r="E2260" s="266"/>
      <c r="F2260" s="268"/>
      <c r="G2260" s="168"/>
      <c r="H2260" s="168"/>
      <c r="I2260" s="168"/>
      <c r="J2260" s="168"/>
      <c r="K2260" s="168"/>
      <c r="L2260" s="196"/>
    </row>
    <row r="2261" spans="1:12" ht="25.5" customHeight="1">
      <c r="A2261" s="167"/>
      <c r="B2261" s="276"/>
      <c r="C2261" s="168"/>
      <c r="D2261" s="168"/>
      <c r="E2261" s="266"/>
      <c r="F2261" s="268"/>
      <c r="G2261" s="168"/>
      <c r="H2261" s="168"/>
      <c r="I2261" s="168"/>
      <c r="J2261" s="168"/>
      <c r="K2261" s="168"/>
      <c r="L2261" s="196"/>
    </row>
    <row r="2262" spans="1:12" ht="26.25" customHeight="1">
      <c r="A2262" s="167"/>
      <c r="B2262" s="276"/>
      <c r="C2262" s="168"/>
      <c r="D2262" s="168"/>
      <c r="E2262" s="266"/>
      <c r="F2262" s="268"/>
      <c r="G2262" s="168"/>
      <c r="H2262" s="168"/>
      <c r="I2262" s="168"/>
      <c r="J2262" s="168"/>
      <c r="K2262" s="168"/>
      <c r="L2262" s="196"/>
    </row>
    <row r="2263" spans="1:12" ht="26.25" customHeight="1">
      <c r="A2263" s="167"/>
      <c r="B2263" s="276"/>
      <c r="C2263" s="168"/>
      <c r="D2263" s="168"/>
      <c r="E2263" s="266"/>
      <c r="F2263" s="268"/>
      <c r="G2263" s="168"/>
      <c r="H2263" s="168"/>
      <c r="I2263" s="168"/>
      <c r="J2263" s="168"/>
      <c r="K2263" s="168"/>
      <c r="L2263" s="196"/>
    </row>
    <row r="2264" spans="1:12" ht="26.25" customHeight="1">
      <c r="A2264" s="167"/>
      <c r="B2264" s="276"/>
      <c r="C2264" s="168"/>
      <c r="D2264" s="168"/>
      <c r="E2264" s="266"/>
      <c r="F2264" s="268"/>
      <c r="G2264" s="168"/>
      <c r="H2264" s="168"/>
      <c r="I2264" s="168"/>
      <c r="J2264" s="168"/>
      <c r="K2264" s="168"/>
      <c r="L2264" s="196"/>
    </row>
    <row r="2265" spans="1:12" ht="26.25" customHeight="1">
      <c r="A2265" s="167"/>
      <c r="B2265" s="276"/>
      <c r="C2265" s="168"/>
      <c r="D2265" s="168"/>
      <c r="E2265" s="266"/>
      <c r="F2265" s="268"/>
      <c r="G2265" s="168"/>
      <c r="H2265" s="168"/>
      <c r="I2265" s="168"/>
      <c r="J2265" s="168"/>
      <c r="K2265" s="168"/>
      <c r="L2265" s="196"/>
    </row>
    <row r="2266" spans="1:12" ht="26.25" customHeight="1">
      <c r="A2266" s="167"/>
      <c r="B2266" s="276"/>
      <c r="C2266" s="168"/>
      <c r="D2266" s="168"/>
      <c r="E2266" s="266"/>
      <c r="F2266" s="268"/>
      <c r="G2266" s="168"/>
      <c r="H2266" s="168"/>
      <c r="I2266" s="168"/>
      <c r="J2266" s="168"/>
      <c r="K2266" s="168"/>
      <c r="L2266" s="196"/>
    </row>
    <row r="2267" spans="1:12" ht="26.25" customHeight="1">
      <c r="A2267" s="167"/>
      <c r="B2267" s="276"/>
      <c r="C2267" s="168"/>
      <c r="D2267" s="168"/>
      <c r="E2267" s="266"/>
      <c r="F2267" s="268"/>
      <c r="G2267" s="168"/>
      <c r="H2267" s="168"/>
      <c r="I2267" s="168"/>
      <c r="J2267" s="168"/>
      <c r="K2267" s="168"/>
      <c r="L2267" s="196"/>
    </row>
    <row r="2268" spans="1:12" ht="26.25" customHeight="1">
      <c r="A2268" s="167"/>
      <c r="B2268" s="276"/>
      <c r="C2268" s="168"/>
      <c r="D2268" s="168"/>
      <c r="E2268" s="266"/>
      <c r="F2268" s="268"/>
      <c r="G2268" s="168"/>
      <c r="H2268" s="168"/>
      <c r="I2268" s="168"/>
      <c r="J2268" s="168"/>
      <c r="K2268" s="168"/>
      <c r="L2268" s="196"/>
    </row>
    <row r="2269" spans="1:12" ht="26.25" customHeight="1">
      <c r="A2269" s="167"/>
      <c r="B2269" s="276"/>
      <c r="C2269" s="168"/>
      <c r="D2269" s="168"/>
      <c r="E2269" s="266"/>
      <c r="F2269" s="268"/>
      <c r="G2269" s="168"/>
      <c r="H2269" s="168"/>
      <c r="I2269" s="168"/>
      <c r="J2269" s="168"/>
      <c r="K2269" s="168"/>
      <c r="L2269" s="196"/>
    </row>
    <row r="2270" spans="1:12" ht="26.25" customHeight="1">
      <c r="A2270" s="167"/>
      <c r="B2270" s="276"/>
      <c r="C2270" s="168"/>
      <c r="D2270" s="168"/>
      <c r="E2270" s="266"/>
      <c r="F2270" s="268"/>
      <c r="G2270" s="168"/>
      <c r="H2270" s="168"/>
      <c r="I2270" s="168"/>
      <c r="J2270" s="168"/>
      <c r="K2270" s="168"/>
      <c r="L2270" s="196"/>
    </row>
    <row r="2271" spans="1:12" ht="26.25" customHeight="1">
      <c r="A2271" s="167"/>
      <c r="B2271" s="276"/>
      <c r="C2271" s="168"/>
      <c r="D2271" s="168"/>
      <c r="E2271" s="266"/>
      <c r="F2271" s="268"/>
      <c r="G2271" s="168"/>
      <c r="H2271" s="168"/>
      <c r="I2271" s="168"/>
      <c r="J2271" s="168"/>
      <c r="K2271" s="168"/>
      <c r="L2271" s="196"/>
    </row>
    <row r="2272" spans="1:12" ht="26.25" customHeight="1">
      <c r="A2272" s="167"/>
      <c r="B2272" s="276"/>
      <c r="C2272" s="168"/>
      <c r="D2272" s="168"/>
      <c r="E2272" s="266"/>
      <c r="F2272" s="268"/>
      <c r="G2272" s="168"/>
      <c r="H2272" s="168"/>
      <c r="I2272" s="168"/>
      <c r="J2272" s="168"/>
      <c r="K2272" s="168"/>
      <c r="L2272" s="196"/>
    </row>
    <row r="2273" spans="1:12" ht="26.25" customHeight="1">
      <c r="A2273" s="167"/>
      <c r="B2273" s="276"/>
      <c r="C2273" s="168"/>
      <c r="D2273" s="168"/>
      <c r="E2273" s="266"/>
      <c r="F2273" s="268"/>
      <c r="G2273" s="168"/>
      <c r="H2273" s="168"/>
      <c r="I2273" s="168"/>
      <c r="J2273" s="168"/>
      <c r="K2273" s="168"/>
      <c r="L2273" s="196"/>
    </row>
    <row r="2274" spans="1:12" ht="26.25" customHeight="1">
      <c r="A2274" s="167"/>
      <c r="B2274" s="276"/>
      <c r="C2274" s="168"/>
      <c r="D2274" s="168"/>
      <c r="E2274" s="266"/>
      <c r="F2274" s="268"/>
      <c r="G2274" s="168"/>
      <c r="H2274" s="168"/>
      <c r="I2274" s="168"/>
      <c r="J2274" s="168"/>
      <c r="K2274" s="168"/>
      <c r="L2274" s="196"/>
    </row>
    <row r="2275" spans="1:12" ht="26.25" customHeight="1">
      <c r="A2275" s="167"/>
      <c r="B2275" s="276"/>
      <c r="C2275" s="168"/>
      <c r="D2275" s="168"/>
      <c r="E2275" s="266"/>
      <c r="F2275" s="268"/>
      <c r="G2275" s="168"/>
      <c r="H2275" s="168"/>
      <c r="I2275" s="168"/>
      <c r="J2275" s="168"/>
      <c r="K2275" s="168"/>
      <c r="L2275" s="196"/>
    </row>
    <row r="2276" spans="1:12" ht="26.25" customHeight="1">
      <c r="A2276" s="167"/>
      <c r="B2276" s="276"/>
      <c r="C2276" s="168"/>
      <c r="D2276" s="168"/>
      <c r="E2276" s="266"/>
      <c r="F2276" s="268"/>
      <c r="G2276" s="168"/>
      <c r="H2276" s="168"/>
      <c r="I2276" s="168"/>
      <c r="J2276" s="168"/>
      <c r="K2276" s="168"/>
      <c r="L2276" s="196"/>
    </row>
    <row r="2277" spans="1:12" ht="26.25" customHeight="1">
      <c r="A2277" s="167"/>
      <c r="B2277" s="276"/>
      <c r="C2277" s="168"/>
      <c r="D2277" s="168"/>
      <c r="E2277" s="266"/>
      <c r="F2277" s="268"/>
      <c r="G2277" s="168"/>
      <c r="H2277" s="168"/>
      <c r="I2277" s="168"/>
      <c r="J2277" s="168"/>
      <c r="K2277" s="168"/>
      <c r="L2277" s="196"/>
    </row>
    <row r="2278" spans="1:12" ht="26.25" customHeight="1">
      <c r="A2278" s="167"/>
      <c r="B2278" s="276"/>
      <c r="C2278" s="168"/>
      <c r="D2278" s="168"/>
      <c r="E2278" s="266"/>
      <c r="F2278" s="268"/>
      <c r="G2278" s="168"/>
      <c r="H2278" s="168"/>
      <c r="I2278" s="168"/>
      <c r="J2278" s="168"/>
      <c r="K2278" s="168"/>
      <c r="L2278" s="196"/>
    </row>
    <row r="2279" spans="1:12" ht="26.25" customHeight="1">
      <c r="A2279" s="167"/>
      <c r="B2279" s="276"/>
      <c r="C2279" s="168"/>
      <c r="D2279" s="168"/>
      <c r="E2279" s="266"/>
      <c r="F2279" s="268"/>
      <c r="G2279" s="168"/>
      <c r="H2279" s="168"/>
      <c r="I2279" s="168"/>
      <c r="J2279" s="168"/>
      <c r="K2279" s="168"/>
      <c r="L2279" s="196"/>
    </row>
    <row r="2280" spans="1:12" ht="26.25" customHeight="1">
      <c r="A2280" s="167"/>
      <c r="B2280" s="276"/>
      <c r="C2280" s="168"/>
      <c r="D2280" s="168"/>
      <c r="E2280" s="266"/>
      <c r="F2280" s="268"/>
      <c r="G2280" s="168"/>
      <c r="H2280" s="168"/>
      <c r="I2280" s="168"/>
      <c r="J2280" s="168"/>
      <c r="K2280" s="168"/>
      <c r="L2280" s="196"/>
    </row>
    <row r="2281" spans="1:12" ht="26.25" customHeight="1">
      <c r="A2281" s="167"/>
      <c r="B2281" s="276"/>
      <c r="C2281" s="168"/>
      <c r="D2281" s="168"/>
      <c r="E2281" s="266"/>
      <c r="F2281" s="268"/>
      <c r="G2281" s="168"/>
      <c r="H2281" s="168"/>
      <c r="I2281" s="168"/>
      <c r="J2281" s="168"/>
      <c r="K2281" s="168"/>
      <c r="L2281" s="196"/>
    </row>
    <row r="2282" spans="1:12" ht="26.25" customHeight="1">
      <c r="A2282" s="167"/>
      <c r="B2282" s="276"/>
      <c r="C2282" s="168"/>
      <c r="D2282" s="168"/>
      <c r="E2282" s="266"/>
      <c r="F2282" s="268"/>
      <c r="G2282" s="168"/>
      <c r="H2282" s="168"/>
      <c r="I2282" s="168"/>
      <c r="J2282" s="168"/>
      <c r="K2282" s="168"/>
      <c r="L2282" s="196"/>
    </row>
    <row r="2283" spans="1:12" ht="26.25" customHeight="1">
      <c r="A2283" s="167"/>
      <c r="B2283" s="276"/>
      <c r="C2283" s="168"/>
      <c r="D2283" s="168"/>
      <c r="E2283" s="266"/>
      <c r="F2283" s="268"/>
      <c r="G2283" s="168"/>
      <c r="H2283" s="168"/>
      <c r="I2283" s="168"/>
      <c r="J2283" s="168"/>
      <c r="K2283" s="168"/>
      <c r="L2283" s="196"/>
    </row>
    <row r="2284" spans="1:12" ht="26.25" customHeight="1">
      <c r="A2284" s="167"/>
      <c r="B2284" s="276"/>
      <c r="C2284" s="168"/>
      <c r="D2284" s="168"/>
      <c r="E2284" s="266"/>
      <c r="F2284" s="268"/>
      <c r="G2284" s="168"/>
      <c r="H2284" s="168"/>
      <c r="I2284" s="168"/>
      <c r="J2284" s="168"/>
      <c r="K2284" s="168"/>
      <c r="L2284" s="196"/>
    </row>
    <row r="2285" spans="1:12" ht="26.25" customHeight="1">
      <c r="A2285" s="167"/>
      <c r="B2285" s="276"/>
      <c r="C2285" s="168"/>
      <c r="D2285" s="168"/>
      <c r="E2285" s="266"/>
      <c r="F2285" s="268"/>
      <c r="G2285" s="168"/>
      <c r="H2285" s="168"/>
      <c r="I2285" s="168"/>
      <c r="J2285" s="168"/>
      <c r="K2285" s="168"/>
      <c r="L2285" s="196"/>
    </row>
    <row r="2286" spans="1:12" ht="26.25" customHeight="1">
      <c r="A2286" s="167"/>
      <c r="B2286" s="276"/>
      <c r="C2286" s="168"/>
      <c r="D2286" s="168"/>
      <c r="E2286" s="266"/>
      <c r="F2286" s="268"/>
      <c r="G2286" s="168"/>
      <c r="H2286" s="168"/>
      <c r="I2286" s="168"/>
      <c r="J2286" s="168"/>
      <c r="K2286" s="168"/>
      <c r="L2286" s="196"/>
    </row>
    <row r="2287" spans="1:12" ht="26.25" customHeight="1">
      <c r="A2287" s="167"/>
      <c r="B2287" s="276"/>
      <c r="C2287" s="168"/>
      <c r="D2287" s="168"/>
      <c r="E2287" s="266"/>
      <c r="F2287" s="268"/>
      <c r="G2287" s="168"/>
      <c r="H2287" s="168"/>
      <c r="I2287" s="168"/>
      <c r="J2287" s="168"/>
      <c r="K2287" s="168"/>
      <c r="L2287" s="196"/>
    </row>
    <row r="2288" spans="1:12" ht="26.25" customHeight="1">
      <c r="A2288" s="167"/>
      <c r="B2288" s="276"/>
      <c r="C2288" s="168"/>
      <c r="D2288" s="168"/>
      <c r="E2288" s="266"/>
      <c r="F2288" s="268"/>
      <c r="G2288" s="168"/>
      <c r="H2288" s="168"/>
      <c r="I2288" s="168"/>
      <c r="J2288" s="168"/>
      <c r="K2288" s="168"/>
      <c r="L2288" s="196"/>
    </row>
    <row r="2289" spans="1:13" ht="26.25" customHeight="1">
      <c r="A2289" s="167"/>
      <c r="B2289" s="276"/>
      <c r="C2289" s="168"/>
      <c r="D2289" s="168"/>
      <c r="E2289" s="266"/>
      <c r="F2289" s="268"/>
      <c r="G2289" s="168"/>
      <c r="H2289" s="168"/>
      <c r="I2289" s="168"/>
      <c r="J2289" s="168"/>
      <c r="K2289" s="168"/>
      <c r="L2289" s="196"/>
    </row>
    <row r="2290" spans="1:13" ht="26.25" customHeight="1">
      <c r="A2290" s="167"/>
      <c r="B2290" s="276"/>
      <c r="C2290" s="168"/>
      <c r="D2290" s="168"/>
      <c r="E2290" s="266"/>
      <c r="F2290" s="268"/>
      <c r="G2290" s="168"/>
      <c r="H2290" s="168"/>
      <c r="I2290" s="168"/>
      <c r="J2290" s="168"/>
      <c r="K2290" s="168"/>
      <c r="L2290" s="196"/>
    </row>
    <row r="2291" spans="1:13" ht="26.25" customHeight="1">
      <c r="A2291" s="167"/>
      <c r="B2291" s="276"/>
      <c r="C2291" s="168"/>
      <c r="D2291" s="168"/>
      <c r="E2291" s="266"/>
      <c r="F2291" s="268"/>
      <c r="G2291" s="168"/>
      <c r="H2291" s="168"/>
      <c r="I2291" s="168"/>
      <c r="J2291" s="168"/>
      <c r="K2291" s="168"/>
      <c r="L2291" s="196"/>
    </row>
    <row r="2292" spans="1:13" ht="26.25" customHeight="1">
      <c r="A2292" s="167"/>
      <c r="B2292" s="276"/>
      <c r="C2292" s="168"/>
      <c r="D2292" s="168"/>
      <c r="E2292" s="266"/>
      <c r="F2292" s="268"/>
      <c r="G2292" s="168"/>
      <c r="H2292" s="168"/>
      <c r="I2292" s="168"/>
      <c r="J2292" s="168"/>
      <c r="K2292" s="168"/>
      <c r="L2292" s="196"/>
    </row>
    <row r="2293" spans="1:13" ht="26.25" customHeight="1">
      <c r="A2293" s="167"/>
      <c r="B2293" s="276"/>
      <c r="C2293" s="168"/>
      <c r="D2293" s="168"/>
      <c r="E2293" s="266"/>
      <c r="F2293" s="268"/>
      <c r="G2293" s="168"/>
      <c r="H2293" s="168"/>
      <c r="I2293" s="168"/>
      <c r="J2293" s="168"/>
      <c r="K2293" s="168"/>
      <c r="L2293" s="196"/>
    </row>
    <row r="2294" spans="1:13" ht="26.25" customHeight="1">
      <c r="A2294" s="167"/>
      <c r="B2294" s="276"/>
      <c r="C2294" s="168"/>
      <c r="D2294" s="168"/>
      <c r="E2294" s="266"/>
      <c r="F2294" s="268"/>
      <c r="G2294" s="168"/>
      <c r="H2294" s="168"/>
      <c r="I2294" s="168"/>
      <c r="J2294" s="168"/>
      <c r="K2294" s="168"/>
      <c r="L2294" s="196"/>
    </row>
    <row r="2295" spans="1:13" ht="26.25" customHeight="1">
      <c r="A2295" s="167"/>
      <c r="B2295" s="276"/>
      <c r="C2295" s="168"/>
      <c r="D2295" s="168"/>
      <c r="E2295" s="266"/>
      <c r="F2295" s="268"/>
      <c r="G2295" s="168"/>
      <c r="H2295" s="168"/>
      <c r="I2295" s="168"/>
      <c r="J2295" s="168"/>
      <c r="K2295" s="168"/>
      <c r="L2295" s="196"/>
    </row>
    <row r="2296" spans="1:13" ht="26.25" customHeight="1">
      <c r="A2296" s="167"/>
      <c r="B2296" s="276"/>
      <c r="C2296" s="168"/>
      <c r="D2296" s="168"/>
      <c r="E2296" s="266"/>
      <c r="F2296" s="268"/>
      <c r="G2296" s="168"/>
      <c r="H2296" s="168"/>
      <c r="I2296" s="168"/>
      <c r="J2296" s="168"/>
      <c r="K2296" s="168"/>
      <c r="L2296" s="196"/>
    </row>
    <row r="2297" spans="1:13" ht="26.25" customHeight="1">
      <c r="A2297" s="167"/>
      <c r="B2297" s="276"/>
      <c r="C2297" s="168"/>
      <c r="D2297" s="168"/>
      <c r="E2297" s="266"/>
      <c r="F2297" s="268"/>
      <c r="G2297" s="168"/>
      <c r="H2297" s="168"/>
      <c r="I2297" s="168"/>
      <c r="J2297" s="168"/>
      <c r="K2297" s="168"/>
      <c r="L2297" s="196"/>
    </row>
    <row r="2298" spans="1:13" ht="26.25" customHeight="1">
      <c r="A2298" s="167"/>
      <c r="B2298" s="276"/>
      <c r="C2298" s="168"/>
      <c r="D2298" s="168"/>
      <c r="E2298" s="266"/>
      <c r="F2298" s="268"/>
      <c r="G2298" s="168"/>
      <c r="H2298" s="168"/>
      <c r="I2298" s="168"/>
      <c r="J2298" s="168"/>
      <c r="K2298" s="168"/>
      <c r="L2298" s="196"/>
    </row>
    <row r="2299" spans="1:13" ht="26.25" customHeight="1">
      <c r="A2299" s="167"/>
      <c r="B2299" s="276"/>
      <c r="C2299" s="168"/>
      <c r="D2299" s="168"/>
      <c r="E2299" s="266"/>
      <c r="F2299" s="268"/>
      <c r="G2299" s="168"/>
      <c r="H2299" s="168"/>
      <c r="I2299" s="168"/>
      <c r="J2299" s="168"/>
      <c r="K2299" s="168"/>
      <c r="L2299" s="196"/>
    </row>
    <row r="2300" spans="1:13" ht="26.25" customHeight="1">
      <c r="A2300" s="167"/>
      <c r="B2300" s="276"/>
      <c r="C2300" s="168"/>
      <c r="D2300" s="168"/>
      <c r="E2300" s="266"/>
      <c r="F2300" s="268"/>
      <c r="G2300" s="168"/>
      <c r="H2300" s="168"/>
      <c r="I2300" s="168"/>
      <c r="J2300" s="168"/>
      <c r="K2300" s="168"/>
      <c r="L2300" s="196"/>
    </row>
    <row r="2301" spans="1:13" ht="26.25" customHeight="1">
      <c r="A2301" s="167"/>
      <c r="B2301" s="276"/>
      <c r="C2301" s="168"/>
      <c r="D2301" s="168"/>
      <c r="E2301" s="266"/>
      <c r="F2301" s="268"/>
      <c r="G2301" s="168"/>
      <c r="H2301" s="168"/>
      <c r="I2301" s="168"/>
      <c r="J2301" s="168"/>
      <c r="K2301" s="168"/>
      <c r="L2301" s="196"/>
    </row>
    <row r="2302" spans="1:13" s="242" customFormat="1" ht="26.25" customHeight="1">
      <c r="A2302" s="293"/>
      <c r="B2302" s="294"/>
      <c r="C2302" s="295"/>
      <c r="D2302" s="295"/>
      <c r="E2302" s="304"/>
      <c r="F2302" s="305"/>
      <c r="G2302" s="295"/>
      <c r="H2302" s="295"/>
      <c r="I2302" s="295"/>
      <c r="J2302" s="295"/>
      <c r="K2302" s="295"/>
      <c r="L2302" s="239"/>
      <c r="M2302" s="241"/>
    </row>
    <row r="2303" spans="1:13" ht="26.25" customHeight="1">
      <c r="A2303" s="167"/>
      <c r="B2303" s="276"/>
      <c r="C2303" s="168"/>
      <c r="D2303" s="168"/>
      <c r="E2303" s="266"/>
      <c r="F2303" s="268"/>
      <c r="G2303" s="168"/>
      <c r="H2303" s="168"/>
      <c r="I2303" s="168"/>
      <c r="J2303" s="168"/>
      <c r="K2303" s="168"/>
      <c r="L2303" s="196"/>
    </row>
    <row r="2304" spans="1:13" ht="26.25" customHeight="1">
      <c r="A2304" s="167"/>
      <c r="B2304" s="276"/>
      <c r="C2304" s="168"/>
      <c r="D2304" s="168"/>
      <c r="E2304" s="266"/>
      <c r="F2304" s="268"/>
      <c r="G2304" s="168"/>
      <c r="H2304" s="168"/>
      <c r="I2304" s="168"/>
      <c r="J2304" s="168"/>
      <c r="K2304" s="168"/>
      <c r="L2304" s="196"/>
    </row>
    <row r="2305" spans="1:12" ht="26.25" customHeight="1">
      <c r="A2305" s="167"/>
      <c r="B2305" s="276"/>
      <c r="C2305" s="168"/>
      <c r="D2305" s="168"/>
      <c r="E2305" s="266"/>
      <c r="F2305" s="268"/>
      <c r="G2305" s="168"/>
      <c r="H2305" s="168"/>
      <c r="I2305" s="168"/>
      <c r="J2305" s="168"/>
      <c r="K2305" s="168"/>
      <c r="L2305" s="196"/>
    </row>
    <row r="2306" spans="1:12" ht="26.25" customHeight="1">
      <c r="A2306" s="167"/>
      <c r="B2306" s="276"/>
      <c r="C2306" s="168"/>
      <c r="D2306" s="168"/>
      <c r="E2306" s="266"/>
      <c r="F2306" s="268"/>
      <c r="G2306" s="168"/>
      <c r="H2306" s="168"/>
      <c r="I2306" s="168"/>
      <c r="J2306" s="168"/>
      <c r="K2306" s="168"/>
      <c r="L2306" s="196"/>
    </row>
    <row r="2307" spans="1:12" ht="26.25" customHeight="1">
      <c r="A2307" s="167"/>
      <c r="B2307" s="276"/>
      <c r="C2307" s="168"/>
      <c r="D2307" s="168"/>
      <c r="E2307" s="266"/>
      <c r="F2307" s="268"/>
      <c r="G2307" s="168"/>
      <c r="H2307" s="168"/>
      <c r="I2307" s="168"/>
      <c r="J2307" s="168"/>
      <c r="K2307" s="168"/>
      <c r="L2307" s="196"/>
    </row>
    <row r="2308" spans="1:12" ht="26.25" customHeight="1">
      <c r="A2308" s="167"/>
      <c r="B2308" s="276"/>
      <c r="C2308" s="168"/>
      <c r="D2308" s="168"/>
      <c r="E2308" s="266"/>
      <c r="F2308" s="268"/>
      <c r="G2308" s="168"/>
      <c r="H2308" s="168"/>
      <c r="I2308" s="168"/>
      <c r="J2308" s="168"/>
      <c r="K2308" s="168"/>
      <c r="L2308" s="196"/>
    </row>
    <row r="2309" spans="1:12" ht="26.25" customHeight="1">
      <c r="A2309" s="167"/>
      <c r="B2309" s="276"/>
      <c r="C2309" s="168"/>
      <c r="D2309" s="168"/>
      <c r="E2309" s="266"/>
      <c r="F2309" s="268"/>
      <c r="G2309" s="168"/>
      <c r="H2309" s="168"/>
      <c r="I2309" s="168"/>
      <c r="J2309" s="168"/>
      <c r="K2309" s="168"/>
      <c r="L2309" s="196"/>
    </row>
    <row r="2310" spans="1:12" ht="26.25" customHeight="1">
      <c r="A2310" s="167"/>
      <c r="B2310" s="276"/>
      <c r="C2310" s="168"/>
      <c r="D2310" s="168"/>
      <c r="E2310" s="266"/>
      <c r="F2310" s="268"/>
      <c r="G2310" s="168"/>
      <c r="H2310" s="168"/>
      <c r="I2310" s="168"/>
      <c r="J2310" s="168"/>
      <c r="K2310" s="168"/>
      <c r="L2310" s="196"/>
    </row>
    <row r="2311" spans="1:12" ht="26.25" customHeight="1">
      <c r="A2311" s="167"/>
      <c r="B2311" s="276"/>
      <c r="C2311" s="168"/>
      <c r="D2311" s="168"/>
      <c r="E2311" s="266"/>
      <c r="F2311" s="268"/>
      <c r="G2311" s="168"/>
      <c r="H2311" s="168"/>
      <c r="I2311" s="168"/>
      <c r="J2311" s="168"/>
      <c r="K2311" s="168"/>
      <c r="L2311" s="196"/>
    </row>
    <row r="2312" spans="1:12" ht="26.25" customHeight="1">
      <c r="A2312" s="167"/>
      <c r="B2312" s="276"/>
      <c r="C2312" s="168"/>
      <c r="D2312" s="168"/>
      <c r="E2312" s="266"/>
      <c r="F2312" s="268"/>
      <c r="G2312" s="168"/>
      <c r="H2312" s="168"/>
      <c r="I2312" s="168"/>
      <c r="J2312" s="168"/>
      <c r="K2312" s="168"/>
      <c r="L2312" s="196"/>
    </row>
    <row r="2313" spans="1:12" ht="26.25" customHeight="1">
      <c r="A2313" s="167"/>
      <c r="B2313" s="276"/>
      <c r="C2313" s="168"/>
      <c r="D2313" s="168"/>
      <c r="E2313" s="266"/>
      <c r="F2313" s="268"/>
      <c r="G2313" s="168"/>
      <c r="H2313" s="168"/>
      <c r="I2313" s="168"/>
      <c r="J2313" s="168"/>
      <c r="K2313" s="168"/>
      <c r="L2313" s="196"/>
    </row>
    <row r="2314" spans="1:12" ht="26.25" customHeight="1">
      <c r="A2314" s="167"/>
      <c r="B2314" s="276"/>
      <c r="C2314" s="168"/>
      <c r="D2314" s="168"/>
      <c r="E2314" s="266"/>
      <c r="F2314" s="268"/>
      <c r="G2314" s="168"/>
      <c r="H2314" s="168"/>
      <c r="I2314" s="168"/>
      <c r="J2314" s="168"/>
      <c r="K2314" s="168"/>
      <c r="L2314" s="196"/>
    </row>
    <row r="2315" spans="1:12" ht="26.25" customHeight="1">
      <c r="A2315" s="167"/>
      <c r="B2315" s="276"/>
      <c r="C2315" s="168"/>
      <c r="D2315" s="168"/>
      <c r="E2315" s="266"/>
      <c r="F2315" s="268"/>
      <c r="G2315" s="168"/>
      <c r="H2315" s="168"/>
      <c r="I2315" s="168"/>
      <c r="J2315" s="168"/>
      <c r="K2315" s="168"/>
      <c r="L2315" s="196"/>
    </row>
    <row r="2316" spans="1:12" ht="26.25" customHeight="1">
      <c r="A2316" s="167"/>
      <c r="B2316" s="276"/>
      <c r="C2316" s="168"/>
      <c r="D2316" s="168"/>
      <c r="E2316" s="266"/>
      <c r="F2316" s="268"/>
      <c r="G2316" s="168"/>
      <c r="H2316" s="168"/>
      <c r="I2316" s="168"/>
      <c r="J2316" s="168"/>
      <c r="K2316" s="168"/>
      <c r="L2316" s="196"/>
    </row>
    <row r="2317" spans="1:12" ht="26.25" customHeight="1">
      <c r="A2317" s="167"/>
      <c r="B2317" s="276"/>
      <c r="C2317" s="168"/>
      <c r="D2317" s="168"/>
      <c r="E2317" s="266"/>
      <c r="F2317" s="268"/>
      <c r="G2317" s="168"/>
      <c r="H2317" s="168"/>
      <c r="I2317" s="168"/>
      <c r="J2317" s="168"/>
      <c r="K2317" s="168"/>
      <c r="L2317" s="196"/>
    </row>
    <row r="2318" spans="1:12" ht="26.25" customHeight="1">
      <c r="A2318" s="167"/>
      <c r="B2318" s="276"/>
      <c r="C2318" s="168"/>
      <c r="D2318" s="168"/>
      <c r="E2318" s="266"/>
      <c r="F2318" s="268"/>
      <c r="G2318" s="168"/>
      <c r="H2318" s="168"/>
      <c r="I2318" s="168"/>
      <c r="J2318" s="168"/>
      <c r="K2318" s="168"/>
      <c r="L2318" s="196"/>
    </row>
    <row r="2319" spans="1:12" ht="26.25" customHeight="1">
      <c r="A2319" s="167"/>
      <c r="B2319" s="276"/>
      <c r="C2319" s="168"/>
      <c r="D2319" s="168"/>
      <c r="E2319" s="266"/>
      <c r="F2319" s="268"/>
      <c r="G2319" s="168"/>
      <c r="H2319" s="168"/>
      <c r="I2319" s="168"/>
      <c r="J2319" s="168"/>
      <c r="K2319" s="168"/>
      <c r="L2319" s="196"/>
    </row>
    <row r="2320" spans="1:12" ht="26.25" customHeight="1">
      <c r="A2320" s="167"/>
      <c r="B2320" s="276"/>
      <c r="C2320" s="168"/>
      <c r="D2320" s="168"/>
      <c r="E2320" s="266"/>
      <c r="F2320" s="268"/>
      <c r="G2320" s="168"/>
      <c r="H2320" s="168"/>
      <c r="I2320" s="168"/>
      <c r="J2320" s="168"/>
      <c r="K2320" s="168"/>
      <c r="L2320" s="196"/>
    </row>
    <row r="2321" spans="1:12" ht="26.25" customHeight="1">
      <c r="A2321" s="167"/>
      <c r="B2321" s="276"/>
      <c r="C2321" s="168"/>
      <c r="D2321" s="168"/>
      <c r="E2321" s="266"/>
      <c r="F2321" s="268"/>
      <c r="G2321" s="168"/>
      <c r="H2321" s="168"/>
      <c r="I2321" s="168"/>
      <c r="J2321" s="168"/>
      <c r="K2321" s="168"/>
      <c r="L2321" s="196"/>
    </row>
    <row r="2322" spans="1:12" ht="26.25" customHeight="1">
      <c r="A2322" s="167"/>
      <c r="B2322" s="276"/>
      <c r="C2322" s="168"/>
      <c r="D2322" s="168"/>
      <c r="E2322" s="266"/>
      <c r="F2322" s="268"/>
      <c r="G2322" s="168"/>
      <c r="H2322" s="168"/>
      <c r="I2322" s="168"/>
      <c r="J2322" s="168"/>
      <c r="K2322" s="168"/>
      <c r="L2322" s="196"/>
    </row>
    <row r="2323" spans="1:12" ht="26.25" customHeight="1">
      <c r="A2323" s="167"/>
      <c r="B2323" s="276"/>
      <c r="C2323" s="168"/>
      <c r="D2323" s="168"/>
      <c r="E2323" s="266"/>
      <c r="F2323" s="268"/>
      <c r="G2323" s="168"/>
      <c r="H2323" s="168"/>
      <c r="I2323" s="168"/>
      <c r="J2323" s="168"/>
      <c r="K2323" s="168"/>
      <c r="L2323" s="196"/>
    </row>
    <row r="2324" spans="1:12" ht="26.25" customHeight="1">
      <c r="A2324" s="167"/>
      <c r="B2324" s="276"/>
      <c r="C2324" s="168"/>
      <c r="D2324" s="168"/>
      <c r="E2324" s="266"/>
      <c r="F2324" s="268"/>
      <c r="G2324" s="168"/>
      <c r="H2324" s="168"/>
      <c r="I2324" s="168"/>
      <c r="J2324" s="168"/>
      <c r="K2324" s="168"/>
      <c r="L2324" s="196"/>
    </row>
    <row r="2325" spans="1:12" ht="26.25" customHeight="1">
      <c r="A2325" s="167"/>
      <c r="B2325" s="276"/>
      <c r="C2325" s="168"/>
      <c r="D2325" s="168"/>
      <c r="E2325" s="266"/>
      <c r="F2325" s="268"/>
      <c r="G2325" s="168"/>
      <c r="H2325" s="168"/>
      <c r="I2325" s="168"/>
      <c r="J2325" s="168"/>
      <c r="K2325" s="168"/>
      <c r="L2325" s="196"/>
    </row>
    <row r="2326" spans="1:12" ht="26.25" customHeight="1">
      <c r="A2326" s="167"/>
      <c r="B2326" s="276"/>
      <c r="C2326" s="168"/>
      <c r="D2326" s="168"/>
      <c r="E2326" s="266"/>
      <c r="F2326" s="268"/>
      <c r="G2326" s="168"/>
      <c r="H2326" s="168"/>
      <c r="I2326" s="168"/>
      <c r="J2326" s="168"/>
      <c r="K2326" s="168"/>
      <c r="L2326" s="196"/>
    </row>
    <row r="2327" spans="1:12" ht="26.25" customHeight="1">
      <c r="A2327" s="167"/>
      <c r="B2327" s="276"/>
      <c r="C2327" s="168"/>
      <c r="D2327" s="168"/>
      <c r="E2327" s="266"/>
      <c r="F2327" s="268"/>
      <c r="G2327" s="168"/>
      <c r="H2327" s="168"/>
      <c r="I2327" s="168"/>
      <c r="J2327" s="168"/>
      <c r="K2327" s="168"/>
      <c r="L2327" s="196"/>
    </row>
    <row r="2328" spans="1:12" ht="26.25" customHeight="1">
      <c r="A2328" s="167"/>
      <c r="B2328" s="276"/>
      <c r="C2328" s="168"/>
      <c r="D2328" s="168"/>
      <c r="E2328" s="266"/>
      <c r="F2328" s="268"/>
      <c r="G2328" s="168"/>
      <c r="H2328" s="168"/>
      <c r="I2328" s="168"/>
      <c r="J2328" s="168"/>
      <c r="K2328" s="168"/>
      <c r="L2328" s="196"/>
    </row>
    <row r="2329" spans="1:12" ht="26.25" customHeight="1">
      <c r="A2329" s="167"/>
      <c r="B2329" s="276"/>
      <c r="C2329" s="168"/>
      <c r="D2329" s="168"/>
      <c r="E2329" s="266"/>
      <c r="F2329" s="268"/>
      <c r="G2329" s="168"/>
      <c r="H2329" s="168"/>
      <c r="I2329" s="168"/>
      <c r="J2329" s="168"/>
      <c r="K2329" s="168"/>
      <c r="L2329" s="196"/>
    </row>
    <row r="2330" spans="1:12" ht="26.25" customHeight="1">
      <c r="A2330" s="167"/>
      <c r="B2330" s="276"/>
      <c r="C2330" s="168"/>
      <c r="D2330" s="168"/>
      <c r="E2330" s="266"/>
      <c r="F2330" s="268"/>
      <c r="G2330" s="168"/>
      <c r="H2330" s="168"/>
      <c r="I2330" s="168"/>
      <c r="J2330" s="168"/>
      <c r="K2330" s="168"/>
      <c r="L2330" s="196"/>
    </row>
    <row r="2331" spans="1:12" ht="26.25" customHeight="1">
      <c r="A2331" s="167"/>
      <c r="B2331" s="276"/>
      <c r="C2331" s="168"/>
      <c r="D2331" s="168"/>
      <c r="E2331" s="266"/>
      <c r="F2331" s="268"/>
      <c r="G2331" s="168"/>
      <c r="H2331" s="168"/>
      <c r="I2331" s="168"/>
      <c r="J2331" s="168"/>
      <c r="K2331" s="168"/>
      <c r="L2331" s="196"/>
    </row>
    <row r="2332" spans="1:12" ht="26.25" customHeight="1">
      <c r="A2332" s="167"/>
      <c r="B2332" s="276"/>
      <c r="C2332" s="168"/>
      <c r="D2332" s="168"/>
      <c r="E2332" s="266"/>
      <c r="F2332" s="268"/>
      <c r="G2332" s="168"/>
      <c r="H2332" s="168"/>
      <c r="I2332" s="168"/>
      <c r="J2332" s="168"/>
      <c r="K2332" s="168"/>
      <c r="L2332" s="196"/>
    </row>
    <row r="2333" spans="1:12" ht="26.25" customHeight="1">
      <c r="A2333" s="167"/>
      <c r="B2333" s="276"/>
      <c r="C2333" s="168"/>
      <c r="D2333" s="168"/>
      <c r="E2333" s="266"/>
      <c r="F2333" s="268"/>
      <c r="G2333" s="168"/>
      <c r="H2333" s="168"/>
      <c r="I2333" s="168"/>
      <c r="J2333" s="168"/>
      <c r="K2333" s="168"/>
      <c r="L2333" s="196"/>
    </row>
    <row r="2334" spans="1:12" ht="26.25" customHeight="1">
      <c r="A2334" s="167"/>
      <c r="B2334" s="276"/>
      <c r="C2334" s="168"/>
      <c r="D2334" s="168"/>
      <c r="E2334" s="266"/>
      <c r="F2334" s="268"/>
      <c r="G2334" s="168"/>
      <c r="H2334" s="168"/>
      <c r="I2334" s="168"/>
      <c r="J2334" s="168"/>
      <c r="K2334" s="168"/>
      <c r="L2334" s="196"/>
    </row>
    <row r="2335" spans="1:12" ht="26.25" customHeight="1">
      <c r="A2335" s="167"/>
      <c r="B2335" s="276"/>
      <c r="C2335" s="168"/>
      <c r="D2335" s="168"/>
      <c r="E2335" s="266"/>
      <c r="F2335" s="268"/>
      <c r="G2335" s="168"/>
      <c r="H2335" s="168"/>
      <c r="I2335" s="168"/>
      <c r="J2335" s="168"/>
      <c r="K2335" s="168"/>
      <c r="L2335" s="196"/>
    </row>
    <row r="2336" spans="1:12" ht="26.25" customHeight="1">
      <c r="A2336" s="167"/>
      <c r="B2336" s="276"/>
      <c r="C2336" s="168"/>
      <c r="D2336" s="168"/>
      <c r="E2336" s="266"/>
      <c r="F2336" s="268"/>
      <c r="G2336" s="168"/>
      <c r="H2336" s="168"/>
      <c r="I2336" s="168"/>
      <c r="J2336" s="168"/>
      <c r="K2336" s="168"/>
      <c r="L2336" s="196"/>
    </row>
    <row r="2337" spans="1:13" ht="26.25" customHeight="1">
      <c r="A2337" s="167"/>
      <c r="B2337" s="276"/>
      <c r="C2337" s="168"/>
      <c r="D2337" s="168"/>
      <c r="E2337" s="266"/>
      <c r="F2337" s="268"/>
      <c r="G2337" s="168"/>
      <c r="H2337" s="168"/>
      <c r="I2337" s="168"/>
      <c r="J2337" s="168"/>
      <c r="K2337" s="168"/>
      <c r="L2337" s="196"/>
    </row>
    <row r="2338" spans="1:13" s="242" customFormat="1" ht="26.25" customHeight="1">
      <c r="A2338" s="167"/>
      <c r="B2338" s="276"/>
      <c r="C2338" s="168"/>
      <c r="D2338" s="168"/>
      <c r="E2338" s="266"/>
      <c r="F2338" s="268"/>
      <c r="G2338" s="168"/>
      <c r="H2338" s="168"/>
      <c r="I2338" s="168"/>
      <c r="J2338" s="168"/>
      <c r="K2338" s="168"/>
      <c r="L2338" s="196"/>
      <c r="M2338" s="241"/>
    </row>
    <row r="2339" spans="1:13" ht="26.25" customHeight="1">
      <c r="A2339" s="167"/>
      <c r="B2339" s="276"/>
      <c r="C2339" s="168"/>
      <c r="D2339" s="168"/>
      <c r="E2339" s="266"/>
      <c r="F2339" s="268"/>
      <c r="G2339" s="168"/>
      <c r="H2339" s="168"/>
      <c r="I2339" s="168"/>
      <c r="J2339" s="168"/>
      <c r="K2339" s="168"/>
      <c r="L2339" s="196"/>
    </row>
    <row r="2340" spans="1:13" ht="26.25" customHeight="1">
      <c r="A2340" s="167"/>
      <c r="B2340" s="276"/>
      <c r="C2340" s="168"/>
      <c r="D2340" s="168"/>
      <c r="E2340" s="266"/>
      <c r="F2340" s="268"/>
      <c r="G2340" s="168"/>
      <c r="H2340" s="168"/>
      <c r="I2340" s="168"/>
      <c r="J2340" s="168"/>
      <c r="K2340" s="168"/>
      <c r="L2340" s="196"/>
    </row>
    <row r="2341" spans="1:13" ht="26.25" customHeight="1">
      <c r="A2341" s="167"/>
      <c r="B2341" s="276"/>
      <c r="C2341" s="168"/>
      <c r="D2341" s="168"/>
      <c r="E2341" s="266"/>
      <c r="F2341" s="268"/>
      <c r="G2341" s="168"/>
      <c r="H2341" s="168"/>
      <c r="I2341" s="168"/>
      <c r="J2341" s="168"/>
      <c r="K2341" s="168"/>
      <c r="L2341" s="196"/>
    </row>
    <row r="2342" spans="1:13" ht="26.25" customHeight="1">
      <c r="A2342" s="167"/>
      <c r="B2342" s="276"/>
      <c r="C2342" s="168"/>
      <c r="D2342" s="168"/>
      <c r="E2342" s="266"/>
      <c r="F2342" s="268"/>
      <c r="G2342" s="168"/>
      <c r="H2342" s="168"/>
      <c r="I2342" s="168"/>
      <c r="J2342" s="168"/>
      <c r="K2342" s="168"/>
      <c r="L2342" s="196"/>
    </row>
    <row r="2343" spans="1:13" ht="26.25" customHeight="1">
      <c r="A2343" s="167"/>
      <c r="B2343" s="276"/>
      <c r="C2343" s="168"/>
      <c r="D2343" s="168"/>
      <c r="E2343" s="266"/>
      <c r="F2343" s="268"/>
      <c r="G2343" s="168"/>
      <c r="H2343" s="168"/>
      <c r="I2343" s="168"/>
      <c r="J2343" s="168"/>
      <c r="K2343" s="168"/>
      <c r="L2343" s="196"/>
    </row>
    <row r="2344" spans="1:13" s="242" customFormat="1" ht="26.25" customHeight="1">
      <c r="A2344" s="167"/>
      <c r="B2344" s="276"/>
      <c r="C2344" s="168"/>
      <c r="D2344" s="168"/>
      <c r="E2344" s="266"/>
      <c r="F2344" s="268"/>
      <c r="G2344" s="168"/>
      <c r="H2344" s="168"/>
      <c r="I2344" s="168"/>
      <c r="J2344" s="168"/>
      <c r="K2344" s="168"/>
      <c r="L2344" s="196"/>
      <c r="M2344" s="241"/>
    </row>
    <row r="2345" spans="1:13" s="242" customFormat="1" ht="26.25" customHeight="1">
      <c r="A2345" s="293"/>
      <c r="B2345" s="294"/>
      <c r="C2345" s="295"/>
      <c r="D2345" s="295"/>
      <c r="E2345" s="304"/>
      <c r="F2345" s="305"/>
      <c r="G2345" s="295"/>
      <c r="H2345" s="295"/>
      <c r="I2345" s="295"/>
      <c r="J2345" s="295"/>
      <c r="K2345" s="295"/>
      <c r="L2345" s="239"/>
      <c r="M2345" s="241"/>
    </row>
    <row r="2346" spans="1:13" ht="26.25" customHeight="1">
      <c r="A2346" s="167"/>
      <c r="B2346" s="276"/>
      <c r="C2346" s="168"/>
      <c r="D2346" s="168"/>
      <c r="E2346" s="266"/>
      <c r="F2346" s="268"/>
      <c r="G2346" s="168"/>
      <c r="H2346" s="168"/>
      <c r="I2346" s="168"/>
      <c r="J2346" s="168"/>
      <c r="K2346" s="168"/>
      <c r="L2346" s="196"/>
    </row>
    <row r="2347" spans="1:13" ht="26.25" customHeight="1">
      <c r="A2347" s="167"/>
      <c r="B2347" s="276"/>
      <c r="C2347" s="168"/>
      <c r="D2347" s="168"/>
      <c r="E2347" s="266"/>
      <c r="F2347" s="268"/>
      <c r="G2347" s="168"/>
      <c r="H2347" s="168"/>
      <c r="I2347" s="168"/>
      <c r="J2347" s="168"/>
      <c r="K2347" s="168"/>
      <c r="L2347" s="196"/>
    </row>
    <row r="2348" spans="1:13" s="242" customFormat="1" ht="26.25" customHeight="1">
      <c r="A2348" s="167"/>
      <c r="B2348" s="276"/>
      <c r="C2348" s="168"/>
      <c r="D2348" s="168"/>
      <c r="E2348" s="266"/>
      <c r="F2348" s="268"/>
      <c r="G2348" s="168"/>
      <c r="H2348" s="168"/>
      <c r="I2348" s="168"/>
      <c r="J2348" s="168"/>
      <c r="K2348" s="168"/>
      <c r="L2348" s="196"/>
      <c r="M2348" s="241"/>
    </row>
    <row r="2349" spans="1:13" s="242" customFormat="1" ht="26.25" customHeight="1">
      <c r="A2349" s="167"/>
      <c r="B2349" s="276"/>
      <c r="C2349" s="168"/>
      <c r="D2349" s="168"/>
      <c r="E2349" s="266"/>
      <c r="F2349" s="268"/>
      <c r="G2349" s="168"/>
      <c r="H2349" s="168"/>
      <c r="I2349" s="168"/>
      <c r="J2349" s="168"/>
      <c r="K2349" s="168"/>
      <c r="L2349" s="196"/>
      <c r="M2349" s="241"/>
    </row>
    <row r="2350" spans="1:13" s="242" customFormat="1" ht="26.25" customHeight="1">
      <c r="A2350" s="167"/>
      <c r="B2350" s="276"/>
      <c r="C2350" s="168"/>
      <c r="D2350" s="168"/>
      <c r="E2350" s="266"/>
      <c r="F2350" s="268"/>
      <c r="G2350" s="168"/>
      <c r="H2350" s="168"/>
      <c r="I2350" s="168"/>
      <c r="J2350" s="168"/>
      <c r="K2350" s="168"/>
      <c r="L2350" s="196"/>
      <c r="M2350" s="241"/>
    </row>
    <row r="2351" spans="1:13" s="242" customFormat="1" ht="26.25" customHeight="1">
      <c r="A2351" s="167"/>
      <c r="B2351" s="276"/>
      <c r="C2351" s="168"/>
      <c r="D2351" s="168"/>
      <c r="E2351" s="266"/>
      <c r="F2351" s="268"/>
      <c r="G2351" s="168"/>
      <c r="H2351" s="168"/>
      <c r="I2351" s="168"/>
      <c r="J2351" s="168"/>
      <c r="K2351" s="168"/>
      <c r="L2351" s="196"/>
      <c r="M2351" s="241"/>
    </row>
    <row r="2352" spans="1:13" ht="26.25" customHeight="1">
      <c r="A2352" s="167"/>
      <c r="B2352" s="276"/>
      <c r="C2352" s="168"/>
      <c r="D2352" s="168"/>
      <c r="E2352" s="266"/>
      <c r="F2352" s="268"/>
      <c r="G2352" s="168"/>
      <c r="H2352" s="168"/>
      <c r="I2352" s="168"/>
      <c r="J2352" s="168"/>
      <c r="K2352" s="168"/>
      <c r="L2352" s="196"/>
    </row>
    <row r="2353" spans="1:13" ht="26.25" customHeight="1">
      <c r="A2353" s="167"/>
      <c r="B2353" s="276"/>
      <c r="C2353" s="168"/>
      <c r="D2353" s="168"/>
      <c r="E2353" s="266"/>
      <c r="F2353" s="268"/>
      <c r="G2353" s="168"/>
      <c r="H2353" s="168"/>
      <c r="I2353" s="168"/>
      <c r="J2353" s="168"/>
      <c r="K2353" s="168"/>
      <c r="L2353" s="196"/>
    </row>
    <row r="2354" spans="1:13" s="242" customFormat="1" ht="26.25" customHeight="1">
      <c r="A2354" s="167"/>
      <c r="B2354" s="276"/>
      <c r="C2354" s="168"/>
      <c r="D2354" s="168"/>
      <c r="E2354" s="266"/>
      <c r="F2354" s="268"/>
      <c r="G2354" s="168"/>
      <c r="H2354" s="168"/>
      <c r="I2354" s="168"/>
      <c r="J2354" s="168"/>
      <c r="K2354" s="168"/>
      <c r="L2354" s="196"/>
      <c r="M2354" s="241"/>
    </row>
    <row r="2355" spans="1:13" ht="26.25" customHeight="1">
      <c r="A2355" s="167"/>
      <c r="B2355" s="276"/>
      <c r="C2355" s="168"/>
      <c r="D2355" s="168"/>
      <c r="E2355" s="266"/>
      <c r="F2355" s="268"/>
      <c r="G2355" s="168"/>
      <c r="H2355" s="168"/>
      <c r="I2355" s="168"/>
      <c r="J2355" s="168"/>
      <c r="K2355" s="168"/>
      <c r="L2355" s="196"/>
    </row>
    <row r="2356" spans="1:13" s="242" customFormat="1" ht="26.25" customHeight="1">
      <c r="A2356" s="167"/>
      <c r="B2356" s="276"/>
      <c r="C2356" s="168"/>
      <c r="D2356" s="168"/>
      <c r="E2356" s="266"/>
      <c r="F2356" s="268"/>
      <c r="G2356" s="168"/>
      <c r="H2356" s="168"/>
      <c r="I2356" s="168"/>
      <c r="J2356" s="168"/>
      <c r="K2356" s="168"/>
      <c r="L2356" s="196"/>
      <c r="M2356" s="241"/>
    </row>
    <row r="2357" spans="1:13" s="242" customFormat="1" ht="26.25" customHeight="1">
      <c r="A2357" s="167"/>
      <c r="B2357" s="276"/>
      <c r="C2357" s="168"/>
      <c r="D2357" s="168"/>
      <c r="E2357" s="266"/>
      <c r="F2357" s="268"/>
      <c r="G2357" s="168"/>
      <c r="H2357" s="168"/>
      <c r="I2357" s="168"/>
      <c r="J2357" s="168"/>
      <c r="K2357" s="168"/>
      <c r="L2357" s="196"/>
      <c r="M2357" s="241"/>
    </row>
    <row r="2358" spans="1:13" ht="26.25" customHeight="1">
      <c r="A2358" s="167"/>
      <c r="B2358" s="276"/>
      <c r="C2358" s="168"/>
      <c r="D2358" s="168"/>
      <c r="E2358" s="266"/>
      <c r="F2358" s="268"/>
      <c r="G2358" s="168"/>
      <c r="H2358" s="168"/>
      <c r="I2358" s="168"/>
      <c r="J2358" s="168"/>
      <c r="K2358" s="168"/>
      <c r="L2358" s="196"/>
    </row>
    <row r="2359" spans="1:13" ht="26.25" customHeight="1">
      <c r="A2359" s="167"/>
      <c r="B2359" s="276"/>
      <c r="C2359" s="168"/>
      <c r="D2359" s="168"/>
      <c r="E2359" s="266"/>
      <c r="F2359" s="268"/>
      <c r="G2359" s="168"/>
      <c r="H2359" s="168"/>
      <c r="I2359" s="168"/>
      <c r="J2359" s="168"/>
      <c r="K2359" s="168"/>
      <c r="L2359" s="196"/>
    </row>
    <row r="2360" spans="1:13" ht="26.25" customHeight="1">
      <c r="A2360" s="167"/>
      <c r="B2360" s="276"/>
      <c r="C2360" s="168"/>
      <c r="D2360" s="168"/>
      <c r="E2360" s="266"/>
      <c r="F2360" s="268"/>
      <c r="G2360" s="168"/>
      <c r="H2360" s="168"/>
      <c r="I2360" s="168"/>
      <c r="J2360" s="168"/>
      <c r="K2360" s="168"/>
      <c r="L2360" s="196"/>
    </row>
    <row r="2361" spans="1:13" ht="26.25" customHeight="1">
      <c r="A2361" s="167"/>
      <c r="B2361" s="276"/>
      <c r="C2361" s="168"/>
      <c r="D2361" s="168"/>
      <c r="E2361" s="266"/>
      <c r="F2361" s="268"/>
      <c r="G2361" s="168"/>
      <c r="H2361" s="168"/>
      <c r="I2361" s="168"/>
      <c r="J2361" s="168"/>
      <c r="K2361" s="168"/>
      <c r="L2361" s="196"/>
    </row>
    <row r="2362" spans="1:13" ht="26.25" customHeight="1">
      <c r="A2362" s="167"/>
      <c r="B2362" s="276"/>
      <c r="C2362" s="168"/>
      <c r="D2362" s="168"/>
      <c r="E2362" s="266"/>
      <c r="F2362" s="268"/>
      <c r="G2362" s="168"/>
      <c r="H2362" s="168"/>
      <c r="I2362" s="168"/>
      <c r="J2362" s="168"/>
      <c r="K2362" s="168"/>
      <c r="L2362" s="196"/>
    </row>
    <row r="2363" spans="1:13" ht="26.25" customHeight="1">
      <c r="A2363" s="167"/>
      <c r="B2363" s="276"/>
      <c r="C2363" s="168"/>
      <c r="D2363" s="168"/>
      <c r="E2363" s="266"/>
      <c r="F2363" s="268"/>
      <c r="G2363" s="168"/>
      <c r="H2363" s="168"/>
      <c r="I2363" s="168"/>
      <c r="J2363" s="168"/>
      <c r="K2363" s="168"/>
      <c r="L2363" s="196"/>
    </row>
    <row r="2364" spans="1:13" ht="26.25" customHeight="1">
      <c r="A2364" s="167"/>
      <c r="B2364" s="276"/>
      <c r="C2364" s="168"/>
      <c r="D2364" s="168"/>
      <c r="E2364" s="266"/>
      <c r="F2364" s="268"/>
      <c r="G2364" s="168"/>
      <c r="H2364" s="168"/>
      <c r="I2364" s="168"/>
      <c r="J2364" s="168"/>
      <c r="K2364" s="168"/>
      <c r="L2364" s="196"/>
    </row>
    <row r="2365" spans="1:13" ht="26.25" customHeight="1">
      <c r="A2365" s="167"/>
      <c r="B2365" s="276"/>
      <c r="C2365" s="168"/>
      <c r="D2365" s="168"/>
      <c r="E2365" s="266"/>
      <c r="F2365" s="268"/>
      <c r="G2365" s="168"/>
      <c r="H2365" s="168"/>
      <c r="I2365" s="168"/>
      <c r="J2365" s="168"/>
      <c r="K2365" s="168"/>
      <c r="L2365" s="196"/>
    </row>
    <row r="2366" spans="1:13" ht="26.25" customHeight="1">
      <c r="A2366" s="167"/>
      <c r="B2366" s="276"/>
      <c r="C2366" s="168"/>
      <c r="D2366" s="168"/>
      <c r="E2366" s="266"/>
      <c r="F2366" s="268"/>
      <c r="G2366" s="168"/>
      <c r="H2366" s="168"/>
      <c r="I2366" s="168"/>
      <c r="J2366" s="168"/>
      <c r="K2366" s="168"/>
      <c r="L2366" s="196"/>
    </row>
    <row r="2367" spans="1:13" ht="26.25" customHeight="1">
      <c r="A2367" s="167"/>
      <c r="B2367" s="276"/>
      <c r="C2367" s="168"/>
      <c r="D2367" s="168"/>
      <c r="E2367" s="266"/>
      <c r="F2367" s="268"/>
      <c r="G2367" s="168"/>
      <c r="H2367" s="168"/>
      <c r="I2367" s="168"/>
      <c r="J2367" s="168"/>
      <c r="K2367" s="168"/>
      <c r="L2367" s="196"/>
    </row>
    <row r="2368" spans="1:13" ht="26.25" customHeight="1">
      <c r="A2368" s="167"/>
      <c r="B2368" s="276"/>
      <c r="C2368" s="168"/>
      <c r="D2368" s="168"/>
      <c r="E2368" s="266"/>
      <c r="F2368" s="268"/>
      <c r="G2368" s="168"/>
      <c r="H2368" s="168"/>
      <c r="I2368" s="168"/>
      <c r="J2368" s="168"/>
      <c r="K2368" s="168"/>
      <c r="L2368" s="196"/>
    </row>
    <row r="2369" spans="1:12" ht="26.25" customHeight="1">
      <c r="A2369" s="167"/>
      <c r="B2369" s="276"/>
      <c r="C2369" s="168"/>
      <c r="D2369" s="168"/>
      <c r="E2369" s="266"/>
      <c r="F2369" s="268"/>
      <c r="G2369" s="168"/>
      <c r="H2369" s="168"/>
      <c r="I2369" s="168"/>
      <c r="J2369" s="168"/>
      <c r="K2369" s="168"/>
      <c r="L2369" s="196"/>
    </row>
    <row r="2370" spans="1:12" ht="26.25" customHeight="1">
      <c r="A2370" s="167"/>
      <c r="B2370" s="276"/>
      <c r="C2370" s="168"/>
      <c r="D2370" s="168"/>
      <c r="E2370" s="266"/>
      <c r="F2370" s="268"/>
      <c r="G2370" s="168"/>
      <c r="H2370" s="168"/>
      <c r="I2370" s="168"/>
      <c r="J2370" s="168"/>
      <c r="K2370" s="168"/>
      <c r="L2370" s="196"/>
    </row>
    <row r="2371" spans="1:12" ht="26.25" customHeight="1">
      <c r="A2371" s="167"/>
      <c r="B2371" s="276"/>
      <c r="C2371" s="168"/>
      <c r="D2371" s="168"/>
      <c r="E2371" s="266"/>
      <c r="F2371" s="268"/>
      <c r="G2371" s="168"/>
      <c r="H2371" s="168"/>
      <c r="I2371" s="168"/>
      <c r="J2371" s="168"/>
      <c r="K2371" s="168"/>
      <c r="L2371" s="196"/>
    </row>
    <row r="2372" spans="1:12" ht="26.25" customHeight="1">
      <c r="A2372" s="167"/>
      <c r="B2372" s="276"/>
      <c r="C2372" s="168"/>
      <c r="D2372" s="168"/>
      <c r="E2372" s="266"/>
      <c r="F2372" s="268"/>
      <c r="G2372" s="168"/>
      <c r="H2372" s="168"/>
      <c r="I2372" s="168"/>
      <c r="J2372" s="168"/>
      <c r="K2372" s="168"/>
      <c r="L2372" s="196"/>
    </row>
    <row r="2373" spans="1:12" ht="26.25" customHeight="1">
      <c r="A2373" s="167"/>
      <c r="B2373" s="276"/>
      <c r="C2373" s="168"/>
      <c r="D2373" s="168"/>
      <c r="E2373" s="266"/>
      <c r="F2373" s="268"/>
      <c r="G2373" s="168"/>
      <c r="H2373" s="168"/>
      <c r="I2373" s="168"/>
      <c r="J2373" s="168"/>
      <c r="K2373" s="168"/>
      <c r="L2373" s="196"/>
    </row>
    <row r="2374" spans="1:12" ht="26.25" customHeight="1">
      <c r="A2374" s="167"/>
      <c r="B2374" s="276"/>
      <c r="C2374" s="168"/>
      <c r="D2374" s="168"/>
      <c r="E2374" s="266"/>
      <c r="F2374" s="268"/>
      <c r="G2374" s="168"/>
      <c r="H2374" s="168"/>
      <c r="I2374" s="168"/>
      <c r="J2374" s="168"/>
      <c r="K2374" s="168"/>
      <c r="L2374" s="196"/>
    </row>
    <row r="2375" spans="1:12" ht="26.25" customHeight="1">
      <c r="A2375" s="167"/>
      <c r="B2375" s="276"/>
      <c r="C2375" s="168"/>
      <c r="D2375" s="168"/>
      <c r="E2375" s="266"/>
      <c r="F2375" s="268"/>
      <c r="G2375" s="168"/>
      <c r="H2375" s="168"/>
      <c r="I2375" s="168"/>
      <c r="J2375" s="168"/>
      <c r="K2375" s="168"/>
      <c r="L2375" s="196"/>
    </row>
    <row r="2376" spans="1:12" ht="26.25" customHeight="1">
      <c r="A2376" s="167"/>
      <c r="B2376" s="276"/>
      <c r="C2376" s="168"/>
      <c r="D2376" s="168"/>
      <c r="E2376" s="266"/>
      <c r="F2376" s="268"/>
      <c r="G2376" s="168"/>
      <c r="H2376" s="168"/>
      <c r="I2376" s="168"/>
      <c r="J2376" s="168"/>
      <c r="K2376" s="168"/>
      <c r="L2376" s="196"/>
    </row>
    <row r="2377" spans="1:12" ht="26.25" customHeight="1">
      <c r="A2377" s="167"/>
      <c r="B2377" s="276"/>
      <c r="C2377" s="168"/>
      <c r="D2377" s="168"/>
      <c r="E2377" s="266"/>
      <c r="F2377" s="268"/>
      <c r="G2377" s="168"/>
      <c r="H2377" s="168"/>
      <c r="I2377" s="168"/>
      <c r="J2377" s="168"/>
      <c r="K2377" s="168"/>
      <c r="L2377" s="196"/>
    </row>
    <row r="2378" spans="1:12" ht="26.25" customHeight="1">
      <c r="A2378" s="167"/>
      <c r="B2378" s="276"/>
      <c r="C2378" s="168"/>
      <c r="D2378" s="168"/>
      <c r="E2378" s="266"/>
      <c r="F2378" s="268"/>
      <c r="G2378" s="168"/>
      <c r="H2378" s="168"/>
      <c r="I2378" s="168"/>
      <c r="J2378" s="168"/>
      <c r="K2378" s="168"/>
      <c r="L2378" s="196"/>
    </row>
    <row r="2379" spans="1:12" ht="26.25" customHeight="1">
      <c r="A2379" s="167"/>
      <c r="B2379" s="276"/>
      <c r="C2379" s="168"/>
      <c r="D2379" s="168"/>
      <c r="E2379" s="266"/>
      <c r="F2379" s="268"/>
      <c r="G2379" s="168"/>
      <c r="H2379" s="168"/>
      <c r="I2379" s="168"/>
      <c r="J2379" s="168"/>
      <c r="K2379" s="168"/>
      <c r="L2379" s="196"/>
    </row>
    <row r="2380" spans="1:12" ht="26.25" customHeight="1">
      <c r="A2380" s="167"/>
      <c r="B2380" s="276"/>
      <c r="C2380" s="168"/>
      <c r="D2380" s="168"/>
      <c r="E2380" s="266"/>
      <c r="F2380" s="268"/>
      <c r="G2380" s="168"/>
      <c r="H2380" s="168"/>
      <c r="I2380" s="168"/>
      <c r="J2380" s="168"/>
      <c r="K2380" s="168"/>
      <c r="L2380" s="196"/>
    </row>
    <row r="2381" spans="1:12" ht="26.25" customHeight="1">
      <c r="A2381" s="167"/>
      <c r="B2381" s="276"/>
      <c r="C2381" s="168"/>
      <c r="D2381" s="168"/>
      <c r="E2381" s="266"/>
      <c r="F2381" s="268"/>
      <c r="G2381" s="168"/>
      <c r="H2381" s="168"/>
      <c r="I2381" s="168"/>
      <c r="J2381" s="168"/>
      <c r="K2381" s="168"/>
      <c r="L2381" s="196"/>
    </row>
    <row r="2382" spans="1:12" ht="26.25" customHeight="1">
      <c r="A2382" s="167"/>
      <c r="B2382" s="276"/>
      <c r="C2382" s="168"/>
      <c r="D2382" s="168"/>
      <c r="E2382" s="266"/>
      <c r="F2382" s="268"/>
      <c r="G2382" s="168"/>
      <c r="H2382" s="168"/>
      <c r="I2382" s="168"/>
      <c r="J2382" s="168"/>
      <c r="K2382" s="168"/>
      <c r="L2382" s="196"/>
    </row>
    <row r="2383" spans="1:12" ht="26.25" customHeight="1">
      <c r="A2383" s="167"/>
      <c r="B2383" s="276"/>
      <c r="C2383" s="168"/>
      <c r="D2383" s="168"/>
      <c r="E2383" s="266"/>
      <c r="F2383" s="268"/>
      <c r="G2383" s="168"/>
      <c r="H2383" s="168"/>
      <c r="I2383" s="168"/>
      <c r="J2383" s="168"/>
      <c r="K2383" s="168"/>
      <c r="L2383" s="196"/>
    </row>
    <row r="2384" spans="1:12" ht="26.25" customHeight="1">
      <c r="A2384" s="167"/>
      <c r="B2384" s="276"/>
      <c r="C2384" s="168"/>
      <c r="D2384" s="168"/>
      <c r="E2384" s="266"/>
      <c r="F2384" s="268"/>
      <c r="G2384" s="168"/>
      <c r="H2384" s="168"/>
      <c r="I2384" s="168"/>
      <c r="J2384" s="168"/>
      <c r="K2384" s="168"/>
      <c r="L2384" s="196"/>
    </row>
    <row r="2385" spans="1:12" ht="26.25" customHeight="1">
      <c r="A2385" s="167"/>
      <c r="B2385" s="276"/>
      <c r="C2385" s="168"/>
      <c r="D2385" s="168"/>
      <c r="E2385" s="266"/>
      <c r="F2385" s="268"/>
      <c r="G2385" s="168"/>
      <c r="H2385" s="168"/>
      <c r="I2385" s="168"/>
      <c r="J2385" s="168"/>
      <c r="K2385" s="168"/>
      <c r="L2385" s="196"/>
    </row>
    <row r="2386" spans="1:12" s="3" customFormat="1" ht="26.25" customHeight="1">
      <c r="A2386" s="167"/>
      <c r="B2386" s="276"/>
      <c r="C2386" s="168"/>
      <c r="D2386" s="168"/>
      <c r="E2386" s="266"/>
      <c r="F2386" s="268"/>
      <c r="G2386" s="168"/>
      <c r="H2386" s="168"/>
      <c r="I2386" s="168"/>
      <c r="J2386" s="168"/>
      <c r="K2386" s="168"/>
      <c r="L2386" s="196"/>
    </row>
    <row r="2387" spans="1:12" ht="26.25" customHeight="1">
      <c r="A2387" s="167"/>
      <c r="B2387" s="276"/>
      <c r="C2387" s="168"/>
      <c r="D2387" s="168"/>
      <c r="E2387" s="266"/>
      <c r="F2387" s="268"/>
      <c r="G2387" s="168"/>
      <c r="H2387" s="168"/>
      <c r="I2387" s="168"/>
      <c r="J2387" s="168"/>
      <c r="K2387" s="168"/>
      <c r="L2387" s="196"/>
    </row>
    <row r="2388" spans="1:12" ht="26.25" customHeight="1">
      <c r="A2388" s="167"/>
      <c r="B2388" s="276"/>
      <c r="C2388" s="168"/>
      <c r="D2388" s="168"/>
      <c r="E2388" s="266"/>
      <c r="F2388" s="268"/>
      <c r="G2388" s="168"/>
      <c r="H2388" s="168"/>
      <c r="I2388" s="168"/>
      <c r="J2388" s="168"/>
      <c r="K2388" s="168"/>
      <c r="L2388" s="196"/>
    </row>
    <row r="2389" spans="1:12" ht="26.25" customHeight="1">
      <c r="A2389" s="167"/>
      <c r="B2389" s="276"/>
      <c r="C2389" s="168"/>
      <c r="D2389" s="168"/>
      <c r="E2389" s="266"/>
      <c r="F2389" s="268"/>
      <c r="G2389" s="168"/>
      <c r="H2389" s="168"/>
      <c r="I2389" s="168"/>
      <c r="J2389" s="168"/>
      <c r="K2389" s="168"/>
      <c r="L2389" s="196"/>
    </row>
    <row r="2390" spans="1:12" ht="26.25" customHeight="1">
      <c r="A2390" s="167"/>
      <c r="B2390" s="276"/>
      <c r="C2390" s="168"/>
      <c r="D2390" s="168"/>
      <c r="E2390" s="266"/>
      <c r="F2390" s="268"/>
      <c r="G2390" s="168"/>
      <c r="H2390" s="168"/>
      <c r="I2390" s="168"/>
      <c r="J2390" s="168"/>
      <c r="K2390" s="168"/>
      <c r="L2390" s="196"/>
    </row>
    <row r="2391" spans="1:12" ht="26.25" customHeight="1">
      <c r="A2391" s="167"/>
      <c r="B2391" s="276"/>
      <c r="C2391" s="168"/>
      <c r="D2391" s="168"/>
      <c r="E2391" s="266"/>
      <c r="F2391" s="268"/>
      <c r="G2391" s="168"/>
      <c r="H2391" s="168"/>
      <c r="I2391" s="168"/>
      <c r="J2391" s="168"/>
      <c r="K2391" s="168"/>
      <c r="L2391" s="196"/>
    </row>
    <row r="2392" spans="1:12" ht="26.25" customHeight="1">
      <c r="A2392" s="167"/>
      <c r="B2392" s="276"/>
      <c r="C2392" s="168"/>
      <c r="D2392" s="168"/>
      <c r="E2392" s="266"/>
      <c r="F2392" s="268"/>
      <c r="G2392" s="168"/>
      <c r="H2392" s="168"/>
      <c r="I2392" s="168"/>
      <c r="J2392" s="168"/>
      <c r="K2392" s="168"/>
      <c r="L2392" s="196"/>
    </row>
    <row r="2393" spans="1:12" ht="26.25" customHeight="1">
      <c r="A2393" s="167"/>
      <c r="B2393" s="276"/>
      <c r="C2393" s="168"/>
      <c r="D2393" s="168"/>
      <c r="E2393" s="266"/>
      <c r="F2393" s="268"/>
      <c r="G2393" s="168"/>
      <c r="H2393" s="168"/>
      <c r="I2393" s="168"/>
      <c r="J2393" s="168"/>
      <c r="K2393" s="168"/>
      <c r="L2393" s="196"/>
    </row>
    <row r="2394" spans="1:12" ht="26.25" customHeight="1">
      <c r="A2394" s="167"/>
      <c r="B2394" s="276"/>
      <c r="C2394" s="168"/>
      <c r="D2394" s="168"/>
      <c r="E2394" s="266"/>
      <c r="F2394" s="268"/>
      <c r="G2394" s="168"/>
      <c r="H2394" s="168"/>
      <c r="I2394" s="168"/>
      <c r="J2394" s="168"/>
      <c r="K2394" s="168"/>
      <c r="L2394" s="196"/>
    </row>
    <row r="2395" spans="1:12" ht="26.25" customHeight="1">
      <c r="A2395" s="167"/>
      <c r="B2395" s="276"/>
      <c r="C2395" s="168"/>
      <c r="D2395" s="168"/>
      <c r="E2395" s="266"/>
      <c r="F2395" s="268"/>
      <c r="G2395" s="168"/>
      <c r="H2395" s="168"/>
      <c r="I2395" s="168"/>
      <c r="J2395" s="168"/>
      <c r="K2395" s="168"/>
      <c r="L2395" s="196"/>
    </row>
    <row r="2396" spans="1:12" ht="26.25" customHeight="1">
      <c r="A2396" s="167"/>
      <c r="B2396" s="276"/>
      <c r="C2396" s="168"/>
      <c r="D2396" s="168"/>
      <c r="E2396" s="266"/>
      <c r="F2396" s="268"/>
      <c r="G2396" s="168"/>
      <c r="H2396" s="168"/>
      <c r="I2396" s="168"/>
      <c r="J2396" s="168"/>
      <c r="K2396" s="168"/>
      <c r="L2396" s="196"/>
    </row>
    <row r="2397" spans="1:12" ht="26.25" customHeight="1">
      <c r="A2397" s="167"/>
      <c r="B2397" s="276"/>
      <c r="C2397" s="168"/>
      <c r="D2397" s="168"/>
      <c r="E2397" s="266"/>
      <c r="F2397" s="268"/>
      <c r="G2397" s="168"/>
      <c r="H2397" s="168"/>
      <c r="I2397" s="168"/>
      <c r="J2397" s="168"/>
      <c r="K2397" s="168"/>
      <c r="L2397" s="196"/>
    </row>
    <row r="2398" spans="1:12" ht="26.25" customHeight="1">
      <c r="A2398" s="167"/>
      <c r="B2398" s="276"/>
      <c r="C2398" s="168"/>
      <c r="D2398" s="168"/>
      <c r="E2398" s="266"/>
      <c r="F2398" s="268"/>
      <c r="G2398" s="168"/>
      <c r="H2398" s="168"/>
      <c r="I2398" s="168"/>
      <c r="J2398" s="168"/>
      <c r="K2398" s="168"/>
      <c r="L2398" s="196"/>
    </row>
    <row r="2399" spans="1:12" ht="26.25" customHeight="1">
      <c r="A2399" s="167"/>
      <c r="B2399" s="276"/>
      <c r="C2399" s="168"/>
      <c r="D2399" s="168"/>
      <c r="E2399" s="266"/>
      <c r="F2399" s="268"/>
      <c r="G2399" s="168"/>
      <c r="H2399" s="168"/>
      <c r="I2399" s="168"/>
      <c r="J2399" s="168"/>
      <c r="K2399" s="168"/>
      <c r="L2399" s="196"/>
    </row>
    <row r="2400" spans="1:12" ht="26.25" customHeight="1">
      <c r="A2400" s="167"/>
      <c r="B2400" s="276"/>
      <c r="C2400" s="168"/>
      <c r="D2400" s="168"/>
      <c r="E2400" s="266"/>
      <c r="F2400" s="268"/>
      <c r="G2400" s="168"/>
      <c r="H2400" s="168"/>
      <c r="I2400" s="168"/>
      <c r="J2400" s="168"/>
      <c r="K2400" s="168"/>
      <c r="L2400" s="196"/>
    </row>
    <row r="2401" spans="1:12" ht="26.25" customHeight="1">
      <c r="A2401" s="167"/>
      <c r="B2401" s="276"/>
      <c r="C2401" s="168"/>
      <c r="D2401" s="168"/>
      <c r="E2401" s="266"/>
      <c r="F2401" s="268"/>
      <c r="G2401" s="168"/>
      <c r="H2401" s="168"/>
      <c r="I2401" s="168"/>
      <c r="J2401" s="168"/>
      <c r="K2401" s="168"/>
      <c r="L2401" s="196"/>
    </row>
    <row r="2402" spans="1:12" ht="26.25" customHeight="1">
      <c r="A2402" s="167"/>
      <c r="B2402" s="276"/>
      <c r="C2402" s="168"/>
      <c r="D2402" s="168"/>
      <c r="E2402" s="266"/>
      <c r="F2402" s="268"/>
      <c r="G2402" s="168"/>
      <c r="H2402" s="168"/>
      <c r="I2402" s="168"/>
      <c r="J2402" s="168"/>
      <c r="K2402" s="168"/>
      <c r="L2402" s="196"/>
    </row>
    <row r="2403" spans="1:12" ht="26.25" customHeight="1">
      <c r="A2403" s="167"/>
      <c r="B2403" s="276"/>
      <c r="C2403" s="168"/>
      <c r="D2403" s="168"/>
      <c r="E2403" s="266"/>
      <c r="F2403" s="268"/>
      <c r="G2403" s="168"/>
      <c r="H2403" s="168"/>
      <c r="I2403" s="168"/>
      <c r="J2403" s="168"/>
      <c r="K2403" s="168"/>
      <c r="L2403" s="196"/>
    </row>
    <row r="2404" spans="1:12" ht="26.25" customHeight="1">
      <c r="A2404" s="167"/>
      <c r="B2404" s="276"/>
      <c r="C2404" s="168"/>
      <c r="D2404" s="168"/>
      <c r="E2404" s="266"/>
      <c r="F2404" s="268"/>
      <c r="G2404" s="168"/>
      <c r="H2404" s="168"/>
      <c r="I2404" s="168"/>
      <c r="J2404" s="168"/>
      <c r="K2404" s="168"/>
      <c r="L2404" s="196"/>
    </row>
    <row r="2405" spans="1:12" ht="26.25" customHeight="1">
      <c r="A2405" s="167"/>
      <c r="B2405" s="276"/>
      <c r="C2405" s="168"/>
      <c r="D2405" s="168"/>
      <c r="E2405" s="266"/>
      <c r="F2405" s="268"/>
      <c r="G2405" s="168"/>
      <c r="H2405" s="168"/>
      <c r="I2405" s="168"/>
      <c r="J2405" s="168"/>
      <c r="K2405" s="168"/>
      <c r="L2405" s="196"/>
    </row>
    <row r="2406" spans="1:12" ht="26.25" customHeight="1">
      <c r="A2406" s="167"/>
      <c r="B2406" s="276"/>
      <c r="C2406" s="168"/>
      <c r="D2406" s="168"/>
      <c r="E2406" s="266"/>
      <c r="F2406" s="268"/>
      <c r="G2406" s="168"/>
      <c r="H2406" s="168"/>
      <c r="I2406" s="168"/>
      <c r="J2406" s="168"/>
      <c r="K2406" s="168"/>
      <c r="L2406" s="196"/>
    </row>
    <row r="2407" spans="1:12" ht="26.25" customHeight="1">
      <c r="A2407" s="167"/>
      <c r="B2407" s="276"/>
      <c r="C2407" s="168"/>
      <c r="D2407" s="168"/>
      <c r="E2407" s="266"/>
      <c r="F2407" s="268"/>
      <c r="G2407" s="168"/>
      <c r="H2407" s="168"/>
      <c r="I2407" s="168"/>
      <c r="J2407" s="168"/>
      <c r="K2407" s="168"/>
      <c r="L2407" s="196"/>
    </row>
    <row r="2408" spans="1:12" ht="26.25" customHeight="1">
      <c r="A2408" s="167"/>
      <c r="B2408" s="276"/>
      <c r="C2408" s="168"/>
      <c r="D2408" s="168"/>
      <c r="E2408" s="266"/>
      <c r="F2408" s="268"/>
      <c r="G2408" s="168"/>
      <c r="H2408" s="168"/>
      <c r="I2408" s="168"/>
      <c r="J2408" s="168"/>
      <c r="K2408" s="168"/>
      <c r="L2408" s="196"/>
    </row>
    <row r="2409" spans="1:12" ht="26.25" customHeight="1">
      <c r="A2409" s="167"/>
      <c r="B2409" s="276"/>
      <c r="C2409" s="168"/>
      <c r="D2409" s="168"/>
      <c r="E2409" s="266"/>
      <c r="F2409" s="268"/>
      <c r="G2409" s="168"/>
      <c r="H2409" s="168"/>
      <c r="I2409" s="168"/>
      <c r="J2409" s="168"/>
      <c r="K2409" s="168"/>
      <c r="L2409" s="196"/>
    </row>
    <row r="2410" spans="1:12" ht="26.25" customHeight="1">
      <c r="A2410" s="167"/>
      <c r="B2410" s="276"/>
      <c r="C2410" s="168"/>
      <c r="D2410" s="168"/>
      <c r="E2410" s="266"/>
      <c r="F2410" s="268"/>
      <c r="G2410" s="168"/>
      <c r="H2410" s="168"/>
      <c r="I2410" s="168"/>
      <c r="J2410" s="168"/>
      <c r="K2410" s="168"/>
      <c r="L2410" s="196"/>
    </row>
    <row r="2411" spans="1:12" ht="26.25" customHeight="1">
      <c r="A2411" s="167"/>
      <c r="B2411" s="276"/>
      <c r="C2411" s="168"/>
      <c r="D2411" s="168"/>
      <c r="E2411" s="266"/>
      <c r="F2411" s="268"/>
      <c r="G2411" s="168"/>
      <c r="H2411" s="168"/>
      <c r="I2411" s="168"/>
      <c r="J2411" s="168"/>
      <c r="K2411" s="168"/>
      <c r="L2411" s="196"/>
    </row>
    <row r="2412" spans="1:12" ht="26.25" customHeight="1">
      <c r="A2412" s="167"/>
      <c r="B2412" s="276"/>
      <c r="C2412" s="168"/>
      <c r="D2412" s="168"/>
      <c r="E2412" s="266"/>
      <c r="F2412" s="268"/>
      <c r="G2412" s="168"/>
      <c r="H2412" s="168"/>
      <c r="I2412" s="168"/>
      <c r="J2412" s="168"/>
      <c r="K2412" s="168"/>
      <c r="L2412" s="196"/>
    </row>
    <row r="2413" spans="1:12" ht="26.25" customHeight="1">
      <c r="A2413" s="167"/>
      <c r="B2413" s="276"/>
      <c r="C2413" s="168"/>
      <c r="D2413" s="168"/>
      <c r="E2413" s="266"/>
      <c r="F2413" s="268"/>
      <c r="G2413" s="168"/>
      <c r="H2413" s="168"/>
      <c r="I2413" s="168"/>
      <c r="J2413" s="168"/>
      <c r="K2413" s="168"/>
      <c r="L2413" s="196"/>
    </row>
    <row r="2414" spans="1:12" ht="26.25" customHeight="1">
      <c r="A2414" s="167"/>
      <c r="B2414" s="276"/>
      <c r="C2414" s="168"/>
      <c r="D2414" s="168"/>
      <c r="E2414" s="266"/>
      <c r="F2414" s="268"/>
      <c r="G2414" s="168"/>
      <c r="H2414" s="168"/>
      <c r="I2414" s="168"/>
      <c r="J2414" s="168"/>
      <c r="K2414" s="168"/>
      <c r="L2414" s="196"/>
    </row>
    <row r="2415" spans="1:12" ht="26.25" customHeight="1">
      <c r="A2415" s="167"/>
      <c r="B2415" s="276"/>
      <c r="C2415" s="168"/>
      <c r="D2415" s="168"/>
      <c r="E2415" s="266"/>
      <c r="F2415" s="268"/>
      <c r="G2415" s="168"/>
      <c r="H2415" s="168"/>
      <c r="I2415" s="168"/>
      <c r="J2415" s="168"/>
      <c r="K2415" s="168"/>
      <c r="L2415" s="196"/>
    </row>
    <row r="2416" spans="1:12" ht="26.25" customHeight="1">
      <c r="A2416" s="167"/>
      <c r="B2416" s="276"/>
      <c r="C2416" s="168"/>
      <c r="D2416" s="168"/>
      <c r="E2416" s="266"/>
      <c r="F2416" s="268"/>
      <c r="G2416" s="168"/>
      <c r="H2416" s="168"/>
      <c r="I2416" s="168"/>
      <c r="J2416" s="168"/>
      <c r="K2416" s="168"/>
      <c r="L2416" s="196"/>
    </row>
    <row r="2417" spans="1:12" ht="26.25" customHeight="1">
      <c r="A2417" s="167"/>
      <c r="B2417" s="276"/>
      <c r="C2417" s="168"/>
      <c r="D2417" s="168"/>
      <c r="E2417" s="266"/>
      <c r="F2417" s="268"/>
      <c r="G2417" s="168"/>
      <c r="H2417" s="168"/>
      <c r="I2417" s="168"/>
      <c r="J2417" s="168"/>
      <c r="K2417" s="168"/>
      <c r="L2417" s="196"/>
    </row>
    <row r="2418" spans="1:12" ht="26.25" customHeight="1">
      <c r="A2418" s="167"/>
      <c r="B2418" s="276"/>
      <c r="C2418" s="168"/>
      <c r="D2418" s="168"/>
      <c r="E2418" s="266"/>
      <c r="F2418" s="268"/>
      <c r="G2418" s="168"/>
      <c r="H2418" s="168"/>
      <c r="I2418" s="168"/>
      <c r="J2418" s="168"/>
      <c r="K2418" s="168"/>
      <c r="L2418" s="196"/>
    </row>
    <row r="2419" spans="1:12" ht="26.25" customHeight="1">
      <c r="A2419" s="167"/>
      <c r="B2419" s="276"/>
      <c r="C2419" s="168"/>
      <c r="D2419" s="168"/>
      <c r="E2419" s="266"/>
      <c r="F2419" s="268"/>
      <c r="G2419" s="168"/>
      <c r="H2419" s="168"/>
      <c r="I2419" s="168"/>
      <c r="J2419" s="168"/>
      <c r="K2419" s="168"/>
      <c r="L2419" s="196"/>
    </row>
    <row r="2420" spans="1:12" ht="26.25" customHeight="1">
      <c r="A2420" s="167"/>
      <c r="B2420" s="276"/>
      <c r="C2420" s="168"/>
      <c r="D2420" s="168"/>
      <c r="E2420" s="266"/>
      <c r="F2420" s="268"/>
      <c r="G2420" s="168"/>
      <c r="H2420" s="168"/>
      <c r="I2420" s="168"/>
      <c r="J2420" s="168"/>
      <c r="K2420" s="168"/>
      <c r="L2420" s="196"/>
    </row>
    <row r="2421" spans="1:12" ht="26.25" customHeight="1">
      <c r="A2421" s="167"/>
      <c r="B2421" s="276"/>
      <c r="C2421" s="168"/>
      <c r="D2421" s="168"/>
      <c r="E2421" s="266"/>
      <c r="F2421" s="268"/>
      <c r="G2421" s="168"/>
      <c r="H2421" s="168"/>
      <c r="I2421" s="168"/>
      <c r="J2421" s="168"/>
      <c r="K2421" s="168"/>
      <c r="L2421" s="196"/>
    </row>
    <row r="2422" spans="1:12" ht="26.25" customHeight="1">
      <c r="A2422" s="167"/>
      <c r="B2422" s="276"/>
      <c r="C2422" s="168"/>
      <c r="D2422" s="168"/>
      <c r="E2422" s="266"/>
      <c r="F2422" s="268"/>
      <c r="G2422" s="168"/>
      <c r="H2422" s="168"/>
      <c r="I2422" s="168"/>
      <c r="J2422" s="168"/>
      <c r="K2422" s="168"/>
      <c r="L2422" s="196"/>
    </row>
    <row r="2423" spans="1:12" ht="26.25" customHeight="1">
      <c r="A2423" s="167"/>
      <c r="B2423" s="276"/>
      <c r="C2423" s="168"/>
      <c r="D2423" s="168"/>
      <c r="E2423" s="266"/>
      <c r="F2423" s="268"/>
      <c r="G2423" s="168"/>
      <c r="H2423" s="168"/>
      <c r="I2423" s="168"/>
      <c r="J2423" s="168"/>
      <c r="K2423" s="168"/>
      <c r="L2423" s="196"/>
    </row>
    <row r="2424" spans="1:12" ht="26.25" customHeight="1">
      <c r="A2424" s="167"/>
      <c r="B2424" s="276"/>
      <c r="C2424" s="168"/>
      <c r="D2424" s="168"/>
      <c r="E2424" s="266"/>
      <c r="F2424" s="268"/>
      <c r="G2424" s="168"/>
      <c r="H2424" s="168"/>
      <c r="I2424" s="168"/>
      <c r="J2424" s="168"/>
      <c r="K2424" s="168"/>
      <c r="L2424" s="196"/>
    </row>
    <row r="2425" spans="1:12" ht="26.25" customHeight="1">
      <c r="A2425" s="167"/>
      <c r="B2425" s="276"/>
      <c r="C2425" s="168"/>
      <c r="D2425" s="168"/>
      <c r="E2425" s="266"/>
      <c r="F2425" s="268"/>
      <c r="G2425" s="168"/>
      <c r="H2425" s="168"/>
      <c r="I2425" s="168"/>
      <c r="J2425" s="168"/>
      <c r="K2425" s="168"/>
      <c r="L2425" s="196"/>
    </row>
    <row r="2426" spans="1:12" ht="26.25" customHeight="1">
      <c r="A2426" s="167"/>
      <c r="B2426" s="276"/>
      <c r="C2426" s="168"/>
      <c r="D2426" s="168"/>
      <c r="E2426" s="266"/>
      <c r="F2426" s="268"/>
      <c r="G2426" s="168"/>
      <c r="H2426" s="168"/>
      <c r="I2426" s="168"/>
      <c r="J2426" s="168"/>
      <c r="K2426" s="168"/>
      <c r="L2426" s="196"/>
    </row>
    <row r="2427" spans="1:12" ht="26.25" customHeight="1">
      <c r="A2427" s="167"/>
      <c r="B2427" s="276"/>
      <c r="C2427" s="168"/>
      <c r="D2427" s="168"/>
      <c r="E2427" s="266"/>
      <c r="F2427" s="268"/>
      <c r="G2427" s="168"/>
      <c r="H2427" s="168"/>
      <c r="I2427" s="168"/>
      <c r="J2427" s="168"/>
      <c r="K2427" s="168"/>
      <c r="L2427" s="196"/>
    </row>
    <row r="2428" spans="1:12" ht="26.25" customHeight="1">
      <c r="A2428" s="167"/>
      <c r="B2428" s="276"/>
      <c r="C2428" s="168"/>
      <c r="D2428" s="168"/>
      <c r="E2428" s="266"/>
      <c r="F2428" s="268"/>
      <c r="G2428" s="168"/>
      <c r="H2428" s="168"/>
      <c r="I2428" s="168"/>
      <c r="J2428" s="168"/>
      <c r="K2428" s="168"/>
      <c r="L2428" s="196"/>
    </row>
    <row r="2429" spans="1:12" ht="26.25" customHeight="1">
      <c r="A2429" s="167"/>
      <c r="B2429" s="276"/>
      <c r="C2429" s="168"/>
      <c r="D2429" s="168"/>
      <c r="E2429" s="266"/>
      <c r="F2429" s="268"/>
      <c r="G2429" s="168"/>
      <c r="H2429" s="168"/>
      <c r="I2429" s="168"/>
      <c r="J2429" s="168"/>
      <c r="K2429" s="168"/>
      <c r="L2429" s="196"/>
    </row>
    <row r="2430" spans="1:12" ht="26.25" customHeight="1">
      <c r="A2430" s="167"/>
      <c r="B2430" s="276"/>
      <c r="C2430" s="168"/>
      <c r="D2430" s="168"/>
      <c r="E2430" s="266"/>
      <c r="F2430" s="268"/>
      <c r="G2430" s="168"/>
      <c r="H2430" s="168"/>
      <c r="I2430" s="168"/>
      <c r="J2430" s="168"/>
      <c r="K2430" s="168"/>
      <c r="L2430" s="196"/>
    </row>
    <row r="2431" spans="1:12" ht="26.25" customHeight="1">
      <c r="A2431" s="167"/>
      <c r="B2431" s="276"/>
      <c r="C2431" s="168"/>
      <c r="D2431" s="168"/>
      <c r="E2431" s="266"/>
      <c r="F2431" s="268"/>
      <c r="G2431" s="168"/>
      <c r="H2431" s="168"/>
      <c r="I2431" s="168"/>
      <c r="J2431" s="168"/>
      <c r="K2431" s="168"/>
      <c r="L2431" s="196"/>
    </row>
    <row r="2432" spans="1:12" ht="26.25" customHeight="1">
      <c r="A2432" s="167"/>
      <c r="B2432" s="276"/>
      <c r="C2432" s="168"/>
      <c r="D2432" s="168"/>
      <c r="E2432" s="266"/>
      <c r="F2432" s="268"/>
      <c r="G2432" s="168"/>
      <c r="H2432" s="168"/>
      <c r="I2432" s="168"/>
      <c r="J2432" s="168"/>
      <c r="K2432" s="168"/>
      <c r="L2432" s="196"/>
    </row>
    <row r="2433" spans="1:13" s="242" customFormat="1" ht="26.25" customHeight="1">
      <c r="A2433" s="293"/>
      <c r="B2433" s="294"/>
      <c r="C2433" s="295"/>
      <c r="D2433" s="295"/>
      <c r="E2433" s="304"/>
      <c r="F2433" s="305"/>
      <c r="G2433" s="295"/>
      <c r="H2433" s="295"/>
      <c r="I2433" s="295"/>
      <c r="J2433" s="295"/>
      <c r="K2433" s="295"/>
      <c r="L2433" s="239"/>
      <c r="M2433" s="241"/>
    </row>
    <row r="2434" spans="1:13" s="242" customFormat="1" ht="26.25" customHeight="1">
      <c r="A2434" s="293"/>
      <c r="B2434" s="294"/>
      <c r="C2434" s="295"/>
      <c r="D2434" s="295"/>
      <c r="E2434" s="304"/>
      <c r="F2434" s="305"/>
      <c r="G2434" s="295"/>
      <c r="H2434" s="295"/>
      <c r="I2434" s="295"/>
      <c r="J2434" s="295"/>
      <c r="K2434" s="295"/>
      <c r="L2434" s="239"/>
      <c r="M2434" s="241"/>
    </row>
    <row r="2435" spans="1:13" ht="26.25" customHeight="1">
      <c r="A2435" s="167"/>
      <c r="B2435" s="276"/>
      <c r="C2435" s="168"/>
      <c r="D2435" s="168"/>
      <c r="E2435" s="266"/>
      <c r="F2435" s="268"/>
      <c r="G2435" s="168"/>
      <c r="H2435" s="168"/>
      <c r="I2435" s="168"/>
      <c r="J2435" s="168"/>
      <c r="K2435" s="168"/>
      <c r="L2435" s="196"/>
    </row>
    <row r="2436" spans="1:13" ht="26.25" customHeight="1">
      <c r="A2436" s="167"/>
      <c r="B2436" s="276"/>
      <c r="C2436" s="168"/>
      <c r="D2436" s="168"/>
      <c r="E2436" s="266"/>
      <c r="F2436" s="268"/>
      <c r="G2436" s="168"/>
      <c r="H2436" s="168"/>
      <c r="I2436" s="168"/>
      <c r="J2436" s="168"/>
      <c r="K2436" s="168"/>
      <c r="L2436" s="196"/>
    </row>
    <row r="2437" spans="1:13" ht="26.25" customHeight="1">
      <c r="A2437" s="167"/>
      <c r="B2437" s="276"/>
      <c r="C2437" s="168"/>
      <c r="D2437" s="168"/>
      <c r="E2437" s="266"/>
      <c r="F2437" s="268"/>
      <c r="G2437" s="168"/>
      <c r="H2437" s="168"/>
      <c r="I2437" s="168"/>
      <c r="J2437" s="168"/>
      <c r="K2437" s="168"/>
      <c r="L2437" s="196"/>
    </row>
    <row r="2438" spans="1:13" ht="26.25" customHeight="1">
      <c r="A2438" s="167"/>
      <c r="B2438" s="276"/>
      <c r="C2438" s="168"/>
      <c r="D2438" s="168"/>
      <c r="E2438" s="266"/>
      <c r="F2438" s="268"/>
      <c r="G2438" s="168"/>
      <c r="H2438" s="168"/>
      <c r="I2438" s="168"/>
      <c r="J2438" s="168"/>
      <c r="K2438" s="168"/>
      <c r="L2438" s="196"/>
    </row>
    <row r="2439" spans="1:13" ht="26.25" customHeight="1">
      <c r="A2439" s="167"/>
      <c r="B2439" s="276"/>
      <c r="C2439" s="168"/>
      <c r="D2439" s="168"/>
      <c r="E2439" s="266"/>
      <c r="F2439" s="268"/>
      <c r="G2439" s="168"/>
      <c r="H2439" s="168"/>
      <c r="I2439" s="168"/>
      <c r="J2439" s="168"/>
      <c r="K2439" s="168"/>
      <c r="L2439" s="196"/>
    </row>
    <row r="2440" spans="1:13" ht="26.25" customHeight="1">
      <c r="A2440" s="167"/>
      <c r="B2440" s="276"/>
      <c r="C2440" s="168"/>
      <c r="D2440" s="168"/>
      <c r="E2440" s="266"/>
      <c r="F2440" s="268"/>
      <c r="G2440" s="168"/>
      <c r="H2440" s="168"/>
      <c r="I2440" s="168"/>
      <c r="J2440" s="168"/>
      <c r="K2440" s="168"/>
      <c r="L2440" s="196"/>
    </row>
    <row r="2441" spans="1:13" ht="26.25" customHeight="1">
      <c r="A2441" s="167"/>
      <c r="B2441" s="276"/>
      <c r="C2441" s="168"/>
      <c r="D2441" s="168"/>
      <c r="E2441" s="266"/>
      <c r="F2441" s="268"/>
      <c r="G2441" s="168"/>
      <c r="H2441" s="168"/>
      <c r="I2441" s="168"/>
      <c r="J2441" s="168"/>
      <c r="K2441" s="168"/>
      <c r="L2441" s="196"/>
    </row>
    <row r="2442" spans="1:13" ht="26.25" customHeight="1">
      <c r="A2442" s="167"/>
      <c r="B2442" s="276"/>
      <c r="C2442" s="168"/>
      <c r="D2442" s="168"/>
      <c r="E2442" s="266"/>
      <c r="F2442" s="268"/>
      <c r="G2442" s="168"/>
      <c r="H2442" s="168"/>
      <c r="I2442" s="168"/>
      <c r="J2442" s="168"/>
      <c r="K2442" s="168"/>
      <c r="L2442" s="196"/>
    </row>
    <row r="2443" spans="1:13" ht="26.25" customHeight="1">
      <c r="A2443" s="167"/>
      <c r="B2443" s="276"/>
      <c r="C2443" s="168"/>
      <c r="D2443" s="168"/>
      <c r="E2443" s="266"/>
      <c r="F2443" s="268"/>
      <c r="G2443" s="168"/>
      <c r="H2443" s="168"/>
      <c r="I2443" s="168"/>
      <c r="J2443" s="168"/>
      <c r="K2443" s="168"/>
      <c r="L2443" s="196"/>
    </row>
    <row r="2444" spans="1:13" ht="26.25" customHeight="1">
      <c r="A2444" s="167"/>
      <c r="B2444" s="276"/>
      <c r="C2444" s="168"/>
      <c r="D2444" s="168"/>
      <c r="E2444" s="266"/>
      <c r="F2444" s="268"/>
      <c r="G2444" s="168"/>
      <c r="H2444" s="168"/>
      <c r="I2444" s="168"/>
      <c r="J2444" s="168"/>
      <c r="K2444" s="168"/>
      <c r="L2444" s="196"/>
    </row>
    <row r="2445" spans="1:13" ht="26.25" customHeight="1">
      <c r="A2445" s="167"/>
      <c r="B2445" s="276"/>
      <c r="C2445" s="168"/>
      <c r="D2445" s="168"/>
      <c r="E2445" s="266"/>
      <c r="F2445" s="268"/>
      <c r="G2445" s="168"/>
      <c r="H2445" s="168"/>
      <c r="I2445" s="168"/>
      <c r="J2445" s="168"/>
      <c r="K2445" s="168"/>
      <c r="L2445" s="196"/>
    </row>
    <row r="2446" spans="1:13" ht="26.25" customHeight="1">
      <c r="A2446" s="167"/>
      <c r="B2446" s="276"/>
      <c r="C2446" s="168"/>
      <c r="D2446" s="168"/>
      <c r="E2446" s="266"/>
      <c r="F2446" s="268"/>
      <c r="G2446" s="168"/>
      <c r="H2446" s="168"/>
      <c r="I2446" s="168"/>
      <c r="J2446" s="168"/>
      <c r="K2446" s="168"/>
      <c r="L2446" s="196"/>
    </row>
    <row r="2447" spans="1:13" ht="26.25" customHeight="1">
      <c r="A2447" s="167"/>
      <c r="B2447" s="276"/>
      <c r="C2447" s="168"/>
      <c r="D2447" s="168"/>
      <c r="E2447" s="266"/>
      <c r="F2447" s="268"/>
      <c r="G2447" s="168"/>
      <c r="H2447" s="168"/>
      <c r="I2447" s="168"/>
      <c r="J2447" s="168"/>
      <c r="K2447" s="168"/>
      <c r="L2447" s="196"/>
    </row>
    <row r="2448" spans="1:13" ht="26.25" customHeight="1">
      <c r="A2448" s="167"/>
      <c r="B2448" s="276"/>
      <c r="C2448" s="168"/>
      <c r="D2448" s="168"/>
      <c r="E2448" s="266"/>
      <c r="F2448" s="268"/>
      <c r="G2448" s="168"/>
      <c r="H2448" s="168"/>
      <c r="I2448" s="168"/>
      <c r="J2448" s="168"/>
      <c r="K2448" s="168"/>
      <c r="L2448" s="196"/>
    </row>
    <row r="2449" spans="1:12" ht="26.25" customHeight="1">
      <c r="A2449" s="167"/>
      <c r="B2449" s="276"/>
      <c r="C2449" s="168"/>
      <c r="D2449" s="168"/>
      <c r="E2449" s="266"/>
      <c r="F2449" s="268"/>
      <c r="G2449" s="168"/>
      <c r="H2449" s="168"/>
      <c r="I2449" s="168"/>
      <c r="J2449" s="168"/>
      <c r="K2449" s="168"/>
      <c r="L2449" s="196"/>
    </row>
    <row r="2450" spans="1:12" ht="26.25" customHeight="1">
      <c r="A2450" s="167"/>
      <c r="B2450" s="276"/>
      <c r="C2450" s="168"/>
      <c r="D2450" s="168"/>
      <c r="E2450" s="266"/>
      <c r="F2450" s="268"/>
      <c r="G2450" s="168"/>
      <c r="H2450" s="168"/>
      <c r="I2450" s="168"/>
      <c r="J2450" s="168"/>
      <c r="K2450" s="168"/>
      <c r="L2450" s="196"/>
    </row>
    <row r="2451" spans="1:12" ht="26.25" customHeight="1">
      <c r="A2451" s="167"/>
      <c r="B2451" s="276"/>
      <c r="C2451" s="168"/>
      <c r="D2451" s="168"/>
      <c r="E2451" s="266"/>
      <c r="F2451" s="268"/>
      <c r="G2451" s="168"/>
      <c r="H2451" s="168"/>
      <c r="I2451" s="168"/>
      <c r="J2451" s="168"/>
      <c r="K2451" s="168"/>
      <c r="L2451" s="196"/>
    </row>
    <row r="2452" spans="1:12" ht="26.25" customHeight="1">
      <c r="A2452" s="167"/>
      <c r="B2452" s="276"/>
      <c r="C2452" s="168"/>
      <c r="D2452" s="168"/>
      <c r="E2452" s="266"/>
      <c r="F2452" s="268"/>
      <c r="G2452" s="168"/>
      <c r="H2452" s="168"/>
      <c r="I2452" s="168"/>
      <c r="J2452" s="168"/>
      <c r="K2452" s="168"/>
      <c r="L2452" s="196"/>
    </row>
    <row r="2453" spans="1:12" ht="26.25" customHeight="1">
      <c r="A2453" s="167"/>
      <c r="B2453" s="276"/>
      <c r="C2453" s="168"/>
      <c r="D2453" s="168"/>
      <c r="E2453" s="266"/>
      <c r="F2453" s="268"/>
      <c r="G2453" s="168"/>
      <c r="H2453" s="168"/>
      <c r="I2453" s="168"/>
      <c r="J2453" s="168"/>
      <c r="K2453" s="168"/>
      <c r="L2453" s="196"/>
    </row>
    <row r="2454" spans="1:12" ht="26.25" customHeight="1">
      <c r="A2454" s="167"/>
      <c r="B2454" s="276"/>
      <c r="C2454" s="168"/>
      <c r="D2454" s="168"/>
      <c r="E2454" s="266"/>
      <c r="F2454" s="268"/>
      <c r="G2454" s="168"/>
      <c r="H2454" s="168"/>
      <c r="I2454" s="168"/>
      <c r="J2454" s="168"/>
      <c r="K2454" s="168"/>
      <c r="L2454" s="196"/>
    </row>
    <row r="2455" spans="1:12" ht="26.25" customHeight="1">
      <c r="A2455" s="167"/>
      <c r="B2455" s="276"/>
      <c r="C2455" s="168"/>
      <c r="D2455" s="168"/>
      <c r="E2455" s="285"/>
      <c r="F2455" s="268"/>
      <c r="G2455" s="168"/>
      <c r="H2455" s="168"/>
      <c r="I2455" s="168"/>
      <c r="J2455" s="168"/>
      <c r="K2455" s="168"/>
      <c r="L2455" s="196"/>
    </row>
    <row r="2456" spans="1:12" ht="26.25" customHeight="1">
      <c r="A2456" s="167"/>
      <c r="B2456" s="276"/>
      <c r="C2456" s="168"/>
      <c r="D2456" s="168"/>
      <c r="E2456" s="285"/>
      <c r="F2456" s="268"/>
      <c r="G2456" s="168"/>
      <c r="H2456" s="168"/>
      <c r="I2456" s="168"/>
      <c r="J2456" s="168"/>
      <c r="K2456" s="168"/>
      <c r="L2456" s="196"/>
    </row>
    <row r="2457" spans="1:12" ht="26.25" customHeight="1">
      <c r="A2457" s="167"/>
      <c r="B2457" s="276"/>
      <c r="C2457" s="168"/>
      <c r="D2457" s="168"/>
      <c r="E2457" s="266"/>
      <c r="F2457" s="268"/>
      <c r="G2457" s="168"/>
      <c r="H2457" s="168"/>
      <c r="I2457" s="168"/>
      <c r="J2457" s="168"/>
      <c r="K2457" s="168"/>
      <c r="L2457" s="196"/>
    </row>
    <row r="2458" spans="1:12" ht="26.25" customHeight="1">
      <c r="A2458" s="167"/>
      <c r="B2458" s="276"/>
      <c r="C2458" s="168"/>
      <c r="D2458" s="168"/>
      <c r="E2458" s="266"/>
      <c r="F2458" s="268"/>
      <c r="G2458" s="168"/>
      <c r="H2458" s="168"/>
      <c r="I2458" s="168"/>
      <c r="J2458" s="168"/>
      <c r="K2458" s="168"/>
      <c r="L2458" s="196"/>
    </row>
    <row r="2459" spans="1:12" ht="26.25" customHeight="1">
      <c r="A2459" s="167"/>
      <c r="B2459" s="276"/>
      <c r="C2459" s="168"/>
      <c r="D2459" s="168"/>
      <c r="E2459" s="266"/>
      <c r="F2459" s="268"/>
      <c r="G2459" s="168"/>
      <c r="H2459" s="168"/>
      <c r="I2459" s="168"/>
      <c r="J2459" s="168"/>
      <c r="K2459" s="168"/>
      <c r="L2459" s="196"/>
    </row>
    <row r="2460" spans="1:12" ht="26.25" customHeight="1">
      <c r="A2460" s="167"/>
      <c r="B2460" s="276"/>
      <c r="C2460" s="168"/>
      <c r="D2460" s="168"/>
      <c r="E2460" s="266"/>
      <c r="F2460" s="268"/>
      <c r="G2460" s="168"/>
      <c r="H2460" s="168"/>
      <c r="I2460" s="168"/>
      <c r="J2460" s="168"/>
      <c r="K2460" s="168"/>
      <c r="L2460" s="196"/>
    </row>
    <row r="2461" spans="1:12" ht="26.25" customHeight="1">
      <c r="A2461" s="167"/>
      <c r="B2461" s="276"/>
      <c r="C2461" s="168"/>
      <c r="D2461" s="168"/>
      <c r="E2461" s="266"/>
      <c r="F2461" s="268"/>
      <c r="G2461" s="168"/>
      <c r="H2461" s="168"/>
      <c r="I2461" s="168"/>
      <c r="J2461" s="168"/>
      <c r="K2461" s="168"/>
      <c r="L2461" s="196"/>
    </row>
    <row r="2462" spans="1:12" ht="26.25" customHeight="1">
      <c r="A2462" s="167"/>
      <c r="B2462" s="276"/>
      <c r="C2462" s="168"/>
      <c r="D2462" s="168"/>
      <c r="E2462" s="266"/>
      <c r="F2462" s="268"/>
      <c r="G2462" s="168"/>
      <c r="H2462" s="168"/>
      <c r="I2462" s="168"/>
      <c r="J2462" s="168"/>
      <c r="K2462" s="168"/>
      <c r="L2462" s="196"/>
    </row>
    <row r="2463" spans="1:12" ht="26.25" customHeight="1">
      <c r="A2463" s="167"/>
      <c r="B2463" s="276"/>
      <c r="C2463" s="168"/>
      <c r="D2463" s="168"/>
      <c r="E2463" s="266"/>
      <c r="F2463" s="268"/>
      <c r="G2463" s="168"/>
      <c r="H2463" s="168"/>
      <c r="I2463" s="168"/>
      <c r="J2463" s="168"/>
      <c r="K2463" s="168"/>
      <c r="L2463" s="196"/>
    </row>
    <row r="2464" spans="1:12" ht="26.25" customHeight="1">
      <c r="A2464" s="167"/>
      <c r="B2464" s="276"/>
      <c r="C2464" s="168"/>
      <c r="D2464" s="168"/>
      <c r="E2464" s="266"/>
      <c r="F2464" s="268"/>
      <c r="G2464" s="168"/>
      <c r="H2464" s="168"/>
      <c r="I2464" s="168"/>
      <c r="J2464" s="168"/>
      <c r="K2464" s="168"/>
      <c r="L2464" s="196"/>
    </row>
    <row r="2465" spans="1:12" ht="26.25" customHeight="1">
      <c r="A2465" s="167"/>
      <c r="B2465" s="276"/>
      <c r="C2465" s="168"/>
      <c r="D2465" s="168"/>
      <c r="E2465" s="266"/>
      <c r="F2465" s="268"/>
      <c r="G2465" s="168"/>
      <c r="H2465" s="168"/>
      <c r="I2465" s="168"/>
      <c r="J2465" s="168"/>
      <c r="K2465" s="168"/>
      <c r="L2465" s="196"/>
    </row>
    <row r="2466" spans="1:12" ht="26.25" customHeight="1">
      <c r="A2466" s="167"/>
      <c r="B2466" s="276"/>
      <c r="C2466" s="168"/>
      <c r="D2466" s="168"/>
      <c r="E2466" s="266"/>
      <c r="F2466" s="268"/>
      <c r="G2466" s="168"/>
      <c r="H2466" s="168"/>
      <c r="I2466" s="168"/>
      <c r="J2466" s="168"/>
      <c r="K2466" s="168"/>
      <c r="L2466" s="196"/>
    </row>
    <row r="2467" spans="1:12" ht="26.25" customHeight="1">
      <c r="A2467" s="167"/>
      <c r="B2467" s="276"/>
      <c r="C2467" s="168"/>
      <c r="D2467" s="168"/>
      <c r="E2467" s="266"/>
      <c r="F2467" s="268"/>
      <c r="G2467" s="168"/>
      <c r="H2467" s="168"/>
      <c r="I2467" s="168"/>
      <c r="J2467" s="168"/>
      <c r="K2467" s="168"/>
      <c r="L2467" s="196"/>
    </row>
    <row r="2468" spans="1:12" ht="26.25" customHeight="1">
      <c r="A2468" s="167"/>
      <c r="B2468" s="276"/>
      <c r="C2468" s="168"/>
      <c r="D2468" s="168"/>
      <c r="E2468" s="266"/>
      <c r="F2468" s="268"/>
      <c r="G2468" s="168"/>
      <c r="H2468" s="168"/>
      <c r="I2468" s="168"/>
      <c r="J2468" s="168"/>
      <c r="K2468" s="168"/>
      <c r="L2468" s="196"/>
    </row>
    <row r="2469" spans="1:12" ht="26.25" customHeight="1">
      <c r="A2469" s="167"/>
      <c r="B2469" s="276"/>
      <c r="C2469" s="168"/>
      <c r="D2469" s="168"/>
      <c r="E2469" s="266"/>
      <c r="F2469" s="268"/>
      <c r="G2469" s="168"/>
      <c r="H2469" s="168"/>
      <c r="I2469" s="168"/>
      <c r="J2469" s="168"/>
      <c r="K2469" s="168"/>
      <c r="L2469" s="196"/>
    </row>
    <row r="2470" spans="1:12" ht="26.25" customHeight="1">
      <c r="A2470" s="167"/>
      <c r="B2470" s="276"/>
      <c r="C2470" s="168"/>
      <c r="D2470" s="168"/>
      <c r="E2470" s="266"/>
      <c r="F2470" s="268"/>
      <c r="G2470" s="168"/>
      <c r="H2470" s="168"/>
      <c r="I2470" s="168"/>
      <c r="J2470" s="168"/>
      <c r="K2470" s="168"/>
      <c r="L2470" s="196"/>
    </row>
    <row r="2471" spans="1:12" ht="26.25" customHeight="1">
      <c r="A2471" s="167"/>
      <c r="B2471" s="276"/>
      <c r="C2471" s="168"/>
      <c r="D2471" s="168"/>
      <c r="E2471" s="266"/>
      <c r="F2471" s="268"/>
      <c r="G2471" s="168"/>
      <c r="H2471" s="168"/>
      <c r="I2471" s="168"/>
      <c r="J2471" s="168"/>
      <c r="K2471" s="168"/>
      <c r="L2471" s="196"/>
    </row>
    <row r="2472" spans="1:12" ht="26.25" customHeight="1">
      <c r="A2472" s="167"/>
      <c r="B2472" s="276"/>
      <c r="C2472" s="168"/>
      <c r="D2472" s="168"/>
      <c r="E2472" s="266"/>
      <c r="F2472" s="268"/>
      <c r="G2472" s="168"/>
      <c r="H2472" s="168"/>
      <c r="I2472" s="168"/>
      <c r="J2472" s="168"/>
      <c r="K2472" s="168"/>
      <c r="L2472" s="196"/>
    </row>
    <row r="2473" spans="1:12" ht="26.25" customHeight="1">
      <c r="A2473" s="167"/>
      <c r="B2473" s="276"/>
      <c r="C2473" s="168"/>
      <c r="D2473" s="168"/>
      <c r="E2473" s="266"/>
      <c r="F2473" s="268"/>
      <c r="G2473" s="168"/>
      <c r="H2473" s="168"/>
      <c r="I2473" s="168"/>
      <c r="J2473" s="168"/>
      <c r="K2473" s="168"/>
      <c r="L2473" s="196"/>
    </row>
    <row r="2474" spans="1:12" ht="26.25" customHeight="1">
      <c r="A2474" s="167"/>
      <c r="B2474" s="276"/>
      <c r="C2474" s="168"/>
      <c r="D2474" s="168"/>
      <c r="E2474" s="266"/>
      <c r="F2474" s="268"/>
      <c r="G2474" s="168"/>
      <c r="H2474" s="168"/>
      <c r="I2474" s="168"/>
      <c r="J2474" s="168"/>
      <c r="K2474" s="168"/>
      <c r="L2474" s="196"/>
    </row>
    <row r="2475" spans="1:12" ht="26.25" customHeight="1">
      <c r="A2475" s="167"/>
      <c r="B2475" s="276"/>
      <c r="C2475" s="168"/>
      <c r="D2475" s="168"/>
      <c r="E2475" s="266"/>
      <c r="F2475" s="268"/>
      <c r="G2475" s="168"/>
      <c r="H2475" s="168"/>
      <c r="I2475" s="168"/>
      <c r="J2475" s="168"/>
      <c r="K2475" s="168"/>
      <c r="L2475" s="196"/>
    </row>
    <row r="2476" spans="1:12" ht="26.25" customHeight="1">
      <c r="A2476" s="167"/>
      <c r="B2476" s="276"/>
      <c r="C2476" s="168"/>
      <c r="D2476" s="168"/>
      <c r="E2476" s="266"/>
      <c r="F2476" s="268"/>
      <c r="G2476" s="168"/>
      <c r="H2476" s="168"/>
      <c r="I2476" s="168"/>
      <c r="J2476" s="168"/>
      <c r="K2476" s="168"/>
      <c r="L2476" s="196"/>
    </row>
    <row r="2477" spans="1:12" ht="26.25" customHeight="1">
      <c r="A2477" s="167"/>
      <c r="B2477" s="276"/>
      <c r="C2477" s="168"/>
      <c r="D2477" s="168"/>
      <c r="E2477" s="266"/>
      <c r="F2477" s="268"/>
      <c r="G2477" s="168"/>
      <c r="H2477" s="168"/>
      <c r="I2477" s="168"/>
      <c r="J2477" s="168"/>
      <c r="K2477" s="168"/>
      <c r="L2477" s="196"/>
    </row>
    <row r="2478" spans="1:12" ht="26.25" customHeight="1">
      <c r="A2478" s="167"/>
      <c r="B2478" s="276"/>
      <c r="C2478" s="168"/>
      <c r="D2478" s="168"/>
      <c r="E2478" s="266"/>
      <c r="F2478" s="268"/>
      <c r="G2478" s="168"/>
      <c r="H2478" s="168"/>
      <c r="I2478" s="168"/>
      <c r="J2478" s="168"/>
      <c r="K2478" s="168"/>
      <c r="L2478" s="196"/>
    </row>
    <row r="2479" spans="1:12" ht="26.25" customHeight="1">
      <c r="A2479" s="167"/>
      <c r="B2479" s="276"/>
      <c r="C2479" s="168"/>
      <c r="D2479" s="168"/>
      <c r="E2479" s="266"/>
      <c r="F2479" s="268"/>
      <c r="G2479" s="168"/>
      <c r="H2479" s="168"/>
      <c r="I2479" s="168"/>
      <c r="J2479" s="168"/>
      <c r="K2479" s="168"/>
      <c r="L2479" s="196"/>
    </row>
    <row r="2480" spans="1:12" ht="26.25" customHeight="1">
      <c r="A2480" s="167"/>
      <c r="B2480" s="276"/>
      <c r="C2480" s="168"/>
      <c r="D2480" s="168"/>
      <c r="E2480" s="266"/>
      <c r="F2480" s="268"/>
      <c r="G2480" s="168"/>
      <c r="H2480" s="168"/>
      <c r="I2480" s="168"/>
      <c r="J2480" s="168"/>
      <c r="K2480" s="168"/>
      <c r="L2480" s="196"/>
    </row>
    <row r="2481" spans="1:12" ht="26.25" customHeight="1">
      <c r="A2481" s="167"/>
      <c r="B2481" s="276"/>
      <c r="C2481" s="168"/>
      <c r="D2481" s="168"/>
      <c r="E2481" s="266"/>
      <c r="F2481" s="268"/>
      <c r="G2481" s="168"/>
      <c r="H2481" s="168"/>
      <c r="I2481" s="168"/>
      <c r="J2481" s="168"/>
      <c r="K2481" s="168"/>
      <c r="L2481" s="196"/>
    </row>
    <row r="2482" spans="1:12" ht="26.25" customHeight="1">
      <c r="A2482" s="167"/>
      <c r="B2482" s="276"/>
      <c r="C2482" s="168"/>
      <c r="D2482" s="168"/>
      <c r="E2482" s="266"/>
      <c r="F2482" s="268"/>
      <c r="G2482" s="168"/>
      <c r="H2482" s="168"/>
      <c r="I2482" s="168"/>
      <c r="J2482" s="168"/>
      <c r="K2482" s="168"/>
      <c r="L2482" s="196"/>
    </row>
    <row r="2483" spans="1:12" ht="26.25" customHeight="1">
      <c r="A2483" s="167"/>
      <c r="B2483" s="276"/>
      <c r="C2483" s="168"/>
      <c r="D2483" s="168"/>
      <c r="E2483" s="266"/>
      <c r="F2483" s="268"/>
      <c r="G2483" s="168"/>
      <c r="H2483" s="168"/>
      <c r="I2483" s="168"/>
      <c r="J2483" s="168"/>
      <c r="K2483" s="168"/>
      <c r="L2483" s="196"/>
    </row>
    <row r="2484" spans="1:12" ht="26.25" customHeight="1">
      <c r="A2484" s="167"/>
      <c r="B2484" s="276"/>
      <c r="C2484" s="168"/>
      <c r="D2484" s="168"/>
      <c r="E2484" s="266"/>
      <c r="F2484" s="268"/>
      <c r="G2484" s="168"/>
      <c r="H2484" s="168"/>
      <c r="I2484" s="168"/>
      <c r="J2484" s="168"/>
      <c r="K2484" s="168"/>
      <c r="L2484" s="196"/>
    </row>
    <row r="2485" spans="1:12" ht="26.25" customHeight="1">
      <c r="A2485" s="167"/>
      <c r="B2485" s="276"/>
      <c r="C2485" s="168"/>
      <c r="D2485" s="168"/>
      <c r="E2485" s="266"/>
      <c r="F2485" s="268"/>
      <c r="G2485" s="168"/>
      <c r="H2485" s="168"/>
      <c r="I2485" s="168"/>
      <c r="J2485" s="168"/>
      <c r="K2485" s="168"/>
      <c r="L2485" s="196"/>
    </row>
    <row r="2486" spans="1:12" ht="26.25" customHeight="1">
      <c r="A2486" s="167"/>
      <c r="B2486" s="276"/>
      <c r="C2486" s="168"/>
      <c r="D2486" s="168"/>
      <c r="E2486" s="266"/>
      <c r="F2486" s="268"/>
      <c r="G2486" s="168"/>
      <c r="H2486" s="168"/>
      <c r="I2486" s="168"/>
      <c r="J2486" s="168"/>
      <c r="K2486" s="168"/>
      <c r="L2486" s="196"/>
    </row>
    <row r="2487" spans="1:12" ht="26.25" customHeight="1">
      <c r="A2487" s="167"/>
      <c r="B2487" s="276"/>
      <c r="C2487" s="168"/>
      <c r="D2487" s="168"/>
      <c r="E2487" s="266"/>
      <c r="F2487" s="268"/>
      <c r="G2487" s="168"/>
      <c r="H2487" s="168"/>
      <c r="I2487" s="168"/>
      <c r="J2487" s="168"/>
      <c r="K2487" s="168"/>
      <c r="L2487" s="196"/>
    </row>
    <row r="2488" spans="1:12" s="3" customFormat="1" ht="26.25" customHeight="1">
      <c r="A2488" s="167"/>
      <c r="B2488" s="276"/>
      <c r="C2488" s="168"/>
      <c r="D2488" s="168"/>
      <c r="E2488" s="266"/>
      <c r="F2488" s="268"/>
      <c r="G2488" s="168"/>
      <c r="H2488" s="168"/>
      <c r="I2488" s="168"/>
      <c r="J2488" s="168"/>
      <c r="K2488" s="168"/>
      <c r="L2488" s="196"/>
    </row>
    <row r="2489" spans="1:12" ht="26.25" customHeight="1">
      <c r="A2489" s="167"/>
      <c r="B2489" s="276"/>
      <c r="C2489" s="168"/>
      <c r="D2489" s="168"/>
      <c r="E2489" s="266"/>
      <c r="F2489" s="268"/>
      <c r="G2489" s="168"/>
      <c r="H2489" s="168"/>
      <c r="I2489" s="168"/>
      <c r="J2489" s="168"/>
      <c r="K2489" s="168"/>
      <c r="L2489" s="196"/>
    </row>
    <row r="2490" spans="1:12" ht="26.25" customHeight="1">
      <c r="A2490" s="167"/>
      <c r="B2490" s="276"/>
      <c r="C2490" s="168"/>
      <c r="D2490" s="168"/>
      <c r="E2490" s="266"/>
      <c r="F2490" s="268"/>
      <c r="G2490" s="168"/>
      <c r="H2490" s="168"/>
      <c r="I2490" s="168"/>
      <c r="J2490" s="168"/>
      <c r="K2490" s="168"/>
      <c r="L2490" s="196"/>
    </row>
    <row r="2491" spans="1:12" ht="26.25" customHeight="1">
      <c r="A2491" s="167"/>
      <c r="B2491" s="276"/>
      <c r="C2491" s="168"/>
      <c r="D2491" s="168"/>
      <c r="E2491" s="266"/>
      <c r="F2491" s="268"/>
      <c r="G2491" s="168"/>
      <c r="H2491" s="168"/>
      <c r="I2491" s="168"/>
      <c r="J2491" s="168"/>
      <c r="K2491" s="168"/>
      <c r="L2491" s="196"/>
    </row>
    <row r="2492" spans="1:12" ht="26.25" customHeight="1">
      <c r="A2492" s="167"/>
      <c r="B2492" s="276"/>
      <c r="C2492" s="168"/>
      <c r="D2492" s="168"/>
      <c r="E2492" s="266"/>
      <c r="F2492" s="268"/>
      <c r="G2492" s="168"/>
      <c r="H2492" s="168"/>
      <c r="I2492" s="168"/>
      <c r="J2492" s="168"/>
      <c r="K2492" s="168"/>
      <c r="L2492" s="196"/>
    </row>
    <row r="2493" spans="1:12" ht="26.25" customHeight="1">
      <c r="A2493" s="167"/>
      <c r="B2493" s="276"/>
      <c r="C2493" s="168"/>
      <c r="D2493" s="168"/>
      <c r="E2493" s="266"/>
      <c r="F2493" s="268"/>
      <c r="G2493" s="168"/>
      <c r="H2493" s="168"/>
      <c r="I2493" s="168"/>
      <c r="J2493" s="168"/>
      <c r="K2493" s="168"/>
      <c r="L2493" s="196"/>
    </row>
    <row r="2494" spans="1:12" ht="26.25" customHeight="1">
      <c r="A2494" s="167"/>
      <c r="B2494" s="276"/>
      <c r="C2494" s="168"/>
      <c r="D2494" s="168"/>
      <c r="E2494" s="266"/>
      <c r="F2494" s="268"/>
      <c r="G2494" s="168"/>
      <c r="H2494" s="168"/>
      <c r="I2494" s="168"/>
      <c r="J2494" s="168"/>
      <c r="K2494" s="168"/>
      <c r="L2494" s="196"/>
    </row>
    <row r="2495" spans="1:12" ht="26.25" customHeight="1">
      <c r="A2495" s="167"/>
      <c r="B2495" s="276"/>
      <c r="C2495" s="168"/>
      <c r="D2495" s="168"/>
      <c r="E2495" s="266"/>
      <c r="F2495" s="268"/>
      <c r="G2495" s="168"/>
      <c r="H2495" s="168"/>
      <c r="I2495" s="168"/>
      <c r="J2495" s="168"/>
      <c r="K2495" s="168"/>
      <c r="L2495" s="196"/>
    </row>
    <row r="2496" spans="1:12" ht="26.25" customHeight="1">
      <c r="A2496" s="167"/>
      <c r="B2496" s="276"/>
      <c r="C2496" s="168"/>
      <c r="D2496" s="168"/>
      <c r="E2496" s="266"/>
      <c r="F2496" s="268"/>
      <c r="G2496" s="168"/>
      <c r="H2496" s="168"/>
      <c r="I2496" s="168"/>
      <c r="J2496" s="168"/>
      <c r="K2496" s="168"/>
      <c r="L2496" s="196"/>
    </row>
    <row r="2497" spans="1:13" ht="26.25" customHeight="1">
      <c r="A2497" s="167"/>
      <c r="B2497" s="276"/>
      <c r="C2497" s="168"/>
      <c r="D2497" s="168"/>
      <c r="E2497" s="266"/>
      <c r="F2497" s="268"/>
      <c r="G2497" s="168"/>
      <c r="H2497" s="168"/>
      <c r="I2497" s="168"/>
      <c r="J2497" s="168"/>
      <c r="K2497" s="168"/>
      <c r="L2497" s="196"/>
    </row>
    <row r="2498" spans="1:13" ht="26.25" customHeight="1">
      <c r="A2498" s="167"/>
      <c r="B2498" s="276"/>
      <c r="C2498" s="168"/>
      <c r="D2498" s="168"/>
      <c r="E2498" s="266"/>
      <c r="F2498" s="268"/>
      <c r="G2498" s="168"/>
      <c r="H2498" s="168"/>
      <c r="I2498" s="168"/>
      <c r="J2498" s="168"/>
      <c r="K2498" s="168"/>
      <c r="L2498" s="196"/>
    </row>
    <row r="2499" spans="1:13" ht="26.25" customHeight="1">
      <c r="A2499" s="167"/>
      <c r="B2499" s="276"/>
      <c r="C2499" s="168"/>
      <c r="D2499" s="168"/>
      <c r="E2499" s="266"/>
      <c r="F2499" s="268"/>
      <c r="G2499" s="168"/>
      <c r="H2499" s="168"/>
      <c r="I2499" s="168"/>
      <c r="J2499" s="168"/>
      <c r="K2499" s="168"/>
      <c r="L2499" s="196"/>
    </row>
    <row r="2500" spans="1:13" ht="26.25" customHeight="1">
      <c r="A2500" s="167"/>
      <c r="B2500" s="276"/>
      <c r="C2500" s="168"/>
      <c r="D2500" s="168"/>
      <c r="E2500" s="266"/>
      <c r="F2500" s="268"/>
      <c r="G2500" s="168"/>
      <c r="H2500" s="168"/>
      <c r="I2500" s="168"/>
      <c r="J2500" s="168"/>
      <c r="K2500" s="168"/>
      <c r="L2500" s="196"/>
    </row>
    <row r="2501" spans="1:13" ht="26.25" customHeight="1">
      <c r="A2501" s="167"/>
      <c r="B2501" s="276"/>
      <c r="C2501" s="168"/>
      <c r="D2501" s="168"/>
      <c r="E2501" s="266"/>
      <c r="F2501" s="268"/>
      <c r="G2501" s="168"/>
      <c r="H2501" s="168"/>
      <c r="I2501" s="168"/>
      <c r="J2501" s="168"/>
      <c r="K2501" s="168"/>
      <c r="L2501" s="196"/>
    </row>
    <row r="2502" spans="1:13" ht="26.25" customHeight="1">
      <c r="A2502" s="167"/>
      <c r="B2502" s="276"/>
      <c r="C2502" s="168"/>
      <c r="D2502" s="168"/>
      <c r="E2502" s="266"/>
      <c r="F2502" s="268"/>
      <c r="G2502" s="168"/>
      <c r="H2502" s="168"/>
      <c r="I2502" s="168"/>
      <c r="J2502" s="168"/>
      <c r="K2502" s="168"/>
      <c r="L2502" s="196"/>
    </row>
    <row r="2503" spans="1:13" ht="26.25" customHeight="1">
      <c r="A2503" s="167"/>
      <c r="B2503" s="276"/>
      <c r="C2503" s="168"/>
      <c r="D2503" s="168"/>
      <c r="E2503" s="266"/>
      <c r="F2503" s="268"/>
      <c r="G2503" s="168"/>
      <c r="H2503" s="168"/>
      <c r="I2503" s="168"/>
      <c r="J2503" s="168"/>
      <c r="K2503" s="168"/>
      <c r="L2503" s="196"/>
    </row>
    <row r="2504" spans="1:13" ht="26.25" customHeight="1">
      <c r="A2504" s="167"/>
      <c r="B2504" s="276"/>
      <c r="C2504" s="168"/>
      <c r="D2504" s="168"/>
      <c r="E2504" s="266"/>
      <c r="F2504" s="268"/>
      <c r="G2504" s="168"/>
      <c r="H2504" s="168"/>
      <c r="I2504" s="168"/>
      <c r="J2504" s="168"/>
      <c r="K2504" s="168"/>
      <c r="L2504" s="196"/>
    </row>
    <row r="2505" spans="1:13" ht="26.25" customHeight="1">
      <c r="A2505" s="167"/>
      <c r="B2505" s="276"/>
      <c r="C2505" s="168"/>
      <c r="D2505" s="168"/>
      <c r="E2505" s="266"/>
      <c r="F2505" s="268"/>
      <c r="G2505" s="168"/>
      <c r="H2505" s="168"/>
      <c r="I2505" s="168"/>
      <c r="J2505" s="168"/>
      <c r="K2505" s="168"/>
      <c r="L2505" s="196"/>
    </row>
    <row r="2506" spans="1:13" ht="26.25" customHeight="1">
      <c r="A2506" s="167"/>
      <c r="B2506" s="276"/>
      <c r="C2506" s="168"/>
      <c r="D2506" s="168"/>
      <c r="E2506" s="266"/>
      <c r="F2506" s="268"/>
      <c r="G2506" s="168"/>
      <c r="H2506" s="168"/>
      <c r="I2506" s="168"/>
      <c r="J2506" s="168"/>
      <c r="K2506" s="168"/>
      <c r="L2506" s="196"/>
    </row>
    <row r="2507" spans="1:13" s="242" customFormat="1" ht="26.25" customHeight="1">
      <c r="A2507" s="293"/>
      <c r="B2507" s="294"/>
      <c r="C2507" s="295"/>
      <c r="D2507" s="295"/>
      <c r="E2507" s="304"/>
      <c r="F2507" s="305"/>
      <c r="G2507" s="295"/>
      <c r="H2507" s="295"/>
      <c r="I2507" s="295"/>
      <c r="J2507" s="295"/>
      <c r="K2507" s="295"/>
      <c r="L2507" s="239"/>
      <c r="M2507" s="241"/>
    </row>
    <row r="2508" spans="1:13" ht="26.25" customHeight="1">
      <c r="A2508" s="167"/>
      <c r="B2508" s="276"/>
      <c r="C2508" s="168"/>
      <c r="D2508" s="168"/>
      <c r="E2508" s="266"/>
      <c r="F2508" s="268"/>
      <c r="G2508" s="168"/>
      <c r="H2508" s="168"/>
      <c r="I2508" s="168"/>
      <c r="J2508" s="168"/>
      <c r="K2508" s="168"/>
      <c r="L2508" s="196"/>
    </row>
    <row r="2509" spans="1:13" ht="26.25" customHeight="1">
      <c r="A2509" s="167"/>
      <c r="B2509" s="276"/>
      <c r="C2509" s="168"/>
      <c r="D2509" s="168"/>
      <c r="E2509" s="266"/>
      <c r="F2509" s="268"/>
      <c r="G2509" s="168"/>
      <c r="H2509" s="168"/>
      <c r="I2509" s="168"/>
      <c r="J2509" s="168"/>
      <c r="K2509" s="168"/>
      <c r="L2509" s="196"/>
    </row>
    <row r="2510" spans="1:13" ht="26.25" customHeight="1">
      <c r="A2510" s="167"/>
      <c r="B2510" s="276"/>
      <c r="C2510" s="168"/>
      <c r="D2510" s="168"/>
      <c r="E2510" s="266"/>
      <c r="F2510" s="268"/>
      <c r="G2510" s="168"/>
      <c r="H2510" s="168"/>
      <c r="I2510" s="168"/>
      <c r="J2510" s="168"/>
      <c r="K2510" s="168"/>
      <c r="L2510" s="196"/>
    </row>
    <row r="2511" spans="1:13" ht="26.25" customHeight="1">
      <c r="A2511" s="167"/>
      <c r="B2511" s="276"/>
      <c r="C2511" s="168"/>
      <c r="D2511" s="168"/>
      <c r="E2511" s="266"/>
      <c r="F2511" s="268"/>
      <c r="G2511" s="168"/>
      <c r="H2511" s="168"/>
      <c r="I2511" s="168"/>
      <c r="J2511" s="168"/>
      <c r="K2511" s="168"/>
      <c r="L2511" s="196"/>
    </row>
    <row r="2512" spans="1:13" ht="26.25" customHeight="1">
      <c r="A2512" s="167"/>
      <c r="B2512" s="276"/>
      <c r="C2512" s="168"/>
      <c r="D2512" s="168"/>
      <c r="E2512" s="266"/>
      <c r="F2512" s="268"/>
      <c r="G2512" s="168"/>
      <c r="H2512" s="168"/>
      <c r="I2512" s="168"/>
      <c r="J2512" s="168"/>
      <c r="K2512" s="168"/>
      <c r="L2512" s="196"/>
    </row>
    <row r="2513" spans="1:13" ht="26.25" customHeight="1">
      <c r="A2513" s="167"/>
      <c r="B2513" s="276"/>
      <c r="C2513" s="168"/>
      <c r="D2513" s="168"/>
      <c r="E2513" s="266"/>
      <c r="F2513" s="268"/>
      <c r="G2513" s="168"/>
      <c r="H2513" s="168"/>
      <c r="I2513" s="168"/>
      <c r="J2513" s="168"/>
      <c r="K2513" s="168"/>
      <c r="L2513" s="196"/>
    </row>
    <row r="2514" spans="1:13" ht="26.25" customHeight="1">
      <c r="A2514" s="167"/>
      <c r="B2514" s="276"/>
      <c r="C2514" s="168"/>
      <c r="D2514" s="168"/>
      <c r="E2514" s="266"/>
      <c r="F2514" s="268"/>
      <c r="G2514" s="168"/>
      <c r="H2514" s="168"/>
      <c r="I2514" s="168"/>
      <c r="J2514" s="168"/>
      <c r="K2514" s="168"/>
      <c r="L2514" s="196"/>
    </row>
    <row r="2515" spans="1:13" ht="26.25" customHeight="1">
      <c r="A2515" s="167"/>
      <c r="B2515" s="276"/>
      <c r="C2515" s="168"/>
      <c r="D2515" s="168"/>
      <c r="E2515" s="266"/>
      <c r="F2515" s="268"/>
      <c r="G2515" s="168"/>
      <c r="H2515" s="168"/>
      <c r="I2515" s="168"/>
      <c r="J2515" s="168"/>
      <c r="K2515" s="168"/>
      <c r="L2515" s="196"/>
    </row>
    <row r="2516" spans="1:13" ht="26.25" customHeight="1">
      <c r="A2516" s="167"/>
      <c r="B2516" s="276"/>
      <c r="C2516" s="168"/>
      <c r="D2516" s="168"/>
      <c r="E2516" s="266"/>
      <c r="F2516" s="268"/>
      <c r="G2516" s="168"/>
      <c r="H2516" s="168"/>
      <c r="I2516" s="168"/>
      <c r="J2516" s="168"/>
      <c r="K2516" s="168"/>
      <c r="L2516" s="196"/>
    </row>
    <row r="2517" spans="1:13" ht="26.25" customHeight="1">
      <c r="A2517" s="167"/>
      <c r="B2517" s="276"/>
      <c r="C2517" s="168"/>
      <c r="D2517" s="168"/>
      <c r="E2517" s="266"/>
      <c r="F2517" s="268"/>
      <c r="G2517" s="168"/>
      <c r="H2517" s="168"/>
      <c r="I2517" s="168"/>
      <c r="J2517" s="168"/>
      <c r="K2517" s="168"/>
      <c r="L2517" s="196"/>
    </row>
    <row r="2518" spans="1:13" ht="26.25" customHeight="1">
      <c r="A2518" s="167"/>
      <c r="B2518" s="276"/>
      <c r="C2518" s="168"/>
      <c r="D2518" s="168"/>
      <c r="E2518" s="266"/>
      <c r="F2518" s="268"/>
      <c r="G2518" s="168"/>
      <c r="H2518" s="168"/>
      <c r="I2518" s="168"/>
      <c r="J2518" s="168"/>
      <c r="K2518" s="168"/>
      <c r="L2518" s="196"/>
    </row>
    <row r="2519" spans="1:13" ht="26.25" customHeight="1">
      <c r="A2519" s="167"/>
      <c r="B2519" s="276"/>
      <c r="C2519" s="168"/>
      <c r="D2519" s="168"/>
      <c r="E2519" s="266"/>
      <c r="F2519" s="268"/>
      <c r="G2519" s="168"/>
      <c r="H2519" s="168"/>
      <c r="I2519" s="168"/>
      <c r="J2519" s="168"/>
      <c r="K2519" s="168"/>
      <c r="L2519" s="196"/>
    </row>
    <row r="2520" spans="1:13" ht="26.25" customHeight="1">
      <c r="A2520" s="167"/>
      <c r="B2520" s="276"/>
      <c r="C2520" s="168"/>
      <c r="D2520" s="168"/>
      <c r="E2520" s="266"/>
      <c r="F2520" s="268"/>
      <c r="G2520" s="168"/>
      <c r="H2520" s="168"/>
      <c r="I2520" s="168"/>
      <c r="J2520" s="168"/>
      <c r="K2520" s="168"/>
      <c r="L2520" s="196"/>
    </row>
    <row r="2521" spans="1:13" ht="26.25" customHeight="1">
      <c r="A2521" s="167"/>
      <c r="B2521" s="276"/>
      <c r="C2521" s="168"/>
      <c r="D2521" s="168"/>
      <c r="E2521" s="266"/>
      <c r="F2521" s="268"/>
      <c r="G2521" s="168"/>
      <c r="H2521" s="168"/>
      <c r="I2521" s="168"/>
      <c r="J2521" s="168"/>
      <c r="K2521" s="168"/>
      <c r="L2521" s="196"/>
    </row>
    <row r="2522" spans="1:13" ht="26.25" customHeight="1">
      <c r="A2522" s="167"/>
      <c r="B2522" s="276"/>
      <c r="C2522" s="168"/>
      <c r="D2522" s="168"/>
      <c r="E2522" s="266"/>
      <c r="F2522" s="268"/>
      <c r="G2522" s="168"/>
      <c r="H2522" s="168"/>
      <c r="I2522" s="168"/>
      <c r="J2522" s="168"/>
      <c r="K2522" s="168"/>
      <c r="L2522" s="196"/>
    </row>
    <row r="2523" spans="1:13" ht="26.25" customHeight="1">
      <c r="A2523" s="167"/>
      <c r="B2523" s="276"/>
      <c r="C2523" s="168"/>
      <c r="D2523" s="168"/>
      <c r="E2523" s="266"/>
      <c r="F2523" s="268"/>
      <c r="G2523" s="168"/>
      <c r="H2523" s="168"/>
      <c r="I2523" s="168"/>
      <c r="J2523" s="168"/>
      <c r="K2523" s="168"/>
      <c r="L2523" s="196"/>
    </row>
    <row r="2524" spans="1:13" s="242" customFormat="1" ht="26.25" customHeight="1">
      <c r="A2524" s="293"/>
      <c r="B2524" s="294"/>
      <c r="C2524" s="295"/>
      <c r="D2524" s="295"/>
      <c r="E2524" s="304"/>
      <c r="F2524" s="305"/>
      <c r="G2524" s="295"/>
      <c r="H2524" s="295"/>
      <c r="I2524" s="295"/>
      <c r="J2524" s="295"/>
      <c r="K2524" s="295"/>
      <c r="L2524" s="239"/>
      <c r="M2524" s="241"/>
    </row>
    <row r="2525" spans="1:13" ht="26.25" customHeight="1">
      <c r="A2525" s="167"/>
      <c r="B2525" s="276"/>
      <c r="C2525" s="168"/>
      <c r="D2525" s="168"/>
      <c r="E2525" s="266"/>
      <c r="F2525" s="268"/>
      <c r="G2525" s="168"/>
      <c r="H2525" s="168"/>
      <c r="I2525" s="168"/>
      <c r="J2525" s="168"/>
      <c r="K2525" s="168"/>
      <c r="L2525" s="196"/>
    </row>
    <row r="2526" spans="1:13" ht="26.25" customHeight="1">
      <c r="A2526" s="167"/>
      <c r="B2526" s="276"/>
      <c r="C2526" s="168"/>
      <c r="D2526" s="168"/>
      <c r="E2526" s="266"/>
      <c r="F2526" s="268"/>
      <c r="G2526" s="168"/>
      <c r="H2526" s="168"/>
      <c r="I2526" s="168"/>
      <c r="J2526" s="168"/>
      <c r="K2526" s="168"/>
      <c r="L2526" s="196"/>
    </row>
    <row r="2527" spans="1:13" ht="26.25" customHeight="1">
      <c r="A2527" s="167"/>
      <c r="B2527" s="276"/>
      <c r="C2527" s="168"/>
      <c r="D2527" s="168"/>
      <c r="E2527" s="266"/>
      <c r="F2527" s="268"/>
      <c r="G2527" s="168"/>
      <c r="H2527" s="168"/>
      <c r="I2527" s="168"/>
      <c r="J2527" s="168"/>
      <c r="K2527" s="168"/>
      <c r="L2527" s="196"/>
    </row>
    <row r="2528" spans="1:13" s="242" customFormat="1" ht="26.25" customHeight="1">
      <c r="A2528" s="293"/>
      <c r="B2528" s="294"/>
      <c r="C2528" s="295"/>
      <c r="D2528" s="295"/>
      <c r="E2528" s="304"/>
      <c r="F2528" s="305"/>
      <c r="G2528" s="295"/>
      <c r="H2528" s="295"/>
      <c r="I2528" s="295"/>
      <c r="J2528" s="295"/>
      <c r="K2528" s="295"/>
      <c r="L2528" s="239"/>
      <c r="M2528" s="241"/>
    </row>
    <row r="2529" spans="1:12" ht="26.25" customHeight="1">
      <c r="A2529" s="167"/>
      <c r="B2529" s="276"/>
      <c r="C2529" s="168"/>
      <c r="D2529" s="168"/>
      <c r="E2529" s="266"/>
      <c r="F2529" s="268"/>
      <c r="G2529" s="168"/>
      <c r="H2529" s="168"/>
      <c r="I2529" s="168"/>
      <c r="J2529" s="168"/>
      <c r="K2529" s="168"/>
      <c r="L2529" s="196"/>
    </row>
    <row r="2530" spans="1:12" ht="26.25" customHeight="1">
      <c r="A2530" s="167"/>
      <c r="B2530" s="276"/>
      <c r="C2530" s="168"/>
      <c r="D2530" s="168"/>
      <c r="E2530" s="266"/>
      <c r="F2530" s="268"/>
      <c r="G2530" s="168"/>
      <c r="H2530" s="168"/>
      <c r="I2530" s="168"/>
      <c r="J2530" s="168"/>
      <c r="K2530" s="168"/>
      <c r="L2530" s="196"/>
    </row>
    <row r="2531" spans="1:12" ht="26.25" customHeight="1">
      <c r="A2531" s="167"/>
      <c r="B2531" s="276"/>
      <c r="C2531" s="168"/>
      <c r="D2531" s="168"/>
      <c r="E2531" s="266"/>
      <c r="F2531" s="268"/>
      <c r="G2531" s="168"/>
      <c r="H2531" s="168"/>
      <c r="I2531" s="168"/>
      <c r="J2531" s="168"/>
      <c r="K2531" s="168"/>
      <c r="L2531" s="196"/>
    </row>
    <row r="2532" spans="1:12" ht="26.25" customHeight="1">
      <c r="A2532" s="167"/>
      <c r="B2532" s="276"/>
      <c r="C2532" s="168"/>
      <c r="D2532" s="168"/>
      <c r="E2532" s="266"/>
      <c r="F2532" s="268"/>
      <c r="G2532" s="168"/>
      <c r="H2532" s="168"/>
      <c r="I2532" s="168"/>
      <c r="J2532" s="168"/>
      <c r="K2532" s="168"/>
      <c r="L2532" s="196"/>
    </row>
    <row r="2533" spans="1:12" ht="26.25" customHeight="1">
      <c r="A2533" s="167"/>
      <c r="B2533" s="276"/>
      <c r="C2533" s="168"/>
      <c r="D2533" s="168"/>
      <c r="E2533" s="266"/>
      <c r="F2533" s="268"/>
      <c r="G2533" s="168"/>
      <c r="H2533" s="168"/>
      <c r="I2533" s="168"/>
      <c r="J2533" s="168"/>
      <c r="K2533" s="168"/>
      <c r="L2533" s="196"/>
    </row>
    <row r="2534" spans="1:12" ht="26.25" customHeight="1">
      <c r="A2534" s="167"/>
      <c r="B2534" s="276"/>
      <c r="C2534" s="168"/>
      <c r="D2534" s="168"/>
      <c r="E2534" s="266"/>
      <c r="F2534" s="268"/>
      <c r="G2534" s="168"/>
      <c r="H2534" s="168"/>
      <c r="I2534" s="168"/>
      <c r="J2534" s="168"/>
      <c r="K2534" s="168"/>
      <c r="L2534" s="196"/>
    </row>
    <row r="2535" spans="1:12" ht="26.25" customHeight="1">
      <c r="A2535" s="167"/>
      <c r="B2535" s="276"/>
      <c r="C2535" s="168"/>
      <c r="D2535" s="168"/>
      <c r="E2535" s="266"/>
      <c r="F2535" s="268"/>
      <c r="G2535" s="168"/>
      <c r="H2535" s="168"/>
      <c r="I2535" s="168"/>
      <c r="J2535" s="168"/>
      <c r="K2535" s="168"/>
      <c r="L2535" s="196"/>
    </row>
    <row r="2536" spans="1:12" ht="26.25" customHeight="1">
      <c r="A2536" s="167"/>
      <c r="B2536" s="276"/>
      <c r="C2536" s="168"/>
      <c r="D2536" s="168"/>
      <c r="E2536" s="266"/>
      <c r="F2536" s="268"/>
      <c r="G2536" s="168"/>
      <c r="H2536" s="168"/>
      <c r="I2536" s="168"/>
      <c r="J2536" s="168"/>
      <c r="K2536" s="168"/>
      <c r="L2536" s="196"/>
    </row>
    <row r="2537" spans="1:12" ht="26.25" customHeight="1">
      <c r="A2537" s="167"/>
      <c r="B2537" s="276"/>
      <c r="C2537" s="168"/>
      <c r="D2537" s="168"/>
      <c r="E2537" s="266"/>
      <c r="F2537" s="268"/>
      <c r="G2537" s="168"/>
      <c r="H2537" s="168"/>
      <c r="I2537" s="168"/>
      <c r="J2537" s="168"/>
      <c r="K2537" s="168"/>
      <c r="L2537" s="196"/>
    </row>
    <row r="2538" spans="1:12" ht="26.25" customHeight="1">
      <c r="A2538" s="167"/>
      <c r="B2538" s="276"/>
      <c r="C2538" s="168"/>
      <c r="D2538" s="168"/>
      <c r="E2538" s="266"/>
      <c r="F2538" s="268"/>
      <c r="G2538" s="168"/>
      <c r="H2538" s="168"/>
      <c r="I2538" s="168"/>
      <c r="J2538" s="168"/>
      <c r="K2538" s="168"/>
      <c r="L2538" s="196"/>
    </row>
    <row r="2539" spans="1:12" ht="26.25" customHeight="1">
      <c r="A2539" s="167"/>
      <c r="B2539" s="276"/>
      <c r="C2539" s="168"/>
      <c r="D2539" s="168"/>
      <c r="E2539" s="266"/>
      <c r="F2539" s="268"/>
      <c r="G2539" s="168"/>
      <c r="H2539" s="168"/>
      <c r="I2539" s="168"/>
      <c r="J2539" s="168"/>
      <c r="K2539" s="168"/>
      <c r="L2539" s="196"/>
    </row>
    <row r="2540" spans="1:12" ht="26.25" customHeight="1">
      <c r="A2540" s="167"/>
      <c r="B2540" s="276"/>
      <c r="C2540" s="168"/>
      <c r="D2540" s="168"/>
      <c r="E2540" s="266"/>
      <c r="F2540" s="268"/>
      <c r="G2540" s="168"/>
      <c r="H2540" s="168"/>
      <c r="I2540" s="168"/>
      <c r="J2540" s="168"/>
      <c r="K2540" s="168"/>
      <c r="L2540" s="196"/>
    </row>
    <row r="2541" spans="1:12" ht="26.25" customHeight="1">
      <c r="A2541" s="167"/>
      <c r="B2541" s="276"/>
      <c r="C2541" s="168"/>
      <c r="D2541" s="168"/>
      <c r="E2541" s="266"/>
      <c r="F2541" s="268"/>
      <c r="G2541" s="168"/>
      <c r="H2541" s="168"/>
      <c r="I2541" s="168"/>
      <c r="J2541" s="168"/>
      <c r="K2541" s="168"/>
      <c r="L2541" s="196"/>
    </row>
    <row r="2542" spans="1:12" ht="26.25" customHeight="1">
      <c r="A2542" s="167"/>
      <c r="B2542" s="276"/>
      <c r="C2542" s="168"/>
      <c r="D2542" s="168"/>
      <c r="E2542" s="266"/>
      <c r="F2542" s="268"/>
      <c r="G2542" s="168"/>
      <c r="H2542" s="168"/>
      <c r="I2542" s="168"/>
      <c r="J2542" s="168"/>
      <c r="K2542" s="168"/>
      <c r="L2542" s="196"/>
    </row>
    <row r="2543" spans="1:12" ht="26.25" customHeight="1">
      <c r="A2543" s="167"/>
      <c r="B2543" s="276"/>
      <c r="C2543" s="168"/>
      <c r="D2543" s="168"/>
      <c r="E2543" s="266"/>
      <c r="F2543" s="268"/>
      <c r="G2543" s="168"/>
      <c r="H2543" s="168"/>
      <c r="I2543" s="168"/>
      <c r="J2543" s="168"/>
      <c r="K2543" s="168"/>
      <c r="L2543" s="196"/>
    </row>
    <row r="2544" spans="1:12" ht="26.25" customHeight="1">
      <c r="A2544" s="167"/>
      <c r="B2544" s="276"/>
      <c r="C2544" s="168"/>
      <c r="D2544" s="168"/>
      <c r="E2544" s="266"/>
      <c r="F2544" s="268"/>
      <c r="G2544" s="168"/>
      <c r="H2544" s="168"/>
      <c r="I2544" s="168"/>
      <c r="J2544" s="168"/>
      <c r="K2544" s="168"/>
      <c r="L2544" s="196"/>
    </row>
    <row r="2545" spans="1:12" ht="26.25" customHeight="1">
      <c r="A2545" s="167"/>
      <c r="B2545" s="276"/>
      <c r="C2545" s="168"/>
      <c r="D2545" s="168"/>
      <c r="E2545" s="266"/>
      <c r="F2545" s="268"/>
      <c r="G2545" s="168"/>
      <c r="H2545" s="168"/>
      <c r="I2545" s="168"/>
      <c r="J2545" s="168"/>
      <c r="K2545" s="168"/>
      <c r="L2545" s="196"/>
    </row>
    <row r="2546" spans="1:12" ht="26.25" customHeight="1">
      <c r="A2546" s="167"/>
      <c r="B2546" s="276"/>
      <c r="C2546" s="168"/>
      <c r="D2546" s="168"/>
      <c r="E2546" s="266"/>
      <c r="F2546" s="268"/>
      <c r="G2546" s="168"/>
      <c r="H2546" s="168"/>
      <c r="I2546" s="168"/>
      <c r="J2546" s="168"/>
      <c r="K2546" s="168"/>
      <c r="L2546" s="196"/>
    </row>
    <row r="2547" spans="1:12" ht="26.25" customHeight="1">
      <c r="A2547" s="167"/>
      <c r="B2547" s="276"/>
      <c r="C2547" s="168"/>
      <c r="D2547" s="168"/>
      <c r="E2547" s="266"/>
      <c r="F2547" s="268"/>
      <c r="G2547" s="168"/>
      <c r="H2547" s="168"/>
      <c r="I2547" s="168"/>
      <c r="J2547" s="168"/>
      <c r="K2547" s="168"/>
      <c r="L2547" s="196"/>
    </row>
    <row r="2548" spans="1:12" ht="26.25" customHeight="1">
      <c r="A2548" s="167"/>
      <c r="B2548" s="276"/>
      <c r="C2548" s="168"/>
      <c r="D2548" s="168"/>
      <c r="E2548" s="266"/>
      <c r="F2548" s="268"/>
      <c r="G2548" s="168"/>
      <c r="H2548" s="168"/>
      <c r="I2548" s="168"/>
      <c r="J2548" s="168"/>
      <c r="K2548" s="168"/>
      <c r="L2548" s="196"/>
    </row>
    <row r="2549" spans="1:12" ht="26.25" customHeight="1">
      <c r="A2549" s="167"/>
      <c r="B2549" s="276"/>
      <c r="C2549" s="168"/>
      <c r="D2549" s="168"/>
      <c r="E2549" s="266"/>
      <c r="F2549" s="268"/>
      <c r="G2549" s="168"/>
      <c r="H2549" s="168"/>
      <c r="I2549" s="168"/>
      <c r="J2549" s="168"/>
      <c r="K2549" s="168"/>
      <c r="L2549" s="196"/>
    </row>
    <row r="2550" spans="1:12" ht="26.25" customHeight="1">
      <c r="A2550" s="167"/>
      <c r="B2550" s="276"/>
      <c r="C2550" s="168"/>
      <c r="D2550" s="168"/>
      <c r="E2550" s="266"/>
      <c r="F2550" s="268"/>
      <c r="G2550" s="168"/>
      <c r="H2550" s="168"/>
      <c r="I2550" s="168"/>
      <c r="J2550" s="168"/>
      <c r="K2550" s="168"/>
      <c r="L2550" s="196"/>
    </row>
    <row r="2551" spans="1:12" ht="26.25" customHeight="1">
      <c r="A2551" s="167"/>
      <c r="B2551" s="276"/>
      <c r="C2551" s="168"/>
      <c r="D2551" s="168"/>
      <c r="E2551" s="266"/>
      <c r="F2551" s="268"/>
      <c r="G2551" s="168"/>
      <c r="H2551" s="168"/>
      <c r="I2551" s="168"/>
      <c r="J2551" s="168"/>
      <c r="K2551" s="168"/>
      <c r="L2551" s="196"/>
    </row>
    <row r="2552" spans="1:12" ht="26.25" customHeight="1">
      <c r="A2552" s="167"/>
      <c r="B2552" s="276"/>
      <c r="C2552" s="168"/>
      <c r="D2552" s="168"/>
      <c r="E2552" s="266"/>
      <c r="F2552" s="268"/>
      <c r="G2552" s="168"/>
      <c r="H2552" s="168"/>
      <c r="I2552" s="168"/>
      <c r="J2552" s="168"/>
      <c r="K2552" s="168"/>
      <c r="L2552" s="196"/>
    </row>
    <row r="2553" spans="1:12" ht="26.25" customHeight="1">
      <c r="A2553" s="167"/>
      <c r="B2553" s="276"/>
      <c r="C2553" s="168"/>
      <c r="D2553" s="168"/>
      <c r="E2553" s="266"/>
      <c r="F2553" s="268"/>
      <c r="G2553" s="168"/>
      <c r="H2553" s="168"/>
      <c r="I2553" s="168"/>
      <c r="J2553" s="168"/>
      <c r="K2553" s="168"/>
      <c r="L2553" s="196"/>
    </row>
    <row r="2554" spans="1:12" ht="26.25" customHeight="1">
      <c r="A2554" s="167"/>
      <c r="B2554" s="276"/>
      <c r="C2554" s="168"/>
      <c r="D2554" s="168"/>
      <c r="E2554" s="266"/>
      <c r="F2554" s="268"/>
      <c r="G2554" s="168"/>
      <c r="H2554" s="168"/>
      <c r="I2554" s="168"/>
      <c r="J2554" s="168"/>
      <c r="K2554" s="168"/>
      <c r="L2554" s="196"/>
    </row>
    <row r="2555" spans="1:12" ht="26.25" customHeight="1">
      <c r="A2555" s="167"/>
      <c r="B2555" s="276"/>
      <c r="C2555" s="168"/>
      <c r="D2555" s="168"/>
      <c r="E2555" s="266"/>
      <c r="F2555" s="268"/>
      <c r="G2555" s="168"/>
      <c r="H2555" s="168"/>
      <c r="I2555" s="168"/>
      <c r="J2555" s="168"/>
      <c r="K2555" s="168"/>
      <c r="L2555" s="196"/>
    </row>
    <row r="2556" spans="1:12" ht="26.25" customHeight="1">
      <c r="A2556" s="167"/>
      <c r="B2556" s="276"/>
      <c r="C2556" s="168"/>
      <c r="D2556" s="168"/>
      <c r="E2556" s="266"/>
      <c r="F2556" s="268"/>
      <c r="G2556" s="168"/>
      <c r="H2556" s="168"/>
      <c r="I2556" s="168"/>
      <c r="J2556" s="168"/>
      <c r="K2556" s="168"/>
      <c r="L2556" s="196"/>
    </row>
    <row r="2557" spans="1:12" ht="26.25" customHeight="1">
      <c r="A2557" s="167"/>
      <c r="B2557" s="276"/>
      <c r="C2557" s="168"/>
      <c r="D2557" s="168"/>
      <c r="E2557" s="266"/>
      <c r="F2557" s="268"/>
      <c r="G2557" s="168"/>
      <c r="H2557" s="168"/>
      <c r="I2557" s="168"/>
      <c r="J2557" s="168"/>
      <c r="K2557" s="168"/>
      <c r="L2557" s="196"/>
    </row>
    <row r="2558" spans="1:12" ht="26.25" customHeight="1">
      <c r="A2558" s="167"/>
      <c r="B2558" s="276"/>
      <c r="C2558" s="168"/>
      <c r="D2558" s="168"/>
      <c r="E2558" s="266"/>
      <c r="F2558" s="268"/>
      <c r="G2558" s="168"/>
      <c r="H2558" s="168"/>
      <c r="I2558" s="168"/>
      <c r="J2558" s="168"/>
      <c r="K2558" s="168"/>
      <c r="L2558" s="196"/>
    </row>
    <row r="2559" spans="1:12" ht="26.25" customHeight="1">
      <c r="A2559" s="167"/>
      <c r="B2559" s="276"/>
      <c r="C2559" s="168"/>
      <c r="D2559" s="168"/>
      <c r="E2559" s="266"/>
      <c r="F2559" s="268"/>
      <c r="G2559" s="168"/>
      <c r="H2559" s="168"/>
      <c r="I2559" s="168"/>
      <c r="J2559" s="168"/>
      <c r="K2559" s="168"/>
      <c r="L2559" s="196"/>
    </row>
    <row r="2560" spans="1:12" ht="26.25" customHeight="1">
      <c r="A2560" s="167"/>
      <c r="B2560" s="276"/>
      <c r="C2560" s="168"/>
      <c r="D2560" s="168"/>
      <c r="E2560" s="266"/>
      <c r="F2560" s="268"/>
      <c r="G2560" s="168"/>
      <c r="H2560" s="168"/>
      <c r="I2560" s="168"/>
      <c r="J2560" s="168"/>
      <c r="K2560" s="168"/>
      <c r="L2560" s="196"/>
    </row>
    <row r="2561" spans="1:12" ht="26.25" customHeight="1">
      <c r="A2561" s="167"/>
      <c r="B2561" s="276"/>
      <c r="C2561" s="168"/>
      <c r="D2561" s="168"/>
      <c r="E2561" s="266"/>
      <c r="F2561" s="268"/>
      <c r="G2561" s="168"/>
      <c r="H2561" s="168"/>
      <c r="I2561" s="168"/>
      <c r="J2561" s="168"/>
      <c r="K2561" s="168"/>
      <c r="L2561" s="196"/>
    </row>
    <row r="2562" spans="1:12" ht="26.25" customHeight="1">
      <c r="A2562" s="167"/>
      <c r="B2562" s="276"/>
      <c r="C2562" s="168"/>
      <c r="D2562" s="168"/>
      <c r="E2562" s="266"/>
      <c r="F2562" s="268"/>
      <c r="G2562" s="168"/>
      <c r="H2562" s="168"/>
      <c r="I2562" s="168"/>
      <c r="J2562" s="168"/>
      <c r="K2562" s="168"/>
      <c r="L2562" s="196"/>
    </row>
    <row r="2563" spans="1:12" ht="26.25" customHeight="1">
      <c r="A2563" s="167"/>
      <c r="B2563" s="276"/>
      <c r="C2563" s="168"/>
      <c r="D2563" s="168"/>
      <c r="E2563" s="266"/>
      <c r="F2563" s="268"/>
      <c r="G2563" s="168"/>
      <c r="H2563" s="168"/>
      <c r="I2563" s="168"/>
      <c r="J2563" s="168"/>
      <c r="K2563" s="168"/>
      <c r="L2563" s="196"/>
    </row>
    <row r="2564" spans="1:12" ht="26.25" customHeight="1">
      <c r="A2564" s="167"/>
      <c r="B2564" s="276"/>
      <c r="C2564" s="168"/>
      <c r="D2564" s="168"/>
      <c r="E2564" s="266"/>
      <c r="F2564" s="268"/>
      <c r="G2564" s="168"/>
      <c r="H2564" s="168"/>
      <c r="I2564" s="168"/>
      <c r="J2564" s="168"/>
      <c r="K2564" s="168"/>
      <c r="L2564" s="196"/>
    </row>
    <row r="2565" spans="1:12" ht="26.25" customHeight="1">
      <c r="A2565" s="167"/>
      <c r="B2565" s="276"/>
      <c r="C2565" s="168"/>
      <c r="D2565" s="168"/>
      <c r="E2565" s="266"/>
      <c r="F2565" s="268"/>
      <c r="G2565" s="168"/>
      <c r="H2565" s="168"/>
      <c r="I2565" s="168"/>
      <c r="J2565" s="168"/>
      <c r="K2565" s="168"/>
      <c r="L2565" s="196"/>
    </row>
    <row r="2566" spans="1:12" ht="26.25" customHeight="1">
      <c r="A2566" s="167"/>
      <c r="B2566" s="276"/>
      <c r="C2566" s="168"/>
      <c r="D2566" s="168"/>
      <c r="E2566" s="266"/>
      <c r="F2566" s="268"/>
      <c r="G2566" s="168"/>
      <c r="H2566" s="168"/>
      <c r="I2566" s="168"/>
      <c r="J2566" s="168"/>
      <c r="K2566" s="168"/>
      <c r="L2566" s="196"/>
    </row>
    <row r="2567" spans="1:12" ht="26.25" customHeight="1">
      <c r="A2567" s="167"/>
      <c r="B2567" s="276"/>
      <c r="C2567" s="168"/>
      <c r="D2567" s="168"/>
      <c r="E2567" s="266"/>
      <c r="F2567" s="268"/>
      <c r="G2567" s="168"/>
      <c r="H2567" s="168"/>
      <c r="I2567" s="168"/>
      <c r="J2567" s="168"/>
      <c r="K2567" s="168"/>
      <c r="L2567" s="196"/>
    </row>
    <row r="2568" spans="1:12" ht="26.25" customHeight="1">
      <c r="A2568" s="167"/>
      <c r="B2568" s="276"/>
      <c r="C2568" s="168"/>
      <c r="D2568" s="168"/>
      <c r="E2568" s="266"/>
      <c r="F2568" s="268"/>
      <c r="G2568" s="168"/>
      <c r="H2568" s="168"/>
      <c r="I2568" s="168"/>
      <c r="J2568" s="168"/>
      <c r="K2568" s="168"/>
      <c r="L2568" s="196"/>
    </row>
    <row r="2569" spans="1:12" ht="26.25" customHeight="1">
      <c r="A2569" s="167"/>
      <c r="B2569" s="276"/>
      <c r="C2569" s="168"/>
      <c r="D2569" s="168"/>
      <c r="E2569" s="266"/>
      <c r="F2569" s="268"/>
      <c r="G2569" s="168"/>
      <c r="H2569" s="168"/>
      <c r="I2569" s="168"/>
      <c r="J2569" s="168"/>
      <c r="K2569" s="168"/>
      <c r="L2569" s="196"/>
    </row>
    <row r="2570" spans="1:12" ht="26.25" customHeight="1">
      <c r="A2570" s="167"/>
      <c r="B2570" s="276"/>
      <c r="C2570" s="168"/>
      <c r="D2570" s="168"/>
      <c r="E2570" s="266"/>
      <c r="F2570" s="268"/>
      <c r="G2570" s="168"/>
      <c r="H2570" s="168"/>
      <c r="I2570" s="168"/>
      <c r="J2570" s="168"/>
      <c r="K2570" s="168"/>
      <c r="L2570" s="196"/>
    </row>
    <row r="2571" spans="1:12" ht="26.25" customHeight="1">
      <c r="A2571" s="167"/>
      <c r="B2571" s="276"/>
      <c r="C2571" s="168"/>
      <c r="D2571" s="168"/>
      <c r="E2571" s="266"/>
      <c r="F2571" s="268"/>
      <c r="G2571" s="168"/>
      <c r="H2571" s="168"/>
      <c r="I2571" s="168"/>
      <c r="J2571" s="168"/>
      <c r="K2571" s="168"/>
      <c r="L2571" s="196"/>
    </row>
    <row r="2572" spans="1:12" ht="26.25" customHeight="1">
      <c r="A2572" s="167"/>
      <c r="B2572" s="276"/>
      <c r="C2572" s="168"/>
      <c r="D2572" s="168"/>
      <c r="E2572" s="266"/>
      <c r="F2572" s="268"/>
      <c r="G2572" s="168"/>
      <c r="H2572" s="168"/>
      <c r="I2572" s="168"/>
      <c r="J2572" s="168"/>
      <c r="K2572" s="168"/>
      <c r="L2572" s="196"/>
    </row>
    <row r="2573" spans="1:12" ht="26.25" customHeight="1">
      <c r="A2573" s="167"/>
      <c r="B2573" s="276"/>
      <c r="C2573" s="168"/>
      <c r="D2573" s="168"/>
      <c r="E2573" s="266"/>
      <c r="F2573" s="268"/>
      <c r="G2573" s="168"/>
      <c r="H2573" s="168"/>
      <c r="I2573" s="168"/>
      <c r="J2573" s="168"/>
      <c r="K2573" s="168"/>
      <c r="L2573" s="196"/>
    </row>
    <row r="2574" spans="1:12" ht="26.25" customHeight="1">
      <c r="A2574" s="167"/>
      <c r="B2574" s="276"/>
      <c r="C2574" s="168"/>
      <c r="D2574" s="168"/>
      <c r="E2574" s="266"/>
      <c r="F2574" s="268"/>
      <c r="G2574" s="168"/>
      <c r="H2574" s="168"/>
      <c r="I2574" s="168"/>
      <c r="J2574" s="168"/>
      <c r="K2574" s="168"/>
      <c r="L2574" s="196"/>
    </row>
    <row r="2575" spans="1:12" ht="26.25" customHeight="1">
      <c r="A2575" s="167"/>
      <c r="B2575" s="276"/>
      <c r="C2575" s="168"/>
      <c r="D2575" s="168"/>
      <c r="E2575" s="266"/>
      <c r="F2575" s="268"/>
      <c r="G2575" s="168"/>
      <c r="H2575" s="168"/>
      <c r="I2575" s="168"/>
      <c r="J2575" s="168"/>
      <c r="K2575" s="168"/>
      <c r="L2575" s="196"/>
    </row>
    <row r="2576" spans="1:12" ht="26.25" customHeight="1">
      <c r="A2576" s="167"/>
      <c r="B2576" s="276"/>
      <c r="C2576" s="168"/>
      <c r="D2576" s="168"/>
      <c r="E2576" s="266"/>
      <c r="F2576" s="268"/>
      <c r="G2576" s="168"/>
      <c r="H2576" s="168"/>
      <c r="I2576" s="168"/>
      <c r="J2576" s="168"/>
      <c r="K2576" s="168"/>
      <c r="L2576" s="196"/>
    </row>
    <row r="2577" spans="1:12" ht="26.25" customHeight="1">
      <c r="A2577" s="167"/>
      <c r="B2577" s="276"/>
      <c r="C2577" s="168"/>
      <c r="D2577" s="168"/>
      <c r="E2577" s="266"/>
      <c r="F2577" s="268"/>
      <c r="G2577" s="168"/>
      <c r="H2577" s="168"/>
      <c r="I2577" s="168"/>
      <c r="J2577" s="168"/>
      <c r="K2577" s="168"/>
      <c r="L2577" s="196"/>
    </row>
    <row r="2578" spans="1:12" ht="26.25" customHeight="1">
      <c r="A2578" s="167"/>
      <c r="B2578" s="276"/>
      <c r="C2578" s="168"/>
      <c r="D2578" s="168"/>
      <c r="E2578" s="266"/>
      <c r="F2578" s="268"/>
      <c r="G2578" s="168"/>
      <c r="H2578" s="168"/>
      <c r="I2578" s="168"/>
      <c r="J2578" s="168"/>
      <c r="K2578" s="168"/>
      <c r="L2578" s="196"/>
    </row>
    <row r="2579" spans="1:12" ht="26.25" customHeight="1">
      <c r="A2579" s="167"/>
      <c r="B2579" s="276"/>
      <c r="C2579" s="168"/>
      <c r="D2579" s="168"/>
      <c r="E2579" s="266"/>
      <c r="F2579" s="268"/>
      <c r="G2579" s="168"/>
      <c r="H2579" s="168"/>
      <c r="I2579" s="168"/>
      <c r="J2579" s="168"/>
      <c r="K2579" s="168"/>
      <c r="L2579" s="196"/>
    </row>
    <row r="2580" spans="1:12" ht="26.25" customHeight="1">
      <c r="A2580" s="167"/>
      <c r="B2580" s="276"/>
      <c r="C2580" s="168"/>
      <c r="D2580" s="168"/>
      <c r="E2580" s="266"/>
      <c r="F2580" s="268"/>
      <c r="G2580" s="168"/>
      <c r="H2580" s="168"/>
      <c r="I2580" s="168"/>
      <c r="J2580" s="168"/>
      <c r="K2580" s="168"/>
      <c r="L2580" s="196"/>
    </row>
    <row r="2581" spans="1:12" ht="26.25" customHeight="1">
      <c r="A2581" s="167"/>
      <c r="B2581" s="276"/>
      <c r="C2581" s="168"/>
      <c r="D2581" s="168"/>
      <c r="E2581" s="266"/>
      <c r="F2581" s="268"/>
      <c r="G2581" s="168"/>
      <c r="H2581" s="168"/>
      <c r="I2581" s="168"/>
      <c r="J2581" s="168"/>
      <c r="K2581" s="168"/>
      <c r="L2581" s="196"/>
    </row>
    <row r="2582" spans="1:12" ht="26.25" customHeight="1">
      <c r="A2582" s="167"/>
      <c r="B2582" s="276"/>
      <c r="C2582" s="168"/>
      <c r="D2582" s="168"/>
      <c r="E2582" s="266"/>
      <c r="F2582" s="268"/>
      <c r="G2582" s="168"/>
      <c r="H2582" s="168"/>
      <c r="I2582" s="168"/>
      <c r="J2582" s="168"/>
      <c r="K2582" s="168"/>
      <c r="L2582" s="196"/>
    </row>
    <row r="2583" spans="1:12" ht="26.25" customHeight="1">
      <c r="A2583" s="167"/>
      <c r="B2583" s="276"/>
      <c r="C2583" s="168"/>
      <c r="D2583" s="168"/>
      <c r="E2583" s="266"/>
      <c r="F2583" s="268"/>
      <c r="G2583" s="168"/>
      <c r="H2583" s="168"/>
      <c r="I2583" s="168"/>
      <c r="J2583" s="168"/>
      <c r="K2583" s="168"/>
      <c r="L2583" s="196"/>
    </row>
    <row r="2584" spans="1:12" ht="26.25" customHeight="1">
      <c r="A2584" s="167"/>
      <c r="B2584" s="276"/>
      <c r="C2584" s="168"/>
      <c r="D2584" s="168"/>
      <c r="E2584" s="266"/>
      <c r="F2584" s="268"/>
      <c r="G2584" s="168"/>
      <c r="H2584" s="168"/>
      <c r="I2584" s="168"/>
      <c r="J2584" s="168"/>
      <c r="K2584" s="168"/>
      <c r="L2584" s="196"/>
    </row>
    <row r="2585" spans="1:12" ht="26.25" customHeight="1">
      <c r="A2585" s="167"/>
      <c r="B2585" s="276"/>
      <c r="C2585" s="168"/>
      <c r="D2585" s="168"/>
      <c r="E2585" s="266"/>
      <c r="F2585" s="268"/>
      <c r="G2585" s="168"/>
      <c r="H2585" s="168"/>
      <c r="I2585" s="168"/>
      <c r="J2585" s="168"/>
      <c r="K2585" s="168"/>
      <c r="L2585" s="196"/>
    </row>
    <row r="2586" spans="1:12" ht="26.25" customHeight="1">
      <c r="A2586" s="167"/>
      <c r="B2586" s="276"/>
      <c r="C2586" s="168"/>
      <c r="D2586" s="168"/>
      <c r="E2586" s="266"/>
      <c r="F2586" s="268"/>
      <c r="G2586" s="168"/>
      <c r="H2586" s="168"/>
      <c r="I2586" s="168"/>
      <c r="J2586" s="168"/>
      <c r="K2586" s="168"/>
      <c r="L2586" s="196"/>
    </row>
    <row r="2587" spans="1:12" ht="26.25" customHeight="1">
      <c r="A2587" s="167"/>
      <c r="B2587" s="276"/>
      <c r="C2587" s="168"/>
      <c r="D2587" s="168"/>
      <c r="E2587" s="266"/>
      <c r="F2587" s="268"/>
      <c r="G2587" s="168"/>
      <c r="H2587" s="168"/>
      <c r="I2587" s="168"/>
      <c r="J2587" s="168"/>
      <c r="K2587" s="168"/>
      <c r="L2587" s="196"/>
    </row>
    <row r="2588" spans="1:12" ht="26.25" customHeight="1">
      <c r="A2588" s="167"/>
      <c r="B2588" s="276"/>
      <c r="C2588" s="168"/>
      <c r="D2588" s="168"/>
      <c r="E2588" s="266"/>
      <c r="F2588" s="268"/>
      <c r="G2588" s="168"/>
      <c r="H2588" s="168"/>
      <c r="I2588" s="168"/>
      <c r="J2588" s="168"/>
      <c r="K2588" s="168"/>
      <c r="L2588" s="196"/>
    </row>
    <row r="2589" spans="1:12" ht="26.25" customHeight="1">
      <c r="A2589" s="167"/>
      <c r="B2589" s="276"/>
      <c r="C2589" s="168"/>
      <c r="D2589" s="168"/>
      <c r="E2589" s="266"/>
      <c r="F2589" s="268"/>
      <c r="G2589" s="168"/>
      <c r="H2589" s="168"/>
      <c r="I2589" s="168"/>
      <c r="J2589" s="168"/>
      <c r="K2589" s="168"/>
      <c r="L2589" s="196"/>
    </row>
    <row r="2590" spans="1:12" ht="26.25" customHeight="1">
      <c r="A2590" s="167"/>
      <c r="B2590" s="276"/>
      <c r="C2590" s="168"/>
      <c r="D2590" s="168"/>
      <c r="E2590" s="266"/>
      <c r="F2590" s="268"/>
      <c r="G2590" s="168"/>
      <c r="H2590" s="168"/>
      <c r="I2590" s="168"/>
      <c r="J2590" s="168"/>
      <c r="K2590" s="168"/>
      <c r="L2590" s="196"/>
    </row>
    <row r="2591" spans="1:12" ht="26.25" customHeight="1">
      <c r="A2591" s="167"/>
      <c r="B2591" s="276"/>
      <c r="C2591" s="168"/>
      <c r="D2591" s="168"/>
      <c r="E2591" s="266"/>
      <c r="F2591" s="268"/>
      <c r="G2591" s="168"/>
      <c r="H2591" s="168"/>
      <c r="I2591" s="168"/>
      <c r="J2591" s="168"/>
      <c r="K2591" s="168"/>
      <c r="L2591" s="196"/>
    </row>
    <row r="2592" spans="1:12" ht="26.25" customHeight="1">
      <c r="A2592" s="167"/>
      <c r="B2592" s="276"/>
      <c r="C2592" s="168"/>
      <c r="D2592" s="168"/>
      <c r="E2592" s="266"/>
      <c r="F2592" s="268"/>
      <c r="G2592" s="168"/>
      <c r="H2592" s="168"/>
      <c r="I2592" s="168"/>
      <c r="J2592" s="168"/>
      <c r="K2592" s="168"/>
      <c r="L2592" s="196"/>
    </row>
    <row r="2593" spans="1:12" ht="26.25" customHeight="1">
      <c r="A2593" s="167"/>
      <c r="B2593" s="276"/>
      <c r="C2593" s="168"/>
      <c r="D2593" s="168"/>
      <c r="E2593" s="266"/>
      <c r="F2593" s="268"/>
      <c r="G2593" s="168"/>
      <c r="H2593" s="168"/>
      <c r="I2593" s="168"/>
      <c r="J2593" s="168"/>
      <c r="K2593" s="168"/>
      <c r="L2593" s="196"/>
    </row>
    <row r="2594" spans="1:12" ht="26.25" customHeight="1">
      <c r="A2594" s="167"/>
      <c r="B2594" s="276"/>
      <c r="C2594" s="168"/>
      <c r="D2594" s="168"/>
      <c r="E2594" s="266"/>
      <c r="F2594" s="268"/>
      <c r="G2594" s="168"/>
      <c r="H2594" s="168"/>
      <c r="I2594" s="168"/>
      <c r="J2594" s="168"/>
      <c r="K2594" s="168"/>
      <c r="L2594" s="196"/>
    </row>
    <row r="2595" spans="1:12" ht="26.25" customHeight="1">
      <c r="A2595" s="167"/>
      <c r="B2595" s="276"/>
      <c r="C2595" s="168"/>
      <c r="D2595" s="168"/>
      <c r="E2595" s="266"/>
      <c r="F2595" s="268"/>
      <c r="G2595" s="168"/>
      <c r="H2595" s="168"/>
      <c r="I2595" s="168"/>
      <c r="J2595" s="168"/>
      <c r="K2595" s="168"/>
      <c r="L2595" s="196"/>
    </row>
    <row r="2596" spans="1:12" ht="26.25" customHeight="1">
      <c r="A2596" s="167"/>
      <c r="B2596" s="276"/>
      <c r="C2596" s="168"/>
      <c r="D2596" s="168"/>
      <c r="E2596" s="266"/>
      <c r="F2596" s="268"/>
      <c r="G2596" s="168"/>
      <c r="H2596" s="168"/>
      <c r="I2596" s="168"/>
      <c r="J2596" s="168"/>
      <c r="K2596" s="168"/>
      <c r="L2596" s="196"/>
    </row>
    <row r="2597" spans="1:12" ht="26.25" customHeight="1">
      <c r="A2597" s="167"/>
      <c r="B2597" s="276"/>
      <c r="C2597" s="168"/>
      <c r="D2597" s="168"/>
      <c r="E2597" s="266"/>
      <c r="F2597" s="268"/>
      <c r="G2597" s="168"/>
      <c r="H2597" s="168"/>
      <c r="I2597" s="168"/>
      <c r="J2597" s="168"/>
      <c r="K2597" s="168"/>
      <c r="L2597" s="196"/>
    </row>
    <row r="2598" spans="1:12" ht="26.25" customHeight="1">
      <c r="A2598" s="167"/>
      <c r="B2598" s="276"/>
      <c r="C2598" s="168"/>
      <c r="D2598" s="168"/>
      <c r="E2598" s="266"/>
      <c r="F2598" s="268"/>
      <c r="G2598" s="168"/>
      <c r="H2598" s="168"/>
      <c r="I2598" s="168"/>
      <c r="J2598" s="168"/>
      <c r="K2598" s="168"/>
      <c r="L2598" s="196"/>
    </row>
    <row r="2599" spans="1:12" ht="26.25" customHeight="1">
      <c r="A2599" s="167"/>
      <c r="B2599" s="276"/>
      <c r="C2599" s="168"/>
      <c r="D2599" s="168"/>
      <c r="E2599" s="266"/>
      <c r="F2599" s="268"/>
      <c r="G2599" s="168"/>
      <c r="H2599" s="168"/>
      <c r="I2599" s="168"/>
      <c r="J2599" s="168"/>
      <c r="K2599" s="168"/>
      <c r="L2599" s="196"/>
    </row>
    <row r="2600" spans="1:12" ht="26.25" customHeight="1">
      <c r="A2600" s="167"/>
      <c r="B2600" s="276"/>
      <c r="C2600" s="168"/>
      <c r="D2600" s="168"/>
      <c r="E2600" s="266"/>
      <c r="F2600" s="268"/>
      <c r="G2600" s="168"/>
      <c r="H2600" s="168"/>
      <c r="I2600" s="168"/>
      <c r="J2600" s="168"/>
      <c r="K2600" s="168"/>
      <c r="L2600" s="196"/>
    </row>
    <row r="2601" spans="1:12" ht="26.25" customHeight="1">
      <c r="A2601" s="167"/>
      <c r="B2601" s="276"/>
      <c r="C2601" s="168"/>
      <c r="D2601" s="168"/>
      <c r="E2601" s="266"/>
      <c r="F2601" s="268"/>
      <c r="G2601" s="168"/>
      <c r="H2601" s="168"/>
      <c r="I2601" s="168"/>
      <c r="J2601" s="168"/>
      <c r="K2601" s="168"/>
      <c r="L2601" s="196"/>
    </row>
    <row r="2602" spans="1:12" ht="26.25" customHeight="1">
      <c r="A2602" s="167"/>
      <c r="B2602" s="276"/>
      <c r="C2602" s="168"/>
      <c r="D2602" s="168"/>
      <c r="E2602" s="266"/>
      <c r="F2602" s="268"/>
      <c r="G2602" s="168"/>
      <c r="H2602" s="168"/>
      <c r="I2602" s="168"/>
      <c r="J2602" s="168"/>
      <c r="K2602" s="168"/>
      <c r="L2602" s="196"/>
    </row>
    <row r="2603" spans="1:12" ht="26.25" customHeight="1">
      <c r="A2603" s="167"/>
      <c r="B2603" s="276"/>
      <c r="C2603" s="168"/>
      <c r="D2603" s="168"/>
      <c r="E2603" s="266"/>
      <c r="F2603" s="268"/>
      <c r="G2603" s="168"/>
      <c r="H2603" s="168"/>
      <c r="I2603" s="168"/>
      <c r="J2603" s="168"/>
      <c r="K2603" s="168"/>
      <c r="L2603" s="196"/>
    </row>
    <row r="2604" spans="1:12" ht="26.25" customHeight="1">
      <c r="A2604" s="167"/>
      <c r="B2604" s="276"/>
      <c r="C2604" s="168"/>
      <c r="D2604" s="168"/>
      <c r="E2604" s="266"/>
      <c r="F2604" s="268"/>
      <c r="G2604" s="168"/>
      <c r="H2604" s="168"/>
      <c r="I2604" s="168"/>
      <c r="J2604" s="168"/>
      <c r="K2604" s="168"/>
      <c r="L2604" s="196"/>
    </row>
    <row r="2605" spans="1:12" ht="26.25" customHeight="1">
      <c r="A2605" s="167"/>
      <c r="B2605" s="276"/>
      <c r="C2605" s="168"/>
      <c r="D2605" s="168"/>
      <c r="E2605" s="266"/>
      <c r="F2605" s="268"/>
      <c r="G2605" s="168"/>
      <c r="H2605" s="168"/>
      <c r="I2605" s="168"/>
      <c r="J2605" s="168"/>
      <c r="K2605" s="168"/>
      <c r="L2605" s="196"/>
    </row>
    <row r="2606" spans="1:12" ht="26.25" customHeight="1">
      <c r="A2606" s="167"/>
      <c r="B2606" s="276"/>
      <c r="C2606" s="168"/>
      <c r="D2606" s="168"/>
      <c r="E2606" s="266"/>
      <c r="F2606" s="268"/>
      <c r="G2606" s="168"/>
      <c r="H2606" s="168"/>
      <c r="I2606" s="168"/>
      <c r="J2606" s="168"/>
      <c r="K2606" s="168"/>
      <c r="L2606" s="196"/>
    </row>
    <row r="2607" spans="1:12" ht="26.25" customHeight="1">
      <c r="A2607" s="167"/>
      <c r="B2607" s="276"/>
      <c r="C2607" s="168"/>
      <c r="D2607" s="168"/>
      <c r="E2607" s="266"/>
      <c r="F2607" s="268"/>
      <c r="G2607" s="168"/>
      <c r="H2607" s="168"/>
      <c r="I2607" s="168"/>
      <c r="J2607" s="168"/>
      <c r="K2607" s="168"/>
      <c r="L2607" s="196"/>
    </row>
    <row r="2608" spans="1:12" ht="26.25" customHeight="1">
      <c r="A2608" s="167"/>
      <c r="B2608" s="276"/>
      <c r="C2608" s="168"/>
      <c r="D2608" s="168"/>
      <c r="E2608" s="266"/>
      <c r="F2608" s="268"/>
      <c r="G2608" s="168"/>
      <c r="H2608" s="168"/>
      <c r="I2608" s="168"/>
      <c r="J2608" s="168"/>
      <c r="K2608" s="168"/>
      <c r="L2608" s="196"/>
    </row>
    <row r="2609" spans="1:12" ht="26.25" customHeight="1">
      <c r="A2609" s="167"/>
      <c r="B2609" s="276"/>
      <c r="C2609" s="168"/>
      <c r="D2609" s="168"/>
      <c r="E2609" s="266"/>
      <c r="F2609" s="268"/>
      <c r="G2609" s="168"/>
      <c r="H2609" s="168"/>
      <c r="I2609" s="168"/>
      <c r="J2609" s="168"/>
      <c r="K2609" s="168"/>
      <c r="L2609" s="196"/>
    </row>
    <row r="2610" spans="1:12" ht="26.25" customHeight="1">
      <c r="A2610" s="167"/>
      <c r="B2610" s="276"/>
      <c r="C2610" s="168"/>
      <c r="D2610" s="168"/>
      <c r="E2610" s="266"/>
      <c r="F2610" s="268"/>
      <c r="G2610" s="168"/>
      <c r="H2610" s="168"/>
      <c r="I2610" s="168"/>
      <c r="J2610" s="168"/>
      <c r="K2610" s="168"/>
      <c r="L2610" s="196"/>
    </row>
    <row r="2611" spans="1:12" ht="26.25" customHeight="1">
      <c r="A2611" s="167"/>
      <c r="B2611" s="276"/>
      <c r="C2611" s="168"/>
      <c r="D2611" s="168"/>
      <c r="E2611" s="266"/>
      <c r="F2611" s="268"/>
      <c r="G2611" s="168"/>
      <c r="H2611" s="168"/>
      <c r="I2611" s="168"/>
      <c r="J2611" s="168"/>
      <c r="K2611" s="168"/>
      <c r="L2611" s="196"/>
    </row>
    <row r="2612" spans="1:12" ht="26.25" customHeight="1">
      <c r="A2612" s="167"/>
      <c r="B2612" s="276"/>
      <c r="C2612" s="168"/>
      <c r="D2612" s="168"/>
      <c r="E2612" s="266"/>
      <c r="F2612" s="268"/>
      <c r="G2612" s="168"/>
      <c r="H2612" s="168"/>
      <c r="I2612" s="168"/>
      <c r="J2612" s="168"/>
      <c r="K2612" s="168"/>
      <c r="L2612" s="196"/>
    </row>
    <row r="2613" spans="1:12" ht="26.25" customHeight="1">
      <c r="A2613" s="167"/>
      <c r="B2613" s="276"/>
      <c r="C2613" s="168"/>
      <c r="D2613" s="168"/>
      <c r="E2613" s="266"/>
      <c r="F2613" s="268"/>
      <c r="G2613" s="168"/>
      <c r="H2613" s="168"/>
      <c r="I2613" s="168"/>
      <c r="J2613" s="168"/>
      <c r="K2613" s="168"/>
      <c r="L2613" s="196"/>
    </row>
    <row r="2614" spans="1:12" ht="26.25" customHeight="1">
      <c r="A2614" s="167"/>
      <c r="B2614" s="276"/>
      <c r="C2614" s="168"/>
      <c r="D2614" s="168"/>
      <c r="E2614" s="266"/>
      <c r="F2614" s="268"/>
      <c r="G2614" s="168"/>
      <c r="H2614" s="168"/>
      <c r="I2614" s="168"/>
      <c r="J2614" s="168"/>
      <c r="K2614" s="168"/>
      <c r="L2614" s="196"/>
    </row>
    <row r="2615" spans="1:12" ht="26.25" customHeight="1">
      <c r="A2615" s="167"/>
      <c r="B2615" s="276"/>
      <c r="C2615" s="168"/>
      <c r="D2615" s="168"/>
      <c r="E2615" s="266"/>
      <c r="F2615" s="268"/>
      <c r="G2615" s="168"/>
      <c r="H2615" s="168"/>
      <c r="I2615" s="168"/>
      <c r="J2615" s="168"/>
      <c r="K2615" s="168"/>
      <c r="L2615" s="196"/>
    </row>
    <row r="2616" spans="1:12" ht="26.25" customHeight="1">
      <c r="A2616" s="167"/>
      <c r="B2616" s="276"/>
      <c r="C2616" s="168"/>
      <c r="D2616" s="168"/>
      <c r="E2616" s="266"/>
      <c r="F2616" s="268"/>
      <c r="G2616" s="168"/>
      <c r="H2616" s="168"/>
      <c r="I2616" s="168"/>
      <c r="J2616" s="168"/>
      <c r="K2616" s="168"/>
      <c r="L2616" s="196"/>
    </row>
    <row r="2617" spans="1:12" ht="26.25" customHeight="1">
      <c r="A2617" s="167"/>
      <c r="B2617" s="276"/>
      <c r="C2617" s="168"/>
      <c r="D2617" s="168"/>
      <c r="E2617" s="266"/>
      <c r="F2617" s="268"/>
      <c r="G2617" s="168"/>
      <c r="H2617" s="168"/>
      <c r="I2617" s="168"/>
      <c r="J2617" s="168"/>
      <c r="K2617" s="168"/>
      <c r="L2617" s="196"/>
    </row>
    <row r="2618" spans="1:12" ht="26.25" customHeight="1">
      <c r="A2618" s="167"/>
      <c r="B2618" s="276"/>
      <c r="C2618" s="168"/>
      <c r="D2618" s="168"/>
      <c r="E2618" s="266"/>
      <c r="F2618" s="268"/>
      <c r="G2618" s="168"/>
      <c r="H2618" s="168"/>
      <c r="I2618" s="168"/>
      <c r="J2618" s="168"/>
      <c r="K2618" s="168"/>
      <c r="L2618" s="196"/>
    </row>
    <row r="2619" spans="1:12" ht="26.25" customHeight="1">
      <c r="A2619" s="167"/>
      <c r="B2619" s="276"/>
      <c r="C2619" s="168"/>
      <c r="D2619" s="168"/>
      <c r="E2619" s="266"/>
      <c r="F2619" s="268"/>
      <c r="G2619" s="168"/>
      <c r="H2619" s="168"/>
      <c r="I2619" s="168"/>
      <c r="J2619" s="168"/>
      <c r="K2619" s="168"/>
      <c r="L2619" s="196"/>
    </row>
    <row r="2620" spans="1:12" ht="26.25" customHeight="1">
      <c r="A2620" s="167"/>
      <c r="B2620" s="276"/>
      <c r="C2620" s="168"/>
      <c r="D2620" s="168"/>
      <c r="E2620" s="266"/>
      <c r="F2620" s="268"/>
      <c r="G2620" s="168"/>
      <c r="H2620" s="168"/>
      <c r="I2620" s="168"/>
      <c r="J2620" s="168"/>
      <c r="K2620" s="168"/>
      <c r="L2620" s="196"/>
    </row>
    <row r="2621" spans="1:12" ht="26.25" customHeight="1">
      <c r="A2621" s="167"/>
      <c r="B2621" s="276"/>
      <c r="C2621" s="168"/>
      <c r="D2621" s="168"/>
      <c r="E2621" s="266"/>
      <c r="F2621" s="268"/>
      <c r="G2621" s="168"/>
      <c r="H2621" s="168"/>
      <c r="I2621" s="168"/>
      <c r="J2621" s="168"/>
      <c r="K2621" s="168"/>
      <c r="L2621" s="196"/>
    </row>
    <row r="2622" spans="1:12" ht="26.25" customHeight="1">
      <c r="A2622" s="167"/>
      <c r="B2622" s="276"/>
      <c r="C2622" s="168"/>
      <c r="D2622" s="168"/>
      <c r="E2622" s="266"/>
      <c r="F2622" s="268"/>
      <c r="G2622" s="168"/>
      <c r="H2622" s="168"/>
      <c r="I2622" s="168"/>
      <c r="J2622" s="168"/>
      <c r="K2622" s="168"/>
      <c r="L2622" s="196"/>
    </row>
    <row r="2623" spans="1:12" ht="26.25" customHeight="1">
      <c r="A2623" s="167"/>
      <c r="B2623" s="276"/>
      <c r="C2623" s="168"/>
      <c r="D2623" s="168"/>
      <c r="E2623" s="266"/>
      <c r="F2623" s="268"/>
      <c r="G2623" s="168"/>
      <c r="H2623" s="168"/>
      <c r="I2623" s="168"/>
      <c r="J2623" s="168"/>
      <c r="K2623" s="168"/>
      <c r="L2623" s="196"/>
    </row>
    <row r="2624" spans="1:12" ht="26.25" customHeight="1">
      <c r="A2624" s="167"/>
      <c r="B2624" s="276"/>
      <c r="C2624" s="168"/>
      <c r="D2624" s="168"/>
      <c r="E2624" s="266"/>
      <c r="F2624" s="268"/>
      <c r="G2624" s="168"/>
      <c r="H2624" s="168"/>
      <c r="I2624" s="168"/>
      <c r="J2624" s="168"/>
      <c r="K2624" s="168"/>
      <c r="L2624" s="196"/>
    </row>
    <row r="2625" spans="1:12" ht="26.25" customHeight="1">
      <c r="A2625" s="167"/>
      <c r="B2625" s="276"/>
      <c r="C2625" s="168"/>
      <c r="D2625" s="168"/>
      <c r="E2625" s="266"/>
      <c r="F2625" s="268"/>
      <c r="G2625" s="168"/>
      <c r="H2625" s="168"/>
      <c r="I2625" s="168"/>
      <c r="J2625" s="168"/>
      <c r="K2625" s="168"/>
      <c r="L2625" s="196"/>
    </row>
    <row r="2626" spans="1:12" ht="26.25" customHeight="1">
      <c r="A2626" s="167"/>
      <c r="B2626" s="276"/>
      <c r="C2626" s="168"/>
      <c r="D2626" s="168"/>
      <c r="E2626" s="266"/>
      <c r="F2626" s="268"/>
      <c r="G2626" s="168"/>
      <c r="H2626" s="168"/>
      <c r="I2626" s="168"/>
      <c r="J2626" s="168"/>
      <c r="K2626" s="168"/>
      <c r="L2626" s="196"/>
    </row>
    <row r="2627" spans="1:12" ht="26.25" customHeight="1">
      <c r="A2627" s="167"/>
      <c r="B2627" s="276"/>
      <c r="C2627" s="168"/>
      <c r="D2627" s="168"/>
      <c r="E2627" s="266"/>
      <c r="F2627" s="268"/>
      <c r="G2627" s="168"/>
      <c r="H2627" s="168"/>
      <c r="I2627" s="168"/>
      <c r="J2627" s="168"/>
      <c r="K2627" s="168"/>
      <c r="L2627" s="196"/>
    </row>
    <row r="2628" spans="1:12" ht="26.25" customHeight="1">
      <c r="A2628" s="167"/>
      <c r="B2628" s="276"/>
      <c r="C2628" s="168"/>
      <c r="D2628" s="168"/>
      <c r="E2628" s="266"/>
      <c r="F2628" s="268"/>
      <c r="G2628" s="168"/>
      <c r="H2628" s="168"/>
      <c r="I2628" s="168"/>
      <c r="J2628" s="168"/>
      <c r="K2628" s="168"/>
      <c r="L2628" s="196"/>
    </row>
    <row r="2629" spans="1:12" ht="26.25" customHeight="1">
      <c r="A2629" s="167"/>
      <c r="B2629" s="276"/>
      <c r="C2629" s="168"/>
      <c r="D2629" s="168"/>
      <c r="E2629" s="266"/>
      <c r="F2629" s="268"/>
      <c r="G2629" s="168"/>
      <c r="H2629" s="168"/>
      <c r="I2629" s="168"/>
      <c r="J2629" s="168"/>
      <c r="K2629" s="168"/>
      <c r="L2629" s="196"/>
    </row>
    <row r="2630" spans="1:12" ht="26.25" customHeight="1">
      <c r="A2630" s="167"/>
      <c r="B2630" s="276"/>
      <c r="C2630" s="168"/>
      <c r="D2630" s="168"/>
      <c r="E2630" s="266"/>
      <c r="F2630" s="268"/>
      <c r="G2630" s="168"/>
      <c r="H2630" s="168"/>
      <c r="I2630" s="168"/>
      <c r="J2630" s="168"/>
      <c r="K2630" s="168"/>
      <c r="L2630" s="196"/>
    </row>
    <row r="2631" spans="1:12" ht="26.25" customHeight="1">
      <c r="A2631" s="167"/>
      <c r="B2631" s="276"/>
      <c r="C2631" s="168"/>
      <c r="D2631" s="168"/>
      <c r="E2631" s="266"/>
      <c r="F2631" s="268"/>
      <c r="G2631" s="168"/>
      <c r="H2631" s="168"/>
      <c r="I2631" s="168"/>
      <c r="J2631" s="168"/>
      <c r="K2631" s="168"/>
      <c r="L2631" s="196"/>
    </row>
    <row r="2632" spans="1:12" ht="26.25" customHeight="1">
      <c r="A2632" s="167"/>
      <c r="B2632" s="276"/>
      <c r="C2632" s="168"/>
      <c r="D2632" s="168"/>
      <c r="E2632" s="266"/>
      <c r="F2632" s="268"/>
      <c r="G2632" s="168"/>
      <c r="H2632" s="168"/>
      <c r="I2632" s="168"/>
      <c r="J2632" s="168"/>
      <c r="K2632" s="168"/>
      <c r="L2632" s="196"/>
    </row>
    <row r="2633" spans="1:12" ht="26.25" customHeight="1">
      <c r="A2633" s="167"/>
      <c r="B2633" s="276"/>
      <c r="C2633" s="168"/>
      <c r="D2633" s="168"/>
      <c r="E2633" s="266"/>
      <c r="F2633" s="268"/>
      <c r="G2633" s="168"/>
      <c r="H2633" s="168"/>
      <c r="I2633" s="168"/>
      <c r="J2633" s="168"/>
      <c r="K2633" s="168"/>
      <c r="L2633" s="196"/>
    </row>
    <row r="2634" spans="1:12" ht="26.25" customHeight="1">
      <c r="A2634" s="167"/>
      <c r="B2634" s="276"/>
      <c r="C2634" s="168"/>
      <c r="D2634" s="168"/>
      <c r="E2634" s="266"/>
      <c r="F2634" s="268"/>
      <c r="G2634" s="168"/>
      <c r="H2634" s="168"/>
      <c r="I2634" s="168"/>
      <c r="J2634" s="168"/>
      <c r="K2634" s="168"/>
      <c r="L2634" s="196"/>
    </row>
    <row r="2635" spans="1:12" ht="26.25" customHeight="1">
      <c r="A2635" s="167"/>
      <c r="B2635" s="276"/>
      <c r="C2635" s="168"/>
      <c r="D2635" s="168"/>
      <c r="E2635" s="266"/>
      <c r="F2635" s="268"/>
      <c r="G2635" s="168"/>
      <c r="H2635" s="168"/>
      <c r="I2635" s="168"/>
      <c r="J2635" s="168"/>
      <c r="K2635" s="168"/>
      <c r="L2635" s="196"/>
    </row>
    <row r="2636" spans="1:12" ht="26.25" customHeight="1">
      <c r="A2636" s="167"/>
      <c r="B2636" s="276"/>
      <c r="C2636" s="168"/>
      <c r="D2636" s="168"/>
      <c r="E2636" s="266"/>
      <c r="F2636" s="268"/>
      <c r="G2636" s="168"/>
      <c r="H2636" s="168"/>
      <c r="I2636" s="168"/>
      <c r="J2636" s="168"/>
      <c r="K2636" s="168"/>
      <c r="L2636" s="196"/>
    </row>
    <row r="2637" spans="1:12" ht="26.25" customHeight="1">
      <c r="A2637" s="167"/>
      <c r="B2637" s="276"/>
      <c r="C2637" s="168"/>
      <c r="D2637" s="168"/>
      <c r="E2637" s="266"/>
      <c r="F2637" s="268"/>
      <c r="G2637" s="168"/>
      <c r="H2637" s="168"/>
      <c r="I2637" s="168"/>
      <c r="J2637" s="168"/>
      <c r="K2637" s="168"/>
      <c r="L2637" s="196"/>
    </row>
    <row r="2638" spans="1:12" ht="26.25" customHeight="1">
      <c r="A2638" s="167"/>
      <c r="B2638" s="276"/>
      <c r="C2638" s="168"/>
      <c r="D2638" s="168"/>
      <c r="E2638" s="266"/>
      <c r="F2638" s="268"/>
      <c r="G2638" s="168"/>
      <c r="H2638" s="168"/>
      <c r="I2638" s="168"/>
      <c r="J2638" s="168"/>
      <c r="K2638" s="168"/>
      <c r="L2638" s="196"/>
    </row>
    <row r="2639" spans="1:12" ht="26.25" customHeight="1">
      <c r="A2639" s="167"/>
      <c r="B2639" s="276"/>
      <c r="C2639" s="168"/>
      <c r="D2639" s="168"/>
      <c r="E2639" s="266"/>
      <c r="F2639" s="268"/>
      <c r="G2639" s="168"/>
      <c r="H2639" s="168"/>
      <c r="I2639" s="168"/>
      <c r="J2639" s="168"/>
      <c r="K2639" s="168"/>
      <c r="L2639" s="196"/>
    </row>
    <row r="2640" spans="1:12" ht="26.25" customHeight="1">
      <c r="A2640" s="167"/>
      <c r="B2640" s="276"/>
      <c r="C2640" s="168"/>
      <c r="D2640" s="168"/>
      <c r="E2640" s="266"/>
      <c r="F2640" s="268"/>
      <c r="G2640" s="168"/>
      <c r="H2640" s="168"/>
      <c r="I2640" s="168"/>
      <c r="J2640" s="168"/>
      <c r="K2640" s="168"/>
      <c r="L2640" s="196"/>
    </row>
    <row r="2641" spans="1:12" ht="26.25" customHeight="1">
      <c r="A2641" s="167"/>
      <c r="B2641" s="276"/>
      <c r="C2641" s="168"/>
      <c r="D2641" s="168"/>
      <c r="E2641" s="266"/>
      <c r="F2641" s="268"/>
      <c r="G2641" s="168"/>
      <c r="H2641" s="168"/>
      <c r="I2641" s="168"/>
      <c r="J2641" s="168"/>
      <c r="K2641" s="168"/>
      <c r="L2641" s="196"/>
    </row>
    <row r="2642" spans="1:12" ht="26.25" customHeight="1">
      <c r="A2642" s="167"/>
      <c r="B2642" s="276"/>
      <c r="C2642" s="168"/>
      <c r="D2642" s="168"/>
      <c r="E2642" s="266"/>
      <c r="F2642" s="268"/>
      <c r="G2642" s="168"/>
      <c r="H2642" s="168"/>
      <c r="I2642" s="168"/>
      <c r="J2642" s="168"/>
      <c r="K2642" s="168"/>
      <c r="L2642" s="196"/>
    </row>
    <row r="2643" spans="1:12" ht="26.25" customHeight="1">
      <c r="A2643" s="167"/>
      <c r="B2643" s="276"/>
      <c r="C2643" s="168"/>
      <c r="D2643" s="168"/>
      <c r="E2643" s="266"/>
      <c r="F2643" s="268"/>
      <c r="G2643" s="168"/>
      <c r="H2643" s="168"/>
      <c r="I2643" s="168"/>
      <c r="J2643" s="168"/>
      <c r="K2643" s="168"/>
      <c r="L2643" s="196"/>
    </row>
    <row r="2644" spans="1:12" ht="26.25" customHeight="1">
      <c r="A2644" s="167"/>
      <c r="B2644" s="276"/>
      <c r="C2644" s="168"/>
      <c r="D2644" s="168"/>
      <c r="E2644" s="266"/>
      <c r="F2644" s="268"/>
      <c r="G2644" s="168"/>
      <c r="H2644" s="168"/>
      <c r="I2644" s="168"/>
      <c r="J2644" s="168"/>
      <c r="K2644" s="168"/>
      <c r="L2644" s="196"/>
    </row>
    <row r="2645" spans="1:12" ht="26.25" customHeight="1">
      <c r="A2645" s="167"/>
      <c r="B2645" s="276"/>
      <c r="C2645" s="168"/>
      <c r="D2645" s="168"/>
      <c r="E2645" s="266"/>
      <c r="F2645" s="268"/>
      <c r="G2645" s="168"/>
      <c r="H2645" s="168"/>
      <c r="I2645" s="168"/>
      <c r="J2645" s="168"/>
      <c r="K2645" s="168"/>
      <c r="L2645" s="196"/>
    </row>
    <row r="2646" spans="1:12" ht="26.25" customHeight="1">
      <c r="A2646" s="167"/>
      <c r="B2646" s="276"/>
      <c r="C2646" s="168"/>
      <c r="D2646" s="168"/>
      <c r="E2646" s="266"/>
      <c r="F2646" s="268"/>
      <c r="G2646" s="168"/>
      <c r="H2646" s="168"/>
      <c r="I2646" s="168"/>
      <c r="J2646" s="168"/>
      <c r="K2646" s="168"/>
      <c r="L2646" s="196"/>
    </row>
    <row r="2647" spans="1:12" ht="26.25" customHeight="1">
      <c r="A2647" s="167"/>
      <c r="B2647" s="276"/>
      <c r="C2647" s="168"/>
      <c r="D2647" s="168"/>
      <c r="E2647" s="266"/>
      <c r="F2647" s="268"/>
      <c r="G2647" s="168"/>
      <c r="H2647" s="168"/>
      <c r="I2647" s="168"/>
      <c r="J2647" s="168"/>
      <c r="K2647" s="168"/>
      <c r="L2647" s="196"/>
    </row>
    <row r="2648" spans="1:12" ht="26.25" customHeight="1">
      <c r="A2648" s="167"/>
      <c r="B2648" s="276"/>
      <c r="C2648" s="168"/>
      <c r="D2648" s="168"/>
      <c r="E2648" s="266"/>
      <c r="F2648" s="268"/>
      <c r="G2648" s="168"/>
      <c r="H2648" s="168"/>
      <c r="I2648" s="168"/>
      <c r="J2648" s="168"/>
      <c r="K2648" s="168"/>
      <c r="L2648" s="196"/>
    </row>
    <row r="2649" spans="1:12" ht="26.25" customHeight="1">
      <c r="A2649" s="167"/>
      <c r="B2649" s="276"/>
      <c r="C2649" s="168"/>
      <c r="D2649" s="168"/>
      <c r="E2649" s="266"/>
      <c r="F2649" s="268"/>
      <c r="G2649" s="168"/>
      <c r="H2649" s="168"/>
      <c r="I2649" s="168"/>
      <c r="J2649" s="168"/>
      <c r="K2649" s="168"/>
      <c r="L2649" s="196"/>
    </row>
    <row r="2650" spans="1:12" ht="26.25" customHeight="1">
      <c r="A2650" s="167"/>
      <c r="B2650" s="276"/>
      <c r="C2650" s="168"/>
      <c r="D2650" s="168"/>
      <c r="E2650" s="266"/>
      <c r="F2650" s="268"/>
      <c r="G2650" s="168"/>
      <c r="H2650" s="168"/>
      <c r="I2650" s="168"/>
      <c r="J2650" s="168"/>
      <c r="K2650" s="168"/>
      <c r="L2650" s="196"/>
    </row>
    <row r="2651" spans="1:12" ht="26.25" customHeight="1">
      <c r="A2651" s="167"/>
      <c r="B2651" s="276"/>
      <c r="C2651" s="168"/>
      <c r="D2651" s="168"/>
      <c r="E2651" s="266"/>
      <c r="F2651" s="268"/>
      <c r="G2651" s="168"/>
      <c r="H2651" s="168"/>
      <c r="I2651" s="168"/>
      <c r="J2651" s="168"/>
      <c r="K2651" s="168"/>
      <c r="L2651" s="196"/>
    </row>
    <row r="2652" spans="1:12" ht="26.25" customHeight="1">
      <c r="A2652" s="167"/>
      <c r="B2652" s="276"/>
      <c r="C2652" s="168"/>
      <c r="D2652" s="168"/>
      <c r="E2652" s="266"/>
      <c r="F2652" s="268"/>
      <c r="G2652" s="168"/>
      <c r="H2652" s="168"/>
      <c r="I2652" s="168"/>
      <c r="J2652" s="168"/>
      <c r="K2652" s="168"/>
      <c r="L2652" s="196"/>
    </row>
    <row r="2653" spans="1:12" ht="26.25" customHeight="1">
      <c r="A2653" s="167"/>
      <c r="B2653" s="276"/>
      <c r="C2653" s="168"/>
      <c r="D2653" s="168"/>
      <c r="E2653" s="266"/>
      <c r="F2653" s="268"/>
      <c r="G2653" s="168"/>
      <c r="H2653" s="168"/>
      <c r="I2653" s="168"/>
      <c r="J2653" s="168"/>
      <c r="K2653" s="168"/>
      <c r="L2653" s="196"/>
    </row>
    <row r="2654" spans="1:12" ht="26.25" customHeight="1">
      <c r="A2654" s="167"/>
      <c r="B2654" s="276"/>
      <c r="C2654" s="168"/>
      <c r="D2654" s="168"/>
      <c r="E2654" s="266"/>
      <c r="F2654" s="268"/>
      <c r="G2654" s="168"/>
      <c r="H2654" s="168"/>
      <c r="I2654" s="168"/>
      <c r="J2654" s="168"/>
      <c r="K2654" s="168"/>
      <c r="L2654" s="196"/>
    </row>
    <row r="2655" spans="1:12" ht="26.25" customHeight="1">
      <c r="A2655" s="167"/>
      <c r="B2655" s="276"/>
      <c r="C2655" s="168"/>
      <c r="D2655" s="168"/>
      <c r="E2655" s="266"/>
      <c r="F2655" s="268"/>
      <c r="G2655" s="168"/>
      <c r="H2655" s="168"/>
      <c r="I2655" s="168"/>
      <c r="J2655" s="168"/>
      <c r="K2655" s="168"/>
      <c r="L2655" s="196"/>
    </row>
    <row r="2656" spans="1:12" ht="26.25" customHeight="1">
      <c r="A2656" s="167"/>
      <c r="B2656" s="276"/>
      <c r="C2656" s="168"/>
      <c r="D2656" s="168"/>
      <c r="E2656" s="266"/>
      <c r="F2656" s="268"/>
      <c r="G2656" s="168"/>
      <c r="H2656" s="168"/>
      <c r="I2656" s="168"/>
      <c r="J2656" s="168"/>
      <c r="K2656" s="168"/>
      <c r="L2656" s="196"/>
    </row>
    <row r="2657" spans="1:12" ht="26.25" customHeight="1">
      <c r="A2657" s="167"/>
      <c r="B2657" s="276"/>
      <c r="C2657" s="168"/>
      <c r="D2657" s="168"/>
      <c r="E2657" s="266"/>
      <c r="F2657" s="268"/>
      <c r="G2657" s="168"/>
      <c r="H2657" s="168"/>
      <c r="I2657" s="168"/>
      <c r="J2657" s="168"/>
      <c r="K2657" s="168"/>
      <c r="L2657" s="196"/>
    </row>
    <row r="2658" spans="1:12" ht="26.25" customHeight="1">
      <c r="A2658" s="167"/>
      <c r="B2658" s="276"/>
      <c r="C2658" s="168"/>
      <c r="D2658" s="168"/>
      <c r="E2658" s="266"/>
      <c r="F2658" s="268"/>
      <c r="G2658" s="168"/>
      <c r="H2658" s="168"/>
      <c r="I2658" s="168"/>
      <c r="J2658" s="168"/>
      <c r="K2658" s="168"/>
      <c r="L2658" s="196"/>
    </row>
    <row r="2659" spans="1:12" ht="26.25" customHeight="1">
      <c r="A2659" s="167"/>
      <c r="B2659" s="276"/>
      <c r="C2659" s="168"/>
      <c r="D2659" s="168"/>
      <c r="E2659" s="266"/>
      <c r="F2659" s="268"/>
      <c r="G2659" s="168"/>
      <c r="H2659" s="168"/>
      <c r="I2659" s="168"/>
      <c r="J2659" s="168"/>
      <c r="K2659" s="168"/>
      <c r="L2659" s="196"/>
    </row>
    <row r="2660" spans="1:12" ht="26.25" customHeight="1">
      <c r="A2660" s="167"/>
      <c r="B2660" s="276"/>
      <c r="C2660" s="168"/>
      <c r="D2660" s="168"/>
      <c r="E2660" s="266"/>
      <c r="F2660" s="268"/>
      <c r="G2660" s="168"/>
      <c r="H2660" s="168"/>
      <c r="I2660" s="168"/>
      <c r="J2660" s="168"/>
      <c r="K2660" s="168"/>
      <c r="L2660" s="196"/>
    </row>
    <row r="2661" spans="1:12" ht="26.25" customHeight="1">
      <c r="A2661" s="167"/>
      <c r="B2661" s="276"/>
      <c r="C2661" s="168"/>
      <c r="D2661" s="168"/>
      <c r="E2661" s="266"/>
      <c r="F2661" s="268"/>
      <c r="G2661" s="168"/>
      <c r="H2661" s="168"/>
      <c r="I2661" s="168"/>
      <c r="J2661" s="168"/>
      <c r="K2661" s="168"/>
      <c r="L2661" s="196"/>
    </row>
    <row r="2662" spans="1:12" ht="26.25" customHeight="1">
      <c r="A2662" s="167"/>
      <c r="B2662" s="276"/>
      <c r="C2662" s="168"/>
      <c r="D2662" s="168"/>
      <c r="E2662" s="266"/>
      <c r="F2662" s="268"/>
      <c r="G2662" s="168"/>
      <c r="H2662" s="168"/>
      <c r="I2662" s="168"/>
      <c r="J2662" s="168"/>
      <c r="K2662" s="168"/>
      <c r="L2662" s="196"/>
    </row>
    <row r="2663" spans="1:12" ht="26.25" customHeight="1">
      <c r="A2663" s="167"/>
      <c r="B2663" s="276"/>
      <c r="C2663" s="168"/>
      <c r="D2663" s="168"/>
      <c r="E2663" s="266"/>
      <c r="F2663" s="268"/>
      <c r="G2663" s="168"/>
      <c r="H2663" s="168"/>
      <c r="I2663" s="168"/>
      <c r="J2663" s="168"/>
      <c r="K2663" s="168"/>
      <c r="L2663" s="196"/>
    </row>
    <row r="2664" spans="1:12" ht="26.25" customHeight="1">
      <c r="A2664" s="167"/>
      <c r="B2664" s="276"/>
      <c r="C2664" s="168"/>
      <c r="D2664" s="168"/>
      <c r="E2664" s="266"/>
      <c r="F2664" s="268"/>
      <c r="G2664" s="168"/>
      <c r="H2664" s="168"/>
      <c r="I2664" s="168"/>
      <c r="J2664" s="168"/>
      <c r="K2664" s="168"/>
      <c r="L2664" s="196"/>
    </row>
    <row r="2665" spans="1:12" ht="26.25" customHeight="1">
      <c r="A2665" s="167"/>
      <c r="B2665" s="276"/>
      <c r="C2665" s="168"/>
      <c r="D2665" s="168"/>
      <c r="E2665" s="266"/>
      <c r="F2665" s="268"/>
      <c r="G2665" s="168"/>
      <c r="H2665" s="168"/>
      <c r="I2665" s="168"/>
      <c r="J2665" s="168"/>
      <c r="K2665" s="168"/>
      <c r="L2665" s="196"/>
    </row>
    <row r="2666" spans="1:12" ht="26.25" customHeight="1">
      <c r="A2666" s="167"/>
      <c r="B2666" s="276"/>
      <c r="C2666" s="168"/>
      <c r="D2666" s="168"/>
      <c r="E2666" s="266"/>
      <c r="F2666" s="268"/>
      <c r="G2666" s="168"/>
      <c r="H2666" s="168"/>
      <c r="I2666" s="168"/>
      <c r="J2666" s="168"/>
      <c r="K2666" s="168"/>
      <c r="L2666" s="196"/>
    </row>
    <row r="2667" spans="1:12" ht="26.25" customHeight="1">
      <c r="A2667" s="167"/>
      <c r="B2667" s="276"/>
      <c r="C2667" s="168"/>
      <c r="D2667" s="168"/>
      <c r="E2667" s="266"/>
      <c r="F2667" s="268"/>
      <c r="G2667" s="168"/>
      <c r="H2667" s="168"/>
      <c r="I2667" s="168"/>
      <c r="J2667" s="168"/>
      <c r="K2667" s="168"/>
      <c r="L2667" s="196"/>
    </row>
    <row r="2668" spans="1:12" ht="26.25" customHeight="1">
      <c r="A2668" s="167"/>
      <c r="B2668" s="276"/>
      <c r="C2668" s="168"/>
      <c r="D2668" s="168"/>
      <c r="E2668" s="266"/>
      <c r="F2668" s="268"/>
      <c r="G2668" s="168"/>
      <c r="H2668" s="168"/>
      <c r="I2668" s="168"/>
      <c r="J2668" s="168"/>
      <c r="K2668" s="168"/>
      <c r="L2668" s="196"/>
    </row>
    <row r="2669" spans="1:12" ht="26.25" customHeight="1">
      <c r="A2669" s="167"/>
      <c r="B2669" s="276"/>
      <c r="C2669" s="168"/>
      <c r="D2669" s="168"/>
      <c r="E2669" s="266"/>
      <c r="F2669" s="268"/>
      <c r="G2669" s="168"/>
      <c r="H2669" s="168"/>
      <c r="I2669" s="168"/>
      <c r="J2669" s="168"/>
      <c r="K2669" s="168"/>
      <c r="L2669" s="196"/>
    </row>
    <row r="2670" spans="1:12" ht="26.25" customHeight="1">
      <c r="A2670" s="167"/>
      <c r="B2670" s="276"/>
      <c r="C2670" s="168"/>
      <c r="D2670" s="168"/>
      <c r="E2670" s="266"/>
      <c r="F2670" s="268"/>
      <c r="G2670" s="168"/>
      <c r="H2670" s="168"/>
      <c r="I2670" s="168"/>
      <c r="J2670" s="168"/>
      <c r="K2670" s="168"/>
      <c r="L2670" s="196"/>
    </row>
    <row r="2671" spans="1:12" ht="26.25" customHeight="1">
      <c r="A2671" s="167"/>
      <c r="B2671" s="276"/>
      <c r="C2671" s="168"/>
      <c r="D2671" s="168"/>
      <c r="E2671" s="266"/>
      <c r="F2671" s="268"/>
      <c r="G2671" s="168"/>
      <c r="H2671" s="168"/>
      <c r="I2671" s="168"/>
      <c r="J2671" s="168"/>
      <c r="K2671" s="168"/>
      <c r="L2671" s="196"/>
    </row>
    <row r="2672" spans="1:12" ht="26.25" customHeight="1">
      <c r="A2672" s="167"/>
      <c r="B2672" s="276"/>
      <c r="C2672" s="168"/>
      <c r="D2672" s="168"/>
      <c r="E2672" s="266"/>
      <c r="F2672" s="268"/>
      <c r="G2672" s="168"/>
      <c r="H2672" s="168"/>
      <c r="I2672" s="168"/>
      <c r="J2672" s="168"/>
      <c r="K2672" s="168"/>
      <c r="L2672" s="196"/>
    </row>
    <row r="2673" spans="1:12" ht="26.25" customHeight="1">
      <c r="A2673" s="167"/>
      <c r="B2673" s="276"/>
      <c r="C2673" s="168"/>
      <c r="D2673" s="168"/>
      <c r="E2673" s="266"/>
      <c r="F2673" s="268"/>
      <c r="G2673" s="168"/>
      <c r="H2673" s="168"/>
      <c r="I2673" s="168"/>
      <c r="J2673" s="168"/>
      <c r="K2673" s="168"/>
      <c r="L2673" s="196"/>
    </row>
    <row r="2674" spans="1:12" ht="26.25" customHeight="1">
      <c r="A2674" s="167"/>
      <c r="B2674" s="276"/>
      <c r="C2674" s="168"/>
      <c r="D2674" s="168"/>
      <c r="E2674" s="266"/>
      <c r="F2674" s="268"/>
      <c r="G2674" s="168"/>
      <c r="H2674" s="168"/>
      <c r="I2674" s="168"/>
      <c r="J2674" s="168"/>
      <c r="K2674" s="168"/>
      <c r="L2674" s="196"/>
    </row>
    <row r="2675" spans="1:12" ht="26.25" customHeight="1">
      <c r="A2675" s="167"/>
      <c r="B2675" s="276"/>
      <c r="C2675" s="168"/>
      <c r="D2675" s="168"/>
      <c r="E2675" s="266"/>
      <c r="F2675" s="268"/>
      <c r="G2675" s="168"/>
      <c r="H2675" s="168"/>
      <c r="I2675" s="168"/>
      <c r="J2675" s="168"/>
      <c r="K2675" s="168"/>
      <c r="L2675" s="196"/>
    </row>
    <row r="2676" spans="1:12" ht="26.25" customHeight="1">
      <c r="A2676" s="167"/>
      <c r="B2676" s="276"/>
      <c r="C2676" s="168"/>
      <c r="D2676" s="168"/>
      <c r="E2676" s="266"/>
      <c r="F2676" s="268"/>
      <c r="G2676" s="168"/>
      <c r="H2676" s="168"/>
      <c r="I2676" s="168"/>
      <c r="J2676" s="168"/>
      <c r="K2676" s="168"/>
      <c r="L2676" s="196"/>
    </row>
    <row r="2677" spans="1:12" ht="26.25" customHeight="1">
      <c r="A2677" s="167"/>
      <c r="B2677" s="276"/>
      <c r="C2677" s="168"/>
      <c r="D2677" s="168"/>
      <c r="E2677" s="266"/>
      <c r="F2677" s="268"/>
      <c r="G2677" s="168"/>
      <c r="H2677" s="168"/>
      <c r="I2677" s="168"/>
      <c r="J2677" s="168"/>
      <c r="K2677" s="168"/>
      <c r="L2677" s="196"/>
    </row>
    <row r="2678" spans="1:12" ht="26.25" customHeight="1">
      <c r="A2678" s="167"/>
      <c r="B2678" s="276"/>
      <c r="C2678" s="168"/>
      <c r="D2678" s="168"/>
      <c r="E2678" s="266"/>
      <c r="F2678" s="268"/>
      <c r="G2678" s="168"/>
      <c r="H2678" s="168"/>
      <c r="I2678" s="168"/>
      <c r="J2678" s="168"/>
      <c r="K2678" s="168"/>
      <c r="L2678" s="196"/>
    </row>
    <row r="2679" spans="1:12" ht="26.25" customHeight="1">
      <c r="A2679" s="167"/>
      <c r="B2679" s="276"/>
      <c r="C2679" s="168"/>
      <c r="D2679" s="168"/>
      <c r="E2679" s="266"/>
      <c r="F2679" s="268"/>
      <c r="G2679" s="168"/>
      <c r="H2679" s="168"/>
      <c r="I2679" s="168"/>
      <c r="J2679" s="168"/>
      <c r="K2679" s="168"/>
      <c r="L2679" s="196"/>
    </row>
    <row r="2680" spans="1:12" ht="26.25" customHeight="1">
      <c r="A2680" s="167"/>
      <c r="B2680" s="276"/>
      <c r="C2680" s="168"/>
      <c r="D2680" s="168"/>
      <c r="E2680" s="266"/>
      <c r="F2680" s="268"/>
      <c r="G2680" s="168"/>
      <c r="H2680" s="168"/>
      <c r="I2680" s="168"/>
      <c r="J2680" s="168"/>
      <c r="K2680" s="168"/>
      <c r="L2680" s="196"/>
    </row>
    <row r="2681" spans="1:12" ht="26.25" customHeight="1">
      <c r="A2681" s="167"/>
      <c r="B2681" s="276"/>
      <c r="C2681" s="168"/>
      <c r="D2681" s="168"/>
      <c r="E2681" s="266"/>
      <c r="F2681" s="268"/>
      <c r="G2681" s="168"/>
      <c r="H2681" s="168"/>
      <c r="I2681" s="168"/>
      <c r="J2681" s="168"/>
      <c r="K2681" s="168"/>
      <c r="L2681" s="196"/>
    </row>
    <row r="2682" spans="1:12" ht="26.25" customHeight="1">
      <c r="A2682" s="167"/>
      <c r="B2682" s="276"/>
      <c r="C2682" s="168"/>
      <c r="D2682" s="168"/>
      <c r="E2682" s="266"/>
      <c r="F2682" s="268"/>
      <c r="G2682" s="168"/>
      <c r="H2682" s="168"/>
      <c r="I2682" s="168"/>
      <c r="J2682" s="168"/>
      <c r="K2682" s="168"/>
      <c r="L2682" s="196"/>
    </row>
    <row r="2683" spans="1:12" ht="26.25" customHeight="1">
      <c r="A2683" s="167"/>
      <c r="B2683" s="276"/>
      <c r="C2683" s="168"/>
      <c r="D2683" s="168"/>
      <c r="E2683" s="266"/>
      <c r="F2683" s="268"/>
      <c r="G2683" s="168"/>
      <c r="H2683" s="168"/>
      <c r="I2683" s="168"/>
      <c r="J2683" s="168"/>
      <c r="K2683" s="168"/>
      <c r="L2683" s="196"/>
    </row>
    <row r="2684" spans="1:12" ht="26.25" customHeight="1">
      <c r="A2684" s="167"/>
      <c r="B2684" s="276"/>
      <c r="C2684" s="168"/>
      <c r="D2684" s="168"/>
      <c r="E2684" s="266"/>
      <c r="F2684" s="268"/>
      <c r="G2684" s="168"/>
      <c r="H2684" s="168"/>
      <c r="I2684" s="168"/>
      <c r="J2684" s="168"/>
      <c r="K2684" s="168"/>
      <c r="L2684" s="196"/>
    </row>
    <row r="2685" spans="1:12" ht="26.25" customHeight="1">
      <c r="A2685" s="167"/>
      <c r="B2685" s="276"/>
      <c r="C2685" s="168"/>
      <c r="D2685" s="168"/>
      <c r="E2685" s="266"/>
      <c r="F2685" s="268"/>
      <c r="G2685" s="168"/>
      <c r="H2685" s="168"/>
      <c r="I2685" s="168"/>
      <c r="J2685" s="168"/>
      <c r="K2685" s="168"/>
      <c r="L2685" s="196"/>
    </row>
    <row r="2686" spans="1:12" ht="26.25" customHeight="1">
      <c r="A2686" s="167"/>
      <c r="B2686" s="276"/>
      <c r="C2686" s="168"/>
      <c r="D2686" s="168"/>
      <c r="E2686" s="266"/>
      <c r="F2686" s="268"/>
      <c r="G2686" s="168"/>
      <c r="H2686" s="168"/>
      <c r="I2686" s="168"/>
      <c r="J2686" s="168"/>
      <c r="K2686" s="168"/>
      <c r="L2686" s="196"/>
    </row>
    <row r="2687" spans="1:12" ht="26.25" customHeight="1">
      <c r="A2687" s="167"/>
      <c r="B2687" s="276"/>
      <c r="C2687" s="168"/>
      <c r="D2687" s="168"/>
      <c r="E2687" s="266"/>
      <c r="F2687" s="268"/>
      <c r="G2687" s="168"/>
      <c r="H2687" s="168"/>
      <c r="I2687" s="168"/>
      <c r="J2687" s="168"/>
      <c r="K2687" s="168"/>
      <c r="L2687" s="196"/>
    </row>
    <row r="2688" spans="1:12" ht="26.25" customHeight="1">
      <c r="A2688" s="167"/>
      <c r="B2688" s="276"/>
      <c r="C2688" s="168"/>
      <c r="D2688" s="168"/>
      <c r="E2688" s="266"/>
      <c r="F2688" s="268"/>
      <c r="G2688" s="168"/>
      <c r="H2688" s="168"/>
      <c r="I2688" s="168"/>
      <c r="J2688" s="168"/>
      <c r="K2688" s="168"/>
      <c r="L2688" s="196"/>
    </row>
    <row r="2689" spans="1:12" ht="26.25" customHeight="1">
      <c r="A2689" s="167"/>
      <c r="B2689" s="276"/>
      <c r="C2689" s="168"/>
      <c r="D2689" s="168"/>
      <c r="E2689" s="266"/>
      <c r="F2689" s="268"/>
      <c r="G2689" s="168"/>
      <c r="H2689" s="168"/>
      <c r="I2689" s="168"/>
      <c r="J2689" s="168"/>
      <c r="K2689" s="168"/>
      <c r="L2689" s="196"/>
    </row>
    <row r="2690" spans="1:12" ht="26.25" customHeight="1">
      <c r="A2690" s="167"/>
      <c r="B2690" s="276"/>
      <c r="C2690" s="168"/>
      <c r="D2690" s="168"/>
      <c r="E2690" s="266"/>
      <c r="F2690" s="268"/>
      <c r="G2690" s="168"/>
      <c r="H2690" s="168"/>
      <c r="I2690" s="168"/>
      <c r="J2690" s="168"/>
      <c r="K2690" s="168"/>
      <c r="L2690" s="196"/>
    </row>
    <row r="2691" spans="1:12" ht="26.25" customHeight="1">
      <c r="A2691" s="167"/>
      <c r="B2691" s="276"/>
      <c r="C2691" s="168"/>
      <c r="D2691" s="168"/>
      <c r="E2691" s="266"/>
      <c r="F2691" s="268"/>
      <c r="G2691" s="168"/>
      <c r="H2691" s="168"/>
      <c r="I2691" s="168"/>
      <c r="J2691" s="168"/>
      <c r="K2691" s="168"/>
      <c r="L2691" s="196"/>
    </row>
    <row r="2692" spans="1:12" ht="26.25" customHeight="1">
      <c r="A2692" s="167"/>
      <c r="B2692" s="276"/>
      <c r="C2692" s="168"/>
      <c r="D2692" s="168"/>
      <c r="E2692" s="266"/>
      <c r="F2692" s="268"/>
      <c r="G2692" s="168"/>
      <c r="H2692" s="168"/>
      <c r="I2692" s="168"/>
      <c r="J2692" s="168"/>
      <c r="K2692" s="168"/>
      <c r="L2692" s="196"/>
    </row>
    <row r="2693" spans="1:12" ht="26.25" customHeight="1">
      <c r="A2693" s="167"/>
      <c r="B2693" s="276"/>
      <c r="C2693" s="168"/>
      <c r="D2693" s="168"/>
      <c r="E2693" s="266"/>
      <c r="F2693" s="268"/>
      <c r="G2693" s="168"/>
      <c r="H2693" s="168"/>
      <c r="I2693" s="168"/>
      <c r="J2693" s="168"/>
      <c r="K2693" s="168"/>
      <c r="L2693" s="196"/>
    </row>
    <row r="2694" spans="1:12" ht="26.25" customHeight="1">
      <c r="A2694" s="167"/>
      <c r="B2694" s="276"/>
      <c r="C2694" s="168"/>
      <c r="D2694" s="168"/>
      <c r="E2694" s="266"/>
      <c r="F2694" s="268"/>
      <c r="G2694" s="168"/>
      <c r="H2694" s="168"/>
      <c r="I2694" s="168"/>
      <c r="J2694" s="168"/>
      <c r="K2694" s="168"/>
      <c r="L2694" s="196"/>
    </row>
    <row r="2695" spans="1:12" ht="26.25" customHeight="1">
      <c r="A2695" s="167"/>
      <c r="B2695" s="276"/>
      <c r="C2695" s="168"/>
      <c r="D2695" s="168"/>
      <c r="E2695" s="266"/>
      <c r="F2695" s="268"/>
      <c r="G2695" s="168"/>
      <c r="H2695" s="168"/>
      <c r="I2695" s="168"/>
      <c r="J2695" s="168"/>
      <c r="K2695" s="168"/>
      <c r="L2695" s="196"/>
    </row>
    <row r="2696" spans="1:12" ht="26.25" customHeight="1">
      <c r="A2696" s="167"/>
      <c r="B2696" s="276"/>
      <c r="C2696" s="168"/>
      <c r="D2696" s="168"/>
      <c r="E2696" s="266"/>
      <c r="F2696" s="268"/>
      <c r="G2696" s="168"/>
      <c r="H2696" s="168"/>
      <c r="I2696" s="168"/>
      <c r="J2696" s="168"/>
      <c r="K2696" s="168"/>
      <c r="L2696" s="196"/>
    </row>
    <row r="2697" spans="1:12" ht="26.25" customHeight="1">
      <c r="A2697" s="167"/>
      <c r="B2697" s="276"/>
      <c r="C2697" s="168"/>
      <c r="D2697" s="168"/>
      <c r="E2697" s="266"/>
      <c r="F2697" s="268"/>
      <c r="G2697" s="168"/>
      <c r="H2697" s="168"/>
      <c r="I2697" s="168"/>
      <c r="J2697" s="168"/>
      <c r="K2697" s="168"/>
      <c r="L2697" s="196"/>
    </row>
    <row r="2698" spans="1:12" ht="26.25" customHeight="1">
      <c r="A2698" s="167"/>
      <c r="B2698" s="276"/>
      <c r="C2698" s="168"/>
      <c r="D2698" s="168"/>
      <c r="E2698" s="266"/>
      <c r="F2698" s="268"/>
      <c r="G2698" s="168"/>
      <c r="H2698" s="168"/>
      <c r="I2698" s="168"/>
      <c r="J2698" s="168"/>
      <c r="K2698" s="168"/>
      <c r="L2698" s="196"/>
    </row>
    <row r="2699" spans="1:12" ht="26.25" customHeight="1">
      <c r="A2699" s="167"/>
      <c r="B2699" s="276"/>
      <c r="C2699" s="168"/>
      <c r="D2699" s="168"/>
      <c r="E2699" s="266"/>
      <c r="F2699" s="268"/>
      <c r="G2699" s="168"/>
      <c r="H2699" s="168"/>
      <c r="I2699" s="168"/>
      <c r="J2699" s="168"/>
      <c r="K2699" s="168"/>
      <c r="L2699" s="196"/>
    </row>
    <row r="2700" spans="1:12" ht="26.25" customHeight="1">
      <c r="A2700" s="167"/>
      <c r="B2700" s="276"/>
      <c r="C2700" s="168"/>
      <c r="D2700" s="168"/>
      <c r="E2700" s="266"/>
      <c r="F2700" s="268"/>
      <c r="G2700" s="168"/>
      <c r="H2700" s="168"/>
      <c r="I2700" s="168"/>
      <c r="J2700" s="168"/>
      <c r="K2700" s="168"/>
      <c r="L2700" s="196"/>
    </row>
    <row r="2701" spans="1:12" ht="26.25" customHeight="1">
      <c r="A2701" s="167"/>
      <c r="B2701" s="276"/>
      <c r="C2701" s="168"/>
      <c r="D2701" s="168"/>
      <c r="E2701" s="266"/>
      <c r="F2701" s="268"/>
      <c r="G2701" s="168"/>
      <c r="H2701" s="168"/>
      <c r="I2701" s="168"/>
      <c r="J2701" s="168"/>
      <c r="K2701" s="168"/>
      <c r="L2701" s="196"/>
    </row>
    <row r="2702" spans="1:12" ht="26.25" customHeight="1">
      <c r="A2702" s="167"/>
      <c r="B2702" s="276"/>
      <c r="C2702" s="168"/>
      <c r="D2702" s="168"/>
      <c r="E2702" s="266"/>
      <c r="F2702" s="268"/>
      <c r="G2702" s="168"/>
      <c r="H2702" s="168"/>
      <c r="I2702" s="168"/>
      <c r="J2702" s="168"/>
      <c r="K2702" s="168"/>
      <c r="L2702" s="196"/>
    </row>
    <row r="2703" spans="1:12" ht="26.25" customHeight="1">
      <c r="A2703" s="167"/>
      <c r="B2703" s="276"/>
      <c r="C2703" s="168"/>
      <c r="D2703" s="168"/>
      <c r="E2703" s="266"/>
      <c r="F2703" s="268"/>
      <c r="G2703" s="168"/>
      <c r="H2703" s="168"/>
      <c r="I2703" s="168"/>
      <c r="J2703" s="168"/>
      <c r="K2703" s="300"/>
      <c r="L2703" s="196"/>
    </row>
    <row r="2704" spans="1:12" ht="26.25" customHeight="1">
      <c r="A2704" s="167"/>
      <c r="B2704" s="276"/>
      <c r="C2704" s="168"/>
      <c r="D2704" s="168"/>
      <c r="E2704" s="266"/>
      <c r="F2704" s="268"/>
      <c r="G2704" s="168"/>
      <c r="H2704" s="168"/>
      <c r="I2704" s="168"/>
      <c r="J2704" s="168"/>
      <c r="K2704" s="168"/>
      <c r="L2704" s="196"/>
    </row>
    <row r="2705" spans="1:12" ht="26.25" customHeight="1">
      <c r="A2705" s="167"/>
      <c r="B2705" s="276"/>
      <c r="C2705" s="168"/>
      <c r="D2705" s="168"/>
      <c r="E2705" s="266"/>
      <c r="F2705" s="268"/>
      <c r="G2705" s="168"/>
      <c r="H2705" s="168"/>
      <c r="I2705" s="168"/>
      <c r="J2705" s="168"/>
      <c r="K2705" s="168"/>
      <c r="L2705" s="196"/>
    </row>
    <row r="2706" spans="1:12" ht="26.25" customHeight="1">
      <c r="A2706" s="167"/>
      <c r="B2706" s="276"/>
      <c r="C2706" s="168"/>
      <c r="D2706" s="168"/>
      <c r="E2706" s="266"/>
      <c r="F2706" s="268"/>
      <c r="G2706" s="168"/>
      <c r="H2706" s="168"/>
      <c r="I2706" s="168"/>
      <c r="J2706" s="168"/>
      <c r="K2706" s="168"/>
      <c r="L2706" s="196"/>
    </row>
    <row r="2707" spans="1:12" ht="26.25" customHeight="1">
      <c r="A2707" s="167"/>
      <c r="B2707" s="276"/>
      <c r="C2707" s="168"/>
      <c r="D2707" s="168"/>
      <c r="E2707" s="266"/>
      <c r="F2707" s="268"/>
      <c r="G2707" s="168"/>
      <c r="H2707" s="168"/>
      <c r="I2707" s="168"/>
      <c r="J2707" s="168"/>
      <c r="K2707" s="168"/>
      <c r="L2707" s="196"/>
    </row>
    <row r="2708" spans="1:12" ht="26.25" customHeight="1">
      <c r="A2708" s="167"/>
      <c r="B2708" s="276"/>
      <c r="C2708" s="168"/>
      <c r="D2708" s="168"/>
      <c r="E2708" s="266"/>
      <c r="F2708" s="268"/>
      <c r="G2708" s="168"/>
      <c r="H2708" s="168"/>
      <c r="I2708" s="168"/>
      <c r="J2708" s="168"/>
      <c r="K2708" s="168"/>
      <c r="L2708" s="196"/>
    </row>
    <row r="2709" spans="1:12" ht="26.25" customHeight="1">
      <c r="A2709" s="167"/>
      <c r="B2709" s="276"/>
      <c r="C2709" s="168"/>
      <c r="D2709" s="168"/>
      <c r="E2709" s="266"/>
      <c r="F2709" s="268"/>
      <c r="G2709" s="168"/>
      <c r="H2709" s="168"/>
      <c r="I2709" s="168"/>
      <c r="J2709" s="168"/>
      <c r="K2709" s="168"/>
      <c r="L2709" s="196"/>
    </row>
    <row r="2710" spans="1:12" ht="26.25" customHeight="1">
      <c r="A2710" s="167"/>
      <c r="B2710" s="276"/>
      <c r="C2710" s="168"/>
      <c r="D2710" s="168"/>
      <c r="E2710" s="266"/>
      <c r="F2710" s="268"/>
      <c r="G2710" s="168"/>
      <c r="H2710" s="168"/>
      <c r="I2710" s="168"/>
      <c r="J2710" s="168"/>
      <c r="K2710" s="168"/>
      <c r="L2710" s="196"/>
    </row>
    <row r="2711" spans="1:12" ht="26.25" customHeight="1">
      <c r="A2711" s="167"/>
      <c r="B2711" s="276"/>
      <c r="C2711" s="168"/>
      <c r="D2711" s="168"/>
      <c r="E2711" s="266"/>
      <c r="F2711" s="268"/>
      <c r="G2711" s="168"/>
      <c r="H2711" s="168"/>
      <c r="I2711" s="168"/>
      <c r="J2711" s="168"/>
      <c r="K2711" s="168"/>
      <c r="L2711" s="196"/>
    </row>
    <row r="2712" spans="1:12" ht="26.25" customHeight="1">
      <c r="A2712" s="167"/>
      <c r="B2712" s="276"/>
      <c r="C2712" s="168"/>
      <c r="D2712" s="168"/>
      <c r="E2712" s="266"/>
      <c r="F2712" s="268"/>
      <c r="G2712" s="168"/>
      <c r="H2712" s="168"/>
      <c r="I2712" s="168"/>
      <c r="J2712" s="168"/>
      <c r="K2712" s="168"/>
      <c r="L2712" s="196"/>
    </row>
    <row r="2713" spans="1:12" ht="26.25" customHeight="1">
      <c r="A2713" s="167"/>
      <c r="B2713" s="276"/>
      <c r="C2713" s="168"/>
      <c r="D2713" s="168"/>
      <c r="E2713" s="266"/>
      <c r="F2713" s="268"/>
      <c r="G2713" s="168"/>
      <c r="H2713" s="168"/>
      <c r="I2713" s="168"/>
      <c r="J2713" s="168"/>
      <c r="K2713" s="168"/>
      <c r="L2713" s="196"/>
    </row>
    <row r="2714" spans="1:12" ht="26.25" customHeight="1">
      <c r="A2714" s="167"/>
      <c r="B2714" s="276"/>
      <c r="C2714" s="168"/>
      <c r="D2714" s="168"/>
      <c r="E2714" s="266"/>
      <c r="F2714" s="268"/>
      <c r="G2714" s="168"/>
      <c r="H2714" s="168"/>
      <c r="I2714" s="168"/>
      <c r="J2714" s="168"/>
      <c r="K2714" s="168"/>
      <c r="L2714" s="196"/>
    </row>
    <row r="2715" spans="1:12" ht="26.25" customHeight="1">
      <c r="A2715" s="167"/>
      <c r="B2715" s="276"/>
      <c r="C2715" s="168"/>
      <c r="D2715" s="168"/>
      <c r="E2715" s="266"/>
      <c r="F2715" s="268"/>
      <c r="G2715" s="168"/>
      <c r="H2715" s="168"/>
      <c r="I2715" s="168"/>
      <c r="J2715" s="168"/>
      <c r="K2715" s="168"/>
      <c r="L2715" s="196"/>
    </row>
    <row r="2716" spans="1:12" ht="26.25" customHeight="1">
      <c r="A2716" s="167"/>
      <c r="B2716" s="276"/>
      <c r="C2716" s="168"/>
      <c r="D2716" s="168"/>
      <c r="E2716" s="266"/>
      <c r="F2716" s="268"/>
      <c r="G2716" s="168"/>
      <c r="H2716" s="168"/>
      <c r="I2716" s="168"/>
      <c r="J2716" s="168"/>
      <c r="K2716" s="168"/>
      <c r="L2716" s="196"/>
    </row>
    <row r="2717" spans="1:12" ht="26.25" customHeight="1">
      <c r="A2717" s="167"/>
      <c r="B2717" s="276"/>
      <c r="C2717" s="168"/>
      <c r="D2717" s="168"/>
      <c r="E2717" s="266"/>
      <c r="F2717" s="268"/>
      <c r="G2717" s="168"/>
      <c r="H2717" s="168"/>
      <c r="I2717" s="168"/>
      <c r="J2717" s="168"/>
      <c r="K2717" s="168"/>
      <c r="L2717" s="196"/>
    </row>
    <row r="2718" spans="1:12" ht="26.25" customHeight="1">
      <c r="A2718" s="167"/>
      <c r="B2718" s="276"/>
      <c r="C2718" s="168"/>
      <c r="D2718" s="168"/>
      <c r="E2718" s="266"/>
      <c r="F2718" s="268"/>
      <c r="G2718" s="168"/>
      <c r="H2718" s="168"/>
      <c r="I2718" s="168"/>
      <c r="J2718" s="168"/>
      <c r="K2718" s="168"/>
      <c r="L2718" s="196"/>
    </row>
    <row r="2719" spans="1:12" ht="26.25" customHeight="1">
      <c r="A2719" s="167"/>
      <c r="B2719" s="276"/>
      <c r="C2719" s="168"/>
      <c r="D2719" s="168"/>
      <c r="E2719" s="405"/>
      <c r="F2719" s="406"/>
      <c r="G2719" s="168"/>
      <c r="H2719" s="168"/>
      <c r="I2719" s="168"/>
      <c r="J2719" s="168"/>
      <c r="K2719" s="168"/>
      <c r="L2719" s="196"/>
    </row>
    <row r="2720" spans="1:12" ht="26.25" customHeight="1">
      <c r="A2720" s="167"/>
      <c r="B2720" s="276"/>
      <c r="C2720" s="168"/>
      <c r="D2720" s="168"/>
      <c r="E2720" s="266"/>
      <c r="F2720" s="268"/>
      <c r="G2720" s="168"/>
      <c r="H2720" s="168"/>
      <c r="I2720" s="168"/>
      <c r="J2720" s="168"/>
      <c r="K2720" s="168"/>
      <c r="L2720" s="196"/>
    </row>
    <row r="2721" spans="1:12" ht="26.25" customHeight="1">
      <c r="A2721" s="167"/>
      <c r="B2721" s="276"/>
      <c r="C2721" s="168"/>
      <c r="D2721" s="168"/>
      <c r="E2721" s="266"/>
      <c r="F2721" s="268"/>
      <c r="G2721" s="168"/>
      <c r="H2721" s="168"/>
      <c r="I2721" s="168"/>
      <c r="J2721" s="168"/>
      <c r="K2721" s="168"/>
      <c r="L2721" s="196"/>
    </row>
    <row r="2722" spans="1:12" ht="26.25" customHeight="1">
      <c r="A2722" s="167"/>
      <c r="B2722" s="276"/>
      <c r="C2722" s="168"/>
      <c r="D2722" s="168"/>
      <c r="E2722" s="266"/>
      <c r="F2722" s="268"/>
      <c r="G2722" s="168"/>
      <c r="H2722" s="168"/>
      <c r="I2722" s="168"/>
      <c r="J2722" s="168"/>
      <c r="K2722" s="168"/>
      <c r="L2722" s="196"/>
    </row>
    <row r="2723" spans="1:12" ht="26.25" customHeight="1">
      <c r="A2723" s="167"/>
      <c r="B2723" s="276"/>
      <c r="C2723" s="168"/>
      <c r="D2723" s="168"/>
      <c r="E2723" s="266"/>
      <c r="F2723" s="268"/>
      <c r="G2723" s="168"/>
      <c r="H2723" s="168"/>
      <c r="I2723" s="168"/>
      <c r="J2723" s="168"/>
      <c r="K2723" s="168"/>
      <c r="L2723" s="196"/>
    </row>
    <row r="2724" spans="1:12" ht="26.25" customHeight="1">
      <c r="A2724" s="167"/>
      <c r="B2724" s="276"/>
      <c r="C2724" s="168"/>
      <c r="D2724" s="168"/>
      <c r="E2724" s="266"/>
      <c r="F2724" s="268"/>
      <c r="G2724" s="168"/>
      <c r="H2724" s="168"/>
      <c r="I2724" s="168"/>
      <c r="J2724" s="168"/>
      <c r="K2724" s="168"/>
      <c r="L2724" s="196"/>
    </row>
    <row r="2725" spans="1:12" ht="26.25" customHeight="1">
      <c r="A2725" s="167"/>
      <c r="B2725" s="276"/>
      <c r="C2725" s="168"/>
      <c r="D2725" s="168"/>
      <c r="E2725" s="266"/>
      <c r="F2725" s="268"/>
      <c r="G2725" s="168"/>
      <c r="H2725" s="168"/>
      <c r="I2725" s="168"/>
      <c r="J2725" s="168"/>
      <c r="K2725" s="168"/>
      <c r="L2725" s="196"/>
    </row>
    <row r="2726" spans="1:12" ht="26.25" customHeight="1">
      <c r="A2726" s="167"/>
      <c r="B2726" s="276"/>
      <c r="C2726" s="168"/>
      <c r="D2726" s="168"/>
      <c r="E2726" s="266"/>
      <c r="F2726" s="268"/>
      <c r="G2726" s="168"/>
      <c r="H2726" s="168"/>
      <c r="I2726" s="168"/>
      <c r="J2726" s="168"/>
      <c r="K2726" s="168"/>
      <c r="L2726" s="196"/>
    </row>
    <row r="2727" spans="1:12" ht="26.25" customHeight="1">
      <c r="A2727" s="167"/>
      <c r="B2727" s="276"/>
      <c r="C2727" s="168"/>
      <c r="D2727" s="168"/>
      <c r="E2727" s="266"/>
      <c r="F2727" s="268"/>
      <c r="G2727" s="168"/>
      <c r="H2727" s="168"/>
      <c r="I2727" s="168"/>
      <c r="J2727" s="168"/>
      <c r="K2727" s="168"/>
      <c r="L2727" s="196"/>
    </row>
    <row r="2728" spans="1:12" ht="26.25" customHeight="1">
      <c r="A2728" s="167"/>
      <c r="B2728" s="276"/>
      <c r="C2728" s="168"/>
      <c r="D2728" s="168"/>
      <c r="E2728" s="405"/>
      <c r="F2728" s="406"/>
      <c r="G2728" s="168"/>
      <c r="H2728" s="168"/>
      <c r="I2728" s="168"/>
      <c r="J2728" s="168"/>
      <c r="K2728" s="168"/>
      <c r="L2728" s="196"/>
    </row>
    <row r="2729" spans="1:12" ht="26.25" customHeight="1">
      <c r="A2729" s="167"/>
      <c r="B2729" s="276"/>
      <c r="C2729" s="168"/>
      <c r="D2729" s="168"/>
      <c r="E2729" s="266"/>
      <c r="F2729" s="268"/>
      <c r="G2729" s="168"/>
      <c r="H2729" s="168"/>
      <c r="I2729" s="168"/>
      <c r="J2729" s="168"/>
      <c r="K2729" s="168"/>
      <c r="L2729" s="196"/>
    </row>
    <row r="2730" spans="1:12" ht="26.25" customHeight="1">
      <c r="A2730" s="167"/>
      <c r="B2730" s="276"/>
      <c r="C2730" s="168"/>
      <c r="D2730" s="168"/>
      <c r="E2730" s="405"/>
      <c r="F2730" s="406"/>
      <c r="G2730" s="168"/>
      <c r="H2730" s="168"/>
      <c r="I2730" s="168"/>
      <c r="J2730" s="168"/>
      <c r="K2730" s="168"/>
      <c r="L2730" s="196"/>
    </row>
    <row r="2731" spans="1:12" ht="26.25" customHeight="1">
      <c r="A2731" s="167"/>
      <c r="B2731" s="276"/>
      <c r="C2731" s="168"/>
      <c r="D2731" s="168"/>
      <c r="E2731" s="285"/>
      <c r="F2731" s="268"/>
      <c r="G2731" s="168"/>
      <c r="H2731" s="168"/>
      <c r="I2731" s="168"/>
      <c r="J2731" s="168"/>
      <c r="K2731" s="168"/>
      <c r="L2731" s="196"/>
    </row>
    <row r="2732" spans="1:12" ht="26.25" customHeight="1">
      <c r="A2732" s="167"/>
      <c r="B2732" s="276"/>
      <c r="C2732" s="168"/>
      <c r="D2732" s="168"/>
      <c r="E2732" s="266"/>
      <c r="F2732" s="268"/>
      <c r="G2732" s="168"/>
      <c r="H2732" s="168"/>
      <c r="I2732" s="168"/>
      <c r="J2732" s="168"/>
      <c r="K2732" s="300"/>
      <c r="L2732" s="196"/>
    </row>
    <row r="2733" spans="1:12" ht="26.25" customHeight="1">
      <c r="A2733" s="167"/>
      <c r="B2733" s="276"/>
      <c r="C2733" s="168"/>
      <c r="D2733" s="168"/>
      <c r="E2733" s="266"/>
      <c r="F2733" s="268"/>
      <c r="G2733" s="168"/>
      <c r="H2733" s="168"/>
      <c r="I2733" s="168"/>
      <c r="J2733" s="168"/>
      <c r="K2733" s="168"/>
      <c r="L2733" s="196"/>
    </row>
    <row r="2734" spans="1:12" ht="26.25" customHeight="1">
      <c r="A2734" s="167"/>
      <c r="B2734" s="276"/>
      <c r="C2734" s="168"/>
      <c r="D2734" s="168"/>
      <c r="E2734" s="405"/>
      <c r="F2734" s="406"/>
      <c r="G2734" s="168"/>
      <c r="H2734" s="168"/>
      <c r="I2734" s="168"/>
      <c r="J2734" s="168"/>
      <c r="K2734" s="168"/>
      <c r="L2734" s="196"/>
    </row>
    <row r="2735" spans="1:12" ht="26.25" customHeight="1">
      <c r="A2735" s="167"/>
      <c r="B2735" s="276"/>
      <c r="C2735" s="168"/>
      <c r="D2735" s="168"/>
      <c r="E2735" s="266"/>
      <c r="F2735" s="268"/>
      <c r="G2735" s="168"/>
      <c r="H2735" s="168"/>
      <c r="I2735" s="168"/>
      <c r="J2735" s="168"/>
      <c r="K2735" s="168"/>
      <c r="L2735" s="196"/>
    </row>
    <row r="2736" spans="1:12" ht="26.25" customHeight="1">
      <c r="A2736" s="167"/>
      <c r="B2736" s="276"/>
      <c r="C2736" s="168"/>
      <c r="D2736" s="168"/>
      <c r="E2736" s="266"/>
      <c r="F2736" s="268"/>
      <c r="G2736" s="168"/>
      <c r="H2736" s="168"/>
      <c r="I2736" s="168"/>
      <c r="J2736" s="168"/>
      <c r="K2736" s="168"/>
      <c r="L2736" s="196"/>
    </row>
    <row r="2737" spans="1:12" ht="26.25" customHeight="1">
      <c r="A2737" s="167"/>
      <c r="B2737" s="276"/>
      <c r="C2737" s="168"/>
      <c r="D2737" s="168"/>
      <c r="E2737" s="266"/>
      <c r="F2737" s="268"/>
      <c r="G2737" s="168"/>
      <c r="H2737" s="168"/>
      <c r="I2737" s="168"/>
      <c r="J2737" s="168"/>
      <c r="K2737" s="168"/>
      <c r="L2737" s="196"/>
    </row>
    <row r="2738" spans="1:12" ht="26.25" customHeight="1">
      <c r="A2738" s="167"/>
      <c r="B2738" s="276"/>
      <c r="C2738" s="168"/>
      <c r="D2738" s="168"/>
      <c r="E2738" s="266"/>
      <c r="F2738" s="268"/>
      <c r="G2738" s="168"/>
      <c r="H2738" s="168"/>
      <c r="I2738" s="168"/>
      <c r="J2738" s="168"/>
      <c r="K2738" s="168"/>
      <c r="L2738" s="196"/>
    </row>
    <row r="2739" spans="1:12" ht="26.25" customHeight="1">
      <c r="A2739" s="167"/>
      <c r="B2739" s="276"/>
      <c r="C2739" s="168"/>
      <c r="D2739" s="168"/>
      <c r="E2739" s="266"/>
      <c r="F2739" s="268"/>
      <c r="G2739" s="168"/>
      <c r="H2739" s="168"/>
      <c r="I2739" s="168"/>
      <c r="J2739" s="168"/>
      <c r="K2739" s="168"/>
      <c r="L2739" s="196"/>
    </row>
    <row r="2740" spans="1:12" ht="26.25" customHeight="1">
      <c r="A2740" s="167"/>
      <c r="B2740" s="276"/>
      <c r="C2740" s="168"/>
      <c r="D2740" s="168"/>
      <c r="E2740" s="266"/>
      <c r="F2740" s="268"/>
      <c r="G2740" s="168"/>
      <c r="H2740" s="168"/>
      <c r="I2740" s="168"/>
      <c r="J2740" s="168"/>
      <c r="K2740" s="300"/>
      <c r="L2740" s="196"/>
    </row>
    <row r="2741" spans="1:12" ht="26.25" customHeight="1">
      <c r="A2741" s="167"/>
      <c r="B2741" s="276"/>
      <c r="C2741" s="168"/>
      <c r="D2741" s="168"/>
      <c r="E2741" s="266"/>
      <c r="F2741" s="268"/>
      <c r="G2741" s="168"/>
      <c r="H2741" s="168"/>
      <c r="I2741" s="168"/>
      <c r="J2741" s="168"/>
      <c r="K2741" s="168"/>
      <c r="L2741" s="196"/>
    </row>
    <row r="2742" spans="1:12" ht="26.25" customHeight="1">
      <c r="A2742" s="167"/>
      <c r="B2742" s="276"/>
      <c r="C2742" s="168"/>
      <c r="D2742" s="168"/>
      <c r="E2742" s="266"/>
      <c r="F2742" s="268"/>
      <c r="G2742" s="168"/>
      <c r="H2742" s="168"/>
      <c r="I2742" s="168"/>
      <c r="J2742" s="168"/>
      <c r="K2742" s="168"/>
      <c r="L2742" s="196"/>
    </row>
    <row r="2743" spans="1:12" ht="26.25" customHeight="1">
      <c r="A2743" s="167"/>
      <c r="B2743" s="276"/>
      <c r="C2743" s="168"/>
      <c r="D2743" s="168"/>
      <c r="E2743" s="266"/>
      <c r="F2743" s="268"/>
      <c r="G2743" s="168"/>
      <c r="H2743" s="168"/>
      <c r="I2743" s="168"/>
      <c r="J2743" s="168"/>
      <c r="K2743" s="168"/>
      <c r="L2743" s="196"/>
    </row>
    <row r="2744" spans="1:12" ht="26.25" customHeight="1">
      <c r="A2744" s="167"/>
      <c r="B2744" s="276"/>
      <c r="C2744" s="168"/>
      <c r="D2744" s="168"/>
      <c r="E2744" s="266"/>
      <c r="F2744" s="268"/>
      <c r="G2744" s="168"/>
      <c r="H2744" s="168"/>
      <c r="I2744" s="168"/>
      <c r="J2744" s="168"/>
      <c r="K2744" s="168"/>
      <c r="L2744" s="196"/>
    </row>
    <row r="2745" spans="1:12" ht="26.25" customHeight="1">
      <c r="A2745" s="167"/>
      <c r="B2745" s="276"/>
      <c r="C2745" s="168"/>
      <c r="D2745" s="168"/>
      <c r="E2745" s="266"/>
      <c r="F2745" s="268"/>
      <c r="G2745" s="168"/>
      <c r="H2745" s="168"/>
      <c r="I2745" s="168"/>
      <c r="J2745" s="168"/>
      <c r="K2745" s="168"/>
      <c r="L2745" s="196"/>
    </row>
    <row r="2746" spans="1:12" ht="26.25" customHeight="1">
      <c r="A2746" s="167"/>
      <c r="B2746" s="276"/>
      <c r="C2746" s="168"/>
      <c r="D2746" s="168"/>
      <c r="E2746" s="266"/>
      <c r="F2746" s="268"/>
      <c r="G2746" s="168"/>
      <c r="H2746" s="168"/>
      <c r="I2746" s="168"/>
      <c r="J2746" s="168"/>
      <c r="K2746" s="168"/>
      <c r="L2746" s="196"/>
    </row>
    <row r="2747" spans="1:12" ht="26.25" customHeight="1">
      <c r="A2747" s="167"/>
      <c r="B2747" s="276"/>
      <c r="C2747" s="168"/>
      <c r="D2747" s="168"/>
      <c r="E2747" s="266"/>
      <c r="F2747" s="268"/>
      <c r="G2747" s="168"/>
      <c r="H2747" s="168"/>
      <c r="I2747" s="168"/>
      <c r="J2747" s="168"/>
      <c r="K2747" s="168"/>
      <c r="L2747" s="196"/>
    </row>
    <row r="2748" spans="1:12" ht="26.25" customHeight="1">
      <c r="A2748" s="167"/>
      <c r="B2748" s="276"/>
      <c r="C2748" s="168"/>
      <c r="D2748" s="168"/>
      <c r="E2748" s="266"/>
      <c r="F2748" s="268"/>
      <c r="G2748" s="168"/>
      <c r="H2748" s="168"/>
      <c r="I2748" s="168"/>
      <c r="J2748" s="168"/>
      <c r="K2748" s="168"/>
      <c r="L2748" s="196"/>
    </row>
    <row r="2749" spans="1:12" ht="26.25" customHeight="1">
      <c r="A2749" s="167"/>
      <c r="B2749" s="276"/>
      <c r="C2749" s="168"/>
      <c r="D2749" s="168"/>
      <c r="E2749" s="266"/>
      <c r="F2749" s="268"/>
      <c r="G2749" s="168"/>
      <c r="H2749" s="168"/>
      <c r="I2749" s="168"/>
      <c r="J2749" s="168"/>
      <c r="K2749" s="168"/>
      <c r="L2749" s="196"/>
    </row>
    <row r="2750" spans="1:12" ht="26.25" customHeight="1">
      <c r="A2750" s="167"/>
      <c r="B2750" s="276"/>
      <c r="C2750" s="168"/>
      <c r="D2750" s="168"/>
      <c r="E2750" s="405"/>
      <c r="F2750" s="406"/>
      <c r="G2750" s="168"/>
      <c r="H2750" s="168"/>
      <c r="I2750" s="168"/>
      <c r="J2750" s="168"/>
      <c r="K2750" s="168"/>
      <c r="L2750" s="196"/>
    </row>
    <row r="2751" spans="1:12" ht="26.25" customHeight="1">
      <c r="A2751" s="167"/>
      <c r="B2751" s="276"/>
      <c r="C2751" s="168"/>
      <c r="D2751" s="168"/>
      <c r="E2751" s="266"/>
      <c r="F2751" s="268"/>
      <c r="G2751" s="168"/>
      <c r="H2751" s="168"/>
      <c r="I2751" s="168"/>
      <c r="J2751" s="168"/>
      <c r="K2751" s="168"/>
      <c r="L2751" s="196"/>
    </row>
    <row r="2752" spans="1:12" ht="26.25" customHeight="1">
      <c r="A2752" s="167"/>
      <c r="B2752" s="276"/>
      <c r="C2752" s="168"/>
      <c r="D2752" s="168"/>
      <c r="E2752" s="266"/>
      <c r="F2752" s="268"/>
      <c r="G2752" s="168"/>
      <c r="H2752" s="168"/>
      <c r="I2752" s="168"/>
      <c r="J2752" s="168"/>
      <c r="K2752" s="168"/>
      <c r="L2752" s="196"/>
    </row>
    <row r="2753" spans="1:12" ht="26.25" customHeight="1">
      <c r="A2753" s="167"/>
      <c r="B2753" s="276"/>
      <c r="C2753" s="168"/>
      <c r="D2753" s="168"/>
      <c r="E2753" s="266"/>
      <c r="F2753" s="268"/>
      <c r="G2753" s="168"/>
      <c r="H2753" s="168"/>
      <c r="I2753" s="168"/>
      <c r="J2753" s="168"/>
      <c r="K2753" s="168"/>
      <c r="L2753" s="196"/>
    </row>
    <row r="2754" spans="1:12" ht="26.25" customHeight="1">
      <c r="A2754" s="167"/>
      <c r="B2754" s="276"/>
      <c r="C2754" s="168"/>
      <c r="D2754" s="168"/>
      <c r="E2754" s="266"/>
      <c r="F2754" s="268"/>
      <c r="G2754" s="168"/>
      <c r="H2754" s="168"/>
      <c r="I2754" s="168"/>
      <c r="J2754" s="168"/>
      <c r="K2754" s="168"/>
      <c r="L2754" s="196"/>
    </row>
    <row r="2755" spans="1:12" ht="26.25" customHeight="1">
      <c r="A2755" s="167"/>
      <c r="B2755" s="276"/>
      <c r="C2755" s="168"/>
      <c r="D2755" s="168"/>
      <c r="E2755" s="266"/>
      <c r="F2755" s="268"/>
      <c r="G2755" s="168"/>
      <c r="H2755" s="168"/>
      <c r="I2755" s="168"/>
      <c r="J2755" s="168"/>
      <c r="K2755" s="168"/>
      <c r="L2755" s="196"/>
    </row>
    <row r="2756" spans="1:12" ht="26.25" customHeight="1">
      <c r="A2756" s="167"/>
      <c r="B2756" s="276"/>
      <c r="C2756" s="168"/>
      <c r="D2756" s="168"/>
      <c r="E2756" s="266"/>
      <c r="F2756" s="268"/>
      <c r="G2756" s="168"/>
      <c r="H2756" s="168"/>
      <c r="I2756" s="168"/>
      <c r="J2756" s="168"/>
      <c r="K2756" s="168"/>
      <c r="L2756" s="196"/>
    </row>
    <row r="2757" spans="1:12" ht="26.25" customHeight="1">
      <c r="A2757" s="167"/>
      <c r="B2757" s="276"/>
      <c r="C2757" s="168"/>
      <c r="D2757" s="168"/>
      <c r="E2757" s="266"/>
      <c r="F2757" s="268"/>
      <c r="G2757" s="168"/>
      <c r="H2757" s="168"/>
      <c r="I2757" s="168"/>
      <c r="J2757" s="168"/>
      <c r="K2757" s="168"/>
      <c r="L2757" s="196"/>
    </row>
    <row r="2758" spans="1:12" ht="26.25" customHeight="1">
      <c r="A2758" s="167"/>
      <c r="B2758" s="276"/>
      <c r="C2758" s="168"/>
      <c r="D2758" s="168"/>
      <c r="E2758" s="266"/>
      <c r="F2758" s="268"/>
      <c r="G2758" s="168"/>
      <c r="H2758" s="168"/>
      <c r="I2758" s="168"/>
      <c r="J2758" s="168"/>
      <c r="K2758" s="168"/>
      <c r="L2758" s="196"/>
    </row>
    <row r="2759" spans="1:12" ht="26.25" customHeight="1">
      <c r="A2759" s="167"/>
      <c r="B2759" s="276"/>
      <c r="C2759" s="168"/>
      <c r="D2759" s="168"/>
      <c r="E2759" s="266"/>
      <c r="F2759" s="268"/>
      <c r="G2759" s="168"/>
      <c r="H2759" s="168"/>
      <c r="I2759" s="168"/>
      <c r="J2759" s="168"/>
      <c r="K2759" s="168"/>
      <c r="L2759" s="196"/>
    </row>
    <row r="2760" spans="1:12" ht="26.25" customHeight="1">
      <c r="A2760" s="167"/>
      <c r="B2760" s="276"/>
      <c r="C2760" s="168"/>
      <c r="D2760" s="168"/>
      <c r="E2760" s="266"/>
      <c r="F2760" s="268"/>
      <c r="G2760" s="168"/>
      <c r="H2760" s="168"/>
      <c r="I2760" s="168"/>
      <c r="J2760" s="168"/>
      <c r="K2760" s="168"/>
      <c r="L2760" s="196"/>
    </row>
    <row r="2761" spans="1:12" ht="26.25" customHeight="1">
      <c r="A2761" s="167"/>
      <c r="B2761" s="276"/>
      <c r="C2761" s="168"/>
      <c r="D2761" s="168"/>
      <c r="E2761" s="266"/>
      <c r="F2761" s="268"/>
      <c r="G2761" s="168"/>
      <c r="H2761" s="168"/>
      <c r="I2761" s="168"/>
      <c r="J2761" s="168"/>
      <c r="K2761" s="168"/>
      <c r="L2761" s="196"/>
    </row>
    <row r="2762" spans="1:12" ht="26.25" customHeight="1">
      <c r="A2762" s="167"/>
      <c r="B2762" s="276"/>
      <c r="C2762" s="168"/>
      <c r="D2762" s="168"/>
      <c r="E2762" s="266"/>
      <c r="F2762" s="268"/>
      <c r="G2762" s="168"/>
      <c r="H2762" s="168"/>
      <c r="I2762" s="168"/>
      <c r="J2762" s="168"/>
      <c r="K2762" s="168"/>
      <c r="L2762" s="196"/>
    </row>
    <row r="2763" spans="1:12" ht="26.25" customHeight="1">
      <c r="A2763" s="167"/>
      <c r="B2763" s="276"/>
      <c r="C2763" s="168"/>
      <c r="D2763" s="168"/>
      <c r="E2763" s="266"/>
      <c r="F2763" s="268"/>
      <c r="G2763" s="168"/>
      <c r="H2763" s="168"/>
      <c r="I2763" s="168"/>
      <c r="J2763" s="168"/>
      <c r="K2763" s="168"/>
      <c r="L2763" s="196"/>
    </row>
    <row r="2764" spans="1:12" ht="26.25" customHeight="1">
      <c r="A2764" s="167"/>
      <c r="B2764" s="276"/>
      <c r="C2764" s="168"/>
      <c r="D2764" s="168"/>
      <c r="E2764" s="266"/>
      <c r="F2764" s="268"/>
      <c r="G2764" s="168"/>
      <c r="H2764" s="168"/>
      <c r="I2764" s="168"/>
      <c r="J2764" s="168"/>
      <c r="K2764" s="168"/>
      <c r="L2764" s="196"/>
    </row>
    <row r="2765" spans="1:12" ht="26.25" customHeight="1">
      <c r="A2765" s="167"/>
      <c r="B2765" s="276"/>
      <c r="C2765" s="168"/>
      <c r="D2765" s="168"/>
      <c r="E2765" s="266"/>
      <c r="F2765" s="268"/>
      <c r="G2765" s="168"/>
      <c r="H2765" s="168"/>
      <c r="I2765" s="168"/>
      <c r="J2765" s="168"/>
      <c r="K2765" s="168"/>
      <c r="L2765" s="196"/>
    </row>
    <row r="2766" spans="1:12" ht="26.25" customHeight="1">
      <c r="A2766" s="167"/>
      <c r="B2766" s="276"/>
      <c r="C2766" s="168"/>
      <c r="D2766" s="168"/>
      <c r="E2766" s="266"/>
      <c r="F2766" s="268"/>
      <c r="G2766" s="168"/>
      <c r="H2766" s="168"/>
      <c r="I2766" s="168"/>
      <c r="J2766" s="168"/>
      <c r="K2766" s="168"/>
      <c r="L2766" s="196"/>
    </row>
    <row r="2767" spans="1:12" ht="26.25" customHeight="1">
      <c r="A2767" s="167"/>
      <c r="B2767" s="276"/>
      <c r="C2767" s="168"/>
      <c r="D2767" s="168"/>
      <c r="E2767" s="266"/>
      <c r="F2767" s="268"/>
      <c r="G2767" s="168"/>
      <c r="H2767" s="168"/>
      <c r="I2767" s="168"/>
      <c r="J2767" s="168"/>
      <c r="K2767" s="168"/>
      <c r="L2767" s="196"/>
    </row>
    <row r="2768" spans="1:12" ht="26.25" customHeight="1">
      <c r="A2768" s="167"/>
      <c r="B2768" s="276"/>
      <c r="C2768" s="168"/>
      <c r="D2768" s="168"/>
      <c r="E2768" s="266"/>
      <c r="F2768" s="268"/>
      <c r="G2768" s="168"/>
      <c r="H2768" s="168"/>
      <c r="I2768" s="168"/>
      <c r="J2768" s="168"/>
      <c r="K2768" s="168"/>
      <c r="L2768" s="196"/>
    </row>
    <row r="2769" spans="1:12" ht="26.25" customHeight="1">
      <c r="A2769" s="167"/>
      <c r="B2769" s="276"/>
      <c r="C2769" s="168"/>
      <c r="D2769" s="168"/>
      <c r="E2769" s="266"/>
      <c r="F2769" s="268"/>
      <c r="G2769" s="168"/>
      <c r="H2769" s="168"/>
      <c r="I2769" s="168"/>
      <c r="J2769" s="168"/>
      <c r="K2769" s="168"/>
      <c r="L2769" s="196"/>
    </row>
    <row r="2770" spans="1:12" ht="26.25" customHeight="1">
      <c r="A2770" s="167"/>
      <c r="B2770" s="276"/>
      <c r="C2770" s="168"/>
      <c r="D2770" s="168"/>
      <c r="E2770" s="266"/>
      <c r="F2770" s="268"/>
      <c r="G2770" s="168"/>
      <c r="H2770" s="168"/>
      <c r="I2770" s="168"/>
      <c r="J2770" s="168"/>
      <c r="K2770" s="168"/>
      <c r="L2770" s="196"/>
    </row>
    <row r="2771" spans="1:12" ht="26.25" customHeight="1">
      <c r="A2771" s="167"/>
      <c r="B2771" s="276"/>
      <c r="C2771" s="168"/>
      <c r="D2771" s="168"/>
      <c r="E2771" s="266"/>
      <c r="F2771" s="268"/>
      <c r="G2771" s="168"/>
      <c r="H2771" s="168"/>
      <c r="I2771" s="168"/>
      <c r="J2771" s="168"/>
      <c r="K2771" s="168"/>
      <c r="L2771" s="196"/>
    </row>
    <row r="2772" spans="1:12" ht="26.25" customHeight="1">
      <c r="A2772" s="167"/>
      <c r="B2772" s="276"/>
      <c r="C2772" s="168"/>
      <c r="D2772" s="168"/>
      <c r="E2772" s="266"/>
      <c r="F2772" s="268"/>
      <c r="G2772" s="168"/>
      <c r="H2772" s="168"/>
      <c r="I2772" s="168"/>
      <c r="J2772" s="168"/>
      <c r="K2772" s="168"/>
      <c r="L2772" s="196"/>
    </row>
    <row r="2773" spans="1:12" ht="26.25" customHeight="1">
      <c r="A2773" s="167"/>
      <c r="B2773" s="276"/>
      <c r="C2773" s="168"/>
      <c r="D2773" s="168"/>
      <c r="E2773" s="266"/>
      <c r="F2773" s="268"/>
      <c r="G2773" s="168"/>
      <c r="H2773" s="168"/>
      <c r="I2773" s="168"/>
      <c r="J2773" s="168"/>
      <c r="K2773" s="168"/>
      <c r="L2773" s="196"/>
    </row>
    <row r="2774" spans="1:12" ht="26.25" customHeight="1">
      <c r="A2774" s="167"/>
      <c r="B2774" s="276"/>
      <c r="C2774" s="168"/>
      <c r="D2774" s="168"/>
      <c r="E2774" s="266"/>
      <c r="F2774" s="268"/>
      <c r="G2774" s="168"/>
      <c r="H2774" s="168"/>
      <c r="I2774" s="168"/>
      <c r="J2774" s="168"/>
      <c r="K2774" s="168"/>
      <c r="L2774" s="196"/>
    </row>
    <row r="2775" spans="1:12" ht="26.25" customHeight="1">
      <c r="A2775" s="167"/>
      <c r="B2775" s="276"/>
      <c r="C2775" s="168"/>
      <c r="D2775" s="168"/>
      <c r="E2775" s="266"/>
      <c r="F2775" s="268"/>
      <c r="G2775" s="168"/>
      <c r="H2775" s="168"/>
      <c r="I2775" s="168"/>
      <c r="J2775" s="168"/>
      <c r="K2775" s="168"/>
      <c r="L2775" s="196"/>
    </row>
    <row r="2776" spans="1:12" ht="26.25" customHeight="1">
      <c r="A2776" s="167"/>
      <c r="B2776" s="276"/>
      <c r="C2776" s="168"/>
      <c r="D2776" s="168"/>
      <c r="E2776" s="266"/>
      <c r="F2776" s="268"/>
      <c r="G2776" s="168"/>
      <c r="H2776" s="168"/>
      <c r="I2776" s="168"/>
      <c r="J2776" s="168"/>
      <c r="K2776" s="168"/>
      <c r="L2776" s="196"/>
    </row>
    <row r="2777" spans="1:12" ht="26.25" customHeight="1">
      <c r="A2777" s="167"/>
      <c r="B2777" s="276"/>
      <c r="C2777" s="168"/>
      <c r="D2777" s="168"/>
      <c r="E2777" s="266"/>
      <c r="F2777" s="268"/>
      <c r="G2777" s="168"/>
      <c r="H2777" s="168"/>
      <c r="I2777" s="168"/>
      <c r="J2777" s="168"/>
      <c r="K2777" s="168"/>
      <c r="L2777" s="196"/>
    </row>
    <row r="2778" spans="1:12" ht="26.25" customHeight="1">
      <c r="A2778" s="167"/>
      <c r="B2778" s="276"/>
      <c r="C2778" s="168"/>
      <c r="D2778" s="168"/>
      <c r="E2778" s="405"/>
      <c r="F2778" s="406"/>
      <c r="G2778" s="168"/>
      <c r="H2778" s="168"/>
      <c r="I2778" s="168"/>
      <c r="J2778" s="168"/>
      <c r="K2778" s="168"/>
      <c r="L2778" s="196"/>
    </row>
    <row r="2779" spans="1:12" ht="26.25" customHeight="1">
      <c r="A2779" s="167"/>
      <c r="B2779" s="276"/>
      <c r="C2779" s="168"/>
      <c r="D2779" s="168"/>
      <c r="E2779" s="168"/>
      <c r="F2779" s="167"/>
      <c r="G2779" s="168"/>
      <c r="H2779" s="168"/>
      <c r="I2779" s="168"/>
      <c r="J2779" s="168"/>
      <c r="K2779" s="168"/>
      <c r="L2779" s="196"/>
    </row>
    <row r="2780" spans="1:12" ht="26.25" customHeight="1">
      <c r="A2780" s="167"/>
      <c r="B2780" s="276"/>
      <c r="C2780" s="168"/>
      <c r="D2780" s="168"/>
      <c r="E2780" s="168"/>
      <c r="F2780" s="167"/>
      <c r="G2780" s="168"/>
      <c r="H2780" s="168"/>
      <c r="I2780" s="168"/>
      <c r="J2780" s="168"/>
      <c r="K2780" s="168"/>
      <c r="L2780" s="196"/>
    </row>
    <row r="2781" spans="1:12" ht="26.25" customHeight="1">
      <c r="A2781" s="167"/>
      <c r="B2781" s="276"/>
      <c r="C2781" s="168"/>
      <c r="D2781" s="168"/>
      <c r="E2781" s="168"/>
      <c r="F2781" s="167"/>
      <c r="G2781" s="168"/>
      <c r="H2781" s="168"/>
      <c r="I2781" s="168"/>
      <c r="J2781" s="168"/>
      <c r="K2781" s="168"/>
      <c r="L2781" s="196"/>
    </row>
    <row r="2782" spans="1:12" ht="26.25" customHeight="1">
      <c r="A2782" s="167"/>
      <c r="B2782" s="276"/>
      <c r="C2782" s="168"/>
      <c r="D2782" s="168"/>
      <c r="E2782" s="168"/>
      <c r="F2782" s="167"/>
      <c r="G2782" s="168"/>
      <c r="H2782" s="168"/>
      <c r="I2782" s="168"/>
      <c r="J2782" s="168"/>
      <c r="K2782" s="168"/>
      <c r="L2782" s="196"/>
    </row>
    <row r="2783" spans="1:12" ht="26.25" customHeight="1">
      <c r="A2783" s="167"/>
      <c r="B2783" s="276"/>
      <c r="C2783" s="168"/>
      <c r="D2783" s="168"/>
      <c r="E2783" s="168"/>
      <c r="F2783" s="167"/>
      <c r="G2783" s="168"/>
      <c r="H2783" s="168"/>
      <c r="I2783" s="168"/>
      <c r="J2783" s="168"/>
      <c r="K2783" s="168"/>
      <c r="L2783" s="196"/>
    </row>
    <row r="2784" spans="1:12" ht="26.25" customHeight="1">
      <c r="A2784" s="167"/>
      <c r="B2784" s="276"/>
      <c r="C2784" s="168"/>
      <c r="D2784" s="168"/>
      <c r="E2784" s="168"/>
      <c r="F2784" s="167"/>
      <c r="G2784" s="168"/>
      <c r="H2784" s="168"/>
      <c r="I2784" s="168"/>
      <c r="J2784" s="168"/>
      <c r="K2784" s="300"/>
      <c r="L2784" s="196"/>
    </row>
    <row r="2785" spans="1:12" ht="26.25" customHeight="1">
      <c r="A2785" s="167"/>
      <c r="B2785" s="276"/>
      <c r="C2785" s="168"/>
      <c r="D2785" s="168"/>
      <c r="E2785" s="168"/>
      <c r="F2785" s="167"/>
      <c r="G2785" s="168"/>
      <c r="H2785" s="168"/>
      <c r="I2785" s="168"/>
      <c r="J2785" s="168"/>
      <c r="K2785" s="168"/>
      <c r="L2785" s="196"/>
    </row>
    <row r="2786" spans="1:12" ht="26.25" customHeight="1">
      <c r="A2786" s="167"/>
      <c r="B2786" s="276"/>
      <c r="C2786" s="168"/>
      <c r="D2786" s="168"/>
      <c r="E2786" s="168"/>
      <c r="F2786" s="167"/>
      <c r="G2786" s="168"/>
      <c r="H2786" s="168"/>
      <c r="I2786" s="168"/>
      <c r="J2786" s="168"/>
      <c r="K2786" s="168"/>
      <c r="L2786" s="196"/>
    </row>
    <row r="2787" spans="1:12" ht="26.25" customHeight="1">
      <c r="A2787" s="167"/>
      <c r="B2787" s="276"/>
      <c r="C2787" s="168"/>
      <c r="D2787" s="168"/>
      <c r="E2787" s="168"/>
      <c r="F2787" s="167"/>
      <c r="G2787" s="168"/>
      <c r="H2787" s="168"/>
      <c r="I2787" s="168"/>
      <c r="J2787" s="168"/>
      <c r="K2787" s="168"/>
      <c r="L2787" s="196"/>
    </row>
    <row r="2788" spans="1:12" ht="26.25" customHeight="1">
      <c r="A2788" s="167"/>
      <c r="B2788" s="276"/>
      <c r="C2788" s="168"/>
      <c r="D2788" s="168"/>
      <c r="E2788" s="168"/>
      <c r="F2788" s="167"/>
      <c r="G2788" s="168"/>
      <c r="H2788" s="168"/>
      <c r="I2788" s="168"/>
      <c r="J2788" s="168"/>
      <c r="K2788" s="168"/>
      <c r="L2788" s="196"/>
    </row>
    <row r="2789" spans="1:12" ht="26.25" customHeight="1">
      <c r="A2789" s="167"/>
      <c r="B2789" s="276"/>
      <c r="C2789" s="168"/>
      <c r="D2789" s="168"/>
      <c r="E2789" s="168"/>
      <c r="F2789" s="167"/>
      <c r="G2789" s="168"/>
      <c r="H2789" s="168"/>
      <c r="I2789" s="168"/>
      <c r="J2789" s="168"/>
      <c r="K2789" s="168"/>
      <c r="L2789" s="196"/>
    </row>
    <row r="2790" spans="1:12" ht="26.25" customHeight="1">
      <c r="A2790" s="167"/>
      <c r="B2790" s="276"/>
      <c r="C2790" s="168"/>
      <c r="D2790" s="168"/>
      <c r="E2790" s="168"/>
      <c r="F2790" s="167"/>
      <c r="G2790" s="168"/>
      <c r="H2790" s="168"/>
      <c r="I2790" s="168"/>
      <c r="J2790" s="168"/>
      <c r="K2790" s="168"/>
      <c r="L2790" s="196"/>
    </row>
    <row r="2791" spans="1:12" ht="26.25" customHeight="1">
      <c r="A2791" s="167"/>
      <c r="B2791" s="276"/>
      <c r="C2791" s="168"/>
      <c r="D2791" s="168"/>
      <c r="E2791" s="168"/>
      <c r="F2791" s="167"/>
      <c r="G2791" s="168"/>
      <c r="H2791" s="168"/>
      <c r="I2791" s="168"/>
      <c r="J2791" s="168"/>
      <c r="K2791" s="168"/>
      <c r="L2791" s="196"/>
    </row>
    <row r="2792" spans="1:12" ht="26.25" customHeight="1">
      <c r="A2792" s="167"/>
      <c r="B2792" s="276"/>
      <c r="C2792" s="168"/>
      <c r="D2792" s="168"/>
      <c r="E2792" s="168"/>
      <c r="F2792" s="167"/>
      <c r="G2792" s="168"/>
      <c r="H2792" s="168"/>
      <c r="I2792" s="168"/>
      <c r="J2792" s="168"/>
      <c r="K2792" s="168"/>
      <c r="L2792" s="196"/>
    </row>
    <row r="2793" spans="1:12" ht="26.25" customHeight="1">
      <c r="A2793" s="167"/>
      <c r="B2793" s="276"/>
      <c r="C2793" s="168"/>
      <c r="D2793" s="168"/>
      <c r="E2793" s="168"/>
      <c r="F2793" s="167"/>
      <c r="G2793" s="168"/>
      <c r="H2793" s="168"/>
      <c r="I2793" s="168"/>
      <c r="J2793" s="168"/>
      <c r="K2793" s="168"/>
      <c r="L2793" s="196"/>
    </row>
    <row r="2794" spans="1:12" ht="26.25" customHeight="1">
      <c r="A2794" s="167"/>
      <c r="B2794" s="276"/>
      <c r="C2794" s="168"/>
      <c r="D2794" s="168"/>
      <c r="E2794" s="168"/>
      <c r="F2794" s="167"/>
      <c r="G2794" s="168"/>
      <c r="H2794" s="168"/>
      <c r="I2794" s="168"/>
      <c r="J2794" s="168"/>
      <c r="K2794" s="168"/>
      <c r="L2794" s="196"/>
    </row>
    <row r="2795" spans="1:12" ht="26.25" customHeight="1">
      <c r="A2795" s="167"/>
      <c r="B2795" s="276"/>
      <c r="C2795" s="168"/>
      <c r="D2795" s="168"/>
      <c r="E2795" s="168"/>
      <c r="F2795" s="167"/>
      <c r="G2795" s="168"/>
      <c r="H2795" s="168"/>
      <c r="I2795" s="168"/>
      <c r="J2795" s="168"/>
      <c r="K2795" s="168"/>
      <c r="L2795" s="196"/>
    </row>
    <row r="2796" spans="1:12" ht="26.25" customHeight="1">
      <c r="A2796" s="167"/>
      <c r="B2796" s="276"/>
      <c r="C2796" s="168"/>
      <c r="D2796" s="168"/>
      <c r="E2796" s="168"/>
      <c r="F2796" s="167"/>
      <c r="G2796" s="168"/>
      <c r="H2796" s="168"/>
      <c r="I2796" s="168"/>
      <c r="J2796" s="168"/>
      <c r="K2796" s="168"/>
      <c r="L2796" s="196"/>
    </row>
    <row r="2797" spans="1:12" ht="26.25" customHeight="1">
      <c r="A2797" s="167"/>
      <c r="B2797" s="276"/>
      <c r="C2797" s="168"/>
      <c r="D2797" s="168"/>
      <c r="E2797" s="168"/>
      <c r="F2797" s="167"/>
      <c r="G2797" s="168"/>
      <c r="H2797" s="168"/>
      <c r="I2797" s="168"/>
      <c r="J2797" s="168"/>
      <c r="K2797" s="168"/>
      <c r="L2797" s="196"/>
    </row>
    <row r="2798" spans="1:12" ht="26.25" customHeight="1">
      <c r="A2798" s="167"/>
      <c r="B2798" s="276"/>
      <c r="C2798" s="168"/>
      <c r="D2798" s="168"/>
      <c r="E2798" s="405"/>
      <c r="F2798" s="406"/>
      <c r="G2798" s="168"/>
      <c r="H2798" s="168"/>
      <c r="I2798" s="168"/>
      <c r="J2798" s="168"/>
      <c r="K2798" s="168"/>
      <c r="L2798" s="196"/>
    </row>
    <row r="2799" spans="1:12" ht="26.25" customHeight="1">
      <c r="A2799" s="167"/>
      <c r="B2799" s="276"/>
      <c r="C2799" s="168"/>
      <c r="D2799" s="168"/>
      <c r="E2799" s="168"/>
      <c r="F2799" s="167"/>
      <c r="G2799" s="168"/>
      <c r="H2799" s="168"/>
      <c r="I2799" s="168"/>
      <c r="J2799" s="168"/>
      <c r="K2799" s="168"/>
      <c r="L2799" s="196"/>
    </row>
    <row r="2800" spans="1:12" ht="26.25" customHeight="1">
      <c r="A2800" s="167"/>
      <c r="B2800" s="276"/>
      <c r="C2800" s="168"/>
      <c r="D2800" s="168"/>
      <c r="E2800" s="405"/>
      <c r="F2800" s="406"/>
      <c r="G2800" s="168"/>
      <c r="H2800" s="168"/>
      <c r="I2800" s="168"/>
      <c r="J2800" s="168"/>
      <c r="K2800" s="168"/>
      <c r="L2800" s="196"/>
    </row>
    <row r="2801" spans="1:12" ht="26.25" customHeight="1">
      <c r="A2801" s="167"/>
      <c r="B2801" s="276"/>
      <c r="C2801" s="168"/>
      <c r="D2801" s="168"/>
      <c r="E2801" s="168"/>
      <c r="F2801" s="167"/>
      <c r="G2801" s="168"/>
      <c r="H2801" s="168"/>
      <c r="I2801" s="168"/>
      <c r="J2801" s="168"/>
      <c r="K2801" s="168"/>
      <c r="L2801" s="196"/>
    </row>
    <row r="2802" spans="1:12" ht="26.25" customHeight="1">
      <c r="A2802" s="167"/>
      <c r="B2802" s="276"/>
      <c r="C2802" s="168"/>
      <c r="D2802" s="168"/>
      <c r="E2802" s="168"/>
      <c r="F2802" s="167"/>
      <c r="G2802" s="168"/>
      <c r="H2802" s="168"/>
      <c r="I2802" s="168"/>
      <c r="J2802" s="168"/>
      <c r="K2802" s="168"/>
      <c r="L2802" s="196"/>
    </row>
    <row r="2803" spans="1:12" ht="26.25" customHeight="1">
      <c r="A2803" s="167"/>
      <c r="B2803" s="276"/>
      <c r="C2803" s="168"/>
      <c r="D2803" s="168"/>
      <c r="E2803" s="168"/>
      <c r="F2803" s="167"/>
      <c r="G2803" s="168"/>
      <c r="H2803" s="168"/>
      <c r="I2803" s="168"/>
      <c r="J2803" s="168"/>
      <c r="K2803" s="168"/>
      <c r="L2803" s="196"/>
    </row>
    <row r="2804" spans="1:12" ht="26.25" customHeight="1">
      <c r="A2804" s="167"/>
      <c r="B2804" s="276"/>
      <c r="C2804" s="168"/>
      <c r="D2804" s="168"/>
      <c r="E2804" s="168"/>
      <c r="F2804" s="167"/>
      <c r="G2804" s="168"/>
      <c r="H2804" s="168"/>
      <c r="I2804" s="168"/>
      <c r="J2804" s="168"/>
      <c r="K2804" s="168"/>
      <c r="L2804" s="196"/>
    </row>
    <row r="2805" spans="1:12" ht="26.25" customHeight="1">
      <c r="A2805" s="167"/>
      <c r="B2805" s="276"/>
      <c r="C2805" s="168"/>
      <c r="D2805" s="168"/>
      <c r="E2805" s="405"/>
      <c r="F2805" s="406"/>
      <c r="G2805" s="168"/>
      <c r="H2805" s="168"/>
      <c r="I2805" s="168"/>
      <c r="J2805" s="168"/>
      <c r="K2805" s="168"/>
      <c r="L2805" s="196"/>
    </row>
    <row r="2806" spans="1:12" ht="26.25" customHeight="1">
      <c r="A2806" s="167"/>
      <c r="B2806" s="276"/>
      <c r="C2806" s="168"/>
      <c r="D2806" s="168"/>
      <c r="E2806" s="168"/>
      <c r="F2806" s="167"/>
      <c r="G2806" s="168"/>
      <c r="H2806" s="168"/>
      <c r="I2806" s="168"/>
      <c r="J2806" s="168"/>
      <c r="K2806" s="168"/>
      <c r="L2806" s="196"/>
    </row>
    <row r="2807" spans="1:12" ht="26.25" customHeight="1">
      <c r="A2807" s="167"/>
      <c r="B2807" s="276"/>
      <c r="C2807" s="168"/>
      <c r="D2807" s="168"/>
      <c r="E2807" s="168"/>
      <c r="F2807" s="167"/>
      <c r="G2807" s="168"/>
      <c r="H2807" s="168"/>
      <c r="I2807" s="168"/>
      <c r="J2807" s="168"/>
      <c r="K2807" s="168"/>
      <c r="L2807" s="196"/>
    </row>
    <row r="2808" spans="1:12" ht="26.25" customHeight="1">
      <c r="A2808" s="167"/>
      <c r="B2808" s="276"/>
      <c r="C2808" s="168"/>
      <c r="D2808" s="168"/>
      <c r="E2808" s="168"/>
      <c r="F2808" s="167"/>
      <c r="G2808" s="168"/>
      <c r="H2808" s="168"/>
      <c r="I2808" s="168"/>
      <c r="J2808" s="168"/>
      <c r="K2808" s="168"/>
      <c r="L2808" s="196"/>
    </row>
    <row r="2809" spans="1:12" ht="26.25" customHeight="1">
      <c r="A2809" s="167"/>
      <c r="B2809" s="276"/>
      <c r="C2809" s="168"/>
      <c r="D2809" s="168"/>
      <c r="E2809" s="168"/>
      <c r="F2809" s="167"/>
      <c r="G2809" s="168"/>
      <c r="H2809" s="168"/>
      <c r="I2809" s="168"/>
      <c r="J2809" s="168"/>
      <c r="K2809" s="168"/>
      <c r="L2809" s="196"/>
    </row>
    <row r="2810" spans="1:12" ht="26.25" customHeight="1">
      <c r="A2810" s="167"/>
      <c r="B2810" s="276"/>
      <c r="C2810" s="168"/>
      <c r="D2810" s="168"/>
      <c r="E2810" s="168"/>
      <c r="F2810" s="167"/>
      <c r="G2810" s="168"/>
      <c r="H2810" s="168"/>
      <c r="I2810" s="168"/>
      <c r="J2810" s="168"/>
      <c r="K2810" s="168"/>
      <c r="L2810" s="196"/>
    </row>
    <row r="2811" spans="1:12" ht="26.25" customHeight="1">
      <c r="A2811" s="167"/>
      <c r="B2811" s="276"/>
      <c r="C2811" s="168"/>
      <c r="D2811" s="168"/>
      <c r="E2811" s="168"/>
      <c r="F2811" s="167"/>
      <c r="G2811" s="168"/>
      <c r="H2811" s="168"/>
      <c r="I2811" s="168"/>
      <c r="J2811" s="168"/>
      <c r="K2811" s="168"/>
      <c r="L2811" s="196"/>
    </row>
    <row r="2812" spans="1:12" ht="26.25" customHeight="1">
      <c r="A2812" s="167"/>
      <c r="B2812" s="276"/>
      <c r="C2812" s="168"/>
      <c r="D2812" s="168"/>
      <c r="E2812" s="168"/>
      <c r="F2812" s="167"/>
      <c r="G2812" s="168"/>
      <c r="H2812" s="168"/>
      <c r="I2812" s="168"/>
      <c r="J2812" s="168"/>
      <c r="K2812" s="168"/>
      <c r="L2812" s="196"/>
    </row>
    <row r="2813" spans="1:12" ht="26.25" customHeight="1">
      <c r="A2813" s="167"/>
      <c r="B2813" s="276"/>
      <c r="C2813" s="168"/>
      <c r="D2813" s="168"/>
      <c r="E2813" s="168"/>
      <c r="F2813" s="167"/>
      <c r="G2813" s="168"/>
      <c r="H2813" s="168"/>
      <c r="I2813" s="168"/>
      <c r="J2813" s="168"/>
      <c r="K2813" s="168"/>
      <c r="L2813" s="196"/>
    </row>
    <row r="2814" spans="1:12" ht="26.25" customHeight="1">
      <c r="A2814" s="167"/>
      <c r="B2814" s="276"/>
      <c r="C2814" s="168"/>
      <c r="D2814" s="168"/>
      <c r="E2814" s="405"/>
      <c r="F2814" s="406"/>
      <c r="G2814" s="168"/>
      <c r="H2814" s="168"/>
      <c r="I2814" s="168"/>
      <c r="J2814" s="168"/>
      <c r="K2814" s="168"/>
      <c r="L2814" s="196"/>
    </row>
    <row r="2815" spans="1:12" ht="26.25" customHeight="1">
      <c r="A2815" s="167"/>
      <c r="B2815" s="276"/>
      <c r="C2815" s="168"/>
      <c r="D2815" s="168"/>
      <c r="E2815" s="168"/>
      <c r="F2815" s="167"/>
      <c r="G2815" s="168"/>
      <c r="H2815" s="168"/>
      <c r="I2815" s="168"/>
      <c r="J2815" s="168"/>
      <c r="K2815" s="168"/>
      <c r="L2815" s="196"/>
    </row>
    <row r="2816" spans="1:12" ht="26.25" customHeight="1">
      <c r="A2816" s="167"/>
      <c r="B2816" s="276"/>
      <c r="C2816" s="168"/>
      <c r="D2816" s="168"/>
      <c r="E2816" s="168"/>
      <c r="F2816" s="167"/>
      <c r="G2816" s="168"/>
      <c r="H2816" s="168"/>
      <c r="I2816" s="168"/>
      <c r="J2816" s="168"/>
      <c r="K2816" s="168"/>
      <c r="L2816" s="196"/>
    </row>
    <row r="2817" spans="1:14" ht="26.25" customHeight="1">
      <c r="A2817" s="167"/>
      <c r="B2817" s="276"/>
      <c r="C2817" s="168"/>
      <c r="D2817" s="168"/>
      <c r="E2817" s="168"/>
      <c r="F2817" s="167"/>
      <c r="G2817" s="168"/>
      <c r="H2817" s="168"/>
      <c r="I2817" s="168"/>
      <c r="J2817" s="168"/>
      <c r="K2817" s="168"/>
      <c r="L2817" s="196"/>
    </row>
    <row r="2818" spans="1:14" ht="26.25" customHeight="1">
      <c r="A2818" s="167"/>
      <c r="B2818" s="276"/>
      <c r="C2818" s="168"/>
      <c r="D2818" s="168"/>
      <c r="E2818" s="168"/>
      <c r="F2818" s="167"/>
      <c r="G2818" s="168"/>
      <c r="H2818" s="168"/>
      <c r="I2818" s="168"/>
      <c r="J2818" s="168"/>
      <c r="K2818" s="168"/>
      <c r="L2818" s="196"/>
    </row>
    <row r="2819" spans="1:14" ht="26.25" customHeight="1">
      <c r="A2819" s="167"/>
      <c r="B2819" s="276"/>
      <c r="C2819" s="168"/>
      <c r="D2819" s="168"/>
      <c r="E2819" s="168"/>
      <c r="F2819" s="167"/>
      <c r="G2819" s="168"/>
      <c r="H2819" s="168"/>
      <c r="I2819" s="168"/>
      <c r="J2819" s="168"/>
      <c r="K2819" s="168"/>
      <c r="L2819" s="196"/>
    </row>
    <row r="2820" spans="1:14" ht="26.25" customHeight="1">
      <c r="A2820" s="167"/>
      <c r="B2820" s="276"/>
      <c r="C2820" s="168"/>
      <c r="D2820" s="168"/>
      <c r="E2820" s="168"/>
      <c r="F2820" s="167"/>
      <c r="G2820" s="168"/>
      <c r="H2820" s="168"/>
      <c r="I2820" s="168"/>
      <c r="J2820" s="168"/>
      <c r="K2820" s="168"/>
      <c r="L2820" s="196"/>
    </row>
    <row r="2821" spans="1:14" ht="26.25" customHeight="1">
      <c r="A2821" s="167"/>
      <c r="B2821" s="276"/>
      <c r="C2821" s="168"/>
      <c r="D2821" s="168"/>
      <c r="E2821" s="168"/>
      <c r="F2821" s="167"/>
      <c r="G2821" s="168"/>
      <c r="H2821" s="168"/>
      <c r="I2821" s="168"/>
      <c r="J2821" s="168"/>
      <c r="K2821" s="168"/>
      <c r="L2821" s="196"/>
    </row>
    <row r="2822" spans="1:14" ht="26.25" customHeight="1">
      <c r="A2822" s="167"/>
      <c r="B2822" s="276"/>
      <c r="C2822" s="168"/>
      <c r="D2822" s="168"/>
      <c r="E2822" s="168"/>
      <c r="F2822" s="167"/>
      <c r="G2822" s="168"/>
      <c r="H2822" s="168"/>
      <c r="I2822" s="168"/>
      <c r="J2822" s="168"/>
      <c r="K2822" s="168"/>
      <c r="L2822" s="196"/>
    </row>
    <row r="2823" spans="1:14" ht="26.25" customHeight="1">
      <c r="A2823" s="167"/>
      <c r="B2823" s="276"/>
      <c r="C2823" s="168"/>
      <c r="D2823" s="168"/>
      <c r="E2823" s="168"/>
      <c r="F2823" s="167"/>
      <c r="G2823" s="168"/>
      <c r="H2823" s="168"/>
      <c r="I2823" s="168"/>
      <c r="J2823" s="168"/>
      <c r="K2823" s="168"/>
      <c r="L2823" s="196"/>
    </row>
    <row r="2824" spans="1:14" ht="26.25" customHeight="1">
      <c r="A2824" s="167"/>
      <c r="B2824" s="276"/>
      <c r="C2824" s="168"/>
      <c r="D2824" s="168"/>
      <c r="E2824" s="168"/>
      <c r="F2824" s="167"/>
      <c r="G2824" s="168"/>
      <c r="H2824" s="168"/>
      <c r="I2824" s="168"/>
      <c r="J2824" s="168"/>
      <c r="K2824" s="168"/>
      <c r="L2824" s="196"/>
    </row>
    <row r="2825" spans="1:14" ht="26.25" customHeight="1">
      <c r="A2825" s="167"/>
      <c r="B2825" s="276"/>
      <c r="C2825" s="168"/>
      <c r="D2825" s="168"/>
      <c r="E2825" s="168"/>
      <c r="F2825" s="167"/>
      <c r="G2825" s="168"/>
      <c r="H2825" s="168"/>
      <c r="I2825" s="168"/>
      <c r="J2825" s="168"/>
      <c r="K2825" s="168"/>
      <c r="L2825" s="196"/>
    </row>
    <row r="2826" spans="1:14" ht="26.25" customHeight="1">
      <c r="A2826" s="167"/>
      <c r="B2826" s="276"/>
      <c r="C2826" s="168"/>
      <c r="D2826" s="168"/>
      <c r="E2826" s="168"/>
      <c r="F2826" s="167"/>
      <c r="G2826" s="168"/>
      <c r="H2826" s="168"/>
      <c r="I2826" s="168"/>
      <c r="J2826" s="168"/>
      <c r="K2826" s="168"/>
      <c r="L2826" s="196"/>
    </row>
    <row r="2827" spans="1:14" ht="26.25" customHeight="1">
      <c r="A2827" s="298"/>
      <c r="B2827" s="299"/>
      <c r="C2827" s="300"/>
      <c r="D2827" s="300"/>
      <c r="E2827" s="300"/>
      <c r="F2827" s="298"/>
      <c r="G2827" s="300"/>
      <c r="H2827" s="300"/>
      <c r="I2827" s="300"/>
      <c r="J2827" s="300"/>
      <c r="K2827" s="300"/>
      <c r="L2827" s="301"/>
      <c r="M2827" s="302"/>
      <c r="N2827" s="303"/>
    </row>
    <row r="2828" spans="1:14" ht="26.25" customHeight="1">
      <c r="A2828" s="167"/>
      <c r="B2828" s="276"/>
      <c r="C2828" s="168"/>
      <c r="D2828" s="168"/>
      <c r="E2828" s="168"/>
      <c r="F2828" s="167"/>
      <c r="G2828" s="168"/>
      <c r="H2828" s="168"/>
      <c r="I2828" s="168"/>
      <c r="J2828" s="168"/>
      <c r="K2828" s="168"/>
      <c r="L2828" s="196"/>
    </row>
    <row r="2829" spans="1:14" ht="26.25" customHeight="1">
      <c r="A2829" s="167"/>
      <c r="B2829" s="276"/>
      <c r="C2829" s="168"/>
      <c r="D2829" s="168"/>
      <c r="E2829" s="168"/>
      <c r="F2829" s="167"/>
      <c r="G2829" s="168"/>
      <c r="H2829" s="168"/>
      <c r="I2829" s="168"/>
      <c r="J2829" s="168"/>
      <c r="K2829" s="168"/>
      <c r="L2829" s="196"/>
    </row>
    <row r="2830" spans="1:14" ht="26.25" customHeight="1">
      <c r="A2830" s="167"/>
      <c r="B2830" s="276"/>
      <c r="C2830" s="168"/>
      <c r="D2830" s="168"/>
      <c r="E2830" s="168"/>
      <c r="F2830" s="167"/>
      <c r="G2830" s="168"/>
      <c r="H2830" s="168"/>
      <c r="I2830" s="168"/>
      <c r="J2830" s="168"/>
      <c r="K2830" s="168"/>
      <c r="L2830" s="196"/>
    </row>
    <row r="2831" spans="1:14" ht="26.25" customHeight="1">
      <c r="A2831" s="167"/>
      <c r="B2831" s="276"/>
      <c r="C2831" s="168"/>
      <c r="D2831" s="168"/>
      <c r="E2831" s="168"/>
      <c r="F2831" s="167"/>
      <c r="G2831" s="168"/>
      <c r="H2831" s="168"/>
      <c r="I2831" s="168"/>
      <c r="J2831" s="168"/>
      <c r="K2831" s="168"/>
      <c r="L2831" s="196"/>
    </row>
    <row r="2832" spans="1:14" ht="26.25" customHeight="1">
      <c r="A2832" s="167"/>
      <c r="B2832" s="276"/>
      <c r="C2832" s="168"/>
      <c r="D2832" s="168"/>
      <c r="E2832" s="168"/>
      <c r="F2832" s="167"/>
      <c r="G2832" s="168"/>
      <c r="H2832" s="168"/>
      <c r="I2832" s="168"/>
      <c r="J2832" s="168"/>
      <c r="K2832" s="168"/>
      <c r="L2832" s="196"/>
    </row>
    <row r="2833" spans="1:12" ht="26.25" customHeight="1">
      <c r="A2833" s="167"/>
      <c r="B2833" s="276"/>
      <c r="C2833" s="168"/>
      <c r="D2833" s="168"/>
      <c r="E2833" s="168"/>
      <c r="F2833" s="167"/>
      <c r="G2833" s="168"/>
      <c r="H2833" s="168"/>
      <c r="I2833" s="168"/>
      <c r="J2833" s="168"/>
      <c r="K2833" s="168"/>
      <c r="L2833" s="196"/>
    </row>
    <row r="2834" spans="1:12" ht="26.25" customHeight="1">
      <c r="A2834" s="167"/>
      <c r="B2834" s="276"/>
      <c r="C2834" s="168"/>
      <c r="D2834" s="168"/>
      <c r="E2834" s="168"/>
      <c r="F2834" s="167"/>
      <c r="G2834" s="168"/>
      <c r="H2834" s="168"/>
      <c r="I2834" s="168"/>
      <c r="J2834" s="168"/>
      <c r="K2834" s="168"/>
      <c r="L2834" s="196"/>
    </row>
    <row r="2835" spans="1:12" ht="26.25" customHeight="1">
      <c r="A2835" s="167"/>
      <c r="B2835" s="276"/>
      <c r="C2835" s="168"/>
      <c r="D2835" s="168"/>
      <c r="E2835" s="168"/>
      <c r="F2835" s="167"/>
      <c r="G2835" s="168"/>
      <c r="H2835" s="168"/>
      <c r="I2835" s="168"/>
      <c r="J2835" s="168"/>
      <c r="K2835" s="168"/>
      <c r="L2835" s="196"/>
    </row>
    <row r="2836" spans="1:12" ht="26.25" customHeight="1">
      <c r="A2836" s="167"/>
      <c r="B2836" s="276"/>
      <c r="C2836" s="168"/>
      <c r="D2836" s="168"/>
      <c r="E2836" s="168"/>
      <c r="F2836" s="167"/>
      <c r="G2836" s="168"/>
      <c r="H2836" s="168"/>
      <c r="I2836" s="168"/>
      <c r="J2836" s="168"/>
      <c r="K2836" s="168"/>
      <c r="L2836" s="196"/>
    </row>
    <row r="2837" spans="1:12" ht="26.25" customHeight="1">
      <c r="A2837" s="167"/>
      <c r="B2837" s="276"/>
      <c r="C2837" s="168"/>
      <c r="D2837" s="168"/>
      <c r="E2837" s="168"/>
      <c r="F2837" s="167"/>
      <c r="G2837" s="168"/>
      <c r="H2837" s="168"/>
      <c r="I2837" s="168"/>
      <c r="J2837" s="168"/>
      <c r="K2837" s="168"/>
      <c r="L2837" s="196"/>
    </row>
    <row r="2838" spans="1:12" ht="26.25" customHeight="1">
      <c r="A2838" s="167"/>
      <c r="B2838" s="276"/>
      <c r="C2838" s="168"/>
      <c r="D2838" s="168"/>
      <c r="E2838" s="168"/>
      <c r="F2838" s="167"/>
      <c r="G2838" s="168"/>
      <c r="H2838" s="168"/>
      <c r="I2838" s="168"/>
      <c r="J2838" s="168"/>
      <c r="K2838" s="168"/>
      <c r="L2838" s="196"/>
    </row>
    <row r="2839" spans="1:12" ht="26.25" customHeight="1">
      <c r="A2839" s="167"/>
      <c r="B2839" s="276"/>
      <c r="C2839" s="168"/>
      <c r="D2839" s="168"/>
      <c r="E2839" s="168"/>
      <c r="F2839" s="167"/>
      <c r="G2839" s="168"/>
      <c r="H2839" s="168"/>
      <c r="I2839" s="168"/>
      <c r="J2839" s="168"/>
      <c r="K2839" s="168"/>
      <c r="L2839" s="196"/>
    </row>
    <row r="2840" spans="1:12" ht="26.25" customHeight="1">
      <c r="A2840" s="167"/>
      <c r="B2840" s="276"/>
      <c r="C2840" s="168"/>
      <c r="D2840" s="168"/>
      <c r="E2840" s="168"/>
      <c r="F2840" s="167"/>
      <c r="G2840" s="168"/>
      <c r="H2840" s="168"/>
      <c r="I2840" s="168"/>
      <c r="J2840" s="168"/>
      <c r="K2840" s="168"/>
      <c r="L2840" s="196"/>
    </row>
    <row r="2841" spans="1:12" ht="26.25" customHeight="1">
      <c r="A2841" s="167"/>
      <c r="B2841" s="276"/>
      <c r="C2841" s="168"/>
      <c r="D2841" s="168"/>
      <c r="E2841" s="168"/>
      <c r="F2841" s="167"/>
      <c r="G2841" s="168"/>
      <c r="H2841" s="168"/>
      <c r="I2841" s="168"/>
      <c r="J2841" s="168"/>
      <c r="K2841" s="168"/>
      <c r="L2841" s="196"/>
    </row>
    <row r="2842" spans="1:12" ht="26.25" customHeight="1">
      <c r="A2842" s="167"/>
      <c r="B2842" s="276"/>
      <c r="C2842" s="168"/>
      <c r="D2842" s="168"/>
      <c r="E2842" s="168"/>
      <c r="F2842" s="167"/>
      <c r="G2842" s="168"/>
      <c r="H2842" s="168"/>
      <c r="I2842" s="168"/>
      <c r="J2842" s="168"/>
      <c r="K2842" s="168"/>
      <c r="L2842" s="196"/>
    </row>
    <row r="2843" spans="1:12" ht="26.25" customHeight="1">
      <c r="A2843" s="167"/>
      <c r="B2843" s="276"/>
      <c r="C2843" s="168"/>
      <c r="D2843" s="168"/>
      <c r="E2843" s="168"/>
      <c r="F2843" s="167"/>
      <c r="G2843" s="168"/>
      <c r="H2843" s="168"/>
      <c r="I2843" s="168"/>
      <c r="J2843" s="168"/>
      <c r="K2843" s="168"/>
      <c r="L2843" s="196"/>
    </row>
    <row r="2844" spans="1:12" ht="26.25" customHeight="1">
      <c r="A2844" s="167"/>
      <c r="B2844" s="276"/>
      <c r="C2844" s="168"/>
      <c r="D2844" s="168"/>
      <c r="E2844" s="168"/>
      <c r="F2844" s="167"/>
      <c r="G2844" s="168"/>
      <c r="H2844" s="168"/>
      <c r="I2844" s="168"/>
      <c r="J2844" s="168"/>
      <c r="K2844" s="168"/>
      <c r="L2844" s="196"/>
    </row>
    <row r="2845" spans="1:12" ht="26.25" customHeight="1">
      <c r="A2845" s="167"/>
      <c r="B2845" s="276"/>
      <c r="C2845" s="168"/>
      <c r="D2845" s="168"/>
      <c r="E2845" s="168"/>
      <c r="F2845" s="167"/>
      <c r="G2845" s="168"/>
      <c r="H2845" s="168"/>
      <c r="I2845" s="168"/>
      <c r="J2845" s="168"/>
      <c r="K2845" s="168"/>
      <c r="L2845" s="196"/>
    </row>
    <row r="2846" spans="1:12" ht="26.25" customHeight="1">
      <c r="A2846" s="167"/>
      <c r="B2846" s="276"/>
      <c r="C2846" s="168"/>
      <c r="D2846" s="168"/>
      <c r="E2846" s="167"/>
      <c r="F2846" s="167"/>
      <c r="G2846" s="168"/>
      <c r="H2846" s="168"/>
      <c r="I2846" s="168"/>
      <c r="J2846" s="168"/>
      <c r="K2846" s="168"/>
      <c r="L2846" s="196"/>
    </row>
    <row r="2847" spans="1:12" ht="26.25" customHeight="1">
      <c r="A2847" s="167"/>
      <c r="B2847" s="276"/>
      <c r="C2847" s="168"/>
      <c r="D2847" s="168"/>
      <c r="E2847" s="168"/>
      <c r="F2847" s="167"/>
      <c r="G2847" s="168"/>
      <c r="H2847" s="168"/>
      <c r="I2847" s="168"/>
      <c r="J2847" s="168"/>
      <c r="K2847" s="168"/>
      <c r="L2847" s="196"/>
    </row>
    <row r="2848" spans="1:12" ht="26.25" customHeight="1">
      <c r="A2848" s="167"/>
      <c r="B2848" s="276"/>
      <c r="C2848" s="168"/>
      <c r="D2848" s="168"/>
      <c r="E2848" s="168"/>
      <c r="F2848" s="167"/>
      <c r="G2848" s="168"/>
      <c r="H2848" s="168"/>
      <c r="I2848" s="168"/>
      <c r="J2848" s="168"/>
      <c r="K2848" s="168"/>
      <c r="L2848" s="196"/>
    </row>
    <row r="2849" spans="1:12" ht="26.25" customHeight="1">
      <c r="A2849" s="167"/>
      <c r="B2849" s="276"/>
      <c r="C2849" s="168"/>
      <c r="D2849" s="168"/>
      <c r="E2849" s="168"/>
      <c r="F2849" s="167"/>
      <c r="G2849" s="168"/>
      <c r="H2849" s="168"/>
      <c r="I2849" s="168"/>
      <c r="J2849" s="168"/>
      <c r="K2849" s="168"/>
      <c r="L2849" s="196"/>
    </row>
    <row r="2850" spans="1:12" ht="26.25" customHeight="1">
      <c r="A2850" s="167"/>
      <c r="B2850" s="276"/>
      <c r="C2850" s="168"/>
      <c r="D2850" s="168"/>
      <c r="E2850" s="168"/>
      <c r="F2850" s="167"/>
      <c r="G2850" s="168"/>
      <c r="H2850" s="168"/>
      <c r="I2850" s="168"/>
      <c r="J2850" s="168"/>
      <c r="K2850" s="168"/>
      <c r="L2850" s="196"/>
    </row>
    <row r="2851" spans="1:12" ht="26.25" customHeight="1">
      <c r="A2851" s="167"/>
      <c r="B2851" s="276"/>
      <c r="C2851" s="168"/>
      <c r="D2851" s="168"/>
      <c r="E2851" s="168"/>
      <c r="F2851" s="167"/>
      <c r="G2851" s="168"/>
      <c r="H2851" s="168"/>
      <c r="I2851" s="168"/>
      <c r="J2851" s="168"/>
      <c r="K2851" s="168"/>
      <c r="L2851" s="196"/>
    </row>
    <row r="2852" spans="1:12" ht="26.25" customHeight="1">
      <c r="A2852" s="167"/>
      <c r="B2852" s="276"/>
      <c r="C2852" s="168"/>
      <c r="D2852" s="168"/>
      <c r="E2852" s="168"/>
      <c r="F2852" s="167"/>
      <c r="G2852" s="168"/>
      <c r="H2852" s="168"/>
      <c r="I2852" s="168"/>
      <c r="J2852" s="168"/>
      <c r="K2852" s="168"/>
      <c r="L2852" s="196"/>
    </row>
    <row r="2853" spans="1:12" ht="26.25" customHeight="1">
      <c r="A2853" s="167"/>
      <c r="B2853" s="276"/>
      <c r="C2853" s="168"/>
      <c r="D2853" s="168"/>
      <c r="E2853" s="168"/>
      <c r="F2853" s="167"/>
      <c r="G2853" s="168"/>
      <c r="H2853" s="168"/>
      <c r="I2853" s="168"/>
      <c r="J2853" s="168"/>
      <c r="K2853" s="168"/>
      <c r="L2853" s="196"/>
    </row>
    <row r="2854" spans="1:12" ht="26.25" customHeight="1">
      <c r="A2854" s="167"/>
      <c r="B2854" s="276"/>
      <c r="C2854" s="168"/>
      <c r="D2854" s="168"/>
      <c r="E2854" s="168"/>
      <c r="F2854" s="167"/>
      <c r="G2854" s="168"/>
      <c r="H2854" s="168"/>
      <c r="I2854" s="168"/>
      <c r="J2854" s="168"/>
      <c r="K2854" s="168"/>
      <c r="L2854" s="196"/>
    </row>
    <row r="2855" spans="1:12" ht="26.25" customHeight="1">
      <c r="A2855" s="167"/>
      <c r="B2855" s="276"/>
      <c r="C2855" s="168"/>
      <c r="D2855" s="168"/>
      <c r="E2855" s="168"/>
      <c r="F2855" s="167"/>
      <c r="G2855" s="168"/>
      <c r="H2855" s="168"/>
      <c r="I2855" s="168"/>
      <c r="J2855" s="168"/>
      <c r="K2855" s="168"/>
      <c r="L2855" s="196"/>
    </row>
    <row r="2856" spans="1:12" ht="26.25" customHeight="1">
      <c r="A2856" s="167"/>
      <c r="B2856" s="276"/>
      <c r="C2856" s="168"/>
      <c r="D2856" s="168"/>
      <c r="E2856" s="168"/>
      <c r="F2856" s="167"/>
      <c r="G2856" s="168"/>
      <c r="H2856" s="168"/>
      <c r="I2856" s="168"/>
      <c r="J2856" s="168"/>
      <c r="K2856" s="168"/>
      <c r="L2856" s="196"/>
    </row>
    <row r="2857" spans="1:12" ht="26.25" customHeight="1">
      <c r="A2857" s="167"/>
      <c r="B2857" s="276"/>
      <c r="C2857" s="168"/>
      <c r="D2857" s="168"/>
      <c r="E2857" s="168"/>
      <c r="F2857" s="167"/>
      <c r="G2857" s="168"/>
      <c r="H2857" s="168"/>
      <c r="I2857" s="168"/>
      <c r="J2857" s="168"/>
      <c r="K2857" s="168"/>
      <c r="L2857" s="196"/>
    </row>
    <row r="2858" spans="1:12" ht="26.25" customHeight="1">
      <c r="A2858" s="167"/>
      <c r="B2858" s="276"/>
      <c r="C2858" s="168"/>
      <c r="D2858" s="168"/>
      <c r="E2858" s="168"/>
      <c r="F2858" s="167"/>
      <c r="G2858" s="168"/>
      <c r="H2858" s="168"/>
      <c r="I2858" s="168"/>
      <c r="J2858" s="168"/>
      <c r="K2858" s="168"/>
      <c r="L2858" s="196"/>
    </row>
    <row r="2859" spans="1:12" ht="26.25" customHeight="1">
      <c r="A2859" s="167"/>
      <c r="B2859" s="276"/>
      <c r="C2859" s="168"/>
      <c r="D2859" s="168"/>
      <c r="E2859" s="168"/>
      <c r="F2859" s="167"/>
      <c r="G2859" s="168"/>
      <c r="H2859" s="168"/>
      <c r="I2859" s="168"/>
      <c r="J2859" s="168"/>
      <c r="K2859" s="168"/>
      <c r="L2859" s="196"/>
    </row>
    <row r="2860" spans="1:12" ht="26.25" customHeight="1">
      <c r="A2860" s="167"/>
      <c r="B2860" s="276"/>
      <c r="C2860" s="168"/>
      <c r="D2860" s="168"/>
      <c r="E2860" s="168"/>
      <c r="F2860" s="167"/>
      <c r="G2860" s="168"/>
      <c r="H2860" s="168"/>
      <c r="I2860" s="168"/>
      <c r="J2860" s="168"/>
      <c r="K2860" s="168"/>
      <c r="L2860" s="196"/>
    </row>
    <row r="2861" spans="1:12" ht="26.25" customHeight="1">
      <c r="A2861" s="167"/>
      <c r="B2861" s="276"/>
      <c r="C2861" s="168"/>
      <c r="D2861" s="168"/>
      <c r="E2861" s="168"/>
      <c r="F2861" s="167"/>
      <c r="G2861" s="168"/>
      <c r="H2861" s="168"/>
      <c r="I2861" s="168"/>
      <c r="J2861" s="168"/>
      <c r="K2861" s="168"/>
      <c r="L2861" s="196"/>
    </row>
    <row r="2862" spans="1:12" ht="26.25" customHeight="1">
      <c r="A2862" s="167"/>
      <c r="B2862" s="276"/>
      <c r="C2862" s="168"/>
      <c r="D2862" s="168"/>
      <c r="E2862" s="168"/>
      <c r="F2862" s="167"/>
      <c r="G2862" s="168"/>
      <c r="H2862" s="168"/>
      <c r="I2862" s="168"/>
      <c r="J2862" s="168"/>
      <c r="K2862" s="168"/>
      <c r="L2862" s="196"/>
    </row>
    <row r="2863" spans="1:12" ht="26.25" customHeight="1">
      <c r="A2863" s="167"/>
      <c r="B2863" s="276"/>
      <c r="C2863" s="168"/>
      <c r="D2863" s="168"/>
      <c r="E2863" s="168"/>
      <c r="F2863" s="167"/>
      <c r="G2863" s="168"/>
      <c r="H2863" s="168"/>
      <c r="I2863" s="168"/>
      <c r="J2863" s="168"/>
      <c r="K2863" s="168"/>
      <c r="L2863" s="196"/>
    </row>
    <row r="2864" spans="1:12" ht="26.25" customHeight="1">
      <c r="A2864" s="167"/>
      <c r="B2864" s="276"/>
      <c r="C2864" s="168"/>
      <c r="D2864" s="168"/>
      <c r="E2864" s="168"/>
      <c r="F2864" s="167"/>
      <c r="G2864" s="168"/>
      <c r="H2864" s="168"/>
      <c r="I2864" s="168"/>
      <c r="J2864" s="168"/>
      <c r="K2864" s="168"/>
      <c r="L2864" s="196"/>
    </row>
    <row r="2865" spans="1:12" ht="26.25" customHeight="1">
      <c r="A2865" s="167"/>
      <c r="B2865" s="276"/>
      <c r="C2865" s="168"/>
      <c r="D2865" s="168"/>
      <c r="E2865" s="168"/>
      <c r="F2865" s="167"/>
      <c r="G2865" s="168"/>
      <c r="H2865" s="168"/>
      <c r="I2865" s="168"/>
      <c r="J2865" s="168"/>
      <c r="K2865" s="168"/>
      <c r="L2865" s="196"/>
    </row>
    <row r="2866" spans="1:12" ht="26.25" customHeight="1">
      <c r="A2866" s="167"/>
      <c r="B2866" s="276"/>
      <c r="C2866" s="168"/>
      <c r="D2866" s="168"/>
      <c r="E2866" s="168"/>
      <c r="F2866" s="167"/>
      <c r="G2866" s="168"/>
      <c r="H2866" s="168"/>
      <c r="I2866" s="168"/>
      <c r="J2866" s="168"/>
      <c r="K2866" s="168"/>
      <c r="L2866" s="196"/>
    </row>
    <row r="2867" spans="1:12" ht="26.25" customHeight="1">
      <c r="A2867" s="167"/>
      <c r="B2867" s="276"/>
      <c r="C2867" s="168"/>
      <c r="D2867" s="168"/>
      <c r="E2867" s="168"/>
      <c r="F2867" s="167"/>
      <c r="G2867" s="168"/>
      <c r="H2867" s="168"/>
      <c r="I2867" s="168"/>
      <c r="J2867" s="168"/>
      <c r="K2867" s="168"/>
      <c r="L2867" s="196"/>
    </row>
    <row r="2868" spans="1:12" ht="26.25" customHeight="1">
      <c r="A2868" s="167"/>
      <c r="B2868" s="276"/>
      <c r="C2868" s="168"/>
      <c r="D2868" s="168"/>
      <c r="E2868" s="168"/>
      <c r="F2868" s="167"/>
      <c r="G2868" s="168"/>
      <c r="H2868" s="168"/>
      <c r="I2868" s="168"/>
      <c r="J2868" s="168"/>
      <c r="K2868" s="168"/>
      <c r="L2868" s="196"/>
    </row>
    <row r="2869" spans="1:12" ht="26.25" customHeight="1">
      <c r="A2869" s="167"/>
      <c r="B2869" s="276"/>
      <c r="C2869" s="168"/>
      <c r="D2869" s="168"/>
      <c r="E2869" s="168"/>
      <c r="F2869" s="167"/>
      <c r="G2869" s="168"/>
      <c r="H2869" s="168"/>
      <c r="I2869" s="168"/>
      <c r="J2869" s="168"/>
      <c r="K2869" s="168"/>
      <c r="L2869" s="196"/>
    </row>
    <row r="2870" spans="1:12" ht="26.25" customHeight="1">
      <c r="A2870" s="167"/>
      <c r="B2870" s="276"/>
      <c r="C2870" s="168"/>
      <c r="D2870" s="168"/>
      <c r="E2870" s="168"/>
      <c r="F2870" s="167"/>
      <c r="G2870" s="168"/>
      <c r="H2870" s="168"/>
      <c r="I2870" s="168"/>
      <c r="J2870" s="168"/>
      <c r="K2870" s="168"/>
      <c r="L2870" s="196"/>
    </row>
    <row r="2871" spans="1:12" ht="26.25" customHeight="1">
      <c r="A2871" s="167"/>
      <c r="B2871" s="276"/>
      <c r="C2871" s="168"/>
      <c r="D2871" s="168"/>
      <c r="E2871" s="168"/>
      <c r="F2871" s="167"/>
      <c r="G2871" s="168"/>
      <c r="H2871" s="168"/>
      <c r="I2871" s="168"/>
      <c r="J2871" s="168"/>
      <c r="K2871" s="168"/>
      <c r="L2871" s="196"/>
    </row>
    <row r="2872" spans="1:12" ht="26.25" customHeight="1">
      <c r="A2872" s="167"/>
      <c r="B2872" s="276"/>
      <c r="C2872" s="168"/>
      <c r="D2872" s="168"/>
      <c r="E2872" s="168"/>
      <c r="F2872" s="167"/>
      <c r="G2872" s="168"/>
      <c r="H2872" s="168"/>
      <c r="I2872" s="168"/>
      <c r="J2872" s="168"/>
      <c r="K2872" s="168"/>
      <c r="L2872" s="196"/>
    </row>
    <row r="2873" spans="1:12" ht="26.25" customHeight="1">
      <c r="A2873" s="167"/>
      <c r="B2873" s="276"/>
      <c r="C2873" s="168"/>
      <c r="D2873" s="168"/>
      <c r="E2873" s="168"/>
      <c r="F2873" s="167"/>
      <c r="G2873" s="168"/>
      <c r="H2873" s="168"/>
      <c r="I2873" s="168"/>
      <c r="J2873" s="168"/>
      <c r="K2873" s="168"/>
      <c r="L2873" s="196"/>
    </row>
    <row r="2874" spans="1:12" ht="26.25" customHeight="1">
      <c r="A2874" s="167"/>
      <c r="B2874" s="276"/>
      <c r="C2874" s="168"/>
      <c r="D2874" s="168"/>
      <c r="E2874" s="168"/>
      <c r="F2874" s="167"/>
      <c r="G2874" s="168"/>
      <c r="H2874" s="168"/>
      <c r="I2874" s="168"/>
      <c r="J2874" s="168"/>
      <c r="K2874" s="168"/>
      <c r="L2874" s="196"/>
    </row>
    <row r="2875" spans="1:12" ht="26.25" customHeight="1">
      <c r="A2875" s="167"/>
      <c r="B2875" s="276"/>
      <c r="C2875" s="168"/>
      <c r="D2875" s="168"/>
      <c r="E2875" s="168"/>
      <c r="F2875" s="167"/>
      <c r="G2875" s="168"/>
      <c r="H2875" s="168"/>
      <c r="I2875" s="168"/>
      <c r="J2875" s="168"/>
      <c r="K2875" s="168"/>
      <c r="L2875" s="196"/>
    </row>
    <row r="2876" spans="1:12" ht="26.25" customHeight="1">
      <c r="A2876" s="167"/>
      <c r="B2876" s="276"/>
      <c r="C2876" s="168"/>
      <c r="D2876" s="168"/>
      <c r="E2876" s="168"/>
      <c r="F2876" s="167"/>
      <c r="G2876" s="168"/>
      <c r="H2876" s="168"/>
      <c r="I2876" s="168"/>
      <c r="J2876" s="168"/>
      <c r="K2876" s="168"/>
      <c r="L2876" s="196"/>
    </row>
    <row r="2877" spans="1:12" ht="26.25" customHeight="1">
      <c r="A2877" s="167"/>
      <c r="B2877" s="276"/>
      <c r="C2877" s="168"/>
      <c r="D2877" s="168"/>
      <c r="E2877" s="168"/>
      <c r="F2877" s="167"/>
      <c r="G2877" s="168"/>
      <c r="H2877" s="168"/>
      <c r="I2877" s="168"/>
      <c r="J2877" s="168"/>
      <c r="K2877" s="168"/>
      <c r="L2877" s="196"/>
    </row>
    <row r="2878" spans="1:12" ht="26.25" customHeight="1">
      <c r="A2878" s="167"/>
      <c r="B2878" s="276"/>
      <c r="C2878" s="168"/>
      <c r="D2878" s="168"/>
      <c r="E2878" s="168"/>
      <c r="F2878" s="167"/>
      <c r="G2878" s="168"/>
      <c r="H2878" s="168"/>
      <c r="I2878" s="168"/>
      <c r="J2878" s="168"/>
      <c r="K2878" s="168"/>
      <c r="L2878" s="196"/>
    </row>
    <row r="2879" spans="1:12" ht="26.25" customHeight="1">
      <c r="A2879" s="167"/>
      <c r="B2879" s="276"/>
      <c r="C2879" s="168"/>
      <c r="D2879" s="168"/>
      <c r="E2879" s="168"/>
      <c r="F2879" s="167"/>
      <c r="G2879" s="168"/>
      <c r="H2879" s="168"/>
      <c r="I2879" s="168"/>
      <c r="J2879" s="168"/>
      <c r="K2879" s="168"/>
      <c r="L2879" s="196"/>
    </row>
    <row r="2880" spans="1:12" ht="26.25" customHeight="1">
      <c r="A2880" s="167"/>
      <c r="B2880" s="276"/>
      <c r="C2880" s="168"/>
      <c r="D2880" s="168"/>
      <c r="E2880" s="168"/>
      <c r="F2880" s="167"/>
      <c r="G2880" s="168"/>
      <c r="H2880" s="168"/>
      <c r="I2880" s="168"/>
      <c r="J2880" s="168"/>
      <c r="K2880" s="168"/>
      <c r="L2880" s="196"/>
    </row>
    <row r="2881" spans="1:12" ht="26.25" customHeight="1">
      <c r="A2881" s="167"/>
      <c r="B2881" s="276"/>
      <c r="C2881" s="168"/>
      <c r="D2881" s="168"/>
      <c r="E2881" s="168"/>
      <c r="F2881" s="167"/>
      <c r="G2881" s="168"/>
      <c r="H2881" s="168"/>
      <c r="I2881" s="168"/>
      <c r="J2881" s="168"/>
      <c r="K2881" s="168"/>
      <c r="L2881" s="196"/>
    </row>
    <row r="2882" spans="1:12" ht="26.25" customHeight="1">
      <c r="A2882" s="167"/>
      <c r="B2882" s="276"/>
      <c r="C2882" s="168"/>
      <c r="D2882" s="168"/>
      <c r="E2882" s="168"/>
      <c r="F2882" s="167"/>
      <c r="G2882" s="168"/>
      <c r="H2882" s="168"/>
      <c r="I2882" s="168"/>
      <c r="J2882" s="168"/>
      <c r="K2882" s="168"/>
      <c r="L2882" s="196"/>
    </row>
    <row r="2883" spans="1:12" ht="26.25" customHeight="1">
      <c r="A2883" s="167"/>
      <c r="B2883" s="276"/>
      <c r="C2883" s="168"/>
      <c r="D2883" s="168"/>
      <c r="E2883" s="168"/>
      <c r="F2883" s="167"/>
      <c r="G2883" s="168"/>
      <c r="H2883" s="168"/>
      <c r="I2883" s="168"/>
      <c r="J2883" s="168"/>
      <c r="K2883" s="168"/>
      <c r="L2883" s="297"/>
    </row>
    <row r="2884" spans="1:12" ht="26.25" customHeight="1">
      <c r="A2884" s="167"/>
      <c r="B2884" s="276"/>
      <c r="C2884" s="168"/>
      <c r="D2884" s="168"/>
      <c r="E2884" s="168"/>
      <c r="F2884" s="167"/>
      <c r="G2884" s="168"/>
      <c r="H2884" s="168"/>
      <c r="I2884" s="168"/>
      <c r="J2884" s="168"/>
      <c r="K2884" s="168"/>
      <c r="L2884" s="196"/>
    </row>
    <row r="2885" spans="1:12" ht="26.25" customHeight="1">
      <c r="A2885" s="167"/>
      <c r="B2885" s="276"/>
      <c r="C2885" s="168"/>
      <c r="D2885" s="168"/>
      <c r="E2885" s="168"/>
      <c r="F2885" s="167"/>
      <c r="G2885" s="168"/>
      <c r="H2885" s="168"/>
      <c r="I2885" s="168"/>
      <c r="J2885" s="168"/>
      <c r="K2885" s="168"/>
      <c r="L2885" s="196"/>
    </row>
    <row r="2886" spans="1:12" ht="26.25" customHeight="1">
      <c r="A2886" s="167"/>
      <c r="B2886" s="276"/>
      <c r="C2886" s="168"/>
      <c r="D2886" s="168"/>
      <c r="E2886" s="168"/>
      <c r="F2886" s="167"/>
      <c r="G2886" s="168"/>
      <c r="H2886" s="168"/>
      <c r="I2886" s="168"/>
      <c r="J2886" s="168"/>
      <c r="K2886" s="168"/>
      <c r="L2886" s="196"/>
    </row>
    <row r="2887" spans="1:12" ht="26.25" customHeight="1">
      <c r="A2887" s="167"/>
      <c r="B2887" s="276"/>
      <c r="C2887" s="168"/>
      <c r="D2887" s="168"/>
      <c r="E2887" s="168"/>
      <c r="F2887" s="167"/>
      <c r="G2887" s="168"/>
      <c r="H2887" s="168"/>
      <c r="I2887" s="168"/>
      <c r="J2887" s="168"/>
      <c r="K2887" s="168"/>
      <c r="L2887" s="196"/>
    </row>
    <row r="2888" spans="1:12" ht="26.25" customHeight="1">
      <c r="A2888" s="167"/>
      <c r="B2888" s="276"/>
      <c r="C2888" s="168"/>
      <c r="D2888" s="168"/>
      <c r="E2888" s="168"/>
      <c r="F2888" s="167"/>
      <c r="G2888" s="168"/>
      <c r="H2888" s="168"/>
      <c r="I2888" s="168"/>
      <c r="J2888" s="168"/>
      <c r="K2888" s="168"/>
      <c r="L2888" s="196"/>
    </row>
    <row r="2889" spans="1:12" ht="26.25" customHeight="1">
      <c r="A2889" s="167"/>
      <c r="B2889" s="276"/>
      <c r="C2889" s="168"/>
      <c r="D2889" s="168"/>
      <c r="E2889" s="168"/>
      <c r="F2889" s="167"/>
      <c r="G2889" s="168"/>
      <c r="H2889" s="168"/>
      <c r="I2889" s="168"/>
      <c r="J2889" s="168"/>
      <c r="K2889" s="168"/>
      <c r="L2889" s="196"/>
    </row>
    <row r="2890" spans="1:12" ht="26.25" customHeight="1">
      <c r="A2890" s="167"/>
      <c r="B2890" s="276"/>
      <c r="C2890" s="168"/>
      <c r="D2890" s="168"/>
      <c r="E2890" s="168"/>
      <c r="F2890" s="167"/>
      <c r="G2890" s="168"/>
      <c r="H2890" s="168"/>
      <c r="I2890" s="168"/>
      <c r="J2890" s="168"/>
      <c r="K2890" s="168"/>
      <c r="L2890" s="196"/>
    </row>
    <row r="2891" spans="1:12" ht="26.25" customHeight="1">
      <c r="A2891" s="167"/>
      <c r="B2891" s="276"/>
      <c r="C2891" s="168"/>
      <c r="D2891" s="168"/>
      <c r="E2891" s="168"/>
      <c r="F2891" s="167"/>
      <c r="G2891" s="168"/>
      <c r="H2891" s="168"/>
      <c r="I2891" s="168"/>
      <c r="J2891" s="168"/>
      <c r="K2891" s="168"/>
      <c r="L2891" s="196"/>
    </row>
    <row r="2892" spans="1:12" ht="26.25" customHeight="1">
      <c r="A2892" s="167"/>
      <c r="B2892" s="276"/>
      <c r="C2892" s="168"/>
      <c r="D2892" s="168"/>
      <c r="E2892" s="168"/>
      <c r="F2892" s="167"/>
      <c r="G2892" s="168"/>
      <c r="H2892" s="168"/>
      <c r="I2892" s="168"/>
      <c r="J2892" s="168"/>
      <c r="K2892" s="168"/>
      <c r="L2892" s="196"/>
    </row>
    <row r="2893" spans="1:12" ht="26.25" customHeight="1">
      <c r="A2893" s="167"/>
      <c r="B2893" s="276"/>
      <c r="C2893" s="168"/>
      <c r="D2893" s="168"/>
      <c r="E2893" s="168"/>
      <c r="F2893" s="167"/>
      <c r="G2893" s="168"/>
      <c r="H2893" s="168"/>
      <c r="I2893" s="168"/>
      <c r="J2893" s="168"/>
      <c r="K2893" s="168"/>
      <c r="L2893" s="196"/>
    </row>
    <row r="2894" spans="1:12" ht="26.25" customHeight="1">
      <c r="A2894" s="167"/>
      <c r="B2894" s="276"/>
      <c r="C2894" s="168"/>
      <c r="D2894" s="168"/>
      <c r="E2894" s="168"/>
      <c r="F2894" s="167"/>
      <c r="G2894" s="168"/>
      <c r="H2894" s="168"/>
      <c r="I2894" s="168"/>
      <c r="J2894" s="300"/>
      <c r="K2894" s="300"/>
      <c r="L2894" s="196"/>
    </row>
    <row r="2895" spans="1:12" ht="26.25" customHeight="1">
      <c r="A2895" s="167"/>
      <c r="B2895" s="276"/>
      <c r="C2895" s="168"/>
      <c r="D2895" s="168"/>
      <c r="E2895" s="168"/>
      <c r="F2895" s="167"/>
      <c r="G2895" s="168"/>
      <c r="H2895" s="168"/>
      <c r="I2895" s="168"/>
      <c r="J2895" s="168"/>
      <c r="K2895" s="168"/>
      <c r="L2895" s="196"/>
    </row>
    <row r="2896" spans="1:12" ht="26.25" customHeight="1">
      <c r="A2896" s="167"/>
      <c r="B2896" s="276"/>
      <c r="C2896" s="168"/>
      <c r="D2896" s="168"/>
      <c r="E2896" s="168"/>
      <c r="F2896" s="167"/>
      <c r="G2896" s="168"/>
      <c r="H2896" s="168"/>
      <c r="I2896" s="168"/>
      <c r="J2896" s="168"/>
      <c r="K2896" s="168"/>
      <c r="L2896" s="196"/>
    </row>
    <row r="2897" spans="1:12" ht="26.25" customHeight="1">
      <c r="A2897" s="167"/>
      <c r="B2897" s="276"/>
      <c r="C2897" s="168"/>
      <c r="D2897" s="168"/>
      <c r="E2897" s="168"/>
      <c r="F2897" s="167"/>
      <c r="G2897" s="168"/>
      <c r="H2897" s="168"/>
      <c r="I2897" s="168"/>
      <c r="J2897" s="168"/>
      <c r="K2897" s="168"/>
      <c r="L2897" s="196"/>
    </row>
    <row r="2898" spans="1:12" ht="26.25" customHeight="1">
      <c r="A2898" s="167"/>
      <c r="B2898" s="276"/>
      <c r="C2898" s="168"/>
      <c r="D2898" s="168"/>
      <c r="E2898" s="168"/>
      <c r="F2898" s="167"/>
      <c r="G2898" s="168"/>
      <c r="H2898" s="168"/>
      <c r="I2898" s="168"/>
      <c r="J2898" s="168"/>
      <c r="K2898" s="168"/>
      <c r="L2898" s="196"/>
    </row>
    <row r="2899" spans="1:12" ht="26.25" customHeight="1">
      <c r="A2899" s="167"/>
      <c r="B2899" s="276"/>
      <c r="C2899" s="168"/>
      <c r="D2899" s="168"/>
      <c r="E2899" s="168"/>
      <c r="F2899" s="167"/>
      <c r="G2899" s="168"/>
      <c r="H2899" s="168"/>
      <c r="I2899" s="168"/>
      <c r="J2899" s="168"/>
      <c r="K2899" s="168"/>
      <c r="L2899" s="196"/>
    </row>
    <row r="2900" spans="1:12" ht="26.25" customHeight="1">
      <c r="A2900" s="167"/>
      <c r="B2900" s="276"/>
      <c r="C2900" s="168"/>
      <c r="D2900" s="168"/>
      <c r="E2900" s="168"/>
      <c r="F2900" s="167"/>
      <c r="G2900" s="168"/>
      <c r="H2900" s="168"/>
      <c r="I2900" s="168"/>
      <c r="J2900" s="168"/>
      <c r="K2900" s="168"/>
      <c r="L2900" s="196"/>
    </row>
    <row r="2901" spans="1:12" ht="26.25" customHeight="1">
      <c r="A2901" s="167"/>
      <c r="B2901" s="276"/>
      <c r="C2901" s="168"/>
      <c r="D2901" s="168"/>
      <c r="E2901" s="168"/>
      <c r="F2901" s="167"/>
      <c r="G2901" s="168"/>
      <c r="H2901" s="168"/>
      <c r="I2901" s="168"/>
      <c r="J2901" s="168"/>
      <c r="K2901" s="168"/>
      <c r="L2901" s="196"/>
    </row>
    <row r="2902" spans="1:12" ht="26.25" customHeight="1">
      <c r="A2902" s="167"/>
      <c r="B2902" s="276"/>
      <c r="C2902" s="168"/>
      <c r="D2902" s="168"/>
      <c r="E2902" s="168"/>
      <c r="F2902" s="167"/>
      <c r="G2902" s="168"/>
      <c r="H2902" s="168"/>
      <c r="I2902" s="168"/>
      <c r="J2902" s="168"/>
      <c r="K2902" s="168"/>
      <c r="L2902" s="196"/>
    </row>
    <row r="2903" spans="1:12" ht="26.25" customHeight="1">
      <c r="A2903" s="167"/>
      <c r="B2903" s="276"/>
      <c r="C2903" s="168"/>
      <c r="D2903" s="168"/>
      <c r="E2903" s="168"/>
      <c r="F2903" s="167"/>
      <c r="G2903" s="168"/>
      <c r="H2903" s="168"/>
      <c r="I2903" s="168"/>
      <c r="J2903" s="168"/>
      <c r="K2903" s="168"/>
      <c r="L2903" s="196"/>
    </row>
    <row r="2904" spans="1:12" ht="26.25" customHeight="1">
      <c r="A2904" s="167"/>
      <c r="B2904" s="276"/>
      <c r="C2904" s="168"/>
      <c r="D2904" s="168"/>
      <c r="E2904" s="168"/>
      <c r="F2904" s="167"/>
      <c r="G2904" s="168"/>
      <c r="H2904" s="168"/>
      <c r="I2904" s="168"/>
      <c r="J2904" s="168"/>
      <c r="K2904" s="168"/>
      <c r="L2904" s="196"/>
    </row>
    <row r="2905" spans="1:12" ht="26.25" customHeight="1">
      <c r="A2905" s="167"/>
      <c r="B2905" s="276"/>
      <c r="C2905" s="168"/>
      <c r="D2905" s="168"/>
      <c r="E2905" s="168"/>
      <c r="F2905" s="167"/>
      <c r="G2905" s="168"/>
      <c r="H2905" s="168"/>
      <c r="I2905" s="168"/>
      <c r="J2905" s="168"/>
      <c r="K2905" s="168"/>
      <c r="L2905" s="196"/>
    </row>
    <row r="2906" spans="1:12" ht="26.25" customHeight="1">
      <c r="A2906" s="167"/>
      <c r="B2906" s="276"/>
      <c r="C2906" s="168"/>
      <c r="D2906" s="168"/>
      <c r="E2906" s="168"/>
      <c r="F2906" s="167"/>
      <c r="G2906" s="168"/>
      <c r="H2906" s="168"/>
      <c r="I2906" s="168"/>
      <c r="J2906" s="168"/>
      <c r="K2906" s="168"/>
      <c r="L2906" s="196"/>
    </row>
    <row r="2907" spans="1:12" ht="26.25" customHeight="1">
      <c r="A2907" s="167"/>
      <c r="B2907" s="276"/>
      <c r="C2907" s="168"/>
      <c r="D2907" s="168"/>
      <c r="E2907" s="168"/>
      <c r="F2907" s="167"/>
      <c r="G2907" s="168"/>
      <c r="H2907" s="168"/>
      <c r="I2907" s="168"/>
      <c r="J2907" s="168"/>
      <c r="K2907" s="168"/>
      <c r="L2907" s="196"/>
    </row>
    <row r="2908" spans="1:12" ht="26.25" customHeight="1">
      <c r="A2908" s="167"/>
      <c r="B2908" s="276"/>
      <c r="C2908" s="168"/>
      <c r="D2908" s="168"/>
      <c r="E2908" s="168"/>
      <c r="F2908" s="167"/>
      <c r="G2908" s="168"/>
      <c r="H2908" s="168"/>
      <c r="I2908" s="168"/>
      <c r="J2908" s="168"/>
      <c r="K2908" s="168"/>
      <c r="L2908" s="196"/>
    </row>
    <row r="2909" spans="1:12" ht="26.25" customHeight="1">
      <c r="A2909" s="167"/>
      <c r="B2909" s="276"/>
      <c r="C2909" s="168"/>
      <c r="D2909" s="168"/>
      <c r="E2909" s="168"/>
      <c r="F2909" s="167"/>
      <c r="G2909" s="168"/>
      <c r="H2909" s="168"/>
      <c r="I2909" s="168"/>
      <c r="J2909" s="168"/>
      <c r="K2909" s="168"/>
      <c r="L2909" s="196"/>
    </row>
    <row r="2910" spans="1:12" ht="26.25" customHeight="1">
      <c r="A2910" s="167"/>
      <c r="B2910" s="276"/>
      <c r="C2910" s="168"/>
      <c r="D2910" s="168"/>
      <c r="E2910" s="168"/>
      <c r="F2910" s="167"/>
      <c r="G2910" s="168"/>
      <c r="H2910" s="168"/>
      <c r="I2910" s="168"/>
      <c r="J2910" s="168"/>
      <c r="K2910" s="168"/>
      <c r="L2910" s="196"/>
    </row>
    <row r="2911" spans="1:12" ht="26.25" customHeight="1">
      <c r="A2911" s="167"/>
      <c r="B2911" s="276"/>
      <c r="C2911" s="168"/>
      <c r="D2911" s="168"/>
      <c r="E2911" s="168"/>
      <c r="F2911" s="167"/>
      <c r="G2911" s="168"/>
      <c r="H2911" s="168"/>
      <c r="I2911" s="168"/>
      <c r="J2911" s="168"/>
      <c r="K2911" s="168"/>
      <c r="L2911" s="196"/>
    </row>
    <row r="2912" spans="1:12" ht="26.25" customHeight="1">
      <c r="A2912" s="167"/>
      <c r="B2912" s="276"/>
      <c r="C2912" s="168"/>
      <c r="D2912" s="168"/>
      <c r="E2912" s="168"/>
      <c r="F2912" s="167"/>
      <c r="G2912" s="168"/>
      <c r="H2912" s="168"/>
      <c r="I2912" s="168"/>
      <c r="J2912" s="168"/>
      <c r="K2912" s="168"/>
      <c r="L2912" s="196"/>
    </row>
    <row r="2913" spans="1:12" ht="26.25" customHeight="1">
      <c r="A2913" s="167"/>
      <c r="B2913" s="276"/>
      <c r="C2913" s="168"/>
      <c r="D2913" s="168"/>
      <c r="E2913" s="168"/>
      <c r="F2913" s="167"/>
      <c r="G2913" s="168"/>
      <c r="H2913" s="168"/>
      <c r="I2913" s="168"/>
      <c r="J2913" s="168"/>
      <c r="K2913" s="168"/>
      <c r="L2913" s="196"/>
    </row>
    <row r="2914" spans="1:12" ht="26.25" customHeight="1">
      <c r="A2914" s="167"/>
      <c r="B2914" s="276"/>
      <c r="C2914" s="168"/>
      <c r="D2914" s="168"/>
      <c r="E2914" s="168"/>
      <c r="F2914" s="167"/>
      <c r="G2914" s="168"/>
      <c r="H2914" s="168"/>
      <c r="I2914" s="168"/>
      <c r="J2914" s="168"/>
      <c r="K2914" s="168"/>
      <c r="L2914" s="196"/>
    </row>
    <row r="2915" spans="1:12" ht="26.25" customHeight="1">
      <c r="A2915" s="167"/>
      <c r="B2915" s="276"/>
      <c r="C2915" s="168"/>
      <c r="D2915" s="168"/>
      <c r="E2915" s="168"/>
      <c r="F2915" s="167"/>
      <c r="G2915" s="168"/>
      <c r="H2915" s="168"/>
      <c r="I2915" s="168"/>
      <c r="J2915" s="168"/>
      <c r="K2915" s="168"/>
      <c r="L2915" s="196"/>
    </row>
    <row r="2916" spans="1:12" ht="26.25" customHeight="1">
      <c r="A2916" s="167"/>
      <c r="B2916" s="276"/>
      <c r="C2916" s="168"/>
      <c r="D2916" s="168"/>
      <c r="E2916" s="168"/>
      <c r="F2916" s="167"/>
      <c r="G2916" s="168"/>
      <c r="H2916" s="168"/>
      <c r="I2916" s="168"/>
      <c r="J2916" s="168"/>
      <c r="K2916" s="168"/>
      <c r="L2916" s="196"/>
    </row>
    <row r="2917" spans="1:12" ht="26.25" customHeight="1">
      <c r="A2917" s="167"/>
      <c r="B2917" s="276"/>
      <c r="C2917" s="168"/>
      <c r="D2917" s="168"/>
      <c r="E2917" s="168"/>
      <c r="F2917" s="167"/>
      <c r="G2917" s="168"/>
      <c r="H2917" s="168"/>
      <c r="I2917" s="168"/>
      <c r="J2917" s="168"/>
      <c r="K2917" s="168"/>
      <c r="L2917" s="196"/>
    </row>
    <row r="2918" spans="1:12" ht="26.25" customHeight="1">
      <c r="A2918" s="167"/>
      <c r="B2918" s="276"/>
      <c r="C2918" s="168"/>
      <c r="D2918" s="168"/>
      <c r="E2918" s="168"/>
      <c r="F2918" s="167"/>
      <c r="G2918" s="168"/>
      <c r="H2918" s="168"/>
      <c r="I2918" s="168"/>
      <c r="J2918" s="168"/>
      <c r="K2918" s="168"/>
      <c r="L2918" s="196"/>
    </row>
    <row r="2919" spans="1:12" ht="26.25" customHeight="1">
      <c r="A2919" s="167"/>
      <c r="B2919" s="276"/>
      <c r="C2919" s="168"/>
      <c r="D2919" s="168"/>
      <c r="E2919" s="168"/>
      <c r="F2919" s="167"/>
      <c r="G2919" s="168"/>
      <c r="H2919" s="168"/>
      <c r="I2919" s="168"/>
      <c r="J2919" s="168"/>
      <c r="K2919" s="168"/>
      <c r="L2919" s="196"/>
    </row>
    <row r="2920" spans="1:12" ht="26.25" customHeight="1">
      <c r="A2920" s="167"/>
      <c r="B2920" s="276"/>
      <c r="C2920" s="168"/>
      <c r="D2920" s="168"/>
      <c r="E2920" s="168"/>
      <c r="F2920" s="167"/>
      <c r="G2920" s="168"/>
      <c r="H2920" s="168"/>
      <c r="I2920" s="168"/>
      <c r="J2920" s="168"/>
      <c r="K2920" s="168"/>
      <c r="L2920" s="196"/>
    </row>
    <row r="2921" spans="1:12" ht="26.25" customHeight="1">
      <c r="A2921" s="167"/>
      <c r="B2921" s="276"/>
      <c r="C2921" s="168"/>
      <c r="D2921" s="168"/>
      <c r="E2921" s="168"/>
      <c r="F2921" s="167"/>
      <c r="G2921" s="168"/>
      <c r="H2921" s="168"/>
      <c r="I2921" s="168"/>
      <c r="J2921" s="168"/>
      <c r="K2921" s="168"/>
      <c r="L2921" s="196"/>
    </row>
    <row r="2922" spans="1:12" ht="26.25" customHeight="1">
      <c r="A2922" s="167"/>
      <c r="B2922" s="276"/>
      <c r="C2922" s="168"/>
      <c r="D2922" s="168"/>
      <c r="E2922" s="168"/>
      <c r="F2922" s="167"/>
      <c r="G2922" s="168"/>
      <c r="H2922" s="168"/>
      <c r="I2922" s="168"/>
      <c r="J2922" s="168"/>
      <c r="K2922" s="168"/>
      <c r="L2922" s="196"/>
    </row>
    <row r="2923" spans="1:12" ht="26.25" customHeight="1">
      <c r="A2923" s="167"/>
      <c r="B2923" s="276"/>
      <c r="C2923" s="168"/>
      <c r="D2923" s="168"/>
      <c r="E2923" s="168"/>
      <c r="F2923" s="167"/>
      <c r="G2923" s="168"/>
      <c r="H2923" s="168"/>
      <c r="I2923" s="168"/>
      <c r="J2923" s="168"/>
      <c r="K2923" s="168"/>
      <c r="L2923" s="196"/>
    </row>
    <row r="2924" spans="1:12" ht="26.25" customHeight="1">
      <c r="A2924" s="167"/>
      <c r="B2924" s="276"/>
      <c r="C2924" s="168"/>
      <c r="D2924" s="168"/>
      <c r="E2924" s="168"/>
      <c r="F2924" s="167"/>
      <c r="G2924" s="168"/>
      <c r="H2924" s="168"/>
      <c r="I2924" s="168"/>
      <c r="J2924" s="168"/>
      <c r="K2924" s="168"/>
      <c r="L2924" s="196"/>
    </row>
    <row r="2925" spans="1:12" ht="26.25" customHeight="1">
      <c r="A2925" s="167"/>
      <c r="B2925" s="276"/>
      <c r="C2925" s="168"/>
      <c r="D2925" s="168"/>
      <c r="E2925" s="168"/>
      <c r="F2925" s="167"/>
      <c r="G2925" s="168"/>
      <c r="H2925" s="168"/>
      <c r="I2925" s="168"/>
      <c r="J2925" s="168"/>
      <c r="K2925" s="168"/>
      <c r="L2925" s="196"/>
    </row>
    <row r="2926" spans="1:12" ht="26.25" customHeight="1">
      <c r="A2926" s="167"/>
      <c r="B2926" s="276"/>
      <c r="C2926" s="168"/>
      <c r="D2926" s="168"/>
      <c r="E2926" s="168"/>
      <c r="F2926" s="167"/>
      <c r="G2926" s="168"/>
      <c r="H2926" s="168"/>
      <c r="I2926" s="168"/>
      <c r="J2926" s="168"/>
      <c r="K2926" s="168"/>
      <c r="L2926" s="196"/>
    </row>
    <row r="2927" spans="1:12" ht="26.25" customHeight="1">
      <c r="A2927" s="167"/>
      <c r="B2927" s="276"/>
      <c r="C2927" s="168"/>
      <c r="D2927" s="168"/>
      <c r="E2927" s="168"/>
      <c r="F2927" s="167"/>
      <c r="G2927" s="168"/>
      <c r="H2927" s="168"/>
      <c r="I2927" s="168"/>
      <c r="J2927" s="168"/>
      <c r="K2927" s="168"/>
      <c r="L2927" s="196"/>
    </row>
    <row r="2928" spans="1:12" ht="26.25" customHeight="1">
      <c r="A2928" s="167"/>
      <c r="B2928" s="276"/>
      <c r="C2928" s="168"/>
      <c r="D2928" s="168"/>
      <c r="E2928" s="168"/>
      <c r="F2928" s="167"/>
      <c r="G2928" s="168"/>
      <c r="H2928" s="168"/>
      <c r="I2928" s="168"/>
      <c r="J2928" s="168"/>
      <c r="K2928" s="168"/>
      <c r="L2928" s="196"/>
    </row>
    <row r="2929" spans="1:12" ht="26.25" customHeight="1">
      <c r="A2929" s="167"/>
      <c r="B2929" s="276"/>
      <c r="C2929" s="168"/>
      <c r="D2929" s="168"/>
      <c r="E2929" s="168"/>
      <c r="F2929" s="167"/>
      <c r="G2929" s="168"/>
      <c r="H2929" s="168"/>
      <c r="I2929" s="168"/>
      <c r="J2929" s="168"/>
      <c r="K2929" s="168"/>
      <c r="L2929" s="196"/>
    </row>
    <row r="2930" spans="1:12" ht="26.25" customHeight="1">
      <c r="A2930" s="167"/>
      <c r="B2930" s="276"/>
      <c r="C2930" s="168"/>
      <c r="D2930" s="168"/>
      <c r="E2930" s="168"/>
      <c r="F2930" s="167"/>
      <c r="G2930" s="168"/>
      <c r="H2930" s="168"/>
      <c r="I2930" s="168"/>
      <c r="J2930" s="168"/>
      <c r="K2930" s="168"/>
      <c r="L2930" s="196"/>
    </row>
    <row r="2931" spans="1:12" ht="26.25" customHeight="1">
      <c r="A2931" s="167"/>
      <c r="B2931" s="276"/>
      <c r="C2931" s="168"/>
      <c r="D2931" s="168"/>
      <c r="E2931" s="168"/>
      <c r="F2931" s="167"/>
      <c r="G2931" s="168"/>
      <c r="H2931" s="168"/>
      <c r="I2931" s="168"/>
      <c r="J2931" s="168"/>
      <c r="K2931" s="168"/>
      <c r="L2931" s="196"/>
    </row>
    <row r="2932" spans="1:12" ht="26.25" customHeight="1">
      <c r="A2932" s="167"/>
      <c r="B2932" s="276"/>
      <c r="C2932" s="168"/>
      <c r="D2932" s="168"/>
      <c r="E2932" s="168"/>
      <c r="F2932" s="167"/>
      <c r="G2932" s="168"/>
      <c r="H2932" s="168"/>
      <c r="I2932" s="168"/>
      <c r="J2932" s="168"/>
      <c r="K2932" s="168"/>
      <c r="L2932" s="196"/>
    </row>
    <row r="2933" spans="1:12" ht="26.25" customHeight="1">
      <c r="A2933" s="167"/>
      <c r="B2933" s="276"/>
      <c r="C2933" s="168"/>
      <c r="D2933" s="168"/>
      <c r="E2933" s="168"/>
      <c r="F2933" s="167"/>
      <c r="G2933" s="168"/>
      <c r="H2933" s="168"/>
      <c r="I2933" s="168"/>
      <c r="J2933" s="168"/>
      <c r="K2933" s="168"/>
      <c r="L2933" s="196"/>
    </row>
    <row r="2934" spans="1:12" ht="26.25" customHeight="1">
      <c r="A2934" s="167"/>
      <c r="B2934" s="276"/>
      <c r="C2934" s="168"/>
      <c r="D2934" s="168"/>
      <c r="E2934" s="168"/>
      <c r="F2934" s="167"/>
      <c r="G2934" s="168"/>
      <c r="H2934" s="168"/>
      <c r="I2934" s="168"/>
      <c r="J2934" s="168"/>
      <c r="K2934" s="168"/>
      <c r="L2934" s="196"/>
    </row>
    <row r="2935" spans="1:12" ht="26.25" customHeight="1">
      <c r="A2935" s="167"/>
      <c r="B2935" s="276"/>
      <c r="C2935" s="168"/>
      <c r="D2935" s="168"/>
      <c r="E2935" s="168"/>
      <c r="F2935" s="167"/>
      <c r="G2935" s="168"/>
      <c r="H2935" s="168"/>
      <c r="I2935" s="168"/>
      <c r="J2935" s="168"/>
      <c r="K2935" s="168"/>
      <c r="L2935" s="196"/>
    </row>
    <row r="2936" spans="1:12" ht="26.25" customHeight="1">
      <c r="A2936" s="167"/>
      <c r="B2936" s="276"/>
      <c r="C2936" s="168"/>
      <c r="D2936" s="168"/>
      <c r="E2936" s="168"/>
      <c r="F2936" s="167"/>
      <c r="G2936" s="168"/>
      <c r="H2936" s="168"/>
      <c r="I2936" s="168"/>
      <c r="J2936" s="168"/>
      <c r="K2936" s="168"/>
      <c r="L2936" s="196"/>
    </row>
    <row r="2937" spans="1:12" ht="26.25" customHeight="1">
      <c r="A2937" s="167"/>
      <c r="B2937" s="276"/>
      <c r="C2937" s="168"/>
      <c r="D2937" s="168"/>
      <c r="E2937" s="168"/>
      <c r="F2937" s="167"/>
      <c r="G2937" s="168"/>
      <c r="H2937" s="168"/>
      <c r="I2937" s="168"/>
      <c r="J2937" s="168"/>
      <c r="K2937" s="168"/>
      <c r="L2937" s="196"/>
    </row>
    <row r="2938" spans="1:12" ht="26.25" customHeight="1">
      <c r="A2938" s="167"/>
      <c r="B2938" s="276"/>
      <c r="C2938" s="168"/>
      <c r="D2938" s="168"/>
      <c r="E2938" s="168"/>
      <c r="F2938" s="167"/>
      <c r="G2938" s="168"/>
      <c r="H2938" s="168"/>
      <c r="I2938" s="168"/>
      <c r="J2938" s="168"/>
      <c r="K2938" s="168"/>
      <c r="L2938" s="196"/>
    </row>
    <row r="2939" spans="1:12" ht="26.25" customHeight="1">
      <c r="A2939" s="167"/>
      <c r="B2939" s="276"/>
      <c r="C2939" s="168"/>
      <c r="D2939" s="168"/>
      <c r="E2939" s="168"/>
      <c r="F2939" s="167"/>
      <c r="G2939" s="168"/>
      <c r="H2939" s="168"/>
      <c r="I2939" s="168"/>
      <c r="J2939" s="168"/>
      <c r="K2939" s="168"/>
      <c r="L2939" s="196"/>
    </row>
    <row r="2940" spans="1:12" ht="26.25" customHeight="1">
      <c r="A2940" s="167"/>
      <c r="B2940" s="276"/>
      <c r="C2940" s="168"/>
      <c r="D2940" s="168"/>
      <c r="E2940" s="168"/>
      <c r="F2940" s="167"/>
      <c r="G2940" s="168"/>
      <c r="H2940" s="168"/>
      <c r="I2940" s="168"/>
      <c r="J2940" s="168"/>
      <c r="K2940" s="168"/>
      <c r="L2940" s="196"/>
    </row>
    <row r="2941" spans="1:12" ht="26.25" customHeight="1">
      <c r="A2941" s="167"/>
      <c r="B2941" s="276"/>
      <c r="C2941" s="168"/>
      <c r="D2941" s="168"/>
      <c r="E2941" s="168"/>
      <c r="F2941" s="167"/>
      <c r="G2941" s="168"/>
      <c r="H2941" s="168"/>
      <c r="I2941" s="168"/>
      <c r="J2941" s="168"/>
      <c r="K2941" s="168"/>
      <c r="L2941" s="196"/>
    </row>
    <row r="2942" spans="1:12" ht="26.25" customHeight="1">
      <c r="A2942" s="167"/>
      <c r="B2942" s="276"/>
      <c r="C2942" s="168"/>
      <c r="D2942" s="168"/>
      <c r="E2942" s="168"/>
      <c r="F2942" s="167"/>
      <c r="G2942" s="168"/>
      <c r="H2942" s="168"/>
      <c r="I2942" s="168"/>
      <c r="J2942" s="168"/>
      <c r="K2942" s="168"/>
      <c r="L2942" s="196"/>
    </row>
    <row r="2943" spans="1:12" ht="26.25" customHeight="1">
      <c r="A2943" s="167"/>
      <c r="B2943" s="276"/>
      <c r="C2943" s="168"/>
      <c r="D2943" s="168"/>
      <c r="E2943" s="168"/>
      <c r="F2943" s="167"/>
      <c r="G2943" s="168"/>
      <c r="H2943" s="168"/>
      <c r="I2943" s="168"/>
      <c r="J2943" s="168"/>
      <c r="K2943" s="168"/>
      <c r="L2943" s="196"/>
    </row>
    <row r="2944" spans="1:12" ht="26.25" customHeight="1">
      <c r="A2944" s="167"/>
      <c r="B2944" s="276"/>
      <c r="C2944" s="168"/>
      <c r="D2944" s="168"/>
      <c r="E2944" s="168"/>
      <c r="F2944" s="167"/>
      <c r="G2944" s="168"/>
      <c r="H2944" s="168"/>
      <c r="I2944" s="168"/>
      <c r="J2944" s="168"/>
      <c r="K2944" s="168"/>
      <c r="L2944" s="196"/>
    </row>
    <row r="2945" spans="1:12" ht="26.25" customHeight="1">
      <c r="A2945" s="167"/>
      <c r="B2945" s="276"/>
      <c r="C2945" s="168"/>
      <c r="D2945" s="168"/>
      <c r="E2945" s="168"/>
      <c r="F2945" s="167"/>
      <c r="G2945" s="168"/>
      <c r="H2945" s="168"/>
      <c r="I2945" s="168"/>
      <c r="J2945" s="168"/>
      <c r="K2945" s="168"/>
      <c r="L2945" s="196"/>
    </row>
    <row r="2946" spans="1:12" ht="26.25" customHeight="1">
      <c r="A2946" s="167"/>
      <c r="B2946" s="276"/>
      <c r="C2946" s="168"/>
      <c r="D2946" s="168"/>
      <c r="E2946" s="168"/>
      <c r="F2946" s="167"/>
      <c r="G2946" s="168"/>
      <c r="H2946" s="168"/>
      <c r="I2946" s="168"/>
      <c r="J2946" s="168"/>
      <c r="K2946" s="168"/>
      <c r="L2946" s="196"/>
    </row>
    <row r="2947" spans="1:12" ht="26.25" customHeight="1">
      <c r="A2947" s="167"/>
      <c r="B2947" s="276"/>
      <c r="C2947" s="168"/>
      <c r="D2947" s="168"/>
      <c r="E2947" s="168"/>
      <c r="F2947" s="167"/>
      <c r="G2947" s="168"/>
      <c r="H2947" s="168"/>
      <c r="I2947" s="168"/>
      <c r="J2947" s="168"/>
      <c r="K2947" s="168"/>
      <c r="L2947" s="196"/>
    </row>
    <row r="2948" spans="1:12" ht="26.25" customHeight="1">
      <c r="A2948" s="167"/>
      <c r="B2948" s="276"/>
      <c r="C2948" s="168"/>
      <c r="D2948" s="168"/>
      <c r="E2948" s="168"/>
      <c r="F2948" s="167"/>
      <c r="G2948" s="168"/>
      <c r="H2948" s="168"/>
      <c r="I2948" s="168"/>
      <c r="J2948" s="168"/>
      <c r="K2948" s="168"/>
      <c r="L2948" s="196"/>
    </row>
    <row r="2949" spans="1:12" ht="26.25" customHeight="1">
      <c r="A2949" s="167"/>
      <c r="B2949" s="276"/>
      <c r="C2949" s="168"/>
      <c r="D2949" s="168"/>
      <c r="E2949" s="168"/>
      <c r="F2949" s="167"/>
      <c r="G2949" s="168"/>
      <c r="H2949" s="168"/>
      <c r="I2949" s="168"/>
      <c r="J2949" s="168"/>
      <c r="K2949" s="168"/>
      <c r="L2949" s="196"/>
    </row>
    <row r="2950" spans="1:12" ht="26.25" customHeight="1">
      <c r="A2950" s="167"/>
      <c r="B2950" s="276"/>
      <c r="C2950" s="168"/>
      <c r="D2950" s="168"/>
      <c r="E2950" s="168"/>
      <c r="F2950" s="167"/>
      <c r="G2950" s="168"/>
      <c r="H2950" s="168"/>
      <c r="I2950" s="168"/>
      <c r="J2950" s="168"/>
      <c r="K2950" s="168"/>
      <c r="L2950" s="196"/>
    </row>
    <row r="2951" spans="1:12" ht="26.25" customHeight="1">
      <c r="A2951" s="167"/>
      <c r="B2951" s="276"/>
      <c r="C2951" s="168"/>
      <c r="D2951" s="168"/>
      <c r="E2951" s="168"/>
      <c r="F2951" s="167"/>
      <c r="G2951" s="168"/>
      <c r="H2951" s="168"/>
      <c r="I2951" s="168"/>
      <c r="J2951" s="168"/>
      <c r="K2951" s="168"/>
      <c r="L2951" s="196"/>
    </row>
    <row r="2952" spans="1:12" ht="26.25" customHeight="1">
      <c r="A2952" s="167"/>
      <c r="B2952" s="276"/>
      <c r="C2952" s="168"/>
      <c r="D2952" s="168"/>
      <c r="E2952" s="168"/>
      <c r="F2952" s="167"/>
      <c r="G2952" s="168"/>
      <c r="H2952" s="168"/>
      <c r="I2952" s="168"/>
      <c r="J2952" s="168"/>
      <c r="K2952" s="168"/>
      <c r="L2952" s="196"/>
    </row>
    <row r="2953" spans="1:12" ht="26.25" customHeight="1">
      <c r="A2953" s="167"/>
      <c r="B2953" s="276"/>
      <c r="C2953" s="168"/>
      <c r="D2953" s="168"/>
      <c r="E2953" s="168"/>
      <c r="F2953" s="167"/>
      <c r="G2953" s="168"/>
      <c r="H2953" s="168"/>
      <c r="I2953" s="168"/>
      <c r="J2953" s="168"/>
      <c r="K2953" s="168"/>
      <c r="L2953" s="196"/>
    </row>
    <row r="2954" spans="1:12" ht="26.25" customHeight="1">
      <c r="A2954" s="167"/>
      <c r="B2954" s="276"/>
      <c r="C2954" s="168"/>
      <c r="D2954" s="168"/>
      <c r="E2954" s="168"/>
      <c r="F2954" s="167"/>
      <c r="G2954" s="168"/>
      <c r="H2954" s="168"/>
      <c r="I2954" s="168"/>
      <c r="J2954" s="168"/>
      <c r="K2954" s="168"/>
      <c r="L2954" s="196"/>
    </row>
    <row r="2955" spans="1:12" ht="26.25" customHeight="1">
      <c r="A2955" s="167"/>
      <c r="B2955" s="276"/>
      <c r="C2955" s="168"/>
      <c r="D2955" s="168"/>
      <c r="E2955" s="168"/>
      <c r="F2955" s="167"/>
      <c r="G2955" s="168"/>
      <c r="H2955" s="168"/>
      <c r="I2955" s="168"/>
      <c r="J2955" s="168"/>
      <c r="K2955" s="168"/>
      <c r="L2955" s="196"/>
    </row>
    <row r="2956" spans="1:12" ht="26.25" customHeight="1">
      <c r="A2956" s="167"/>
      <c r="B2956" s="276"/>
      <c r="C2956" s="168"/>
      <c r="D2956" s="168"/>
      <c r="E2956" s="168"/>
      <c r="F2956" s="167"/>
      <c r="G2956" s="168"/>
      <c r="H2956" s="168"/>
      <c r="I2956" s="168"/>
      <c r="J2956" s="168"/>
      <c r="K2956" s="168"/>
      <c r="L2956" s="196"/>
    </row>
    <row r="2957" spans="1:12" ht="26.25" customHeight="1">
      <c r="A2957" s="167"/>
      <c r="B2957" s="276"/>
      <c r="C2957" s="168"/>
      <c r="D2957" s="168"/>
      <c r="E2957" s="168"/>
      <c r="F2957" s="167"/>
      <c r="G2957" s="168"/>
      <c r="H2957" s="168"/>
      <c r="I2957" s="168"/>
      <c r="J2957" s="168"/>
      <c r="K2957" s="168"/>
      <c r="L2957" s="196"/>
    </row>
    <row r="2958" spans="1:12" ht="26.25" customHeight="1">
      <c r="A2958" s="167"/>
      <c r="B2958" s="276"/>
      <c r="C2958" s="168"/>
      <c r="D2958" s="168"/>
      <c r="E2958" s="168"/>
      <c r="F2958" s="167"/>
      <c r="G2958" s="168"/>
      <c r="H2958" s="168"/>
      <c r="I2958" s="168"/>
      <c r="J2958" s="168"/>
      <c r="K2958" s="168"/>
      <c r="L2958" s="196"/>
    </row>
    <row r="2959" spans="1:12" ht="26.25" customHeight="1">
      <c r="A2959" s="167"/>
      <c r="B2959" s="276"/>
      <c r="C2959" s="168"/>
      <c r="D2959" s="168"/>
      <c r="E2959" s="168"/>
      <c r="F2959" s="167"/>
      <c r="G2959" s="168"/>
      <c r="H2959" s="168"/>
      <c r="I2959" s="168"/>
      <c r="J2959" s="168"/>
      <c r="K2959" s="168"/>
      <c r="L2959" s="196"/>
    </row>
    <row r="2960" spans="1:12" ht="26.25" customHeight="1">
      <c r="A2960" s="167"/>
      <c r="B2960" s="276"/>
      <c r="C2960" s="168"/>
      <c r="D2960" s="168"/>
      <c r="E2960" s="168"/>
      <c r="F2960" s="167"/>
      <c r="G2960" s="168"/>
      <c r="H2960" s="168"/>
      <c r="I2960" s="168"/>
      <c r="J2960" s="168"/>
      <c r="K2960" s="168"/>
      <c r="L2960" s="196"/>
    </row>
    <row r="2961" spans="1:12" ht="26.25" customHeight="1">
      <c r="A2961" s="167"/>
      <c r="B2961" s="276"/>
      <c r="C2961" s="168"/>
      <c r="D2961" s="168"/>
      <c r="E2961" s="168"/>
      <c r="F2961" s="167"/>
      <c r="G2961" s="168"/>
      <c r="H2961" s="168"/>
      <c r="I2961" s="168"/>
      <c r="J2961" s="168"/>
      <c r="K2961" s="168"/>
      <c r="L2961" s="196"/>
    </row>
    <row r="2962" spans="1:12" ht="26.25" customHeight="1">
      <c r="A2962" s="167"/>
      <c r="B2962" s="276"/>
      <c r="C2962" s="168"/>
      <c r="D2962" s="168"/>
      <c r="E2962" s="168"/>
      <c r="F2962" s="167"/>
      <c r="G2962" s="168"/>
      <c r="H2962" s="168"/>
      <c r="I2962" s="168"/>
      <c r="J2962" s="168"/>
      <c r="K2962" s="168"/>
      <c r="L2962" s="196"/>
    </row>
    <row r="2963" spans="1:12" ht="26.25" customHeight="1">
      <c r="A2963" s="167"/>
      <c r="B2963" s="276"/>
      <c r="C2963" s="168"/>
      <c r="D2963" s="168"/>
      <c r="E2963" s="168"/>
      <c r="F2963" s="167"/>
      <c r="G2963" s="168"/>
      <c r="H2963" s="168"/>
      <c r="I2963" s="168"/>
      <c r="J2963" s="168"/>
      <c r="K2963" s="168"/>
      <c r="L2963" s="196"/>
    </row>
    <row r="2964" spans="1:12" ht="26.25" customHeight="1">
      <c r="A2964" s="167"/>
      <c r="B2964" s="276"/>
      <c r="C2964" s="168"/>
      <c r="D2964" s="168"/>
      <c r="E2964" s="168"/>
      <c r="F2964" s="167"/>
      <c r="G2964" s="168"/>
      <c r="H2964" s="168"/>
      <c r="I2964" s="168"/>
      <c r="J2964" s="168"/>
      <c r="K2964" s="168"/>
      <c r="L2964" s="196"/>
    </row>
    <row r="2965" spans="1:12" ht="26.25" customHeight="1">
      <c r="A2965" s="167"/>
      <c r="B2965" s="276"/>
      <c r="C2965" s="168"/>
      <c r="D2965" s="168"/>
      <c r="E2965" s="168"/>
      <c r="F2965" s="167"/>
      <c r="G2965" s="168"/>
      <c r="H2965" s="168"/>
      <c r="I2965" s="168"/>
      <c r="J2965" s="168"/>
      <c r="K2965" s="168"/>
      <c r="L2965" s="196"/>
    </row>
    <row r="2966" spans="1:12" ht="26.25" customHeight="1">
      <c r="A2966" s="167"/>
      <c r="B2966" s="276"/>
      <c r="C2966" s="168"/>
      <c r="D2966" s="168"/>
      <c r="E2966" s="168"/>
      <c r="F2966" s="167"/>
      <c r="G2966" s="168"/>
      <c r="H2966" s="168"/>
      <c r="I2966" s="168"/>
      <c r="J2966" s="168"/>
      <c r="K2966" s="168"/>
      <c r="L2966" s="196"/>
    </row>
    <row r="2967" spans="1:12" ht="26.25" customHeight="1">
      <c r="A2967" s="167"/>
      <c r="B2967" s="276"/>
      <c r="C2967" s="168"/>
      <c r="D2967" s="168"/>
      <c r="E2967" s="168"/>
      <c r="F2967" s="167"/>
      <c r="G2967" s="168"/>
      <c r="H2967" s="168"/>
      <c r="I2967" s="168"/>
      <c r="J2967" s="168"/>
      <c r="K2967" s="168"/>
      <c r="L2967" s="196"/>
    </row>
    <row r="2968" spans="1:12" ht="26.25" customHeight="1">
      <c r="A2968" s="167"/>
      <c r="B2968" s="276"/>
      <c r="C2968" s="168"/>
      <c r="D2968" s="168"/>
      <c r="E2968" s="168"/>
      <c r="F2968" s="167"/>
      <c r="G2968" s="168"/>
      <c r="H2968" s="168"/>
      <c r="I2968" s="168"/>
      <c r="J2968" s="168"/>
      <c r="K2968" s="168"/>
      <c r="L2968" s="196"/>
    </row>
    <row r="2969" spans="1:12" ht="26.25" customHeight="1">
      <c r="A2969" s="167"/>
      <c r="B2969" s="276"/>
      <c r="C2969" s="168"/>
      <c r="D2969" s="168"/>
      <c r="E2969" s="168"/>
      <c r="F2969" s="167"/>
      <c r="G2969" s="168"/>
      <c r="H2969" s="168"/>
      <c r="I2969" s="168"/>
      <c r="J2969" s="168"/>
      <c r="K2969" s="168"/>
      <c r="L2969" s="196"/>
    </row>
    <row r="2970" spans="1:12" ht="26.25" customHeight="1">
      <c r="A2970" s="167"/>
      <c r="B2970" s="276"/>
      <c r="C2970" s="168"/>
      <c r="D2970" s="168"/>
      <c r="E2970" s="168"/>
      <c r="F2970" s="167"/>
      <c r="G2970" s="168"/>
      <c r="H2970" s="168"/>
      <c r="I2970" s="168"/>
      <c r="J2970" s="168"/>
      <c r="K2970" s="168"/>
      <c r="L2970" s="196"/>
    </row>
    <row r="2971" spans="1:12" ht="26.25" customHeight="1">
      <c r="A2971" s="167"/>
      <c r="B2971" s="276"/>
      <c r="C2971" s="168"/>
      <c r="D2971" s="168"/>
      <c r="E2971" s="168"/>
      <c r="F2971" s="167"/>
      <c r="G2971" s="168"/>
      <c r="H2971" s="168"/>
      <c r="I2971" s="168"/>
      <c r="J2971" s="168"/>
      <c r="K2971" s="168"/>
      <c r="L2971" s="196"/>
    </row>
    <row r="2972" spans="1:12" ht="26.25" customHeight="1">
      <c r="A2972" s="167"/>
      <c r="B2972" s="276"/>
      <c r="C2972" s="168"/>
      <c r="D2972" s="168"/>
      <c r="E2972" s="168"/>
      <c r="F2972" s="167"/>
      <c r="G2972" s="168"/>
      <c r="H2972" s="168"/>
      <c r="I2972" s="168"/>
      <c r="J2972" s="168"/>
      <c r="K2972" s="168"/>
      <c r="L2972" s="196"/>
    </row>
    <row r="2973" spans="1:12" ht="26.25" customHeight="1">
      <c r="A2973" s="167"/>
      <c r="B2973" s="276"/>
      <c r="C2973" s="168"/>
      <c r="D2973" s="168"/>
      <c r="E2973" s="168"/>
      <c r="F2973" s="167"/>
      <c r="G2973" s="168"/>
      <c r="H2973" s="168"/>
      <c r="I2973" s="168"/>
      <c r="J2973" s="168"/>
      <c r="K2973" s="168"/>
      <c r="L2973" s="196"/>
    </row>
    <row r="2974" spans="1:12" ht="26.25" customHeight="1">
      <c r="A2974" s="167"/>
      <c r="B2974" s="276"/>
      <c r="C2974" s="168"/>
      <c r="D2974" s="168"/>
      <c r="E2974" s="168"/>
      <c r="F2974" s="167"/>
      <c r="G2974" s="168"/>
      <c r="H2974" s="168"/>
      <c r="I2974" s="168"/>
      <c r="J2974" s="168"/>
      <c r="K2974" s="168"/>
      <c r="L2974" s="196"/>
    </row>
    <row r="2975" spans="1:12" ht="26.25" customHeight="1">
      <c r="A2975" s="167"/>
      <c r="B2975" s="276"/>
      <c r="C2975" s="168"/>
      <c r="D2975" s="168"/>
      <c r="E2975" s="168"/>
      <c r="F2975" s="167"/>
      <c r="G2975" s="168"/>
      <c r="H2975" s="168"/>
      <c r="I2975" s="168"/>
      <c r="J2975" s="168"/>
      <c r="K2975" s="168"/>
      <c r="L2975" s="196"/>
    </row>
    <row r="2976" spans="1:12" ht="26.25" customHeight="1">
      <c r="A2976" s="167"/>
      <c r="B2976" s="276"/>
      <c r="C2976" s="168"/>
      <c r="D2976" s="168"/>
      <c r="E2976" s="168"/>
      <c r="F2976" s="167"/>
      <c r="G2976" s="168"/>
      <c r="H2976" s="168"/>
      <c r="I2976" s="168"/>
      <c r="J2976" s="168"/>
      <c r="K2976" s="168"/>
      <c r="L2976" s="196"/>
    </row>
    <row r="2977" spans="1:12" ht="26.25" customHeight="1">
      <c r="A2977" s="167"/>
      <c r="B2977" s="276"/>
      <c r="C2977" s="168"/>
      <c r="D2977" s="168"/>
      <c r="E2977" s="168"/>
      <c r="F2977" s="167"/>
      <c r="G2977" s="168"/>
      <c r="H2977" s="168"/>
      <c r="I2977" s="168"/>
      <c r="J2977" s="168"/>
      <c r="K2977" s="168"/>
      <c r="L2977" s="196"/>
    </row>
    <row r="2978" spans="1:12" ht="26.25" customHeight="1">
      <c r="A2978" s="167"/>
      <c r="B2978" s="276"/>
      <c r="C2978" s="168"/>
      <c r="D2978" s="168"/>
      <c r="E2978" s="168"/>
      <c r="F2978" s="167"/>
      <c r="G2978" s="168"/>
      <c r="H2978" s="168"/>
      <c r="I2978" s="168"/>
      <c r="J2978" s="168"/>
      <c r="K2978" s="168"/>
      <c r="L2978" s="196"/>
    </row>
    <row r="2979" spans="1:12" ht="26.25" customHeight="1">
      <c r="A2979" s="167"/>
      <c r="B2979" s="276"/>
      <c r="C2979" s="168"/>
      <c r="D2979" s="168"/>
      <c r="E2979" s="168"/>
      <c r="F2979" s="167"/>
      <c r="G2979" s="168"/>
      <c r="H2979" s="168"/>
      <c r="I2979" s="168"/>
      <c r="J2979" s="168"/>
      <c r="K2979" s="168"/>
      <c r="L2979" s="196"/>
    </row>
    <row r="2980" spans="1:12" ht="26.25" customHeight="1">
      <c r="A2980" s="167"/>
      <c r="B2980" s="276"/>
      <c r="C2980" s="168"/>
      <c r="D2980" s="168"/>
      <c r="E2980" s="168"/>
      <c r="F2980" s="167"/>
      <c r="G2980" s="168"/>
      <c r="H2980" s="168"/>
      <c r="I2980" s="168"/>
      <c r="J2980" s="168"/>
      <c r="K2980" s="168"/>
      <c r="L2980" s="196"/>
    </row>
    <row r="2981" spans="1:12" ht="26.25" customHeight="1">
      <c r="A2981" s="167"/>
      <c r="B2981" s="276"/>
      <c r="C2981" s="168"/>
      <c r="D2981" s="168"/>
      <c r="E2981" s="168"/>
      <c r="F2981" s="167"/>
      <c r="G2981" s="168"/>
      <c r="H2981" s="168"/>
      <c r="I2981" s="168"/>
      <c r="J2981" s="168"/>
      <c r="K2981" s="168"/>
      <c r="L2981" s="196"/>
    </row>
    <row r="2982" spans="1:12" ht="26.25" customHeight="1">
      <c r="A2982" s="167"/>
      <c r="B2982" s="276"/>
      <c r="C2982" s="168"/>
      <c r="D2982" s="168"/>
      <c r="E2982" s="168"/>
      <c r="F2982" s="167"/>
      <c r="G2982" s="168"/>
      <c r="H2982" s="168"/>
      <c r="I2982" s="168"/>
      <c r="J2982" s="168"/>
      <c r="K2982" s="168"/>
      <c r="L2982" s="196"/>
    </row>
    <row r="2983" spans="1:12" ht="26.25" customHeight="1">
      <c r="A2983" s="167"/>
      <c r="B2983" s="276"/>
      <c r="C2983" s="168"/>
      <c r="D2983" s="168"/>
      <c r="E2983" s="168"/>
      <c r="F2983" s="167"/>
      <c r="G2983" s="168"/>
      <c r="H2983" s="168"/>
      <c r="I2983" s="168"/>
      <c r="J2983" s="168"/>
      <c r="K2983" s="168"/>
      <c r="L2983" s="196"/>
    </row>
    <row r="2984" spans="1:12" ht="26.25" customHeight="1">
      <c r="A2984" s="167"/>
      <c r="B2984" s="276"/>
      <c r="C2984" s="168"/>
      <c r="D2984" s="168"/>
      <c r="E2984" s="168"/>
      <c r="F2984" s="167"/>
      <c r="G2984" s="168"/>
      <c r="H2984" s="168"/>
      <c r="I2984" s="168"/>
      <c r="J2984" s="168"/>
      <c r="K2984" s="168"/>
      <c r="L2984" s="196"/>
    </row>
    <row r="2985" spans="1:12" ht="26.25" customHeight="1">
      <c r="A2985" s="167"/>
      <c r="B2985" s="276"/>
      <c r="C2985" s="168"/>
      <c r="D2985" s="168"/>
      <c r="E2985" s="168"/>
      <c r="F2985" s="167"/>
      <c r="G2985" s="168"/>
      <c r="H2985" s="168"/>
      <c r="I2985" s="168"/>
      <c r="J2985" s="168"/>
      <c r="K2985" s="168"/>
      <c r="L2985" s="196"/>
    </row>
    <row r="2986" spans="1:12" ht="26.25" customHeight="1">
      <c r="A2986" s="167"/>
      <c r="B2986" s="276"/>
      <c r="C2986" s="168"/>
      <c r="D2986" s="168"/>
      <c r="E2986" s="168"/>
      <c r="F2986" s="167"/>
      <c r="G2986" s="168"/>
      <c r="H2986" s="168"/>
      <c r="I2986" s="168"/>
      <c r="J2986" s="168"/>
      <c r="K2986" s="168"/>
      <c r="L2986" s="196"/>
    </row>
    <row r="2987" spans="1:12" ht="26.25" customHeight="1">
      <c r="A2987" s="167"/>
      <c r="B2987" s="276"/>
      <c r="C2987" s="168"/>
      <c r="D2987" s="168"/>
      <c r="E2987" s="168"/>
      <c r="F2987" s="167"/>
      <c r="G2987" s="168"/>
      <c r="H2987" s="168"/>
      <c r="I2987" s="168"/>
      <c r="J2987" s="168"/>
      <c r="K2987" s="168"/>
      <c r="L2987" s="196"/>
    </row>
    <row r="2988" spans="1:12" ht="26.25" customHeight="1">
      <c r="A2988" s="167"/>
      <c r="B2988" s="276"/>
      <c r="C2988" s="168"/>
      <c r="D2988" s="168"/>
      <c r="E2988" s="168"/>
      <c r="F2988" s="167"/>
      <c r="G2988" s="168"/>
      <c r="H2988" s="168"/>
      <c r="I2988" s="168"/>
      <c r="J2988" s="168"/>
      <c r="K2988" s="168"/>
      <c r="L2988" s="196"/>
    </row>
    <row r="2989" spans="1:12" ht="26.25" customHeight="1">
      <c r="A2989" s="167"/>
      <c r="B2989" s="276"/>
      <c r="C2989" s="168"/>
      <c r="D2989" s="168"/>
      <c r="E2989" s="168"/>
      <c r="F2989" s="167"/>
      <c r="G2989" s="168"/>
      <c r="H2989" s="168"/>
      <c r="I2989" s="168"/>
      <c r="J2989" s="168"/>
      <c r="K2989" s="168"/>
      <c r="L2989" s="196"/>
    </row>
    <row r="2990" spans="1:12" ht="26.25" customHeight="1">
      <c r="A2990" s="167"/>
      <c r="B2990" s="276"/>
      <c r="C2990" s="168"/>
      <c r="D2990" s="168"/>
      <c r="E2990" s="168"/>
      <c r="F2990" s="167"/>
      <c r="G2990" s="168"/>
      <c r="H2990" s="168"/>
      <c r="I2990" s="168"/>
      <c r="J2990" s="168"/>
      <c r="K2990" s="168"/>
      <c r="L2990" s="196"/>
    </row>
    <row r="2991" spans="1:12" ht="26.25" customHeight="1">
      <c r="A2991" s="167"/>
      <c r="B2991" s="276"/>
      <c r="C2991" s="168"/>
      <c r="D2991" s="168"/>
      <c r="E2991" s="168"/>
      <c r="F2991" s="167"/>
      <c r="G2991" s="168"/>
      <c r="H2991" s="168"/>
      <c r="I2991" s="168"/>
      <c r="J2991" s="168"/>
      <c r="K2991" s="168"/>
      <c r="L2991" s="196"/>
    </row>
    <row r="2992" spans="1:12" ht="26.25" customHeight="1">
      <c r="A2992" s="167"/>
      <c r="B2992" s="276"/>
      <c r="C2992" s="168"/>
      <c r="D2992" s="168"/>
      <c r="E2992" s="168"/>
      <c r="F2992" s="167"/>
      <c r="G2992" s="168"/>
      <c r="H2992" s="168"/>
      <c r="I2992" s="168"/>
      <c r="J2992" s="168"/>
      <c r="K2992" s="168"/>
      <c r="L2992" s="196"/>
    </row>
    <row r="2993" spans="1:12" ht="26.25" customHeight="1">
      <c r="A2993" s="167"/>
      <c r="B2993" s="276"/>
      <c r="C2993" s="168"/>
      <c r="D2993" s="168"/>
      <c r="E2993" s="168"/>
      <c r="F2993" s="167"/>
      <c r="G2993" s="168"/>
      <c r="H2993" s="168"/>
      <c r="I2993" s="168"/>
      <c r="J2993" s="168"/>
      <c r="K2993" s="168"/>
      <c r="L2993" s="196"/>
    </row>
    <row r="2994" spans="1:12" ht="26.25" customHeight="1">
      <c r="A2994" s="167"/>
      <c r="B2994" s="276"/>
      <c r="C2994" s="168"/>
      <c r="D2994" s="168"/>
      <c r="E2994" s="168"/>
      <c r="F2994" s="167"/>
      <c r="G2994" s="168"/>
      <c r="H2994" s="168"/>
      <c r="I2994" s="168"/>
      <c r="J2994" s="168"/>
      <c r="K2994" s="168"/>
      <c r="L2994" s="196"/>
    </row>
    <row r="2995" spans="1:12" ht="26.25" customHeight="1">
      <c r="A2995" s="167"/>
      <c r="B2995" s="276"/>
      <c r="C2995" s="168"/>
      <c r="D2995" s="168"/>
      <c r="E2995" s="168"/>
      <c r="F2995" s="167"/>
      <c r="G2995" s="168"/>
      <c r="H2995" s="168"/>
      <c r="I2995" s="168"/>
      <c r="J2995" s="168"/>
      <c r="K2995" s="168"/>
      <c r="L2995" s="196"/>
    </row>
    <row r="2996" spans="1:12" ht="26.25" customHeight="1">
      <c r="A2996" s="167"/>
      <c r="B2996" s="276"/>
      <c r="C2996" s="168"/>
      <c r="D2996" s="168"/>
      <c r="E2996" s="168"/>
      <c r="F2996" s="167"/>
      <c r="G2996" s="168"/>
      <c r="H2996" s="168"/>
      <c r="I2996" s="168"/>
      <c r="J2996" s="168"/>
      <c r="K2996" s="168"/>
      <c r="L2996" s="196"/>
    </row>
    <row r="2997" spans="1:12" ht="26.25" customHeight="1">
      <c r="A2997" s="167"/>
      <c r="B2997" s="276"/>
      <c r="C2997" s="168"/>
      <c r="D2997" s="168"/>
      <c r="E2997" s="168"/>
      <c r="F2997" s="167"/>
      <c r="G2997" s="168"/>
      <c r="H2997" s="168"/>
      <c r="I2997" s="168"/>
      <c r="J2997" s="168"/>
      <c r="K2997" s="168"/>
      <c r="L2997" s="196"/>
    </row>
    <row r="2998" spans="1:12" ht="26.25" customHeight="1">
      <c r="A2998" s="167"/>
      <c r="B2998" s="276"/>
      <c r="C2998" s="168"/>
      <c r="D2998" s="168"/>
      <c r="E2998" s="168"/>
      <c r="F2998" s="167"/>
      <c r="G2998" s="168"/>
      <c r="H2998" s="168"/>
      <c r="I2998" s="168"/>
      <c r="J2998" s="168"/>
      <c r="K2998" s="168"/>
      <c r="L2998" s="196"/>
    </row>
    <row r="2999" spans="1:12" ht="26.25" customHeight="1">
      <c r="A2999" s="167"/>
      <c r="B2999" s="276"/>
      <c r="C2999" s="168"/>
      <c r="D2999" s="168"/>
      <c r="E2999" s="168"/>
      <c r="F2999" s="167"/>
      <c r="G2999" s="168"/>
      <c r="H2999" s="168"/>
      <c r="I2999" s="168"/>
      <c r="J2999" s="168"/>
      <c r="K2999" s="168"/>
      <c r="L2999" s="196"/>
    </row>
    <row r="3000" spans="1:12" ht="26.25" customHeight="1">
      <c r="A3000" s="167"/>
      <c r="B3000" s="276"/>
      <c r="C3000" s="168"/>
      <c r="D3000" s="168"/>
      <c r="E3000" s="168"/>
      <c r="F3000" s="167"/>
      <c r="G3000" s="168"/>
      <c r="H3000" s="168"/>
      <c r="I3000" s="168"/>
      <c r="J3000" s="168"/>
      <c r="K3000" s="168"/>
      <c r="L3000" s="196"/>
    </row>
    <row r="3001" spans="1:12" ht="26.25" customHeight="1">
      <c r="A3001" s="167"/>
      <c r="B3001" s="276"/>
      <c r="C3001" s="168"/>
      <c r="D3001" s="168"/>
      <c r="E3001" s="168"/>
      <c r="F3001" s="167"/>
      <c r="G3001" s="168"/>
      <c r="H3001" s="168"/>
      <c r="I3001" s="168"/>
      <c r="J3001" s="168"/>
      <c r="K3001" s="168"/>
      <c r="L3001" s="196"/>
    </row>
    <row r="3002" spans="1:12" ht="26.25" customHeight="1">
      <c r="A3002" s="167"/>
      <c r="B3002" s="276"/>
      <c r="C3002" s="168"/>
      <c r="D3002" s="168"/>
      <c r="E3002" s="168"/>
      <c r="F3002" s="167"/>
      <c r="G3002" s="168"/>
      <c r="H3002" s="168"/>
      <c r="I3002" s="168"/>
      <c r="J3002" s="168"/>
      <c r="K3002" s="168"/>
      <c r="L3002" s="196"/>
    </row>
    <row r="3003" spans="1:12" ht="26.25" customHeight="1">
      <c r="A3003" s="167"/>
      <c r="B3003" s="276"/>
      <c r="C3003" s="168"/>
      <c r="D3003" s="168"/>
      <c r="E3003" s="168"/>
      <c r="F3003" s="167"/>
      <c r="G3003" s="168"/>
      <c r="H3003" s="168"/>
      <c r="I3003" s="168"/>
      <c r="J3003" s="168"/>
      <c r="K3003" s="168"/>
      <c r="L3003" s="196"/>
    </row>
    <row r="3004" spans="1:12" ht="26.25" customHeight="1">
      <c r="A3004" s="167"/>
      <c r="B3004" s="276"/>
      <c r="C3004" s="168"/>
      <c r="D3004" s="168"/>
      <c r="E3004" s="168"/>
      <c r="F3004" s="167"/>
      <c r="G3004" s="168"/>
      <c r="H3004" s="168"/>
      <c r="I3004" s="168"/>
      <c r="J3004" s="168"/>
      <c r="K3004" s="168"/>
      <c r="L3004" s="196"/>
    </row>
    <row r="3005" spans="1:12" ht="26.25" customHeight="1">
      <c r="A3005" s="167"/>
      <c r="B3005" s="276"/>
      <c r="C3005" s="168"/>
      <c r="D3005" s="168"/>
      <c r="E3005" s="168"/>
      <c r="F3005" s="167"/>
      <c r="G3005" s="168"/>
      <c r="H3005" s="168"/>
      <c r="I3005" s="168"/>
      <c r="J3005" s="168"/>
      <c r="K3005" s="168"/>
      <c r="L3005" s="196"/>
    </row>
    <row r="3006" spans="1:12" ht="26.25" customHeight="1">
      <c r="A3006" s="167"/>
      <c r="B3006" s="276"/>
      <c r="C3006" s="168"/>
      <c r="D3006" s="168"/>
      <c r="E3006" s="168"/>
      <c r="F3006" s="167"/>
      <c r="G3006" s="168"/>
      <c r="H3006" s="168"/>
      <c r="I3006" s="168"/>
      <c r="J3006" s="168"/>
      <c r="K3006" s="168"/>
      <c r="L3006" s="196"/>
    </row>
    <row r="3007" spans="1:12" ht="26.25" customHeight="1">
      <c r="A3007" s="167"/>
      <c r="B3007" s="276"/>
      <c r="C3007" s="168"/>
      <c r="D3007" s="168"/>
      <c r="E3007" s="168"/>
      <c r="F3007" s="167"/>
      <c r="G3007" s="168"/>
      <c r="H3007" s="168"/>
      <c r="I3007" s="168"/>
      <c r="J3007" s="168"/>
      <c r="K3007" s="168"/>
      <c r="L3007" s="196"/>
    </row>
    <row r="3008" spans="1:12" ht="26.25" customHeight="1">
      <c r="A3008" s="167"/>
      <c r="B3008" s="276"/>
      <c r="C3008" s="168"/>
      <c r="D3008" s="168"/>
      <c r="E3008" s="168"/>
      <c r="F3008" s="167"/>
      <c r="G3008" s="168"/>
      <c r="H3008" s="168"/>
      <c r="I3008" s="168"/>
      <c r="J3008" s="168"/>
      <c r="K3008" s="168"/>
      <c r="L3008" s="196"/>
    </row>
    <row r="3009" spans="1:12" ht="26.25" customHeight="1">
      <c r="A3009" s="167"/>
      <c r="B3009" s="276"/>
      <c r="C3009" s="168"/>
      <c r="D3009" s="168"/>
      <c r="E3009" s="168"/>
      <c r="F3009" s="167"/>
      <c r="G3009" s="168"/>
      <c r="H3009" s="168"/>
      <c r="I3009" s="168"/>
      <c r="J3009" s="168"/>
      <c r="K3009" s="168"/>
      <c r="L3009" s="196"/>
    </row>
    <row r="3010" spans="1:12" ht="26.25" customHeight="1">
      <c r="A3010" s="167"/>
      <c r="B3010" s="276"/>
      <c r="C3010" s="168"/>
      <c r="D3010" s="168"/>
      <c r="E3010" s="168"/>
      <c r="F3010" s="167"/>
      <c r="G3010" s="168"/>
      <c r="H3010" s="168"/>
      <c r="I3010" s="168"/>
      <c r="J3010" s="168"/>
      <c r="K3010" s="168"/>
      <c r="L3010" s="196"/>
    </row>
    <row r="3011" spans="1:12" ht="26.25" customHeight="1">
      <c r="A3011" s="167"/>
      <c r="B3011" s="276"/>
      <c r="C3011" s="168"/>
      <c r="D3011" s="168"/>
      <c r="E3011" s="168"/>
      <c r="F3011" s="167"/>
      <c r="G3011" s="168"/>
      <c r="H3011" s="168"/>
      <c r="I3011" s="168"/>
      <c r="J3011" s="168"/>
      <c r="K3011" s="168"/>
      <c r="L3011" s="196"/>
    </row>
    <row r="3012" spans="1:12" ht="26.25" customHeight="1">
      <c r="A3012" s="167"/>
      <c r="B3012" s="276"/>
      <c r="C3012" s="168"/>
      <c r="D3012" s="168"/>
      <c r="E3012" s="168"/>
      <c r="F3012" s="167"/>
      <c r="G3012" s="168"/>
      <c r="H3012" s="168"/>
      <c r="I3012" s="168"/>
      <c r="J3012" s="168"/>
      <c r="K3012" s="168"/>
      <c r="L3012" s="196"/>
    </row>
    <row r="3013" spans="1:12" ht="26.25" customHeight="1">
      <c r="A3013" s="167"/>
      <c r="B3013" s="276"/>
      <c r="C3013" s="168"/>
      <c r="D3013" s="168"/>
      <c r="E3013" s="168"/>
      <c r="F3013" s="167"/>
      <c r="G3013" s="168"/>
      <c r="H3013" s="168"/>
      <c r="I3013" s="168"/>
      <c r="J3013" s="168"/>
      <c r="K3013" s="168"/>
      <c r="L3013" s="196"/>
    </row>
    <row r="3014" spans="1:12" ht="26.25" customHeight="1">
      <c r="A3014" s="167"/>
      <c r="B3014" s="276"/>
      <c r="C3014" s="168"/>
      <c r="D3014" s="168"/>
      <c r="E3014" s="168"/>
      <c r="F3014" s="167"/>
      <c r="G3014" s="168"/>
      <c r="H3014" s="168"/>
      <c r="I3014" s="168"/>
      <c r="J3014" s="168"/>
      <c r="K3014" s="168"/>
      <c r="L3014" s="196"/>
    </row>
    <row r="3015" spans="1:12" ht="26.25" customHeight="1">
      <c r="A3015" s="167"/>
      <c r="B3015" s="276"/>
      <c r="C3015" s="168"/>
      <c r="D3015" s="168"/>
      <c r="E3015" s="168"/>
      <c r="F3015" s="167"/>
      <c r="G3015" s="168"/>
      <c r="H3015" s="168"/>
      <c r="I3015" s="168"/>
      <c r="J3015" s="168"/>
      <c r="K3015" s="168"/>
      <c r="L3015" s="196"/>
    </row>
    <row r="3016" spans="1:12" ht="26.25" customHeight="1">
      <c r="A3016" s="167"/>
      <c r="B3016" s="276"/>
      <c r="C3016" s="168"/>
      <c r="D3016" s="168"/>
      <c r="E3016" s="168"/>
      <c r="F3016" s="167"/>
      <c r="G3016" s="168"/>
      <c r="H3016" s="168"/>
      <c r="I3016" s="168"/>
      <c r="J3016" s="168"/>
      <c r="K3016" s="168"/>
      <c r="L3016" s="196"/>
    </row>
    <row r="3017" spans="1:12" ht="26.25" customHeight="1">
      <c r="A3017" s="167"/>
      <c r="B3017" s="276"/>
      <c r="C3017" s="168"/>
      <c r="D3017" s="168"/>
      <c r="E3017" s="168"/>
      <c r="F3017" s="167"/>
      <c r="G3017" s="168"/>
      <c r="H3017" s="168"/>
      <c r="I3017" s="168"/>
      <c r="J3017" s="168"/>
      <c r="K3017" s="168"/>
      <c r="L3017" s="196"/>
    </row>
    <row r="3018" spans="1:12" ht="26.25" customHeight="1">
      <c r="A3018" s="167"/>
      <c r="B3018" s="276"/>
      <c r="C3018" s="168"/>
      <c r="D3018" s="168"/>
      <c r="E3018" s="168"/>
      <c r="F3018" s="167"/>
      <c r="G3018" s="168"/>
      <c r="H3018" s="168"/>
      <c r="I3018" s="168"/>
      <c r="J3018" s="168"/>
      <c r="K3018" s="168"/>
      <c r="L3018" s="196"/>
    </row>
    <row r="3019" spans="1:12" ht="26.25" customHeight="1">
      <c r="A3019" s="167"/>
      <c r="B3019" s="276"/>
      <c r="C3019" s="168"/>
      <c r="D3019" s="168"/>
      <c r="E3019" s="168"/>
      <c r="F3019" s="167"/>
      <c r="G3019" s="168"/>
      <c r="H3019" s="168"/>
      <c r="I3019" s="168"/>
      <c r="J3019" s="168"/>
      <c r="K3019" s="168"/>
      <c r="L3019" s="196"/>
    </row>
    <row r="3020" spans="1:12" ht="26.25" customHeight="1">
      <c r="A3020" s="167"/>
      <c r="B3020" s="276"/>
      <c r="C3020" s="168"/>
      <c r="D3020" s="168"/>
      <c r="E3020" s="168"/>
      <c r="F3020" s="167"/>
      <c r="G3020" s="168"/>
      <c r="H3020" s="168"/>
      <c r="I3020" s="168"/>
      <c r="J3020" s="168"/>
      <c r="K3020" s="168"/>
      <c r="L3020" s="196"/>
    </row>
    <row r="3021" spans="1:12" ht="26.25" customHeight="1">
      <c r="A3021" s="167"/>
      <c r="B3021" s="276"/>
      <c r="C3021" s="168"/>
      <c r="D3021" s="168"/>
      <c r="E3021" s="168"/>
      <c r="F3021" s="167"/>
      <c r="G3021" s="168"/>
      <c r="H3021" s="168"/>
      <c r="I3021" s="168"/>
      <c r="J3021" s="168"/>
      <c r="K3021" s="168"/>
      <c r="L3021" s="196"/>
    </row>
    <row r="3022" spans="1:12" ht="26.25" customHeight="1">
      <c r="A3022" s="167"/>
      <c r="B3022" s="276"/>
      <c r="C3022" s="168"/>
      <c r="D3022" s="168"/>
      <c r="E3022" s="168"/>
      <c r="F3022" s="167"/>
      <c r="G3022" s="168"/>
      <c r="H3022" s="168"/>
      <c r="I3022" s="168"/>
      <c r="J3022" s="168"/>
      <c r="K3022" s="168"/>
      <c r="L3022" s="196"/>
    </row>
    <row r="3023" spans="1:12" ht="26.25" customHeight="1">
      <c r="A3023" s="167"/>
      <c r="B3023" s="276"/>
      <c r="C3023" s="168"/>
      <c r="D3023" s="168"/>
      <c r="E3023" s="168"/>
      <c r="F3023" s="167"/>
      <c r="G3023" s="168"/>
      <c r="H3023" s="168"/>
      <c r="I3023" s="168"/>
      <c r="J3023" s="168"/>
      <c r="K3023" s="168"/>
      <c r="L3023" s="196"/>
    </row>
    <row r="3024" spans="1:12" ht="26.25" customHeight="1">
      <c r="A3024" s="167"/>
      <c r="B3024" s="276"/>
      <c r="C3024" s="168"/>
      <c r="D3024" s="168"/>
      <c r="E3024" s="168"/>
      <c r="F3024" s="167"/>
      <c r="G3024" s="168"/>
      <c r="H3024" s="168"/>
      <c r="I3024" s="168"/>
      <c r="J3024" s="168"/>
      <c r="K3024" s="168"/>
      <c r="L3024" s="196"/>
    </row>
    <row r="3025" spans="1:12" ht="26.25" customHeight="1">
      <c r="A3025" s="167"/>
      <c r="B3025" s="276"/>
      <c r="C3025" s="168"/>
      <c r="D3025" s="168"/>
      <c r="E3025" s="168"/>
      <c r="F3025" s="167"/>
      <c r="G3025" s="168"/>
      <c r="H3025" s="168"/>
      <c r="I3025" s="168"/>
      <c r="J3025" s="168"/>
      <c r="K3025" s="168"/>
      <c r="L3025" s="196"/>
    </row>
    <row r="3026" spans="1:12" ht="26.25" customHeight="1">
      <c r="A3026" s="167"/>
      <c r="B3026" s="276"/>
      <c r="C3026" s="168"/>
      <c r="D3026" s="168"/>
      <c r="E3026" s="168"/>
      <c r="F3026" s="167"/>
      <c r="G3026" s="168"/>
      <c r="H3026" s="168"/>
      <c r="I3026" s="168"/>
      <c r="J3026" s="168"/>
      <c r="K3026" s="168"/>
      <c r="L3026" s="196"/>
    </row>
    <row r="3027" spans="1:12" ht="26.25" customHeight="1">
      <c r="A3027" s="167"/>
      <c r="B3027" s="276"/>
      <c r="C3027" s="168"/>
      <c r="D3027" s="168"/>
      <c r="E3027" s="168"/>
      <c r="F3027" s="167"/>
      <c r="G3027" s="168"/>
      <c r="H3027" s="168"/>
      <c r="I3027" s="168"/>
      <c r="J3027" s="168"/>
      <c r="K3027" s="168"/>
      <c r="L3027" s="196"/>
    </row>
    <row r="3028" spans="1:12" ht="26.25" customHeight="1">
      <c r="A3028" s="167"/>
      <c r="B3028" s="276"/>
      <c r="C3028" s="168"/>
      <c r="D3028" s="168"/>
      <c r="E3028" s="168"/>
      <c r="F3028" s="167"/>
      <c r="G3028" s="168"/>
      <c r="H3028" s="168"/>
      <c r="I3028" s="168"/>
      <c r="J3028" s="168"/>
      <c r="K3028" s="168"/>
      <c r="L3028" s="196"/>
    </row>
    <row r="3029" spans="1:12" ht="26.25" customHeight="1">
      <c r="A3029" s="167"/>
      <c r="B3029" s="276"/>
      <c r="C3029" s="168"/>
      <c r="D3029" s="168"/>
      <c r="E3029" s="168"/>
      <c r="F3029" s="167"/>
      <c r="G3029" s="168"/>
      <c r="H3029" s="168"/>
      <c r="I3029" s="168"/>
      <c r="J3029" s="168"/>
      <c r="K3029" s="168"/>
      <c r="L3029" s="196"/>
    </row>
    <row r="3030" spans="1:12" ht="26.25" customHeight="1">
      <c r="A3030" s="167"/>
      <c r="B3030" s="276"/>
      <c r="C3030" s="168"/>
      <c r="D3030" s="168"/>
      <c r="E3030" s="168"/>
      <c r="F3030" s="167"/>
      <c r="G3030" s="168"/>
      <c r="H3030" s="168"/>
      <c r="I3030" s="168"/>
      <c r="J3030" s="168"/>
      <c r="K3030" s="168"/>
      <c r="L3030" s="196"/>
    </row>
    <row r="3031" spans="1:12" ht="26.25" customHeight="1">
      <c r="A3031" s="167"/>
      <c r="B3031" s="276"/>
      <c r="C3031" s="168"/>
      <c r="D3031" s="168"/>
      <c r="E3031" s="168"/>
      <c r="F3031" s="167"/>
      <c r="G3031" s="168"/>
      <c r="H3031" s="168"/>
      <c r="I3031" s="168"/>
      <c r="J3031" s="168"/>
      <c r="K3031" s="168"/>
      <c r="L3031" s="196"/>
    </row>
    <row r="3032" spans="1:12" ht="26.25" customHeight="1">
      <c r="A3032" s="167"/>
      <c r="B3032" s="276"/>
      <c r="C3032" s="168"/>
      <c r="D3032" s="168"/>
      <c r="E3032" s="168"/>
      <c r="F3032" s="167"/>
      <c r="G3032" s="168"/>
      <c r="H3032" s="168"/>
      <c r="I3032" s="168"/>
      <c r="J3032" s="168"/>
      <c r="K3032" s="168"/>
      <c r="L3032" s="196"/>
    </row>
    <row r="3033" spans="1:12" ht="26.25" customHeight="1">
      <c r="A3033" s="167"/>
      <c r="B3033" s="276"/>
      <c r="C3033" s="168"/>
      <c r="D3033" s="168"/>
      <c r="E3033" s="168"/>
      <c r="F3033" s="167"/>
      <c r="G3033" s="168"/>
      <c r="H3033" s="168"/>
      <c r="I3033" s="168"/>
      <c r="J3033" s="168"/>
      <c r="K3033" s="168"/>
      <c r="L3033" s="196"/>
    </row>
    <row r="3034" spans="1:12" ht="26.25" customHeight="1">
      <c r="A3034" s="167"/>
      <c r="B3034" s="276"/>
      <c r="C3034" s="168"/>
      <c r="D3034" s="168"/>
      <c r="E3034" s="168"/>
      <c r="F3034" s="167"/>
      <c r="G3034" s="168"/>
      <c r="H3034" s="168"/>
      <c r="I3034" s="168"/>
      <c r="J3034" s="168"/>
      <c r="K3034" s="168"/>
      <c r="L3034" s="196"/>
    </row>
    <row r="3035" spans="1:12" ht="26.25" customHeight="1">
      <c r="A3035" s="167"/>
      <c r="B3035" s="276"/>
      <c r="C3035" s="168"/>
      <c r="D3035" s="168"/>
      <c r="E3035" s="168"/>
      <c r="F3035" s="167"/>
      <c r="G3035" s="168"/>
      <c r="H3035" s="168"/>
      <c r="I3035" s="168"/>
      <c r="J3035" s="168"/>
      <c r="K3035" s="168"/>
      <c r="L3035" s="196"/>
    </row>
    <row r="3036" spans="1:12" ht="26.25" customHeight="1">
      <c r="A3036" s="167"/>
      <c r="B3036" s="276"/>
      <c r="C3036" s="168"/>
      <c r="D3036" s="168"/>
      <c r="E3036" s="168"/>
      <c r="F3036" s="167"/>
      <c r="G3036" s="168"/>
      <c r="H3036" s="168"/>
      <c r="I3036" s="168"/>
      <c r="J3036" s="168"/>
      <c r="K3036" s="168"/>
      <c r="L3036" s="196"/>
    </row>
    <row r="3037" spans="1:12" ht="26.25" customHeight="1">
      <c r="A3037" s="167"/>
      <c r="B3037" s="276"/>
      <c r="C3037" s="168"/>
      <c r="D3037" s="168"/>
      <c r="E3037" s="168"/>
      <c r="F3037" s="167"/>
      <c r="G3037" s="168"/>
      <c r="H3037" s="168"/>
      <c r="I3037" s="168"/>
      <c r="J3037" s="168"/>
      <c r="K3037" s="168"/>
      <c r="L3037" s="196"/>
    </row>
    <row r="3038" spans="1:12" ht="26.25" customHeight="1">
      <c r="A3038" s="167"/>
      <c r="B3038" s="276"/>
      <c r="C3038" s="168"/>
      <c r="D3038" s="168"/>
      <c r="E3038" s="168"/>
      <c r="F3038" s="167"/>
      <c r="G3038" s="168"/>
      <c r="H3038" s="168"/>
      <c r="I3038" s="168"/>
      <c r="J3038" s="168"/>
      <c r="K3038" s="168"/>
      <c r="L3038" s="196"/>
    </row>
    <row r="3039" spans="1:12" ht="26.25" customHeight="1">
      <c r="A3039" s="167"/>
      <c r="B3039" s="276"/>
      <c r="C3039" s="168"/>
      <c r="D3039" s="168"/>
      <c r="E3039" s="168"/>
      <c r="F3039" s="167"/>
      <c r="G3039" s="168"/>
      <c r="H3039" s="168"/>
      <c r="I3039" s="168"/>
      <c r="J3039" s="168"/>
      <c r="K3039" s="168"/>
      <c r="L3039" s="196"/>
    </row>
    <row r="3040" spans="1:12" ht="26.25" customHeight="1">
      <c r="A3040" s="167"/>
      <c r="B3040" s="276"/>
      <c r="C3040" s="168"/>
      <c r="D3040" s="168"/>
      <c r="E3040" s="168"/>
      <c r="F3040" s="167"/>
      <c r="G3040" s="168"/>
      <c r="H3040" s="168"/>
      <c r="I3040" s="168"/>
      <c r="J3040" s="168"/>
      <c r="K3040" s="168"/>
      <c r="L3040" s="196"/>
    </row>
    <row r="3041" spans="1:12" ht="26.25" customHeight="1">
      <c r="A3041" s="167"/>
      <c r="B3041" s="276"/>
      <c r="C3041" s="168"/>
      <c r="D3041" s="168"/>
      <c r="E3041" s="168"/>
      <c r="F3041" s="167"/>
      <c r="G3041" s="168"/>
      <c r="H3041" s="168"/>
      <c r="I3041" s="168"/>
      <c r="J3041" s="168"/>
      <c r="K3041" s="168"/>
      <c r="L3041" s="196"/>
    </row>
    <row r="3042" spans="1:12" ht="26.25" customHeight="1">
      <c r="A3042" s="167"/>
      <c r="B3042" s="276"/>
      <c r="C3042" s="168"/>
      <c r="D3042" s="168"/>
      <c r="E3042" s="168"/>
      <c r="F3042" s="167"/>
      <c r="G3042" s="168"/>
      <c r="H3042" s="168"/>
      <c r="I3042" s="168"/>
      <c r="J3042" s="168"/>
      <c r="K3042" s="168"/>
      <c r="L3042" s="196"/>
    </row>
    <row r="3043" spans="1:12" ht="26.25" customHeight="1">
      <c r="A3043" s="167"/>
      <c r="B3043" s="276"/>
      <c r="C3043" s="168"/>
      <c r="D3043" s="168"/>
      <c r="E3043" s="168"/>
      <c r="F3043" s="167"/>
      <c r="G3043" s="168"/>
      <c r="H3043" s="168"/>
      <c r="I3043" s="168"/>
      <c r="J3043" s="168"/>
      <c r="K3043" s="168"/>
      <c r="L3043" s="196"/>
    </row>
    <row r="3044" spans="1:12" ht="26.25" customHeight="1">
      <c r="A3044" s="167"/>
      <c r="B3044" s="276"/>
      <c r="C3044" s="168"/>
      <c r="D3044" s="168"/>
      <c r="E3044" s="168"/>
      <c r="F3044" s="167"/>
      <c r="G3044" s="168"/>
      <c r="H3044" s="168"/>
      <c r="I3044" s="168"/>
      <c r="J3044" s="168"/>
      <c r="K3044" s="168"/>
      <c r="L3044" s="196"/>
    </row>
    <row r="3045" spans="1:12" ht="26.25" customHeight="1">
      <c r="A3045" s="167"/>
      <c r="B3045" s="276"/>
      <c r="C3045" s="168"/>
      <c r="D3045" s="168"/>
      <c r="E3045" s="168"/>
      <c r="F3045" s="167"/>
      <c r="G3045" s="168"/>
      <c r="H3045" s="168"/>
      <c r="I3045" s="168"/>
      <c r="J3045" s="168"/>
      <c r="K3045" s="168"/>
      <c r="L3045" s="196"/>
    </row>
    <row r="3046" spans="1:12" ht="26.25" customHeight="1">
      <c r="A3046" s="167"/>
      <c r="B3046" s="276"/>
      <c r="C3046" s="168"/>
      <c r="D3046" s="168"/>
      <c r="E3046" s="168"/>
      <c r="F3046" s="167"/>
      <c r="G3046" s="168"/>
      <c r="H3046" s="168"/>
      <c r="I3046" s="168"/>
      <c r="J3046" s="168"/>
      <c r="K3046" s="168"/>
      <c r="L3046" s="196"/>
    </row>
    <row r="3047" spans="1:12" ht="26.25" customHeight="1">
      <c r="A3047" s="167"/>
      <c r="B3047" s="276"/>
      <c r="C3047" s="168"/>
      <c r="D3047" s="168"/>
      <c r="E3047" s="168"/>
      <c r="F3047" s="167"/>
      <c r="G3047" s="168"/>
      <c r="H3047" s="168"/>
      <c r="I3047" s="168"/>
      <c r="J3047" s="168"/>
      <c r="K3047" s="168"/>
      <c r="L3047" s="196"/>
    </row>
    <row r="3048" spans="1:12" ht="26.25" customHeight="1">
      <c r="A3048" s="167"/>
      <c r="B3048" s="276"/>
      <c r="C3048" s="168"/>
      <c r="D3048" s="168"/>
      <c r="E3048" s="168"/>
      <c r="F3048" s="167"/>
      <c r="G3048" s="168"/>
      <c r="H3048" s="168"/>
      <c r="I3048" s="168"/>
      <c r="J3048" s="168"/>
      <c r="K3048" s="168"/>
      <c r="L3048" s="196"/>
    </row>
    <row r="3049" spans="1:12" ht="26.25" customHeight="1">
      <c r="A3049" s="167"/>
      <c r="B3049" s="276"/>
      <c r="C3049" s="168"/>
      <c r="D3049" s="168"/>
      <c r="E3049" s="168"/>
      <c r="F3049" s="167"/>
      <c r="G3049" s="168"/>
      <c r="H3049" s="168"/>
      <c r="I3049" s="168"/>
      <c r="J3049" s="168"/>
      <c r="K3049" s="168"/>
      <c r="L3049" s="196"/>
    </row>
    <row r="3050" spans="1:12" ht="26.25" customHeight="1">
      <c r="A3050" s="167"/>
      <c r="B3050" s="276"/>
      <c r="C3050" s="168"/>
      <c r="D3050" s="168"/>
      <c r="E3050" s="168"/>
      <c r="F3050" s="167"/>
      <c r="G3050" s="168"/>
      <c r="H3050" s="168"/>
      <c r="I3050" s="168"/>
      <c r="J3050" s="168"/>
      <c r="K3050" s="168"/>
      <c r="L3050" s="196"/>
    </row>
    <row r="3051" spans="1:12" ht="26.25" customHeight="1">
      <c r="A3051" s="167"/>
      <c r="B3051" s="276"/>
      <c r="C3051" s="168"/>
      <c r="D3051" s="168"/>
      <c r="E3051" s="168"/>
      <c r="F3051" s="167"/>
      <c r="G3051" s="168"/>
      <c r="H3051" s="168"/>
      <c r="I3051" s="168"/>
      <c r="J3051" s="168"/>
      <c r="K3051" s="168"/>
      <c r="L3051" s="196"/>
    </row>
    <row r="3052" spans="1:12" ht="26.25" customHeight="1">
      <c r="A3052" s="167"/>
      <c r="B3052" s="276"/>
      <c r="C3052" s="168"/>
      <c r="D3052" s="168"/>
      <c r="E3052" s="168"/>
      <c r="F3052" s="167"/>
      <c r="G3052" s="168"/>
      <c r="H3052" s="168"/>
      <c r="I3052" s="168"/>
      <c r="J3052" s="168"/>
      <c r="K3052" s="168"/>
      <c r="L3052" s="196"/>
    </row>
    <row r="3053" spans="1:12" ht="26.25" customHeight="1">
      <c r="A3053" s="167"/>
      <c r="B3053" s="276"/>
      <c r="C3053" s="168"/>
      <c r="D3053" s="168"/>
      <c r="E3053" s="168"/>
      <c r="F3053" s="167"/>
      <c r="G3053" s="168"/>
      <c r="H3053" s="168"/>
      <c r="I3053" s="168"/>
      <c r="J3053" s="168"/>
      <c r="K3053" s="168"/>
      <c r="L3053" s="196"/>
    </row>
    <row r="3054" spans="1:12" ht="26.25" customHeight="1">
      <c r="A3054" s="167"/>
      <c r="B3054" s="276"/>
      <c r="C3054" s="168"/>
      <c r="D3054" s="168"/>
      <c r="E3054" s="168"/>
      <c r="F3054" s="167"/>
      <c r="G3054" s="168"/>
      <c r="H3054" s="168"/>
      <c r="I3054" s="168"/>
      <c r="J3054" s="168"/>
      <c r="K3054" s="168"/>
      <c r="L3054" s="196"/>
    </row>
    <row r="3055" spans="1:12" ht="26.25" customHeight="1">
      <c r="A3055" s="167"/>
      <c r="B3055" s="276"/>
      <c r="C3055" s="168"/>
      <c r="D3055" s="168"/>
      <c r="E3055" s="168"/>
      <c r="F3055" s="167"/>
      <c r="G3055" s="168"/>
      <c r="H3055" s="168"/>
      <c r="I3055" s="168"/>
      <c r="J3055" s="168"/>
      <c r="K3055" s="168"/>
      <c r="L3055" s="196"/>
    </row>
    <row r="3056" spans="1:12" ht="26.25" customHeight="1">
      <c r="A3056" s="167"/>
      <c r="B3056" s="276"/>
      <c r="C3056" s="168"/>
      <c r="D3056" s="168"/>
      <c r="E3056" s="168"/>
      <c r="F3056" s="167"/>
      <c r="G3056" s="168"/>
      <c r="H3056" s="168"/>
      <c r="I3056" s="168"/>
      <c r="J3056" s="168"/>
      <c r="K3056" s="168"/>
      <c r="L3056" s="196"/>
    </row>
    <row r="3057" spans="1:13" ht="26.25" customHeight="1">
      <c r="A3057" s="167"/>
      <c r="B3057" s="276"/>
      <c r="C3057" s="168"/>
      <c r="D3057" s="168"/>
      <c r="E3057" s="168"/>
      <c r="F3057" s="167"/>
      <c r="G3057" s="168"/>
      <c r="H3057" s="168"/>
      <c r="I3057" s="168"/>
      <c r="J3057" s="168"/>
      <c r="K3057" s="168"/>
      <c r="L3057" s="196"/>
    </row>
    <row r="3058" spans="1:13" ht="26.25" customHeight="1">
      <c r="A3058" s="167"/>
      <c r="B3058" s="276"/>
      <c r="C3058" s="168"/>
      <c r="D3058" s="168"/>
      <c r="E3058" s="168"/>
      <c r="F3058" s="167"/>
      <c r="G3058" s="168"/>
      <c r="H3058" s="168"/>
      <c r="I3058" s="168"/>
      <c r="J3058" s="168"/>
      <c r="K3058" s="168"/>
      <c r="L3058" s="196"/>
    </row>
    <row r="3059" spans="1:13" ht="26.25" customHeight="1">
      <c r="A3059" s="167"/>
      <c r="B3059" s="276"/>
      <c r="C3059" s="168"/>
      <c r="D3059" s="168"/>
      <c r="E3059" s="168"/>
      <c r="F3059" s="167"/>
      <c r="G3059" s="168"/>
      <c r="H3059" s="168"/>
      <c r="I3059" s="168"/>
      <c r="J3059" s="168"/>
      <c r="K3059" s="168"/>
      <c r="L3059" s="196"/>
    </row>
    <row r="3060" spans="1:13" ht="26.25" customHeight="1">
      <c r="A3060" s="167"/>
      <c r="B3060" s="276"/>
      <c r="C3060" s="168"/>
      <c r="D3060" s="168"/>
      <c r="E3060" s="168"/>
      <c r="F3060" s="167"/>
      <c r="G3060" s="168"/>
      <c r="H3060" s="168"/>
      <c r="I3060" s="168"/>
      <c r="J3060" s="168"/>
      <c r="K3060" s="168"/>
      <c r="L3060" s="196"/>
    </row>
    <row r="3061" spans="1:13" ht="26.25" customHeight="1">
      <c r="A3061" s="167"/>
      <c r="B3061" s="276"/>
      <c r="C3061" s="168"/>
      <c r="D3061" s="168"/>
      <c r="E3061" s="168"/>
      <c r="F3061" s="167"/>
      <c r="G3061" s="168"/>
      <c r="H3061" s="168"/>
      <c r="I3061" s="168"/>
      <c r="J3061" s="168"/>
      <c r="K3061" s="168"/>
      <c r="L3061" s="196"/>
    </row>
    <row r="3062" spans="1:13" ht="26.25" customHeight="1">
      <c r="A3062" s="167"/>
      <c r="B3062" s="276"/>
      <c r="C3062" s="168"/>
      <c r="D3062" s="168"/>
      <c r="E3062" s="168"/>
      <c r="F3062" s="167"/>
      <c r="G3062" s="168"/>
      <c r="H3062" s="168"/>
      <c r="I3062" s="168"/>
      <c r="J3062" s="168"/>
      <c r="K3062" s="168"/>
      <c r="L3062" s="196"/>
    </row>
    <row r="3063" spans="1:13" ht="26.25" customHeight="1">
      <c r="A3063" s="167"/>
      <c r="B3063" s="276"/>
      <c r="C3063" s="168"/>
      <c r="D3063" s="168"/>
      <c r="E3063" s="168"/>
      <c r="F3063" s="167"/>
      <c r="G3063" s="168"/>
      <c r="H3063" s="168"/>
      <c r="I3063" s="168"/>
      <c r="J3063" s="168"/>
      <c r="K3063" s="168"/>
      <c r="L3063" s="196"/>
    </row>
    <row r="3064" spans="1:13" ht="26.25" customHeight="1">
      <c r="A3064" s="167"/>
      <c r="B3064" s="276"/>
      <c r="C3064" s="168"/>
      <c r="D3064" s="168"/>
      <c r="E3064" s="168"/>
      <c r="F3064" s="167"/>
      <c r="G3064" s="168"/>
      <c r="H3064" s="168"/>
      <c r="I3064" s="168"/>
      <c r="J3064" s="168"/>
      <c r="K3064" s="168"/>
      <c r="L3064" s="196"/>
    </row>
    <row r="3065" spans="1:13" ht="26.25" customHeight="1">
      <c r="A3065" s="167"/>
      <c r="B3065" s="276"/>
      <c r="C3065" s="168"/>
      <c r="D3065" s="168"/>
      <c r="E3065" s="168"/>
      <c r="F3065" s="167"/>
      <c r="G3065" s="168"/>
      <c r="H3065" s="168"/>
      <c r="I3065" s="168"/>
      <c r="J3065" s="168"/>
      <c r="K3065" s="168"/>
      <c r="L3065" s="196"/>
    </row>
    <row r="3066" spans="1:13" ht="26.25" customHeight="1">
      <c r="A3066" s="167"/>
      <c r="B3066" s="276"/>
      <c r="C3066" s="168"/>
      <c r="D3066" s="168"/>
      <c r="E3066" s="168"/>
      <c r="F3066" s="167"/>
      <c r="G3066" s="168"/>
      <c r="H3066" s="168"/>
      <c r="I3066" s="168"/>
      <c r="J3066" s="168"/>
      <c r="K3066" s="168"/>
      <c r="L3066" s="196"/>
    </row>
    <row r="3067" spans="1:13" s="3" customFormat="1" ht="26.25" customHeight="1">
      <c r="A3067" s="167"/>
      <c r="B3067" s="276"/>
      <c r="C3067" s="168"/>
      <c r="D3067" s="168"/>
      <c r="E3067" s="168"/>
      <c r="F3067" s="167"/>
      <c r="G3067" s="168"/>
      <c r="H3067" s="168"/>
      <c r="I3067" s="168"/>
      <c r="J3067" s="168"/>
      <c r="K3067" s="168"/>
      <c r="L3067" s="196"/>
    </row>
    <row r="3068" spans="1:13" ht="26.25" customHeight="1">
      <c r="A3068" s="167"/>
      <c r="B3068" s="276"/>
      <c r="C3068" s="168"/>
      <c r="D3068" s="168"/>
      <c r="E3068" s="168"/>
      <c r="F3068" s="167"/>
      <c r="G3068" s="168"/>
      <c r="H3068" s="168"/>
      <c r="I3068" s="168"/>
      <c r="J3068" s="168"/>
      <c r="K3068" s="168"/>
      <c r="L3068" s="196"/>
    </row>
    <row r="3069" spans="1:13" ht="26.25" customHeight="1">
      <c r="A3069" s="167"/>
      <c r="B3069" s="276"/>
      <c r="C3069" s="168"/>
      <c r="D3069" s="168"/>
      <c r="E3069" s="168"/>
      <c r="F3069" s="167"/>
      <c r="G3069" s="168"/>
      <c r="H3069" s="168"/>
      <c r="I3069" s="168"/>
      <c r="J3069" s="168"/>
      <c r="K3069" s="168"/>
      <c r="L3069" s="196"/>
    </row>
    <row r="3070" spans="1:13" ht="26.25" customHeight="1">
      <c r="A3070" s="167"/>
      <c r="B3070" s="276"/>
      <c r="C3070" s="168"/>
      <c r="D3070" s="168"/>
      <c r="E3070" s="168"/>
      <c r="F3070" s="167"/>
      <c r="G3070" s="168"/>
      <c r="H3070" s="168"/>
      <c r="I3070" s="168"/>
      <c r="J3070" s="168"/>
      <c r="K3070" s="168"/>
      <c r="L3070" s="196"/>
    </row>
    <row r="3071" spans="1:13" ht="26.25" customHeight="1">
      <c r="A3071" s="167"/>
      <c r="B3071" s="276"/>
      <c r="C3071" s="168"/>
      <c r="D3071" s="168"/>
      <c r="E3071" s="168"/>
      <c r="F3071" s="167"/>
      <c r="G3071" s="168"/>
      <c r="H3071" s="168"/>
      <c r="I3071" s="168"/>
      <c r="J3071" s="168"/>
      <c r="K3071" s="168"/>
      <c r="L3071" s="196"/>
    </row>
    <row r="3072" spans="1:13" s="242" customFormat="1" ht="26.25" customHeight="1">
      <c r="A3072" s="293"/>
      <c r="B3072" s="294"/>
      <c r="C3072" s="295"/>
      <c r="D3072" s="295"/>
      <c r="E3072" s="295"/>
      <c r="F3072" s="293"/>
      <c r="G3072" s="295"/>
      <c r="H3072" s="295"/>
      <c r="I3072" s="295"/>
      <c r="J3072" s="295"/>
      <c r="K3072" s="295"/>
      <c r="L3072" s="239"/>
      <c r="M3072" s="241"/>
    </row>
    <row r="3073" spans="1:12" ht="26.25" customHeight="1">
      <c r="A3073" s="167"/>
      <c r="B3073" s="276"/>
      <c r="C3073" s="168"/>
      <c r="D3073" s="168"/>
      <c r="E3073" s="168"/>
      <c r="F3073" s="167"/>
      <c r="G3073" s="168"/>
      <c r="H3073" s="168"/>
      <c r="I3073" s="168"/>
      <c r="J3073" s="168"/>
      <c r="K3073" s="168"/>
      <c r="L3073" s="196"/>
    </row>
    <row r="3074" spans="1:12" ht="26.25" customHeight="1">
      <c r="A3074" s="167"/>
      <c r="B3074" s="276"/>
      <c r="C3074" s="168"/>
      <c r="D3074" s="168"/>
      <c r="E3074" s="168"/>
      <c r="F3074" s="167"/>
      <c r="G3074" s="168"/>
      <c r="H3074" s="168"/>
      <c r="I3074" s="168"/>
      <c r="J3074" s="168"/>
      <c r="K3074" s="168"/>
      <c r="L3074" s="196"/>
    </row>
    <row r="3075" spans="1:12" ht="26.25" customHeight="1">
      <c r="A3075" s="167"/>
      <c r="B3075" s="276"/>
      <c r="C3075" s="168"/>
      <c r="D3075" s="168"/>
      <c r="E3075" s="168"/>
      <c r="F3075" s="167"/>
      <c r="G3075" s="168"/>
      <c r="H3075" s="168"/>
      <c r="I3075" s="168"/>
      <c r="J3075" s="168"/>
      <c r="K3075" s="168"/>
      <c r="L3075" s="196"/>
    </row>
    <row r="3076" spans="1:12" ht="26.25" customHeight="1">
      <c r="A3076" s="167"/>
      <c r="B3076" s="276"/>
      <c r="C3076" s="168"/>
      <c r="D3076" s="168"/>
      <c r="E3076" s="168"/>
      <c r="F3076" s="167"/>
      <c r="G3076" s="168"/>
      <c r="H3076" s="168"/>
      <c r="I3076" s="168"/>
      <c r="J3076" s="168"/>
      <c r="K3076" s="168"/>
      <c r="L3076" s="196"/>
    </row>
    <row r="3077" spans="1:12" ht="26.25" customHeight="1">
      <c r="A3077" s="167"/>
      <c r="B3077" s="276"/>
      <c r="C3077" s="168"/>
      <c r="D3077" s="168"/>
      <c r="E3077" s="168"/>
      <c r="F3077" s="167"/>
      <c r="G3077" s="168"/>
      <c r="H3077" s="168"/>
      <c r="I3077" s="168"/>
      <c r="J3077" s="168"/>
      <c r="K3077" s="168"/>
      <c r="L3077" s="196"/>
    </row>
    <row r="3078" spans="1:12" ht="26.25" customHeight="1">
      <c r="A3078" s="167"/>
      <c r="B3078" s="276"/>
      <c r="C3078" s="168"/>
      <c r="D3078" s="168"/>
      <c r="E3078" s="168"/>
      <c r="F3078" s="167"/>
      <c r="G3078" s="168"/>
      <c r="H3078" s="168"/>
      <c r="I3078" s="168"/>
      <c r="J3078" s="168"/>
      <c r="K3078" s="168"/>
      <c r="L3078" s="196"/>
    </row>
    <row r="3079" spans="1:12" ht="26.25" customHeight="1">
      <c r="A3079" s="167"/>
      <c r="B3079" s="276"/>
      <c r="C3079" s="168"/>
      <c r="D3079" s="168"/>
      <c r="E3079" s="168"/>
      <c r="F3079" s="167"/>
      <c r="G3079" s="168"/>
      <c r="H3079" s="168"/>
      <c r="I3079" s="168"/>
      <c r="J3079" s="168"/>
      <c r="K3079" s="168"/>
      <c r="L3079" s="196"/>
    </row>
    <row r="3080" spans="1:12" ht="26.25" customHeight="1">
      <c r="A3080" s="167"/>
      <c r="B3080" s="276"/>
      <c r="C3080" s="168"/>
      <c r="D3080" s="168"/>
      <c r="E3080" s="168"/>
      <c r="F3080" s="167"/>
      <c r="G3080" s="168"/>
      <c r="H3080" s="168"/>
      <c r="I3080" s="168"/>
      <c r="J3080" s="168"/>
      <c r="K3080" s="168"/>
      <c r="L3080" s="196"/>
    </row>
    <row r="3081" spans="1:12" ht="26.25" customHeight="1">
      <c r="A3081" s="167"/>
      <c r="B3081" s="276"/>
      <c r="C3081" s="168"/>
      <c r="D3081" s="168"/>
      <c r="E3081" s="168"/>
      <c r="F3081" s="167"/>
      <c r="G3081" s="168"/>
      <c r="H3081" s="168"/>
      <c r="I3081" s="168"/>
      <c r="J3081" s="168"/>
      <c r="K3081" s="168"/>
      <c r="L3081" s="196"/>
    </row>
    <row r="3082" spans="1:12" ht="26.25" customHeight="1">
      <c r="A3082" s="167"/>
      <c r="B3082" s="276"/>
      <c r="C3082" s="168"/>
      <c r="D3082" s="168"/>
      <c r="E3082" s="168"/>
      <c r="F3082" s="167"/>
      <c r="G3082" s="168"/>
      <c r="H3082" s="168"/>
      <c r="I3082" s="168"/>
      <c r="J3082" s="168"/>
      <c r="K3082" s="168"/>
      <c r="L3082" s="196"/>
    </row>
    <row r="3083" spans="1:12" ht="26.25" customHeight="1">
      <c r="A3083" s="167"/>
      <c r="B3083" s="276"/>
      <c r="C3083" s="168"/>
      <c r="D3083" s="168"/>
      <c r="E3083" s="168"/>
      <c r="F3083" s="167"/>
      <c r="G3083" s="168"/>
      <c r="H3083" s="168"/>
      <c r="I3083" s="168"/>
      <c r="J3083" s="168"/>
      <c r="K3083" s="168"/>
      <c r="L3083" s="196"/>
    </row>
    <row r="3084" spans="1:12" ht="26.25" customHeight="1">
      <c r="A3084" s="167"/>
      <c r="B3084" s="276"/>
      <c r="C3084" s="168"/>
      <c r="D3084" s="168"/>
      <c r="E3084" s="168"/>
      <c r="F3084" s="167"/>
      <c r="G3084" s="168"/>
      <c r="H3084" s="168"/>
      <c r="I3084" s="168"/>
      <c r="J3084" s="168"/>
      <c r="K3084" s="168"/>
      <c r="L3084" s="196"/>
    </row>
    <row r="3085" spans="1:12" ht="26.25" customHeight="1">
      <c r="A3085" s="167"/>
      <c r="B3085" s="276"/>
      <c r="C3085" s="168"/>
      <c r="D3085" s="168"/>
      <c r="E3085" s="168"/>
      <c r="F3085" s="167"/>
      <c r="G3085" s="168"/>
      <c r="H3085" s="168"/>
      <c r="I3085" s="168"/>
      <c r="J3085" s="168"/>
      <c r="K3085" s="168"/>
      <c r="L3085" s="196"/>
    </row>
    <row r="3086" spans="1:12" ht="26.25" customHeight="1">
      <c r="A3086" s="167"/>
      <c r="B3086" s="276"/>
      <c r="C3086" s="168"/>
      <c r="D3086" s="168"/>
      <c r="E3086" s="168"/>
      <c r="F3086" s="167"/>
      <c r="G3086" s="168"/>
      <c r="H3086" s="168"/>
      <c r="I3086" s="168"/>
      <c r="J3086" s="168"/>
      <c r="K3086" s="168"/>
      <c r="L3086" s="196"/>
    </row>
    <row r="3087" spans="1:12" ht="26.25" customHeight="1">
      <c r="A3087" s="167"/>
      <c r="B3087" s="276"/>
      <c r="C3087" s="168"/>
      <c r="D3087" s="168"/>
      <c r="E3087" s="168"/>
      <c r="F3087" s="167"/>
      <c r="G3087" s="168"/>
      <c r="H3087" s="168"/>
      <c r="I3087" s="168"/>
      <c r="J3087" s="168"/>
      <c r="K3087" s="168"/>
      <c r="L3087" s="196"/>
    </row>
    <row r="3088" spans="1:12" ht="26.25" customHeight="1">
      <c r="A3088" s="167"/>
      <c r="B3088" s="276"/>
      <c r="C3088" s="168"/>
      <c r="D3088" s="168"/>
      <c r="E3088" s="168"/>
      <c r="F3088" s="167"/>
      <c r="G3088" s="168"/>
      <c r="H3088" s="168"/>
      <c r="I3088" s="168"/>
      <c r="J3088" s="168"/>
      <c r="K3088" s="168"/>
      <c r="L3088" s="196"/>
    </row>
    <row r="3089" spans="1:12" ht="26.25" customHeight="1">
      <c r="A3089" s="167"/>
      <c r="B3089" s="276"/>
      <c r="C3089" s="168"/>
      <c r="D3089" s="168"/>
      <c r="E3089" s="168"/>
      <c r="F3089" s="167"/>
      <c r="G3089" s="168"/>
      <c r="H3089" s="168"/>
      <c r="I3089" s="168"/>
      <c r="J3089" s="168"/>
      <c r="K3089" s="168"/>
      <c r="L3089" s="196"/>
    </row>
    <row r="3090" spans="1:12" ht="26.25" customHeight="1">
      <c r="A3090" s="167"/>
      <c r="B3090" s="276"/>
      <c r="C3090" s="168"/>
      <c r="D3090" s="168"/>
      <c r="E3090" s="168"/>
      <c r="F3090" s="167"/>
      <c r="G3090" s="168"/>
      <c r="H3090" s="168"/>
      <c r="I3090" s="168"/>
      <c r="J3090" s="168"/>
      <c r="K3090" s="168"/>
      <c r="L3090" s="196"/>
    </row>
    <row r="3091" spans="1:12" ht="26.25" customHeight="1">
      <c r="A3091" s="167"/>
      <c r="B3091" s="276"/>
      <c r="C3091" s="168"/>
      <c r="D3091" s="168"/>
      <c r="E3091" s="168"/>
      <c r="F3091" s="167"/>
      <c r="G3091" s="168"/>
      <c r="H3091" s="168"/>
      <c r="I3091" s="168"/>
      <c r="J3091" s="168"/>
      <c r="K3091" s="168"/>
      <c r="L3091" s="196"/>
    </row>
    <row r="3092" spans="1:12" ht="26.25" customHeight="1">
      <c r="A3092" s="167"/>
      <c r="B3092" s="276"/>
      <c r="C3092" s="168"/>
      <c r="D3092" s="168"/>
      <c r="E3092" s="168"/>
      <c r="F3092" s="167"/>
      <c r="G3092" s="168"/>
      <c r="H3092" s="168"/>
      <c r="I3092" s="168"/>
      <c r="J3092" s="168"/>
      <c r="K3092" s="168"/>
      <c r="L3092" s="196"/>
    </row>
    <row r="3093" spans="1:12" ht="26.25" customHeight="1">
      <c r="A3093" s="167"/>
      <c r="B3093" s="276"/>
      <c r="C3093" s="168"/>
      <c r="D3093" s="168"/>
      <c r="E3093" s="168"/>
      <c r="F3093" s="167"/>
      <c r="G3093" s="168"/>
      <c r="H3093" s="168"/>
      <c r="I3093" s="168"/>
      <c r="J3093" s="168"/>
      <c r="K3093" s="168"/>
      <c r="L3093" s="196"/>
    </row>
    <row r="3094" spans="1:12" ht="26.25" customHeight="1">
      <c r="A3094" s="167"/>
      <c r="B3094" s="276"/>
      <c r="C3094" s="168"/>
      <c r="D3094" s="168"/>
      <c r="E3094" s="168"/>
      <c r="F3094" s="167"/>
      <c r="G3094" s="168"/>
      <c r="H3094" s="168"/>
      <c r="I3094" s="168"/>
      <c r="J3094" s="168"/>
      <c r="K3094" s="168"/>
      <c r="L3094" s="196"/>
    </row>
    <row r="3095" spans="1:12" ht="26.25" customHeight="1">
      <c r="A3095" s="167"/>
      <c r="B3095" s="276"/>
      <c r="C3095" s="168"/>
      <c r="D3095" s="168"/>
      <c r="E3095" s="168"/>
      <c r="F3095" s="167"/>
      <c r="G3095" s="168"/>
      <c r="H3095" s="168"/>
      <c r="I3095" s="168"/>
      <c r="J3095" s="168"/>
      <c r="K3095" s="168"/>
      <c r="L3095" s="196"/>
    </row>
    <row r="3096" spans="1:12" ht="26.25" customHeight="1">
      <c r="A3096" s="167"/>
      <c r="B3096" s="276"/>
      <c r="C3096" s="168"/>
      <c r="D3096" s="168"/>
      <c r="E3096" s="168"/>
      <c r="F3096" s="167"/>
      <c r="G3096" s="168"/>
      <c r="H3096" s="168"/>
      <c r="I3096" s="168"/>
      <c r="J3096" s="168"/>
      <c r="K3096" s="168"/>
      <c r="L3096" s="196"/>
    </row>
    <row r="3097" spans="1:12" ht="26.25" customHeight="1">
      <c r="A3097" s="167"/>
      <c r="B3097" s="276"/>
      <c r="C3097" s="168"/>
      <c r="D3097" s="168"/>
      <c r="E3097" s="168"/>
      <c r="F3097" s="167"/>
      <c r="G3097" s="168"/>
      <c r="H3097" s="168"/>
      <c r="I3097" s="168"/>
      <c r="J3097" s="168"/>
      <c r="K3097" s="168"/>
      <c r="L3097" s="196"/>
    </row>
    <row r="3098" spans="1:12" ht="26.25" customHeight="1">
      <c r="A3098" s="167"/>
      <c r="B3098" s="276"/>
      <c r="C3098" s="168"/>
      <c r="D3098" s="168"/>
      <c r="E3098" s="168"/>
      <c r="F3098" s="167"/>
      <c r="G3098" s="168"/>
      <c r="H3098" s="168"/>
      <c r="I3098" s="168"/>
      <c r="J3098" s="168"/>
      <c r="K3098" s="168"/>
      <c r="L3098" s="196"/>
    </row>
    <row r="3099" spans="1:12" ht="26.25" customHeight="1">
      <c r="A3099" s="167"/>
      <c r="B3099" s="276"/>
      <c r="C3099" s="168"/>
      <c r="D3099" s="168"/>
      <c r="E3099" s="168"/>
      <c r="F3099" s="167"/>
      <c r="G3099" s="168"/>
      <c r="H3099" s="168"/>
      <c r="I3099" s="168"/>
      <c r="J3099" s="168"/>
      <c r="K3099" s="168"/>
      <c r="L3099" s="196"/>
    </row>
    <row r="3100" spans="1:12" ht="26.25" customHeight="1">
      <c r="A3100" s="167"/>
      <c r="B3100" s="276"/>
      <c r="C3100" s="168"/>
      <c r="D3100" s="168"/>
      <c r="E3100" s="168"/>
      <c r="F3100" s="167"/>
      <c r="G3100" s="168"/>
      <c r="H3100" s="168"/>
      <c r="I3100" s="168"/>
      <c r="J3100" s="168"/>
      <c r="K3100" s="168"/>
      <c r="L3100" s="196"/>
    </row>
    <row r="3101" spans="1:12" ht="26.25" customHeight="1">
      <c r="A3101" s="167"/>
      <c r="B3101" s="276"/>
      <c r="C3101" s="168"/>
      <c r="D3101" s="168"/>
      <c r="E3101" s="168"/>
      <c r="F3101" s="167"/>
      <c r="G3101" s="168"/>
      <c r="H3101" s="168"/>
      <c r="I3101" s="168"/>
      <c r="J3101" s="168"/>
      <c r="K3101" s="168"/>
      <c r="L3101" s="196"/>
    </row>
    <row r="3102" spans="1:12" ht="26.25" customHeight="1">
      <c r="A3102" s="167"/>
      <c r="B3102" s="276"/>
      <c r="C3102" s="168"/>
      <c r="D3102" s="168"/>
      <c r="E3102" s="168"/>
      <c r="F3102" s="167"/>
      <c r="G3102" s="168"/>
      <c r="H3102" s="168"/>
      <c r="I3102" s="168"/>
      <c r="J3102" s="168"/>
      <c r="K3102" s="168"/>
      <c r="L3102" s="196"/>
    </row>
    <row r="3103" spans="1:12" ht="26.25" customHeight="1">
      <c r="A3103" s="167"/>
      <c r="B3103" s="276"/>
      <c r="C3103" s="168"/>
      <c r="D3103" s="168"/>
      <c r="E3103" s="168"/>
      <c r="F3103" s="167"/>
      <c r="G3103" s="168"/>
      <c r="H3103" s="168"/>
      <c r="I3103" s="168"/>
      <c r="J3103" s="168"/>
      <c r="K3103" s="168"/>
      <c r="L3103" s="196"/>
    </row>
    <row r="3104" spans="1:12" ht="26.25" customHeight="1">
      <c r="A3104" s="167"/>
      <c r="B3104" s="276"/>
      <c r="C3104" s="168"/>
      <c r="D3104" s="168"/>
      <c r="E3104" s="168"/>
      <c r="F3104" s="167"/>
      <c r="G3104" s="168"/>
      <c r="H3104" s="168"/>
      <c r="I3104" s="168"/>
      <c r="J3104" s="168"/>
      <c r="K3104" s="168"/>
      <c r="L3104" s="196"/>
    </row>
    <row r="3105" spans="1:13" ht="26.25" customHeight="1">
      <c r="A3105" s="167"/>
      <c r="B3105" s="276"/>
      <c r="C3105" s="168"/>
      <c r="D3105" s="168"/>
      <c r="E3105" s="168"/>
      <c r="F3105" s="167"/>
      <c r="G3105" s="168"/>
      <c r="H3105" s="168"/>
      <c r="I3105" s="168"/>
      <c r="J3105" s="168"/>
      <c r="K3105" s="168"/>
      <c r="L3105" s="196"/>
    </row>
    <row r="3106" spans="1:13" ht="26.25" customHeight="1">
      <c r="A3106" s="167"/>
      <c r="B3106" s="276"/>
      <c r="C3106" s="168"/>
      <c r="D3106" s="168"/>
      <c r="E3106" s="168"/>
      <c r="F3106" s="167"/>
      <c r="G3106" s="168"/>
      <c r="H3106" s="168"/>
      <c r="I3106" s="168"/>
      <c r="J3106" s="168"/>
      <c r="K3106" s="168"/>
      <c r="L3106" s="196"/>
    </row>
    <row r="3107" spans="1:13" ht="26.25" customHeight="1">
      <c r="A3107" s="167"/>
      <c r="B3107" s="276"/>
      <c r="C3107" s="168"/>
      <c r="D3107" s="168"/>
      <c r="E3107" s="168"/>
      <c r="F3107" s="167"/>
      <c r="G3107" s="168"/>
      <c r="H3107" s="168"/>
      <c r="I3107" s="168"/>
      <c r="J3107" s="168"/>
      <c r="K3107" s="168"/>
      <c r="L3107" s="196"/>
    </row>
    <row r="3108" spans="1:13" ht="26.25" customHeight="1">
      <c r="A3108" s="167"/>
      <c r="B3108" s="276"/>
      <c r="C3108" s="168"/>
      <c r="D3108" s="168"/>
      <c r="E3108" s="168"/>
      <c r="F3108" s="167"/>
      <c r="G3108" s="168"/>
      <c r="H3108" s="168"/>
      <c r="I3108" s="168"/>
      <c r="J3108" s="168"/>
      <c r="K3108" s="168"/>
      <c r="L3108" s="196"/>
    </row>
    <row r="3109" spans="1:13" ht="26.25" customHeight="1">
      <c r="A3109" s="167"/>
      <c r="B3109" s="276"/>
      <c r="C3109" s="168"/>
      <c r="D3109" s="168"/>
      <c r="E3109" s="168"/>
      <c r="F3109" s="167"/>
      <c r="G3109" s="168"/>
      <c r="H3109" s="168"/>
      <c r="I3109" s="168"/>
      <c r="J3109" s="168"/>
      <c r="K3109" s="168"/>
      <c r="L3109" s="196"/>
    </row>
    <row r="3110" spans="1:13" ht="26.25" customHeight="1">
      <c r="A3110" s="167"/>
      <c r="B3110" s="276"/>
      <c r="C3110" s="168"/>
      <c r="D3110" s="168"/>
      <c r="E3110" s="168"/>
      <c r="F3110" s="167"/>
      <c r="G3110" s="168"/>
      <c r="H3110" s="168"/>
      <c r="I3110" s="168"/>
      <c r="J3110" s="168"/>
      <c r="K3110" s="168"/>
      <c r="L3110" s="196"/>
    </row>
    <row r="3111" spans="1:13" s="242" customFormat="1" ht="26.25" customHeight="1">
      <c r="A3111" s="293"/>
      <c r="B3111" s="294"/>
      <c r="C3111" s="295"/>
      <c r="D3111" s="295"/>
      <c r="E3111" s="295"/>
      <c r="F3111" s="293"/>
      <c r="G3111" s="295"/>
      <c r="H3111" s="295"/>
      <c r="I3111" s="295"/>
      <c r="J3111" s="295"/>
      <c r="K3111" s="295"/>
      <c r="L3111" s="239"/>
      <c r="M3111" s="241"/>
    </row>
    <row r="3112" spans="1:13" ht="26.25" customHeight="1">
      <c r="A3112" s="167"/>
      <c r="B3112" s="276"/>
      <c r="C3112" s="168"/>
      <c r="D3112" s="168"/>
      <c r="E3112" s="168"/>
      <c r="F3112" s="167"/>
      <c r="G3112" s="168"/>
      <c r="H3112" s="168"/>
      <c r="I3112" s="168"/>
      <c r="J3112" s="168"/>
      <c r="K3112" s="168"/>
      <c r="L3112" s="196"/>
    </row>
    <row r="3113" spans="1:13" ht="26.25" customHeight="1">
      <c r="A3113" s="167"/>
      <c r="B3113" s="276"/>
      <c r="C3113" s="168"/>
      <c r="D3113" s="168"/>
      <c r="E3113" s="168"/>
      <c r="F3113" s="167"/>
      <c r="G3113" s="168"/>
      <c r="H3113" s="168"/>
      <c r="I3113" s="168"/>
      <c r="J3113" s="168"/>
      <c r="K3113" s="168"/>
      <c r="L3113" s="196"/>
    </row>
    <row r="3114" spans="1:13" ht="26.25" customHeight="1">
      <c r="A3114" s="167"/>
      <c r="B3114" s="276"/>
      <c r="C3114" s="168"/>
      <c r="D3114" s="168"/>
      <c r="E3114" s="168"/>
      <c r="F3114" s="167"/>
      <c r="G3114" s="168"/>
      <c r="H3114" s="168"/>
      <c r="I3114" s="168"/>
      <c r="J3114" s="168"/>
      <c r="K3114" s="168"/>
      <c r="L3114" s="196"/>
    </row>
    <row r="3115" spans="1:13" ht="26.25" customHeight="1">
      <c r="A3115" s="167"/>
      <c r="B3115" s="276"/>
      <c r="C3115" s="168"/>
      <c r="D3115" s="168"/>
      <c r="E3115" s="168"/>
      <c r="F3115" s="167"/>
      <c r="G3115" s="168"/>
      <c r="H3115" s="168"/>
      <c r="I3115" s="168"/>
      <c r="J3115" s="168"/>
      <c r="K3115" s="168"/>
      <c r="L3115" s="196"/>
    </row>
    <row r="3116" spans="1:13" ht="26.25" customHeight="1">
      <c r="A3116" s="167"/>
      <c r="B3116" s="276"/>
      <c r="C3116" s="168"/>
      <c r="D3116" s="168"/>
      <c r="E3116" s="168"/>
      <c r="F3116" s="167"/>
      <c r="G3116" s="168"/>
      <c r="H3116" s="168"/>
      <c r="I3116" s="168"/>
      <c r="J3116" s="168"/>
      <c r="K3116" s="168"/>
      <c r="L3116" s="196"/>
    </row>
    <row r="3117" spans="1:13" ht="26.25" customHeight="1">
      <c r="A3117" s="167"/>
      <c r="B3117" s="276"/>
      <c r="C3117" s="168"/>
      <c r="D3117" s="168"/>
      <c r="E3117" s="168"/>
      <c r="F3117" s="167"/>
      <c r="G3117" s="168"/>
      <c r="H3117" s="168"/>
      <c r="I3117" s="168"/>
      <c r="J3117" s="168"/>
      <c r="K3117" s="168"/>
      <c r="L3117" s="196"/>
    </row>
    <row r="3118" spans="1:13" ht="26.25" customHeight="1">
      <c r="A3118" s="167"/>
      <c r="B3118" s="276"/>
      <c r="C3118" s="168"/>
      <c r="D3118" s="168"/>
      <c r="E3118" s="168"/>
      <c r="F3118" s="167"/>
      <c r="G3118" s="168"/>
      <c r="H3118" s="168"/>
      <c r="I3118" s="168"/>
      <c r="J3118" s="168"/>
      <c r="K3118" s="168"/>
      <c r="L3118" s="196"/>
    </row>
    <row r="3119" spans="1:13" ht="26.25" customHeight="1">
      <c r="A3119" s="167"/>
      <c r="B3119" s="276"/>
      <c r="C3119" s="168"/>
      <c r="D3119" s="168"/>
      <c r="E3119" s="168"/>
      <c r="F3119" s="167"/>
      <c r="G3119" s="168"/>
      <c r="H3119" s="168"/>
      <c r="I3119" s="168"/>
      <c r="J3119" s="168"/>
      <c r="K3119" s="168"/>
      <c r="L3119" s="196"/>
    </row>
    <row r="3120" spans="1:13" ht="26.25" customHeight="1">
      <c r="A3120" s="167"/>
      <c r="B3120" s="276"/>
      <c r="C3120" s="168"/>
      <c r="D3120" s="168"/>
      <c r="E3120" s="168"/>
      <c r="F3120" s="167"/>
      <c r="G3120" s="168"/>
      <c r="H3120" s="168"/>
      <c r="I3120" s="168"/>
      <c r="J3120" s="168"/>
      <c r="K3120" s="168"/>
      <c r="L3120" s="196"/>
    </row>
    <row r="3121" spans="1:12" ht="26.25" customHeight="1">
      <c r="A3121" s="167"/>
      <c r="B3121" s="276"/>
      <c r="C3121" s="168"/>
      <c r="D3121" s="168"/>
      <c r="E3121" s="168"/>
      <c r="F3121" s="167"/>
      <c r="G3121" s="168"/>
      <c r="H3121" s="168"/>
      <c r="I3121" s="168"/>
      <c r="J3121" s="168"/>
      <c r="K3121" s="168"/>
      <c r="L3121" s="196"/>
    </row>
    <row r="3122" spans="1:12" ht="26.25" customHeight="1">
      <c r="A3122" s="167"/>
      <c r="B3122" s="276"/>
      <c r="C3122" s="168"/>
      <c r="D3122" s="168"/>
      <c r="E3122" s="168"/>
      <c r="F3122" s="167"/>
      <c r="G3122" s="168"/>
      <c r="H3122" s="168"/>
      <c r="I3122" s="168"/>
      <c r="J3122" s="168"/>
      <c r="K3122" s="168"/>
      <c r="L3122" s="196"/>
    </row>
    <row r="3123" spans="1:12" ht="26.25" customHeight="1">
      <c r="A3123" s="167"/>
      <c r="B3123" s="276"/>
      <c r="C3123" s="168"/>
      <c r="D3123" s="168"/>
      <c r="E3123" s="168"/>
      <c r="F3123" s="167"/>
      <c r="G3123" s="168"/>
      <c r="H3123" s="168"/>
      <c r="I3123" s="168"/>
      <c r="J3123" s="168"/>
      <c r="K3123" s="168"/>
      <c r="L3123" s="196"/>
    </row>
    <row r="3124" spans="1:12" ht="26.25" customHeight="1">
      <c r="A3124" s="167"/>
      <c r="B3124" s="276"/>
      <c r="C3124" s="168"/>
      <c r="D3124" s="168"/>
      <c r="E3124" s="168"/>
      <c r="F3124" s="167"/>
      <c r="G3124" s="168"/>
      <c r="H3124" s="168"/>
      <c r="I3124" s="168"/>
      <c r="J3124" s="168"/>
      <c r="K3124" s="168"/>
      <c r="L3124" s="196"/>
    </row>
    <row r="3125" spans="1:12" ht="26.25" customHeight="1">
      <c r="A3125" s="167"/>
      <c r="B3125" s="276"/>
      <c r="C3125" s="168"/>
      <c r="D3125" s="168"/>
      <c r="E3125" s="168"/>
      <c r="F3125" s="167"/>
      <c r="G3125" s="168"/>
      <c r="H3125" s="168"/>
      <c r="I3125" s="168"/>
      <c r="J3125" s="168"/>
      <c r="K3125" s="168"/>
      <c r="L3125" s="196"/>
    </row>
    <row r="3126" spans="1:12" ht="26.25" customHeight="1">
      <c r="A3126" s="167"/>
      <c r="B3126" s="276"/>
      <c r="C3126" s="168"/>
      <c r="D3126" s="168"/>
      <c r="E3126" s="168"/>
      <c r="F3126" s="167"/>
      <c r="G3126" s="168"/>
      <c r="H3126" s="168"/>
      <c r="I3126" s="168"/>
      <c r="J3126" s="168"/>
      <c r="K3126" s="168"/>
      <c r="L3126" s="196"/>
    </row>
    <row r="3127" spans="1:12" ht="26.25" customHeight="1">
      <c r="A3127" s="167"/>
      <c r="B3127" s="276"/>
      <c r="C3127" s="168"/>
      <c r="D3127" s="168"/>
      <c r="E3127" s="168"/>
      <c r="F3127" s="167"/>
      <c r="G3127" s="168"/>
      <c r="H3127" s="168"/>
      <c r="I3127" s="168"/>
      <c r="J3127" s="168"/>
      <c r="K3127" s="168"/>
      <c r="L3127" s="196"/>
    </row>
    <row r="3128" spans="1:12" ht="26.25" customHeight="1">
      <c r="A3128" s="167"/>
      <c r="B3128" s="276"/>
      <c r="C3128" s="168"/>
      <c r="D3128" s="168"/>
      <c r="E3128" s="168"/>
      <c r="F3128" s="167"/>
      <c r="G3128" s="168"/>
      <c r="H3128" s="168"/>
      <c r="I3128" s="168"/>
      <c r="J3128" s="168"/>
      <c r="K3128" s="168"/>
      <c r="L3128" s="196"/>
    </row>
    <row r="3129" spans="1:12" ht="26.25" customHeight="1">
      <c r="A3129" s="167"/>
      <c r="B3129" s="276"/>
      <c r="C3129" s="168"/>
      <c r="D3129" s="168"/>
      <c r="E3129" s="168"/>
      <c r="F3129" s="167"/>
      <c r="G3129" s="168"/>
      <c r="H3129" s="168"/>
      <c r="I3129" s="168"/>
      <c r="J3129" s="168"/>
      <c r="K3129" s="168"/>
      <c r="L3129" s="196"/>
    </row>
    <row r="3130" spans="1:12" ht="26.25" customHeight="1">
      <c r="A3130" s="167"/>
      <c r="B3130" s="276"/>
      <c r="C3130" s="168"/>
      <c r="D3130" s="168"/>
      <c r="E3130" s="168"/>
      <c r="F3130" s="167"/>
      <c r="G3130" s="168"/>
      <c r="H3130" s="168"/>
      <c r="I3130" s="168"/>
      <c r="J3130" s="168"/>
      <c r="K3130" s="168"/>
      <c r="L3130" s="196"/>
    </row>
    <row r="3131" spans="1:12" ht="26.25" customHeight="1">
      <c r="A3131" s="167"/>
      <c r="B3131" s="276"/>
      <c r="C3131" s="168"/>
      <c r="D3131" s="168"/>
      <c r="E3131" s="168"/>
      <c r="F3131" s="167"/>
      <c r="G3131" s="168"/>
      <c r="H3131" s="168"/>
      <c r="I3131" s="168"/>
      <c r="J3131" s="168"/>
      <c r="K3131" s="168"/>
      <c r="L3131" s="196"/>
    </row>
    <row r="3132" spans="1:12" ht="26.25" customHeight="1">
      <c r="A3132" s="167"/>
      <c r="B3132" s="276"/>
      <c r="C3132" s="168"/>
      <c r="D3132" s="168"/>
      <c r="E3132" s="168"/>
      <c r="F3132" s="167"/>
      <c r="G3132" s="168"/>
      <c r="H3132" s="168"/>
      <c r="I3132" s="168"/>
      <c r="J3132" s="168"/>
      <c r="K3132" s="168"/>
      <c r="L3132" s="196"/>
    </row>
    <row r="3133" spans="1:12" ht="26.25" customHeight="1">
      <c r="A3133" s="167"/>
      <c r="B3133" s="276"/>
      <c r="C3133" s="168"/>
      <c r="D3133" s="168"/>
      <c r="E3133" s="168"/>
      <c r="F3133" s="167"/>
      <c r="G3133" s="168"/>
      <c r="H3133" s="168"/>
      <c r="I3133" s="168"/>
      <c r="J3133" s="168"/>
      <c r="K3133" s="168"/>
      <c r="L3133" s="196"/>
    </row>
    <row r="3134" spans="1:12" ht="26.25" customHeight="1">
      <c r="A3134" s="167"/>
      <c r="B3134" s="276"/>
      <c r="C3134" s="168"/>
      <c r="D3134" s="168"/>
      <c r="E3134" s="168"/>
      <c r="F3134" s="167"/>
      <c r="G3134" s="168"/>
      <c r="H3134" s="168"/>
      <c r="I3134" s="168"/>
      <c r="J3134" s="168"/>
      <c r="K3134" s="168"/>
      <c r="L3134" s="196"/>
    </row>
    <row r="3135" spans="1:12" ht="26.25" customHeight="1">
      <c r="A3135" s="167"/>
      <c r="B3135" s="276"/>
      <c r="C3135" s="168"/>
      <c r="D3135" s="168"/>
      <c r="E3135" s="168"/>
      <c r="F3135" s="167"/>
      <c r="G3135" s="168"/>
      <c r="H3135" s="168"/>
      <c r="I3135" s="168"/>
      <c r="J3135" s="168"/>
      <c r="K3135" s="168"/>
      <c r="L3135" s="196"/>
    </row>
    <row r="3136" spans="1:12" ht="26.25" customHeight="1">
      <c r="A3136" s="167"/>
      <c r="B3136" s="276"/>
      <c r="C3136" s="168"/>
      <c r="D3136" s="168"/>
      <c r="E3136" s="168"/>
      <c r="F3136" s="167"/>
      <c r="G3136" s="168"/>
      <c r="H3136" s="168"/>
      <c r="I3136" s="168"/>
      <c r="J3136" s="168"/>
      <c r="K3136" s="168"/>
      <c r="L3136" s="196"/>
    </row>
    <row r="3137" spans="1:12" ht="26.25" customHeight="1">
      <c r="A3137" s="167"/>
      <c r="B3137" s="276"/>
      <c r="C3137" s="168"/>
      <c r="D3137" s="168"/>
      <c r="E3137" s="168"/>
      <c r="F3137" s="167"/>
      <c r="G3137" s="168"/>
      <c r="H3137" s="168"/>
      <c r="I3137" s="168"/>
      <c r="J3137" s="168"/>
      <c r="K3137" s="168"/>
      <c r="L3137" s="196"/>
    </row>
    <row r="3138" spans="1:12" ht="26.25" customHeight="1">
      <c r="A3138" s="167"/>
      <c r="B3138" s="276"/>
      <c r="C3138" s="168"/>
      <c r="D3138" s="168"/>
      <c r="E3138" s="168"/>
      <c r="F3138" s="167"/>
      <c r="G3138" s="168"/>
      <c r="H3138" s="168"/>
      <c r="I3138" s="168"/>
      <c r="J3138" s="168"/>
      <c r="K3138" s="168"/>
      <c r="L3138" s="196"/>
    </row>
    <row r="3139" spans="1:12" ht="26.25" customHeight="1">
      <c r="A3139" s="167"/>
      <c r="B3139" s="276"/>
      <c r="C3139" s="168"/>
      <c r="D3139" s="168"/>
      <c r="E3139" s="168"/>
      <c r="F3139" s="167"/>
      <c r="G3139" s="168"/>
      <c r="H3139" s="168"/>
      <c r="I3139" s="168"/>
      <c r="J3139" s="168"/>
      <c r="K3139" s="168"/>
      <c r="L3139" s="196"/>
    </row>
    <row r="3140" spans="1:12" ht="26.25" customHeight="1">
      <c r="A3140" s="167"/>
      <c r="B3140" s="276"/>
      <c r="C3140" s="168"/>
      <c r="D3140" s="168"/>
      <c r="E3140" s="168"/>
      <c r="F3140" s="167"/>
      <c r="G3140" s="168"/>
      <c r="H3140" s="168"/>
      <c r="I3140" s="168"/>
      <c r="J3140" s="168"/>
      <c r="K3140" s="168"/>
      <c r="L3140" s="196"/>
    </row>
    <row r="3141" spans="1:12" ht="26.25" customHeight="1">
      <c r="A3141" s="167"/>
      <c r="B3141" s="276"/>
      <c r="C3141" s="168"/>
      <c r="D3141" s="168"/>
      <c r="E3141" s="168"/>
      <c r="F3141" s="167"/>
      <c r="G3141" s="168"/>
      <c r="H3141" s="168"/>
      <c r="I3141" s="168"/>
      <c r="J3141" s="168"/>
      <c r="K3141" s="168"/>
      <c r="L3141" s="196"/>
    </row>
    <row r="3142" spans="1:12" ht="26.25" customHeight="1">
      <c r="A3142" s="167"/>
      <c r="B3142" s="276"/>
      <c r="C3142" s="168"/>
      <c r="D3142" s="168"/>
      <c r="E3142" s="168"/>
      <c r="F3142" s="167"/>
      <c r="G3142" s="168"/>
      <c r="H3142" s="168"/>
      <c r="I3142" s="168"/>
      <c r="J3142" s="168"/>
      <c r="K3142" s="168"/>
      <c r="L3142" s="196"/>
    </row>
    <row r="3143" spans="1:12" ht="26.25" customHeight="1">
      <c r="A3143" s="167"/>
      <c r="B3143" s="276"/>
      <c r="C3143" s="168"/>
      <c r="D3143" s="168"/>
      <c r="E3143" s="168"/>
      <c r="F3143" s="167"/>
      <c r="G3143" s="168"/>
      <c r="H3143" s="168"/>
      <c r="I3143" s="168"/>
      <c r="J3143" s="168"/>
      <c r="K3143" s="168"/>
      <c r="L3143" s="196"/>
    </row>
    <row r="3144" spans="1:12" ht="26.25" customHeight="1">
      <c r="A3144" s="167"/>
      <c r="B3144" s="276"/>
      <c r="C3144" s="168"/>
      <c r="D3144" s="168"/>
      <c r="E3144" s="168"/>
      <c r="F3144" s="167"/>
      <c r="G3144" s="168"/>
      <c r="H3144" s="168"/>
      <c r="I3144" s="168"/>
      <c r="J3144" s="168"/>
      <c r="K3144" s="168"/>
      <c r="L3144" s="196"/>
    </row>
    <row r="3145" spans="1:12" ht="26.25" customHeight="1">
      <c r="A3145" s="167"/>
      <c r="B3145" s="276"/>
      <c r="C3145" s="168"/>
      <c r="D3145" s="168"/>
      <c r="E3145" s="168"/>
      <c r="F3145" s="167"/>
      <c r="G3145" s="168"/>
      <c r="H3145" s="168"/>
      <c r="I3145" s="168"/>
      <c r="J3145" s="168"/>
      <c r="K3145" s="168"/>
      <c r="L3145" s="196"/>
    </row>
    <row r="3146" spans="1:12" ht="26.25" customHeight="1">
      <c r="A3146" s="167"/>
      <c r="B3146" s="276"/>
      <c r="C3146" s="168"/>
      <c r="D3146" s="168"/>
      <c r="E3146" s="168"/>
      <c r="F3146" s="167"/>
      <c r="G3146" s="168"/>
      <c r="H3146" s="168"/>
      <c r="I3146" s="168"/>
      <c r="J3146" s="168"/>
      <c r="K3146" s="168"/>
      <c r="L3146" s="196"/>
    </row>
    <row r="3147" spans="1:12" ht="26.25" customHeight="1">
      <c r="A3147" s="167"/>
      <c r="B3147" s="276"/>
      <c r="C3147" s="168"/>
      <c r="D3147" s="168"/>
      <c r="E3147" s="168"/>
      <c r="F3147" s="167"/>
      <c r="G3147" s="168"/>
      <c r="H3147" s="168"/>
      <c r="I3147" s="168"/>
      <c r="J3147" s="168"/>
      <c r="K3147" s="168"/>
      <c r="L3147" s="196"/>
    </row>
    <row r="3148" spans="1:12" ht="26.25" customHeight="1">
      <c r="A3148" s="167"/>
      <c r="B3148" s="276"/>
      <c r="C3148" s="168"/>
      <c r="D3148" s="168"/>
      <c r="E3148" s="168"/>
      <c r="F3148" s="167"/>
      <c r="G3148" s="168"/>
      <c r="H3148" s="168"/>
      <c r="I3148" s="168"/>
      <c r="J3148" s="168"/>
      <c r="K3148" s="168"/>
      <c r="L3148" s="196"/>
    </row>
    <row r="3149" spans="1:12" ht="26.25" customHeight="1">
      <c r="A3149" s="167"/>
      <c r="B3149" s="276"/>
      <c r="C3149" s="168"/>
      <c r="D3149" s="168"/>
      <c r="E3149" s="168"/>
      <c r="F3149" s="167"/>
      <c r="G3149" s="168"/>
      <c r="H3149" s="168"/>
      <c r="I3149" s="168"/>
      <c r="J3149" s="168"/>
      <c r="K3149" s="168"/>
      <c r="L3149" s="196"/>
    </row>
    <row r="3150" spans="1:12" ht="26.25" customHeight="1">
      <c r="A3150" s="167"/>
      <c r="B3150" s="276"/>
      <c r="C3150" s="168"/>
      <c r="D3150" s="168"/>
      <c r="E3150" s="168"/>
      <c r="F3150" s="167"/>
      <c r="G3150" s="168"/>
      <c r="H3150" s="168"/>
      <c r="I3150" s="168"/>
      <c r="J3150" s="168"/>
      <c r="K3150" s="168"/>
      <c r="L3150" s="196"/>
    </row>
    <row r="3151" spans="1:12" ht="26.25" customHeight="1">
      <c r="A3151" s="167"/>
      <c r="B3151" s="276"/>
      <c r="C3151" s="168"/>
      <c r="D3151" s="168"/>
      <c r="E3151" s="168"/>
      <c r="F3151" s="167"/>
      <c r="G3151" s="168"/>
      <c r="H3151" s="168"/>
      <c r="I3151" s="168"/>
      <c r="J3151" s="168"/>
      <c r="K3151" s="168"/>
      <c r="L3151" s="196"/>
    </row>
    <row r="3152" spans="1:12" ht="26.25" customHeight="1">
      <c r="A3152" s="167"/>
      <c r="B3152" s="276"/>
      <c r="C3152" s="168"/>
      <c r="D3152" s="168"/>
      <c r="E3152" s="168"/>
      <c r="F3152" s="167"/>
      <c r="G3152" s="168"/>
      <c r="H3152" s="168"/>
      <c r="I3152" s="168"/>
      <c r="J3152" s="168"/>
      <c r="K3152" s="168"/>
      <c r="L3152" s="196"/>
    </row>
    <row r="3153" spans="1:12" ht="26.25" customHeight="1">
      <c r="A3153" s="167"/>
      <c r="B3153" s="276"/>
      <c r="C3153" s="168"/>
      <c r="D3153" s="168"/>
      <c r="E3153" s="168"/>
      <c r="F3153" s="167"/>
      <c r="G3153" s="168"/>
      <c r="H3153" s="168"/>
      <c r="I3153" s="168"/>
      <c r="J3153" s="168"/>
      <c r="K3153" s="168"/>
      <c r="L3153" s="196"/>
    </row>
    <row r="3154" spans="1:12" ht="26.25" customHeight="1">
      <c r="A3154" s="167"/>
      <c r="B3154" s="276"/>
      <c r="C3154" s="168"/>
      <c r="D3154" s="168"/>
      <c r="E3154" s="168"/>
      <c r="F3154" s="167"/>
      <c r="G3154" s="168"/>
      <c r="H3154" s="168"/>
      <c r="I3154" s="168"/>
      <c r="J3154" s="168"/>
      <c r="K3154" s="168"/>
      <c r="L3154" s="196"/>
    </row>
    <row r="3155" spans="1:12" ht="26.25" customHeight="1">
      <c r="A3155" s="167"/>
      <c r="B3155" s="276"/>
      <c r="C3155" s="168"/>
      <c r="D3155" s="168"/>
      <c r="E3155" s="168"/>
      <c r="F3155" s="167"/>
      <c r="G3155" s="168"/>
      <c r="H3155" s="168"/>
      <c r="I3155" s="168"/>
      <c r="J3155" s="168"/>
      <c r="K3155" s="168"/>
      <c r="L3155" s="196"/>
    </row>
    <row r="3156" spans="1:12" ht="26.25" customHeight="1">
      <c r="A3156" s="167"/>
      <c r="B3156" s="276"/>
      <c r="C3156" s="168"/>
      <c r="D3156" s="168"/>
      <c r="E3156" s="168"/>
      <c r="F3156" s="167"/>
      <c r="G3156" s="168"/>
      <c r="H3156" s="168"/>
      <c r="I3156" s="168"/>
      <c r="J3156" s="168"/>
      <c r="K3156" s="168"/>
      <c r="L3156" s="196"/>
    </row>
    <row r="3157" spans="1:12" ht="26.25" customHeight="1">
      <c r="A3157" s="167"/>
      <c r="B3157" s="276"/>
      <c r="C3157" s="168"/>
      <c r="D3157" s="168"/>
      <c r="E3157" s="168"/>
      <c r="F3157" s="167"/>
      <c r="G3157" s="168"/>
      <c r="H3157" s="168"/>
      <c r="I3157" s="168"/>
      <c r="J3157" s="168"/>
      <c r="K3157" s="168"/>
      <c r="L3157" s="196"/>
    </row>
    <row r="3158" spans="1:12" ht="26.25" customHeight="1">
      <c r="A3158" s="167"/>
      <c r="B3158" s="276"/>
      <c r="C3158" s="168"/>
      <c r="D3158" s="168"/>
      <c r="E3158" s="168"/>
      <c r="F3158" s="167"/>
      <c r="G3158" s="168"/>
      <c r="H3158" s="168"/>
      <c r="I3158" s="168"/>
      <c r="J3158" s="168"/>
      <c r="K3158" s="168"/>
      <c r="L3158" s="196"/>
    </row>
    <row r="3159" spans="1:12" ht="26.25" customHeight="1">
      <c r="A3159" s="167"/>
      <c r="B3159" s="276"/>
      <c r="C3159" s="168"/>
      <c r="D3159" s="168"/>
      <c r="E3159" s="168"/>
      <c r="F3159" s="167"/>
      <c r="G3159" s="168"/>
      <c r="H3159" s="168"/>
      <c r="I3159" s="168"/>
      <c r="J3159" s="168"/>
      <c r="K3159" s="168"/>
      <c r="L3159" s="196"/>
    </row>
    <row r="3160" spans="1:12" ht="26.25" customHeight="1">
      <c r="A3160" s="167"/>
      <c r="B3160" s="276"/>
      <c r="C3160" s="168"/>
      <c r="D3160" s="168"/>
      <c r="E3160" s="168"/>
      <c r="F3160" s="167"/>
      <c r="G3160" s="168"/>
      <c r="H3160" s="168"/>
      <c r="I3160" s="168"/>
      <c r="J3160" s="168"/>
      <c r="K3160" s="168"/>
      <c r="L3160" s="196"/>
    </row>
    <row r="3161" spans="1:12" ht="26.25" customHeight="1">
      <c r="A3161" s="167"/>
      <c r="B3161" s="276"/>
      <c r="C3161" s="168"/>
      <c r="D3161" s="168"/>
      <c r="E3161" s="168"/>
      <c r="F3161" s="167"/>
      <c r="G3161" s="168"/>
      <c r="H3161" s="168"/>
      <c r="I3161" s="168"/>
      <c r="J3161" s="168"/>
      <c r="K3161" s="168"/>
      <c r="L3161" s="196"/>
    </row>
    <row r="3162" spans="1:12" ht="26.25" customHeight="1">
      <c r="A3162" s="167"/>
      <c r="B3162" s="276"/>
      <c r="C3162" s="168"/>
      <c r="D3162" s="168"/>
      <c r="E3162" s="168"/>
      <c r="F3162" s="167"/>
      <c r="G3162" s="168"/>
      <c r="H3162" s="168"/>
      <c r="I3162" s="168"/>
      <c r="J3162" s="168"/>
      <c r="K3162" s="168"/>
      <c r="L3162" s="196"/>
    </row>
    <row r="3163" spans="1:12" ht="26.25" customHeight="1">
      <c r="A3163" s="167"/>
      <c r="B3163" s="276"/>
      <c r="C3163" s="168"/>
      <c r="D3163" s="168"/>
      <c r="E3163" s="168"/>
      <c r="F3163" s="167"/>
      <c r="G3163" s="168"/>
      <c r="H3163" s="168"/>
      <c r="I3163" s="168"/>
      <c r="J3163" s="168"/>
      <c r="K3163" s="168"/>
      <c r="L3163" s="196"/>
    </row>
    <row r="3164" spans="1:12" ht="26.25" customHeight="1">
      <c r="A3164" s="167"/>
      <c r="B3164" s="276"/>
      <c r="C3164" s="168"/>
      <c r="D3164" s="168"/>
      <c r="E3164" s="168"/>
      <c r="F3164" s="167"/>
      <c r="G3164" s="168"/>
      <c r="H3164" s="168"/>
      <c r="I3164" s="168"/>
      <c r="J3164" s="168"/>
      <c r="K3164" s="168"/>
      <c r="L3164" s="196"/>
    </row>
    <row r="3165" spans="1:12" ht="26.25" customHeight="1">
      <c r="A3165" s="167"/>
      <c r="B3165" s="276"/>
      <c r="C3165" s="168"/>
      <c r="D3165" s="168"/>
      <c r="E3165" s="168"/>
      <c r="F3165" s="167"/>
      <c r="G3165" s="168"/>
      <c r="H3165" s="168"/>
      <c r="I3165" s="168"/>
      <c r="J3165" s="168"/>
      <c r="K3165" s="168"/>
      <c r="L3165" s="196"/>
    </row>
    <row r="3166" spans="1:12" ht="26.25" customHeight="1">
      <c r="A3166" s="167"/>
      <c r="B3166" s="276"/>
      <c r="C3166" s="168"/>
      <c r="D3166" s="168"/>
      <c r="E3166" s="168"/>
      <c r="F3166" s="167"/>
      <c r="G3166" s="168"/>
      <c r="H3166" s="168"/>
      <c r="I3166" s="168"/>
      <c r="J3166" s="168"/>
      <c r="K3166" s="168"/>
      <c r="L3166" s="196"/>
    </row>
    <row r="3167" spans="1:12" ht="26.25" customHeight="1">
      <c r="A3167" s="167"/>
      <c r="B3167" s="276"/>
      <c r="C3167" s="168"/>
      <c r="D3167" s="168"/>
      <c r="E3167" s="168"/>
      <c r="F3167" s="167"/>
      <c r="G3167" s="168"/>
      <c r="H3167" s="168"/>
      <c r="I3167" s="168"/>
      <c r="J3167" s="168"/>
      <c r="K3167" s="168"/>
      <c r="L3167" s="196"/>
    </row>
    <row r="3168" spans="1:12" ht="26.25" customHeight="1">
      <c r="A3168" s="167"/>
      <c r="B3168" s="276"/>
      <c r="C3168" s="168"/>
      <c r="D3168" s="168"/>
      <c r="E3168" s="168"/>
      <c r="F3168" s="167"/>
      <c r="G3168" s="168"/>
      <c r="H3168" s="168"/>
      <c r="I3168" s="168"/>
      <c r="J3168" s="168"/>
      <c r="K3168" s="168"/>
      <c r="L3168" s="196"/>
    </row>
    <row r="3169" spans="1:12" ht="26.25" customHeight="1">
      <c r="A3169" s="167"/>
      <c r="B3169" s="276"/>
      <c r="C3169" s="168"/>
      <c r="D3169" s="168"/>
      <c r="E3169" s="168"/>
      <c r="F3169" s="167"/>
      <c r="G3169" s="168"/>
      <c r="H3169" s="168"/>
      <c r="I3169" s="168"/>
      <c r="J3169" s="168"/>
      <c r="K3169" s="168"/>
      <c r="L3169" s="196"/>
    </row>
    <row r="3170" spans="1:12" ht="26.25" customHeight="1">
      <c r="A3170" s="167"/>
      <c r="B3170" s="276"/>
      <c r="C3170" s="168"/>
      <c r="D3170" s="168"/>
      <c r="E3170" s="168"/>
      <c r="F3170" s="167"/>
      <c r="G3170" s="168"/>
      <c r="H3170" s="168"/>
      <c r="I3170" s="168"/>
      <c r="J3170" s="168"/>
      <c r="K3170" s="168"/>
      <c r="L3170" s="196"/>
    </row>
    <row r="3171" spans="1:12" ht="26.25" customHeight="1">
      <c r="A3171" s="167"/>
      <c r="B3171" s="276"/>
      <c r="C3171" s="168"/>
      <c r="D3171" s="168"/>
      <c r="E3171" s="168"/>
      <c r="F3171" s="167"/>
      <c r="G3171" s="168"/>
      <c r="H3171" s="168"/>
      <c r="I3171" s="168"/>
      <c r="J3171" s="168"/>
      <c r="K3171" s="168"/>
      <c r="L3171" s="196"/>
    </row>
    <row r="3172" spans="1:12" ht="26.25" customHeight="1">
      <c r="A3172" s="167"/>
      <c r="B3172" s="276"/>
      <c r="C3172" s="168"/>
      <c r="D3172" s="168"/>
      <c r="E3172" s="168"/>
      <c r="F3172" s="167"/>
      <c r="G3172" s="168"/>
      <c r="H3172" s="168"/>
      <c r="I3172" s="168"/>
      <c r="J3172" s="168"/>
      <c r="K3172" s="168"/>
      <c r="L3172" s="196"/>
    </row>
    <row r="3173" spans="1:12" ht="26.25" customHeight="1">
      <c r="A3173" s="167"/>
      <c r="B3173" s="276"/>
      <c r="C3173" s="168"/>
      <c r="D3173" s="168"/>
      <c r="E3173" s="168"/>
      <c r="F3173" s="167"/>
      <c r="G3173" s="168"/>
      <c r="H3173" s="168"/>
      <c r="I3173" s="168"/>
      <c r="J3173" s="168"/>
      <c r="K3173" s="168"/>
      <c r="L3173" s="196"/>
    </row>
    <row r="3174" spans="1:12" ht="26.25" customHeight="1">
      <c r="A3174" s="167"/>
      <c r="B3174" s="276"/>
      <c r="C3174" s="168"/>
      <c r="D3174" s="168"/>
      <c r="E3174" s="168"/>
      <c r="F3174" s="167"/>
      <c r="G3174" s="168"/>
      <c r="H3174" s="168"/>
      <c r="I3174" s="168"/>
      <c r="J3174" s="168"/>
      <c r="K3174" s="168"/>
      <c r="L3174" s="196"/>
    </row>
    <row r="3175" spans="1:12" ht="26.25" customHeight="1">
      <c r="A3175" s="167"/>
      <c r="B3175" s="276"/>
      <c r="C3175" s="168"/>
      <c r="D3175" s="168"/>
      <c r="E3175" s="168"/>
      <c r="F3175" s="167"/>
      <c r="G3175" s="168"/>
      <c r="H3175" s="168"/>
      <c r="I3175" s="168"/>
      <c r="J3175" s="168"/>
      <c r="K3175" s="168"/>
      <c r="L3175" s="196"/>
    </row>
    <row r="3176" spans="1:12" ht="26.25" customHeight="1">
      <c r="A3176" s="167"/>
      <c r="B3176" s="276"/>
      <c r="C3176" s="168"/>
      <c r="D3176" s="168"/>
      <c r="E3176" s="168"/>
      <c r="F3176" s="167"/>
      <c r="G3176" s="168"/>
      <c r="H3176" s="168"/>
      <c r="I3176" s="168"/>
      <c r="J3176" s="168"/>
      <c r="K3176" s="168"/>
      <c r="L3176" s="196"/>
    </row>
    <row r="3177" spans="1:12" ht="26.25" customHeight="1">
      <c r="A3177" s="167"/>
      <c r="B3177" s="276"/>
      <c r="C3177" s="168"/>
      <c r="D3177" s="168"/>
      <c r="E3177" s="168"/>
      <c r="F3177" s="167"/>
      <c r="G3177" s="168"/>
      <c r="H3177" s="168"/>
      <c r="I3177" s="168"/>
      <c r="J3177" s="168"/>
      <c r="K3177" s="168"/>
      <c r="L3177" s="196"/>
    </row>
    <row r="3178" spans="1:12" ht="26.25" customHeight="1">
      <c r="A3178" s="167"/>
      <c r="B3178" s="276"/>
      <c r="C3178" s="168"/>
      <c r="D3178" s="168"/>
      <c r="E3178" s="168"/>
      <c r="F3178" s="167"/>
      <c r="G3178" s="168"/>
      <c r="H3178" s="168"/>
      <c r="I3178" s="168"/>
      <c r="J3178" s="168"/>
      <c r="K3178" s="168"/>
      <c r="L3178" s="196"/>
    </row>
    <row r="3179" spans="1:12" ht="26.25" customHeight="1">
      <c r="A3179" s="167"/>
      <c r="B3179" s="276"/>
      <c r="C3179" s="168"/>
      <c r="D3179" s="168"/>
      <c r="E3179" s="168"/>
      <c r="F3179" s="167"/>
      <c r="G3179" s="168"/>
      <c r="H3179" s="168"/>
      <c r="I3179" s="168"/>
      <c r="J3179" s="168"/>
      <c r="K3179" s="168"/>
      <c r="L3179" s="196"/>
    </row>
    <row r="3180" spans="1:12" ht="26.25" customHeight="1">
      <c r="A3180" s="167"/>
      <c r="B3180" s="276"/>
      <c r="C3180" s="168"/>
      <c r="D3180" s="168"/>
      <c r="E3180" s="168"/>
      <c r="F3180" s="167"/>
      <c r="G3180" s="168"/>
      <c r="H3180" s="168"/>
      <c r="I3180" s="168"/>
      <c r="J3180" s="168"/>
      <c r="K3180" s="168"/>
      <c r="L3180" s="196"/>
    </row>
    <row r="3181" spans="1:12" ht="26.25" customHeight="1">
      <c r="A3181" s="167"/>
      <c r="B3181" s="276"/>
      <c r="C3181" s="168"/>
      <c r="D3181" s="168"/>
      <c r="E3181" s="168"/>
      <c r="F3181" s="167"/>
      <c r="G3181" s="168"/>
      <c r="H3181" s="168"/>
      <c r="I3181" s="168"/>
      <c r="J3181" s="168"/>
      <c r="K3181" s="168"/>
      <c r="L3181" s="196"/>
    </row>
    <row r="3182" spans="1:12" ht="26.25" customHeight="1">
      <c r="A3182" s="167"/>
      <c r="B3182" s="276"/>
      <c r="C3182" s="168"/>
      <c r="D3182" s="168"/>
      <c r="E3182" s="167"/>
      <c r="F3182" s="167"/>
      <c r="G3182" s="168"/>
      <c r="H3182" s="168"/>
      <c r="I3182" s="168"/>
      <c r="J3182" s="168"/>
      <c r="K3182" s="168"/>
      <c r="L3182" s="196"/>
    </row>
    <row r="3183" spans="1:12" ht="26.25" customHeight="1">
      <c r="A3183" s="167"/>
      <c r="B3183" s="276"/>
      <c r="C3183" s="168"/>
      <c r="D3183" s="168"/>
      <c r="E3183" s="168"/>
      <c r="F3183" s="167"/>
      <c r="G3183" s="168"/>
      <c r="H3183" s="168"/>
      <c r="I3183" s="168"/>
      <c r="J3183" s="168"/>
      <c r="K3183" s="168"/>
      <c r="L3183" s="196"/>
    </row>
    <row r="3184" spans="1:12" ht="26.25" customHeight="1">
      <c r="A3184" s="167"/>
      <c r="B3184" s="276"/>
      <c r="C3184" s="168"/>
      <c r="D3184" s="168"/>
      <c r="E3184" s="168"/>
      <c r="F3184" s="167"/>
      <c r="G3184" s="168"/>
      <c r="H3184" s="168"/>
      <c r="I3184" s="168"/>
      <c r="J3184" s="168"/>
      <c r="K3184" s="168"/>
      <c r="L3184" s="196"/>
    </row>
    <row r="3185" spans="1:12" ht="26.25" customHeight="1">
      <c r="A3185" s="167"/>
      <c r="B3185" s="276"/>
      <c r="C3185" s="168"/>
      <c r="D3185" s="168"/>
      <c r="E3185" s="168"/>
      <c r="F3185" s="167"/>
      <c r="G3185" s="168"/>
      <c r="H3185" s="168"/>
      <c r="I3185" s="168"/>
      <c r="J3185" s="168"/>
      <c r="K3185" s="168"/>
      <c r="L3185" s="196"/>
    </row>
    <row r="3186" spans="1:12" ht="26.25" customHeight="1">
      <c r="A3186" s="167"/>
      <c r="B3186" s="276"/>
      <c r="C3186" s="168"/>
      <c r="D3186" s="168"/>
      <c r="E3186" s="168"/>
      <c r="F3186" s="167"/>
      <c r="G3186" s="168"/>
      <c r="H3186" s="168"/>
      <c r="I3186" s="168"/>
      <c r="J3186" s="168"/>
      <c r="K3186" s="168"/>
      <c r="L3186" s="196"/>
    </row>
    <row r="3187" spans="1:12" ht="26.25" customHeight="1">
      <c r="A3187" s="167"/>
      <c r="B3187" s="276"/>
      <c r="C3187" s="168"/>
      <c r="D3187" s="168"/>
      <c r="E3187" s="168"/>
      <c r="F3187" s="167"/>
      <c r="G3187" s="168"/>
      <c r="H3187" s="168"/>
      <c r="I3187" s="168"/>
      <c r="J3187" s="168"/>
      <c r="K3187" s="168"/>
      <c r="L3187" s="196"/>
    </row>
    <row r="3188" spans="1:12" ht="26.25" customHeight="1">
      <c r="A3188" s="167"/>
      <c r="B3188" s="276"/>
      <c r="C3188" s="168"/>
      <c r="D3188" s="168"/>
      <c r="E3188" s="168"/>
      <c r="F3188" s="167"/>
      <c r="G3188" s="168"/>
      <c r="H3188" s="168"/>
      <c r="I3188" s="168"/>
      <c r="J3188" s="168"/>
      <c r="K3188" s="168"/>
      <c r="L3188" s="196"/>
    </row>
    <row r="3189" spans="1:12" ht="26.25" customHeight="1">
      <c r="A3189" s="167"/>
      <c r="B3189" s="276"/>
      <c r="C3189" s="168"/>
      <c r="D3189" s="168"/>
      <c r="E3189" s="168"/>
      <c r="F3189" s="167"/>
      <c r="G3189" s="168"/>
      <c r="H3189" s="168"/>
      <c r="I3189" s="168"/>
      <c r="J3189" s="168"/>
      <c r="K3189" s="168"/>
      <c r="L3189" s="196"/>
    </row>
    <row r="3190" spans="1:12" ht="26.25" customHeight="1">
      <c r="A3190" s="167"/>
      <c r="B3190" s="276"/>
      <c r="C3190" s="168"/>
      <c r="D3190" s="168"/>
      <c r="E3190" s="168"/>
      <c r="F3190" s="167"/>
      <c r="G3190" s="168"/>
      <c r="H3190" s="168"/>
      <c r="I3190" s="168"/>
      <c r="J3190" s="168"/>
      <c r="K3190" s="168"/>
      <c r="L3190" s="196"/>
    </row>
    <row r="3191" spans="1:12" ht="26.25" customHeight="1">
      <c r="A3191" s="167"/>
      <c r="B3191" s="276"/>
      <c r="C3191" s="168"/>
      <c r="D3191" s="168"/>
      <c r="E3191" s="168"/>
      <c r="F3191" s="167"/>
      <c r="G3191" s="168"/>
      <c r="H3191" s="168"/>
      <c r="I3191" s="168"/>
      <c r="J3191" s="168"/>
      <c r="K3191" s="168"/>
      <c r="L3191" s="196"/>
    </row>
    <row r="3192" spans="1:12" ht="26.25" customHeight="1">
      <c r="A3192" s="167"/>
      <c r="B3192" s="276"/>
      <c r="C3192" s="168"/>
      <c r="D3192" s="168"/>
      <c r="E3192" s="168"/>
      <c r="F3192" s="167"/>
      <c r="G3192" s="168"/>
      <c r="H3192" s="168"/>
      <c r="I3192" s="168"/>
      <c r="J3192" s="168"/>
      <c r="K3192" s="168"/>
      <c r="L3192" s="196"/>
    </row>
    <row r="3193" spans="1:12" ht="26.25" customHeight="1">
      <c r="A3193" s="167"/>
      <c r="B3193" s="276"/>
      <c r="C3193" s="168"/>
      <c r="D3193" s="168"/>
      <c r="E3193" s="168"/>
      <c r="F3193" s="167"/>
      <c r="G3193" s="168"/>
      <c r="H3193" s="168"/>
      <c r="I3193" s="168"/>
      <c r="J3193" s="168"/>
      <c r="K3193" s="168"/>
      <c r="L3193" s="196"/>
    </row>
    <row r="3194" spans="1:12" ht="26.25" customHeight="1">
      <c r="A3194" s="167"/>
      <c r="B3194" s="276"/>
      <c r="C3194" s="168"/>
      <c r="D3194" s="168"/>
      <c r="E3194" s="168"/>
      <c r="F3194" s="167"/>
      <c r="G3194" s="168"/>
      <c r="H3194" s="168"/>
      <c r="I3194" s="168"/>
      <c r="J3194" s="168"/>
      <c r="K3194" s="168"/>
      <c r="L3194" s="196"/>
    </row>
    <row r="3195" spans="1:12" ht="26.25" customHeight="1">
      <c r="A3195" s="167"/>
      <c r="B3195" s="276"/>
      <c r="C3195" s="168"/>
      <c r="D3195" s="168"/>
      <c r="E3195" s="168"/>
      <c r="F3195" s="167"/>
      <c r="G3195" s="168"/>
      <c r="H3195" s="168"/>
      <c r="I3195" s="168"/>
      <c r="J3195" s="168"/>
      <c r="K3195" s="168"/>
      <c r="L3195" s="196"/>
    </row>
    <row r="3196" spans="1:12" ht="26.25" customHeight="1">
      <c r="A3196" s="167"/>
      <c r="B3196" s="276"/>
      <c r="C3196" s="168"/>
      <c r="D3196" s="168"/>
      <c r="E3196" s="168"/>
      <c r="F3196" s="167"/>
      <c r="G3196" s="168"/>
      <c r="H3196" s="168"/>
      <c r="I3196" s="168"/>
      <c r="J3196" s="168"/>
      <c r="K3196" s="168"/>
      <c r="L3196" s="196"/>
    </row>
    <row r="3197" spans="1:12" ht="26.25" customHeight="1">
      <c r="A3197" s="167"/>
      <c r="B3197" s="276"/>
      <c r="C3197" s="168"/>
      <c r="D3197" s="168"/>
      <c r="E3197" s="168"/>
      <c r="F3197" s="167"/>
      <c r="G3197" s="168"/>
      <c r="H3197" s="168"/>
      <c r="I3197" s="168"/>
      <c r="J3197" s="168"/>
      <c r="K3197" s="168"/>
      <c r="L3197" s="196"/>
    </row>
    <row r="3198" spans="1:12" ht="26.25" customHeight="1">
      <c r="A3198" s="167"/>
      <c r="B3198" s="276"/>
      <c r="C3198" s="168"/>
      <c r="D3198" s="168"/>
      <c r="E3198" s="168"/>
      <c r="F3198" s="167"/>
      <c r="G3198" s="168"/>
      <c r="H3198" s="168"/>
      <c r="I3198" s="168"/>
      <c r="J3198" s="168"/>
      <c r="K3198" s="168"/>
      <c r="L3198" s="196"/>
    </row>
    <row r="3199" spans="1:12" ht="26.25" customHeight="1">
      <c r="A3199" s="167"/>
      <c r="B3199" s="276"/>
      <c r="C3199" s="168"/>
      <c r="D3199" s="168"/>
      <c r="E3199" s="168"/>
      <c r="F3199" s="167"/>
      <c r="G3199" s="168"/>
      <c r="H3199" s="168"/>
      <c r="I3199" s="168"/>
      <c r="J3199" s="168"/>
      <c r="K3199" s="168"/>
      <c r="L3199" s="196"/>
    </row>
    <row r="3200" spans="1:12" ht="26.25" customHeight="1">
      <c r="A3200" s="167"/>
      <c r="B3200" s="276"/>
      <c r="C3200" s="168"/>
      <c r="D3200" s="168"/>
      <c r="E3200" s="168"/>
      <c r="F3200" s="167"/>
      <c r="G3200" s="168"/>
      <c r="H3200" s="168"/>
      <c r="I3200" s="168"/>
      <c r="J3200" s="168"/>
      <c r="K3200" s="168"/>
      <c r="L3200" s="196"/>
    </row>
    <row r="3201" spans="1:12" ht="26.25" customHeight="1">
      <c r="A3201" s="167"/>
      <c r="B3201" s="276"/>
      <c r="C3201" s="168"/>
      <c r="D3201" s="168"/>
      <c r="E3201" s="168"/>
      <c r="F3201" s="167"/>
      <c r="G3201" s="168"/>
      <c r="H3201" s="168"/>
      <c r="I3201" s="168"/>
      <c r="J3201" s="168"/>
      <c r="K3201" s="168"/>
      <c r="L3201" s="196"/>
    </row>
    <row r="3202" spans="1:12" ht="26.25" customHeight="1">
      <c r="A3202" s="167"/>
      <c r="B3202" s="276"/>
      <c r="C3202" s="168"/>
      <c r="D3202" s="168"/>
      <c r="E3202" s="168"/>
      <c r="F3202" s="167"/>
      <c r="G3202" s="168"/>
      <c r="H3202" s="168"/>
      <c r="I3202" s="168"/>
      <c r="J3202" s="168"/>
      <c r="K3202" s="168"/>
      <c r="L3202" s="196"/>
    </row>
    <row r="3203" spans="1:12" ht="26.25" customHeight="1">
      <c r="A3203" s="167"/>
      <c r="B3203" s="276"/>
      <c r="C3203" s="168"/>
      <c r="D3203" s="168"/>
      <c r="E3203" s="168"/>
      <c r="F3203" s="167"/>
      <c r="G3203" s="168"/>
      <c r="H3203" s="168"/>
      <c r="I3203" s="168"/>
      <c r="J3203" s="168"/>
      <c r="K3203" s="168"/>
      <c r="L3203" s="196"/>
    </row>
    <row r="3204" spans="1:12" ht="26.25" customHeight="1">
      <c r="A3204" s="167"/>
      <c r="B3204" s="276"/>
      <c r="C3204" s="168"/>
      <c r="D3204" s="168"/>
      <c r="E3204" s="168"/>
      <c r="F3204" s="167"/>
      <c r="G3204" s="168"/>
      <c r="H3204" s="168"/>
      <c r="I3204" s="168"/>
      <c r="J3204" s="168"/>
      <c r="K3204" s="168"/>
      <c r="L3204" s="196"/>
    </row>
    <row r="3205" spans="1:12" ht="26.25" customHeight="1">
      <c r="A3205" s="167"/>
      <c r="B3205" s="276"/>
      <c r="C3205" s="168"/>
      <c r="D3205" s="168"/>
      <c r="E3205" s="168"/>
      <c r="F3205" s="167"/>
      <c r="G3205" s="168"/>
      <c r="H3205" s="168"/>
      <c r="I3205" s="168"/>
      <c r="J3205" s="168"/>
      <c r="K3205" s="168"/>
      <c r="L3205" s="196"/>
    </row>
    <row r="3206" spans="1:12" ht="26.25" customHeight="1">
      <c r="A3206" s="167"/>
      <c r="B3206" s="276"/>
      <c r="C3206" s="168"/>
      <c r="D3206" s="168"/>
      <c r="E3206" s="168"/>
      <c r="F3206" s="167"/>
      <c r="G3206" s="168"/>
      <c r="H3206" s="168"/>
      <c r="I3206" s="168"/>
      <c r="J3206" s="168"/>
      <c r="K3206" s="168"/>
      <c r="L3206" s="196"/>
    </row>
    <row r="3207" spans="1:12" ht="26.25" customHeight="1">
      <c r="A3207" s="167"/>
      <c r="B3207" s="276"/>
      <c r="C3207" s="168"/>
      <c r="D3207" s="168"/>
      <c r="E3207" s="168"/>
      <c r="F3207" s="167"/>
      <c r="G3207" s="168"/>
      <c r="H3207" s="168"/>
      <c r="I3207" s="168"/>
      <c r="J3207" s="168"/>
      <c r="K3207" s="168"/>
      <c r="L3207" s="196"/>
    </row>
    <row r="3208" spans="1:12" ht="26.25" customHeight="1">
      <c r="A3208" s="167"/>
      <c r="B3208" s="276"/>
      <c r="C3208" s="168"/>
      <c r="D3208" s="168"/>
      <c r="E3208" s="168"/>
      <c r="F3208" s="167"/>
      <c r="G3208" s="168"/>
      <c r="H3208" s="168"/>
      <c r="I3208" s="168"/>
      <c r="J3208" s="168"/>
      <c r="K3208" s="168"/>
      <c r="L3208" s="196"/>
    </row>
    <row r="3209" spans="1:12" ht="26.25" customHeight="1">
      <c r="A3209" s="167"/>
      <c r="B3209" s="276"/>
      <c r="C3209" s="168"/>
      <c r="D3209" s="168"/>
      <c r="E3209" s="168"/>
      <c r="F3209" s="167"/>
      <c r="G3209" s="168"/>
      <c r="H3209" s="168"/>
      <c r="I3209" s="168"/>
      <c r="J3209" s="168"/>
      <c r="K3209" s="168"/>
      <c r="L3209" s="196"/>
    </row>
    <row r="3210" spans="1:12" ht="26.25" customHeight="1">
      <c r="A3210" s="167"/>
      <c r="B3210" s="276"/>
      <c r="C3210" s="168"/>
      <c r="D3210" s="168"/>
      <c r="E3210" s="168"/>
      <c r="F3210" s="167"/>
      <c r="G3210" s="168"/>
      <c r="H3210" s="168"/>
      <c r="I3210" s="168"/>
      <c r="J3210" s="168"/>
      <c r="K3210" s="168"/>
      <c r="L3210" s="196"/>
    </row>
    <row r="3211" spans="1:12" ht="26.25" customHeight="1">
      <c r="A3211" s="167"/>
      <c r="B3211" s="276"/>
      <c r="C3211" s="168"/>
      <c r="D3211" s="168"/>
      <c r="E3211" s="168"/>
      <c r="F3211" s="167"/>
      <c r="G3211" s="168"/>
      <c r="H3211" s="168"/>
      <c r="I3211" s="168"/>
      <c r="J3211" s="168"/>
      <c r="K3211" s="168"/>
      <c r="L3211" s="196"/>
    </row>
    <row r="3212" spans="1:12" ht="26.25" customHeight="1">
      <c r="A3212" s="167"/>
      <c r="B3212" s="276"/>
      <c r="C3212" s="168"/>
      <c r="D3212" s="168"/>
      <c r="E3212" s="168"/>
      <c r="F3212" s="167"/>
      <c r="G3212" s="168"/>
      <c r="H3212" s="168"/>
      <c r="I3212" s="168"/>
      <c r="J3212" s="168"/>
      <c r="K3212" s="168"/>
      <c r="L3212" s="196"/>
    </row>
    <row r="3213" spans="1:12" ht="26.25" customHeight="1">
      <c r="A3213" s="167"/>
      <c r="B3213" s="276"/>
      <c r="C3213" s="168"/>
      <c r="D3213" s="168"/>
      <c r="E3213" s="168"/>
      <c r="F3213" s="167"/>
      <c r="G3213" s="168"/>
      <c r="H3213" s="168"/>
      <c r="I3213" s="168"/>
      <c r="J3213" s="168"/>
      <c r="K3213" s="168"/>
      <c r="L3213" s="196"/>
    </row>
    <row r="3214" spans="1:12" ht="26.25" customHeight="1">
      <c r="A3214" s="167"/>
      <c r="B3214" s="276"/>
      <c r="C3214" s="168"/>
      <c r="D3214" s="168"/>
      <c r="E3214" s="168"/>
      <c r="F3214" s="167"/>
      <c r="G3214" s="168"/>
      <c r="H3214" s="168"/>
      <c r="I3214" s="168"/>
      <c r="J3214" s="168"/>
      <c r="K3214" s="168"/>
      <c r="L3214" s="196"/>
    </row>
    <row r="3215" spans="1:12" ht="26.25" customHeight="1">
      <c r="A3215" s="167"/>
      <c r="B3215" s="276"/>
      <c r="C3215" s="168"/>
      <c r="D3215" s="168"/>
      <c r="E3215" s="168"/>
      <c r="F3215" s="167"/>
      <c r="G3215" s="168"/>
      <c r="H3215" s="168"/>
      <c r="I3215" s="168"/>
      <c r="J3215" s="168"/>
      <c r="K3215" s="168"/>
      <c r="L3215" s="196"/>
    </row>
    <row r="3216" spans="1:12" ht="26.25" customHeight="1">
      <c r="A3216" s="167"/>
      <c r="B3216" s="276"/>
      <c r="C3216" s="168"/>
      <c r="D3216" s="168"/>
      <c r="E3216" s="168"/>
      <c r="F3216" s="167"/>
      <c r="G3216" s="168"/>
      <c r="H3216" s="168"/>
      <c r="I3216" s="168"/>
      <c r="J3216" s="168"/>
      <c r="K3216" s="168"/>
      <c r="L3216" s="196"/>
    </row>
    <row r="3217" spans="1:12" ht="26.25" customHeight="1">
      <c r="A3217" s="167"/>
      <c r="B3217" s="276"/>
      <c r="C3217" s="168"/>
      <c r="D3217" s="168"/>
      <c r="E3217" s="168"/>
      <c r="F3217" s="167"/>
      <c r="G3217" s="168"/>
      <c r="H3217" s="168"/>
      <c r="I3217" s="168"/>
      <c r="J3217" s="168"/>
      <c r="K3217" s="168"/>
      <c r="L3217" s="196"/>
    </row>
    <row r="3218" spans="1:12" ht="26.25" customHeight="1">
      <c r="A3218" s="167"/>
      <c r="B3218" s="276"/>
      <c r="C3218" s="168"/>
      <c r="D3218" s="168"/>
      <c r="E3218" s="168"/>
      <c r="F3218" s="167"/>
      <c r="G3218" s="168"/>
      <c r="H3218" s="168"/>
      <c r="I3218" s="168"/>
      <c r="J3218" s="168"/>
      <c r="K3218" s="168"/>
      <c r="L3218" s="196"/>
    </row>
    <row r="3219" spans="1:12" ht="26.25" customHeight="1">
      <c r="A3219" s="167"/>
      <c r="B3219" s="276"/>
      <c r="C3219" s="168"/>
      <c r="D3219" s="168"/>
      <c r="E3219" s="168"/>
      <c r="F3219" s="167"/>
      <c r="G3219" s="168"/>
      <c r="H3219" s="168"/>
      <c r="I3219" s="168"/>
      <c r="J3219" s="168"/>
      <c r="K3219" s="168"/>
      <c r="L3219" s="196"/>
    </row>
    <row r="3220" spans="1:12" ht="26.25" customHeight="1">
      <c r="A3220" s="167"/>
      <c r="B3220" s="276"/>
      <c r="C3220" s="168"/>
      <c r="D3220" s="168"/>
      <c r="E3220" s="168"/>
      <c r="F3220" s="167"/>
      <c r="G3220" s="168"/>
      <c r="H3220" s="168"/>
      <c r="I3220" s="168"/>
      <c r="J3220" s="168"/>
      <c r="K3220" s="168"/>
      <c r="L3220" s="196"/>
    </row>
    <row r="3221" spans="1:12" ht="26.25" customHeight="1">
      <c r="A3221" s="167"/>
      <c r="B3221" s="276"/>
      <c r="C3221" s="168"/>
      <c r="D3221" s="168"/>
      <c r="E3221" s="168"/>
      <c r="F3221" s="167"/>
      <c r="G3221" s="168"/>
      <c r="H3221" s="168"/>
      <c r="I3221" s="168"/>
      <c r="J3221" s="168"/>
      <c r="K3221" s="168"/>
      <c r="L3221" s="196"/>
    </row>
    <row r="3222" spans="1:12" ht="26.25" customHeight="1">
      <c r="A3222" s="167"/>
      <c r="B3222" s="276"/>
      <c r="C3222" s="168"/>
      <c r="D3222" s="168"/>
      <c r="E3222" s="168"/>
      <c r="F3222" s="167"/>
      <c r="G3222" s="168"/>
      <c r="H3222" s="168"/>
      <c r="I3222" s="168"/>
      <c r="J3222" s="168"/>
      <c r="K3222" s="168"/>
      <c r="L3222" s="196"/>
    </row>
    <row r="3223" spans="1:12" ht="26.25" customHeight="1">
      <c r="A3223" s="167"/>
      <c r="B3223" s="276"/>
      <c r="C3223" s="168"/>
      <c r="D3223" s="168"/>
      <c r="E3223" s="168"/>
      <c r="F3223" s="167"/>
      <c r="G3223" s="168"/>
      <c r="H3223" s="168"/>
      <c r="I3223" s="168"/>
      <c r="J3223" s="168"/>
      <c r="K3223" s="168"/>
      <c r="L3223" s="196"/>
    </row>
    <row r="3224" spans="1:12" ht="26.25" customHeight="1">
      <c r="A3224" s="167"/>
      <c r="B3224" s="276"/>
      <c r="C3224" s="168"/>
      <c r="D3224" s="168"/>
      <c r="E3224" s="168"/>
      <c r="F3224" s="167"/>
      <c r="G3224" s="168"/>
      <c r="H3224" s="168"/>
      <c r="I3224" s="168"/>
      <c r="J3224" s="168"/>
      <c r="K3224" s="168"/>
      <c r="L3224" s="196"/>
    </row>
    <row r="3225" spans="1:12" ht="26.25" customHeight="1">
      <c r="A3225" s="167"/>
      <c r="B3225" s="276"/>
      <c r="C3225" s="168"/>
      <c r="D3225" s="168"/>
      <c r="E3225" s="168"/>
      <c r="F3225" s="167"/>
      <c r="G3225" s="168"/>
      <c r="H3225" s="168"/>
      <c r="I3225" s="168"/>
      <c r="J3225" s="168"/>
      <c r="K3225" s="168"/>
      <c r="L3225" s="196"/>
    </row>
    <row r="3226" spans="1:12" ht="26.25" customHeight="1">
      <c r="A3226" s="167"/>
      <c r="B3226" s="276"/>
      <c r="C3226" s="168"/>
      <c r="D3226" s="168"/>
      <c r="E3226" s="168"/>
      <c r="F3226" s="167"/>
      <c r="G3226" s="168"/>
      <c r="H3226" s="168"/>
      <c r="I3226" s="168"/>
      <c r="J3226" s="168"/>
      <c r="K3226" s="168"/>
      <c r="L3226" s="196"/>
    </row>
    <row r="3227" spans="1:12" ht="26.25" customHeight="1">
      <c r="A3227" s="167"/>
      <c r="B3227" s="276"/>
      <c r="C3227" s="168"/>
      <c r="D3227" s="168"/>
      <c r="E3227" s="168"/>
      <c r="F3227" s="167"/>
      <c r="G3227" s="168"/>
      <c r="H3227" s="168"/>
      <c r="I3227" s="168"/>
      <c r="J3227" s="168"/>
      <c r="K3227" s="168"/>
      <c r="L3227" s="196"/>
    </row>
    <row r="3228" spans="1:12" ht="26.25" customHeight="1">
      <c r="A3228" s="167"/>
      <c r="B3228" s="276"/>
      <c r="C3228" s="168"/>
      <c r="D3228" s="168"/>
      <c r="E3228" s="168"/>
      <c r="F3228" s="167"/>
      <c r="G3228" s="168"/>
      <c r="H3228" s="168"/>
      <c r="I3228" s="168"/>
      <c r="J3228" s="168"/>
      <c r="K3228" s="168"/>
      <c r="L3228" s="196"/>
    </row>
    <row r="3229" spans="1:12" ht="26.25" customHeight="1">
      <c r="A3229" s="167"/>
      <c r="B3229" s="276"/>
      <c r="C3229" s="168"/>
      <c r="D3229" s="168"/>
      <c r="E3229" s="168"/>
      <c r="F3229" s="167"/>
      <c r="G3229" s="168"/>
      <c r="H3229" s="168"/>
      <c r="I3229" s="168"/>
      <c r="J3229" s="168"/>
      <c r="K3229" s="168"/>
      <c r="L3229" s="196"/>
    </row>
    <row r="3230" spans="1:12" ht="26.25" customHeight="1">
      <c r="A3230" s="167"/>
      <c r="B3230" s="276"/>
      <c r="C3230" s="168"/>
      <c r="D3230" s="168"/>
      <c r="E3230" s="168"/>
      <c r="F3230" s="167"/>
      <c r="G3230" s="168"/>
      <c r="H3230" s="168"/>
      <c r="I3230" s="168"/>
      <c r="J3230" s="168"/>
      <c r="K3230" s="168"/>
      <c r="L3230" s="196"/>
    </row>
    <row r="3231" spans="1:12" ht="26.25" customHeight="1">
      <c r="A3231" s="167"/>
      <c r="B3231" s="276"/>
      <c r="C3231" s="168"/>
      <c r="D3231" s="168"/>
      <c r="E3231" s="168"/>
      <c r="F3231" s="167"/>
      <c r="G3231" s="168"/>
      <c r="H3231" s="168"/>
      <c r="I3231" s="168"/>
      <c r="J3231" s="168"/>
      <c r="K3231" s="168"/>
      <c r="L3231" s="196"/>
    </row>
    <row r="3232" spans="1:12" ht="26.25" customHeight="1">
      <c r="A3232" s="167"/>
      <c r="B3232" s="276"/>
      <c r="C3232" s="168"/>
      <c r="D3232" s="168"/>
      <c r="E3232" s="168"/>
      <c r="F3232" s="167"/>
      <c r="G3232" s="168"/>
      <c r="H3232" s="168"/>
      <c r="I3232" s="168"/>
      <c r="J3232" s="168"/>
      <c r="K3232" s="168"/>
      <c r="L3232" s="196"/>
    </row>
    <row r="3233" spans="1:12" ht="26.25" customHeight="1">
      <c r="A3233" s="167"/>
      <c r="B3233" s="276"/>
      <c r="C3233" s="168"/>
      <c r="D3233" s="168"/>
      <c r="E3233" s="168"/>
      <c r="F3233" s="167"/>
      <c r="G3233" s="168"/>
      <c r="H3233" s="168"/>
      <c r="I3233" s="168"/>
      <c r="J3233" s="168"/>
      <c r="K3233" s="168"/>
      <c r="L3233" s="196"/>
    </row>
    <row r="3234" spans="1:12" ht="26.25" customHeight="1">
      <c r="A3234" s="167"/>
      <c r="B3234" s="276"/>
      <c r="C3234" s="168"/>
      <c r="D3234" s="168"/>
      <c r="E3234" s="168"/>
      <c r="F3234" s="167"/>
      <c r="G3234" s="168"/>
      <c r="H3234" s="168"/>
      <c r="I3234" s="168"/>
      <c r="J3234" s="168"/>
      <c r="K3234" s="168"/>
      <c r="L3234" s="196"/>
    </row>
    <row r="3235" spans="1:12" ht="26.25" customHeight="1">
      <c r="A3235" s="167"/>
      <c r="B3235" s="276"/>
      <c r="C3235" s="168"/>
      <c r="D3235" s="168"/>
      <c r="E3235" s="168"/>
      <c r="F3235" s="167"/>
      <c r="G3235" s="168"/>
      <c r="H3235" s="168"/>
      <c r="I3235" s="168"/>
      <c r="J3235" s="168"/>
      <c r="K3235" s="168"/>
      <c r="L3235" s="196"/>
    </row>
    <row r="3236" spans="1:12" ht="26.25" customHeight="1">
      <c r="A3236" s="167"/>
      <c r="B3236" s="276"/>
      <c r="C3236" s="168"/>
      <c r="D3236" s="168"/>
      <c r="E3236" s="168"/>
      <c r="F3236" s="167"/>
      <c r="G3236" s="168"/>
      <c r="H3236" s="168"/>
      <c r="I3236" s="168"/>
      <c r="J3236" s="168"/>
      <c r="K3236" s="168"/>
      <c r="L3236" s="196"/>
    </row>
    <row r="3237" spans="1:12" ht="26.25" customHeight="1">
      <c r="A3237" s="167"/>
      <c r="B3237" s="276"/>
      <c r="C3237" s="168"/>
      <c r="D3237" s="168"/>
      <c r="E3237" s="168"/>
      <c r="F3237" s="167"/>
      <c r="G3237" s="168"/>
      <c r="H3237" s="168"/>
      <c r="I3237" s="168"/>
      <c r="J3237" s="168"/>
      <c r="K3237" s="168"/>
      <c r="L3237" s="196"/>
    </row>
    <row r="3238" spans="1:12" ht="26.25" customHeight="1">
      <c r="A3238" s="167"/>
      <c r="B3238" s="276"/>
      <c r="C3238" s="168"/>
      <c r="D3238" s="168"/>
      <c r="E3238" s="168"/>
      <c r="F3238" s="167"/>
      <c r="G3238" s="168"/>
      <c r="H3238" s="168"/>
      <c r="I3238" s="168"/>
      <c r="J3238" s="168"/>
      <c r="K3238" s="168"/>
      <c r="L3238" s="196"/>
    </row>
    <row r="3239" spans="1:12" ht="26.25" customHeight="1">
      <c r="A3239" s="167"/>
      <c r="B3239" s="276"/>
      <c r="C3239" s="168"/>
      <c r="D3239" s="168"/>
      <c r="E3239" s="168"/>
      <c r="F3239" s="167"/>
      <c r="G3239" s="168"/>
      <c r="H3239" s="168"/>
      <c r="I3239" s="168"/>
      <c r="J3239" s="168"/>
      <c r="K3239" s="168"/>
      <c r="L3239" s="196"/>
    </row>
    <row r="3240" spans="1:12" ht="26.25" customHeight="1">
      <c r="A3240" s="167"/>
      <c r="B3240" s="276"/>
      <c r="C3240" s="168"/>
      <c r="D3240" s="168"/>
      <c r="E3240" s="168"/>
      <c r="F3240" s="167"/>
      <c r="G3240" s="168"/>
      <c r="H3240" s="168"/>
      <c r="I3240" s="168"/>
      <c r="J3240" s="168"/>
      <c r="K3240" s="168"/>
      <c r="L3240" s="196"/>
    </row>
    <row r="3241" spans="1:12" ht="26.25" customHeight="1">
      <c r="A3241" s="167"/>
      <c r="B3241" s="276"/>
      <c r="C3241" s="168"/>
      <c r="D3241" s="168"/>
      <c r="E3241" s="168"/>
      <c r="F3241" s="167"/>
      <c r="G3241" s="168"/>
      <c r="H3241" s="168"/>
      <c r="I3241" s="168"/>
      <c r="J3241" s="168"/>
      <c r="K3241" s="168"/>
      <c r="L3241" s="196"/>
    </row>
    <row r="3242" spans="1:12" ht="26.25" customHeight="1">
      <c r="A3242" s="167"/>
      <c r="B3242" s="276"/>
      <c r="C3242" s="168"/>
      <c r="D3242" s="168"/>
      <c r="E3242" s="168"/>
      <c r="F3242" s="167"/>
      <c r="G3242" s="168"/>
      <c r="H3242" s="168"/>
      <c r="I3242" s="168"/>
      <c r="J3242" s="168"/>
      <c r="K3242" s="168"/>
      <c r="L3242" s="196"/>
    </row>
    <row r="3243" spans="1:12" ht="26.25" customHeight="1">
      <c r="A3243" s="167"/>
      <c r="B3243" s="276"/>
      <c r="C3243" s="168"/>
      <c r="D3243" s="168"/>
      <c r="E3243" s="168"/>
      <c r="F3243" s="167"/>
      <c r="G3243" s="168"/>
      <c r="H3243" s="168"/>
      <c r="I3243" s="168"/>
      <c r="J3243" s="168"/>
      <c r="K3243" s="168"/>
      <c r="L3243" s="196"/>
    </row>
    <row r="3244" spans="1:12" ht="26.25" customHeight="1">
      <c r="A3244" s="167"/>
      <c r="B3244" s="276"/>
      <c r="C3244" s="168"/>
      <c r="D3244" s="168"/>
      <c r="E3244" s="168"/>
      <c r="F3244" s="167"/>
      <c r="G3244" s="168"/>
      <c r="H3244" s="168"/>
      <c r="I3244" s="168"/>
      <c r="J3244" s="168"/>
      <c r="K3244" s="168"/>
      <c r="L3244" s="196"/>
    </row>
    <row r="3245" spans="1:12" ht="26.25" customHeight="1">
      <c r="A3245" s="167"/>
      <c r="B3245" s="276"/>
      <c r="C3245" s="168"/>
      <c r="D3245" s="168"/>
      <c r="E3245" s="168"/>
      <c r="F3245" s="167"/>
      <c r="G3245" s="168"/>
      <c r="H3245" s="168"/>
      <c r="I3245" s="168"/>
      <c r="J3245" s="168"/>
      <c r="K3245" s="168"/>
      <c r="L3245" s="196"/>
    </row>
    <row r="3246" spans="1:12" ht="26.25" customHeight="1">
      <c r="A3246" s="167"/>
      <c r="B3246" s="276"/>
      <c r="C3246" s="168"/>
      <c r="D3246" s="168"/>
      <c r="E3246" s="168"/>
      <c r="F3246" s="167"/>
      <c r="G3246" s="168"/>
      <c r="H3246" s="168"/>
      <c r="I3246" s="168"/>
      <c r="J3246" s="168"/>
      <c r="K3246" s="168"/>
      <c r="L3246" s="196"/>
    </row>
    <row r="3247" spans="1:12" ht="26.25" customHeight="1">
      <c r="A3247" s="167"/>
      <c r="B3247" s="276"/>
      <c r="C3247" s="168"/>
      <c r="D3247" s="168"/>
      <c r="E3247" s="168"/>
      <c r="F3247" s="167"/>
      <c r="G3247" s="168"/>
      <c r="H3247" s="168"/>
      <c r="I3247" s="168"/>
      <c r="J3247" s="168"/>
      <c r="K3247" s="168"/>
      <c r="L3247" s="196"/>
    </row>
    <row r="3248" spans="1:12" ht="26.25" customHeight="1">
      <c r="A3248" s="167"/>
      <c r="B3248" s="276"/>
      <c r="C3248" s="168"/>
      <c r="D3248" s="168"/>
      <c r="E3248" s="168"/>
      <c r="F3248" s="167"/>
      <c r="G3248" s="168"/>
      <c r="H3248" s="168"/>
      <c r="I3248" s="168"/>
      <c r="J3248" s="168"/>
      <c r="K3248" s="168"/>
      <c r="L3248" s="196"/>
    </row>
    <row r="3249" spans="1:12" ht="26.25" customHeight="1">
      <c r="A3249" s="167"/>
      <c r="B3249" s="276"/>
      <c r="C3249" s="168"/>
      <c r="D3249" s="168"/>
      <c r="E3249" s="168"/>
      <c r="F3249" s="167"/>
      <c r="G3249" s="168"/>
      <c r="H3249" s="168"/>
      <c r="I3249" s="168"/>
      <c r="J3249" s="168"/>
      <c r="K3249" s="168"/>
      <c r="L3249" s="196"/>
    </row>
    <row r="3250" spans="1:12" ht="26.25" customHeight="1">
      <c r="A3250" s="167"/>
      <c r="B3250" s="276"/>
      <c r="C3250" s="168"/>
      <c r="D3250" s="168"/>
      <c r="E3250" s="168"/>
      <c r="F3250" s="167"/>
      <c r="G3250" s="168"/>
      <c r="H3250" s="168"/>
      <c r="I3250" s="168"/>
      <c r="J3250" s="168"/>
      <c r="K3250" s="168"/>
      <c r="L3250" s="196"/>
    </row>
    <row r="3251" spans="1:12" ht="26.25" customHeight="1">
      <c r="A3251" s="167"/>
      <c r="B3251" s="276"/>
      <c r="C3251" s="168"/>
      <c r="D3251" s="168"/>
      <c r="E3251" s="168"/>
      <c r="F3251" s="167"/>
      <c r="G3251" s="168"/>
      <c r="H3251" s="168"/>
      <c r="I3251" s="168"/>
      <c r="J3251" s="168"/>
      <c r="K3251" s="168"/>
      <c r="L3251" s="196"/>
    </row>
    <row r="3252" spans="1:12" ht="26.25" customHeight="1">
      <c r="A3252" s="167"/>
      <c r="B3252" s="276"/>
      <c r="C3252" s="168"/>
      <c r="D3252" s="168"/>
      <c r="E3252" s="168"/>
      <c r="F3252" s="167"/>
      <c r="G3252" s="168"/>
      <c r="H3252" s="168"/>
      <c r="I3252" s="168"/>
      <c r="J3252" s="168"/>
      <c r="K3252" s="168"/>
      <c r="L3252" s="196"/>
    </row>
    <row r="3253" spans="1:12" ht="26.25" customHeight="1">
      <c r="A3253" s="167"/>
      <c r="B3253" s="276"/>
      <c r="C3253" s="168"/>
      <c r="D3253" s="168"/>
      <c r="E3253" s="168"/>
      <c r="F3253" s="167"/>
      <c r="G3253" s="168"/>
      <c r="H3253" s="168"/>
      <c r="I3253" s="168"/>
      <c r="J3253" s="168"/>
      <c r="K3253" s="168"/>
      <c r="L3253" s="196"/>
    </row>
    <row r="3254" spans="1:12" ht="26.25" customHeight="1">
      <c r="A3254" s="167"/>
      <c r="B3254" s="276"/>
      <c r="C3254" s="168"/>
      <c r="D3254" s="168"/>
      <c r="E3254" s="168"/>
      <c r="F3254" s="167"/>
      <c r="G3254" s="168"/>
      <c r="H3254" s="168"/>
      <c r="I3254" s="168"/>
      <c r="J3254" s="168"/>
      <c r="K3254" s="168"/>
      <c r="L3254" s="196"/>
    </row>
    <row r="3255" spans="1:12" ht="26.25" customHeight="1">
      <c r="A3255" s="167"/>
      <c r="B3255" s="276"/>
      <c r="C3255" s="168"/>
      <c r="D3255" s="168"/>
      <c r="E3255" s="168"/>
      <c r="F3255" s="167"/>
      <c r="G3255" s="168"/>
      <c r="H3255" s="168"/>
      <c r="I3255" s="168"/>
      <c r="J3255" s="168"/>
      <c r="K3255" s="168"/>
      <c r="L3255" s="196"/>
    </row>
    <row r="3256" spans="1:12" ht="26.25" customHeight="1">
      <c r="A3256" s="167"/>
      <c r="B3256" s="276"/>
      <c r="C3256" s="168"/>
      <c r="D3256" s="168"/>
      <c r="E3256" s="168"/>
      <c r="F3256" s="167"/>
      <c r="G3256" s="168"/>
      <c r="H3256" s="168"/>
      <c r="I3256" s="168"/>
      <c r="J3256" s="168"/>
      <c r="K3256" s="168"/>
      <c r="L3256" s="196"/>
    </row>
    <row r="3257" spans="1:12" ht="26.25" customHeight="1">
      <c r="A3257" s="167"/>
      <c r="B3257" s="276"/>
      <c r="C3257" s="168"/>
      <c r="D3257" s="168"/>
      <c r="E3257" s="168"/>
      <c r="F3257" s="167"/>
      <c r="G3257" s="168"/>
      <c r="H3257" s="168"/>
      <c r="I3257" s="168"/>
      <c r="J3257" s="168"/>
      <c r="K3257" s="168"/>
      <c r="L3257" s="196"/>
    </row>
    <row r="3258" spans="1:12" ht="26.25" customHeight="1">
      <c r="A3258" s="167"/>
      <c r="B3258" s="276"/>
      <c r="C3258" s="168"/>
      <c r="D3258" s="168"/>
      <c r="E3258" s="168"/>
      <c r="F3258" s="167"/>
      <c r="G3258" s="168"/>
      <c r="H3258" s="168"/>
      <c r="I3258" s="168"/>
      <c r="J3258" s="168"/>
      <c r="K3258" s="168"/>
      <c r="L3258" s="196"/>
    </row>
    <row r="3259" spans="1:12" ht="26.25" customHeight="1">
      <c r="A3259" s="167"/>
      <c r="B3259" s="276"/>
      <c r="C3259" s="168"/>
      <c r="D3259" s="168"/>
      <c r="E3259" s="168"/>
      <c r="F3259" s="167"/>
      <c r="G3259" s="168"/>
      <c r="H3259" s="168"/>
      <c r="I3259" s="168"/>
      <c r="J3259" s="168"/>
      <c r="K3259" s="168"/>
      <c r="L3259" s="196"/>
    </row>
    <row r="3260" spans="1:12" ht="26.25" customHeight="1">
      <c r="A3260" s="167"/>
      <c r="B3260" s="276"/>
      <c r="C3260" s="168"/>
      <c r="D3260" s="168"/>
      <c r="E3260" s="168"/>
      <c r="F3260" s="167"/>
      <c r="G3260" s="168"/>
      <c r="H3260" s="168"/>
      <c r="I3260" s="168"/>
      <c r="J3260" s="168"/>
      <c r="K3260" s="168"/>
      <c r="L3260" s="196"/>
    </row>
    <row r="3261" spans="1:12" ht="26.25" customHeight="1">
      <c r="A3261" s="167"/>
      <c r="B3261" s="276"/>
      <c r="C3261" s="168"/>
      <c r="D3261" s="168"/>
      <c r="E3261" s="168"/>
      <c r="F3261" s="167"/>
      <c r="G3261" s="168"/>
      <c r="H3261" s="168"/>
      <c r="I3261" s="168"/>
      <c r="J3261" s="168"/>
      <c r="K3261" s="168"/>
      <c r="L3261" s="196"/>
    </row>
    <row r="3262" spans="1:12" ht="26.25" customHeight="1">
      <c r="A3262" s="167"/>
      <c r="B3262" s="276"/>
      <c r="C3262" s="168"/>
      <c r="D3262" s="168"/>
      <c r="E3262" s="168"/>
      <c r="F3262" s="167"/>
      <c r="G3262" s="168"/>
      <c r="H3262" s="168"/>
      <c r="I3262" s="168"/>
      <c r="J3262" s="168"/>
      <c r="K3262" s="168"/>
      <c r="L3262" s="196"/>
    </row>
    <row r="3263" spans="1:12" ht="26.25" customHeight="1">
      <c r="A3263" s="167"/>
      <c r="B3263" s="276"/>
      <c r="C3263" s="168"/>
      <c r="D3263" s="168"/>
      <c r="E3263" s="168"/>
      <c r="F3263" s="167"/>
      <c r="G3263" s="168"/>
      <c r="H3263" s="168"/>
      <c r="I3263" s="168"/>
      <c r="J3263" s="168"/>
      <c r="K3263" s="168"/>
      <c r="L3263" s="196"/>
    </row>
    <row r="3264" spans="1:12" ht="26.25" customHeight="1">
      <c r="A3264" s="167"/>
      <c r="B3264" s="276"/>
      <c r="C3264" s="168"/>
      <c r="D3264" s="168"/>
      <c r="E3264" s="168"/>
      <c r="F3264" s="167"/>
      <c r="G3264" s="168"/>
      <c r="H3264" s="168"/>
      <c r="I3264" s="168"/>
      <c r="J3264" s="168"/>
      <c r="K3264" s="168"/>
      <c r="L3264" s="196"/>
    </row>
    <row r="3265" spans="1:12" ht="26.25" customHeight="1">
      <c r="A3265" s="167"/>
      <c r="B3265" s="276"/>
      <c r="C3265" s="168"/>
      <c r="D3265" s="168"/>
      <c r="E3265" s="168"/>
      <c r="F3265" s="167"/>
      <c r="G3265" s="168"/>
      <c r="H3265" s="168"/>
      <c r="I3265" s="168"/>
      <c r="J3265" s="168"/>
      <c r="K3265" s="168"/>
      <c r="L3265" s="196"/>
    </row>
    <row r="3266" spans="1:12" ht="26.25" customHeight="1">
      <c r="A3266" s="167"/>
      <c r="B3266" s="276"/>
      <c r="C3266" s="168"/>
      <c r="D3266" s="168"/>
      <c r="E3266" s="168"/>
      <c r="F3266" s="167"/>
      <c r="G3266" s="168"/>
      <c r="H3266" s="168"/>
      <c r="I3266" s="168"/>
      <c r="J3266" s="168"/>
      <c r="K3266" s="168"/>
      <c r="L3266" s="196"/>
    </row>
    <row r="3267" spans="1:12" ht="26.25" customHeight="1">
      <c r="A3267" s="167"/>
      <c r="B3267" s="276"/>
      <c r="C3267" s="168"/>
      <c r="D3267" s="168"/>
      <c r="E3267" s="168"/>
      <c r="F3267" s="167"/>
      <c r="G3267" s="168"/>
      <c r="H3267" s="168"/>
      <c r="I3267" s="168"/>
      <c r="J3267" s="168"/>
      <c r="K3267" s="168"/>
      <c r="L3267" s="196"/>
    </row>
    <row r="3268" spans="1:12" ht="26.25" customHeight="1">
      <c r="A3268" s="167"/>
      <c r="B3268" s="276"/>
      <c r="C3268" s="168"/>
      <c r="D3268" s="168"/>
      <c r="E3268" s="168"/>
      <c r="F3268" s="167"/>
      <c r="G3268" s="168"/>
      <c r="H3268" s="168"/>
      <c r="I3268" s="168"/>
      <c r="J3268" s="168"/>
      <c r="K3268" s="168"/>
      <c r="L3268" s="196"/>
    </row>
    <row r="3269" spans="1:12" ht="26.25" customHeight="1">
      <c r="A3269" s="167"/>
      <c r="B3269" s="276"/>
      <c r="C3269" s="168"/>
      <c r="D3269" s="168"/>
      <c r="E3269" s="168"/>
      <c r="F3269" s="167"/>
      <c r="G3269" s="168"/>
      <c r="H3269" s="168"/>
      <c r="I3269" s="168"/>
      <c r="J3269" s="168"/>
      <c r="K3269" s="168"/>
      <c r="L3269" s="196"/>
    </row>
    <row r="3270" spans="1:12" ht="26.25" customHeight="1">
      <c r="A3270" s="167"/>
      <c r="B3270" s="276"/>
      <c r="C3270" s="168"/>
      <c r="D3270" s="168"/>
      <c r="E3270" s="168"/>
      <c r="F3270" s="167"/>
      <c r="G3270" s="168"/>
      <c r="H3270" s="168"/>
      <c r="I3270" s="168"/>
      <c r="J3270" s="168"/>
      <c r="K3270" s="168"/>
      <c r="L3270" s="196"/>
    </row>
    <row r="3271" spans="1:12" ht="26.25" customHeight="1">
      <c r="A3271" s="167"/>
      <c r="B3271" s="276"/>
      <c r="C3271" s="168"/>
      <c r="D3271" s="168"/>
      <c r="E3271" s="168"/>
      <c r="F3271" s="167"/>
      <c r="G3271" s="168"/>
      <c r="H3271" s="168"/>
      <c r="I3271" s="168"/>
      <c r="J3271" s="168"/>
      <c r="K3271" s="168"/>
      <c r="L3271" s="196"/>
    </row>
    <row r="3272" spans="1:12" ht="26.25" customHeight="1">
      <c r="A3272" s="167"/>
      <c r="B3272" s="276"/>
      <c r="C3272" s="168"/>
      <c r="D3272" s="168"/>
      <c r="E3272" s="168"/>
      <c r="F3272" s="167"/>
      <c r="G3272" s="168"/>
      <c r="H3272" s="168"/>
      <c r="I3272" s="168"/>
      <c r="J3272" s="168"/>
      <c r="K3272" s="168"/>
      <c r="L3272" s="196"/>
    </row>
    <row r="3273" spans="1:12" ht="26.25" customHeight="1">
      <c r="A3273" s="167"/>
      <c r="B3273" s="276"/>
      <c r="C3273" s="168"/>
      <c r="D3273" s="168"/>
      <c r="E3273" s="168"/>
      <c r="F3273" s="167"/>
      <c r="G3273" s="168"/>
      <c r="H3273" s="168"/>
      <c r="I3273" s="168"/>
      <c r="J3273" s="168"/>
      <c r="K3273" s="168"/>
      <c r="L3273" s="196"/>
    </row>
    <row r="3274" spans="1:12" ht="26.25" customHeight="1">
      <c r="A3274" s="167"/>
      <c r="B3274" s="276"/>
      <c r="C3274" s="168"/>
      <c r="D3274" s="168"/>
      <c r="E3274" s="168"/>
      <c r="F3274" s="167"/>
      <c r="G3274" s="168"/>
      <c r="H3274" s="168"/>
      <c r="I3274" s="168"/>
      <c r="J3274" s="168"/>
      <c r="K3274" s="168"/>
      <c r="L3274" s="196"/>
    </row>
    <row r="3275" spans="1:12" ht="26.25" customHeight="1">
      <c r="A3275" s="167"/>
      <c r="B3275" s="276"/>
      <c r="C3275" s="168"/>
      <c r="D3275" s="168"/>
      <c r="E3275" s="168"/>
      <c r="F3275" s="167"/>
      <c r="G3275" s="168"/>
      <c r="H3275" s="168"/>
      <c r="I3275" s="168"/>
      <c r="J3275" s="168"/>
      <c r="K3275" s="168"/>
      <c r="L3275" s="196"/>
    </row>
    <row r="3276" spans="1:12" ht="26.25" customHeight="1">
      <c r="A3276" s="167"/>
      <c r="B3276" s="276"/>
      <c r="C3276" s="168"/>
      <c r="D3276" s="168"/>
      <c r="E3276" s="168"/>
      <c r="F3276" s="167"/>
      <c r="G3276" s="168"/>
      <c r="H3276" s="168"/>
      <c r="I3276" s="168"/>
      <c r="J3276" s="168"/>
      <c r="K3276" s="168"/>
      <c r="L3276" s="196"/>
    </row>
    <row r="3277" spans="1:12" ht="26.25" customHeight="1">
      <c r="A3277" s="167"/>
      <c r="B3277" s="276"/>
      <c r="C3277" s="168"/>
      <c r="D3277" s="168"/>
      <c r="E3277" s="168"/>
      <c r="F3277" s="167"/>
      <c r="G3277" s="168"/>
      <c r="H3277" s="168"/>
      <c r="I3277" s="168"/>
      <c r="J3277" s="168"/>
      <c r="K3277" s="168"/>
      <c r="L3277" s="196"/>
    </row>
    <row r="3278" spans="1:12" ht="26.25" customHeight="1">
      <c r="A3278" s="167"/>
      <c r="B3278" s="276"/>
      <c r="C3278" s="168"/>
      <c r="D3278" s="168"/>
      <c r="E3278" s="168"/>
      <c r="F3278" s="167"/>
      <c r="G3278" s="168"/>
      <c r="H3278" s="168"/>
      <c r="I3278" s="168"/>
      <c r="J3278" s="168"/>
      <c r="K3278" s="168"/>
      <c r="L3278" s="196"/>
    </row>
    <row r="3279" spans="1:12" ht="26.25" customHeight="1">
      <c r="A3279" s="167"/>
      <c r="B3279" s="276"/>
      <c r="C3279" s="168"/>
      <c r="D3279" s="168"/>
      <c r="E3279" s="168"/>
      <c r="F3279" s="167"/>
      <c r="G3279" s="168"/>
      <c r="H3279" s="168"/>
      <c r="I3279" s="168"/>
      <c r="J3279" s="168"/>
      <c r="K3279" s="168"/>
      <c r="L3279" s="196"/>
    </row>
    <row r="3280" spans="1:12" ht="26.25" customHeight="1">
      <c r="A3280" s="167"/>
      <c r="B3280" s="276"/>
      <c r="C3280" s="168"/>
      <c r="D3280" s="168"/>
      <c r="E3280" s="168"/>
      <c r="F3280" s="167"/>
      <c r="G3280" s="168"/>
      <c r="H3280" s="168"/>
      <c r="I3280" s="168"/>
      <c r="J3280" s="168"/>
      <c r="K3280" s="168"/>
      <c r="L3280" s="196"/>
    </row>
    <row r="3281" spans="1:12" ht="26.25" customHeight="1">
      <c r="A3281" s="167"/>
      <c r="B3281" s="276"/>
      <c r="C3281" s="168"/>
      <c r="D3281" s="168"/>
      <c r="E3281" s="168"/>
      <c r="F3281" s="167"/>
      <c r="G3281" s="168"/>
      <c r="H3281" s="168"/>
      <c r="I3281" s="168"/>
      <c r="J3281" s="168"/>
      <c r="K3281" s="168"/>
      <c r="L3281" s="196"/>
    </row>
    <row r="3282" spans="1:12" ht="26.25" customHeight="1">
      <c r="A3282" s="167"/>
      <c r="B3282" s="276"/>
      <c r="C3282" s="168"/>
      <c r="D3282" s="168"/>
      <c r="E3282" s="168"/>
      <c r="F3282" s="167"/>
      <c r="G3282" s="168"/>
      <c r="H3282" s="168"/>
      <c r="I3282" s="168"/>
      <c r="J3282" s="168"/>
      <c r="K3282" s="168"/>
      <c r="L3282" s="196"/>
    </row>
    <row r="3283" spans="1:12" ht="26.25" customHeight="1">
      <c r="A3283" s="167"/>
      <c r="B3283" s="276"/>
      <c r="C3283" s="168"/>
      <c r="D3283" s="168"/>
      <c r="E3283" s="168"/>
      <c r="F3283" s="167"/>
      <c r="G3283" s="168"/>
      <c r="H3283" s="168"/>
      <c r="I3283" s="168"/>
      <c r="J3283" s="168"/>
      <c r="K3283" s="168"/>
      <c r="L3283" s="196"/>
    </row>
    <row r="3284" spans="1:12" ht="26.25" customHeight="1">
      <c r="A3284" s="167"/>
      <c r="B3284" s="276"/>
      <c r="C3284" s="168"/>
      <c r="D3284" s="168"/>
      <c r="E3284" s="168"/>
      <c r="F3284" s="167"/>
      <c r="G3284" s="168"/>
      <c r="H3284" s="168"/>
      <c r="I3284" s="168"/>
      <c r="J3284" s="168"/>
      <c r="K3284" s="168"/>
      <c r="L3284" s="196"/>
    </row>
    <row r="3285" spans="1:12" ht="26.25" customHeight="1">
      <c r="A3285" s="167"/>
      <c r="B3285" s="276"/>
      <c r="C3285" s="168"/>
      <c r="D3285" s="168"/>
      <c r="E3285" s="168"/>
      <c r="F3285" s="167"/>
      <c r="G3285" s="168"/>
      <c r="H3285" s="168"/>
      <c r="I3285" s="168"/>
      <c r="J3285" s="168"/>
      <c r="K3285" s="168"/>
      <c r="L3285" s="196"/>
    </row>
    <row r="3286" spans="1:12" ht="26.25" customHeight="1">
      <c r="A3286" s="167"/>
      <c r="B3286" s="276"/>
      <c r="C3286" s="168"/>
      <c r="D3286" s="168"/>
      <c r="E3286" s="168"/>
      <c r="F3286" s="167"/>
      <c r="G3286" s="168"/>
      <c r="H3286" s="168"/>
      <c r="I3286" s="168"/>
      <c r="J3286" s="168"/>
      <c r="K3286" s="168"/>
      <c r="L3286" s="196"/>
    </row>
    <row r="3287" spans="1:12" ht="26.25" customHeight="1">
      <c r="A3287" s="167"/>
      <c r="B3287" s="276"/>
      <c r="C3287" s="168"/>
      <c r="D3287" s="168"/>
      <c r="E3287" s="168"/>
      <c r="F3287" s="167"/>
      <c r="G3287" s="168"/>
      <c r="H3287" s="168"/>
      <c r="I3287" s="168"/>
      <c r="J3287" s="168"/>
      <c r="K3287" s="168"/>
      <c r="L3287" s="196"/>
    </row>
    <row r="3288" spans="1:12" ht="26.25" customHeight="1">
      <c r="A3288" s="167"/>
      <c r="B3288" s="276"/>
      <c r="C3288" s="168"/>
      <c r="D3288" s="168"/>
      <c r="E3288" s="168"/>
      <c r="F3288" s="167"/>
      <c r="G3288" s="168"/>
      <c r="H3288" s="168"/>
      <c r="I3288" s="168"/>
      <c r="J3288" s="168"/>
      <c r="K3288" s="168"/>
      <c r="L3288" s="196"/>
    </row>
    <row r="3289" spans="1:12" ht="26.25" customHeight="1">
      <c r="A3289" s="167"/>
      <c r="B3289" s="276"/>
      <c r="C3289" s="168"/>
      <c r="D3289" s="168"/>
      <c r="E3289" s="168"/>
      <c r="F3289" s="167"/>
      <c r="G3289" s="168"/>
      <c r="H3289" s="168"/>
      <c r="I3289" s="168"/>
      <c r="J3289" s="168"/>
      <c r="K3289" s="168"/>
      <c r="L3289" s="196"/>
    </row>
    <row r="3290" spans="1:12" ht="26.25" customHeight="1">
      <c r="A3290" s="167"/>
      <c r="B3290" s="276"/>
      <c r="C3290" s="168"/>
      <c r="D3290" s="168"/>
      <c r="E3290" s="168"/>
      <c r="F3290" s="167"/>
      <c r="G3290" s="168"/>
      <c r="H3290" s="168"/>
      <c r="I3290" s="168"/>
      <c r="J3290" s="168"/>
      <c r="K3290" s="168"/>
      <c r="L3290" s="196"/>
    </row>
    <row r="3291" spans="1:12" ht="26.25" customHeight="1">
      <c r="A3291" s="167"/>
      <c r="B3291" s="276"/>
      <c r="C3291" s="168"/>
      <c r="D3291" s="168"/>
      <c r="E3291" s="168"/>
      <c r="F3291" s="167"/>
      <c r="G3291" s="168"/>
      <c r="H3291" s="168"/>
      <c r="I3291" s="168"/>
      <c r="J3291" s="168"/>
      <c r="K3291" s="168"/>
      <c r="L3291" s="196"/>
    </row>
    <row r="3292" spans="1:12" ht="26.25" customHeight="1">
      <c r="A3292" s="167"/>
      <c r="B3292" s="276"/>
      <c r="C3292" s="168"/>
      <c r="D3292" s="168"/>
      <c r="E3292" s="168"/>
      <c r="F3292" s="167"/>
      <c r="G3292" s="168"/>
      <c r="H3292" s="168"/>
      <c r="I3292" s="168"/>
      <c r="J3292" s="168"/>
      <c r="K3292" s="168"/>
      <c r="L3292" s="196"/>
    </row>
    <row r="3293" spans="1:12" ht="26.25" customHeight="1">
      <c r="A3293" s="167"/>
      <c r="B3293" s="276"/>
      <c r="C3293" s="168"/>
      <c r="D3293" s="168"/>
      <c r="E3293" s="168"/>
      <c r="F3293" s="167"/>
      <c r="G3293" s="168"/>
      <c r="H3293" s="168"/>
      <c r="I3293" s="168"/>
      <c r="J3293" s="168"/>
      <c r="K3293" s="168"/>
      <c r="L3293" s="196"/>
    </row>
    <row r="3294" spans="1:12" ht="26.25" customHeight="1">
      <c r="A3294" s="167"/>
      <c r="B3294" s="276"/>
      <c r="C3294" s="168"/>
      <c r="D3294" s="168"/>
      <c r="E3294" s="168"/>
      <c r="F3294" s="167"/>
      <c r="G3294" s="168"/>
      <c r="H3294" s="168"/>
      <c r="I3294" s="168"/>
      <c r="J3294" s="168"/>
      <c r="K3294" s="168"/>
      <c r="L3294" s="196"/>
    </row>
    <row r="3295" spans="1:12" ht="26.25" customHeight="1">
      <c r="A3295" s="167"/>
      <c r="B3295" s="276"/>
      <c r="C3295" s="168"/>
      <c r="D3295" s="168"/>
      <c r="E3295" s="168"/>
      <c r="F3295" s="167"/>
      <c r="G3295" s="168"/>
      <c r="H3295" s="168"/>
      <c r="I3295" s="168"/>
      <c r="J3295" s="168"/>
      <c r="K3295" s="168"/>
      <c r="L3295" s="196"/>
    </row>
    <row r="3296" spans="1:12" ht="26.25" customHeight="1">
      <c r="A3296" s="167"/>
      <c r="B3296" s="276"/>
      <c r="C3296" s="168"/>
      <c r="D3296" s="168"/>
      <c r="E3296" s="168"/>
      <c r="F3296" s="167"/>
      <c r="G3296" s="168"/>
      <c r="H3296" s="168"/>
      <c r="I3296" s="168"/>
      <c r="J3296" s="168"/>
      <c r="K3296" s="168"/>
      <c r="L3296" s="196"/>
    </row>
    <row r="3297" spans="1:12" ht="26.25" customHeight="1">
      <c r="A3297" s="167"/>
      <c r="B3297" s="276"/>
      <c r="C3297" s="168"/>
      <c r="D3297" s="168"/>
      <c r="E3297" s="168"/>
      <c r="F3297" s="167"/>
      <c r="G3297" s="168"/>
      <c r="H3297" s="168"/>
      <c r="I3297" s="168"/>
      <c r="J3297" s="168"/>
      <c r="K3297" s="168"/>
      <c r="L3297" s="196"/>
    </row>
    <row r="3298" spans="1:12" ht="26.25" customHeight="1">
      <c r="A3298" s="167"/>
      <c r="B3298" s="276"/>
      <c r="C3298" s="168"/>
      <c r="D3298" s="168"/>
      <c r="E3298" s="168"/>
      <c r="F3298" s="167"/>
      <c r="G3298" s="168"/>
      <c r="H3298" s="168"/>
      <c r="I3298" s="168"/>
      <c r="J3298" s="168"/>
      <c r="K3298" s="168"/>
      <c r="L3298" s="196"/>
    </row>
    <row r="3299" spans="1:12" ht="26.25" customHeight="1">
      <c r="A3299" s="167"/>
      <c r="B3299" s="276"/>
      <c r="C3299" s="168"/>
      <c r="D3299" s="168"/>
      <c r="E3299" s="168"/>
      <c r="F3299" s="167"/>
      <c r="G3299" s="168"/>
      <c r="H3299" s="168"/>
      <c r="I3299" s="168"/>
      <c r="J3299" s="168"/>
      <c r="K3299" s="168"/>
      <c r="L3299" s="196"/>
    </row>
    <row r="3300" spans="1:12" ht="26.25" customHeight="1">
      <c r="A3300" s="167"/>
      <c r="B3300" s="276"/>
      <c r="C3300" s="168"/>
      <c r="D3300" s="168"/>
      <c r="E3300" s="168"/>
      <c r="F3300" s="167"/>
      <c r="G3300" s="168"/>
      <c r="H3300" s="168"/>
      <c r="I3300" s="168"/>
      <c r="J3300" s="168"/>
      <c r="K3300" s="168"/>
      <c r="L3300" s="196"/>
    </row>
    <row r="3301" spans="1:12" ht="26.25" customHeight="1">
      <c r="A3301" s="167"/>
      <c r="B3301" s="276"/>
      <c r="C3301" s="168"/>
      <c r="D3301" s="168"/>
      <c r="E3301" s="168"/>
      <c r="F3301" s="167"/>
      <c r="G3301" s="168"/>
      <c r="H3301" s="168"/>
      <c r="I3301" s="168"/>
      <c r="J3301" s="168"/>
      <c r="K3301" s="168"/>
      <c r="L3301" s="196"/>
    </row>
    <row r="3302" spans="1:12" ht="26.25" customHeight="1">
      <c r="A3302" s="167"/>
      <c r="B3302" s="276"/>
      <c r="C3302" s="168"/>
      <c r="D3302" s="168"/>
      <c r="E3302" s="168"/>
      <c r="F3302" s="167"/>
      <c r="G3302" s="168"/>
      <c r="H3302" s="168"/>
      <c r="I3302" s="168"/>
      <c r="J3302" s="168"/>
      <c r="K3302" s="168"/>
      <c r="L3302" s="196"/>
    </row>
    <row r="3303" spans="1:12" ht="26.25" customHeight="1">
      <c r="A3303" s="167"/>
      <c r="B3303" s="276"/>
      <c r="C3303" s="168"/>
      <c r="D3303" s="168"/>
      <c r="E3303" s="168"/>
      <c r="F3303" s="167"/>
      <c r="G3303" s="168"/>
      <c r="H3303" s="168"/>
      <c r="I3303" s="168"/>
      <c r="J3303" s="168"/>
      <c r="K3303" s="168"/>
      <c r="L3303" s="196"/>
    </row>
    <row r="3304" spans="1:12" ht="26.25" customHeight="1">
      <c r="A3304" s="167"/>
      <c r="B3304" s="276"/>
      <c r="C3304" s="168"/>
      <c r="D3304" s="168"/>
      <c r="E3304" s="168"/>
      <c r="F3304" s="167"/>
      <c r="G3304" s="168"/>
      <c r="H3304" s="168"/>
      <c r="I3304" s="168"/>
      <c r="J3304" s="168"/>
      <c r="K3304" s="168"/>
      <c r="L3304" s="196"/>
    </row>
    <row r="3305" spans="1:12" ht="26.25" customHeight="1">
      <c r="A3305" s="167"/>
      <c r="B3305" s="276"/>
      <c r="C3305" s="168"/>
      <c r="D3305" s="168"/>
      <c r="E3305" s="168"/>
      <c r="F3305" s="167"/>
      <c r="G3305" s="168"/>
      <c r="H3305" s="168"/>
      <c r="I3305" s="168"/>
      <c r="J3305" s="168"/>
      <c r="K3305" s="168"/>
      <c r="L3305" s="196"/>
    </row>
    <row r="3306" spans="1:12" ht="26.25" customHeight="1">
      <c r="A3306" s="167"/>
      <c r="B3306" s="276"/>
      <c r="C3306" s="168"/>
      <c r="D3306" s="168"/>
      <c r="E3306" s="168"/>
      <c r="F3306" s="167"/>
      <c r="G3306" s="168"/>
      <c r="H3306" s="168"/>
      <c r="I3306" s="168"/>
      <c r="J3306" s="168"/>
      <c r="K3306" s="168"/>
      <c r="L3306" s="196"/>
    </row>
    <row r="3307" spans="1:12" ht="26.25" customHeight="1">
      <c r="A3307" s="167"/>
      <c r="B3307" s="276"/>
      <c r="C3307" s="168"/>
      <c r="D3307" s="168"/>
      <c r="E3307" s="168"/>
      <c r="F3307" s="167"/>
      <c r="G3307" s="168"/>
      <c r="H3307" s="168"/>
      <c r="I3307" s="168"/>
      <c r="J3307" s="168"/>
      <c r="K3307" s="168"/>
      <c r="L3307" s="196"/>
    </row>
    <row r="3308" spans="1:12" ht="26.25" customHeight="1">
      <c r="A3308" s="167"/>
      <c r="B3308" s="276"/>
      <c r="C3308" s="168"/>
      <c r="D3308" s="168"/>
      <c r="E3308" s="168"/>
      <c r="F3308" s="167"/>
      <c r="G3308" s="168"/>
      <c r="H3308" s="168"/>
      <c r="I3308" s="168"/>
      <c r="J3308" s="168"/>
      <c r="K3308" s="168"/>
      <c r="L3308" s="196"/>
    </row>
    <row r="3309" spans="1:12" ht="26.25" customHeight="1">
      <c r="A3309" s="167"/>
      <c r="B3309" s="276"/>
      <c r="C3309" s="168"/>
      <c r="D3309" s="168"/>
      <c r="E3309" s="168"/>
      <c r="F3309" s="167"/>
      <c r="G3309" s="168"/>
      <c r="H3309" s="168"/>
      <c r="I3309" s="168"/>
      <c r="J3309" s="168"/>
      <c r="K3309" s="168"/>
      <c r="L3309" s="196"/>
    </row>
    <row r="3310" spans="1:12" ht="26.25" customHeight="1">
      <c r="A3310" s="167"/>
      <c r="B3310" s="276"/>
      <c r="C3310" s="168"/>
      <c r="D3310" s="168"/>
      <c r="E3310" s="168"/>
      <c r="F3310" s="167"/>
      <c r="G3310" s="168"/>
      <c r="H3310" s="168"/>
      <c r="I3310" s="168"/>
      <c r="J3310" s="168"/>
      <c r="K3310" s="168"/>
      <c r="L3310" s="196"/>
    </row>
    <row r="3311" spans="1:12" ht="26.25" customHeight="1">
      <c r="A3311" s="167"/>
      <c r="B3311" s="276"/>
      <c r="C3311" s="168"/>
      <c r="D3311" s="168"/>
      <c r="E3311" s="168"/>
      <c r="F3311" s="167"/>
      <c r="G3311" s="168"/>
      <c r="H3311" s="168"/>
      <c r="I3311" s="168"/>
      <c r="J3311" s="168"/>
      <c r="K3311" s="168"/>
      <c r="L3311" s="196"/>
    </row>
    <row r="3312" spans="1:12" ht="26.25" customHeight="1">
      <c r="A3312" s="167"/>
      <c r="B3312" s="276"/>
      <c r="C3312" s="168"/>
      <c r="D3312" s="168"/>
      <c r="E3312" s="168"/>
      <c r="F3312" s="167"/>
      <c r="G3312" s="168"/>
      <c r="H3312" s="168"/>
      <c r="I3312" s="168"/>
      <c r="J3312" s="168"/>
      <c r="K3312" s="168"/>
      <c r="L3312" s="196"/>
    </row>
    <row r="3313" spans="1:12" ht="26.25" customHeight="1">
      <c r="A3313" s="167"/>
      <c r="B3313" s="276"/>
      <c r="C3313" s="168"/>
      <c r="D3313" s="168"/>
      <c r="E3313" s="168"/>
      <c r="F3313" s="167"/>
      <c r="G3313" s="168"/>
      <c r="H3313" s="168"/>
      <c r="I3313" s="168"/>
      <c r="J3313" s="168"/>
      <c r="K3313" s="168"/>
      <c r="L3313" s="196"/>
    </row>
    <row r="3314" spans="1:12" ht="26.25" customHeight="1">
      <c r="A3314" s="167"/>
      <c r="B3314" s="276"/>
      <c r="C3314" s="168"/>
      <c r="D3314" s="168"/>
      <c r="E3314" s="168"/>
      <c r="F3314" s="167"/>
      <c r="G3314" s="168"/>
      <c r="H3314" s="168"/>
      <c r="I3314" s="168"/>
      <c r="J3314" s="168"/>
      <c r="K3314" s="168"/>
      <c r="L3314" s="196"/>
    </row>
    <row r="3315" spans="1:12" ht="26.25" customHeight="1">
      <c r="A3315" s="167"/>
      <c r="B3315" s="276"/>
      <c r="C3315" s="168"/>
      <c r="D3315" s="168"/>
      <c r="E3315" s="168"/>
      <c r="F3315" s="167"/>
      <c r="G3315" s="168"/>
      <c r="H3315" s="168"/>
      <c r="I3315" s="168"/>
      <c r="J3315" s="168"/>
      <c r="K3315" s="168"/>
      <c r="L3315" s="196"/>
    </row>
    <row r="3316" spans="1:12" ht="26.25" customHeight="1">
      <c r="A3316" s="167"/>
      <c r="B3316" s="276"/>
      <c r="C3316" s="168"/>
      <c r="D3316" s="168"/>
      <c r="E3316" s="168"/>
      <c r="F3316" s="167"/>
      <c r="G3316" s="168"/>
      <c r="H3316" s="168"/>
      <c r="I3316" s="168"/>
      <c r="J3316" s="168"/>
      <c r="K3316" s="168"/>
      <c r="L3316" s="196"/>
    </row>
    <row r="3317" spans="1:12" ht="26.25" customHeight="1">
      <c r="A3317" s="167"/>
      <c r="B3317" s="276"/>
      <c r="C3317" s="168"/>
      <c r="D3317" s="168"/>
      <c r="E3317" s="168"/>
      <c r="F3317" s="167"/>
      <c r="G3317" s="168"/>
      <c r="H3317" s="168"/>
      <c r="I3317" s="168"/>
      <c r="J3317" s="168"/>
      <c r="K3317" s="168"/>
      <c r="L3317" s="196"/>
    </row>
    <row r="3318" spans="1:12" ht="26.25" customHeight="1">
      <c r="A3318" s="167"/>
      <c r="B3318" s="276"/>
      <c r="C3318" s="168"/>
      <c r="D3318" s="168"/>
      <c r="E3318" s="168"/>
      <c r="F3318" s="167"/>
      <c r="G3318" s="168"/>
      <c r="H3318" s="168"/>
      <c r="I3318" s="168"/>
      <c r="J3318" s="168"/>
      <c r="K3318" s="168"/>
      <c r="L3318" s="196"/>
    </row>
    <row r="3319" spans="1:12" ht="26.25" customHeight="1">
      <c r="A3319" s="167"/>
      <c r="B3319" s="276"/>
      <c r="C3319" s="168"/>
      <c r="D3319" s="168"/>
      <c r="E3319" s="168"/>
      <c r="F3319" s="167"/>
      <c r="G3319" s="168"/>
      <c r="H3319" s="168"/>
      <c r="I3319" s="168"/>
      <c r="J3319" s="168"/>
      <c r="K3319" s="168"/>
      <c r="L3319" s="196"/>
    </row>
    <row r="3320" spans="1:12" ht="26.25" customHeight="1">
      <c r="A3320" s="167"/>
      <c r="B3320" s="276"/>
      <c r="C3320" s="168"/>
      <c r="D3320" s="168"/>
      <c r="E3320" s="168"/>
      <c r="F3320" s="167"/>
      <c r="G3320" s="168"/>
      <c r="H3320" s="168"/>
      <c r="I3320" s="168"/>
      <c r="J3320" s="168"/>
      <c r="K3320" s="168"/>
      <c r="L3320" s="196"/>
    </row>
    <row r="3321" spans="1:12" ht="26.25" customHeight="1">
      <c r="A3321" s="167"/>
      <c r="B3321" s="276"/>
      <c r="C3321" s="168"/>
      <c r="D3321" s="168"/>
      <c r="E3321" s="168"/>
      <c r="F3321" s="167"/>
      <c r="G3321" s="168"/>
      <c r="H3321" s="168"/>
      <c r="I3321" s="168"/>
      <c r="J3321" s="168"/>
      <c r="K3321" s="168"/>
      <c r="L3321" s="196"/>
    </row>
    <row r="3322" spans="1:12" ht="26.25" customHeight="1">
      <c r="A3322" s="167"/>
      <c r="B3322" s="276"/>
      <c r="C3322" s="168"/>
      <c r="D3322" s="168"/>
      <c r="E3322" s="168"/>
      <c r="F3322" s="167"/>
      <c r="G3322" s="168"/>
      <c r="H3322" s="168"/>
      <c r="I3322" s="168"/>
      <c r="J3322" s="168"/>
      <c r="K3322" s="168"/>
      <c r="L3322" s="196"/>
    </row>
    <row r="3323" spans="1:12" ht="26.25" customHeight="1">
      <c r="A3323" s="167"/>
      <c r="B3323" s="276"/>
      <c r="C3323" s="168"/>
      <c r="D3323" s="168"/>
      <c r="E3323" s="168"/>
      <c r="F3323" s="167"/>
      <c r="G3323" s="168"/>
      <c r="H3323" s="168"/>
      <c r="I3323" s="168"/>
      <c r="J3323" s="168"/>
      <c r="K3323" s="168"/>
      <c r="L3323" s="196"/>
    </row>
    <row r="3324" spans="1:12" ht="26.25" customHeight="1">
      <c r="A3324" s="167"/>
      <c r="B3324" s="276"/>
      <c r="C3324" s="168"/>
      <c r="D3324" s="168"/>
      <c r="E3324" s="168"/>
      <c r="F3324" s="167"/>
      <c r="G3324" s="168"/>
      <c r="H3324" s="168"/>
      <c r="I3324" s="168"/>
      <c r="J3324" s="168"/>
      <c r="K3324" s="168"/>
      <c r="L3324" s="196"/>
    </row>
    <row r="3325" spans="1:12" ht="26.25" customHeight="1">
      <c r="A3325" s="167"/>
      <c r="B3325" s="276"/>
      <c r="C3325" s="168"/>
      <c r="D3325" s="168"/>
      <c r="E3325" s="168"/>
      <c r="F3325" s="167"/>
      <c r="G3325" s="168"/>
      <c r="H3325" s="168"/>
      <c r="I3325" s="168"/>
      <c r="J3325" s="168"/>
      <c r="K3325" s="168"/>
      <c r="L3325" s="196"/>
    </row>
    <row r="3326" spans="1:12" ht="26.25" customHeight="1">
      <c r="A3326" s="167"/>
      <c r="B3326" s="276"/>
      <c r="C3326" s="168"/>
      <c r="D3326" s="168"/>
      <c r="E3326" s="168"/>
      <c r="F3326" s="167"/>
      <c r="G3326" s="168"/>
      <c r="H3326" s="168"/>
      <c r="I3326" s="168"/>
      <c r="J3326" s="168"/>
      <c r="K3326" s="168"/>
      <c r="L3326" s="196"/>
    </row>
    <row r="3327" spans="1:12" ht="26.25" customHeight="1">
      <c r="A3327" s="167"/>
      <c r="B3327" s="276"/>
      <c r="C3327" s="168"/>
      <c r="D3327" s="168"/>
      <c r="E3327" s="168"/>
      <c r="F3327" s="167"/>
      <c r="G3327" s="168"/>
      <c r="H3327" s="168"/>
      <c r="I3327" s="168"/>
      <c r="J3327" s="168"/>
      <c r="K3327" s="168"/>
      <c r="L3327" s="196"/>
    </row>
    <row r="3328" spans="1:12" ht="26.25" customHeight="1">
      <c r="A3328" s="167"/>
      <c r="B3328" s="276"/>
      <c r="C3328" s="168"/>
      <c r="D3328" s="168"/>
      <c r="E3328" s="168"/>
      <c r="F3328" s="167"/>
      <c r="G3328" s="168"/>
      <c r="H3328" s="168"/>
      <c r="I3328" s="168"/>
      <c r="J3328" s="168"/>
      <c r="K3328" s="168"/>
      <c r="L3328" s="196"/>
    </row>
    <row r="3329" spans="1:12" ht="26.25" customHeight="1">
      <c r="A3329" s="167"/>
      <c r="B3329" s="276"/>
      <c r="C3329" s="168"/>
      <c r="D3329" s="168"/>
      <c r="E3329" s="168"/>
      <c r="F3329" s="167"/>
      <c r="G3329" s="168"/>
      <c r="H3329" s="168"/>
      <c r="I3329" s="168"/>
      <c r="J3329" s="168"/>
      <c r="K3329" s="168"/>
      <c r="L3329" s="196"/>
    </row>
    <row r="3330" spans="1:12" ht="26.25" customHeight="1">
      <c r="A3330" s="167"/>
      <c r="B3330" s="276"/>
      <c r="C3330" s="168"/>
      <c r="D3330" s="168"/>
      <c r="E3330" s="168"/>
      <c r="F3330" s="167"/>
      <c r="G3330" s="168"/>
      <c r="H3330" s="168"/>
      <c r="I3330" s="168"/>
      <c r="J3330" s="168"/>
      <c r="K3330" s="168"/>
      <c r="L3330" s="196"/>
    </row>
    <row r="3331" spans="1:12" ht="26.25" customHeight="1">
      <c r="A3331" s="167"/>
      <c r="B3331" s="276"/>
      <c r="C3331" s="168"/>
      <c r="D3331" s="168"/>
      <c r="E3331" s="168"/>
      <c r="F3331" s="167"/>
      <c r="G3331" s="168"/>
      <c r="H3331" s="168"/>
      <c r="I3331" s="168"/>
      <c r="J3331" s="168"/>
      <c r="K3331" s="168"/>
      <c r="L3331" s="196"/>
    </row>
    <row r="3332" spans="1:12" ht="26.25" customHeight="1">
      <c r="A3332" s="167"/>
      <c r="B3332" s="276"/>
      <c r="C3332" s="168"/>
      <c r="D3332" s="168"/>
      <c r="E3332" s="168"/>
      <c r="F3332" s="167"/>
      <c r="G3332" s="168"/>
      <c r="H3332" s="168"/>
      <c r="I3332" s="168"/>
      <c r="J3332" s="168"/>
      <c r="K3332" s="168"/>
      <c r="L3332" s="196"/>
    </row>
    <row r="3333" spans="1:12" ht="26.25" customHeight="1">
      <c r="A3333" s="167"/>
      <c r="B3333" s="276"/>
      <c r="C3333" s="168"/>
      <c r="D3333" s="168"/>
      <c r="E3333" s="168"/>
      <c r="F3333" s="167"/>
      <c r="G3333" s="168"/>
      <c r="H3333" s="168"/>
      <c r="I3333" s="168"/>
      <c r="J3333" s="168"/>
      <c r="K3333" s="168"/>
      <c r="L3333" s="196"/>
    </row>
    <row r="3334" spans="1:12" ht="26.25" customHeight="1">
      <c r="A3334" s="167"/>
      <c r="B3334" s="276"/>
      <c r="C3334" s="168"/>
      <c r="D3334" s="168"/>
      <c r="E3334" s="168"/>
      <c r="F3334" s="167"/>
      <c r="G3334" s="168"/>
      <c r="H3334" s="168"/>
      <c r="I3334" s="168"/>
      <c r="J3334" s="168"/>
      <c r="K3334" s="168"/>
      <c r="L3334" s="196"/>
    </row>
    <row r="3335" spans="1:12" ht="26.25" customHeight="1">
      <c r="A3335" s="167"/>
      <c r="B3335" s="276"/>
      <c r="C3335" s="168"/>
      <c r="D3335" s="168"/>
      <c r="E3335" s="168"/>
      <c r="F3335" s="167"/>
      <c r="G3335" s="168"/>
      <c r="H3335" s="168"/>
      <c r="I3335" s="168"/>
      <c r="J3335" s="168"/>
      <c r="K3335" s="168"/>
      <c r="L3335" s="196"/>
    </row>
    <row r="3336" spans="1:12" ht="26.25" customHeight="1">
      <c r="A3336" s="167"/>
      <c r="B3336" s="276"/>
      <c r="C3336" s="168"/>
      <c r="D3336" s="168"/>
      <c r="E3336" s="168"/>
      <c r="F3336" s="167"/>
      <c r="G3336" s="168"/>
      <c r="H3336" s="168"/>
      <c r="I3336" s="168"/>
      <c r="J3336" s="168"/>
      <c r="K3336" s="168"/>
      <c r="L3336" s="196"/>
    </row>
    <row r="3337" spans="1:12" ht="26.25" customHeight="1">
      <c r="A3337" s="167"/>
      <c r="B3337" s="276"/>
      <c r="C3337" s="168"/>
      <c r="D3337" s="168"/>
      <c r="E3337" s="168"/>
      <c r="F3337" s="167"/>
      <c r="G3337" s="168"/>
      <c r="H3337" s="168"/>
      <c r="I3337" s="168"/>
      <c r="J3337" s="168"/>
      <c r="K3337" s="168"/>
      <c r="L3337" s="196"/>
    </row>
    <row r="3338" spans="1:12" ht="26.25" customHeight="1">
      <c r="A3338" s="167"/>
      <c r="B3338" s="276"/>
      <c r="C3338" s="168"/>
      <c r="D3338" s="168"/>
      <c r="E3338" s="168"/>
      <c r="F3338" s="167"/>
      <c r="G3338" s="168"/>
      <c r="H3338" s="168"/>
      <c r="I3338" s="168"/>
      <c r="J3338" s="168"/>
      <c r="K3338" s="168"/>
      <c r="L3338" s="196"/>
    </row>
    <row r="3339" spans="1:12" ht="26.25" customHeight="1">
      <c r="A3339" s="167"/>
      <c r="B3339" s="276"/>
      <c r="C3339" s="168"/>
      <c r="D3339" s="168"/>
      <c r="E3339" s="168"/>
      <c r="F3339" s="167"/>
      <c r="G3339" s="168"/>
      <c r="H3339" s="168"/>
      <c r="I3339" s="168"/>
      <c r="J3339" s="168"/>
      <c r="K3339" s="168"/>
      <c r="L3339" s="196"/>
    </row>
    <row r="3340" spans="1:12" ht="26.25" customHeight="1">
      <c r="A3340" s="167"/>
      <c r="B3340" s="276"/>
      <c r="C3340" s="168"/>
      <c r="D3340" s="168"/>
      <c r="E3340" s="168"/>
      <c r="F3340" s="167"/>
      <c r="G3340" s="168"/>
      <c r="H3340" s="168"/>
      <c r="I3340" s="168"/>
      <c r="J3340" s="168"/>
      <c r="K3340" s="168"/>
      <c r="L3340" s="196"/>
    </row>
    <row r="3341" spans="1:12" ht="26.25" customHeight="1">
      <c r="A3341" s="167"/>
      <c r="B3341" s="276"/>
      <c r="C3341" s="168"/>
      <c r="D3341" s="168"/>
      <c r="E3341" s="168"/>
      <c r="F3341" s="167"/>
      <c r="G3341" s="168"/>
      <c r="H3341" s="168"/>
      <c r="I3341" s="168"/>
      <c r="J3341" s="168"/>
      <c r="K3341" s="168"/>
      <c r="L3341" s="196"/>
    </row>
    <row r="3342" spans="1:12" ht="26.25" customHeight="1">
      <c r="A3342" s="167"/>
      <c r="B3342" s="276"/>
      <c r="C3342" s="168"/>
      <c r="D3342" s="168"/>
      <c r="E3342" s="168"/>
      <c r="F3342" s="167"/>
      <c r="G3342" s="168"/>
      <c r="H3342" s="168"/>
      <c r="I3342" s="168"/>
      <c r="J3342" s="168"/>
      <c r="K3342" s="168"/>
      <c r="L3342" s="196"/>
    </row>
    <row r="3343" spans="1:12" ht="26.25" customHeight="1">
      <c r="A3343" s="167"/>
      <c r="B3343" s="276"/>
      <c r="C3343" s="168"/>
      <c r="D3343" s="168"/>
      <c r="E3343" s="168"/>
      <c r="F3343" s="167"/>
      <c r="G3343" s="168"/>
      <c r="H3343" s="168"/>
      <c r="I3343" s="168"/>
      <c r="J3343" s="168"/>
      <c r="K3343" s="168"/>
      <c r="L3343" s="196"/>
    </row>
    <row r="3344" spans="1:12" ht="26.25" customHeight="1">
      <c r="A3344" s="167"/>
      <c r="B3344" s="276"/>
      <c r="C3344" s="168"/>
      <c r="D3344" s="168"/>
      <c r="E3344" s="168"/>
      <c r="F3344" s="167"/>
      <c r="G3344" s="168"/>
      <c r="H3344" s="168"/>
      <c r="I3344" s="168"/>
      <c r="J3344" s="168"/>
      <c r="K3344" s="168"/>
      <c r="L3344" s="196"/>
    </row>
    <row r="3345" spans="1:12" ht="26.25" customHeight="1">
      <c r="A3345" s="167"/>
      <c r="B3345" s="276"/>
      <c r="C3345" s="168"/>
      <c r="D3345" s="168"/>
      <c r="E3345" s="168"/>
      <c r="F3345" s="167"/>
      <c r="G3345" s="168"/>
      <c r="H3345" s="168"/>
      <c r="I3345" s="168"/>
      <c r="J3345" s="168"/>
      <c r="K3345" s="168"/>
      <c r="L3345" s="196"/>
    </row>
    <row r="3346" spans="1:12" ht="26.25" customHeight="1">
      <c r="A3346" s="167"/>
      <c r="B3346" s="276"/>
      <c r="C3346" s="168"/>
      <c r="D3346" s="168"/>
      <c r="E3346" s="168"/>
      <c r="F3346" s="167"/>
      <c r="G3346" s="168"/>
      <c r="H3346" s="168"/>
      <c r="I3346" s="168"/>
      <c r="J3346" s="168"/>
      <c r="K3346" s="168"/>
      <c r="L3346" s="196"/>
    </row>
    <row r="3347" spans="1:12" ht="26.25" customHeight="1">
      <c r="A3347" s="167"/>
      <c r="B3347" s="276"/>
      <c r="C3347" s="168"/>
      <c r="D3347" s="168"/>
      <c r="E3347" s="168"/>
      <c r="F3347" s="167"/>
      <c r="G3347" s="168"/>
      <c r="H3347" s="168"/>
      <c r="I3347" s="168"/>
      <c r="J3347" s="168"/>
      <c r="K3347" s="168"/>
      <c r="L3347" s="196"/>
    </row>
    <row r="3348" spans="1:12" ht="26.25" customHeight="1">
      <c r="A3348" s="167"/>
      <c r="B3348" s="276"/>
      <c r="C3348" s="168"/>
      <c r="D3348" s="168"/>
      <c r="E3348" s="168"/>
      <c r="F3348" s="167"/>
      <c r="G3348" s="168"/>
      <c r="H3348" s="168"/>
      <c r="I3348" s="168"/>
      <c r="J3348" s="168"/>
      <c r="K3348" s="168"/>
      <c r="L3348" s="196"/>
    </row>
    <row r="3349" spans="1:12" ht="26.25" customHeight="1">
      <c r="A3349" s="167"/>
      <c r="B3349" s="276"/>
      <c r="C3349" s="168"/>
      <c r="D3349" s="168"/>
      <c r="E3349" s="168"/>
      <c r="F3349" s="167"/>
      <c r="G3349" s="168"/>
      <c r="H3349" s="168"/>
      <c r="I3349" s="168"/>
      <c r="J3349" s="168"/>
      <c r="K3349" s="168"/>
      <c r="L3349" s="196"/>
    </row>
    <row r="3350" spans="1:12" ht="26.25" customHeight="1">
      <c r="A3350" s="167"/>
      <c r="B3350" s="276"/>
      <c r="C3350" s="168"/>
      <c r="D3350" s="168"/>
      <c r="E3350" s="168"/>
      <c r="F3350" s="167"/>
      <c r="G3350" s="168"/>
      <c r="H3350" s="168"/>
      <c r="I3350" s="168"/>
      <c r="J3350" s="168"/>
      <c r="K3350" s="168"/>
      <c r="L3350" s="196"/>
    </row>
    <row r="3351" spans="1:12" ht="26.25" customHeight="1">
      <c r="A3351" s="167"/>
      <c r="B3351" s="276"/>
      <c r="C3351" s="168"/>
      <c r="D3351" s="168"/>
      <c r="E3351" s="168"/>
      <c r="F3351" s="167"/>
      <c r="G3351" s="168"/>
      <c r="H3351" s="168"/>
      <c r="I3351" s="168"/>
      <c r="J3351" s="168"/>
      <c r="K3351" s="168"/>
      <c r="L3351" s="196"/>
    </row>
    <row r="3352" spans="1:12" ht="26.25" customHeight="1">
      <c r="A3352" s="167"/>
      <c r="B3352" s="276"/>
      <c r="C3352" s="168"/>
      <c r="D3352" s="168"/>
      <c r="E3352" s="168"/>
      <c r="F3352" s="167"/>
      <c r="G3352" s="168"/>
      <c r="H3352" s="168"/>
      <c r="I3352" s="168"/>
      <c r="J3352" s="168"/>
      <c r="K3352" s="168"/>
      <c r="L3352" s="196"/>
    </row>
    <row r="3353" spans="1:12" ht="26.25" customHeight="1">
      <c r="A3353" s="167"/>
      <c r="B3353" s="276"/>
      <c r="C3353" s="168"/>
      <c r="D3353" s="168"/>
      <c r="E3353" s="168"/>
      <c r="F3353" s="167"/>
      <c r="G3353" s="168"/>
      <c r="H3353" s="168"/>
      <c r="I3353" s="168"/>
      <c r="J3353" s="168"/>
      <c r="K3353" s="168"/>
      <c r="L3353" s="196"/>
    </row>
    <row r="3354" spans="1:12" ht="26.25" customHeight="1">
      <c r="A3354" s="167"/>
      <c r="B3354" s="276"/>
      <c r="C3354" s="168"/>
      <c r="D3354" s="168"/>
      <c r="E3354" s="168"/>
      <c r="F3354" s="167"/>
      <c r="G3354" s="168"/>
      <c r="H3354" s="168"/>
      <c r="I3354" s="168"/>
      <c r="J3354" s="168"/>
      <c r="K3354" s="168"/>
      <c r="L3354" s="196"/>
    </row>
    <row r="3355" spans="1:12" ht="26.25" customHeight="1">
      <c r="A3355" s="167"/>
      <c r="B3355" s="276"/>
      <c r="C3355" s="168"/>
      <c r="D3355" s="168"/>
      <c r="E3355" s="168"/>
      <c r="F3355" s="167"/>
      <c r="G3355" s="168"/>
      <c r="H3355" s="168"/>
      <c r="I3355" s="168"/>
      <c r="J3355" s="168"/>
      <c r="K3355" s="168"/>
      <c r="L3355" s="196"/>
    </row>
    <row r="3356" spans="1:12" ht="26.25" customHeight="1">
      <c r="A3356" s="167"/>
      <c r="B3356" s="276"/>
      <c r="C3356" s="168"/>
      <c r="D3356" s="168"/>
      <c r="E3356" s="168"/>
      <c r="F3356" s="167"/>
      <c r="G3356" s="168"/>
      <c r="H3356" s="168"/>
      <c r="I3356" s="168"/>
      <c r="J3356" s="168"/>
      <c r="K3356" s="168"/>
      <c r="L3356" s="196"/>
    </row>
    <row r="3357" spans="1:12" ht="26.25" customHeight="1">
      <c r="A3357" s="167"/>
      <c r="B3357" s="276"/>
      <c r="C3357" s="168"/>
      <c r="D3357" s="168"/>
      <c r="E3357" s="168"/>
      <c r="F3357" s="167"/>
      <c r="G3357" s="168"/>
      <c r="H3357" s="168"/>
      <c r="I3357" s="168"/>
      <c r="J3357" s="168"/>
      <c r="K3357" s="168"/>
      <c r="L3357" s="196"/>
    </row>
    <row r="3358" spans="1:12" ht="26.25" customHeight="1">
      <c r="A3358" s="167"/>
      <c r="B3358" s="276"/>
      <c r="C3358" s="168"/>
      <c r="D3358" s="168"/>
      <c r="E3358" s="168"/>
      <c r="F3358" s="167"/>
      <c r="G3358" s="168"/>
      <c r="H3358" s="168"/>
      <c r="I3358" s="168"/>
      <c r="J3358" s="168"/>
      <c r="K3358" s="168"/>
      <c r="L3358" s="196"/>
    </row>
    <row r="3359" spans="1:12" ht="26.25" customHeight="1">
      <c r="A3359" s="167"/>
      <c r="B3359" s="276"/>
      <c r="C3359" s="168"/>
      <c r="D3359" s="168"/>
      <c r="E3359" s="168"/>
      <c r="F3359" s="167"/>
      <c r="G3359" s="168"/>
      <c r="H3359" s="168"/>
      <c r="I3359" s="168"/>
      <c r="J3359" s="168"/>
      <c r="K3359" s="168"/>
      <c r="L3359" s="196"/>
    </row>
    <row r="3360" spans="1:12" ht="26.25" customHeight="1">
      <c r="A3360" s="167"/>
      <c r="B3360" s="276"/>
      <c r="C3360" s="168"/>
      <c r="D3360" s="168"/>
      <c r="E3360" s="168"/>
      <c r="F3360" s="167"/>
      <c r="G3360" s="168"/>
      <c r="H3360" s="168"/>
      <c r="I3360" s="168"/>
      <c r="J3360" s="168"/>
      <c r="K3360" s="168"/>
      <c r="L3360" s="196"/>
    </row>
    <row r="3361" spans="1:12" ht="26.25" customHeight="1">
      <c r="A3361" s="167"/>
      <c r="B3361" s="276"/>
      <c r="C3361" s="168"/>
      <c r="D3361" s="168"/>
      <c r="E3361" s="168"/>
      <c r="F3361" s="167"/>
      <c r="G3361" s="168"/>
      <c r="H3361" s="168"/>
      <c r="I3361" s="168"/>
      <c r="J3361" s="168"/>
      <c r="K3361" s="168"/>
      <c r="L3361" s="196"/>
    </row>
    <row r="3362" spans="1:12" ht="26.25" customHeight="1">
      <c r="A3362" s="167"/>
      <c r="B3362" s="276"/>
      <c r="C3362" s="168"/>
      <c r="D3362" s="168"/>
      <c r="E3362" s="168"/>
      <c r="F3362" s="167"/>
      <c r="G3362" s="168"/>
      <c r="H3362" s="168"/>
      <c r="I3362" s="168"/>
      <c r="J3362" s="168"/>
      <c r="K3362" s="168"/>
      <c r="L3362" s="196"/>
    </row>
    <row r="3363" spans="1:12" ht="26.25" customHeight="1">
      <c r="A3363" s="167"/>
      <c r="B3363" s="276"/>
      <c r="C3363" s="168"/>
      <c r="D3363" s="168"/>
      <c r="E3363" s="168"/>
      <c r="F3363" s="167"/>
      <c r="G3363" s="168"/>
      <c r="H3363" s="168"/>
      <c r="I3363" s="168"/>
      <c r="J3363" s="168"/>
      <c r="K3363" s="168"/>
      <c r="L3363" s="196"/>
    </row>
    <row r="3364" spans="1:12" ht="26.25" customHeight="1">
      <c r="A3364" s="167"/>
      <c r="B3364" s="276"/>
      <c r="C3364" s="168"/>
      <c r="D3364" s="168"/>
      <c r="E3364" s="168"/>
      <c r="F3364" s="167"/>
      <c r="G3364" s="168"/>
      <c r="H3364" s="168"/>
      <c r="I3364" s="168"/>
      <c r="J3364" s="168"/>
      <c r="K3364" s="168"/>
      <c r="L3364" s="196"/>
    </row>
    <row r="3365" spans="1:12" ht="26.25" customHeight="1">
      <c r="A3365" s="167"/>
      <c r="B3365" s="276"/>
      <c r="C3365" s="168"/>
      <c r="D3365" s="168"/>
      <c r="E3365" s="168"/>
      <c r="F3365" s="167"/>
      <c r="G3365" s="168"/>
      <c r="H3365" s="168"/>
      <c r="I3365" s="168"/>
      <c r="J3365" s="168"/>
      <c r="K3365" s="168"/>
      <c r="L3365" s="196"/>
    </row>
    <row r="3366" spans="1:12" ht="26.25" customHeight="1">
      <c r="A3366" s="167"/>
      <c r="B3366" s="276"/>
      <c r="C3366" s="168"/>
      <c r="D3366" s="168"/>
      <c r="E3366" s="168"/>
      <c r="F3366" s="167"/>
      <c r="G3366" s="168"/>
      <c r="H3366" s="168"/>
      <c r="I3366" s="168"/>
      <c r="J3366" s="168"/>
      <c r="K3366" s="168"/>
      <c r="L3366" s="196"/>
    </row>
    <row r="3367" spans="1:12" ht="26.25" customHeight="1">
      <c r="A3367" s="167"/>
      <c r="B3367" s="276"/>
      <c r="C3367" s="168"/>
      <c r="D3367" s="168"/>
      <c r="E3367" s="168"/>
      <c r="F3367" s="167"/>
      <c r="G3367" s="168"/>
      <c r="H3367" s="168"/>
      <c r="I3367" s="168"/>
      <c r="J3367" s="168"/>
      <c r="K3367" s="168"/>
      <c r="L3367" s="196"/>
    </row>
    <row r="3368" spans="1:12" ht="26.25" customHeight="1">
      <c r="A3368" s="167"/>
      <c r="B3368" s="276"/>
      <c r="C3368" s="168"/>
      <c r="D3368" s="168"/>
      <c r="E3368" s="168"/>
      <c r="F3368" s="167"/>
      <c r="G3368" s="168"/>
      <c r="H3368" s="168"/>
      <c r="I3368" s="168"/>
      <c r="J3368" s="168"/>
      <c r="K3368" s="168"/>
      <c r="L3368" s="196"/>
    </row>
    <row r="3369" spans="1:12" ht="26.25" customHeight="1">
      <c r="A3369" s="167"/>
      <c r="B3369" s="276"/>
      <c r="C3369" s="168"/>
      <c r="D3369" s="168"/>
      <c r="E3369" s="168"/>
      <c r="F3369" s="167"/>
      <c r="G3369" s="168"/>
      <c r="H3369" s="168"/>
      <c r="I3369" s="168"/>
      <c r="J3369" s="168"/>
      <c r="K3369" s="168"/>
      <c r="L3369" s="196"/>
    </row>
    <row r="3370" spans="1:12" ht="26.25" customHeight="1">
      <c r="A3370" s="167"/>
      <c r="B3370" s="276"/>
      <c r="C3370" s="168"/>
      <c r="D3370" s="168"/>
      <c r="E3370" s="168"/>
      <c r="F3370" s="167"/>
      <c r="G3370" s="168"/>
      <c r="H3370" s="168"/>
      <c r="I3370" s="168"/>
      <c r="J3370" s="168"/>
      <c r="K3370" s="168"/>
      <c r="L3370" s="196"/>
    </row>
    <row r="3371" spans="1:12" ht="26.25" customHeight="1">
      <c r="A3371" s="167"/>
      <c r="B3371" s="276"/>
      <c r="C3371" s="168"/>
      <c r="D3371" s="168"/>
      <c r="E3371" s="168"/>
      <c r="F3371" s="167"/>
      <c r="G3371" s="168"/>
      <c r="H3371" s="168"/>
      <c r="I3371" s="168"/>
      <c r="J3371" s="168"/>
      <c r="K3371" s="168"/>
      <c r="L3371" s="196"/>
    </row>
    <row r="3372" spans="1:12" ht="26.25" customHeight="1">
      <c r="A3372" s="167"/>
      <c r="B3372" s="276"/>
      <c r="C3372" s="168"/>
      <c r="D3372" s="168"/>
      <c r="E3372" s="168"/>
      <c r="F3372" s="167"/>
      <c r="G3372" s="168"/>
      <c r="H3372" s="168"/>
      <c r="I3372" s="168"/>
      <c r="J3372" s="168"/>
      <c r="K3372" s="168"/>
      <c r="L3372" s="196"/>
    </row>
    <row r="3373" spans="1:12" ht="26.25" customHeight="1">
      <c r="A3373" s="167"/>
      <c r="B3373" s="276"/>
      <c r="C3373" s="168"/>
      <c r="D3373" s="168"/>
      <c r="E3373" s="168"/>
      <c r="F3373" s="167"/>
      <c r="G3373" s="168"/>
      <c r="H3373" s="168"/>
      <c r="I3373" s="168"/>
      <c r="J3373" s="168"/>
      <c r="K3373" s="168"/>
      <c r="L3373" s="196"/>
    </row>
    <row r="3374" spans="1:12" ht="26.25" customHeight="1">
      <c r="A3374" s="167"/>
      <c r="B3374" s="276"/>
      <c r="C3374" s="168"/>
      <c r="D3374" s="168"/>
      <c r="E3374" s="168"/>
      <c r="F3374" s="167"/>
      <c r="G3374" s="168"/>
      <c r="H3374" s="168"/>
      <c r="I3374" s="168"/>
      <c r="J3374" s="168"/>
      <c r="K3374" s="168"/>
      <c r="L3374" s="196"/>
    </row>
    <row r="3375" spans="1:12" ht="26.25" customHeight="1">
      <c r="A3375" s="167"/>
      <c r="B3375" s="276"/>
      <c r="C3375" s="168"/>
      <c r="D3375" s="168"/>
      <c r="E3375" s="168"/>
      <c r="F3375" s="167"/>
      <c r="G3375" s="168"/>
      <c r="H3375" s="168"/>
      <c r="I3375" s="168"/>
      <c r="J3375" s="168"/>
      <c r="K3375" s="168"/>
      <c r="L3375" s="196"/>
    </row>
    <row r="3376" spans="1:12" ht="26.25" customHeight="1">
      <c r="A3376" s="167"/>
      <c r="B3376" s="276"/>
      <c r="C3376" s="168"/>
      <c r="D3376" s="168"/>
      <c r="E3376" s="168"/>
      <c r="F3376" s="167"/>
      <c r="G3376" s="168"/>
      <c r="H3376" s="168"/>
      <c r="I3376" s="168"/>
      <c r="J3376" s="168"/>
      <c r="K3376" s="168"/>
      <c r="L3376" s="196"/>
    </row>
    <row r="3377" spans="1:12" ht="26.25" customHeight="1">
      <c r="A3377" s="167"/>
      <c r="B3377" s="276"/>
      <c r="C3377" s="168"/>
      <c r="D3377" s="168"/>
      <c r="E3377" s="168"/>
      <c r="F3377" s="167"/>
      <c r="G3377" s="168"/>
      <c r="H3377" s="168"/>
      <c r="I3377" s="168"/>
      <c r="J3377" s="168"/>
      <c r="K3377" s="168"/>
      <c r="L3377" s="196"/>
    </row>
    <row r="3378" spans="1:12" ht="26.25" customHeight="1">
      <c r="A3378" s="167"/>
      <c r="B3378" s="276"/>
      <c r="C3378" s="168"/>
      <c r="D3378" s="168"/>
      <c r="E3378" s="168"/>
      <c r="F3378" s="167"/>
      <c r="G3378" s="168"/>
      <c r="H3378" s="168"/>
      <c r="I3378" s="168"/>
      <c r="J3378" s="168"/>
      <c r="K3378" s="168"/>
      <c r="L3378" s="196"/>
    </row>
    <row r="3379" spans="1:12" ht="26.25" customHeight="1">
      <c r="A3379" s="167"/>
      <c r="B3379" s="276"/>
      <c r="C3379" s="168"/>
      <c r="D3379" s="168"/>
      <c r="E3379" s="168"/>
      <c r="F3379" s="167"/>
      <c r="G3379" s="168"/>
      <c r="H3379" s="168"/>
      <c r="I3379" s="168"/>
      <c r="J3379" s="168"/>
      <c r="K3379" s="168"/>
      <c r="L3379" s="196"/>
    </row>
    <row r="3380" spans="1:12" ht="26.25" customHeight="1">
      <c r="A3380" s="167"/>
      <c r="B3380" s="276"/>
      <c r="C3380" s="168"/>
      <c r="D3380" s="168"/>
      <c r="E3380" s="168"/>
      <c r="F3380" s="167"/>
      <c r="G3380" s="168"/>
      <c r="H3380" s="168"/>
      <c r="I3380" s="168"/>
      <c r="J3380" s="168"/>
      <c r="K3380" s="168"/>
      <c r="L3380" s="196"/>
    </row>
    <row r="3381" spans="1:12" ht="26.25" customHeight="1">
      <c r="A3381" s="167"/>
      <c r="B3381" s="276"/>
      <c r="C3381" s="168"/>
      <c r="D3381" s="168"/>
      <c r="E3381" s="168"/>
      <c r="F3381" s="167"/>
      <c r="G3381" s="168"/>
      <c r="H3381" s="168"/>
      <c r="I3381" s="168"/>
      <c r="J3381" s="168"/>
      <c r="K3381" s="168"/>
      <c r="L3381" s="196"/>
    </row>
    <row r="3382" spans="1:12" ht="26.25" customHeight="1">
      <c r="A3382" s="167"/>
      <c r="B3382" s="276"/>
      <c r="C3382" s="168"/>
      <c r="D3382" s="168"/>
      <c r="E3382" s="168"/>
      <c r="F3382" s="167"/>
      <c r="G3382" s="168"/>
      <c r="H3382" s="168"/>
      <c r="I3382" s="168"/>
      <c r="J3382" s="168"/>
      <c r="K3382" s="168"/>
      <c r="L3382" s="196"/>
    </row>
    <row r="3383" spans="1:12" ht="26.25" customHeight="1">
      <c r="A3383" s="167"/>
      <c r="B3383" s="276"/>
      <c r="C3383" s="168"/>
      <c r="D3383" s="168"/>
      <c r="E3383" s="168"/>
      <c r="F3383" s="167"/>
      <c r="G3383" s="168"/>
      <c r="H3383" s="168"/>
      <c r="I3383" s="168"/>
      <c r="J3383" s="168"/>
      <c r="K3383" s="168"/>
      <c r="L3383" s="196"/>
    </row>
    <row r="3384" spans="1:12" ht="26.25" customHeight="1">
      <c r="A3384" s="167"/>
      <c r="B3384" s="276"/>
      <c r="C3384" s="168"/>
      <c r="D3384" s="168"/>
      <c r="E3384" s="168"/>
      <c r="F3384" s="167"/>
      <c r="G3384" s="168"/>
      <c r="H3384" s="168"/>
      <c r="I3384" s="168"/>
      <c r="J3384" s="168"/>
      <c r="K3384" s="168"/>
      <c r="L3384" s="196"/>
    </row>
    <row r="3385" spans="1:12" ht="26.25" customHeight="1">
      <c r="A3385" s="167"/>
      <c r="B3385" s="276"/>
      <c r="C3385" s="168"/>
      <c r="D3385" s="168"/>
      <c r="E3385" s="168"/>
      <c r="F3385" s="167"/>
      <c r="G3385" s="168"/>
      <c r="H3385" s="168"/>
      <c r="I3385" s="168"/>
      <c r="J3385" s="168"/>
      <c r="K3385" s="168"/>
      <c r="L3385" s="196"/>
    </row>
    <row r="3386" spans="1:12" ht="26.25" customHeight="1">
      <c r="A3386" s="167"/>
      <c r="B3386" s="276"/>
      <c r="C3386" s="168"/>
      <c r="D3386" s="168"/>
      <c r="E3386" s="168"/>
      <c r="F3386" s="167"/>
      <c r="G3386" s="168"/>
      <c r="H3386" s="168"/>
      <c r="I3386" s="168"/>
      <c r="J3386" s="168"/>
      <c r="K3386" s="168"/>
      <c r="L3386" s="196"/>
    </row>
    <row r="3387" spans="1:12" ht="26.25" customHeight="1">
      <c r="A3387" s="167"/>
      <c r="B3387" s="276"/>
      <c r="C3387" s="168"/>
      <c r="D3387" s="168"/>
      <c r="E3387" s="168"/>
      <c r="F3387" s="167"/>
      <c r="G3387" s="168"/>
      <c r="H3387" s="168"/>
      <c r="I3387" s="168"/>
      <c r="J3387" s="168"/>
      <c r="K3387" s="168"/>
      <c r="L3387" s="196"/>
    </row>
    <row r="3388" spans="1:12" ht="26.25" customHeight="1">
      <c r="A3388" s="167"/>
      <c r="B3388" s="276"/>
      <c r="C3388" s="168"/>
      <c r="D3388" s="168"/>
      <c r="E3388" s="168"/>
      <c r="F3388" s="167"/>
      <c r="G3388" s="168"/>
      <c r="H3388" s="168"/>
      <c r="I3388" s="168"/>
      <c r="J3388" s="168"/>
      <c r="K3388" s="168"/>
      <c r="L3388" s="196"/>
    </row>
    <row r="3389" spans="1:12" ht="26.25" customHeight="1">
      <c r="A3389" s="167"/>
      <c r="B3389" s="276"/>
      <c r="C3389" s="168"/>
      <c r="D3389" s="168"/>
      <c r="E3389" s="168"/>
      <c r="F3389" s="167"/>
      <c r="G3389" s="168"/>
      <c r="H3389" s="168"/>
      <c r="I3389" s="168"/>
      <c r="J3389" s="168"/>
      <c r="K3389" s="168"/>
      <c r="L3389" s="196"/>
    </row>
    <row r="3390" spans="1:12" ht="26.25" customHeight="1">
      <c r="A3390" s="167"/>
      <c r="B3390" s="276"/>
      <c r="C3390" s="168"/>
      <c r="D3390" s="168"/>
      <c r="E3390" s="168"/>
      <c r="F3390" s="167"/>
      <c r="G3390" s="168"/>
      <c r="H3390" s="168"/>
      <c r="I3390" s="168"/>
      <c r="J3390" s="168"/>
      <c r="K3390" s="168"/>
      <c r="L3390" s="196"/>
    </row>
    <row r="3391" spans="1:12" ht="26.25" customHeight="1">
      <c r="A3391" s="167"/>
      <c r="B3391" s="276"/>
      <c r="C3391" s="168"/>
      <c r="D3391" s="168"/>
      <c r="E3391" s="168"/>
      <c r="F3391" s="167"/>
      <c r="G3391" s="168"/>
      <c r="H3391" s="168"/>
      <c r="I3391" s="168"/>
      <c r="J3391" s="168"/>
      <c r="K3391" s="168"/>
      <c r="L3391" s="196"/>
    </row>
    <row r="3392" spans="1:12" ht="26.25" customHeight="1">
      <c r="A3392" s="167"/>
      <c r="B3392" s="276"/>
      <c r="C3392" s="168"/>
      <c r="D3392" s="168"/>
      <c r="E3392" s="168"/>
      <c r="F3392" s="167"/>
      <c r="G3392" s="168"/>
      <c r="H3392" s="168"/>
      <c r="I3392" s="168"/>
      <c r="J3392" s="168"/>
      <c r="K3392" s="168"/>
      <c r="L3392" s="196"/>
    </row>
    <row r="3393" spans="1:12" ht="26.25" customHeight="1">
      <c r="A3393" s="167"/>
      <c r="B3393" s="276"/>
      <c r="C3393" s="168"/>
      <c r="D3393" s="168"/>
      <c r="E3393" s="168"/>
      <c r="F3393" s="167"/>
      <c r="G3393" s="168"/>
      <c r="H3393" s="168"/>
      <c r="I3393" s="168"/>
      <c r="J3393" s="168"/>
      <c r="K3393" s="168"/>
      <c r="L3393" s="196"/>
    </row>
    <row r="3394" spans="1:12" ht="26.25" customHeight="1">
      <c r="A3394" s="167"/>
      <c r="B3394" s="276"/>
      <c r="C3394" s="168"/>
      <c r="D3394" s="168"/>
      <c r="E3394" s="168"/>
      <c r="F3394" s="167"/>
      <c r="G3394" s="168"/>
      <c r="H3394" s="168"/>
      <c r="I3394" s="168"/>
      <c r="J3394" s="168"/>
      <c r="K3394" s="168"/>
      <c r="L3394" s="196"/>
    </row>
    <row r="3395" spans="1:12" ht="26.25" customHeight="1">
      <c r="A3395" s="167"/>
      <c r="B3395" s="276"/>
      <c r="C3395" s="168"/>
      <c r="D3395" s="168"/>
      <c r="E3395" s="168"/>
      <c r="F3395" s="167"/>
      <c r="G3395" s="168"/>
      <c r="H3395" s="168"/>
      <c r="I3395" s="168"/>
      <c r="J3395" s="168"/>
      <c r="K3395" s="168"/>
      <c r="L3395" s="196"/>
    </row>
    <row r="3396" spans="1:12" ht="26.25" customHeight="1">
      <c r="A3396" s="167"/>
      <c r="B3396" s="276"/>
      <c r="C3396" s="168"/>
      <c r="D3396" s="168"/>
      <c r="E3396" s="168"/>
      <c r="F3396" s="167"/>
      <c r="G3396" s="168"/>
      <c r="H3396" s="168"/>
      <c r="I3396" s="168"/>
      <c r="J3396" s="168"/>
      <c r="K3396" s="168"/>
      <c r="L3396" s="196"/>
    </row>
    <row r="3397" spans="1:12" ht="26.25" customHeight="1">
      <c r="A3397" s="167"/>
      <c r="B3397" s="276"/>
      <c r="C3397" s="168"/>
      <c r="D3397" s="168"/>
      <c r="E3397" s="168"/>
      <c r="F3397" s="167"/>
      <c r="G3397" s="168"/>
      <c r="H3397" s="168"/>
      <c r="I3397" s="168"/>
      <c r="J3397" s="168"/>
      <c r="K3397" s="168"/>
      <c r="L3397" s="196"/>
    </row>
    <row r="3398" spans="1:12" ht="26.25" customHeight="1">
      <c r="A3398" s="167"/>
      <c r="B3398" s="276"/>
      <c r="C3398" s="168"/>
      <c r="D3398" s="168"/>
      <c r="E3398" s="168"/>
      <c r="F3398" s="167"/>
      <c r="G3398" s="168"/>
      <c r="H3398" s="168"/>
      <c r="I3398" s="168"/>
      <c r="J3398" s="168"/>
      <c r="K3398" s="168"/>
      <c r="L3398" s="196"/>
    </row>
    <row r="3399" spans="1:12" ht="26.25" customHeight="1">
      <c r="A3399" s="167"/>
      <c r="B3399" s="276"/>
      <c r="C3399" s="168"/>
      <c r="D3399" s="168"/>
      <c r="E3399" s="168"/>
      <c r="F3399" s="167"/>
      <c r="G3399" s="168"/>
      <c r="H3399" s="168"/>
      <c r="I3399" s="168"/>
      <c r="J3399" s="168"/>
      <c r="K3399" s="168"/>
      <c r="L3399" s="196"/>
    </row>
    <row r="3400" spans="1:12" ht="26.25" customHeight="1">
      <c r="A3400" s="167"/>
      <c r="B3400" s="276"/>
      <c r="C3400" s="168"/>
      <c r="D3400" s="168"/>
      <c r="E3400" s="168"/>
      <c r="F3400" s="167"/>
      <c r="G3400" s="168"/>
      <c r="H3400" s="168"/>
      <c r="I3400" s="168"/>
      <c r="J3400" s="168"/>
      <c r="K3400" s="168"/>
      <c r="L3400" s="196"/>
    </row>
    <row r="3401" spans="1:12" ht="26.25" customHeight="1">
      <c r="A3401" s="167"/>
      <c r="B3401" s="276"/>
      <c r="C3401" s="168"/>
      <c r="D3401" s="168"/>
      <c r="E3401" s="168"/>
      <c r="F3401" s="167"/>
      <c r="G3401" s="168"/>
      <c r="H3401" s="168"/>
      <c r="I3401" s="168"/>
      <c r="J3401" s="168"/>
      <c r="K3401" s="168"/>
      <c r="L3401" s="196"/>
    </row>
    <row r="3402" spans="1:12" ht="26.25" customHeight="1">
      <c r="A3402" s="167"/>
      <c r="B3402" s="276"/>
      <c r="C3402" s="168"/>
      <c r="D3402" s="168"/>
      <c r="E3402" s="168"/>
      <c r="F3402" s="167"/>
      <c r="G3402" s="168"/>
      <c r="H3402" s="168"/>
      <c r="I3402" s="168"/>
      <c r="J3402" s="168"/>
      <c r="K3402" s="168"/>
      <c r="L3402" s="196"/>
    </row>
    <row r="3403" spans="1:12" ht="26.25" customHeight="1">
      <c r="A3403" s="167"/>
      <c r="B3403" s="276"/>
      <c r="C3403" s="168"/>
      <c r="D3403" s="168"/>
      <c r="E3403" s="168"/>
      <c r="F3403" s="167"/>
      <c r="G3403" s="168"/>
      <c r="H3403" s="168"/>
      <c r="I3403" s="168"/>
      <c r="J3403" s="168"/>
      <c r="K3403" s="168"/>
      <c r="L3403" s="196"/>
    </row>
    <row r="3404" spans="1:12" ht="26.25" customHeight="1">
      <c r="A3404" s="167"/>
      <c r="B3404" s="276"/>
      <c r="C3404" s="168"/>
      <c r="D3404" s="168"/>
      <c r="E3404" s="168"/>
      <c r="F3404" s="167"/>
      <c r="G3404" s="168"/>
      <c r="H3404" s="168"/>
      <c r="I3404" s="168"/>
      <c r="J3404" s="168"/>
      <c r="K3404" s="168"/>
      <c r="L3404" s="196"/>
    </row>
    <row r="3405" spans="1:12" ht="26.25" customHeight="1">
      <c r="A3405" s="167"/>
      <c r="B3405" s="276"/>
      <c r="C3405" s="168"/>
      <c r="D3405" s="168"/>
      <c r="E3405" s="168"/>
      <c r="F3405" s="167"/>
      <c r="G3405" s="168"/>
      <c r="H3405" s="168"/>
      <c r="I3405" s="168"/>
      <c r="J3405" s="168"/>
      <c r="K3405" s="168"/>
      <c r="L3405" s="196"/>
    </row>
    <row r="3406" spans="1:12" ht="26.25" customHeight="1">
      <c r="A3406" s="167"/>
      <c r="B3406" s="276"/>
      <c r="C3406" s="168"/>
      <c r="D3406" s="168"/>
      <c r="E3406" s="168"/>
      <c r="F3406" s="167"/>
      <c r="G3406" s="168"/>
      <c r="H3406" s="168"/>
      <c r="I3406" s="168"/>
      <c r="J3406" s="168"/>
      <c r="K3406" s="168"/>
      <c r="L3406" s="196"/>
    </row>
    <row r="3407" spans="1:12" ht="26.25" customHeight="1">
      <c r="A3407" s="167"/>
      <c r="B3407" s="276"/>
      <c r="C3407" s="168"/>
      <c r="D3407" s="168"/>
      <c r="E3407" s="168"/>
      <c r="F3407" s="167"/>
      <c r="G3407" s="168"/>
      <c r="H3407" s="168"/>
      <c r="I3407" s="168"/>
      <c r="J3407" s="168"/>
      <c r="K3407" s="168"/>
      <c r="L3407" s="196"/>
    </row>
    <row r="3408" spans="1:12" ht="26.25" customHeight="1">
      <c r="A3408" s="167"/>
      <c r="B3408" s="276"/>
      <c r="C3408" s="168"/>
      <c r="D3408" s="168"/>
      <c r="E3408" s="168"/>
      <c r="F3408" s="167"/>
      <c r="G3408" s="168"/>
      <c r="H3408" s="168"/>
      <c r="I3408" s="168"/>
      <c r="J3408" s="168"/>
      <c r="K3408" s="168"/>
      <c r="L3408" s="196"/>
    </row>
    <row r="3409" spans="1:12" ht="26.25" customHeight="1">
      <c r="A3409" s="167"/>
      <c r="B3409" s="276"/>
      <c r="C3409" s="168"/>
      <c r="D3409" s="168"/>
      <c r="E3409" s="168"/>
      <c r="F3409" s="167"/>
      <c r="G3409" s="168"/>
      <c r="H3409" s="168"/>
      <c r="I3409" s="168"/>
      <c r="J3409" s="168"/>
      <c r="K3409" s="168"/>
      <c r="L3409" s="196"/>
    </row>
    <row r="3410" spans="1:12" ht="26.25" customHeight="1">
      <c r="A3410" s="167"/>
      <c r="B3410" s="276"/>
      <c r="C3410" s="168"/>
      <c r="D3410" s="168"/>
      <c r="E3410" s="168"/>
      <c r="F3410" s="167"/>
      <c r="G3410" s="168"/>
      <c r="H3410" s="168"/>
      <c r="I3410" s="168"/>
      <c r="J3410" s="168"/>
      <c r="K3410" s="168"/>
      <c r="L3410" s="196"/>
    </row>
    <row r="3411" spans="1:12" ht="26.25" customHeight="1">
      <c r="A3411" s="167"/>
      <c r="B3411" s="276"/>
      <c r="C3411" s="168"/>
      <c r="D3411" s="168"/>
      <c r="E3411" s="168"/>
      <c r="F3411" s="167"/>
      <c r="G3411" s="168"/>
      <c r="H3411" s="168"/>
      <c r="I3411" s="168"/>
      <c r="J3411" s="168"/>
      <c r="K3411" s="168"/>
      <c r="L3411" s="196"/>
    </row>
    <row r="3412" spans="1:12" ht="26.25" customHeight="1">
      <c r="A3412" s="167"/>
      <c r="B3412" s="276"/>
      <c r="C3412" s="168"/>
      <c r="D3412" s="168"/>
      <c r="E3412" s="168"/>
      <c r="F3412" s="167"/>
      <c r="G3412" s="168"/>
      <c r="H3412" s="168"/>
      <c r="I3412" s="168"/>
      <c r="J3412" s="168"/>
      <c r="K3412" s="168"/>
      <c r="L3412" s="196"/>
    </row>
    <row r="3413" spans="1:12" ht="26.25" customHeight="1">
      <c r="A3413" s="167"/>
      <c r="B3413" s="276"/>
      <c r="C3413" s="168"/>
      <c r="D3413" s="168"/>
      <c r="E3413" s="168"/>
      <c r="F3413" s="167"/>
      <c r="G3413" s="168"/>
      <c r="H3413" s="168"/>
      <c r="I3413" s="168"/>
      <c r="J3413" s="168"/>
      <c r="K3413" s="168"/>
      <c r="L3413" s="196"/>
    </row>
    <row r="3414" spans="1:12" ht="26.25" customHeight="1">
      <c r="A3414" s="167"/>
      <c r="B3414" s="276"/>
      <c r="C3414" s="168"/>
      <c r="D3414" s="168"/>
      <c r="E3414" s="167"/>
      <c r="F3414" s="167"/>
      <c r="G3414" s="168"/>
      <c r="H3414" s="168"/>
      <c r="I3414" s="168"/>
      <c r="J3414" s="168"/>
      <c r="K3414" s="168"/>
      <c r="L3414" s="196"/>
    </row>
    <row r="3415" spans="1:12" ht="26.25" customHeight="1">
      <c r="A3415" s="167"/>
      <c r="B3415" s="276"/>
      <c r="C3415" s="168"/>
      <c r="D3415" s="168"/>
      <c r="E3415" s="167"/>
      <c r="F3415" s="167"/>
      <c r="G3415" s="168"/>
      <c r="H3415" s="168"/>
      <c r="I3415" s="168"/>
      <c r="J3415" s="168"/>
      <c r="K3415" s="168"/>
      <c r="L3415" s="196"/>
    </row>
    <row r="3416" spans="1:12" ht="26.25" customHeight="1">
      <c r="A3416" s="167"/>
      <c r="B3416" s="276"/>
      <c r="C3416" s="168"/>
      <c r="D3416" s="168"/>
      <c r="E3416" s="168"/>
      <c r="F3416" s="167"/>
      <c r="G3416" s="168"/>
      <c r="H3416" s="168"/>
      <c r="I3416" s="168"/>
      <c r="J3416" s="168"/>
      <c r="K3416" s="168"/>
      <c r="L3416" s="196"/>
    </row>
    <row r="3417" spans="1:12" ht="26.25" customHeight="1">
      <c r="A3417" s="167"/>
      <c r="B3417" s="276"/>
      <c r="C3417" s="168"/>
      <c r="D3417" s="168"/>
      <c r="E3417" s="168"/>
      <c r="F3417" s="167"/>
      <c r="G3417" s="168"/>
      <c r="H3417" s="168"/>
      <c r="I3417" s="168"/>
      <c r="J3417" s="168"/>
      <c r="K3417" s="168"/>
      <c r="L3417" s="196"/>
    </row>
    <row r="3418" spans="1:12" ht="26.25" customHeight="1">
      <c r="A3418" s="167"/>
      <c r="B3418" s="276"/>
      <c r="C3418" s="168"/>
      <c r="D3418" s="168"/>
      <c r="E3418" s="168"/>
      <c r="F3418" s="167"/>
      <c r="G3418" s="168"/>
      <c r="H3418" s="168"/>
      <c r="I3418" s="168"/>
      <c r="J3418" s="168"/>
      <c r="K3418" s="168"/>
      <c r="L3418" s="196"/>
    </row>
    <row r="3419" spans="1:12" ht="26.25" customHeight="1">
      <c r="A3419" s="167"/>
      <c r="B3419" s="276"/>
      <c r="C3419" s="168"/>
      <c r="D3419" s="168"/>
      <c r="E3419" s="168"/>
      <c r="F3419" s="167"/>
      <c r="G3419" s="168"/>
      <c r="H3419" s="168"/>
      <c r="I3419" s="168"/>
      <c r="J3419" s="168"/>
      <c r="K3419" s="168"/>
      <c r="L3419" s="196"/>
    </row>
    <row r="3420" spans="1:12" ht="26.25" customHeight="1">
      <c r="A3420" s="167"/>
      <c r="B3420" s="276"/>
      <c r="C3420" s="168"/>
      <c r="D3420" s="168"/>
      <c r="E3420" s="168"/>
      <c r="F3420" s="167"/>
      <c r="G3420" s="168"/>
      <c r="H3420" s="168"/>
      <c r="I3420" s="168"/>
      <c r="J3420" s="168"/>
      <c r="K3420" s="168"/>
      <c r="L3420" s="196"/>
    </row>
    <row r="3421" spans="1:12" ht="26.25" customHeight="1">
      <c r="A3421" s="167"/>
      <c r="B3421" s="276"/>
      <c r="C3421" s="168"/>
      <c r="D3421" s="168"/>
      <c r="E3421" s="168"/>
      <c r="F3421" s="167"/>
      <c r="G3421" s="168"/>
      <c r="H3421" s="168"/>
      <c r="I3421" s="168"/>
      <c r="J3421" s="168"/>
      <c r="K3421" s="168"/>
      <c r="L3421" s="196"/>
    </row>
    <row r="3422" spans="1:12" ht="26.25" customHeight="1">
      <c r="A3422" s="167"/>
      <c r="B3422" s="276"/>
      <c r="C3422" s="168"/>
      <c r="D3422" s="168"/>
      <c r="E3422" s="168"/>
      <c r="F3422" s="167"/>
      <c r="G3422" s="168"/>
      <c r="H3422" s="168"/>
      <c r="I3422" s="168"/>
      <c r="J3422" s="168"/>
      <c r="K3422" s="168"/>
      <c r="L3422" s="196"/>
    </row>
    <row r="3423" spans="1:12" ht="26.25" customHeight="1">
      <c r="A3423" s="167"/>
      <c r="B3423" s="276"/>
      <c r="C3423" s="168"/>
      <c r="D3423" s="168"/>
      <c r="E3423" s="168"/>
      <c r="F3423" s="167"/>
      <c r="G3423" s="168"/>
      <c r="H3423" s="168"/>
      <c r="I3423" s="168"/>
      <c r="J3423" s="168"/>
      <c r="K3423" s="168"/>
      <c r="L3423" s="196"/>
    </row>
    <row r="3424" spans="1:12" ht="26.25" customHeight="1">
      <c r="A3424" s="167"/>
      <c r="B3424" s="276"/>
      <c r="C3424" s="168"/>
      <c r="D3424" s="168"/>
      <c r="E3424" s="168"/>
      <c r="F3424" s="167"/>
      <c r="G3424" s="168"/>
      <c r="H3424" s="168"/>
      <c r="I3424" s="168"/>
      <c r="J3424" s="168"/>
      <c r="K3424" s="168"/>
      <c r="L3424" s="196"/>
    </row>
    <row r="3425" spans="1:12" ht="26.25" customHeight="1">
      <c r="A3425" s="167"/>
      <c r="B3425" s="276"/>
      <c r="C3425" s="168"/>
      <c r="D3425" s="168"/>
      <c r="E3425" s="168"/>
      <c r="F3425" s="167"/>
      <c r="G3425" s="168"/>
      <c r="H3425" s="168"/>
      <c r="I3425" s="168"/>
      <c r="J3425" s="168"/>
      <c r="K3425" s="168"/>
      <c r="L3425" s="196"/>
    </row>
    <row r="3426" spans="1:12" ht="26.25" customHeight="1">
      <c r="A3426" s="167"/>
      <c r="B3426" s="276"/>
      <c r="C3426" s="168"/>
      <c r="D3426" s="168"/>
      <c r="E3426" s="168"/>
      <c r="F3426" s="167"/>
      <c r="G3426" s="168"/>
      <c r="H3426" s="168"/>
      <c r="I3426" s="168"/>
      <c r="J3426" s="168"/>
      <c r="K3426" s="168"/>
      <c r="L3426" s="196"/>
    </row>
    <row r="3427" spans="1:12" ht="26.25" customHeight="1">
      <c r="A3427" s="167"/>
      <c r="B3427" s="276"/>
      <c r="C3427" s="168"/>
      <c r="D3427" s="168"/>
      <c r="E3427" s="168"/>
      <c r="F3427" s="167"/>
      <c r="G3427" s="168"/>
      <c r="H3427" s="168"/>
      <c r="I3427" s="168"/>
      <c r="J3427" s="168"/>
      <c r="K3427" s="168"/>
      <c r="L3427" s="196"/>
    </row>
    <row r="3428" spans="1:12" ht="26.25" customHeight="1">
      <c r="A3428" s="167"/>
      <c r="B3428" s="276"/>
      <c r="C3428" s="168"/>
      <c r="D3428" s="168"/>
      <c r="E3428" s="168"/>
      <c r="F3428" s="167"/>
      <c r="G3428" s="168"/>
      <c r="H3428" s="168"/>
      <c r="I3428" s="168"/>
      <c r="J3428" s="168"/>
      <c r="K3428" s="168"/>
      <c r="L3428" s="196"/>
    </row>
    <row r="3429" spans="1:12" ht="26.25" customHeight="1">
      <c r="A3429" s="167"/>
      <c r="B3429" s="276"/>
      <c r="C3429" s="168"/>
      <c r="D3429" s="168"/>
      <c r="E3429" s="168"/>
      <c r="F3429" s="167"/>
      <c r="G3429" s="168"/>
      <c r="H3429" s="168"/>
      <c r="I3429" s="168"/>
      <c r="J3429" s="168"/>
      <c r="K3429" s="168"/>
      <c r="L3429" s="196"/>
    </row>
    <row r="3430" spans="1:12" ht="26.25" customHeight="1">
      <c r="A3430" s="167"/>
      <c r="B3430" s="276"/>
      <c r="C3430" s="168"/>
      <c r="D3430" s="168"/>
      <c r="E3430" s="168"/>
      <c r="F3430" s="167"/>
      <c r="G3430" s="168"/>
      <c r="H3430" s="168"/>
      <c r="I3430" s="168"/>
      <c r="J3430" s="168"/>
      <c r="K3430" s="168"/>
      <c r="L3430" s="196"/>
    </row>
    <row r="3431" spans="1:12" ht="26.25" customHeight="1">
      <c r="A3431" s="167"/>
      <c r="B3431" s="276"/>
      <c r="C3431" s="168"/>
      <c r="D3431" s="168"/>
      <c r="E3431" s="168"/>
      <c r="F3431" s="167"/>
      <c r="G3431" s="168"/>
      <c r="H3431" s="168"/>
      <c r="I3431" s="168"/>
      <c r="J3431" s="168"/>
      <c r="K3431" s="168"/>
      <c r="L3431" s="196"/>
    </row>
    <row r="3432" spans="1:12" ht="26.25" customHeight="1">
      <c r="A3432" s="167"/>
      <c r="B3432" s="276"/>
      <c r="C3432" s="168"/>
      <c r="D3432" s="168"/>
      <c r="E3432" s="168"/>
      <c r="F3432" s="167"/>
      <c r="G3432" s="168"/>
      <c r="H3432" s="168"/>
      <c r="I3432" s="168"/>
      <c r="J3432" s="168"/>
      <c r="K3432" s="168"/>
      <c r="L3432" s="196"/>
    </row>
    <row r="3433" spans="1:12" ht="26.25" customHeight="1">
      <c r="A3433" s="167"/>
      <c r="B3433" s="276"/>
      <c r="C3433" s="168"/>
      <c r="D3433" s="168"/>
      <c r="E3433" s="168"/>
      <c r="F3433" s="167"/>
      <c r="G3433" s="168"/>
      <c r="H3433" s="168"/>
      <c r="I3433" s="168"/>
      <c r="J3433" s="168"/>
      <c r="K3433" s="168"/>
      <c r="L3433" s="196"/>
    </row>
    <row r="3434" spans="1:12" ht="26.25" customHeight="1">
      <c r="A3434" s="167"/>
      <c r="B3434" s="276"/>
      <c r="C3434" s="168"/>
      <c r="D3434" s="168"/>
      <c r="E3434" s="168"/>
      <c r="F3434" s="167"/>
      <c r="G3434" s="168"/>
      <c r="H3434" s="168"/>
      <c r="I3434" s="168"/>
      <c r="J3434" s="168"/>
      <c r="K3434" s="168"/>
      <c r="L3434" s="196"/>
    </row>
    <row r="3435" spans="1:12" ht="26.25" customHeight="1">
      <c r="A3435" s="167"/>
      <c r="B3435" s="276"/>
      <c r="C3435" s="168"/>
      <c r="D3435" s="168"/>
      <c r="E3435" s="168"/>
      <c r="F3435" s="167"/>
      <c r="G3435" s="168"/>
      <c r="H3435" s="168"/>
      <c r="I3435" s="168"/>
      <c r="J3435" s="168"/>
      <c r="K3435" s="168"/>
      <c r="L3435" s="196"/>
    </row>
    <row r="3436" spans="1:12" ht="26.25" customHeight="1">
      <c r="A3436" s="167"/>
      <c r="B3436" s="276"/>
      <c r="C3436" s="168"/>
      <c r="D3436" s="168"/>
      <c r="E3436" s="168"/>
      <c r="F3436" s="167"/>
      <c r="G3436" s="168"/>
      <c r="H3436" s="168"/>
      <c r="I3436" s="168"/>
      <c r="J3436" s="168"/>
      <c r="K3436" s="168"/>
      <c r="L3436" s="196"/>
    </row>
    <row r="3437" spans="1:12" ht="26.25" customHeight="1">
      <c r="A3437" s="167"/>
      <c r="B3437" s="276"/>
      <c r="C3437" s="168"/>
      <c r="D3437" s="168"/>
      <c r="E3437" s="168"/>
      <c r="F3437" s="167"/>
      <c r="G3437" s="168"/>
      <c r="H3437" s="168"/>
      <c r="I3437" s="168"/>
      <c r="J3437" s="168"/>
      <c r="K3437" s="168"/>
      <c r="L3437" s="196"/>
    </row>
    <row r="3438" spans="1:12" ht="26.25" customHeight="1">
      <c r="A3438" s="167"/>
      <c r="B3438" s="276"/>
      <c r="C3438" s="168"/>
      <c r="D3438" s="168"/>
      <c r="E3438" s="168"/>
      <c r="F3438" s="167"/>
      <c r="G3438" s="168"/>
      <c r="H3438" s="168"/>
      <c r="I3438" s="168"/>
      <c r="J3438" s="168"/>
      <c r="K3438" s="168"/>
      <c r="L3438" s="196"/>
    </row>
    <row r="3439" spans="1:12" ht="26.25" customHeight="1">
      <c r="A3439" s="167"/>
      <c r="B3439" s="276"/>
      <c r="C3439" s="168"/>
      <c r="D3439" s="168"/>
      <c r="E3439" s="168"/>
      <c r="F3439" s="167"/>
      <c r="G3439" s="168"/>
      <c r="H3439" s="168"/>
      <c r="I3439" s="168"/>
      <c r="J3439" s="168"/>
      <c r="K3439" s="168"/>
      <c r="L3439" s="196"/>
    </row>
    <row r="3440" spans="1:12" ht="26.25" customHeight="1">
      <c r="A3440" s="167"/>
      <c r="B3440" s="276"/>
      <c r="C3440" s="168"/>
      <c r="D3440" s="168"/>
      <c r="E3440" s="168"/>
      <c r="F3440" s="167"/>
      <c r="G3440" s="168"/>
      <c r="H3440" s="168"/>
      <c r="I3440" s="168"/>
      <c r="J3440" s="168"/>
      <c r="K3440" s="168"/>
      <c r="L3440" s="196"/>
    </row>
    <row r="3441" spans="1:12" ht="26.25" customHeight="1">
      <c r="A3441" s="167"/>
      <c r="B3441" s="276"/>
      <c r="C3441" s="168"/>
      <c r="D3441" s="168"/>
      <c r="E3441" s="168"/>
      <c r="F3441" s="167"/>
      <c r="G3441" s="168"/>
      <c r="H3441" s="168"/>
      <c r="I3441" s="168"/>
      <c r="J3441" s="168"/>
      <c r="K3441" s="168"/>
      <c r="L3441" s="196"/>
    </row>
    <row r="3442" spans="1:12" ht="26.25" customHeight="1">
      <c r="A3442" s="167"/>
      <c r="B3442" s="276"/>
      <c r="C3442" s="168"/>
      <c r="D3442" s="168"/>
      <c r="E3442" s="168"/>
      <c r="F3442" s="167"/>
      <c r="G3442" s="168"/>
      <c r="H3442" s="168"/>
      <c r="I3442" s="168"/>
      <c r="J3442" s="168"/>
      <c r="K3442" s="168"/>
      <c r="L3442" s="196"/>
    </row>
    <row r="3443" spans="1:12" ht="26.25" customHeight="1">
      <c r="A3443" s="167"/>
      <c r="B3443" s="276"/>
      <c r="C3443" s="168"/>
      <c r="D3443" s="168"/>
      <c r="E3443" s="168"/>
      <c r="F3443" s="167"/>
      <c r="G3443" s="168"/>
      <c r="H3443" s="168"/>
      <c r="I3443" s="168"/>
      <c r="J3443" s="168"/>
      <c r="K3443" s="168"/>
      <c r="L3443" s="196"/>
    </row>
    <row r="3444" spans="1:12" ht="26.25" customHeight="1">
      <c r="A3444" s="167"/>
      <c r="B3444" s="276"/>
      <c r="C3444" s="168"/>
      <c r="D3444" s="168"/>
      <c r="E3444" s="168"/>
      <c r="F3444" s="167"/>
      <c r="G3444" s="168"/>
      <c r="H3444" s="168"/>
      <c r="I3444" s="168"/>
      <c r="J3444" s="168"/>
      <c r="K3444" s="168"/>
      <c r="L3444" s="196"/>
    </row>
    <row r="3445" spans="1:12" ht="26.25" customHeight="1">
      <c r="A3445" s="167"/>
      <c r="B3445" s="276"/>
      <c r="C3445" s="168"/>
      <c r="D3445" s="168"/>
      <c r="E3445" s="168"/>
      <c r="F3445" s="167"/>
      <c r="G3445" s="168"/>
      <c r="H3445" s="168"/>
      <c r="I3445" s="168"/>
      <c r="J3445" s="168"/>
      <c r="K3445" s="168"/>
      <c r="L3445" s="196"/>
    </row>
    <row r="3446" spans="1:12" ht="26.25" customHeight="1">
      <c r="A3446" s="167"/>
      <c r="B3446" s="276"/>
      <c r="C3446" s="168"/>
      <c r="D3446" s="168"/>
      <c r="E3446" s="168"/>
      <c r="F3446" s="167"/>
      <c r="G3446" s="168"/>
      <c r="H3446" s="168"/>
      <c r="I3446" s="168"/>
      <c r="J3446" s="168"/>
      <c r="K3446" s="168"/>
      <c r="L3446" s="196"/>
    </row>
    <row r="3447" spans="1:12" ht="26.25" customHeight="1">
      <c r="A3447" s="167"/>
      <c r="B3447" s="276"/>
      <c r="C3447" s="168"/>
      <c r="D3447" s="168"/>
      <c r="E3447" s="168"/>
      <c r="F3447" s="167"/>
      <c r="G3447" s="168"/>
      <c r="H3447" s="168"/>
      <c r="I3447" s="168"/>
      <c r="J3447" s="168"/>
      <c r="K3447" s="168"/>
      <c r="L3447" s="196"/>
    </row>
    <row r="3448" spans="1:12" ht="26.25" customHeight="1">
      <c r="A3448" s="167"/>
      <c r="B3448" s="276"/>
      <c r="C3448" s="168"/>
      <c r="D3448" s="168"/>
      <c r="E3448" s="168"/>
      <c r="F3448" s="167"/>
      <c r="G3448" s="168"/>
      <c r="H3448" s="168"/>
      <c r="I3448" s="168"/>
      <c r="J3448" s="168"/>
      <c r="K3448" s="168"/>
      <c r="L3448" s="196"/>
    </row>
    <row r="3449" spans="1:12" ht="26.25" customHeight="1">
      <c r="A3449" s="167"/>
      <c r="B3449" s="276"/>
      <c r="C3449" s="168"/>
      <c r="D3449" s="168"/>
      <c r="E3449" s="168"/>
      <c r="F3449" s="167"/>
      <c r="G3449" s="168"/>
      <c r="H3449" s="168"/>
      <c r="I3449" s="168"/>
      <c r="J3449" s="168"/>
      <c r="K3449" s="168"/>
      <c r="L3449" s="196"/>
    </row>
    <row r="3450" spans="1:12" ht="26.25" customHeight="1">
      <c r="A3450" s="167"/>
      <c r="B3450" s="276"/>
      <c r="C3450" s="168"/>
      <c r="D3450" s="168"/>
      <c r="E3450" s="168"/>
      <c r="F3450" s="167"/>
      <c r="G3450" s="168"/>
      <c r="H3450" s="168"/>
      <c r="I3450" s="168"/>
      <c r="J3450" s="168"/>
      <c r="K3450" s="168"/>
      <c r="L3450" s="196"/>
    </row>
    <row r="3451" spans="1:12" ht="26.25" customHeight="1">
      <c r="A3451" s="167"/>
      <c r="B3451" s="276"/>
      <c r="C3451" s="168"/>
      <c r="D3451" s="168"/>
      <c r="E3451" s="168"/>
      <c r="F3451" s="167"/>
      <c r="G3451" s="168"/>
      <c r="H3451" s="168"/>
      <c r="I3451" s="168"/>
      <c r="J3451" s="168"/>
      <c r="K3451" s="168"/>
      <c r="L3451" s="196"/>
    </row>
    <row r="3452" spans="1:12" ht="26.25" customHeight="1">
      <c r="A3452" s="167"/>
      <c r="B3452" s="276"/>
      <c r="C3452" s="168"/>
      <c r="D3452" s="168"/>
      <c r="E3452" s="168"/>
      <c r="F3452" s="167"/>
      <c r="G3452" s="168"/>
      <c r="H3452" s="168"/>
      <c r="I3452" s="168"/>
      <c r="J3452" s="168"/>
      <c r="K3452" s="168"/>
      <c r="L3452" s="196"/>
    </row>
    <row r="3453" spans="1:12" ht="26.25" customHeight="1">
      <c r="A3453" s="167"/>
      <c r="B3453" s="276"/>
      <c r="C3453" s="168"/>
      <c r="D3453" s="168"/>
      <c r="E3453" s="168"/>
      <c r="F3453" s="167"/>
      <c r="G3453" s="168"/>
      <c r="H3453" s="168"/>
      <c r="I3453" s="168"/>
      <c r="J3453" s="168"/>
      <c r="K3453" s="168"/>
      <c r="L3453" s="196"/>
    </row>
    <row r="3454" spans="1:12" ht="26.25" customHeight="1">
      <c r="A3454" s="167"/>
      <c r="B3454" s="276"/>
      <c r="C3454" s="168"/>
      <c r="D3454" s="168"/>
      <c r="E3454" s="168"/>
      <c r="F3454" s="167"/>
      <c r="G3454" s="168"/>
      <c r="H3454" s="168"/>
      <c r="I3454" s="168"/>
      <c r="J3454" s="168"/>
      <c r="K3454" s="168"/>
      <c r="L3454" s="196"/>
    </row>
    <row r="3455" spans="1:12" ht="26.25" customHeight="1">
      <c r="A3455" s="167"/>
      <c r="B3455" s="276"/>
      <c r="C3455" s="168"/>
      <c r="D3455" s="168"/>
      <c r="E3455" s="168"/>
      <c r="F3455" s="167"/>
      <c r="G3455" s="168"/>
      <c r="H3455" s="168"/>
      <c r="I3455" s="168"/>
      <c r="J3455" s="168"/>
      <c r="K3455" s="168"/>
      <c r="L3455" s="196"/>
    </row>
    <row r="3456" spans="1:12" ht="26.25" customHeight="1">
      <c r="A3456" s="167"/>
      <c r="B3456" s="276"/>
      <c r="C3456" s="168"/>
      <c r="D3456" s="168"/>
      <c r="E3456" s="168"/>
      <c r="F3456" s="167"/>
      <c r="G3456" s="168"/>
      <c r="H3456" s="168"/>
      <c r="I3456" s="168"/>
      <c r="J3456" s="168"/>
      <c r="K3456" s="168"/>
      <c r="L3456" s="196"/>
    </row>
    <row r="3457" spans="1:12" ht="26.25" customHeight="1">
      <c r="A3457" s="167"/>
      <c r="B3457" s="276"/>
      <c r="C3457" s="168"/>
      <c r="D3457" s="168"/>
      <c r="E3457" s="168"/>
      <c r="F3457" s="167"/>
      <c r="G3457" s="168"/>
      <c r="H3457" s="168"/>
      <c r="I3457" s="168"/>
      <c r="J3457" s="168"/>
      <c r="K3457" s="168"/>
      <c r="L3457" s="196"/>
    </row>
    <row r="3458" spans="1:12" ht="26.25" customHeight="1">
      <c r="A3458" s="167"/>
      <c r="B3458" s="276"/>
      <c r="C3458" s="168"/>
      <c r="D3458" s="168"/>
      <c r="E3458" s="168"/>
      <c r="F3458" s="167"/>
      <c r="G3458" s="168"/>
      <c r="H3458" s="168"/>
      <c r="I3458" s="168"/>
      <c r="J3458" s="168"/>
      <c r="K3458" s="168"/>
      <c r="L3458" s="196"/>
    </row>
    <row r="3459" spans="1:12" ht="26.25" customHeight="1">
      <c r="A3459" s="167"/>
      <c r="B3459" s="276"/>
      <c r="C3459" s="168"/>
      <c r="D3459" s="168"/>
      <c r="E3459" s="168"/>
      <c r="F3459" s="167"/>
      <c r="G3459" s="168"/>
      <c r="H3459" s="168"/>
      <c r="I3459" s="168"/>
      <c r="J3459" s="168"/>
      <c r="K3459" s="168"/>
      <c r="L3459" s="196"/>
    </row>
    <row r="3460" spans="1:12" ht="26.25" customHeight="1">
      <c r="A3460" s="167"/>
      <c r="B3460" s="276"/>
      <c r="C3460" s="168"/>
      <c r="D3460" s="168"/>
      <c r="E3460" s="168"/>
      <c r="F3460" s="167"/>
      <c r="G3460" s="168"/>
      <c r="H3460" s="168"/>
      <c r="I3460" s="168"/>
      <c r="J3460" s="168"/>
      <c r="K3460" s="168"/>
      <c r="L3460" s="196"/>
    </row>
    <row r="3461" spans="1:12" ht="26.25" customHeight="1">
      <c r="A3461" s="167"/>
      <c r="B3461" s="276"/>
      <c r="C3461" s="168"/>
      <c r="D3461" s="168"/>
      <c r="E3461" s="168"/>
      <c r="F3461" s="167"/>
      <c r="G3461" s="168"/>
      <c r="H3461" s="168"/>
      <c r="I3461" s="168"/>
      <c r="J3461" s="168"/>
      <c r="K3461" s="168"/>
      <c r="L3461" s="196"/>
    </row>
    <row r="3462" spans="1:12" ht="26.25" customHeight="1">
      <c r="A3462" s="167"/>
      <c r="B3462" s="276"/>
      <c r="C3462" s="168"/>
      <c r="D3462" s="168"/>
      <c r="E3462" s="168"/>
      <c r="F3462" s="167"/>
      <c r="G3462" s="168"/>
      <c r="H3462" s="168"/>
      <c r="I3462" s="168"/>
      <c r="J3462" s="168"/>
      <c r="K3462" s="168"/>
      <c r="L3462" s="196"/>
    </row>
    <row r="3463" spans="1:12" ht="26.25" customHeight="1">
      <c r="A3463" s="167"/>
      <c r="B3463" s="276"/>
      <c r="C3463" s="168"/>
      <c r="D3463" s="168"/>
      <c r="E3463" s="168"/>
      <c r="F3463" s="167"/>
      <c r="G3463" s="168"/>
      <c r="H3463" s="168"/>
      <c r="I3463" s="168"/>
      <c r="J3463" s="168"/>
      <c r="K3463" s="168"/>
      <c r="L3463" s="196"/>
    </row>
    <row r="3464" spans="1:12" ht="26.25" customHeight="1">
      <c r="A3464" s="167"/>
      <c r="B3464" s="276"/>
      <c r="C3464" s="168"/>
      <c r="D3464" s="168"/>
      <c r="E3464" s="168"/>
      <c r="F3464" s="167"/>
      <c r="G3464" s="168"/>
      <c r="H3464" s="168"/>
      <c r="I3464" s="168"/>
      <c r="J3464" s="168"/>
      <c r="K3464" s="168"/>
      <c r="L3464" s="196"/>
    </row>
    <row r="3465" spans="1:12" ht="26.25" customHeight="1">
      <c r="A3465" s="167"/>
      <c r="B3465" s="276"/>
      <c r="C3465" s="168"/>
      <c r="D3465" s="168"/>
      <c r="E3465" s="168"/>
      <c r="F3465" s="167"/>
      <c r="G3465" s="168"/>
      <c r="H3465" s="168"/>
      <c r="I3465" s="168"/>
      <c r="J3465" s="168"/>
      <c r="K3465" s="168"/>
      <c r="L3465" s="196"/>
    </row>
    <row r="3466" spans="1:12" ht="26.25" customHeight="1">
      <c r="A3466" s="167"/>
      <c r="B3466" s="276"/>
      <c r="C3466" s="168"/>
      <c r="D3466" s="168"/>
      <c r="E3466" s="168"/>
      <c r="F3466" s="167"/>
      <c r="G3466" s="168"/>
      <c r="H3466" s="168"/>
      <c r="I3466" s="168"/>
      <c r="J3466" s="168"/>
      <c r="K3466" s="168"/>
      <c r="L3466" s="196"/>
    </row>
    <row r="3467" spans="1:12" ht="26.25" customHeight="1">
      <c r="A3467" s="167"/>
      <c r="B3467" s="276"/>
      <c r="C3467" s="168"/>
      <c r="D3467" s="168"/>
      <c r="E3467" s="168"/>
      <c r="F3467" s="167"/>
      <c r="G3467" s="168"/>
      <c r="H3467" s="168"/>
      <c r="I3467" s="168"/>
      <c r="J3467" s="168"/>
      <c r="K3467" s="168"/>
      <c r="L3467" s="196"/>
    </row>
    <row r="3468" spans="1:12" ht="26.25" customHeight="1">
      <c r="A3468" s="167"/>
      <c r="B3468" s="276"/>
      <c r="C3468" s="168"/>
      <c r="D3468" s="168"/>
      <c r="E3468" s="168"/>
      <c r="F3468" s="167"/>
      <c r="G3468" s="168"/>
      <c r="H3468" s="168"/>
      <c r="I3468" s="168"/>
      <c r="J3468" s="168"/>
      <c r="K3468" s="168"/>
      <c r="L3468" s="196"/>
    </row>
    <row r="3469" spans="1:12" ht="26.25" customHeight="1">
      <c r="A3469" s="167"/>
      <c r="B3469" s="276"/>
      <c r="C3469" s="168"/>
      <c r="D3469" s="168"/>
      <c r="E3469" s="168"/>
      <c r="F3469" s="167"/>
      <c r="G3469" s="168"/>
      <c r="H3469" s="168"/>
      <c r="I3469" s="168"/>
      <c r="J3469" s="168"/>
      <c r="K3469" s="168"/>
      <c r="L3469" s="196"/>
    </row>
    <row r="3470" spans="1:12" ht="26.25" customHeight="1">
      <c r="A3470" s="167"/>
      <c r="B3470" s="276"/>
      <c r="C3470" s="168"/>
      <c r="D3470" s="168"/>
      <c r="E3470" s="168"/>
      <c r="F3470" s="167"/>
      <c r="G3470" s="168"/>
      <c r="H3470" s="168"/>
      <c r="I3470" s="168"/>
      <c r="J3470" s="168"/>
      <c r="K3470" s="168"/>
      <c r="L3470" s="196"/>
    </row>
    <row r="3471" spans="1:12" ht="26.25" customHeight="1">
      <c r="A3471" s="167"/>
      <c r="B3471" s="276"/>
      <c r="C3471" s="168"/>
      <c r="D3471" s="168"/>
      <c r="E3471" s="168"/>
      <c r="F3471" s="167"/>
      <c r="G3471" s="168"/>
      <c r="H3471" s="168"/>
      <c r="I3471" s="168"/>
      <c r="J3471" s="168"/>
      <c r="K3471" s="168"/>
      <c r="L3471" s="196"/>
    </row>
    <row r="3472" spans="1:12" ht="26.25" customHeight="1">
      <c r="A3472" s="167"/>
      <c r="B3472" s="276"/>
      <c r="C3472" s="168"/>
      <c r="D3472" s="168"/>
      <c r="E3472" s="168"/>
      <c r="F3472" s="167"/>
      <c r="G3472" s="168"/>
      <c r="H3472" s="168"/>
      <c r="I3472" s="168"/>
      <c r="J3472" s="168"/>
      <c r="K3472" s="168"/>
      <c r="L3472" s="196"/>
    </row>
    <row r="3473" spans="1:12" ht="26.25" customHeight="1">
      <c r="A3473" s="167"/>
      <c r="B3473" s="276"/>
      <c r="C3473" s="168"/>
      <c r="D3473" s="168"/>
      <c r="E3473" s="168"/>
      <c r="F3473" s="167"/>
      <c r="G3473" s="168"/>
      <c r="H3473" s="168"/>
      <c r="I3473" s="168"/>
      <c r="J3473" s="168"/>
      <c r="K3473" s="168"/>
      <c r="L3473" s="196"/>
    </row>
    <row r="3474" spans="1:12" ht="26.25" customHeight="1">
      <c r="A3474" s="167"/>
      <c r="B3474" s="276"/>
      <c r="C3474" s="168"/>
      <c r="D3474" s="168"/>
      <c r="E3474" s="168"/>
      <c r="F3474" s="167"/>
      <c r="G3474" s="168"/>
      <c r="H3474" s="168"/>
      <c r="I3474" s="168"/>
      <c r="J3474" s="168"/>
      <c r="K3474" s="168"/>
      <c r="L3474" s="196"/>
    </row>
    <row r="3475" spans="1:12" ht="26.25" customHeight="1">
      <c r="A3475" s="167"/>
      <c r="B3475" s="276"/>
      <c r="C3475" s="168"/>
      <c r="D3475" s="168"/>
      <c r="E3475" s="168"/>
      <c r="F3475" s="167"/>
      <c r="G3475" s="168"/>
      <c r="H3475" s="168"/>
      <c r="I3475" s="168"/>
      <c r="J3475" s="168"/>
      <c r="K3475" s="168"/>
      <c r="L3475" s="196"/>
    </row>
    <row r="3476" spans="1:12" ht="26.25" customHeight="1">
      <c r="A3476" s="167"/>
      <c r="B3476" s="276"/>
      <c r="C3476" s="168"/>
      <c r="D3476" s="168"/>
      <c r="E3476" s="168"/>
      <c r="F3476" s="167"/>
      <c r="G3476" s="168"/>
      <c r="H3476" s="168"/>
      <c r="I3476" s="168"/>
      <c r="J3476" s="168"/>
      <c r="K3476" s="168"/>
      <c r="L3476" s="196"/>
    </row>
    <row r="3477" spans="1:12" ht="26.25" customHeight="1">
      <c r="A3477" s="167"/>
      <c r="B3477" s="276"/>
      <c r="C3477" s="168"/>
      <c r="D3477" s="168"/>
      <c r="E3477" s="168"/>
      <c r="F3477" s="167"/>
      <c r="G3477" s="168"/>
      <c r="H3477" s="168"/>
      <c r="I3477" s="168"/>
      <c r="J3477" s="168"/>
      <c r="K3477" s="168"/>
      <c r="L3477" s="196"/>
    </row>
    <row r="3478" spans="1:12" ht="26.25" customHeight="1">
      <c r="A3478" s="167"/>
      <c r="B3478" s="276"/>
      <c r="C3478" s="168"/>
      <c r="D3478" s="168"/>
      <c r="E3478" s="168"/>
      <c r="F3478" s="167"/>
      <c r="G3478" s="168"/>
      <c r="H3478" s="168"/>
      <c r="I3478" s="168"/>
      <c r="J3478" s="168"/>
      <c r="K3478" s="168"/>
      <c r="L3478" s="196"/>
    </row>
    <row r="3479" spans="1:12" ht="26.25" customHeight="1">
      <c r="A3479" s="167"/>
      <c r="B3479" s="276"/>
      <c r="C3479" s="168"/>
      <c r="D3479" s="168"/>
      <c r="E3479" s="168"/>
      <c r="F3479" s="167"/>
      <c r="G3479" s="168"/>
      <c r="H3479" s="168"/>
      <c r="I3479" s="168"/>
      <c r="J3479" s="168"/>
      <c r="K3479" s="168"/>
      <c r="L3479" s="196"/>
    </row>
    <row r="3480" spans="1:12" ht="26.25" customHeight="1">
      <c r="A3480" s="167"/>
      <c r="B3480" s="276"/>
      <c r="C3480" s="168"/>
      <c r="D3480" s="168"/>
      <c r="E3480" s="168"/>
      <c r="F3480" s="167"/>
      <c r="G3480" s="168"/>
      <c r="H3480" s="168"/>
      <c r="I3480" s="168"/>
      <c r="J3480" s="168"/>
      <c r="K3480" s="168"/>
      <c r="L3480" s="196"/>
    </row>
    <row r="3481" spans="1:12" ht="26.25" customHeight="1">
      <c r="A3481" s="167"/>
      <c r="B3481" s="276"/>
      <c r="C3481" s="168"/>
      <c r="D3481" s="168"/>
      <c r="E3481" s="168"/>
      <c r="F3481" s="167"/>
      <c r="G3481" s="168"/>
      <c r="H3481" s="168"/>
      <c r="I3481" s="168"/>
      <c r="J3481" s="168"/>
      <c r="K3481" s="168"/>
      <c r="L3481" s="196"/>
    </row>
    <row r="3482" spans="1:12" ht="26.25" customHeight="1">
      <c r="A3482" s="167"/>
      <c r="B3482" s="276"/>
      <c r="C3482" s="168"/>
      <c r="D3482" s="168"/>
      <c r="E3482" s="168"/>
      <c r="F3482" s="167"/>
      <c r="G3482" s="168"/>
      <c r="H3482" s="168"/>
      <c r="I3482" s="168"/>
      <c r="J3482" s="168"/>
      <c r="K3482" s="168"/>
      <c r="L3482" s="196"/>
    </row>
    <row r="3483" spans="1:12" ht="26.25" customHeight="1">
      <c r="A3483" s="167"/>
      <c r="B3483" s="276"/>
      <c r="C3483" s="168"/>
      <c r="D3483" s="168"/>
      <c r="E3483" s="168"/>
      <c r="F3483" s="167"/>
      <c r="G3483" s="168"/>
      <c r="H3483" s="168"/>
      <c r="I3483" s="168"/>
      <c r="J3483" s="168"/>
      <c r="K3483" s="168"/>
      <c r="L3483" s="196"/>
    </row>
    <row r="3484" spans="1:12" ht="26.25" customHeight="1">
      <c r="A3484" s="167"/>
      <c r="B3484" s="276"/>
      <c r="C3484" s="168"/>
      <c r="D3484" s="168"/>
      <c r="E3484" s="168"/>
      <c r="F3484" s="167"/>
      <c r="G3484" s="168"/>
      <c r="H3484" s="168"/>
      <c r="I3484" s="168"/>
      <c r="J3484" s="168"/>
      <c r="K3484" s="168"/>
      <c r="L3484" s="196"/>
    </row>
    <row r="3485" spans="1:12" ht="26.25" customHeight="1">
      <c r="A3485" s="167"/>
      <c r="B3485" s="276"/>
      <c r="C3485" s="168"/>
      <c r="D3485" s="168"/>
      <c r="E3485" s="168"/>
      <c r="F3485" s="167"/>
      <c r="G3485" s="168"/>
      <c r="H3485" s="168"/>
      <c r="I3485" s="168"/>
      <c r="J3485" s="168"/>
      <c r="K3485" s="168"/>
      <c r="L3485" s="196"/>
    </row>
    <row r="3486" spans="1:12" ht="26.25" customHeight="1">
      <c r="A3486" s="167"/>
      <c r="B3486" s="276"/>
      <c r="C3486" s="168"/>
      <c r="D3486" s="168"/>
      <c r="E3486" s="168"/>
      <c r="F3486" s="167"/>
      <c r="G3486" s="168"/>
      <c r="H3486" s="168"/>
      <c r="I3486" s="168"/>
      <c r="J3486" s="168"/>
      <c r="K3486" s="168"/>
      <c r="L3486" s="196"/>
    </row>
    <row r="3487" spans="1:12" ht="26.25" customHeight="1">
      <c r="A3487" s="167"/>
      <c r="B3487" s="276"/>
      <c r="C3487" s="168"/>
      <c r="D3487" s="168"/>
      <c r="E3487" s="168"/>
      <c r="F3487" s="167"/>
      <c r="G3487" s="168"/>
      <c r="H3487" s="168"/>
      <c r="I3487" s="168"/>
      <c r="J3487" s="168"/>
      <c r="K3487" s="168"/>
      <c r="L3487" s="196"/>
    </row>
    <row r="3488" spans="1:12" ht="26.25" customHeight="1">
      <c r="A3488" s="167"/>
      <c r="B3488" s="276"/>
      <c r="C3488" s="168"/>
      <c r="D3488" s="168"/>
      <c r="E3488" s="168"/>
      <c r="F3488" s="167"/>
      <c r="G3488" s="168"/>
      <c r="H3488" s="168"/>
      <c r="I3488" s="168"/>
      <c r="J3488" s="168"/>
      <c r="K3488" s="168"/>
      <c r="L3488" s="196"/>
    </row>
    <row r="3489" spans="1:12" ht="26.25" customHeight="1">
      <c r="A3489" s="167"/>
      <c r="B3489" s="276"/>
      <c r="C3489" s="168"/>
      <c r="D3489" s="168"/>
      <c r="E3489" s="168"/>
      <c r="F3489" s="167"/>
      <c r="G3489" s="168"/>
      <c r="H3489" s="168"/>
      <c r="I3489" s="168"/>
      <c r="J3489" s="168"/>
      <c r="K3489" s="168"/>
      <c r="L3489" s="196"/>
    </row>
    <row r="3490" spans="1:12" ht="26.25" customHeight="1">
      <c r="A3490" s="167"/>
      <c r="B3490" s="276"/>
      <c r="C3490" s="168"/>
      <c r="D3490" s="168"/>
      <c r="E3490" s="168"/>
      <c r="F3490" s="167"/>
      <c r="G3490" s="168"/>
      <c r="H3490" s="168"/>
      <c r="I3490" s="168"/>
      <c r="J3490" s="168"/>
      <c r="K3490" s="168"/>
      <c r="L3490" s="196"/>
    </row>
    <row r="3491" spans="1:12" ht="26.25" customHeight="1">
      <c r="A3491" s="167"/>
      <c r="B3491" s="276"/>
      <c r="C3491" s="168"/>
      <c r="D3491" s="168"/>
      <c r="E3491" s="168"/>
      <c r="F3491" s="167"/>
      <c r="G3491" s="168"/>
      <c r="H3491" s="168"/>
      <c r="I3491" s="168"/>
      <c r="J3491" s="168"/>
      <c r="K3491" s="168"/>
      <c r="L3491" s="196"/>
    </row>
    <row r="3492" spans="1:12" ht="26.25" customHeight="1">
      <c r="A3492" s="167"/>
      <c r="B3492" s="276"/>
      <c r="C3492" s="168"/>
      <c r="D3492" s="168"/>
      <c r="E3492" s="168"/>
      <c r="F3492" s="167"/>
      <c r="G3492" s="168"/>
      <c r="H3492" s="168"/>
      <c r="I3492" s="168"/>
      <c r="J3492" s="168"/>
      <c r="K3492" s="168"/>
      <c r="L3492" s="196"/>
    </row>
    <row r="3493" spans="1:12" ht="26.25" customHeight="1">
      <c r="A3493" s="167"/>
      <c r="B3493" s="276"/>
      <c r="C3493" s="168"/>
      <c r="D3493" s="168"/>
      <c r="E3493" s="168"/>
      <c r="F3493" s="167"/>
      <c r="G3493" s="168"/>
      <c r="H3493" s="168"/>
      <c r="I3493" s="168"/>
      <c r="J3493" s="168"/>
      <c r="K3493" s="168"/>
      <c r="L3493" s="196"/>
    </row>
    <row r="3494" spans="1:12" ht="26.25" customHeight="1">
      <c r="A3494" s="167"/>
      <c r="B3494" s="276"/>
      <c r="C3494" s="168"/>
      <c r="D3494" s="168"/>
      <c r="E3494" s="168"/>
      <c r="F3494" s="167"/>
      <c r="G3494" s="168"/>
      <c r="H3494" s="168"/>
      <c r="I3494" s="168"/>
      <c r="J3494" s="168"/>
      <c r="K3494" s="168"/>
      <c r="L3494" s="196"/>
    </row>
    <row r="3495" spans="1:12" ht="26.25" customHeight="1">
      <c r="A3495" s="167"/>
      <c r="B3495" s="276"/>
      <c r="C3495" s="168"/>
      <c r="D3495" s="168"/>
      <c r="E3495" s="168"/>
      <c r="F3495" s="167"/>
      <c r="G3495" s="168"/>
      <c r="H3495" s="168"/>
      <c r="I3495" s="168"/>
      <c r="J3495" s="168"/>
      <c r="K3495" s="168"/>
      <c r="L3495" s="196"/>
    </row>
    <row r="3496" spans="1:12" ht="26.25" customHeight="1">
      <c r="A3496" s="167"/>
      <c r="B3496" s="276"/>
      <c r="C3496" s="168"/>
      <c r="D3496" s="168"/>
      <c r="E3496" s="168"/>
      <c r="F3496" s="167"/>
      <c r="G3496" s="168"/>
      <c r="H3496" s="168"/>
      <c r="I3496" s="168"/>
      <c r="J3496" s="168"/>
      <c r="K3496" s="168"/>
      <c r="L3496" s="196"/>
    </row>
    <row r="3497" spans="1:12" ht="26.25" customHeight="1">
      <c r="A3497" s="167"/>
      <c r="B3497" s="276"/>
      <c r="C3497" s="168"/>
      <c r="D3497" s="168"/>
      <c r="E3497" s="168"/>
      <c r="F3497" s="167"/>
      <c r="G3497" s="168"/>
      <c r="H3497" s="168"/>
      <c r="I3497" s="168"/>
      <c r="J3497" s="168"/>
      <c r="K3497" s="168"/>
      <c r="L3497" s="196"/>
    </row>
    <row r="3498" spans="1:12" ht="26.25" customHeight="1">
      <c r="A3498" s="167"/>
      <c r="B3498" s="276"/>
      <c r="C3498" s="168"/>
      <c r="D3498" s="168"/>
      <c r="E3498" s="168"/>
      <c r="F3498" s="167"/>
      <c r="G3498" s="168"/>
      <c r="H3498" s="168"/>
      <c r="I3498" s="168"/>
      <c r="J3498" s="168"/>
      <c r="K3498" s="168"/>
      <c r="L3498" s="196"/>
    </row>
    <row r="3499" spans="1:12" ht="26.25" customHeight="1">
      <c r="A3499" s="167"/>
      <c r="B3499" s="276"/>
      <c r="C3499" s="168"/>
      <c r="D3499" s="168"/>
      <c r="E3499" s="168"/>
      <c r="F3499" s="167"/>
      <c r="G3499" s="168"/>
      <c r="H3499" s="168"/>
      <c r="I3499" s="168"/>
      <c r="J3499" s="168"/>
      <c r="K3499" s="168"/>
      <c r="L3499" s="196"/>
    </row>
    <row r="3500" spans="1:12" ht="26.25" customHeight="1">
      <c r="A3500" s="167"/>
      <c r="B3500" s="276"/>
      <c r="C3500" s="168"/>
      <c r="D3500" s="168"/>
      <c r="E3500" s="168"/>
      <c r="F3500" s="167"/>
      <c r="G3500" s="168"/>
      <c r="H3500" s="168"/>
      <c r="I3500" s="168"/>
      <c r="J3500" s="168"/>
      <c r="K3500" s="168"/>
      <c r="L3500" s="196"/>
    </row>
    <row r="3501" spans="1:12" ht="26.25" customHeight="1">
      <c r="A3501" s="167"/>
      <c r="B3501" s="276"/>
      <c r="C3501" s="168"/>
      <c r="D3501" s="168"/>
      <c r="E3501" s="168"/>
      <c r="F3501" s="167"/>
      <c r="G3501" s="168"/>
      <c r="H3501" s="168"/>
      <c r="I3501" s="168"/>
      <c r="J3501" s="168"/>
      <c r="K3501" s="168"/>
      <c r="L3501" s="196"/>
    </row>
    <row r="3502" spans="1:12" ht="26.25" customHeight="1">
      <c r="A3502" s="167"/>
      <c r="B3502" s="276"/>
      <c r="C3502" s="168"/>
      <c r="D3502" s="168"/>
      <c r="E3502" s="168"/>
      <c r="F3502" s="167"/>
      <c r="G3502" s="168"/>
      <c r="H3502" s="168"/>
      <c r="I3502" s="168"/>
      <c r="J3502" s="168"/>
      <c r="K3502" s="168"/>
      <c r="L3502" s="196"/>
    </row>
    <row r="3503" spans="1:12" ht="26.25" customHeight="1">
      <c r="A3503" s="167"/>
      <c r="B3503" s="276"/>
      <c r="C3503" s="168"/>
      <c r="D3503" s="168"/>
      <c r="E3503" s="168"/>
      <c r="F3503" s="167"/>
      <c r="G3503" s="168"/>
      <c r="H3503" s="168"/>
      <c r="I3503" s="168"/>
      <c r="J3503" s="168"/>
      <c r="K3503" s="168"/>
      <c r="L3503" s="196"/>
    </row>
    <row r="3504" spans="1:12" ht="26.25" customHeight="1">
      <c r="A3504" s="167"/>
      <c r="B3504" s="276"/>
      <c r="C3504" s="168"/>
      <c r="D3504" s="168"/>
      <c r="E3504" s="168"/>
      <c r="F3504" s="167"/>
      <c r="G3504" s="168"/>
      <c r="H3504" s="168"/>
      <c r="I3504" s="168"/>
      <c r="J3504" s="168"/>
      <c r="K3504" s="168"/>
      <c r="L3504" s="196"/>
    </row>
    <row r="3505" spans="1:12" ht="26.25" customHeight="1">
      <c r="A3505" s="167"/>
      <c r="B3505" s="276"/>
      <c r="C3505" s="168"/>
      <c r="D3505" s="168"/>
      <c r="E3505" s="168"/>
      <c r="F3505" s="167"/>
      <c r="G3505" s="168"/>
      <c r="H3505" s="168"/>
      <c r="I3505" s="168"/>
      <c r="J3505" s="168"/>
      <c r="K3505" s="168"/>
      <c r="L3505" s="196"/>
    </row>
    <row r="3506" spans="1:12" ht="26.25" customHeight="1">
      <c r="A3506" s="167"/>
      <c r="B3506" s="276"/>
      <c r="C3506" s="168"/>
      <c r="D3506" s="168"/>
      <c r="E3506" s="168"/>
      <c r="F3506" s="167"/>
      <c r="G3506" s="168"/>
      <c r="H3506" s="168"/>
      <c r="I3506" s="168"/>
      <c r="J3506" s="168"/>
      <c r="K3506" s="168"/>
      <c r="L3506" s="196"/>
    </row>
    <row r="3507" spans="1:12" ht="26.25" customHeight="1">
      <c r="A3507" s="167"/>
      <c r="B3507" s="276"/>
      <c r="C3507" s="168"/>
      <c r="D3507" s="168"/>
      <c r="E3507" s="168"/>
      <c r="F3507" s="167"/>
      <c r="G3507" s="168"/>
      <c r="H3507" s="168"/>
      <c r="I3507" s="168"/>
      <c r="J3507" s="168"/>
      <c r="K3507" s="168"/>
      <c r="L3507" s="196"/>
    </row>
    <row r="3508" spans="1:12" ht="26.25" customHeight="1">
      <c r="A3508" s="167"/>
      <c r="B3508" s="276"/>
      <c r="C3508" s="168"/>
      <c r="D3508" s="168"/>
      <c r="E3508" s="168"/>
      <c r="F3508" s="167"/>
      <c r="G3508" s="168"/>
      <c r="H3508" s="168"/>
      <c r="I3508" s="168"/>
      <c r="J3508" s="168"/>
      <c r="K3508" s="168"/>
      <c r="L3508" s="196"/>
    </row>
    <row r="3509" spans="1:12" ht="26.25" customHeight="1">
      <c r="A3509" s="167"/>
      <c r="B3509" s="276"/>
      <c r="C3509" s="168"/>
      <c r="D3509" s="168"/>
      <c r="E3509" s="168"/>
      <c r="F3509" s="167"/>
      <c r="G3509" s="168"/>
      <c r="H3509" s="168"/>
      <c r="I3509" s="168"/>
      <c r="J3509" s="168"/>
      <c r="K3509" s="168"/>
      <c r="L3509" s="196"/>
    </row>
    <row r="3510" spans="1:12" ht="26.25" customHeight="1">
      <c r="A3510" s="167"/>
      <c r="B3510" s="276"/>
      <c r="C3510" s="168"/>
      <c r="D3510" s="168"/>
      <c r="E3510" s="168"/>
      <c r="F3510" s="167"/>
      <c r="G3510" s="168"/>
      <c r="H3510" s="168"/>
      <c r="I3510" s="168"/>
      <c r="J3510" s="168"/>
      <c r="K3510" s="168"/>
      <c r="L3510" s="196"/>
    </row>
    <row r="3511" spans="1:12" ht="26.25" customHeight="1">
      <c r="A3511" s="167"/>
      <c r="B3511" s="276"/>
      <c r="C3511" s="168"/>
      <c r="D3511" s="168"/>
      <c r="E3511" s="168"/>
      <c r="F3511" s="167"/>
      <c r="G3511" s="168"/>
      <c r="H3511" s="168"/>
      <c r="I3511" s="168"/>
      <c r="J3511" s="168"/>
      <c r="K3511" s="168"/>
      <c r="L3511" s="196"/>
    </row>
    <row r="3512" spans="1:12" ht="26.25" customHeight="1">
      <c r="A3512" s="167"/>
      <c r="B3512" s="276"/>
      <c r="C3512" s="168"/>
      <c r="D3512" s="168"/>
      <c r="E3512" s="168"/>
      <c r="F3512" s="167"/>
      <c r="G3512" s="168"/>
      <c r="H3512" s="168"/>
      <c r="I3512" s="168"/>
      <c r="J3512" s="168"/>
      <c r="K3512" s="168"/>
      <c r="L3512" s="196"/>
    </row>
    <row r="3513" spans="1:12" ht="26.25" customHeight="1">
      <c r="A3513" s="167"/>
      <c r="B3513" s="276"/>
      <c r="C3513" s="168"/>
      <c r="D3513" s="168"/>
      <c r="E3513" s="168"/>
      <c r="F3513" s="167"/>
      <c r="G3513" s="168"/>
      <c r="H3513" s="168"/>
      <c r="I3513" s="168"/>
      <c r="J3513" s="168"/>
      <c r="K3513" s="168"/>
      <c r="L3513" s="196"/>
    </row>
    <row r="3514" spans="1:12" ht="26.25" customHeight="1">
      <c r="A3514" s="167"/>
      <c r="B3514" s="276"/>
      <c r="C3514" s="168"/>
      <c r="D3514" s="168"/>
      <c r="E3514" s="168"/>
      <c r="F3514" s="167"/>
      <c r="G3514" s="168"/>
      <c r="H3514" s="168"/>
      <c r="I3514" s="168"/>
      <c r="J3514" s="168"/>
      <c r="K3514" s="168"/>
      <c r="L3514" s="196"/>
    </row>
    <row r="3515" spans="1:12" ht="26.25" customHeight="1">
      <c r="A3515" s="167"/>
      <c r="B3515" s="276"/>
      <c r="C3515" s="168"/>
      <c r="D3515" s="168"/>
      <c r="E3515" s="168"/>
      <c r="F3515" s="167"/>
      <c r="G3515" s="168"/>
      <c r="H3515" s="168"/>
      <c r="I3515" s="168"/>
      <c r="J3515" s="168"/>
      <c r="K3515" s="168"/>
      <c r="L3515" s="196"/>
    </row>
    <row r="3516" spans="1:12" ht="26.25" customHeight="1">
      <c r="A3516" s="167"/>
      <c r="B3516" s="276"/>
      <c r="C3516" s="168"/>
      <c r="D3516" s="168"/>
      <c r="E3516" s="168"/>
      <c r="F3516" s="167"/>
      <c r="G3516" s="168"/>
      <c r="H3516" s="168"/>
      <c r="I3516" s="168"/>
      <c r="J3516" s="168"/>
      <c r="K3516" s="168"/>
      <c r="L3516" s="196"/>
    </row>
    <row r="3517" spans="1:12" ht="26.25" customHeight="1">
      <c r="A3517" s="167"/>
      <c r="B3517" s="276"/>
      <c r="C3517" s="168"/>
      <c r="D3517" s="168"/>
      <c r="E3517" s="168"/>
      <c r="F3517" s="167"/>
      <c r="G3517" s="168"/>
      <c r="H3517" s="168"/>
      <c r="I3517" s="168"/>
      <c r="J3517" s="168"/>
      <c r="K3517" s="168"/>
      <c r="L3517" s="196"/>
    </row>
    <row r="3518" spans="1:12" ht="26.25" customHeight="1">
      <c r="A3518" s="167"/>
      <c r="B3518" s="276"/>
      <c r="C3518" s="168"/>
      <c r="D3518" s="168"/>
      <c r="E3518" s="168"/>
      <c r="F3518" s="167"/>
      <c r="G3518" s="168"/>
      <c r="H3518" s="168"/>
      <c r="I3518" s="168"/>
      <c r="J3518" s="168"/>
      <c r="K3518" s="168"/>
      <c r="L3518" s="196"/>
    </row>
    <row r="3519" spans="1:12" ht="26.25" customHeight="1">
      <c r="A3519" s="167"/>
      <c r="B3519" s="276"/>
      <c r="C3519" s="168"/>
      <c r="D3519" s="168"/>
      <c r="E3519" s="168"/>
      <c r="F3519" s="167"/>
      <c r="G3519" s="168"/>
      <c r="H3519" s="168"/>
      <c r="I3519" s="168"/>
      <c r="J3519" s="168"/>
      <c r="K3519" s="168"/>
      <c r="L3519" s="196"/>
    </row>
    <row r="3520" spans="1:12" ht="26.25" customHeight="1">
      <c r="A3520" s="167"/>
      <c r="B3520" s="276"/>
      <c r="C3520" s="168"/>
      <c r="D3520" s="168"/>
      <c r="E3520" s="168"/>
      <c r="F3520" s="167"/>
      <c r="G3520" s="168"/>
      <c r="H3520" s="168"/>
      <c r="I3520" s="168"/>
      <c r="J3520" s="168"/>
      <c r="K3520" s="168"/>
      <c r="L3520" s="196"/>
    </row>
    <row r="3521" spans="1:12" ht="26.25" customHeight="1">
      <c r="A3521" s="167"/>
      <c r="B3521" s="276"/>
      <c r="C3521" s="168"/>
      <c r="D3521" s="168"/>
      <c r="E3521" s="168"/>
      <c r="F3521" s="167"/>
      <c r="G3521" s="168"/>
      <c r="H3521" s="168"/>
      <c r="I3521" s="168"/>
      <c r="J3521" s="168"/>
      <c r="K3521" s="168"/>
      <c r="L3521" s="196"/>
    </row>
    <row r="3522" spans="1:12" ht="26.25" customHeight="1">
      <c r="A3522" s="167"/>
      <c r="B3522" s="276"/>
      <c r="C3522" s="168"/>
      <c r="D3522" s="168"/>
      <c r="E3522" s="168"/>
      <c r="F3522" s="167"/>
      <c r="G3522" s="168"/>
      <c r="H3522" s="168"/>
      <c r="I3522" s="168"/>
      <c r="J3522" s="168"/>
      <c r="K3522" s="168"/>
      <c r="L3522" s="196"/>
    </row>
    <row r="3523" spans="1:12" ht="26.25" customHeight="1">
      <c r="A3523" s="167"/>
      <c r="B3523" s="276"/>
      <c r="C3523" s="168"/>
      <c r="D3523" s="168"/>
      <c r="E3523" s="168"/>
      <c r="F3523" s="167"/>
      <c r="G3523" s="168"/>
      <c r="H3523" s="168"/>
      <c r="I3523" s="168"/>
      <c r="J3523" s="168"/>
      <c r="K3523" s="168"/>
      <c r="L3523" s="196"/>
    </row>
    <row r="3524" spans="1:12" ht="26.25" customHeight="1">
      <c r="A3524" s="167"/>
      <c r="B3524" s="276"/>
      <c r="C3524" s="168"/>
      <c r="D3524" s="168"/>
      <c r="E3524" s="168"/>
      <c r="F3524" s="167"/>
      <c r="G3524" s="168"/>
      <c r="H3524" s="168"/>
      <c r="I3524" s="168"/>
      <c r="J3524" s="168"/>
      <c r="K3524" s="168"/>
      <c r="L3524" s="196"/>
    </row>
    <row r="3525" spans="1:12" ht="26.25" customHeight="1">
      <c r="A3525" s="167"/>
      <c r="B3525" s="276"/>
      <c r="C3525" s="168"/>
      <c r="D3525" s="168"/>
      <c r="E3525" s="168"/>
      <c r="F3525" s="167"/>
      <c r="G3525" s="168"/>
      <c r="H3525" s="168"/>
      <c r="I3525" s="168"/>
      <c r="J3525" s="168"/>
      <c r="K3525" s="168"/>
      <c r="L3525" s="196"/>
    </row>
    <row r="3526" spans="1:12" ht="26.25" customHeight="1">
      <c r="A3526" s="167"/>
      <c r="B3526" s="276"/>
      <c r="C3526" s="168"/>
      <c r="D3526" s="168"/>
      <c r="E3526" s="168"/>
      <c r="F3526" s="167"/>
      <c r="G3526" s="168"/>
      <c r="H3526" s="168"/>
      <c r="I3526" s="168"/>
      <c r="J3526" s="168"/>
      <c r="K3526" s="168"/>
      <c r="L3526" s="196"/>
    </row>
    <row r="3527" spans="1:12" ht="26.25" customHeight="1">
      <c r="A3527" s="167"/>
      <c r="B3527" s="276"/>
      <c r="C3527" s="168"/>
      <c r="D3527" s="168"/>
      <c r="E3527" s="168"/>
      <c r="F3527" s="167"/>
      <c r="G3527" s="168"/>
      <c r="H3527" s="168"/>
      <c r="I3527" s="168"/>
      <c r="J3527" s="168"/>
      <c r="K3527" s="168"/>
      <c r="L3527" s="196"/>
    </row>
    <row r="3528" spans="1:12" ht="26.25" customHeight="1">
      <c r="A3528" s="167"/>
      <c r="B3528" s="276"/>
      <c r="C3528" s="168"/>
      <c r="D3528" s="168"/>
      <c r="E3528" s="168"/>
      <c r="F3528" s="167"/>
      <c r="G3528" s="168"/>
      <c r="H3528" s="168"/>
      <c r="I3528" s="168"/>
      <c r="J3528" s="168"/>
      <c r="K3528" s="168"/>
      <c r="L3528" s="196"/>
    </row>
    <row r="3529" spans="1:12" ht="26.25" customHeight="1">
      <c r="A3529" s="167"/>
      <c r="B3529" s="276"/>
      <c r="C3529" s="168"/>
      <c r="D3529" s="168"/>
      <c r="E3529" s="168"/>
      <c r="F3529" s="167"/>
      <c r="G3529" s="168"/>
      <c r="H3529" s="168"/>
      <c r="I3529" s="168"/>
      <c r="J3529" s="168"/>
      <c r="K3529" s="168"/>
      <c r="L3529" s="196"/>
    </row>
    <row r="3530" spans="1:12" ht="26.25" customHeight="1">
      <c r="A3530" s="167"/>
      <c r="B3530" s="276"/>
      <c r="C3530" s="168"/>
      <c r="D3530" s="168"/>
      <c r="E3530" s="168"/>
      <c r="F3530" s="167"/>
      <c r="G3530" s="168"/>
      <c r="H3530" s="168"/>
      <c r="I3530" s="168"/>
      <c r="J3530" s="168"/>
      <c r="K3530" s="168"/>
      <c r="L3530" s="196"/>
    </row>
    <row r="3531" spans="1:12" ht="26.25" customHeight="1">
      <c r="A3531" s="167"/>
      <c r="B3531" s="276"/>
      <c r="C3531" s="168"/>
      <c r="D3531" s="168"/>
      <c r="E3531" s="168"/>
      <c r="F3531" s="167"/>
      <c r="G3531" s="168"/>
      <c r="H3531" s="168"/>
      <c r="I3531" s="168"/>
      <c r="J3531" s="168"/>
      <c r="K3531" s="168"/>
      <c r="L3531" s="196"/>
    </row>
    <row r="3532" spans="1:12" ht="26.25" customHeight="1">
      <c r="A3532" s="167"/>
      <c r="B3532" s="276"/>
      <c r="C3532" s="168"/>
      <c r="D3532" s="168"/>
      <c r="E3532" s="168"/>
      <c r="F3532" s="167"/>
      <c r="G3532" s="168"/>
      <c r="H3532" s="168"/>
      <c r="I3532" s="168"/>
      <c r="J3532" s="168"/>
      <c r="K3532" s="168"/>
      <c r="L3532" s="196"/>
    </row>
    <row r="3533" spans="1:12" ht="26.25" customHeight="1">
      <c r="A3533" s="167"/>
      <c r="B3533" s="276"/>
      <c r="C3533" s="168"/>
      <c r="D3533" s="168"/>
      <c r="E3533" s="168"/>
      <c r="F3533" s="167"/>
      <c r="G3533" s="168"/>
      <c r="H3533" s="168"/>
      <c r="I3533" s="168"/>
      <c r="J3533" s="168"/>
      <c r="K3533" s="168"/>
      <c r="L3533" s="196"/>
    </row>
    <row r="3534" spans="1:12" ht="26.25" customHeight="1">
      <c r="A3534" s="167"/>
      <c r="B3534" s="276"/>
      <c r="C3534" s="168"/>
      <c r="D3534" s="168"/>
      <c r="E3534" s="168"/>
      <c r="F3534" s="167"/>
      <c r="G3534" s="168"/>
      <c r="H3534" s="168"/>
      <c r="I3534" s="168"/>
      <c r="J3534" s="168"/>
      <c r="K3534" s="168"/>
      <c r="L3534" s="196"/>
    </row>
    <row r="3535" spans="1:12" ht="26.25" customHeight="1">
      <c r="A3535" s="167"/>
      <c r="B3535" s="276"/>
      <c r="C3535" s="168"/>
      <c r="D3535" s="168"/>
      <c r="E3535" s="168"/>
      <c r="F3535" s="167"/>
      <c r="G3535" s="168"/>
      <c r="H3535" s="168"/>
      <c r="I3535" s="168"/>
      <c r="J3535" s="168"/>
      <c r="K3535" s="168"/>
      <c r="L3535" s="196"/>
    </row>
    <row r="3536" spans="1:12" ht="26.25" customHeight="1">
      <c r="A3536" s="167"/>
      <c r="B3536" s="276"/>
      <c r="C3536" s="168"/>
      <c r="D3536" s="168"/>
      <c r="E3536" s="168"/>
      <c r="F3536" s="167"/>
      <c r="G3536" s="168"/>
      <c r="H3536" s="168"/>
      <c r="I3536" s="168"/>
      <c r="J3536" s="168"/>
      <c r="K3536" s="168"/>
      <c r="L3536" s="196"/>
    </row>
    <row r="3537" spans="1:13" ht="26.25" customHeight="1">
      <c r="A3537" s="167"/>
      <c r="B3537" s="276"/>
      <c r="C3537" s="168"/>
      <c r="D3537" s="168"/>
      <c r="E3537" s="168"/>
      <c r="F3537" s="167"/>
      <c r="G3537" s="168"/>
      <c r="H3537" s="168"/>
      <c r="I3537" s="168"/>
      <c r="J3537" s="168"/>
      <c r="K3537" s="168"/>
      <c r="L3537" s="196"/>
    </row>
    <row r="3538" spans="1:13" ht="26.25" customHeight="1">
      <c r="A3538" s="167"/>
      <c r="B3538" s="276"/>
      <c r="C3538" s="168"/>
      <c r="D3538" s="168"/>
      <c r="E3538" s="168"/>
      <c r="F3538" s="167"/>
      <c r="G3538" s="168"/>
      <c r="H3538" s="168"/>
      <c r="I3538" s="168"/>
      <c r="J3538" s="168"/>
      <c r="K3538" s="168"/>
      <c r="L3538" s="196"/>
    </row>
    <row r="3539" spans="1:13" ht="26.25" customHeight="1">
      <c r="A3539" s="167"/>
      <c r="B3539" s="276"/>
      <c r="C3539" s="168"/>
      <c r="D3539" s="168"/>
      <c r="E3539" s="168"/>
      <c r="F3539" s="167"/>
      <c r="G3539" s="168"/>
      <c r="H3539" s="168"/>
      <c r="I3539" s="168"/>
      <c r="J3539" s="168"/>
      <c r="K3539" s="168"/>
      <c r="L3539" s="196"/>
    </row>
    <row r="3540" spans="1:13" ht="26.25" customHeight="1">
      <c r="A3540" s="167"/>
      <c r="B3540" s="276"/>
      <c r="C3540" s="168"/>
      <c r="D3540" s="168"/>
      <c r="E3540" s="168"/>
      <c r="F3540" s="167"/>
      <c r="G3540" s="168"/>
      <c r="H3540" s="168"/>
      <c r="I3540" s="168"/>
      <c r="J3540" s="168"/>
      <c r="K3540" s="168"/>
      <c r="L3540" s="196"/>
    </row>
    <row r="3541" spans="1:13" ht="26.25" customHeight="1">
      <c r="A3541" s="167"/>
      <c r="B3541" s="276"/>
      <c r="C3541" s="168"/>
      <c r="D3541" s="168"/>
      <c r="E3541" s="168"/>
      <c r="F3541" s="167"/>
      <c r="G3541" s="168"/>
      <c r="H3541" s="168"/>
      <c r="I3541" s="168"/>
      <c r="J3541" s="168"/>
      <c r="K3541" s="168"/>
      <c r="L3541" s="196"/>
    </row>
    <row r="3542" spans="1:13" ht="26.25" customHeight="1">
      <c r="A3542" s="167"/>
      <c r="B3542" s="276"/>
      <c r="C3542" s="168"/>
      <c r="D3542" s="168"/>
      <c r="E3542" s="168"/>
      <c r="F3542" s="167"/>
      <c r="G3542" s="168"/>
      <c r="H3542" s="168"/>
      <c r="I3542" s="168"/>
      <c r="J3542" s="168"/>
      <c r="K3542" s="168"/>
      <c r="L3542" s="196"/>
    </row>
    <row r="3543" spans="1:13" ht="26.25" customHeight="1">
      <c r="A3543" s="167"/>
      <c r="B3543" s="276"/>
      <c r="C3543" s="168"/>
      <c r="D3543" s="168"/>
      <c r="E3543" s="168"/>
      <c r="F3543" s="167"/>
      <c r="G3543" s="168"/>
      <c r="H3543" s="168"/>
      <c r="I3543" s="168"/>
      <c r="J3543" s="168"/>
      <c r="K3543" s="168"/>
      <c r="L3543" s="196"/>
    </row>
    <row r="3544" spans="1:13" ht="26.25" customHeight="1">
      <c r="A3544" s="167"/>
      <c r="B3544" s="276"/>
      <c r="C3544" s="168"/>
      <c r="D3544" s="168"/>
      <c r="E3544" s="168"/>
      <c r="F3544" s="167"/>
      <c r="G3544" s="168"/>
      <c r="H3544" s="168"/>
      <c r="I3544" s="168"/>
      <c r="J3544" s="168"/>
      <c r="K3544" s="168"/>
      <c r="L3544" s="196"/>
    </row>
    <row r="3545" spans="1:13" ht="26.25" customHeight="1">
      <c r="A3545" s="167"/>
      <c r="B3545" s="276"/>
      <c r="C3545" s="168"/>
      <c r="D3545" s="168"/>
      <c r="E3545" s="168"/>
      <c r="F3545" s="167"/>
      <c r="G3545" s="168"/>
      <c r="H3545" s="168"/>
      <c r="I3545" s="168"/>
      <c r="J3545" s="168"/>
      <c r="K3545" s="168"/>
      <c r="L3545" s="196"/>
    </row>
    <row r="3546" spans="1:13" ht="26.25" customHeight="1">
      <c r="A3546" s="167"/>
      <c r="B3546" s="276"/>
      <c r="C3546" s="168"/>
      <c r="D3546" s="168"/>
      <c r="E3546" s="168"/>
      <c r="F3546" s="167"/>
      <c r="G3546" s="168"/>
      <c r="H3546" s="168"/>
      <c r="I3546" s="168"/>
      <c r="J3546" s="168"/>
      <c r="K3546" s="168"/>
      <c r="L3546" s="196"/>
    </row>
    <row r="3547" spans="1:13" s="242" customFormat="1" ht="26.25" customHeight="1">
      <c r="A3547" s="293"/>
      <c r="B3547" s="294"/>
      <c r="C3547" s="295"/>
      <c r="D3547" s="295"/>
      <c r="E3547" s="295"/>
      <c r="F3547" s="293"/>
      <c r="G3547" s="295"/>
      <c r="H3547" s="295"/>
      <c r="I3547" s="295"/>
      <c r="J3547" s="295"/>
      <c r="K3547" s="295"/>
      <c r="L3547" s="239"/>
      <c r="M3547" s="241"/>
    </row>
    <row r="3548" spans="1:13" ht="26.25" customHeight="1">
      <c r="A3548" s="167"/>
      <c r="B3548" s="276"/>
      <c r="C3548" s="168"/>
      <c r="D3548" s="168"/>
      <c r="E3548" s="168"/>
      <c r="F3548" s="167"/>
      <c r="G3548" s="168"/>
      <c r="H3548" s="168"/>
      <c r="I3548" s="168"/>
      <c r="J3548" s="168"/>
      <c r="K3548" s="168"/>
      <c r="L3548" s="196"/>
    </row>
    <row r="3549" spans="1:13" ht="26.25" customHeight="1">
      <c r="A3549" s="167"/>
      <c r="B3549" s="276"/>
      <c r="C3549" s="168"/>
      <c r="D3549" s="168"/>
      <c r="E3549" s="168"/>
      <c r="F3549" s="167"/>
      <c r="G3549" s="168"/>
      <c r="H3549" s="168"/>
      <c r="I3549" s="168"/>
      <c r="J3549" s="168"/>
      <c r="K3549" s="168"/>
      <c r="L3549" s="196"/>
    </row>
    <row r="3550" spans="1:13" ht="26.25" customHeight="1">
      <c r="A3550" s="167"/>
      <c r="B3550" s="276"/>
      <c r="C3550" s="168"/>
      <c r="D3550" s="168"/>
      <c r="E3550" s="168"/>
      <c r="F3550" s="167"/>
      <c r="G3550" s="168"/>
      <c r="H3550" s="168"/>
      <c r="I3550" s="168"/>
      <c r="J3550" s="168"/>
      <c r="K3550" s="168"/>
      <c r="L3550" s="196"/>
    </row>
    <row r="3551" spans="1:13" ht="26.25" customHeight="1">
      <c r="A3551" s="167"/>
      <c r="B3551" s="276"/>
      <c r="C3551" s="168"/>
      <c r="D3551" s="168"/>
      <c r="E3551" s="168"/>
      <c r="F3551" s="167"/>
      <c r="G3551" s="168"/>
      <c r="H3551" s="168"/>
      <c r="I3551" s="168"/>
      <c r="J3551" s="296"/>
      <c r="K3551" s="168"/>
      <c r="L3551" s="196"/>
    </row>
    <row r="3552" spans="1:13" ht="26.25" customHeight="1">
      <c r="A3552" s="167"/>
      <c r="B3552" s="276"/>
      <c r="C3552" s="168"/>
      <c r="D3552" s="168"/>
      <c r="E3552" s="168"/>
      <c r="F3552" s="167"/>
      <c r="G3552" s="168"/>
      <c r="H3552" s="168"/>
      <c r="I3552" s="168"/>
      <c r="J3552" s="168"/>
      <c r="K3552" s="168"/>
      <c r="L3552" s="196"/>
    </row>
    <row r="3553" spans="1:12" ht="26.25" customHeight="1">
      <c r="A3553" s="167"/>
      <c r="B3553" s="276"/>
      <c r="C3553" s="168"/>
      <c r="D3553" s="168"/>
      <c r="E3553" s="168"/>
      <c r="F3553" s="167"/>
      <c r="G3553" s="168"/>
      <c r="H3553" s="168"/>
      <c r="I3553" s="168"/>
      <c r="J3553" s="168"/>
      <c r="K3553" s="168"/>
      <c r="L3553" s="196"/>
    </row>
    <row r="3554" spans="1:12" ht="26.25" customHeight="1">
      <c r="A3554" s="167"/>
      <c r="B3554" s="276"/>
      <c r="C3554" s="168"/>
      <c r="D3554" s="168"/>
      <c r="E3554" s="168"/>
      <c r="F3554" s="167"/>
      <c r="G3554" s="168"/>
      <c r="H3554" s="168"/>
      <c r="I3554" s="168"/>
      <c r="J3554" s="168"/>
      <c r="K3554" s="168"/>
      <c r="L3554" s="196"/>
    </row>
    <row r="3555" spans="1:12" ht="26.25" customHeight="1">
      <c r="A3555" s="167"/>
      <c r="B3555" s="276"/>
      <c r="C3555" s="168"/>
      <c r="D3555" s="168"/>
      <c r="E3555" s="168"/>
      <c r="F3555" s="167"/>
      <c r="G3555" s="168"/>
      <c r="H3555" s="168"/>
      <c r="I3555" s="168"/>
      <c r="J3555" s="168"/>
      <c r="K3555" s="168"/>
      <c r="L3555" s="196"/>
    </row>
    <row r="3556" spans="1:12" ht="26.25" customHeight="1">
      <c r="A3556" s="167"/>
      <c r="B3556" s="276"/>
      <c r="C3556" s="168"/>
      <c r="D3556" s="168"/>
      <c r="E3556" s="168"/>
      <c r="F3556" s="167"/>
      <c r="G3556" s="168"/>
      <c r="H3556" s="168"/>
      <c r="I3556" s="168"/>
      <c r="J3556" s="168"/>
      <c r="K3556" s="168"/>
      <c r="L3556" s="196"/>
    </row>
    <row r="3557" spans="1:12" ht="26.25" customHeight="1">
      <c r="A3557" s="167"/>
      <c r="B3557" s="276"/>
      <c r="C3557" s="168"/>
      <c r="D3557" s="168"/>
      <c r="E3557" s="168"/>
      <c r="F3557" s="167"/>
      <c r="G3557" s="168"/>
      <c r="H3557" s="168"/>
      <c r="I3557" s="168"/>
      <c r="J3557" s="168"/>
      <c r="K3557" s="168"/>
      <c r="L3557" s="196"/>
    </row>
    <row r="3558" spans="1:12" ht="26.25" customHeight="1">
      <c r="A3558" s="167"/>
      <c r="B3558" s="276"/>
      <c r="C3558" s="168"/>
      <c r="D3558" s="168"/>
      <c r="E3558" s="168"/>
      <c r="F3558" s="167"/>
      <c r="G3558" s="168"/>
      <c r="H3558" s="168"/>
      <c r="I3558" s="168"/>
      <c r="J3558" s="168"/>
      <c r="K3558" s="168"/>
      <c r="L3558" s="196"/>
    </row>
    <row r="3559" spans="1:12" ht="23.25" customHeight="1">
      <c r="A3559" s="167"/>
      <c r="B3559" s="276"/>
      <c r="C3559" s="168"/>
      <c r="D3559" s="168"/>
      <c r="E3559" s="168"/>
      <c r="F3559" s="167"/>
      <c r="G3559" s="168"/>
      <c r="H3559" s="168"/>
      <c r="I3559" s="168"/>
      <c r="J3559" s="168"/>
      <c r="K3559" s="168"/>
      <c r="L3559" s="196"/>
    </row>
    <row r="3560" spans="1:12" ht="23.25" customHeight="1">
      <c r="A3560" s="167"/>
      <c r="B3560" s="276"/>
      <c r="C3560" s="168"/>
      <c r="D3560" s="168"/>
      <c r="E3560" s="168"/>
      <c r="F3560" s="167"/>
      <c r="G3560" s="168"/>
      <c r="H3560" s="168"/>
      <c r="I3560" s="168"/>
      <c r="J3560" s="168"/>
      <c r="K3560" s="168"/>
      <c r="L3560" s="196"/>
    </row>
    <row r="3561" spans="1:12" ht="23.25" customHeight="1">
      <c r="A3561" s="167"/>
      <c r="B3561" s="276"/>
      <c r="C3561" s="168"/>
      <c r="D3561" s="168"/>
      <c r="E3561" s="168"/>
      <c r="F3561" s="167"/>
      <c r="G3561" s="168"/>
      <c r="H3561" s="168"/>
      <c r="I3561" s="168"/>
      <c r="J3561" s="168"/>
      <c r="K3561" s="168"/>
      <c r="L3561" s="196"/>
    </row>
    <row r="3562" spans="1:12" ht="23.25" customHeight="1">
      <c r="A3562" s="167"/>
      <c r="B3562" s="276"/>
      <c r="C3562" s="168"/>
      <c r="D3562" s="168"/>
      <c r="E3562" s="168"/>
      <c r="F3562" s="167"/>
      <c r="G3562" s="168"/>
      <c r="H3562" s="168"/>
      <c r="I3562" s="168"/>
      <c r="J3562" s="168"/>
      <c r="K3562" s="168"/>
      <c r="L3562" s="196"/>
    </row>
    <row r="3563" spans="1:12" ht="30.75" customHeight="1">
      <c r="A3563" s="167"/>
      <c r="B3563" s="276"/>
      <c r="C3563" s="168"/>
      <c r="D3563" s="168"/>
      <c r="E3563" s="168"/>
      <c r="F3563" s="167"/>
      <c r="G3563" s="168"/>
      <c r="H3563" s="168"/>
      <c r="I3563" s="168"/>
      <c r="J3563" s="168"/>
      <c r="K3563" s="168"/>
      <c r="L3563" s="196"/>
    </row>
    <row r="3564" spans="1:12" ht="30.75" customHeight="1">
      <c r="A3564" s="167"/>
      <c r="B3564" s="276"/>
      <c r="C3564" s="168"/>
      <c r="D3564" s="168"/>
      <c r="E3564" s="168"/>
      <c r="F3564" s="167"/>
      <c r="G3564" s="168"/>
      <c r="H3564" s="168"/>
      <c r="I3564" s="168"/>
      <c r="J3564" s="168"/>
      <c r="K3564" s="168"/>
      <c r="L3564" s="196"/>
    </row>
    <row r="3565" spans="1:12" ht="30.75" customHeight="1">
      <c r="A3565" s="167"/>
      <c r="B3565" s="276"/>
      <c r="C3565" s="168"/>
      <c r="D3565" s="168"/>
      <c r="E3565" s="168"/>
      <c r="F3565" s="167"/>
      <c r="G3565" s="168"/>
      <c r="H3565" s="168"/>
      <c r="I3565" s="168"/>
      <c r="J3565" s="168"/>
      <c r="K3565" s="168"/>
      <c r="L3565" s="196"/>
    </row>
    <row r="3566" spans="1:12" ht="30.75" customHeight="1">
      <c r="A3566" s="167"/>
      <c r="B3566" s="276"/>
      <c r="C3566" s="168"/>
      <c r="D3566" s="168"/>
      <c r="E3566" s="168"/>
      <c r="F3566" s="167"/>
      <c r="G3566" s="168"/>
      <c r="H3566" s="168"/>
      <c r="I3566" s="168"/>
      <c r="J3566" s="168"/>
      <c r="K3566" s="168"/>
      <c r="L3566" s="196"/>
    </row>
    <row r="3567" spans="1:12" ht="30.75" customHeight="1">
      <c r="A3567" s="167"/>
      <c r="B3567" s="276"/>
      <c r="C3567" s="168"/>
      <c r="D3567" s="168"/>
      <c r="E3567" s="168"/>
      <c r="F3567" s="167"/>
      <c r="G3567" s="168"/>
      <c r="H3567" s="168"/>
      <c r="I3567" s="168"/>
      <c r="J3567" s="168"/>
      <c r="K3567" s="168"/>
      <c r="L3567" s="196"/>
    </row>
    <row r="3568" spans="1:12" ht="30.75" customHeight="1">
      <c r="A3568" s="167"/>
      <c r="B3568" s="276"/>
      <c r="C3568" s="168"/>
      <c r="D3568" s="168"/>
      <c r="E3568" s="168"/>
      <c r="F3568" s="167"/>
      <c r="G3568" s="168"/>
      <c r="H3568" s="168"/>
      <c r="I3568" s="168"/>
      <c r="J3568" s="168"/>
      <c r="K3568" s="168"/>
      <c r="L3568" s="196"/>
    </row>
    <row r="3569" spans="1:13" ht="30.75" customHeight="1">
      <c r="A3569" s="167"/>
      <c r="B3569" s="276"/>
      <c r="C3569" s="168"/>
      <c r="D3569" s="168"/>
      <c r="E3569" s="168"/>
      <c r="F3569" s="167"/>
      <c r="G3569" s="168"/>
      <c r="H3569" s="168"/>
      <c r="I3569" s="168"/>
      <c r="J3569" s="168"/>
      <c r="K3569" s="168"/>
      <c r="L3569" s="196"/>
    </row>
    <row r="3570" spans="1:13" ht="30.75" customHeight="1">
      <c r="A3570" s="167"/>
      <c r="B3570" s="276"/>
      <c r="C3570" s="168"/>
      <c r="D3570" s="168"/>
      <c r="E3570" s="168"/>
      <c r="F3570" s="167"/>
      <c r="G3570" s="168"/>
      <c r="H3570" s="168"/>
      <c r="I3570" s="168"/>
      <c r="J3570" s="168"/>
      <c r="K3570" s="168"/>
      <c r="L3570" s="196"/>
    </row>
    <row r="3571" spans="1:13" ht="30.75" customHeight="1">
      <c r="A3571" s="167"/>
      <c r="B3571" s="276"/>
      <c r="C3571" s="168"/>
      <c r="D3571" s="168"/>
      <c r="E3571" s="168"/>
      <c r="F3571" s="167"/>
      <c r="G3571" s="168"/>
      <c r="H3571" s="168"/>
      <c r="I3571" s="168"/>
      <c r="J3571" s="168"/>
      <c r="K3571" s="168"/>
      <c r="L3571" s="196"/>
    </row>
    <row r="3572" spans="1:13" ht="30.75" customHeight="1">
      <c r="A3572" s="167"/>
      <c r="B3572" s="276"/>
      <c r="C3572" s="168"/>
      <c r="D3572" s="168"/>
      <c r="E3572" s="168"/>
      <c r="F3572" s="167"/>
      <c r="G3572" s="168"/>
      <c r="H3572" s="168"/>
      <c r="I3572" s="168"/>
      <c r="J3572" s="168"/>
      <c r="K3572" s="168"/>
      <c r="L3572" s="196"/>
    </row>
    <row r="3573" spans="1:13" ht="30.75" customHeight="1">
      <c r="A3573" s="167"/>
      <c r="B3573" s="276"/>
      <c r="C3573" s="168"/>
      <c r="D3573" s="168"/>
      <c r="E3573" s="168"/>
      <c r="F3573" s="167"/>
      <c r="G3573" s="168"/>
      <c r="H3573" s="168"/>
      <c r="I3573" s="168"/>
      <c r="J3573" s="168"/>
      <c r="K3573" s="168"/>
      <c r="L3573" s="196"/>
    </row>
    <row r="3574" spans="1:13" ht="30.75" customHeight="1">
      <c r="A3574" s="167"/>
      <c r="B3574" s="276"/>
      <c r="C3574" s="168"/>
      <c r="D3574" s="168"/>
      <c r="E3574" s="168"/>
      <c r="F3574" s="167"/>
      <c r="G3574" s="168"/>
      <c r="H3574" s="168"/>
      <c r="I3574" s="168"/>
      <c r="J3574" s="168"/>
      <c r="K3574" s="168"/>
      <c r="L3574" s="196"/>
    </row>
    <row r="3575" spans="1:13" s="242" customFormat="1" ht="30" customHeight="1">
      <c r="A3575" s="293"/>
      <c r="B3575" s="294"/>
      <c r="C3575" s="295"/>
      <c r="D3575" s="295"/>
      <c r="E3575" s="295"/>
      <c r="F3575" s="293"/>
      <c r="G3575" s="295"/>
      <c r="H3575" s="295"/>
      <c r="I3575" s="295"/>
      <c r="J3575" s="295"/>
      <c r="K3575" s="295"/>
      <c r="L3575" s="239"/>
      <c r="M3575" s="241"/>
    </row>
    <row r="3576" spans="1:13" ht="25.5" customHeight="1">
      <c r="A3576" s="167"/>
      <c r="B3576" s="276"/>
      <c r="C3576" s="168"/>
      <c r="D3576" s="168"/>
      <c r="E3576" s="168"/>
      <c r="F3576" s="167"/>
      <c r="G3576" s="168"/>
      <c r="H3576" s="168"/>
      <c r="I3576" s="168"/>
      <c r="J3576" s="168"/>
      <c r="K3576" s="168"/>
      <c r="L3576" s="196"/>
    </row>
    <row r="3577" spans="1:13" ht="25.5" customHeight="1">
      <c r="A3577" s="167"/>
      <c r="B3577" s="276"/>
      <c r="C3577" s="168"/>
      <c r="D3577" s="168"/>
      <c r="E3577" s="168"/>
      <c r="F3577" s="167"/>
      <c r="G3577" s="168"/>
      <c r="H3577" s="168"/>
      <c r="I3577" s="168"/>
      <c r="J3577" s="168"/>
      <c r="K3577" s="168"/>
      <c r="L3577" s="196"/>
    </row>
    <row r="3578" spans="1:13" ht="25.5" customHeight="1">
      <c r="A3578" s="167"/>
      <c r="B3578" s="276"/>
      <c r="C3578" s="168"/>
      <c r="D3578" s="168"/>
      <c r="E3578" s="168"/>
      <c r="F3578" s="167"/>
      <c r="G3578" s="168"/>
      <c r="H3578" s="168"/>
      <c r="I3578" s="168"/>
      <c r="J3578" s="168"/>
      <c r="K3578" s="168"/>
      <c r="L3578" s="196"/>
    </row>
    <row r="3579" spans="1:13" s="242" customFormat="1" ht="25.5" customHeight="1">
      <c r="A3579" s="293"/>
      <c r="B3579" s="294"/>
      <c r="C3579" s="295"/>
      <c r="D3579" s="295"/>
      <c r="E3579" s="295"/>
      <c r="F3579" s="293"/>
      <c r="G3579" s="295"/>
      <c r="H3579" s="295"/>
      <c r="I3579" s="295"/>
      <c r="J3579" s="295"/>
      <c r="K3579" s="295"/>
      <c r="L3579" s="239"/>
      <c r="M3579" s="241"/>
    </row>
    <row r="3580" spans="1:13" ht="25.5" customHeight="1">
      <c r="A3580" s="167"/>
      <c r="B3580" s="276"/>
      <c r="C3580" s="168"/>
      <c r="D3580" s="168"/>
      <c r="E3580" s="168"/>
      <c r="F3580" s="167"/>
      <c r="G3580" s="168"/>
      <c r="H3580" s="168"/>
      <c r="I3580" s="168"/>
      <c r="J3580" s="168"/>
      <c r="K3580" s="168"/>
      <c r="L3580" s="196"/>
    </row>
    <row r="3581" spans="1:13" ht="25.5" customHeight="1">
      <c r="A3581" s="167"/>
      <c r="B3581" s="276"/>
      <c r="C3581" s="168"/>
      <c r="D3581" s="168"/>
      <c r="E3581" s="168"/>
      <c r="F3581" s="167"/>
      <c r="G3581" s="168"/>
      <c r="H3581" s="168"/>
      <c r="I3581" s="168"/>
      <c r="J3581" s="168"/>
      <c r="K3581" s="168"/>
      <c r="L3581" s="196"/>
    </row>
    <row r="3582" spans="1:13" ht="25.5" customHeight="1">
      <c r="A3582" s="167"/>
      <c r="B3582" s="276"/>
      <c r="C3582" s="168"/>
      <c r="D3582" s="168"/>
      <c r="E3582" s="168"/>
      <c r="F3582" s="167"/>
      <c r="G3582" s="168"/>
      <c r="H3582" s="168"/>
      <c r="I3582" s="168"/>
      <c r="J3582" s="168"/>
      <c r="K3582" s="168"/>
      <c r="L3582" s="196"/>
    </row>
    <row r="3583" spans="1:13" ht="25.5" customHeight="1">
      <c r="A3583" s="167"/>
      <c r="B3583" s="276"/>
      <c r="C3583" s="168"/>
      <c r="D3583" s="168"/>
      <c r="E3583" s="168"/>
      <c r="F3583" s="167"/>
      <c r="G3583" s="168"/>
      <c r="H3583" s="168"/>
      <c r="I3583" s="168"/>
      <c r="J3583" s="168"/>
      <c r="K3583" s="168"/>
      <c r="L3583" s="196"/>
    </row>
    <row r="3584" spans="1:13" ht="25.5" customHeight="1">
      <c r="A3584" s="167"/>
      <c r="B3584" s="276"/>
      <c r="C3584" s="168"/>
      <c r="D3584" s="168"/>
      <c r="E3584" s="168"/>
      <c r="F3584" s="167"/>
      <c r="G3584" s="168"/>
      <c r="H3584" s="168"/>
      <c r="I3584" s="168"/>
      <c r="J3584" s="168"/>
      <c r="K3584" s="168"/>
      <c r="L3584" s="196"/>
    </row>
    <row r="3585" spans="1:12" ht="25.5" customHeight="1">
      <c r="A3585" s="167"/>
      <c r="B3585" s="276"/>
      <c r="C3585" s="168"/>
      <c r="D3585" s="168"/>
      <c r="E3585" s="168"/>
      <c r="F3585" s="167"/>
      <c r="G3585" s="168"/>
      <c r="H3585" s="168"/>
      <c r="I3585" s="168"/>
      <c r="J3585" s="168"/>
      <c r="K3585" s="168"/>
      <c r="L3585" s="196"/>
    </row>
    <row r="3586" spans="1:12" ht="25.5" customHeight="1">
      <c r="A3586" s="167"/>
      <c r="B3586" s="276"/>
      <c r="C3586" s="168"/>
      <c r="D3586" s="168"/>
      <c r="E3586" s="168"/>
      <c r="F3586" s="167"/>
      <c r="G3586" s="168"/>
      <c r="H3586" s="168"/>
      <c r="I3586" s="168"/>
      <c r="J3586" s="168"/>
      <c r="K3586" s="168"/>
      <c r="L3586" s="196"/>
    </row>
    <row r="3587" spans="1:12" ht="25.5" customHeight="1">
      <c r="A3587" s="167"/>
      <c r="B3587" s="276"/>
      <c r="C3587" s="168"/>
      <c r="D3587" s="168"/>
      <c r="E3587" s="168"/>
      <c r="F3587" s="167"/>
      <c r="G3587" s="168"/>
      <c r="H3587" s="168"/>
      <c r="I3587" s="168"/>
      <c r="J3587" s="168"/>
      <c r="K3587" s="168"/>
      <c r="L3587" s="196"/>
    </row>
    <row r="3588" spans="1:12" ht="25.5" customHeight="1">
      <c r="A3588" s="167"/>
      <c r="B3588" s="276"/>
      <c r="C3588" s="168"/>
      <c r="D3588" s="168"/>
      <c r="E3588" s="168"/>
      <c r="F3588" s="167"/>
      <c r="G3588" s="168"/>
      <c r="H3588" s="168"/>
      <c r="I3588" s="168"/>
      <c r="J3588" s="168"/>
      <c r="K3588" s="168"/>
      <c r="L3588" s="196"/>
    </row>
    <row r="3589" spans="1:12" ht="25.5" customHeight="1">
      <c r="A3589" s="167"/>
      <c r="B3589" s="276"/>
      <c r="C3589" s="168"/>
      <c r="D3589" s="168"/>
      <c r="E3589" s="168"/>
      <c r="F3589" s="167"/>
      <c r="G3589" s="168"/>
      <c r="H3589" s="168"/>
      <c r="I3589" s="168"/>
      <c r="J3589" s="168"/>
      <c r="K3589" s="168"/>
      <c r="L3589" s="196"/>
    </row>
    <row r="3590" spans="1:12" ht="25.5" customHeight="1">
      <c r="A3590" s="167"/>
      <c r="B3590" s="276"/>
      <c r="C3590" s="168"/>
      <c r="D3590" s="168"/>
      <c r="E3590" s="168"/>
      <c r="F3590" s="167"/>
      <c r="G3590" s="168"/>
      <c r="H3590" s="168"/>
      <c r="I3590" s="168"/>
      <c r="J3590" s="168"/>
      <c r="K3590" s="168"/>
      <c r="L3590" s="196"/>
    </row>
    <row r="3591" spans="1:12" ht="25.5" customHeight="1">
      <c r="A3591" s="167"/>
      <c r="B3591" s="276"/>
      <c r="C3591" s="168"/>
      <c r="D3591" s="168"/>
      <c r="E3591" s="168"/>
      <c r="F3591" s="167"/>
      <c r="G3591" s="168"/>
      <c r="H3591" s="168"/>
      <c r="I3591" s="168"/>
      <c r="J3591" s="168"/>
      <c r="K3591" s="168"/>
      <c r="L3591" s="196"/>
    </row>
    <row r="3592" spans="1:12" ht="25.5" customHeight="1">
      <c r="A3592" s="167"/>
      <c r="B3592" s="276"/>
      <c r="C3592" s="168"/>
      <c r="D3592" s="168"/>
      <c r="E3592" s="168"/>
      <c r="F3592" s="167"/>
      <c r="G3592" s="168"/>
      <c r="H3592" s="168"/>
      <c r="I3592" s="168"/>
      <c r="J3592" s="168"/>
      <c r="K3592" s="168"/>
      <c r="L3592" s="196"/>
    </row>
    <row r="3593" spans="1:12" ht="25.5" customHeight="1">
      <c r="A3593" s="167"/>
      <c r="B3593" s="276"/>
      <c r="C3593" s="168"/>
      <c r="D3593" s="168"/>
      <c r="E3593" s="168"/>
      <c r="F3593" s="167"/>
      <c r="G3593" s="168"/>
      <c r="H3593" s="168"/>
      <c r="I3593" s="168"/>
      <c r="J3593" s="168"/>
      <c r="K3593" s="168"/>
      <c r="L3593" s="196"/>
    </row>
    <row r="3594" spans="1:12" ht="25.5" customHeight="1">
      <c r="A3594" s="167"/>
      <c r="B3594" s="276"/>
      <c r="C3594" s="168"/>
      <c r="D3594" s="168"/>
      <c r="E3594" s="168"/>
      <c r="F3594" s="167"/>
      <c r="G3594" s="168"/>
      <c r="H3594" s="168"/>
      <c r="I3594" s="168"/>
      <c r="J3594" s="168"/>
      <c r="K3594" s="168"/>
      <c r="L3594" s="196"/>
    </row>
    <row r="3595" spans="1:12" ht="25.5" customHeight="1">
      <c r="A3595" s="167"/>
      <c r="B3595" s="276"/>
      <c r="C3595" s="168"/>
      <c r="D3595" s="168"/>
      <c r="E3595" s="168"/>
      <c r="F3595" s="167"/>
      <c r="G3595" s="168"/>
      <c r="H3595" s="168"/>
      <c r="I3595" s="168"/>
      <c r="J3595" s="168"/>
      <c r="K3595" s="168"/>
      <c r="L3595" s="196"/>
    </row>
    <row r="3596" spans="1:12" ht="25.5" customHeight="1">
      <c r="A3596" s="167"/>
      <c r="B3596" s="276"/>
      <c r="C3596" s="168"/>
      <c r="D3596" s="168"/>
      <c r="E3596" s="168"/>
      <c r="F3596" s="167"/>
      <c r="G3596" s="168"/>
      <c r="H3596" s="168"/>
      <c r="I3596" s="168"/>
      <c r="J3596" s="168"/>
      <c r="K3596" s="168"/>
      <c r="L3596" s="196"/>
    </row>
    <row r="3597" spans="1:12" ht="25.5" customHeight="1">
      <c r="A3597" s="167"/>
      <c r="B3597" s="276"/>
      <c r="C3597" s="168"/>
      <c r="D3597" s="168"/>
      <c r="E3597" s="168"/>
      <c r="F3597" s="167"/>
      <c r="G3597" s="168"/>
      <c r="H3597" s="168"/>
      <c r="I3597" s="168"/>
      <c r="J3597" s="168"/>
      <c r="K3597" s="168"/>
      <c r="L3597" s="196"/>
    </row>
    <row r="3598" spans="1:12" ht="25.5" customHeight="1">
      <c r="A3598" s="167"/>
      <c r="B3598" s="276"/>
      <c r="C3598" s="168"/>
      <c r="D3598" s="168"/>
      <c r="E3598" s="168"/>
      <c r="F3598" s="167"/>
      <c r="G3598" s="168"/>
      <c r="H3598" s="168"/>
      <c r="I3598" s="168"/>
      <c r="J3598" s="168"/>
      <c r="K3598" s="168"/>
      <c r="L3598" s="196"/>
    </row>
    <row r="3599" spans="1:12" ht="25.5" customHeight="1">
      <c r="A3599" s="167"/>
      <c r="B3599" s="276"/>
      <c r="C3599" s="168"/>
      <c r="D3599" s="168"/>
      <c r="E3599" s="168"/>
      <c r="F3599" s="167"/>
      <c r="G3599" s="168"/>
      <c r="H3599" s="168"/>
      <c r="I3599" s="168"/>
      <c r="J3599" s="168"/>
      <c r="K3599" s="168"/>
      <c r="L3599" s="196"/>
    </row>
    <row r="3600" spans="1:12" ht="25.5" customHeight="1">
      <c r="A3600" s="167"/>
      <c r="B3600" s="276"/>
      <c r="C3600" s="168"/>
      <c r="D3600" s="168"/>
      <c r="E3600" s="168"/>
      <c r="F3600" s="167"/>
      <c r="G3600" s="168"/>
      <c r="H3600" s="168"/>
      <c r="I3600" s="168"/>
      <c r="J3600" s="168"/>
      <c r="K3600" s="168"/>
      <c r="L3600" s="196"/>
    </row>
    <row r="3601" spans="1:12" ht="25.5" customHeight="1">
      <c r="A3601" s="167"/>
      <c r="B3601" s="276"/>
      <c r="C3601" s="168"/>
      <c r="D3601" s="168"/>
      <c r="E3601" s="168"/>
      <c r="F3601" s="167"/>
      <c r="G3601" s="168"/>
      <c r="H3601" s="168"/>
      <c r="I3601" s="168"/>
      <c r="J3601" s="168"/>
      <c r="K3601" s="168"/>
      <c r="L3601" s="196"/>
    </row>
    <row r="3602" spans="1:12" ht="25.5" customHeight="1">
      <c r="A3602" s="167"/>
      <c r="B3602" s="276"/>
      <c r="C3602" s="168"/>
      <c r="D3602" s="168"/>
      <c r="E3602" s="168"/>
      <c r="F3602" s="167"/>
      <c r="G3602" s="168"/>
      <c r="H3602" s="168"/>
      <c r="I3602" s="168"/>
      <c r="J3602" s="168"/>
      <c r="K3602" s="168"/>
      <c r="L3602" s="196"/>
    </row>
    <row r="3603" spans="1:12" ht="25.5" customHeight="1">
      <c r="A3603" s="167"/>
      <c r="B3603" s="276"/>
      <c r="C3603" s="168"/>
      <c r="D3603" s="168"/>
      <c r="E3603" s="168"/>
      <c r="F3603" s="167"/>
      <c r="G3603" s="168"/>
      <c r="H3603" s="168"/>
      <c r="I3603" s="168"/>
      <c r="J3603" s="168"/>
      <c r="K3603" s="168"/>
      <c r="L3603" s="196"/>
    </row>
    <row r="3604" spans="1:12" ht="25.5" customHeight="1">
      <c r="A3604" s="167"/>
      <c r="B3604" s="276"/>
      <c r="C3604" s="168"/>
      <c r="D3604" s="168"/>
      <c r="E3604" s="168"/>
      <c r="F3604" s="167"/>
      <c r="G3604" s="168"/>
      <c r="H3604" s="168"/>
      <c r="I3604" s="168"/>
      <c r="J3604" s="168"/>
      <c r="K3604" s="168"/>
      <c r="L3604" s="196"/>
    </row>
    <row r="3605" spans="1:12" ht="25.5" customHeight="1">
      <c r="A3605" s="167"/>
      <c r="B3605" s="276"/>
      <c r="C3605" s="168"/>
      <c r="D3605" s="168"/>
      <c r="E3605" s="168"/>
      <c r="F3605" s="167"/>
      <c r="G3605" s="168"/>
      <c r="H3605" s="168"/>
      <c r="I3605" s="168"/>
      <c r="J3605" s="168"/>
      <c r="K3605" s="168"/>
      <c r="L3605" s="196"/>
    </row>
    <row r="3606" spans="1:12" ht="25.5" customHeight="1">
      <c r="A3606" s="167"/>
      <c r="B3606" s="276"/>
      <c r="C3606" s="168"/>
      <c r="D3606" s="168"/>
      <c r="E3606" s="168"/>
      <c r="F3606" s="167"/>
      <c r="G3606" s="168"/>
      <c r="H3606" s="168"/>
      <c r="I3606" s="168"/>
      <c r="J3606" s="168"/>
      <c r="K3606" s="168"/>
      <c r="L3606" s="196"/>
    </row>
    <row r="3607" spans="1:12" ht="25.5" customHeight="1">
      <c r="A3607" s="167"/>
      <c r="B3607" s="276"/>
      <c r="C3607" s="168"/>
      <c r="D3607" s="168"/>
      <c r="E3607" s="168"/>
      <c r="F3607" s="167"/>
      <c r="G3607" s="168"/>
      <c r="H3607" s="168"/>
      <c r="I3607" s="168"/>
      <c r="J3607" s="168"/>
      <c r="K3607" s="168"/>
      <c r="L3607" s="196"/>
    </row>
    <row r="3608" spans="1:12" ht="25.5" customHeight="1">
      <c r="A3608" s="167"/>
      <c r="B3608" s="276"/>
      <c r="C3608" s="168"/>
      <c r="D3608" s="168"/>
      <c r="E3608" s="168"/>
      <c r="F3608" s="167"/>
      <c r="G3608" s="168"/>
      <c r="H3608" s="168"/>
      <c r="I3608" s="168"/>
      <c r="J3608" s="168"/>
      <c r="K3608" s="168"/>
      <c r="L3608" s="196"/>
    </row>
    <row r="3609" spans="1:12" ht="25.5" customHeight="1">
      <c r="A3609" s="167"/>
      <c r="B3609" s="276"/>
      <c r="C3609" s="168"/>
      <c r="D3609" s="168"/>
      <c r="E3609" s="168"/>
      <c r="F3609" s="167"/>
      <c r="G3609" s="168"/>
      <c r="H3609" s="168"/>
      <c r="I3609" s="168"/>
      <c r="J3609" s="168"/>
      <c r="K3609" s="168"/>
      <c r="L3609" s="196"/>
    </row>
    <row r="3610" spans="1:12" ht="25.5" customHeight="1">
      <c r="A3610" s="167"/>
      <c r="B3610" s="276"/>
      <c r="C3610" s="168"/>
      <c r="D3610" s="168"/>
      <c r="E3610" s="168"/>
      <c r="F3610" s="167"/>
      <c r="G3610" s="168"/>
      <c r="H3610" s="168"/>
      <c r="I3610" s="168"/>
      <c r="J3610" s="168"/>
      <c r="K3610" s="168"/>
      <c r="L3610" s="196"/>
    </row>
    <row r="3611" spans="1:12" ht="25.5" customHeight="1">
      <c r="A3611" s="167"/>
      <c r="B3611" s="276"/>
      <c r="C3611" s="168"/>
      <c r="D3611" s="168"/>
      <c r="E3611" s="168"/>
      <c r="F3611" s="167"/>
      <c r="G3611" s="168"/>
      <c r="H3611" s="168"/>
      <c r="I3611" s="168"/>
      <c r="J3611" s="168"/>
      <c r="K3611" s="168"/>
      <c r="L3611" s="196"/>
    </row>
    <row r="3612" spans="1:12" ht="25.5" customHeight="1">
      <c r="A3612" s="167"/>
      <c r="B3612" s="276"/>
      <c r="C3612" s="168"/>
      <c r="D3612" s="168"/>
      <c r="E3612" s="168"/>
      <c r="F3612" s="167"/>
      <c r="G3612" s="168"/>
      <c r="H3612" s="168"/>
      <c r="I3612" s="168"/>
      <c r="J3612" s="168"/>
      <c r="K3612" s="168"/>
      <c r="L3612" s="196"/>
    </row>
    <row r="3613" spans="1:12" ht="25.5" customHeight="1">
      <c r="A3613" s="167"/>
      <c r="B3613" s="276"/>
      <c r="C3613" s="168"/>
      <c r="D3613" s="168"/>
      <c r="E3613" s="168"/>
      <c r="F3613" s="167"/>
      <c r="G3613" s="168"/>
      <c r="H3613" s="168"/>
      <c r="I3613" s="168"/>
      <c r="J3613" s="168"/>
      <c r="K3613" s="168"/>
      <c r="L3613" s="196"/>
    </row>
    <row r="3614" spans="1:12" ht="25.5" customHeight="1">
      <c r="A3614" s="167"/>
      <c r="B3614" s="276"/>
      <c r="C3614" s="168"/>
      <c r="D3614" s="168"/>
      <c r="E3614" s="168"/>
      <c r="F3614" s="167"/>
      <c r="G3614" s="168"/>
      <c r="H3614" s="168"/>
      <c r="I3614" s="168"/>
      <c r="J3614" s="168"/>
      <c r="K3614" s="168"/>
      <c r="L3614" s="196"/>
    </row>
    <row r="3615" spans="1:12" ht="25.5" customHeight="1">
      <c r="A3615" s="167"/>
      <c r="B3615" s="276"/>
      <c r="C3615" s="168"/>
      <c r="D3615" s="168"/>
      <c r="E3615" s="168"/>
      <c r="F3615" s="167"/>
      <c r="G3615" s="168"/>
      <c r="H3615" s="168"/>
      <c r="I3615" s="168"/>
      <c r="J3615" s="168"/>
      <c r="K3615" s="168"/>
      <c r="L3615" s="196"/>
    </row>
    <row r="3616" spans="1:12" ht="25.5" customHeight="1">
      <c r="A3616" s="167"/>
      <c r="B3616" s="276"/>
      <c r="C3616" s="168"/>
      <c r="D3616" s="168"/>
      <c r="E3616" s="168"/>
      <c r="F3616" s="167"/>
      <c r="G3616" s="168"/>
      <c r="H3616" s="168"/>
      <c r="I3616" s="168"/>
      <c r="J3616" s="168"/>
      <c r="K3616" s="168"/>
      <c r="L3616" s="196"/>
    </row>
    <row r="3617" spans="1:12" ht="25.5" customHeight="1">
      <c r="A3617" s="167"/>
      <c r="B3617" s="276"/>
      <c r="C3617" s="168"/>
      <c r="D3617" s="168"/>
      <c r="E3617" s="168"/>
      <c r="F3617" s="167"/>
      <c r="G3617" s="168"/>
      <c r="H3617" s="168"/>
      <c r="I3617" s="168"/>
      <c r="J3617" s="168"/>
      <c r="K3617" s="168"/>
      <c r="L3617" s="196"/>
    </row>
    <row r="3618" spans="1:12" ht="25.5" customHeight="1">
      <c r="A3618" s="167"/>
      <c r="B3618" s="276"/>
      <c r="C3618" s="168"/>
      <c r="D3618" s="168"/>
      <c r="E3618" s="168"/>
      <c r="F3618" s="167"/>
      <c r="G3618" s="168"/>
      <c r="H3618" s="168"/>
      <c r="I3618" s="168"/>
      <c r="J3618" s="168"/>
      <c r="K3618" s="168"/>
      <c r="L3618" s="196"/>
    </row>
    <row r="3619" spans="1:12" ht="25.5" customHeight="1">
      <c r="A3619" s="167"/>
      <c r="B3619" s="276"/>
      <c r="C3619" s="168"/>
      <c r="D3619" s="168"/>
      <c r="E3619" s="168"/>
      <c r="F3619" s="167"/>
      <c r="G3619" s="168"/>
      <c r="H3619" s="168"/>
      <c r="I3619" s="168"/>
      <c r="J3619" s="168"/>
      <c r="K3619" s="168"/>
      <c r="L3619" s="196"/>
    </row>
    <row r="3620" spans="1:12" ht="25.5" customHeight="1">
      <c r="A3620" s="167"/>
      <c r="B3620" s="276"/>
      <c r="C3620" s="168"/>
      <c r="D3620" s="168"/>
      <c r="E3620" s="168"/>
      <c r="F3620" s="167"/>
      <c r="G3620" s="168"/>
      <c r="H3620" s="168"/>
      <c r="I3620" s="168"/>
      <c r="J3620" s="168"/>
      <c r="K3620" s="168"/>
      <c r="L3620" s="196"/>
    </row>
    <row r="3621" spans="1:12" ht="25.5" customHeight="1">
      <c r="A3621" s="167"/>
      <c r="B3621" s="276"/>
      <c r="C3621" s="168"/>
      <c r="D3621" s="168"/>
      <c r="E3621" s="168"/>
      <c r="F3621" s="167"/>
      <c r="G3621" s="168"/>
      <c r="H3621" s="168"/>
      <c r="I3621" s="168"/>
      <c r="J3621" s="168"/>
      <c r="K3621" s="168"/>
      <c r="L3621" s="196"/>
    </row>
    <row r="3622" spans="1:12" ht="25.5" customHeight="1">
      <c r="A3622" s="167"/>
      <c r="B3622" s="276"/>
      <c r="C3622" s="168"/>
      <c r="D3622" s="168"/>
      <c r="E3622" s="168"/>
      <c r="F3622" s="167"/>
      <c r="G3622" s="168"/>
      <c r="H3622" s="168"/>
      <c r="I3622" s="168"/>
      <c r="J3622" s="168"/>
      <c r="K3622" s="168"/>
      <c r="L3622" s="196"/>
    </row>
    <row r="3623" spans="1:12" ht="25.5" customHeight="1">
      <c r="A3623" s="167"/>
      <c r="B3623" s="276"/>
      <c r="C3623" s="168"/>
      <c r="D3623" s="168"/>
      <c r="E3623" s="168"/>
      <c r="F3623" s="167"/>
      <c r="G3623" s="168"/>
      <c r="H3623" s="168"/>
      <c r="I3623" s="168"/>
      <c r="J3623" s="168"/>
      <c r="K3623" s="168"/>
      <c r="L3623" s="196"/>
    </row>
    <row r="3624" spans="1:12" ht="25.5" customHeight="1">
      <c r="A3624" s="167"/>
      <c r="B3624" s="276"/>
      <c r="C3624" s="168"/>
      <c r="D3624" s="168"/>
      <c r="E3624" s="168"/>
      <c r="F3624" s="167"/>
      <c r="G3624" s="168"/>
      <c r="H3624" s="168"/>
      <c r="I3624" s="168"/>
      <c r="J3624" s="168"/>
      <c r="K3624" s="168"/>
      <c r="L3624" s="196"/>
    </row>
    <row r="3625" spans="1:12" ht="25.5" customHeight="1">
      <c r="A3625" s="167"/>
      <c r="B3625" s="276"/>
      <c r="C3625" s="168"/>
      <c r="D3625" s="168"/>
      <c r="E3625" s="168"/>
      <c r="F3625" s="167"/>
      <c r="G3625" s="168"/>
      <c r="H3625" s="168"/>
      <c r="I3625" s="168"/>
      <c r="J3625" s="168"/>
      <c r="K3625" s="168"/>
      <c r="L3625" s="196"/>
    </row>
    <row r="3626" spans="1:12" ht="25.5" customHeight="1">
      <c r="A3626" s="167"/>
      <c r="B3626" s="276"/>
      <c r="C3626" s="168"/>
      <c r="D3626" s="168"/>
      <c r="E3626" s="168"/>
      <c r="F3626" s="167"/>
      <c r="G3626" s="168"/>
      <c r="H3626" s="168"/>
      <c r="I3626" s="168"/>
      <c r="J3626" s="168"/>
      <c r="K3626" s="168"/>
      <c r="L3626" s="196"/>
    </row>
    <row r="3627" spans="1:12" ht="25.5" customHeight="1">
      <c r="A3627" s="167"/>
      <c r="B3627" s="276"/>
      <c r="C3627" s="168"/>
      <c r="D3627" s="168"/>
      <c r="E3627" s="168"/>
      <c r="F3627" s="167"/>
      <c r="G3627" s="168"/>
      <c r="H3627" s="168"/>
      <c r="I3627" s="168"/>
      <c r="J3627" s="168"/>
      <c r="K3627" s="168"/>
      <c r="L3627" s="196"/>
    </row>
    <row r="3628" spans="1:12" ht="25.5" customHeight="1">
      <c r="A3628" s="167"/>
      <c r="B3628" s="276"/>
      <c r="C3628" s="168"/>
      <c r="D3628" s="168"/>
      <c r="E3628" s="168"/>
      <c r="F3628" s="167"/>
      <c r="G3628" s="168"/>
      <c r="H3628" s="168"/>
      <c r="I3628" s="168"/>
      <c r="J3628" s="168"/>
      <c r="K3628" s="168"/>
      <c r="L3628" s="196"/>
    </row>
    <row r="3629" spans="1:12" ht="25.5" customHeight="1">
      <c r="A3629" s="167"/>
      <c r="B3629" s="276"/>
      <c r="C3629" s="168"/>
      <c r="D3629" s="168"/>
      <c r="E3629" s="168"/>
      <c r="F3629" s="167"/>
      <c r="G3629" s="168"/>
      <c r="H3629" s="168"/>
      <c r="I3629" s="168"/>
      <c r="J3629" s="168"/>
      <c r="K3629" s="168"/>
      <c r="L3629" s="196"/>
    </row>
    <row r="3630" spans="1:12" ht="25.5" customHeight="1">
      <c r="A3630" s="167"/>
      <c r="B3630" s="276"/>
      <c r="C3630" s="168"/>
      <c r="D3630" s="168"/>
      <c r="E3630" s="168"/>
      <c r="F3630" s="167"/>
      <c r="G3630" s="168"/>
      <c r="H3630" s="168"/>
      <c r="I3630" s="168"/>
      <c r="J3630" s="168"/>
      <c r="K3630" s="168"/>
      <c r="L3630" s="196"/>
    </row>
    <row r="3631" spans="1:12" ht="25.5" customHeight="1">
      <c r="A3631" s="167"/>
      <c r="B3631" s="276"/>
      <c r="C3631" s="168"/>
      <c r="D3631" s="168"/>
      <c r="E3631" s="168"/>
      <c r="F3631" s="167"/>
      <c r="G3631" s="168"/>
      <c r="H3631" s="168"/>
      <c r="I3631" s="168"/>
      <c r="J3631" s="168"/>
      <c r="K3631" s="168"/>
      <c r="L3631" s="196"/>
    </row>
    <row r="3632" spans="1:12" ht="25.5" customHeight="1">
      <c r="A3632" s="167"/>
      <c r="B3632" s="276"/>
      <c r="C3632" s="168"/>
      <c r="D3632" s="168"/>
      <c r="E3632" s="168"/>
      <c r="F3632" s="167"/>
      <c r="G3632" s="168"/>
      <c r="H3632" s="168"/>
      <c r="I3632" s="168"/>
      <c r="J3632" s="168"/>
      <c r="K3632" s="168"/>
      <c r="L3632" s="196"/>
    </row>
    <row r="3633" spans="1:12" ht="25.5" customHeight="1">
      <c r="A3633" s="167"/>
      <c r="B3633" s="276"/>
      <c r="C3633" s="168"/>
      <c r="D3633" s="168"/>
      <c r="E3633" s="168"/>
      <c r="F3633" s="167"/>
      <c r="G3633" s="168"/>
      <c r="H3633" s="168"/>
      <c r="I3633" s="168"/>
      <c r="J3633" s="168"/>
      <c r="K3633" s="168"/>
      <c r="L3633" s="196"/>
    </row>
    <row r="3634" spans="1:12" ht="25.5" customHeight="1">
      <c r="A3634" s="167"/>
      <c r="B3634" s="276"/>
      <c r="C3634" s="168"/>
      <c r="D3634" s="168"/>
      <c r="E3634" s="168"/>
      <c r="F3634" s="167"/>
      <c r="G3634" s="168"/>
      <c r="H3634" s="168"/>
      <c r="I3634" s="168"/>
      <c r="J3634" s="168"/>
      <c r="K3634" s="168"/>
      <c r="L3634" s="196"/>
    </row>
    <row r="3635" spans="1:12" ht="25.5" customHeight="1">
      <c r="A3635" s="167"/>
      <c r="B3635" s="276"/>
      <c r="C3635" s="168"/>
      <c r="D3635" s="168"/>
      <c r="E3635" s="168"/>
      <c r="F3635" s="167"/>
      <c r="G3635" s="168"/>
      <c r="H3635" s="168"/>
      <c r="I3635" s="168"/>
      <c r="J3635" s="168"/>
      <c r="K3635" s="168"/>
      <c r="L3635" s="196"/>
    </row>
    <row r="3636" spans="1:12" ht="25.5" customHeight="1">
      <c r="A3636" s="167"/>
      <c r="B3636" s="276"/>
      <c r="C3636" s="168"/>
      <c r="D3636" s="168"/>
      <c r="E3636" s="168"/>
      <c r="F3636" s="167"/>
      <c r="G3636" s="168"/>
      <c r="H3636" s="168"/>
      <c r="I3636" s="168"/>
      <c r="J3636" s="168"/>
      <c r="K3636" s="168"/>
      <c r="L3636" s="196"/>
    </row>
    <row r="3637" spans="1:12" ht="25.5" customHeight="1">
      <c r="A3637" s="167"/>
      <c r="B3637" s="276"/>
      <c r="C3637" s="168"/>
      <c r="D3637" s="168"/>
      <c r="E3637" s="168"/>
      <c r="F3637" s="167"/>
      <c r="G3637" s="168"/>
      <c r="H3637" s="168"/>
      <c r="I3637" s="168"/>
      <c r="J3637" s="168"/>
      <c r="K3637" s="168"/>
      <c r="L3637" s="196"/>
    </row>
    <row r="3638" spans="1:12" ht="25.5" customHeight="1">
      <c r="A3638" s="167"/>
      <c r="B3638" s="276"/>
      <c r="C3638" s="168"/>
      <c r="D3638" s="168"/>
      <c r="E3638" s="168"/>
      <c r="F3638" s="167"/>
      <c r="G3638" s="168"/>
      <c r="H3638" s="168"/>
      <c r="I3638" s="168"/>
      <c r="J3638" s="168"/>
      <c r="K3638" s="168"/>
      <c r="L3638" s="196"/>
    </row>
    <row r="3639" spans="1:12" ht="25.5" customHeight="1">
      <c r="A3639" s="167"/>
      <c r="B3639" s="276"/>
      <c r="C3639" s="168"/>
      <c r="D3639" s="168"/>
      <c r="E3639" s="168"/>
      <c r="F3639" s="167"/>
      <c r="G3639" s="168"/>
      <c r="H3639" s="168"/>
      <c r="I3639" s="168"/>
      <c r="J3639" s="168"/>
      <c r="K3639" s="168"/>
      <c r="L3639" s="196"/>
    </row>
    <row r="3640" spans="1:12" ht="25.5" customHeight="1">
      <c r="A3640" s="167"/>
      <c r="B3640" s="276"/>
      <c r="C3640" s="168"/>
      <c r="D3640" s="168"/>
      <c r="E3640" s="168"/>
      <c r="F3640" s="167"/>
      <c r="G3640" s="168"/>
      <c r="H3640" s="168"/>
      <c r="I3640" s="168"/>
      <c r="J3640" s="168"/>
      <c r="K3640" s="168"/>
      <c r="L3640" s="196"/>
    </row>
    <row r="3641" spans="1:12" ht="25.5" customHeight="1">
      <c r="A3641" s="167"/>
      <c r="B3641" s="276"/>
      <c r="C3641" s="168"/>
      <c r="D3641" s="168"/>
      <c r="E3641" s="168"/>
      <c r="F3641" s="167"/>
      <c r="G3641" s="168"/>
      <c r="H3641" s="168"/>
      <c r="I3641" s="168"/>
      <c r="J3641" s="168"/>
      <c r="K3641" s="168"/>
      <c r="L3641" s="196"/>
    </row>
    <row r="3642" spans="1:12" ht="25.5" customHeight="1">
      <c r="A3642" s="167"/>
      <c r="B3642" s="276"/>
      <c r="C3642" s="168"/>
      <c r="D3642" s="168"/>
      <c r="E3642" s="168"/>
      <c r="F3642" s="167"/>
      <c r="G3642" s="168"/>
      <c r="H3642" s="168"/>
      <c r="I3642" s="168"/>
      <c r="J3642" s="168"/>
      <c r="K3642" s="168"/>
      <c r="L3642" s="196"/>
    </row>
    <row r="3643" spans="1:12" ht="25.5" customHeight="1">
      <c r="A3643" s="167"/>
      <c r="B3643" s="276"/>
      <c r="C3643" s="168"/>
      <c r="D3643" s="168"/>
      <c r="E3643" s="168"/>
      <c r="F3643" s="167"/>
      <c r="G3643" s="168"/>
      <c r="H3643" s="168"/>
      <c r="I3643" s="168"/>
      <c r="J3643" s="168"/>
      <c r="K3643" s="168"/>
      <c r="L3643" s="196"/>
    </row>
    <row r="3644" spans="1:12" ht="25.5" customHeight="1">
      <c r="A3644" s="167"/>
      <c r="B3644" s="276"/>
      <c r="C3644" s="168"/>
      <c r="D3644" s="168"/>
      <c r="E3644" s="168"/>
      <c r="F3644" s="167"/>
      <c r="G3644" s="168"/>
      <c r="H3644" s="168"/>
      <c r="I3644" s="168"/>
      <c r="J3644" s="168"/>
      <c r="K3644" s="168"/>
      <c r="L3644" s="196"/>
    </row>
    <row r="3645" spans="1:12" ht="25.5" customHeight="1">
      <c r="A3645" s="167"/>
      <c r="B3645" s="276"/>
      <c r="C3645" s="168"/>
      <c r="D3645" s="168"/>
      <c r="E3645" s="168"/>
      <c r="F3645" s="167"/>
      <c r="G3645" s="168"/>
      <c r="H3645" s="168"/>
      <c r="I3645" s="168"/>
      <c r="J3645" s="168"/>
      <c r="K3645" s="168"/>
      <c r="L3645" s="196"/>
    </row>
    <row r="3646" spans="1:12" ht="25.5" customHeight="1">
      <c r="A3646" s="167"/>
      <c r="B3646" s="276"/>
      <c r="C3646" s="168"/>
      <c r="D3646" s="168"/>
      <c r="E3646" s="168"/>
      <c r="F3646" s="167"/>
      <c r="G3646" s="168"/>
      <c r="H3646" s="168"/>
      <c r="I3646" s="168"/>
      <c r="J3646" s="168"/>
      <c r="K3646" s="196"/>
      <c r="L3646" s="196"/>
    </row>
    <row r="3647" spans="1:12" ht="25.5" customHeight="1">
      <c r="A3647" s="167"/>
      <c r="B3647" s="276"/>
      <c r="C3647" s="168"/>
      <c r="D3647" s="168"/>
      <c r="E3647" s="168"/>
      <c r="F3647" s="167"/>
      <c r="G3647" s="168"/>
      <c r="H3647" s="168"/>
      <c r="I3647" s="168"/>
      <c r="J3647" s="168"/>
      <c r="K3647" s="196"/>
      <c r="L3647" s="196"/>
    </row>
    <row r="3648" spans="1:12" ht="25.5" customHeight="1">
      <c r="A3648" s="167"/>
      <c r="B3648" s="276"/>
      <c r="C3648" s="168"/>
      <c r="D3648" s="168"/>
      <c r="E3648" s="168"/>
      <c r="F3648" s="167"/>
      <c r="G3648" s="168"/>
      <c r="H3648" s="168"/>
      <c r="I3648" s="168"/>
      <c r="J3648" s="168"/>
      <c r="K3648" s="168"/>
      <c r="L3648" s="196"/>
    </row>
    <row r="3649" spans="1:12" ht="25.5" customHeight="1">
      <c r="A3649" s="167"/>
      <c r="B3649" s="276"/>
      <c r="C3649" s="168"/>
      <c r="D3649" s="168"/>
      <c r="E3649" s="168"/>
      <c r="F3649" s="167"/>
      <c r="G3649" s="168"/>
      <c r="H3649" s="168"/>
      <c r="I3649" s="168"/>
      <c r="J3649" s="168"/>
      <c r="K3649" s="196"/>
      <c r="L3649" s="196"/>
    </row>
    <row r="3650" spans="1:12" ht="25.5" customHeight="1">
      <c r="A3650" s="167"/>
      <c r="B3650" s="276"/>
      <c r="C3650" s="168"/>
      <c r="D3650" s="168"/>
      <c r="E3650" s="168"/>
      <c r="F3650" s="167"/>
      <c r="G3650" s="168"/>
      <c r="H3650" s="168"/>
      <c r="I3650" s="168"/>
      <c r="J3650" s="168"/>
      <c r="K3650" s="168"/>
      <c r="L3650" s="196"/>
    </row>
    <row r="3651" spans="1:12" ht="25.5" customHeight="1">
      <c r="A3651" s="167"/>
      <c r="B3651" s="276"/>
      <c r="C3651" s="168"/>
      <c r="D3651" s="168"/>
      <c r="E3651" s="168"/>
      <c r="F3651" s="167"/>
      <c r="G3651" s="168"/>
      <c r="H3651" s="168"/>
      <c r="I3651" s="168"/>
      <c r="J3651" s="168"/>
      <c r="K3651" s="168"/>
      <c r="L3651" s="196"/>
    </row>
    <row r="3652" spans="1:12" ht="25.5" customHeight="1">
      <c r="A3652" s="167"/>
      <c r="B3652" s="276"/>
      <c r="C3652" s="168"/>
      <c r="D3652" s="168"/>
      <c r="E3652" s="168"/>
      <c r="F3652" s="167"/>
      <c r="G3652" s="168"/>
      <c r="H3652" s="168"/>
      <c r="I3652" s="168"/>
      <c r="J3652" s="168"/>
      <c r="K3652" s="168"/>
      <c r="L3652" s="196"/>
    </row>
    <row r="3653" spans="1:12" ht="25.5" customHeight="1">
      <c r="A3653" s="167"/>
      <c r="B3653" s="276"/>
      <c r="C3653" s="168"/>
      <c r="D3653" s="168"/>
      <c r="E3653" s="168"/>
      <c r="F3653" s="167"/>
      <c r="G3653" s="168"/>
      <c r="H3653" s="168"/>
      <c r="I3653" s="168"/>
      <c r="J3653" s="168"/>
      <c r="K3653" s="168"/>
      <c r="L3653" s="196"/>
    </row>
    <row r="3654" spans="1:12" ht="25.5" customHeight="1">
      <c r="A3654" s="167"/>
      <c r="B3654" s="276"/>
      <c r="C3654" s="168"/>
      <c r="D3654" s="168"/>
      <c r="E3654" s="168"/>
      <c r="F3654" s="167"/>
      <c r="G3654" s="168"/>
      <c r="H3654" s="168"/>
      <c r="I3654" s="168"/>
      <c r="J3654" s="168"/>
      <c r="K3654" s="168"/>
      <c r="L3654" s="196"/>
    </row>
    <row r="3655" spans="1:12" ht="25.5" customHeight="1">
      <c r="A3655" s="167"/>
      <c r="B3655" s="276"/>
      <c r="C3655" s="168"/>
      <c r="D3655" s="168"/>
      <c r="E3655" s="168"/>
      <c r="F3655" s="167"/>
      <c r="G3655" s="168"/>
      <c r="H3655" s="168"/>
      <c r="I3655" s="168"/>
      <c r="J3655" s="168"/>
      <c r="K3655" s="168"/>
      <c r="L3655" s="196"/>
    </row>
    <row r="3656" spans="1:12" ht="25.5" customHeight="1">
      <c r="A3656" s="167"/>
      <c r="B3656" s="276"/>
      <c r="C3656" s="168"/>
      <c r="D3656" s="168"/>
      <c r="E3656" s="168"/>
      <c r="F3656" s="167"/>
      <c r="G3656" s="168"/>
      <c r="H3656" s="168"/>
      <c r="I3656" s="168"/>
      <c r="J3656" s="168"/>
      <c r="K3656" s="168"/>
      <c r="L3656" s="196"/>
    </row>
    <row r="3657" spans="1:12" ht="25.5" customHeight="1">
      <c r="A3657" s="167"/>
      <c r="B3657" s="276"/>
      <c r="C3657" s="168"/>
      <c r="D3657" s="168"/>
      <c r="E3657" s="168"/>
      <c r="F3657" s="167"/>
      <c r="G3657" s="168"/>
      <c r="H3657" s="168"/>
      <c r="I3657" s="168"/>
      <c r="J3657" s="168"/>
      <c r="K3657" s="168"/>
      <c r="L3657" s="196"/>
    </row>
    <row r="3658" spans="1:12" ht="25.5" customHeight="1">
      <c r="A3658" s="167"/>
      <c r="B3658" s="276"/>
      <c r="C3658" s="168"/>
      <c r="D3658" s="168"/>
      <c r="E3658" s="168"/>
      <c r="F3658" s="167"/>
      <c r="G3658" s="168"/>
      <c r="H3658" s="168"/>
      <c r="I3658" s="168"/>
      <c r="J3658" s="168"/>
      <c r="K3658" s="168"/>
      <c r="L3658" s="196"/>
    </row>
    <row r="3659" spans="1:12" ht="25.5" customHeight="1">
      <c r="A3659" s="167"/>
      <c r="B3659" s="276"/>
      <c r="C3659" s="168"/>
      <c r="D3659" s="168"/>
      <c r="E3659" s="168"/>
      <c r="F3659" s="167"/>
      <c r="G3659" s="168"/>
      <c r="H3659" s="168"/>
      <c r="I3659" s="168"/>
      <c r="J3659" s="168"/>
      <c r="K3659" s="168"/>
      <c r="L3659" s="196"/>
    </row>
    <row r="3660" spans="1:12" ht="25.5" customHeight="1">
      <c r="A3660" s="167"/>
      <c r="B3660" s="276"/>
      <c r="C3660" s="168"/>
      <c r="D3660" s="168"/>
      <c r="E3660" s="168"/>
      <c r="F3660" s="167"/>
      <c r="G3660" s="168"/>
      <c r="H3660" s="168"/>
      <c r="I3660" s="168"/>
      <c r="J3660" s="168"/>
      <c r="K3660" s="168"/>
      <c r="L3660" s="196"/>
    </row>
    <row r="3661" spans="1:12" ht="25.5" customHeight="1">
      <c r="A3661" s="167"/>
      <c r="B3661" s="276"/>
      <c r="C3661" s="168"/>
      <c r="D3661" s="168"/>
      <c r="E3661" s="168"/>
      <c r="F3661" s="167"/>
      <c r="G3661" s="168"/>
      <c r="H3661" s="168"/>
      <c r="I3661" s="168"/>
      <c r="J3661" s="168"/>
      <c r="K3661" s="168"/>
      <c r="L3661" s="196"/>
    </row>
    <row r="3662" spans="1:12" ht="25.5" customHeight="1">
      <c r="A3662" s="167"/>
      <c r="B3662" s="276"/>
      <c r="C3662" s="168"/>
      <c r="D3662" s="168"/>
      <c r="E3662" s="168"/>
      <c r="F3662" s="167"/>
      <c r="G3662" s="168"/>
      <c r="H3662" s="168"/>
      <c r="I3662" s="168"/>
      <c r="J3662" s="168"/>
      <c r="K3662" s="168"/>
      <c r="L3662" s="196"/>
    </row>
    <row r="3663" spans="1:12" ht="25.5" customHeight="1">
      <c r="A3663" s="167"/>
      <c r="B3663" s="276"/>
      <c r="C3663" s="168"/>
      <c r="D3663" s="168"/>
      <c r="E3663" s="168"/>
      <c r="F3663" s="167"/>
      <c r="G3663" s="168"/>
      <c r="H3663" s="168"/>
      <c r="I3663" s="168"/>
      <c r="J3663" s="168"/>
      <c r="K3663" s="168"/>
      <c r="L3663" s="196"/>
    </row>
    <row r="3664" spans="1:12" ht="25.5" customHeight="1">
      <c r="A3664" s="167"/>
      <c r="B3664" s="276"/>
      <c r="C3664" s="168"/>
      <c r="D3664" s="168"/>
      <c r="E3664" s="168"/>
      <c r="F3664" s="167"/>
      <c r="G3664" s="168"/>
      <c r="H3664" s="168"/>
      <c r="I3664" s="168"/>
      <c r="J3664" s="168"/>
      <c r="K3664" s="168"/>
      <c r="L3664" s="196"/>
    </row>
    <row r="3665" spans="1:12" ht="25.5" customHeight="1">
      <c r="A3665" s="167"/>
      <c r="B3665" s="276"/>
      <c r="C3665" s="168"/>
      <c r="D3665" s="168"/>
      <c r="E3665" s="168"/>
      <c r="F3665" s="167"/>
      <c r="G3665" s="168"/>
      <c r="H3665" s="168"/>
      <c r="I3665" s="168"/>
      <c r="J3665" s="168"/>
      <c r="K3665" s="168"/>
      <c r="L3665" s="196"/>
    </row>
    <row r="3666" spans="1:12" ht="25.5" customHeight="1">
      <c r="A3666" s="167"/>
      <c r="B3666" s="276"/>
      <c r="C3666" s="168"/>
      <c r="D3666" s="168"/>
      <c r="E3666" s="168"/>
      <c r="F3666" s="167"/>
      <c r="G3666" s="168"/>
      <c r="H3666" s="168"/>
      <c r="I3666" s="168"/>
      <c r="J3666" s="168"/>
      <c r="K3666" s="168"/>
      <c r="L3666" s="196"/>
    </row>
    <row r="3667" spans="1:12" ht="25.5" customHeight="1">
      <c r="A3667" s="167"/>
      <c r="B3667" s="276"/>
      <c r="C3667" s="168"/>
      <c r="D3667" s="168"/>
      <c r="E3667" s="168"/>
      <c r="F3667" s="167"/>
      <c r="G3667" s="168"/>
      <c r="H3667" s="168"/>
      <c r="I3667" s="168"/>
      <c r="J3667" s="168"/>
      <c r="K3667" s="168"/>
      <c r="L3667" s="196"/>
    </row>
    <row r="3668" spans="1:12" ht="25.5" customHeight="1">
      <c r="A3668" s="167"/>
      <c r="B3668" s="276"/>
      <c r="C3668" s="168"/>
      <c r="D3668" s="168"/>
      <c r="E3668" s="168"/>
      <c r="F3668" s="167"/>
      <c r="G3668" s="168"/>
      <c r="H3668" s="168"/>
      <c r="I3668" s="168"/>
      <c r="J3668" s="168"/>
      <c r="K3668" s="168"/>
      <c r="L3668" s="196"/>
    </row>
    <row r="3669" spans="1:12" ht="25.5" customHeight="1">
      <c r="A3669" s="167"/>
      <c r="B3669" s="276"/>
      <c r="C3669" s="168"/>
      <c r="D3669" s="168"/>
      <c r="E3669" s="168"/>
      <c r="F3669" s="167"/>
      <c r="G3669" s="168"/>
      <c r="H3669" s="168"/>
      <c r="I3669" s="168"/>
      <c r="J3669" s="168"/>
      <c r="K3669" s="168"/>
      <c r="L3669" s="196"/>
    </row>
    <row r="3670" spans="1:12" ht="25.5" customHeight="1">
      <c r="A3670" s="167"/>
      <c r="B3670" s="276"/>
      <c r="C3670" s="168"/>
      <c r="D3670" s="168"/>
      <c r="E3670" s="168"/>
      <c r="F3670" s="167"/>
      <c r="G3670" s="168"/>
      <c r="H3670" s="168"/>
      <c r="I3670" s="168"/>
      <c r="J3670" s="168"/>
      <c r="K3670" s="168"/>
      <c r="L3670" s="196"/>
    </row>
    <row r="3671" spans="1:12" ht="25.5" customHeight="1">
      <c r="A3671" s="167"/>
      <c r="B3671" s="276"/>
      <c r="C3671" s="168"/>
      <c r="D3671" s="168"/>
      <c r="E3671" s="168"/>
      <c r="F3671" s="167"/>
      <c r="G3671" s="168"/>
      <c r="H3671" s="168"/>
      <c r="I3671" s="168"/>
      <c r="J3671" s="168"/>
      <c r="K3671" s="168"/>
      <c r="L3671" s="196"/>
    </row>
    <row r="3672" spans="1:12" ht="25.5" customHeight="1">
      <c r="A3672" s="167"/>
      <c r="B3672" s="276"/>
      <c r="C3672" s="168"/>
      <c r="D3672" s="168"/>
      <c r="E3672" s="168"/>
      <c r="F3672" s="167"/>
      <c r="G3672" s="168"/>
      <c r="H3672" s="168"/>
      <c r="I3672" s="168"/>
      <c r="J3672" s="168"/>
      <c r="K3672" s="168"/>
      <c r="L3672" s="196"/>
    </row>
    <row r="3673" spans="1:12" ht="25.5" customHeight="1">
      <c r="A3673" s="167"/>
      <c r="B3673" s="276"/>
      <c r="C3673" s="168"/>
      <c r="D3673" s="168"/>
      <c r="E3673" s="168"/>
      <c r="F3673" s="167"/>
      <c r="G3673" s="168"/>
      <c r="H3673" s="168"/>
      <c r="I3673" s="168"/>
      <c r="J3673" s="168"/>
      <c r="K3673" s="168"/>
      <c r="L3673" s="196"/>
    </row>
    <row r="3674" spans="1:12" ht="25.5" customHeight="1">
      <c r="A3674" s="167"/>
      <c r="B3674" s="276"/>
      <c r="C3674" s="168"/>
      <c r="D3674" s="168"/>
      <c r="E3674" s="168"/>
      <c r="F3674" s="167"/>
      <c r="G3674" s="168"/>
      <c r="H3674" s="168"/>
      <c r="I3674" s="168"/>
      <c r="J3674" s="168"/>
      <c r="K3674" s="168"/>
      <c r="L3674" s="196"/>
    </row>
    <row r="3675" spans="1:12" ht="25.5" customHeight="1">
      <c r="A3675" s="167"/>
      <c r="B3675" s="276"/>
      <c r="C3675" s="168"/>
      <c r="D3675" s="168"/>
      <c r="E3675" s="168"/>
      <c r="F3675" s="167"/>
      <c r="G3675" s="168"/>
      <c r="H3675" s="168"/>
      <c r="I3675" s="168"/>
      <c r="J3675" s="168"/>
      <c r="K3675" s="168"/>
      <c r="L3675" s="196"/>
    </row>
    <row r="3676" spans="1:12" ht="25.5" customHeight="1">
      <c r="A3676" s="167"/>
      <c r="B3676" s="276"/>
      <c r="C3676" s="168"/>
      <c r="D3676" s="168"/>
      <c r="E3676" s="168"/>
      <c r="F3676" s="167"/>
      <c r="G3676" s="168"/>
      <c r="H3676" s="168"/>
      <c r="I3676" s="168"/>
      <c r="J3676" s="168"/>
      <c r="K3676" s="168"/>
      <c r="L3676" s="196"/>
    </row>
    <row r="3677" spans="1:12" ht="25.5" customHeight="1">
      <c r="A3677" s="167"/>
      <c r="B3677" s="276"/>
      <c r="C3677" s="168"/>
      <c r="D3677" s="168"/>
      <c r="E3677" s="168"/>
      <c r="F3677" s="167"/>
      <c r="G3677" s="168"/>
      <c r="H3677" s="168"/>
      <c r="I3677" s="168"/>
      <c r="J3677" s="168"/>
      <c r="K3677" s="168"/>
      <c r="L3677" s="196"/>
    </row>
    <row r="3678" spans="1:12" ht="25.5" customHeight="1">
      <c r="A3678" s="167"/>
      <c r="B3678" s="276"/>
      <c r="C3678" s="168"/>
      <c r="D3678" s="168"/>
      <c r="E3678" s="168"/>
      <c r="F3678" s="167"/>
      <c r="G3678" s="168"/>
      <c r="H3678" s="168"/>
      <c r="I3678" s="168"/>
      <c r="J3678" s="168"/>
      <c r="K3678" s="168"/>
      <c r="L3678" s="196"/>
    </row>
    <row r="3679" spans="1:12" ht="25.5" customHeight="1">
      <c r="A3679" s="167"/>
      <c r="B3679" s="276"/>
      <c r="C3679" s="168"/>
      <c r="D3679" s="168"/>
      <c r="E3679" s="168"/>
      <c r="F3679" s="167"/>
      <c r="G3679" s="168"/>
      <c r="H3679" s="168"/>
      <c r="I3679" s="168"/>
      <c r="J3679" s="168"/>
      <c r="K3679" s="168"/>
      <c r="L3679" s="196"/>
    </row>
    <row r="3680" spans="1:12" ht="25.5" customHeight="1">
      <c r="A3680" s="167"/>
      <c r="B3680" s="276"/>
      <c r="C3680" s="168"/>
      <c r="D3680" s="168"/>
      <c r="E3680" s="168"/>
      <c r="F3680" s="167"/>
      <c r="G3680" s="168"/>
      <c r="H3680" s="168"/>
      <c r="I3680" s="168"/>
      <c r="J3680" s="168"/>
      <c r="K3680" s="196"/>
      <c r="L3680" s="196"/>
    </row>
    <row r="3681" spans="1:12" ht="25.5" customHeight="1">
      <c r="A3681" s="167"/>
      <c r="B3681" s="276"/>
      <c r="C3681" s="168"/>
      <c r="D3681" s="168"/>
      <c r="E3681" s="168"/>
      <c r="F3681" s="167"/>
      <c r="G3681" s="168"/>
      <c r="H3681" s="168"/>
      <c r="I3681" s="168"/>
      <c r="J3681" s="168"/>
      <c r="K3681" s="196"/>
      <c r="L3681" s="196"/>
    </row>
    <row r="3682" spans="1:12" ht="25.5" customHeight="1">
      <c r="A3682" s="167"/>
      <c r="B3682" s="276"/>
      <c r="C3682" s="168"/>
      <c r="D3682" s="168"/>
      <c r="E3682" s="168"/>
      <c r="F3682" s="167"/>
      <c r="G3682" s="168"/>
      <c r="H3682" s="168"/>
      <c r="I3682" s="168"/>
      <c r="J3682" s="168"/>
      <c r="K3682" s="168"/>
      <c r="L3682" s="196"/>
    </row>
    <row r="3683" spans="1:12" ht="25.5" customHeight="1">
      <c r="A3683" s="167"/>
      <c r="B3683" s="276"/>
      <c r="C3683" s="168"/>
      <c r="D3683" s="168"/>
      <c r="E3683" s="168"/>
      <c r="F3683" s="167"/>
      <c r="G3683" s="168"/>
      <c r="H3683" s="168"/>
      <c r="I3683" s="168"/>
      <c r="J3683" s="168"/>
      <c r="K3683" s="168"/>
      <c r="L3683" s="196"/>
    </row>
    <row r="3684" spans="1:12" ht="25.5" customHeight="1">
      <c r="A3684" s="167"/>
      <c r="B3684" s="276"/>
      <c r="C3684" s="168"/>
      <c r="D3684" s="168"/>
      <c r="E3684" s="168"/>
      <c r="F3684" s="167"/>
      <c r="G3684" s="168"/>
      <c r="H3684" s="168"/>
      <c r="I3684" s="168"/>
      <c r="J3684" s="168"/>
      <c r="K3684" s="168"/>
      <c r="L3684" s="196"/>
    </row>
    <row r="3685" spans="1:12" ht="25.5" customHeight="1">
      <c r="A3685" s="167"/>
      <c r="B3685" s="276"/>
      <c r="C3685" s="168"/>
      <c r="D3685" s="168"/>
      <c r="E3685" s="168"/>
      <c r="F3685" s="167"/>
      <c r="G3685" s="168"/>
      <c r="H3685" s="168"/>
      <c r="I3685" s="168"/>
      <c r="J3685" s="168"/>
      <c r="K3685" s="168"/>
      <c r="L3685" s="196"/>
    </row>
    <row r="3686" spans="1:12" ht="25.5" customHeight="1">
      <c r="A3686" s="167"/>
      <c r="B3686" s="276"/>
      <c r="C3686" s="168"/>
      <c r="D3686" s="168"/>
      <c r="E3686" s="168"/>
      <c r="F3686" s="167"/>
      <c r="G3686" s="168"/>
      <c r="H3686" s="168"/>
      <c r="I3686" s="168"/>
      <c r="J3686" s="168"/>
      <c r="K3686" s="168"/>
      <c r="L3686" s="196"/>
    </row>
    <row r="3687" spans="1:12" ht="25.5" customHeight="1">
      <c r="A3687" s="167"/>
      <c r="B3687" s="276"/>
      <c r="C3687" s="168"/>
      <c r="D3687" s="168"/>
      <c r="E3687" s="168"/>
      <c r="F3687" s="167"/>
      <c r="G3687" s="168"/>
      <c r="H3687" s="168"/>
      <c r="I3687" s="168"/>
      <c r="J3687" s="168"/>
      <c r="K3687" s="168"/>
      <c r="L3687" s="196"/>
    </row>
    <row r="3688" spans="1:12" ht="25.5" customHeight="1">
      <c r="A3688" s="167"/>
      <c r="B3688" s="276"/>
      <c r="C3688" s="168"/>
      <c r="D3688" s="168"/>
      <c r="E3688" s="168"/>
      <c r="F3688" s="167"/>
      <c r="G3688" s="168"/>
      <c r="H3688" s="168"/>
      <c r="I3688" s="168"/>
      <c r="J3688" s="168"/>
      <c r="K3688" s="168"/>
      <c r="L3688" s="196"/>
    </row>
    <row r="3689" spans="1:12" ht="25.5" customHeight="1">
      <c r="A3689" s="167"/>
      <c r="B3689" s="276"/>
      <c r="C3689" s="168"/>
      <c r="D3689" s="168"/>
      <c r="E3689" s="168"/>
      <c r="F3689" s="167"/>
      <c r="G3689" s="168"/>
      <c r="H3689" s="168"/>
      <c r="I3689" s="168"/>
      <c r="J3689" s="168"/>
      <c r="K3689" s="168"/>
      <c r="L3689" s="196"/>
    </row>
    <row r="3690" spans="1:12" ht="25.5" customHeight="1">
      <c r="A3690" s="167"/>
      <c r="B3690" s="276"/>
      <c r="C3690" s="168"/>
      <c r="D3690" s="168"/>
      <c r="E3690" s="168"/>
      <c r="F3690" s="167"/>
      <c r="G3690" s="168"/>
      <c r="H3690" s="168"/>
      <c r="I3690" s="168"/>
      <c r="J3690" s="168"/>
      <c r="K3690" s="168"/>
      <c r="L3690" s="196"/>
    </row>
    <row r="3691" spans="1:12" ht="25.5" customHeight="1">
      <c r="A3691" s="167"/>
      <c r="B3691" s="276"/>
      <c r="C3691" s="168"/>
      <c r="D3691" s="168"/>
      <c r="E3691" s="168"/>
      <c r="F3691" s="167"/>
      <c r="G3691" s="168"/>
      <c r="H3691" s="168"/>
      <c r="I3691" s="168"/>
      <c r="J3691" s="168"/>
      <c r="K3691" s="168"/>
      <c r="L3691" s="196"/>
    </row>
    <row r="3692" spans="1:12" ht="25.5" customHeight="1">
      <c r="A3692" s="167"/>
      <c r="B3692" s="276"/>
      <c r="C3692" s="168"/>
      <c r="D3692" s="168"/>
      <c r="E3692" s="168"/>
      <c r="F3692" s="167"/>
      <c r="G3692" s="168"/>
      <c r="H3692" s="168"/>
      <c r="I3692" s="168"/>
      <c r="J3692" s="168"/>
      <c r="K3692" s="168"/>
      <c r="L3692" s="196"/>
    </row>
    <row r="3693" spans="1:12" ht="25.5" customHeight="1">
      <c r="A3693" s="167"/>
      <c r="B3693" s="276"/>
      <c r="C3693" s="168"/>
      <c r="D3693" s="168"/>
      <c r="E3693" s="168"/>
      <c r="F3693" s="167"/>
      <c r="G3693" s="168"/>
      <c r="H3693" s="168"/>
      <c r="I3693" s="168"/>
      <c r="J3693" s="168"/>
      <c r="K3693" s="168"/>
      <c r="L3693" s="196"/>
    </row>
    <row r="3694" spans="1:12" ht="25.5" customHeight="1">
      <c r="A3694" s="167"/>
      <c r="B3694" s="276"/>
      <c r="C3694" s="168"/>
      <c r="D3694" s="168"/>
      <c r="E3694" s="168"/>
      <c r="F3694" s="167"/>
      <c r="G3694" s="168"/>
      <c r="H3694" s="168"/>
      <c r="I3694" s="168"/>
      <c r="J3694" s="168"/>
      <c r="K3694" s="168"/>
      <c r="L3694" s="196"/>
    </row>
    <row r="3695" spans="1:12" ht="25.5" customHeight="1">
      <c r="A3695" s="167"/>
      <c r="B3695" s="276"/>
      <c r="C3695" s="168"/>
      <c r="D3695" s="168"/>
      <c r="E3695" s="168"/>
      <c r="F3695" s="167"/>
      <c r="G3695" s="168"/>
      <c r="H3695" s="168"/>
      <c r="I3695" s="168"/>
      <c r="J3695" s="168"/>
      <c r="K3695" s="168"/>
      <c r="L3695" s="196"/>
    </row>
    <row r="3696" spans="1:12" ht="25.5" customHeight="1">
      <c r="A3696" s="167"/>
      <c r="B3696" s="276"/>
      <c r="C3696" s="168"/>
      <c r="D3696" s="168"/>
      <c r="E3696" s="168"/>
      <c r="F3696" s="167"/>
      <c r="G3696" s="168"/>
      <c r="H3696" s="168"/>
      <c r="I3696" s="168"/>
      <c r="J3696" s="168"/>
      <c r="K3696" s="168"/>
      <c r="L3696" s="196"/>
    </row>
    <row r="3697" spans="1:12" ht="25.5" customHeight="1">
      <c r="A3697" s="167"/>
      <c r="B3697" s="276"/>
      <c r="C3697" s="168"/>
      <c r="D3697" s="168"/>
      <c r="E3697" s="168"/>
      <c r="F3697" s="167"/>
      <c r="G3697" s="168"/>
      <c r="H3697" s="168"/>
      <c r="I3697" s="168"/>
      <c r="J3697" s="168"/>
      <c r="K3697" s="168"/>
      <c r="L3697" s="196"/>
    </row>
    <row r="3698" spans="1:12" ht="25.5" customHeight="1">
      <c r="A3698" s="167"/>
      <c r="B3698" s="276"/>
      <c r="C3698" s="168"/>
      <c r="D3698" s="168"/>
      <c r="E3698" s="167"/>
      <c r="F3698" s="167"/>
      <c r="G3698" s="168"/>
      <c r="H3698" s="168"/>
      <c r="I3698" s="168"/>
      <c r="J3698" s="168"/>
      <c r="K3698" s="168"/>
      <c r="L3698" s="196"/>
    </row>
    <row r="3699" spans="1:12" ht="25.5" customHeight="1">
      <c r="A3699" s="167"/>
      <c r="B3699" s="276"/>
      <c r="C3699" s="168"/>
      <c r="D3699" s="168"/>
      <c r="E3699" s="168"/>
      <c r="F3699" s="167"/>
      <c r="G3699" s="168"/>
      <c r="H3699" s="168"/>
      <c r="I3699" s="168"/>
      <c r="J3699" s="168"/>
      <c r="K3699" s="168"/>
      <c r="L3699" s="196"/>
    </row>
    <row r="3700" spans="1:12" ht="25.5" customHeight="1">
      <c r="A3700" s="167"/>
      <c r="B3700" s="276"/>
      <c r="C3700" s="168"/>
      <c r="D3700" s="168"/>
      <c r="E3700" s="168"/>
      <c r="F3700" s="167"/>
      <c r="G3700" s="168"/>
      <c r="H3700" s="168"/>
      <c r="I3700" s="168"/>
      <c r="J3700" s="168"/>
      <c r="K3700" s="168"/>
      <c r="L3700" s="196"/>
    </row>
    <row r="3701" spans="1:12" ht="25.5" customHeight="1">
      <c r="A3701" s="167"/>
      <c r="B3701" s="276"/>
      <c r="C3701" s="168"/>
      <c r="D3701" s="168"/>
      <c r="E3701" s="168"/>
      <c r="F3701" s="167"/>
      <c r="G3701" s="168"/>
      <c r="H3701" s="168"/>
      <c r="I3701" s="168"/>
      <c r="J3701" s="168"/>
      <c r="K3701" s="168"/>
      <c r="L3701" s="196"/>
    </row>
    <row r="3702" spans="1:12" ht="25.5" customHeight="1">
      <c r="A3702" s="167"/>
      <c r="B3702" s="276"/>
      <c r="C3702" s="168"/>
      <c r="D3702" s="168"/>
      <c r="E3702" s="168"/>
      <c r="F3702" s="167"/>
      <c r="G3702" s="168"/>
      <c r="H3702" s="168"/>
      <c r="I3702" s="168"/>
      <c r="J3702" s="168"/>
      <c r="K3702" s="168"/>
      <c r="L3702" s="196"/>
    </row>
    <row r="3703" spans="1:12" ht="25.5" customHeight="1">
      <c r="A3703" s="167"/>
      <c r="B3703" s="276"/>
      <c r="C3703" s="168"/>
      <c r="D3703" s="168"/>
      <c r="E3703" s="168"/>
      <c r="F3703" s="167"/>
      <c r="G3703" s="168"/>
      <c r="H3703" s="168"/>
      <c r="I3703" s="168"/>
      <c r="J3703" s="168"/>
      <c r="K3703" s="168"/>
      <c r="L3703" s="196"/>
    </row>
    <row r="3704" spans="1:12" ht="25.5" customHeight="1">
      <c r="A3704" s="167"/>
      <c r="B3704" s="276"/>
      <c r="C3704" s="168"/>
      <c r="D3704" s="168"/>
      <c r="E3704" s="168"/>
      <c r="F3704" s="167"/>
      <c r="G3704" s="168"/>
      <c r="H3704" s="168"/>
      <c r="I3704" s="168"/>
      <c r="J3704" s="168"/>
      <c r="K3704" s="168"/>
      <c r="L3704" s="196"/>
    </row>
    <row r="3705" spans="1:12" ht="25.5" customHeight="1">
      <c r="A3705" s="167"/>
      <c r="B3705" s="276"/>
      <c r="C3705" s="168"/>
      <c r="D3705" s="168"/>
      <c r="E3705" s="168"/>
      <c r="F3705" s="167"/>
      <c r="G3705" s="168"/>
      <c r="H3705" s="168"/>
      <c r="I3705" s="168"/>
      <c r="J3705" s="168"/>
      <c r="K3705" s="168"/>
      <c r="L3705" s="196"/>
    </row>
    <row r="3706" spans="1:12" ht="25.5" customHeight="1">
      <c r="A3706" s="167"/>
      <c r="B3706" s="276"/>
      <c r="C3706" s="168"/>
      <c r="D3706" s="168"/>
      <c r="E3706" s="168"/>
      <c r="F3706" s="167"/>
      <c r="G3706" s="168"/>
      <c r="H3706" s="168"/>
      <c r="I3706" s="168"/>
      <c r="J3706" s="168"/>
      <c r="K3706" s="168"/>
      <c r="L3706" s="196"/>
    </row>
    <row r="3707" spans="1:12" ht="25.5" customHeight="1">
      <c r="A3707" s="167"/>
      <c r="B3707" s="276"/>
      <c r="C3707" s="168"/>
      <c r="D3707" s="168"/>
      <c r="E3707" s="168"/>
      <c r="F3707" s="167"/>
      <c r="G3707" s="168"/>
      <c r="H3707" s="168"/>
      <c r="I3707" s="168"/>
      <c r="J3707" s="168"/>
      <c r="K3707" s="168"/>
      <c r="L3707" s="196"/>
    </row>
    <row r="3708" spans="1:12" ht="25.5" customHeight="1">
      <c r="A3708" s="167"/>
      <c r="B3708" s="276"/>
      <c r="C3708" s="168"/>
      <c r="D3708" s="168"/>
      <c r="E3708" s="168"/>
      <c r="F3708" s="167"/>
      <c r="G3708" s="168"/>
      <c r="H3708" s="168"/>
      <c r="I3708" s="168"/>
      <c r="J3708" s="168"/>
      <c r="K3708" s="168"/>
      <c r="L3708" s="196"/>
    </row>
    <row r="3709" spans="1:12" ht="25.5" customHeight="1">
      <c r="A3709" s="167"/>
      <c r="B3709" s="276"/>
      <c r="C3709" s="168"/>
      <c r="D3709" s="168"/>
      <c r="E3709" s="168"/>
      <c r="F3709" s="167"/>
      <c r="G3709" s="168"/>
      <c r="H3709" s="168"/>
      <c r="I3709" s="168"/>
      <c r="J3709" s="168"/>
      <c r="K3709" s="168"/>
      <c r="L3709" s="196"/>
    </row>
    <row r="3710" spans="1:12" ht="25.5" customHeight="1">
      <c r="A3710" s="167"/>
      <c r="B3710" s="276"/>
      <c r="C3710" s="168"/>
      <c r="D3710" s="168"/>
      <c r="E3710" s="168"/>
      <c r="F3710" s="167"/>
      <c r="G3710" s="168"/>
      <c r="H3710" s="168"/>
      <c r="I3710" s="168"/>
      <c r="J3710" s="168"/>
      <c r="K3710" s="168"/>
      <c r="L3710" s="196"/>
    </row>
    <row r="3711" spans="1:12" ht="25.5" customHeight="1">
      <c r="A3711" s="167"/>
      <c r="B3711" s="276"/>
      <c r="C3711" s="168"/>
      <c r="D3711" s="168"/>
      <c r="E3711" s="168"/>
      <c r="F3711" s="167"/>
      <c r="G3711" s="168"/>
      <c r="H3711" s="168"/>
      <c r="I3711" s="168"/>
      <c r="J3711" s="168"/>
      <c r="K3711" s="168"/>
      <c r="L3711" s="196"/>
    </row>
    <row r="3712" spans="1:12" ht="25.5" customHeight="1">
      <c r="A3712" s="167"/>
      <c r="B3712" s="276"/>
      <c r="C3712" s="168"/>
      <c r="D3712" s="168"/>
      <c r="E3712" s="168"/>
      <c r="F3712" s="167"/>
      <c r="G3712" s="168"/>
      <c r="H3712" s="168"/>
      <c r="I3712" s="168"/>
      <c r="J3712" s="168"/>
      <c r="K3712" s="168"/>
      <c r="L3712" s="196"/>
    </row>
    <row r="3713" spans="1:12" ht="25.5" customHeight="1">
      <c r="A3713" s="167"/>
      <c r="B3713" s="276"/>
      <c r="C3713" s="168"/>
      <c r="D3713" s="168"/>
      <c r="E3713" s="168"/>
      <c r="F3713" s="167"/>
      <c r="G3713" s="168"/>
      <c r="H3713" s="168"/>
      <c r="I3713" s="168"/>
      <c r="J3713" s="168"/>
      <c r="K3713" s="168"/>
      <c r="L3713" s="196"/>
    </row>
    <row r="3714" spans="1:12" ht="25.5" customHeight="1">
      <c r="A3714" s="167"/>
      <c r="B3714" s="276"/>
      <c r="C3714" s="168"/>
      <c r="D3714" s="168"/>
      <c r="E3714" s="168"/>
      <c r="F3714" s="167"/>
      <c r="G3714" s="168"/>
      <c r="H3714" s="168"/>
      <c r="I3714" s="168"/>
      <c r="J3714" s="168"/>
      <c r="K3714" s="168"/>
      <c r="L3714" s="196"/>
    </row>
    <row r="3715" spans="1:12" ht="25.5" customHeight="1">
      <c r="A3715" s="167"/>
      <c r="B3715" s="276"/>
      <c r="C3715" s="168"/>
      <c r="D3715" s="168"/>
      <c r="E3715" s="168"/>
      <c r="F3715" s="167"/>
      <c r="G3715" s="168"/>
      <c r="H3715" s="168"/>
      <c r="I3715" s="168"/>
      <c r="J3715" s="168"/>
      <c r="K3715" s="168"/>
      <c r="L3715" s="196"/>
    </row>
    <row r="3716" spans="1:12" ht="25.5" customHeight="1">
      <c r="A3716" s="167"/>
      <c r="B3716" s="276"/>
      <c r="C3716" s="168"/>
      <c r="D3716" s="168"/>
      <c r="E3716" s="168"/>
      <c r="F3716" s="167"/>
      <c r="G3716" s="168"/>
      <c r="H3716" s="168"/>
      <c r="I3716" s="168"/>
      <c r="J3716" s="168"/>
      <c r="K3716" s="168"/>
      <c r="L3716" s="196"/>
    </row>
    <row r="3717" spans="1:12" ht="25.5" customHeight="1">
      <c r="A3717" s="167"/>
      <c r="B3717" s="276"/>
      <c r="C3717" s="168"/>
      <c r="D3717" s="168"/>
      <c r="E3717" s="168"/>
      <c r="F3717" s="167"/>
      <c r="G3717" s="168"/>
      <c r="H3717" s="168"/>
      <c r="I3717" s="168"/>
      <c r="J3717" s="168"/>
      <c r="K3717" s="168"/>
      <c r="L3717" s="196"/>
    </row>
    <row r="3718" spans="1:12" ht="25.5" customHeight="1">
      <c r="A3718" s="167"/>
      <c r="B3718" s="276"/>
      <c r="C3718" s="168"/>
      <c r="D3718" s="168"/>
      <c r="E3718" s="168"/>
      <c r="F3718" s="167"/>
      <c r="G3718" s="168"/>
      <c r="H3718" s="168"/>
      <c r="I3718" s="168"/>
      <c r="J3718" s="168"/>
      <c r="K3718" s="168"/>
      <c r="L3718" s="196"/>
    </row>
    <row r="3719" spans="1:12" ht="25.5" customHeight="1">
      <c r="A3719" s="167"/>
      <c r="B3719" s="276"/>
      <c r="C3719" s="168"/>
      <c r="D3719" s="168"/>
      <c r="E3719" s="168"/>
      <c r="F3719" s="167"/>
      <c r="G3719" s="168"/>
      <c r="H3719" s="168"/>
      <c r="I3719" s="168"/>
      <c r="J3719" s="168"/>
      <c r="K3719" s="168"/>
      <c r="L3719" s="196"/>
    </row>
    <row r="3720" spans="1:12" ht="25.5" customHeight="1">
      <c r="A3720" s="167"/>
      <c r="B3720" s="276"/>
      <c r="C3720" s="168"/>
      <c r="D3720" s="168"/>
      <c r="E3720" s="167"/>
      <c r="F3720" s="167"/>
      <c r="G3720" s="168"/>
      <c r="H3720" s="168"/>
      <c r="I3720" s="168"/>
      <c r="J3720" s="168"/>
      <c r="K3720" s="168"/>
      <c r="L3720" s="196"/>
    </row>
    <row r="3721" spans="1:12" ht="25.5" customHeight="1">
      <c r="A3721" s="167"/>
      <c r="B3721" s="276"/>
      <c r="C3721" s="168"/>
      <c r="D3721" s="168"/>
      <c r="E3721" s="168"/>
      <c r="F3721" s="167"/>
      <c r="G3721" s="168"/>
      <c r="H3721" s="168"/>
      <c r="I3721" s="168"/>
      <c r="J3721" s="168"/>
      <c r="K3721" s="168"/>
      <c r="L3721" s="196"/>
    </row>
    <row r="3722" spans="1:12" ht="25.5" customHeight="1">
      <c r="A3722" s="167"/>
      <c r="B3722" s="276"/>
      <c r="C3722" s="168"/>
      <c r="D3722" s="168"/>
      <c r="E3722" s="168"/>
      <c r="F3722" s="167"/>
      <c r="G3722" s="168"/>
      <c r="H3722" s="168"/>
      <c r="I3722" s="168"/>
      <c r="J3722" s="168"/>
      <c r="K3722" s="168"/>
      <c r="L3722" s="196"/>
    </row>
    <row r="3723" spans="1:12" ht="25.5" customHeight="1">
      <c r="A3723" s="167"/>
      <c r="B3723" s="276"/>
      <c r="C3723" s="168"/>
      <c r="D3723" s="168"/>
      <c r="E3723" s="168"/>
      <c r="F3723" s="167"/>
      <c r="G3723" s="168"/>
      <c r="H3723" s="168"/>
      <c r="I3723" s="168"/>
      <c r="J3723" s="168"/>
      <c r="K3723" s="168"/>
      <c r="L3723" s="196"/>
    </row>
    <row r="3724" spans="1:12" ht="25.5" customHeight="1">
      <c r="A3724" s="167"/>
      <c r="B3724" s="276"/>
      <c r="C3724" s="168"/>
      <c r="D3724" s="168"/>
      <c r="E3724" s="168"/>
      <c r="F3724" s="167"/>
      <c r="G3724" s="168"/>
      <c r="H3724" s="168"/>
      <c r="I3724" s="168"/>
      <c r="J3724" s="168"/>
      <c r="K3724" s="168"/>
      <c r="L3724" s="196"/>
    </row>
    <row r="3725" spans="1:12" ht="25.5" customHeight="1">
      <c r="A3725" s="167"/>
      <c r="B3725" s="276"/>
      <c r="C3725" s="168"/>
      <c r="D3725" s="168"/>
      <c r="E3725" s="168"/>
      <c r="F3725" s="167"/>
      <c r="G3725" s="168"/>
      <c r="H3725" s="168"/>
      <c r="I3725" s="168"/>
      <c r="J3725" s="168"/>
      <c r="K3725" s="168"/>
      <c r="L3725" s="196"/>
    </row>
    <row r="3726" spans="1:12" ht="25.5" customHeight="1">
      <c r="A3726" s="167"/>
      <c r="B3726" s="276"/>
      <c r="C3726" s="168"/>
      <c r="D3726" s="168"/>
      <c r="E3726" s="168"/>
      <c r="F3726" s="167"/>
      <c r="G3726" s="168"/>
      <c r="H3726" s="168"/>
      <c r="I3726" s="168"/>
      <c r="J3726" s="168"/>
      <c r="K3726" s="168"/>
      <c r="L3726" s="196"/>
    </row>
    <row r="3727" spans="1:12" ht="25.5" customHeight="1">
      <c r="A3727" s="167"/>
      <c r="B3727" s="276"/>
      <c r="C3727" s="168"/>
      <c r="D3727" s="168"/>
      <c r="E3727" s="168"/>
      <c r="F3727" s="167"/>
      <c r="G3727" s="168"/>
      <c r="H3727" s="168"/>
      <c r="I3727" s="168"/>
      <c r="J3727" s="168"/>
      <c r="K3727" s="168"/>
      <c r="L3727" s="196"/>
    </row>
    <row r="3728" spans="1:12" ht="25.5" customHeight="1">
      <c r="A3728" s="167"/>
      <c r="B3728" s="276"/>
      <c r="C3728" s="168"/>
      <c r="D3728" s="168"/>
      <c r="E3728" s="168"/>
      <c r="F3728" s="167"/>
      <c r="G3728" s="168"/>
      <c r="H3728" s="168"/>
      <c r="I3728" s="168"/>
      <c r="J3728" s="168"/>
      <c r="K3728" s="168"/>
      <c r="L3728" s="196"/>
    </row>
    <row r="3729" spans="1:12" ht="25.5" customHeight="1">
      <c r="A3729" s="167"/>
      <c r="B3729" s="276"/>
      <c r="C3729" s="168"/>
      <c r="D3729" s="168"/>
      <c r="E3729" s="168"/>
      <c r="F3729" s="167"/>
      <c r="G3729" s="168"/>
      <c r="H3729" s="168"/>
      <c r="I3729" s="168"/>
      <c r="J3729" s="168"/>
      <c r="K3729" s="196"/>
      <c r="L3729" s="196"/>
    </row>
    <row r="3730" spans="1:12" ht="25.5" customHeight="1">
      <c r="A3730" s="167"/>
      <c r="B3730" s="276"/>
      <c r="C3730" s="168"/>
      <c r="D3730" s="168"/>
      <c r="E3730" s="168"/>
      <c r="F3730" s="167"/>
      <c r="G3730" s="168"/>
      <c r="H3730" s="168"/>
      <c r="I3730" s="168"/>
      <c r="J3730" s="168"/>
      <c r="K3730" s="168"/>
      <c r="L3730" s="196"/>
    </row>
    <row r="3731" spans="1:12" ht="25.5" customHeight="1">
      <c r="A3731" s="167"/>
      <c r="B3731" s="276"/>
      <c r="C3731" s="168"/>
      <c r="D3731" s="168"/>
      <c r="E3731" s="168"/>
      <c r="F3731" s="167"/>
      <c r="G3731" s="168"/>
      <c r="H3731" s="168"/>
      <c r="I3731" s="168"/>
      <c r="J3731" s="168"/>
      <c r="K3731" s="168"/>
      <c r="L3731" s="196"/>
    </row>
    <row r="3732" spans="1:12" ht="25.5" customHeight="1">
      <c r="A3732" s="167"/>
      <c r="B3732" s="276"/>
      <c r="C3732" s="168"/>
      <c r="D3732" s="168"/>
      <c r="E3732" s="168"/>
      <c r="F3732" s="167"/>
      <c r="G3732" s="168"/>
      <c r="H3732" s="168"/>
      <c r="I3732" s="168"/>
      <c r="J3732" s="168"/>
      <c r="K3732" s="168"/>
      <c r="L3732" s="196"/>
    </row>
    <row r="3733" spans="1:12" ht="25.5" customHeight="1">
      <c r="A3733" s="167"/>
      <c r="B3733" s="276"/>
      <c r="C3733" s="168"/>
      <c r="D3733" s="168"/>
      <c r="E3733" s="168"/>
      <c r="F3733" s="167"/>
      <c r="G3733" s="168"/>
      <c r="H3733" s="168"/>
      <c r="I3733" s="168"/>
      <c r="J3733" s="168"/>
      <c r="K3733" s="168"/>
      <c r="L3733" s="196"/>
    </row>
    <row r="3734" spans="1:12" ht="25.5" customHeight="1">
      <c r="A3734" s="167"/>
      <c r="B3734" s="276"/>
      <c r="C3734" s="168"/>
      <c r="D3734" s="168"/>
      <c r="E3734" s="168"/>
      <c r="F3734" s="167"/>
      <c r="G3734" s="168"/>
      <c r="H3734" s="168"/>
      <c r="I3734" s="168"/>
      <c r="J3734" s="168"/>
      <c r="K3734" s="168"/>
      <c r="L3734" s="196"/>
    </row>
    <row r="3735" spans="1:12" ht="25.5" customHeight="1">
      <c r="A3735" s="167"/>
      <c r="B3735" s="276"/>
      <c r="C3735" s="168"/>
      <c r="D3735" s="168"/>
      <c r="E3735" s="168"/>
      <c r="F3735" s="167"/>
      <c r="G3735" s="168"/>
      <c r="H3735" s="168"/>
      <c r="I3735" s="168"/>
      <c r="J3735" s="168"/>
      <c r="K3735" s="168"/>
      <c r="L3735" s="196"/>
    </row>
    <row r="3736" spans="1:12" ht="25.5" customHeight="1">
      <c r="A3736" s="167"/>
      <c r="B3736" s="276"/>
      <c r="C3736" s="168"/>
      <c r="D3736" s="168"/>
      <c r="E3736" s="168"/>
      <c r="F3736" s="167"/>
      <c r="G3736" s="168"/>
      <c r="H3736" s="168"/>
      <c r="I3736" s="168"/>
      <c r="J3736" s="168"/>
      <c r="K3736" s="168"/>
      <c r="L3736" s="196"/>
    </row>
    <row r="3737" spans="1:12" ht="25.5" customHeight="1">
      <c r="A3737" s="167"/>
      <c r="B3737" s="276"/>
      <c r="C3737" s="168"/>
      <c r="D3737" s="168"/>
      <c r="E3737" s="168"/>
      <c r="F3737" s="167"/>
      <c r="G3737" s="168"/>
      <c r="H3737" s="168"/>
      <c r="I3737" s="168"/>
      <c r="J3737" s="168"/>
      <c r="K3737" s="168"/>
      <c r="L3737" s="196"/>
    </row>
    <row r="3738" spans="1:12" ht="25.5" customHeight="1">
      <c r="A3738" s="167"/>
      <c r="B3738" s="276"/>
      <c r="C3738" s="168"/>
      <c r="D3738" s="168"/>
      <c r="E3738" s="168"/>
      <c r="F3738" s="167"/>
      <c r="G3738" s="168"/>
      <c r="H3738" s="168"/>
      <c r="I3738" s="168"/>
      <c r="J3738" s="168"/>
      <c r="K3738" s="168"/>
      <c r="L3738" s="196"/>
    </row>
    <row r="3739" spans="1:12" ht="25.5" customHeight="1">
      <c r="A3739" s="167"/>
      <c r="B3739" s="276"/>
      <c r="C3739" s="168"/>
      <c r="D3739" s="168"/>
      <c r="E3739" s="168"/>
      <c r="F3739" s="167"/>
      <c r="G3739" s="168"/>
      <c r="H3739" s="168"/>
      <c r="I3739" s="168"/>
      <c r="J3739" s="168"/>
      <c r="K3739" s="168"/>
      <c r="L3739" s="196"/>
    </row>
    <row r="3740" spans="1:12" ht="25.5" customHeight="1">
      <c r="A3740" s="167"/>
      <c r="B3740" s="276"/>
      <c r="C3740" s="168"/>
      <c r="D3740" s="168"/>
      <c r="E3740" s="168"/>
      <c r="F3740" s="167"/>
      <c r="G3740" s="168"/>
      <c r="H3740" s="168"/>
      <c r="I3740" s="168"/>
      <c r="J3740" s="168"/>
      <c r="K3740" s="168"/>
      <c r="L3740" s="196"/>
    </row>
    <row r="3741" spans="1:12" ht="25.5" customHeight="1">
      <c r="A3741" s="167"/>
      <c r="B3741" s="276"/>
      <c r="C3741" s="168"/>
      <c r="D3741" s="168"/>
      <c r="E3741" s="168"/>
      <c r="F3741" s="167"/>
      <c r="G3741" s="168"/>
      <c r="H3741" s="168"/>
      <c r="I3741" s="168"/>
      <c r="J3741" s="168"/>
      <c r="K3741" s="168"/>
      <c r="L3741" s="196"/>
    </row>
    <row r="3742" spans="1:12" ht="25.5" customHeight="1">
      <c r="A3742" s="167"/>
      <c r="B3742" s="276"/>
      <c r="C3742" s="168"/>
      <c r="D3742" s="168"/>
      <c r="E3742" s="168"/>
      <c r="F3742" s="167"/>
      <c r="G3742" s="168"/>
      <c r="H3742" s="168"/>
      <c r="I3742" s="168"/>
      <c r="J3742" s="168"/>
      <c r="K3742" s="168"/>
      <c r="L3742" s="196"/>
    </row>
    <row r="3743" spans="1:12" ht="25.5" customHeight="1">
      <c r="A3743" s="167"/>
      <c r="B3743" s="276"/>
      <c r="C3743" s="168"/>
      <c r="D3743" s="168"/>
      <c r="E3743" s="168"/>
      <c r="F3743" s="167"/>
      <c r="G3743" s="168"/>
      <c r="H3743" s="168"/>
      <c r="I3743" s="168"/>
      <c r="J3743" s="168"/>
      <c r="K3743" s="168"/>
      <c r="L3743" s="196"/>
    </row>
    <row r="3744" spans="1:12" ht="25.5" customHeight="1">
      <c r="A3744" s="167"/>
      <c r="B3744" s="276"/>
      <c r="C3744" s="168"/>
      <c r="D3744" s="168"/>
      <c r="E3744" s="168"/>
      <c r="F3744" s="167"/>
      <c r="G3744" s="168"/>
      <c r="H3744" s="168"/>
      <c r="I3744" s="168"/>
      <c r="J3744" s="168"/>
      <c r="K3744" s="168"/>
      <c r="L3744" s="196"/>
    </row>
    <row r="3745" spans="1:12" ht="25.5" customHeight="1">
      <c r="A3745" s="167"/>
      <c r="B3745" s="276"/>
      <c r="C3745" s="168"/>
      <c r="D3745" s="168"/>
      <c r="E3745" s="168"/>
      <c r="F3745" s="167"/>
      <c r="G3745" s="168"/>
      <c r="H3745" s="168"/>
      <c r="I3745" s="168"/>
      <c r="J3745" s="168"/>
      <c r="K3745" s="168"/>
      <c r="L3745" s="196"/>
    </row>
    <row r="3746" spans="1:12" ht="25.5" customHeight="1">
      <c r="A3746" s="167"/>
      <c r="B3746" s="276"/>
      <c r="C3746" s="168"/>
      <c r="D3746" s="168"/>
      <c r="E3746" s="168"/>
      <c r="F3746" s="167"/>
      <c r="G3746" s="168"/>
      <c r="H3746" s="168"/>
      <c r="I3746" s="168"/>
      <c r="J3746" s="168"/>
      <c r="K3746" s="168"/>
      <c r="L3746" s="196"/>
    </row>
    <row r="3747" spans="1:12" ht="25.5" customHeight="1">
      <c r="A3747" s="167"/>
      <c r="B3747" s="276"/>
      <c r="C3747" s="168"/>
      <c r="D3747" s="168"/>
      <c r="E3747" s="168"/>
      <c r="F3747" s="167"/>
      <c r="G3747" s="168"/>
      <c r="H3747" s="168"/>
      <c r="I3747" s="168"/>
      <c r="J3747" s="168"/>
      <c r="K3747" s="168"/>
      <c r="L3747" s="196"/>
    </row>
    <row r="3748" spans="1:12" ht="25.5" customHeight="1">
      <c r="A3748" s="167"/>
      <c r="B3748" s="276"/>
      <c r="C3748" s="168"/>
      <c r="D3748" s="168"/>
      <c r="E3748" s="168"/>
      <c r="F3748" s="167"/>
      <c r="G3748" s="168"/>
      <c r="H3748" s="168"/>
      <c r="I3748" s="168"/>
      <c r="J3748" s="168"/>
      <c r="K3748" s="168"/>
      <c r="L3748" s="196"/>
    </row>
    <row r="3749" spans="1:12" ht="25.5" customHeight="1">
      <c r="A3749" s="167"/>
      <c r="B3749" s="276"/>
      <c r="C3749" s="168"/>
      <c r="D3749" s="168"/>
      <c r="E3749" s="168"/>
      <c r="F3749" s="167"/>
      <c r="G3749" s="168"/>
      <c r="H3749" s="168"/>
      <c r="I3749" s="168"/>
      <c r="J3749" s="168"/>
      <c r="K3749" s="168"/>
      <c r="L3749" s="196"/>
    </row>
    <row r="3750" spans="1:12" ht="25.5" customHeight="1">
      <c r="A3750" s="167"/>
      <c r="B3750" s="276"/>
      <c r="C3750" s="168"/>
      <c r="D3750" s="168"/>
      <c r="E3750" s="168"/>
      <c r="F3750" s="167"/>
      <c r="G3750" s="168"/>
      <c r="H3750" s="168"/>
      <c r="I3750" s="168"/>
      <c r="J3750" s="168"/>
      <c r="K3750" s="168"/>
      <c r="L3750" s="196"/>
    </row>
    <row r="3751" spans="1:12" ht="25.5" customHeight="1">
      <c r="A3751" s="167"/>
      <c r="B3751" s="276"/>
      <c r="C3751" s="168"/>
      <c r="D3751" s="168"/>
      <c r="E3751" s="168"/>
      <c r="F3751" s="167"/>
      <c r="G3751" s="168"/>
      <c r="H3751" s="168"/>
      <c r="I3751" s="168"/>
      <c r="J3751" s="168"/>
      <c r="K3751" s="168"/>
      <c r="L3751" s="196"/>
    </row>
    <row r="3752" spans="1:12" ht="25.5" customHeight="1">
      <c r="A3752" s="167"/>
      <c r="B3752" s="276"/>
      <c r="C3752" s="168"/>
      <c r="D3752" s="168"/>
      <c r="E3752" s="168"/>
      <c r="F3752" s="167"/>
      <c r="G3752" s="168"/>
      <c r="H3752" s="168"/>
      <c r="I3752" s="168"/>
      <c r="J3752" s="168"/>
      <c r="K3752" s="168"/>
      <c r="L3752" s="196"/>
    </row>
    <row r="3753" spans="1:12" ht="25.5" customHeight="1">
      <c r="A3753" s="167"/>
      <c r="B3753" s="276"/>
      <c r="C3753" s="168"/>
      <c r="D3753" s="168"/>
      <c r="E3753" s="168"/>
      <c r="F3753" s="167"/>
      <c r="G3753" s="168"/>
      <c r="H3753" s="168"/>
      <c r="I3753" s="168"/>
      <c r="J3753" s="168"/>
      <c r="K3753" s="168"/>
      <c r="L3753" s="196"/>
    </row>
    <row r="3754" spans="1:12" ht="25.5" customHeight="1">
      <c r="A3754" s="167"/>
      <c r="B3754" s="276"/>
      <c r="C3754" s="168"/>
      <c r="D3754" s="168"/>
      <c r="E3754" s="168"/>
      <c r="F3754" s="167"/>
      <c r="G3754" s="168"/>
      <c r="H3754" s="168"/>
      <c r="I3754" s="168"/>
      <c r="J3754" s="168"/>
      <c r="K3754" s="168"/>
      <c r="L3754" s="196"/>
    </row>
    <row r="3755" spans="1:12" ht="25.5" customHeight="1">
      <c r="A3755" s="167"/>
      <c r="B3755" s="276"/>
      <c r="C3755" s="168"/>
      <c r="D3755" s="168"/>
      <c r="E3755" s="168"/>
      <c r="F3755" s="167"/>
      <c r="G3755" s="168"/>
      <c r="H3755" s="168"/>
      <c r="I3755" s="168"/>
      <c r="J3755" s="168"/>
      <c r="K3755" s="168"/>
      <c r="L3755" s="196"/>
    </row>
    <row r="3756" spans="1:12" ht="25.5" customHeight="1">
      <c r="A3756" s="167"/>
      <c r="B3756" s="276"/>
      <c r="C3756" s="168"/>
      <c r="D3756" s="168"/>
      <c r="E3756" s="168"/>
      <c r="F3756" s="167"/>
      <c r="G3756" s="168"/>
      <c r="H3756" s="168"/>
      <c r="I3756" s="168"/>
      <c r="J3756" s="168"/>
      <c r="K3756" s="168"/>
      <c r="L3756" s="196"/>
    </row>
    <row r="3757" spans="1:12" ht="25.5" customHeight="1">
      <c r="A3757" s="167"/>
      <c r="B3757" s="276"/>
      <c r="C3757" s="168"/>
      <c r="D3757" s="168"/>
      <c r="E3757" s="168"/>
      <c r="F3757" s="167"/>
      <c r="G3757" s="168"/>
      <c r="H3757" s="168"/>
      <c r="I3757" s="168"/>
      <c r="J3757" s="168"/>
      <c r="K3757" s="168"/>
      <c r="L3757" s="196"/>
    </row>
    <row r="3758" spans="1:12" ht="25.5" customHeight="1">
      <c r="A3758" s="167"/>
      <c r="B3758" s="276"/>
      <c r="C3758" s="168"/>
      <c r="D3758" s="168"/>
      <c r="E3758" s="168"/>
      <c r="F3758" s="167"/>
      <c r="G3758" s="168"/>
      <c r="H3758" s="168"/>
      <c r="I3758" s="168"/>
      <c r="J3758" s="168"/>
      <c r="K3758" s="168"/>
      <c r="L3758" s="196"/>
    </row>
    <row r="3759" spans="1:12" ht="25.5" customHeight="1">
      <c r="A3759" s="167"/>
      <c r="B3759" s="276"/>
      <c r="C3759" s="168"/>
      <c r="D3759" s="168"/>
      <c r="E3759" s="168"/>
      <c r="F3759" s="167"/>
      <c r="G3759" s="168"/>
      <c r="H3759" s="168"/>
      <c r="I3759" s="168"/>
      <c r="J3759" s="168"/>
      <c r="K3759" s="168"/>
      <c r="L3759" s="196"/>
    </row>
    <row r="3760" spans="1:12" ht="25.5" customHeight="1">
      <c r="A3760" s="167"/>
      <c r="B3760" s="276"/>
      <c r="C3760" s="168"/>
      <c r="D3760" s="168"/>
      <c r="E3760" s="168"/>
      <c r="F3760" s="167"/>
      <c r="G3760" s="168"/>
      <c r="H3760" s="168"/>
      <c r="I3760" s="168"/>
      <c r="J3760" s="168"/>
      <c r="K3760" s="168"/>
      <c r="L3760" s="196"/>
    </row>
    <row r="3761" spans="1:12" ht="25.5" customHeight="1">
      <c r="A3761" s="167"/>
      <c r="B3761" s="276"/>
      <c r="C3761" s="168"/>
      <c r="D3761" s="168"/>
      <c r="E3761" s="168"/>
      <c r="F3761" s="167"/>
      <c r="G3761" s="168"/>
      <c r="H3761" s="168"/>
      <c r="I3761" s="168"/>
      <c r="J3761" s="168"/>
      <c r="K3761" s="168"/>
      <c r="L3761" s="196"/>
    </row>
    <row r="3762" spans="1:12" ht="25.5" customHeight="1">
      <c r="A3762" s="167"/>
      <c r="B3762" s="276"/>
      <c r="C3762" s="168"/>
      <c r="D3762" s="168"/>
      <c r="E3762" s="168"/>
      <c r="F3762" s="167"/>
      <c r="G3762" s="168"/>
      <c r="H3762" s="168"/>
      <c r="I3762" s="168"/>
      <c r="J3762" s="168"/>
      <c r="K3762" s="168"/>
      <c r="L3762" s="196"/>
    </row>
    <row r="3763" spans="1:12" ht="25.5" customHeight="1">
      <c r="A3763" s="167"/>
      <c r="B3763" s="276"/>
      <c r="C3763" s="168"/>
      <c r="D3763" s="168"/>
      <c r="E3763" s="168"/>
      <c r="F3763" s="167"/>
      <c r="G3763" s="168"/>
      <c r="H3763" s="168"/>
      <c r="I3763" s="168"/>
      <c r="J3763" s="168"/>
      <c r="K3763" s="168"/>
      <c r="L3763" s="196"/>
    </row>
    <row r="3764" spans="1:12" ht="25.5" customHeight="1">
      <c r="A3764" s="167"/>
      <c r="B3764" s="276"/>
      <c r="C3764" s="168"/>
      <c r="D3764" s="168"/>
      <c r="E3764" s="168"/>
      <c r="F3764" s="167"/>
      <c r="G3764" s="168"/>
      <c r="H3764" s="168"/>
      <c r="I3764" s="168"/>
      <c r="J3764" s="168"/>
      <c r="K3764" s="168"/>
      <c r="L3764" s="196"/>
    </row>
    <row r="3765" spans="1:12" ht="25.5" customHeight="1">
      <c r="A3765" s="167"/>
      <c r="B3765" s="276"/>
      <c r="C3765" s="168"/>
      <c r="D3765" s="168"/>
      <c r="E3765" s="168"/>
      <c r="F3765" s="167"/>
      <c r="G3765" s="168"/>
      <c r="H3765" s="168"/>
      <c r="I3765" s="168"/>
      <c r="J3765" s="168"/>
      <c r="K3765" s="168"/>
      <c r="L3765" s="196"/>
    </row>
    <row r="3766" spans="1:12" ht="25.5" customHeight="1">
      <c r="A3766" s="167"/>
      <c r="B3766" s="276"/>
      <c r="C3766" s="168"/>
      <c r="D3766" s="168"/>
      <c r="E3766" s="168"/>
      <c r="F3766" s="167"/>
      <c r="G3766" s="168"/>
      <c r="H3766" s="168"/>
      <c r="I3766" s="168"/>
      <c r="J3766" s="168"/>
      <c r="K3766" s="168"/>
      <c r="L3766" s="196"/>
    </row>
    <row r="3767" spans="1:12" ht="25.5" customHeight="1">
      <c r="A3767" s="167"/>
      <c r="B3767" s="276"/>
      <c r="C3767" s="168"/>
      <c r="D3767" s="168"/>
      <c r="E3767" s="168"/>
      <c r="F3767" s="167"/>
      <c r="G3767" s="168"/>
      <c r="H3767" s="168"/>
      <c r="I3767" s="168"/>
      <c r="J3767" s="168"/>
      <c r="K3767" s="168"/>
      <c r="L3767" s="196"/>
    </row>
    <row r="3768" spans="1:12" ht="25.5" customHeight="1">
      <c r="A3768" s="167"/>
      <c r="B3768" s="276"/>
      <c r="C3768" s="168"/>
      <c r="D3768" s="168"/>
      <c r="E3768" s="168"/>
      <c r="F3768" s="167"/>
      <c r="G3768" s="168"/>
      <c r="H3768" s="168"/>
      <c r="I3768" s="168"/>
      <c r="J3768" s="168"/>
      <c r="K3768" s="168"/>
      <c r="L3768" s="196"/>
    </row>
    <row r="3769" spans="1:12" ht="25.5" customHeight="1">
      <c r="A3769" s="167"/>
      <c r="B3769" s="276"/>
      <c r="C3769" s="168"/>
      <c r="D3769" s="168"/>
      <c r="E3769" s="168"/>
      <c r="F3769" s="167"/>
      <c r="G3769" s="168"/>
      <c r="H3769" s="168"/>
      <c r="I3769" s="168"/>
      <c r="J3769" s="168"/>
      <c r="K3769" s="168"/>
      <c r="L3769" s="196"/>
    </row>
    <row r="3770" spans="1:12" ht="25.5" customHeight="1">
      <c r="A3770" s="167"/>
      <c r="B3770" s="276"/>
      <c r="C3770" s="168"/>
      <c r="D3770" s="168"/>
      <c r="E3770" s="168"/>
      <c r="F3770" s="167"/>
      <c r="G3770" s="168"/>
      <c r="H3770" s="168"/>
      <c r="I3770" s="168"/>
      <c r="J3770" s="168"/>
      <c r="K3770" s="168"/>
      <c r="L3770" s="196"/>
    </row>
    <row r="3771" spans="1:12" ht="25.5" customHeight="1">
      <c r="A3771" s="167"/>
      <c r="B3771" s="276"/>
      <c r="C3771" s="168"/>
      <c r="D3771" s="168"/>
      <c r="E3771" s="168"/>
      <c r="F3771" s="167"/>
      <c r="G3771" s="168"/>
      <c r="H3771" s="168"/>
      <c r="I3771" s="168"/>
      <c r="J3771" s="168"/>
      <c r="K3771" s="168"/>
      <c r="L3771" s="196"/>
    </row>
    <row r="3772" spans="1:12" ht="25.5" customHeight="1">
      <c r="A3772" s="167"/>
      <c r="B3772" s="276"/>
      <c r="C3772" s="168"/>
      <c r="D3772" s="168"/>
      <c r="E3772" s="168"/>
      <c r="F3772" s="167"/>
      <c r="G3772" s="168"/>
      <c r="H3772" s="168"/>
      <c r="I3772" s="168"/>
      <c r="J3772" s="168"/>
      <c r="K3772" s="196"/>
      <c r="L3772" s="196"/>
    </row>
    <row r="3773" spans="1:12" ht="25.5" customHeight="1">
      <c r="A3773" s="167"/>
      <c r="B3773" s="269"/>
      <c r="C3773" s="267"/>
      <c r="D3773" s="267"/>
      <c r="E3773" s="266"/>
      <c r="F3773" s="268"/>
      <c r="G3773" s="168"/>
      <c r="H3773" s="168"/>
      <c r="I3773" s="168"/>
      <c r="J3773" s="168"/>
      <c r="K3773" s="168"/>
      <c r="L3773" s="223"/>
    </row>
    <row r="3774" spans="1:12" ht="25.5" customHeight="1">
      <c r="A3774" s="167"/>
      <c r="B3774" s="269"/>
      <c r="C3774" s="267"/>
      <c r="D3774" s="267"/>
      <c r="E3774" s="266"/>
      <c r="F3774" s="268"/>
      <c r="G3774" s="168"/>
      <c r="H3774" s="168"/>
      <c r="I3774" s="168"/>
      <c r="J3774" s="168"/>
      <c r="K3774" s="168"/>
      <c r="L3774" s="223"/>
    </row>
    <row r="3775" spans="1:12" ht="25.5" customHeight="1">
      <c r="A3775" s="167"/>
      <c r="B3775" s="269"/>
      <c r="C3775" s="267"/>
      <c r="D3775" s="267"/>
      <c r="E3775" s="266"/>
      <c r="F3775" s="268"/>
      <c r="G3775" s="168"/>
      <c r="H3775" s="168"/>
      <c r="I3775" s="168"/>
      <c r="J3775" s="168"/>
      <c r="K3775" s="168"/>
      <c r="L3775" s="223"/>
    </row>
    <row r="3776" spans="1:12" ht="25.5" customHeight="1">
      <c r="A3776" s="167"/>
      <c r="B3776" s="269"/>
      <c r="C3776" s="267"/>
      <c r="D3776" s="267"/>
      <c r="E3776" s="266"/>
      <c r="F3776" s="268"/>
      <c r="G3776" s="168"/>
      <c r="H3776" s="168"/>
      <c r="I3776" s="168"/>
      <c r="J3776" s="168"/>
      <c r="K3776" s="168"/>
      <c r="L3776" s="223"/>
    </row>
    <row r="3777" spans="1:12" ht="25.5" customHeight="1">
      <c r="A3777" s="167"/>
      <c r="B3777" s="269"/>
      <c r="C3777" s="267"/>
      <c r="D3777" s="267"/>
      <c r="E3777" s="266"/>
      <c r="F3777" s="268"/>
      <c r="G3777" s="168"/>
      <c r="H3777" s="168"/>
      <c r="I3777" s="168"/>
      <c r="J3777" s="168"/>
      <c r="K3777" s="168"/>
      <c r="L3777" s="223"/>
    </row>
    <row r="3778" spans="1:12" ht="25.5" customHeight="1">
      <c r="A3778" s="167"/>
      <c r="B3778" s="269"/>
      <c r="C3778" s="267"/>
      <c r="D3778" s="267"/>
      <c r="E3778" s="266"/>
      <c r="F3778" s="268"/>
      <c r="G3778" s="168"/>
      <c r="H3778" s="168"/>
      <c r="I3778" s="168"/>
      <c r="J3778" s="168"/>
      <c r="K3778" s="168"/>
      <c r="L3778" s="223"/>
    </row>
    <row r="3779" spans="1:12" ht="25.5" customHeight="1">
      <c r="A3779" s="167"/>
      <c r="B3779" s="269"/>
      <c r="C3779" s="267"/>
      <c r="D3779" s="267"/>
      <c r="E3779" s="266"/>
      <c r="F3779" s="268"/>
      <c r="G3779" s="168"/>
      <c r="H3779" s="168"/>
      <c r="I3779" s="168"/>
      <c r="J3779" s="168"/>
      <c r="K3779" s="168"/>
      <c r="L3779" s="223"/>
    </row>
    <row r="3780" spans="1:12" ht="25.5" customHeight="1">
      <c r="A3780" s="167"/>
      <c r="B3780" s="269"/>
      <c r="C3780" s="267"/>
      <c r="D3780" s="267"/>
      <c r="E3780" s="266"/>
      <c r="F3780" s="268"/>
      <c r="G3780" s="168"/>
      <c r="H3780" s="168"/>
      <c r="I3780" s="168"/>
      <c r="J3780" s="168"/>
      <c r="K3780" s="168"/>
      <c r="L3780" s="223"/>
    </row>
    <row r="3781" spans="1:12" ht="25.5" customHeight="1">
      <c r="A3781" s="167"/>
      <c r="B3781" s="269"/>
      <c r="C3781" s="267"/>
      <c r="D3781" s="267"/>
      <c r="E3781" s="266"/>
      <c r="F3781" s="268"/>
      <c r="G3781" s="168"/>
      <c r="H3781" s="168"/>
      <c r="I3781" s="168"/>
      <c r="J3781" s="168"/>
      <c r="K3781" s="168"/>
      <c r="L3781" s="223"/>
    </row>
    <row r="3782" spans="1:12" ht="25.5" customHeight="1">
      <c r="A3782" s="167"/>
      <c r="B3782" s="269"/>
      <c r="C3782" s="267"/>
      <c r="D3782" s="267"/>
      <c r="E3782" s="266"/>
      <c r="F3782" s="268"/>
      <c r="G3782" s="168"/>
      <c r="H3782" s="168"/>
      <c r="I3782" s="168"/>
      <c r="J3782" s="168"/>
      <c r="K3782" s="168"/>
      <c r="L3782" s="223"/>
    </row>
    <row r="3783" spans="1:12" ht="25.5" customHeight="1">
      <c r="A3783" s="167"/>
      <c r="B3783" s="269"/>
      <c r="C3783" s="267"/>
      <c r="D3783" s="267"/>
      <c r="E3783" s="266"/>
      <c r="F3783" s="268"/>
      <c r="G3783" s="168"/>
      <c r="H3783" s="168"/>
      <c r="I3783" s="168"/>
      <c r="J3783" s="168"/>
      <c r="K3783" s="168"/>
      <c r="L3783" s="223"/>
    </row>
    <row r="3784" spans="1:12" ht="25.5" customHeight="1">
      <c r="A3784" s="167"/>
      <c r="B3784" s="269"/>
      <c r="C3784" s="267"/>
      <c r="D3784" s="267"/>
      <c r="E3784" s="266"/>
      <c r="F3784" s="268"/>
      <c r="G3784" s="168"/>
      <c r="H3784" s="168"/>
      <c r="I3784" s="168"/>
      <c r="J3784" s="168"/>
      <c r="K3784" s="168"/>
      <c r="L3784" s="223"/>
    </row>
    <row r="3785" spans="1:12" ht="25.5" customHeight="1">
      <c r="A3785" s="167"/>
      <c r="B3785" s="269"/>
      <c r="C3785" s="267"/>
      <c r="D3785" s="267"/>
      <c r="E3785" s="266"/>
      <c r="F3785" s="268"/>
      <c r="G3785" s="168"/>
      <c r="H3785" s="168"/>
      <c r="I3785" s="168"/>
      <c r="J3785" s="168"/>
      <c r="K3785" s="168"/>
      <c r="L3785" s="223"/>
    </row>
    <row r="3786" spans="1:12" ht="25.5" customHeight="1">
      <c r="A3786" s="167"/>
      <c r="B3786" s="269"/>
      <c r="C3786" s="267"/>
      <c r="D3786" s="267"/>
      <c r="E3786" s="266"/>
      <c r="F3786" s="268"/>
      <c r="G3786" s="168"/>
      <c r="H3786" s="168"/>
      <c r="I3786" s="168"/>
      <c r="J3786" s="168"/>
      <c r="K3786" s="168"/>
      <c r="L3786" s="223"/>
    </row>
    <row r="3787" spans="1:12" ht="25.5" customHeight="1">
      <c r="A3787" s="167"/>
      <c r="B3787" s="269"/>
      <c r="C3787" s="267"/>
      <c r="D3787" s="267"/>
      <c r="E3787" s="266"/>
      <c r="F3787" s="268"/>
      <c r="G3787" s="168"/>
      <c r="H3787" s="168"/>
      <c r="I3787" s="168"/>
      <c r="J3787" s="168"/>
      <c r="K3787" s="168"/>
      <c r="L3787" s="223"/>
    </row>
    <row r="3788" spans="1:12" ht="25.5" customHeight="1">
      <c r="A3788" s="167"/>
      <c r="B3788" s="269"/>
      <c r="C3788" s="267"/>
      <c r="D3788" s="267"/>
      <c r="E3788" s="285"/>
      <c r="F3788" s="268"/>
      <c r="G3788" s="168"/>
      <c r="H3788" s="168"/>
      <c r="I3788" s="168"/>
      <c r="J3788" s="168"/>
      <c r="K3788" s="168"/>
      <c r="L3788" s="223"/>
    </row>
    <row r="3789" spans="1:12" ht="25.5" customHeight="1">
      <c r="A3789" s="167"/>
      <c r="B3789" s="269"/>
      <c r="C3789" s="267"/>
      <c r="D3789" s="267"/>
      <c r="E3789" s="266"/>
      <c r="F3789" s="268"/>
      <c r="G3789" s="168"/>
      <c r="H3789" s="168"/>
      <c r="I3789" s="168"/>
      <c r="J3789" s="168"/>
      <c r="K3789" s="168"/>
      <c r="L3789" s="223"/>
    </row>
    <row r="3790" spans="1:12" ht="25.5" customHeight="1">
      <c r="A3790" s="167"/>
      <c r="B3790" s="269"/>
      <c r="C3790" s="267"/>
      <c r="D3790" s="267"/>
      <c r="E3790" s="266"/>
      <c r="F3790" s="268"/>
      <c r="G3790" s="168"/>
      <c r="H3790" s="168"/>
      <c r="I3790" s="168"/>
      <c r="J3790" s="168"/>
      <c r="K3790" s="168"/>
      <c r="L3790" s="223"/>
    </row>
    <row r="3791" spans="1:12" ht="25.5" customHeight="1">
      <c r="A3791" s="167"/>
      <c r="B3791" s="269"/>
      <c r="C3791" s="267"/>
      <c r="D3791" s="267"/>
      <c r="E3791" s="266"/>
      <c r="F3791" s="268"/>
      <c r="G3791" s="168"/>
      <c r="H3791" s="168"/>
      <c r="I3791" s="168"/>
      <c r="J3791" s="168"/>
      <c r="K3791" s="168"/>
      <c r="L3791" s="223"/>
    </row>
    <row r="3792" spans="1:12" ht="25.5" customHeight="1">
      <c r="A3792" s="167"/>
      <c r="B3792" s="269"/>
      <c r="C3792" s="267"/>
      <c r="D3792" s="267"/>
      <c r="E3792" s="266"/>
      <c r="F3792" s="268"/>
      <c r="G3792" s="168"/>
      <c r="H3792" s="168"/>
      <c r="I3792" s="168"/>
      <c r="J3792" s="168"/>
      <c r="K3792" s="168"/>
      <c r="L3792" s="223"/>
    </row>
    <row r="3793" spans="1:12" ht="25.5" customHeight="1">
      <c r="A3793" s="167"/>
      <c r="B3793" s="269"/>
      <c r="C3793" s="267"/>
      <c r="D3793" s="267"/>
      <c r="E3793" s="266"/>
      <c r="F3793" s="268"/>
      <c r="G3793" s="168"/>
      <c r="H3793" s="168"/>
      <c r="I3793" s="168"/>
      <c r="J3793" s="168"/>
      <c r="K3793" s="168"/>
      <c r="L3793" s="223"/>
    </row>
    <row r="3794" spans="1:12" ht="25.5" customHeight="1">
      <c r="A3794" s="167"/>
      <c r="B3794" s="269"/>
      <c r="C3794" s="267"/>
      <c r="D3794" s="267"/>
      <c r="E3794" s="266"/>
      <c r="F3794" s="268"/>
      <c r="G3794" s="168"/>
      <c r="H3794" s="168"/>
      <c r="I3794" s="168"/>
      <c r="J3794" s="168"/>
      <c r="K3794" s="168"/>
      <c r="L3794" s="223"/>
    </row>
    <row r="3795" spans="1:12" ht="25.5" customHeight="1">
      <c r="A3795" s="167"/>
      <c r="B3795" s="269"/>
      <c r="C3795" s="267"/>
      <c r="D3795" s="267"/>
      <c r="E3795" s="266"/>
      <c r="F3795" s="268"/>
      <c r="G3795" s="168"/>
      <c r="H3795" s="168"/>
      <c r="I3795" s="168"/>
      <c r="J3795" s="168"/>
      <c r="K3795" s="168"/>
      <c r="L3795" s="223"/>
    </row>
    <row r="3796" spans="1:12" ht="25.5" customHeight="1">
      <c r="A3796" s="167"/>
      <c r="B3796" s="269"/>
      <c r="C3796" s="267"/>
      <c r="D3796" s="267"/>
      <c r="E3796" s="266"/>
      <c r="F3796" s="268"/>
      <c r="G3796" s="168"/>
      <c r="H3796" s="168"/>
      <c r="I3796" s="168"/>
      <c r="J3796" s="168"/>
      <c r="K3796" s="196"/>
      <c r="L3796" s="223"/>
    </row>
    <row r="3797" spans="1:12" ht="25.5" customHeight="1">
      <c r="A3797" s="167"/>
      <c r="B3797" s="269"/>
      <c r="C3797" s="267"/>
      <c r="D3797" s="267"/>
      <c r="E3797" s="266"/>
      <c r="F3797" s="268"/>
      <c r="G3797" s="168"/>
      <c r="H3797" s="168"/>
      <c r="I3797" s="168"/>
      <c r="J3797" s="168"/>
      <c r="K3797" s="168"/>
      <c r="L3797" s="223"/>
    </row>
    <row r="3798" spans="1:12" ht="25.5" customHeight="1">
      <c r="A3798" s="167"/>
      <c r="B3798" s="269"/>
      <c r="C3798" s="267"/>
      <c r="D3798" s="267"/>
      <c r="E3798" s="266"/>
      <c r="F3798" s="268"/>
      <c r="G3798" s="168"/>
      <c r="H3798" s="168"/>
      <c r="I3798" s="168"/>
      <c r="J3798" s="168"/>
      <c r="K3798" s="168"/>
      <c r="L3798" s="223"/>
    </row>
    <row r="3799" spans="1:12" ht="25.5" customHeight="1">
      <c r="A3799" s="167"/>
      <c r="B3799" s="269"/>
      <c r="C3799" s="267"/>
      <c r="D3799" s="267"/>
      <c r="E3799" s="266"/>
      <c r="F3799" s="268"/>
      <c r="G3799" s="168"/>
      <c r="H3799" s="168"/>
      <c r="I3799" s="168"/>
      <c r="J3799" s="168"/>
      <c r="K3799" s="168"/>
      <c r="L3799" s="223"/>
    </row>
    <row r="3800" spans="1:12" ht="25.5" customHeight="1">
      <c r="A3800" s="167"/>
      <c r="B3800" s="269"/>
      <c r="C3800" s="267"/>
      <c r="D3800" s="267"/>
      <c r="E3800" s="266"/>
      <c r="F3800" s="268"/>
      <c r="G3800" s="168"/>
      <c r="H3800" s="168"/>
      <c r="I3800" s="168"/>
      <c r="J3800" s="168"/>
      <c r="K3800" s="168"/>
      <c r="L3800" s="223"/>
    </row>
    <row r="3801" spans="1:12" ht="25.5" customHeight="1">
      <c r="A3801" s="167"/>
      <c r="B3801" s="269"/>
      <c r="C3801" s="267"/>
      <c r="D3801" s="267"/>
      <c r="E3801" s="266"/>
      <c r="F3801" s="268"/>
      <c r="G3801" s="168"/>
      <c r="H3801" s="168"/>
      <c r="I3801" s="168"/>
      <c r="J3801" s="168"/>
      <c r="K3801" s="168"/>
      <c r="L3801" s="223"/>
    </row>
    <row r="3802" spans="1:12" ht="25.5" customHeight="1">
      <c r="A3802" s="167"/>
      <c r="B3802" s="269"/>
      <c r="C3802" s="267"/>
      <c r="D3802" s="267"/>
      <c r="E3802" s="266"/>
      <c r="F3802" s="268"/>
      <c r="G3802" s="168"/>
      <c r="H3802" s="168"/>
      <c r="I3802" s="168"/>
      <c r="J3802" s="168"/>
      <c r="K3802" s="168"/>
      <c r="L3802" s="223"/>
    </row>
    <row r="3803" spans="1:12" ht="25.5" customHeight="1">
      <c r="A3803" s="167"/>
      <c r="B3803" s="269"/>
      <c r="C3803" s="267"/>
      <c r="D3803" s="267"/>
      <c r="E3803" s="266"/>
      <c r="F3803" s="268"/>
      <c r="G3803" s="168"/>
      <c r="H3803" s="168"/>
      <c r="I3803" s="168"/>
      <c r="J3803" s="168"/>
      <c r="K3803" s="168"/>
      <c r="L3803" s="223"/>
    </row>
    <row r="3804" spans="1:12" ht="25.5" customHeight="1">
      <c r="A3804" s="167"/>
      <c r="B3804" s="269"/>
      <c r="C3804" s="267"/>
      <c r="D3804" s="267"/>
      <c r="E3804" s="266"/>
      <c r="F3804" s="268"/>
      <c r="G3804" s="168"/>
      <c r="H3804" s="168"/>
      <c r="I3804" s="168"/>
      <c r="J3804" s="168"/>
      <c r="K3804" s="168"/>
      <c r="L3804" s="223"/>
    </row>
    <row r="3805" spans="1:12" ht="25.5" customHeight="1">
      <c r="A3805" s="167"/>
      <c r="B3805" s="269"/>
      <c r="C3805" s="267"/>
      <c r="D3805" s="267"/>
      <c r="E3805" s="266"/>
      <c r="F3805" s="268"/>
      <c r="G3805" s="168"/>
      <c r="H3805" s="168"/>
      <c r="I3805" s="168"/>
      <c r="J3805" s="168"/>
      <c r="K3805" s="168"/>
      <c r="L3805" s="223"/>
    </row>
    <row r="3806" spans="1:12" ht="25.5" customHeight="1">
      <c r="A3806" s="167"/>
      <c r="B3806" s="269"/>
      <c r="C3806" s="267"/>
      <c r="D3806" s="267"/>
      <c r="E3806" s="266"/>
      <c r="F3806" s="268"/>
      <c r="G3806" s="168"/>
      <c r="H3806" s="168"/>
      <c r="I3806" s="168"/>
      <c r="J3806" s="168"/>
      <c r="K3806" s="168"/>
      <c r="L3806" s="223"/>
    </row>
    <row r="3807" spans="1:12" ht="25.5" customHeight="1">
      <c r="A3807" s="167"/>
      <c r="B3807" s="269"/>
      <c r="C3807" s="267"/>
      <c r="D3807" s="267"/>
      <c r="E3807" s="266"/>
      <c r="F3807" s="268"/>
      <c r="G3807" s="168"/>
      <c r="H3807" s="168"/>
      <c r="I3807" s="168"/>
      <c r="J3807" s="168"/>
      <c r="K3807" s="168"/>
      <c r="L3807" s="223"/>
    </row>
    <row r="3808" spans="1:12" ht="25.5" customHeight="1">
      <c r="A3808" s="167"/>
      <c r="B3808" s="269"/>
      <c r="C3808" s="267"/>
      <c r="D3808" s="267"/>
      <c r="E3808" s="266"/>
      <c r="F3808" s="268"/>
      <c r="G3808" s="168"/>
      <c r="H3808" s="168"/>
      <c r="I3808" s="168"/>
      <c r="J3808" s="168"/>
      <c r="K3808" s="168"/>
      <c r="L3808" s="223"/>
    </row>
    <row r="3809" spans="1:12" ht="25.5" customHeight="1">
      <c r="A3809" s="167"/>
      <c r="B3809" s="269"/>
      <c r="C3809" s="267"/>
      <c r="D3809" s="267"/>
      <c r="E3809" s="266"/>
      <c r="F3809" s="268"/>
      <c r="G3809" s="168"/>
      <c r="H3809" s="168"/>
      <c r="I3809" s="168"/>
      <c r="J3809" s="168"/>
      <c r="K3809" s="168"/>
      <c r="L3809" s="223"/>
    </row>
    <row r="3810" spans="1:12" ht="25.5" customHeight="1">
      <c r="A3810" s="167"/>
      <c r="B3810" s="269"/>
      <c r="C3810" s="267"/>
      <c r="D3810" s="267"/>
      <c r="E3810" s="266"/>
      <c r="F3810" s="268"/>
      <c r="G3810" s="168"/>
      <c r="H3810" s="168"/>
      <c r="I3810" s="168"/>
      <c r="J3810" s="168"/>
      <c r="K3810" s="168"/>
      <c r="L3810" s="223"/>
    </row>
    <row r="3811" spans="1:12" ht="25.5" customHeight="1">
      <c r="A3811" s="167"/>
      <c r="B3811" s="269"/>
      <c r="C3811" s="267"/>
      <c r="D3811" s="267"/>
      <c r="E3811" s="266"/>
      <c r="F3811" s="268"/>
      <c r="G3811" s="168"/>
      <c r="H3811" s="168"/>
      <c r="I3811" s="168"/>
      <c r="J3811" s="168"/>
      <c r="K3811" s="168"/>
      <c r="L3811" s="223"/>
    </row>
    <row r="3812" spans="1:12" ht="25.5" customHeight="1">
      <c r="A3812" s="167"/>
      <c r="B3812" s="269"/>
      <c r="C3812" s="267"/>
      <c r="D3812" s="267"/>
      <c r="E3812" s="266"/>
      <c r="F3812" s="268"/>
      <c r="G3812" s="168"/>
      <c r="H3812" s="168"/>
      <c r="I3812" s="168"/>
      <c r="J3812" s="168"/>
      <c r="K3812" s="168"/>
      <c r="L3812" s="223"/>
    </row>
    <row r="3813" spans="1:12" ht="25.5" customHeight="1">
      <c r="A3813" s="167"/>
      <c r="B3813" s="269"/>
      <c r="C3813" s="267"/>
      <c r="D3813" s="267"/>
      <c r="E3813" s="266"/>
      <c r="F3813" s="268"/>
      <c r="G3813" s="168"/>
      <c r="H3813" s="168"/>
      <c r="I3813" s="168"/>
      <c r="J3813" s="168"/>
      <c r="K3813" s="168"/>
      <c r="L3813" s="223"/>
    </row>
    <row r="3814" spans="1:12" ht="25.5" customHeight="1">
      <c r="A3814" s="167"/>
      <c r="B3814" s="269"/>
      <c r="C3814" s="267"/>
      <c r="D3814" s="267"/>
      <c r="E3814" s="266"/>
      <c r="F3814" s="268"/>
      <c r="G3814" s="168"/>
      <c r="H3814" s="168"/>
      <c r="I3814" s="168"/>
      <c r="J3814" s="168"/>
      <c r="K3814" s="168"/>
      <c r="L3814" s="223"/>
    </row>
    <row r="3815" spans="1:12" ht="25.5" customHeight="1">
      <c r="A3815" s="167"/>
      <c r="B3815" s="269"/>
      <c r="C3815" s="267"/>
      <c r="D3815" s="267"/>
      <c r="E3815" s="266"/>
      <c r="F3815" s="268"/>
      <c r="G3815" s="168"/>
      <c r="H3815" s="168"/>
      <c r="I3815" s="168"/>
      <c r="J3815" s="168"/>
      <c r="K3815" s="168"/>
      <c r="L3815" s="223"/>
    </row>
    <row r="3816" spans="1:12" ht="25.5" customHeight="1">
      <c r="A3816" s="167"/>
      <c r="B3816" s="269"/>
      <c r="C3816" s="267"/>
      <c r="D3816" s="267"/>
      <c r="E3816" s="266"/>
      <c r="F3816" s="268"/>
      <c r="G3816" s="168"/>
      <c r="H3816" s="168"/>
      <c r="I3816" s="168"/>
      <c r="J3816" s="168"/>
      <c r="K3816" s="168"/>
      <c r="L3816" s="223"/>
    </row>
    <row r="3817" spans="1:12" ht="25.5" customHeight="1">
      <c r="A3817" s="167"/>
      <c r="B3817" s="269"/>
      <c r="C3817" s="267"/>
      <c r="D3817" s="267"/>
      <c r="E3817" s="266"/>
      <c r="F3817" s="268"/>
      <c r="G3817" s="168"/>
      <c r="H3817" s="168"/>
      <c r="I3817" s="168"/>
      <c r="J3817" s="168"/>
      <c r="K3817" s="168"/>
      <c r="L3817" s="223"/>
    </row>
    <row r="3818" spans="1:12" ht="25.5" customHeight="1">
      <c r="A3818" s="167"/>
      <c r="B3818" s="269"/>
      <c r="C3818" s="267"/>
      <c r="D3818" s="267"/>
      <c r="E3818" s="266"/>
      <c r="F3818" s="268"/>
      <c r="G3818" s="168"/>
      <c r="H3818" s="168"/>
      <c r="I3818" s="168"/>
      <c r="J3818" s="168"/>
      <c r="K3818" s="168"/>
      <c r="L3818" s="223"/>
    </row>
    <row r="3819" spans="1:12" ht="25.5" customHeight="1">
      <c r="A3819" s="167"/>
      <c r="B3819" s="269"/>
      <c r="C3819" s="267"/>
      <c r="D3819" s="267"/>
      <c r="E3819" s="266"/>
      <c r="F3819" s="268"/>
      <c r="G3819" s="168"/>
      <c r="H3819" s="168"/>
      <c r="I3819" s="168"/>
      <c r="J3819" s="168"/>
      <c r="K3819" s="168"/>
      <c r="L3819" s="223"/>
    </row>
    <row r="3820" spans="1:12" ht="25.5" customHeight="1">
      <c r="A3820" s="167"/>
      <c r="B3820" s="269"/>
      <c r="C3820" s="267"/>
      <c r="D3820" s="267"/>
      <c r="E3820" s="266"/>
      <c r="F3820" s="268"/>
      <c r="G3820" s="168"/>
      <c r="H3820" s="168"/>
      <c r="I3820" s="168"/>
      <c r="J3820" s="168"/>
      <c r="K3820" s="168"/>
      <c r="L3820" s="223"/>
    </row>
    <row r="3821" spans="1:12" ht="25.5" customHeight="1">
      <c r="A3821" s="167"/>
      <c r="B3821" s="269"/>
      <c r="C3821" s="267"/>
      <c r="D3821" s="267"/>
      <c r="E3821" s="266"/>
      <c r="F3821" s="268"/>
      <c r="G3821" s="168"/>
      <c r="H3821" s="168"/>
      <c r="I3821" s="168"/>
      <c r="J3821" s="168"/>
      <c r="K3821" s="168"/>
      <c r="L3821" s="223"/>
    </row>
    <row r="3822" spans="1:12" ht="25.5" customHeight="1">
      <c r="A3822" s="167"/>
      <c r="B3822" s="269"/>
      <c r="C3822" s="267"/>
      <c r="D3822" s="267"/>
      <c r="E3822" s="266"/>
      <c r="F3822" s="268"/>
      <c r="G3822" s="168"/>
      <c r="H3822" s="168"/>
      <c r="I3822" s="168"/>
      <c r="J3822" s="168"/>
      <c r="K3822" s="168"/>
      <c r="L3822" s="223"/>
    </row>
    <row r="3823" spans="1:12" ht="25.5" customHeight="1">
      <c r="A3823" s="167"/>
      <c r="B3823" s="269"/>
      <c r="C3823" s="267"/>
      <c r="D3823" s="267"/>
      <c r="E3823" s="266"/>
      <c r="F3823" s="268"/>
      <c r="G3823" s="168"/>
      <c r="H3823" s="168"/>
      <c r="I3823" s="168"/>
      <c r="J3823" s="168"/>
      <c r="K3823" s="168"/>
      <c r="L3823" s="223"/>
    </row>
    <row r="3824" spans="1:12" ht="25.5" customHeight="1">
      <c r="A3824" s="167"/>
      <c r="B3824" s="269"/>
      <c r="C3824" s="267"/>
      <c r="D3824" s="267"/>
      <c r="E3824" s="266"/>
      <c r="F3824" s="268"/>
      <c r="G3824" s="168"/>
      <c r="H3824" s="168"/>
      <c r="I3824" s="168"/>
      <c r="J3824" s="168"/>
      <c r="K3824" s="168"/>
      <c r="L3824" s="223"/>
    </row>
    <row r="3825" spans="1:12" ht="25.5" customHeight="1">
      <c r="A3825" s="167"/>
      <c r="B3825" s="269"/>
      <c r="C3825" s="267"/>
      <c r="D3825" s="267"/>
      <c r="E3825" s="266"/>
      <c r="F3825" s="268"/>
      <c r="G3825" s="168"/>
      <c r="H3825" s="168"/>
      <c r="I3825" s="168"/>
      <c r="J3825" s="168"/>
      <c r="K3825" s="168"/>
      <c r="L3825" s="223"/>
    </row>
    <row r="3826" spans="1:12" ht="25.5" customHeight="1">
      <c r="A3826" s="167"/>
      <c r="B3826" s="269"/>
      <c r="C3826" s="267"/>
      <c r="D3826" s="267"/>
      <c r="E3826" s="266"/>
      <c r="F3826" s="268"/>
      <c r="G3826" s="168"/>
      <c r="H3826" s="168"/>
      <c r="I3826" s="168"/>
      <c r="J3826" s="168"/>
      <c r="K3826" s="168"/>
      <c r="L3826" s="223"/>
    </row>
    <row r="3827" spans="1:12" ht="25.5" customHeight="1">
      <c r="A3827" s="167"/>
      <c r="B3827" s="269"/>
      <c r="C3827" s="267"/>
      <c r="D3827" s="267"/>
      <c r="E3827" s="266"/>
      <c r="F3827" s="268"/>
      <c r="G3827" s="168"/>
      <c r="H3827" s="168"/>
      <c r="I3827" s="168"/>
      <c r="J3827" s="168"/>
      <c r="K3827" s="168"/>
      <c r="L3827" s="223"/>
    </row>
    <row r="3828" spans="1:12" ht="25.5" customHeight="1">
      <c r="A3828" s="167"/>
      <c r="B3828" s="269"/>
      <c r="C3828" s="267"/>
      <c r="D3828" s="267"/>
      <c r="E3828" s="266"/>
      <c r="F3828" s="268"/>
      <c r="G3828" s="168"/>
      <c r="H3828" s="168"/>
      <c r="I3828" s="168"/>
      <c r="J3828" s="168"/>
      <c r="K3828" s="168"/>
      <c r="L3828" s="223"/>
    </row>
    <row r="3829" spans="1:12" ht="25.5" customHeight="1">
      <c r="A3829" s="167"/>
      <c r="B3829" s="269"/>
      <c r="C3829" s="267"/>
      <c r="D3829" s="267"/>
      <c r="E3829" s="266"/>
      <c r="F3829" s="268"/>
      <c r="G3829" s="168"/>
      <c r="H3829" s="168"/>
      <c r="I3829" s="168"/>
      <c r="J3829" s="168"/>
      <c r="K3829" s="168"/>
      <c r="L3829" s="223"/>
    </row>
    <row r="3830" spans="1:12" ht="25.5" customHeight="1">
      <c r="A3830" s="167"/>
      <c r="B3830" s="269"/>
      <c r="C3830" s="267"/>
      <c r="D3830" s="267"/>
      <c r="E3830" s="266"/>
      <c r="F3830" s="268"/>
      <c r="G3830" s="168"/>
      <c r="H3830" s="168"/>
      <c r="I3830" s="168"/>
      <c r="J3830" s="168"/>
      <c r="K3830" s="168"/>
      <c r="L3830" s="223"/>
    </row>
    <row r="3831" spans="1:12" ht="25.5" customHeight="1">
      <c r="A3831" s="167"/>
      <c r="B3831" s="269"/>
      <c r="C3831" s="267"/>
      <c r="D3831" s="267"/>
      <c r="E3831" s="266"/>
      <c r="F3831" s="268"/>
      <c r="G3831" s="168"/>
      <c r="H3831" s="168"/>
      <c r="I3831" s="168"/>
      <c r="J3831" s="168"/>
      <c r="K3831" s="168"/>
      <c r="L3831" s="223"/>
    </row>
    <row r="3832" spans="1:12" ht="25.5" customHeight="1">
      <c r="A3832" s="167"/>
      <c r="B3832" s="269"/>
      <c r="C3832" s="267"/>
      <c r="D3832" s="267"/>
      <c r="E3832" s="266"/>
      <c r="F3832" s="268"/>
      <c r="G3832" s="168"/>
      <c r="H3832" s="168"/>
      <c r="I3832" s="168"/>
      <c r="J3832" s="168"/>
      <c r="K3832" s="168"/>
      <c r="L3832" s="223"/>
    </row>
    <row r="3833" spans="1:12" ht="25.5" customHeight="1">
      <c r="A3833" s="167"/>
      <c r="B3833" s="269"/>
      <c r="C3833" s="267"/>
      <c r="D3833" s="267"/>
      <c r="E3833" s="266"/>
      <c r="F3833" s="268"/>
      <c r="G3833" s="168"/>
      <c r="H3833" s="168"/>
      <c r="I3833" s="168"/>
      <c r="J3833" s="168"/>
      <c r="K3833" s="168"/>
      <c r="L3833" s="223"/>
    </row>
    <row r="3834" spans="1:12" ht="25.5" customHeight="1">
      <c r="A3834" s="167"/>
      <c r="B3834" s="269"/>
      <c r="C3834" s="267"/>
      <c r="D3834" s="267"/>
      <c r="E3834" s="266"/>
      <c r="F3834" s="268"/>
      <c r="G3834" s="168"/>
      <c r="H3834" s="168"/>
      <c r="I3834" s="168"/>
      <c r="J3834" s="168"/>
      <c r="K3834" s="168"/>
      <c r="L3834" s="223"/>
    </row>
    <row r="3835" spans="1:12" ht="25.5" customHeight="1">
      <c r="A3835" s="167"/>
      <c r="B3835" s="269"/>
      <c r="C3835" s="267"/>
      <c r="D3835" s="267"/>
      <c r="E3835" s="266"/>
      <c r="F3835" s="268"/>
      <c r="G3835" s="168"/>
      <c r="H3835" s="168"/>
      <c r="I3835" s="168"/>
      <c r="J3835" s="168"/>
      <c r="K3835" s="168"/>
      <c r="L3835" s="223"/>
    </row>
    <row r="3836" spans="1:12" ht="25.5" customHeight="1">
      <c r="A3836" s="167"/>
      <c r="B3836" s="269"/>
      <c r="C3836" s="267"/>
      <c r="D3836" s="267"/>
      <c r="E3836" s="266"/>
      <c r="F3836" s="268"/>
      <c r="G3836" s="168"/>
      <c r="H3836" s="168"/>
      <c r="I3836" s="168"/>
      <c r="J3836" s="168"/>
      <c r="K3836" s="168"/>
      <c r="L3836" s="223"/>
    </row>
    <row r="3837" spans="1:12" ht="25.5" customHeight="1">
      <c r="A3837" s="167"/>
      <c r="B3837" s="269"/>
      <c r="C3837" s="267"/>
      <c r="D3837" s="267"/>
      <c r="E3837" s="266"/>
      <c r="F3837" s="268"/>
      <c r="G3837" s="168"/>
      <c r="H3837" s="168"/>
      <c r="I3837" s="168"/>
      <c r="J3837" s="168"/>
      <c r="K3837" s="168"/>
      <c r="L3837" s="223"/>
    </row>
    <row r="3838" spans="1:12" ht="25.5" customHeight="1">
      <c r="A3838" s="167"/>
      <c r="B3838" s="269"/>
      <c r="C3838" s="267"/>
      <c r="D3838" s="267"/>
      <c r="E3838" s="266"/>
      <c r="F3838" s="268"/>
      <c r="G3838" s="168"/>
      <c r="H3838" s="168"/>
      <c r="I3838" s="168"/>
      <c r="J3838" s="168"/>
      <c r="K3838" s="168"/>
      <c r="L3838" s="223"/>
    </row>
    <row r="3839" spans="1:12" ht="25.5" customHeight="1">
      <c r="A3839" s="167"/>
      <c r="B3839" s="269"/>
      <c r="C3839" s="267"/>
      <c r="D3839" s="267"/>
      <c r="E3839" s="266"/>
      <c r="F3839" s="268"/>
      <c r="G3839" s="168"/>
      <c r="H3839" s="168"/>
      <c r="I3839" s="168"/>
      <c r="J3839" s="168"/>
      <c r="K3839" s="196"/>
      <c r="L3839" s="223"/>
    </row>
    <row r="3840" spans="1:12" ht="25.5" customHeight="1">
      <c r="A3840" s="167"/>
      <c r="B3840" s="269"/>
      <c r="C3840" s="267"/>
      <c r="D3840" s="267"/>
      <c r="E3840" s="266"/>
      <c r="F3840" s="268"/>
      <c r="G3840" s="168"/>
      <c r="H3840" s="168"/>
      <c r="I3840" s="168"/>
      <c r="J3840" s="168"/>
      <c r="K3840" s="196"/>
      <c r="L3840" s="223"/>
    </row>
    <row r="3841" spans="1:12" ht="25.5" customHeight="1">
      <c r="A3841" s="167"/>
      <c r="B3841" s="269"/>
      <c r="C3841" s="267"/>
      <c r="D3841" s="267"/>
      <c r="E3841" s="266"/>
      <c r="F3841" s="268"/>
      <c r="G3841" s="168"/>
      <c r="H3841" s="168"/>
      <c r="I3841" s="168"/>
      <c r="J3841" s="168"/>
      <c r="K3841" s="196"/>
      <c r="L3841" s="223"/>
    </row>
    <row r="3842" spans="1:12" ht="25.5" customHeight="1">
      <c r="A3842" s="167"/>
      <c r="B3842" s="269"/>
      <c r="C3842" s="267"/>
      <c r="D3842" s="267"/>
      <c r="E3842" s="266"/>
      <c r="F3842" s="268"/>
      <c r="G3842" s="168"/>
      <c r="H3842" s="168"/>
      <c r="I3842" s="168"/>
      <c r="J3842" s="168"/>
      <c r="K3842" s="196"/>
      <c r="L3842" s="223"/>
    </row>
    <row r="3843" spans="1:12" ht="25.5" customHeight="1">
      <c r="A3843" s="167"/>
      <c r="B3843" s="269"/>
      <c r="C3843" s="267"/>
      <c r="D3843" s="267"/>
      <c r="E3843" s="266"/>
      <c r="F3843" s="268"/>
      <c r="G3843" s="168"/>
      <c r="H3843" s="168"/>
      <c r="I3843" s="168"/>
      <c r="J3843" s="168"/>
      <c r="K3843" s="196"/>
      <c r="L3843" s="223"/>
    </row>
    <row r="3844" spans="1:12" ht="25.5" customHeight="1">
      <c r="A3844" s="167"/>
      <c r="B3844" s="269"/>
      <c r="C3844" s="267"/>
      <c r="D3844" s="267"/>
      <c r="E3844" s="266"/>
      <c r="F3844" s="268"/>
      <c r="G3844" s="168"/>
      <c r="H3844" s="168"/>
      <c r="I3844" s="168"/>
      <c r="J3844" s="168"/>
      <c r="K3844" s="196"/>
      <c r="L3844" s="223"/>
    </row>
    <row r="3845" spans="1:12" ht="25.5" customHeight="1">
      <c r="A3845" s="167"/>
      <c r="B3845" s="269"/>
      <c r="C3845" s="267"/>
      <c r="D3845" s="267"/>
      <c r="E3845" s="266"/>
      <c r="F3845" s="268"/>
      <c r="G3845" s="168"/>
      <c r="H3845" s="168"/>
      <c r="I3845" s="168"/>
      <c r="J3845" s="168"/>
      <c r="K3845" s="196"/>
      <c r="L3845" s="223"/>
    </row>
    <row r="3846" spans="1:12" ht="25.5" customHeight="1">
      <c r="A3846" s="167"/>
      <c r="B3846" s="269"/>
      <c r="C3846" s="267"/>
      <c r="D3846" s="267"/>
      <c r="E3846" s="266"/>
      <c r="F3846" s="268"/>
      <c r="G3846" s="168"/>
      <c r="H3846" s="168"/>
      <c r="I3846" s="168"/>
      <c r="J3846" s="168"/>
      <c r="K3846" s="196"/>
      <c r="L3846" s="223"/>
    </row>
    <row r="3847" spans="1:12" ht="25.5" customHeight="1">
      <c r="A3847" s="167"/>
      <c r="B3847" s="269"/>
      <c r="C3847" s="267"/>
      <c r="D3847" s="267"/>
      <c r="E3847" s="266"/>
      <c r="F3847" s="268"/>
      <c r="G3847" s="168"/>
      <c r="H3847" s="168"/>
      <c r="I3847" s="168"/>
      <c r="J3847" s="168"/>
      <c r="K3847" s="196"/>
      <c r="L3847" s="223"/>
    </row>
    <row r="3848" spans="1:12" ht="25.5" customHeight="1">
      <c r="A3848" s="167"/>
      <c r="B3848" s="269"/>
      <c r="C3848" s="267"/>
      <c r="D3848" s="267"/>
      <c r="E3848" s="266"/>
      <c r="F3848" s="268"/>
      <c r="G3848" s="168"/>
      <c r="H3848" s="168"/>
      <c r="I3848" s="168"/>
      <c r="J3848" s="168"/>
      <c r="K3848" s="168"/>
      <c r="L3848" s="223"/>
    </row>
    <row r="3849" spans="1:12" ht="25.5" customHeight="1">
      <c r="A3849" s="167"/>
      <c r="B3849" s="269"/>
      <c r="C3849" s="267"/>
      <c r="D3849" s="267"/>
      <c r="E3849" s="266"/>
      <c r="F3849" s="268"/>
      <c r="G3849" s="168"/>
      <c r="H3849" s="168"/>
      <c r="I3849" s="168"/>
      <c r="J3849" s="168"/>
      <c r="K3849" s="168"/>
      <c r="L3849" s="223"/>
    </row>
    <row r="3850" spans="1:12" ht="25.5" customHeight="1">
      <c r="A3850" s="167"/>
      <c r="B3850" s="269"/>
      <c r="C3850" s="267"/>
      <c r="D3850" s="267"/>
      <c r="E3850" s="266"/>
      <c r="F3850" s="268"/>
      <c r="G3850" s="168"/>
      <c r="H3850" s="168"/>
      <c r="I3850" s="168"/>
      <c r="J3850" s="168"/>
      <c r="K3850" s="168"/>
      <c r="L3850" s="223"/>
    </row>
    <row r="3851" spans="1:12" ht="25.5" customHeight="1">
      <c r="A3851" s="167"/>
      <c r="B3851" s="269"/>
      <c r="C3851" s="267"/>
      <c r="D3851" s="267"/>
      <c r="E3851" s="266"/>
      <c r="F3851" s="268"/>
      <c r="G3851" s="168"/>
      <c r="H3851" s="168"/>
      <c r="I3851" s="168"/>
      <c r="J3851" s="168"/>
      <c r="K3851" s="168"/>
      <c r="L3851" s="223"/>
    </row>
    <row r="3852" spans="1:12" ht="25.5" customHeight="1">
      <c r="A3852" s="167"/>
      <c r="B3852" s="269"/>
      <c r="C3852" s="267"/>
      <c r="D3852" s="267"/>
      <c r="E3852" s="266"/>
      <c r="F3852" s="268"/>
      <c r="G3852" s="168"/>
      <c r="H3852" s="168"/>
      <c r="I3852" s="168"/>
      <c r="J3852" s="168"/>
      <c r="K3852" s="168"/>
      <c r="L3852" s="223"/>
    </row>
    <row r="3853" spans="1:12" ht="25.5" customHeight="1">
      <c r="A3853" s="167"/>
      <c r="B3853" s="269"/>
      <c r="C3853" s="267"/>
      <c r="D3853" s="267"/>
      <c r="E3853" s="266"/>
      <c r="F3853" s="268"/>
      <c r="G3853" s="168"/>
      <c r="H3853" s="168"/>
      <c r="I3853" s="168"/>
      <c r="J3853" s="168"/>
      <c r="K3853" s="168"/>
      <c r="L3853" s="223"/>
    </row>
    <row r="3854" spans="1:12" ht="25.5" customHeight="1">
      <c r="A3854" s="167"/>
      <c r="B3854" s="269"/>
      <c r="C3854" s="267"/>
      <c r="D3854" s="267"/>
      <c r="E3854" s="266"/>
      <c r="F3854" s="268"/>
      <c r="G3854" s="168"/>
      <c r="H3854" s="168"/>
      <c r="I3854" s="168"/>
      <c r="J3854" s="168"/>
      <c r="K3854" s="168"/>
      <c r="L3854" s="223"/>
    </row>
    <row r="3855" spans="1:12" ht="25.5" customHeight="1">
      <c r="A3855" s="167"/>
      <c r="B3855" s="269"/>
      <c r="C3855" s="267"/>
      <c r="D3855" s="267"/>
      <c r="E3855" s="266"/>
      <c r="F3855" s="268"/>
      <c r="G3855" s="168"/>
      <c r="H3855" s="168"/>
      <c r="I3855" s="168"/>
      <c r="J3855" s="168"/>
      <c r="K3855" s="168"/>
      <c r="L3855" s="223"/>
    </row>
    <row r="3856" spans="1:12" ht="25.5" customHeight="1">
      <c r="A3856" s="167"/>
      <c r="B3856" s="269"/>
      <c r="C3856" s="267"/>
      <c r="D3856" s="267"/>
      <c r="E3856" s="266"/>
      <c r="F3856" s="268"/>
      <c r="G3856" s="168"/>
      <c r="H3856" s="168"/>
      <c r="I3856" s="168"/>
      <c r="J3856" s="168"/>
      <c r="K3856" s="168"/>
      <c r="L3856" s="223"/>
    </row>
    <row r="3857" spans="1:12" ht="25.5" customHeight="1">
      <c r="A3857" s="195"/>
      <c r="B3857" s="277"/>
      <c r="C3857" s="244"/>
      <c r="D3857" s="244"/>
      <c r="E3857" s="243"/>
      <c r="F3857" s="246"/>
      <c r="G3857" s="196"/>
      <c r="H3857" s="196"/>
      <c r="I3857" s="196"/>
      <c r="J3857" s="196"/>
      <c r="K3857" s="196"/>
      <c r="L3857" s="223"/>
    </row>
    <row r="3858" spans="1:12" ht="25.5" customHeight="1">
      <c r="A3858" s="195"/>
      <c r="B3858" s="277"/>
      <c r="C3858" s="244"/>
      <c r="D3858" s="244"/>
      <c r="E3858" s="243"/>
      <c r="F3858" s="246"/>
      <c r="G3858" s="196"/>
      <c r="H3858" s="196"/>
      <c r="I3858" s="196"/>
      <c r="J3858" s="196"/>
      <c r="K3858" s="196"/>
      <c r="L3858" s="223"/>
    </row>
    <row r="3859" spans="1:12" ht="25.5" customHeight="1">
      <c r="A3859" s="195"/>
      <c r="B3859" s="277"/>
      <c r="C3859" s="244"/>
      <c r="D3859" s="244"/>
      <c r="E3859" s="243"/>
      <c r="F3859" s="246"/>
      <c r="G3859" s="196"/>
      <c r="H3859" s="196"/>
      <c r="I3859" s="196"/>
      <c r="J3859" s="196"/>
      <c r="K3859" s="196"/>
      <c r="L3859" s="223"/>
    </row>
    <row r="3860" spans="1:12" ht="25.5" customHeight="1">
      <c r="A3860" s="195"/>
      <c r="B3860" s="277"/>
      <c r="C3860" s="244"/>
      <c r="D3860" s="244"/>
      <c r="E3860" s="243"/>
      <c r="F3860" s="246"/>
      <c r="G3860" s="196"/>
      <c r="H3860" s="196"/>
      <c r="I3860" s="196"/>
      <c r="J3860" s="196"/>
      <c r="K3860" s="196"/>
      <c r="L3860" s="223"/>
    </row>
    <row r="3861" spans="1:12" ht="25.5" customHeight="1">
      <c r="A3861" s="195"/>
      <c r="B3861" s="277"/>
      <c r="C3861" s="244"/>
      <c r="D3861" s="244"/>
      <c r="E3861" s="243"/>
      <c r="F3861" s="246"/>
      <c r="G3861" s="196"/>
      <c r="H3861" s="196"/>
      <c r="I3861" s="196"/>
      <c r="J3861" s="196"/>
      <c r="K3861" s="196"/>
      <c r="L3861" s="223"/>
    </row>
    <row r="3862" spans="1:12" ht="25.5" customHeight="1">
      <c r="A3862" s="195"/>
      <c r="B3862" s="277"/>
      <c r="C3862" s="244"/>
      <c r="D3862" s="244"/>
      <c r="E3862" s="243"/>
      <c r="F3862" s="246"/>
      <c r="G3862" s="196"/>
      <c r="H3862" s="196"/>
      <c r="I3862" s="196"/>
      <c r="J3862" s="196"/>
      <c r="K3862" s="196"/>
      <c r="L3862" s="223"/>
    </row>
    <row r="3863" spans="1:12" ht="25.5" customHeight="1">
      <c r="A3863" s="195"/>
      <c r="B3863" s="277"/>
      <c r="C3863" s="244"/>
      <c r="D3863" s="244"/>
      <c r="E3863" s="243"/>
      <c r="F3863" s="246"/>
      <c r="G3863" s="196"/>
      <c r="H3863" s="196"/>
      <c r="I3863" s="196"/>
      <c r="J3863" s="196"/>
      <c r="K3863" s="196"/>
      <c r="L3863" s="223"/>
    </row>
    <row r="3864" spans="1:12" ht="25.5" customHeight="1">
      <c r="A3864" s="195"/>
      <c r="B3864" s="277"/>
      <c r="C3864" s="244"/>
      <c r="D3864" s="244"/>
      <c r="E3864" s="243"/>
      <c r="F3864" s="246"/>
      <c r="G3864" s="196"/>
      <c r="H3864" s="196"/>
      <c r="I3864" s="196"/>
      <c r="J3864" s="196"/>
      <c r="K3864" s="196"/>
      <c r="L3864" s="223"/>
    </row>
    <row r="3865" spans="1:12" ht="25.5" customHeight="1">
      <c r="A3865" s="195"/>
      <c r="B3865" s="277"/>
      <c r="C3865" s="244"/>
      <c r="D3865" s="244"/>
      <c r="E3865" s="243"/>
      <c r="F3865" s="246"/>
      <c r="G3865" s="196"/>
      <c r="H3865" s="196"/>
      <c r="I3865" s="196"/>
      <c r="J3865" s="196"/>
      <c r="K3865" s="196"/>
      <c r="L3865" s="223"/>
    </row>
    <row r="3866" spans="1:12" ht="25.5" customHeight="1">
      <c r="A3866" s="195"/>
      <c r="B3866" s="277"/>
      <c r="C3866" s="244"/>
      <c r="D3866" s="244"/>
      <c r="E3866" s="243"/>
      <c r="F3866" s="246"/>
      <c r="G3866" s="196"/>
      <c r="H3866" s="196"/>
      <c r="I3866" s="196"/>
      <c r="J3866" s="196"/>
      <c r="K3866" s="196"/>
      <c r="L3866" s="223"/>
    </row>
    <row r="3867" spans="1:12" ht="25.5" customHeight="1">
      <c r="A3867" s="195"/>
      <c r="B3867" s="277"/>
      <c r="C3867" s="244"/>
      <c r="D3867" s="244"/>
      <c r="E3867" s="243"/>
      <c r="F3867" s="246"/>
      <c r="G3867" s="196"/>
      <c r="H3867" s="196"/>
      <c r="I3867" s="196"/>
      <c r="J3867" s="196"/>
      <c r="K3867" s="196"/>
      <c r="L3867" s="223"/>
    </row>
    <row r="3868" spans="1:12" ht="25.5" customHeight="1">
      <c r="A3868" s="195"/>
      <c r="B3868" s="277"/>
      <c r="C3868" s="244"/>
      <c r="D3868" s="244"/>
      <c r="E3868" s="243"/>
      <c r="F3868" s="246"/>
      <c r="G3868" s="196"/>
      <c r="H3868" s="196"/>
      <c r="I3868" s="196"/>
      <c r="J3868" s="196"/>
      <c r="K3868" s="196"/>
      <c r="L3868" s="223"/>
    </row>
    <row r="3869" spans="1:12" ht="25.5" customHeight="1">
      <c r="A3869" s="195"/>
      <c r="B3869" s="277"/>
      <c r="C3869" s="244"/>
      <c r="D3869" s="244"/>
      <c r="E3869" s="243"/>
      <c r="F3869" s="246"/>
      <c r="G3869" s="196"/>
      <c r="H3869" s="196"/>
      <c r="I3869" s="196"/>
      <c r="J3869" s="196"/>
      <c r="K3869" s="196"/>
      <c r="L3869" s="223"/>
    </row>
    <row r="3870" spans="1:12" ht="25.5" customHeight="1">
      <c r="A3870" s="195"/>
      <c r="B3870" s="277"/>
      <c r="C3870" s="244"/>
      <c r="D3870" s="244"/>
      <c r="E3870" s="243"/>
      <c r="F3870" s="246"/>
      <c r="G3870" s="196"/>
      <c r="H3870" s="196"/>
      <c r="I3870" s="196"/>
      <c r="J3870" s="196"/>
      <c r="K3870" s="196"/>
      <c r="L3870" s="223"/>
    </row>
    <row r="3871" spans="1:12" ht="25.5" customHeight="1">
      <c r="A3871" s="195"/>
      <c r="B3871" s="277"/>
      <c r="C3871" s="244"/>
      <c r="D3871" s="244"/>
      <c r="E3871" s="243"/>
      <c r="F3871" s="246"/>
      <c r="G3871" s="196"/>
      <c r="H3871" s="196"/>
      <c r="I3871" s="196"/>
      <c r="J3871" s="196"/>
      <c r="K3871" s="196"/>
      <c r="L3871" s="223"/>
    </row>
    <row r="3872" spans="1:12" ht="25.5" customHeight="1">
      <c r="A3872" s="195"/>
      <c r="B3872" s="277"/>
      <c r="C3872" s="244"/>
      <c r="D3872" s="244"/>
      <c r="E3872" s="243"/>
      <c r="F3872" s="246"/>
      <c r="G3872" s="196"/>
      <c r="H3872" s="196"/>
      <c r="I3872" s="196"/>
      <c r="J3872" s="196"/>
      <c r="K3872" s="196"/>
      <c r="L3872" s="223"/>
    </row>
    <row r="3873" spans="1:12" ht="25.5" customHeight="1">
      <c r="A3873" s="195"/>
      <c r="B3873" s="277"/>
      <c r="C3873" s="244"/>
      <c r="D3873" s="244"/>
      <c r="E3873" s="243"/>
      <c r="F3873" s="246"/>
      <c r="G3873" s="196"/>
      <c r="H3873" s="196"/>
      <c r="I3873" s="196"/>
      <c r="J3873" s="196"/>
      <c r="K3873" s="196"/>
      <c r="L3873" s="223"/>
    </row>
    <row r="3874" spans="1:12" ht="25.5" customHeight="1">
      <c r="A3874" s="195"/>
      <c r="B3874" s="277"/>
      <c r="C3874" s="244"/>
      <c r="D3874" s="244"/>
      <c r="E3874" s="243"/>
      <c r="F3874" s="246"/>
      <c r="G3874" s="196"/>
      <c r="H3874" s="196"/>
      <c r="I3874" s="196"/>
      <c r="J3874" s="196"/>
      <c r="K3874" s="196"/>
      <c r="L3874" s="223"/>
    </row>
    <row r="3875" spans="1:12" ht="25.5" customHeight="1">
      <c r="A3875" s="195"/>
      <c r="B3875" s="277"/>
      <c r="C3875" s="244"/>
      <c r="D3875" s="244"/>
      <c r="E3875" s="243"/>
      <c r="F3875" s="246"/>
      <c r="G3875" s="196"/>
      <c r="H3875" s="196"/>
      <c r="I3875" s="196"/>
      <c r="J3875" s="196"/>
      <c r="K3875" s="196"/>
      <c r="L3875" s="223"/>
    </row>
    <row r="3876" spans="1:12" ht="25.5" customHeight="1">
      <c r="A3876" s="195"/>
      <c r="B3876" s="277"/>
      <c r="C3876" s="244"/>
      <c r="D3876" s="244"/>
      <c r="E3876" s="243"/>
      <c r="F3876" s="246"/>
      <c r="G3876" s="196"/>
      <c r="H3876" s="196"/>
      <c r="I3876" s="196"/>
      <c r="J3876" s="196"/>
      <c r="K3876" s="196"/>
      <c r="L3876" s="223"/>
    </row>
    <row r="3877" spans="1:12" ht="25.5" customHeight="1">
      <c r="A3877" s="195"/>
      <c r="B3877" s="277"/>
      <c r="C3877" s="244"/>
      <c r="D3877" s="244"/>
      <c r="E3877" s="243"/>
      <c r="F3877" s="246"/>
      <c r="G3877" s="196"/>
      <c r="H3877" s="196"/>
      <c r="I3877" s="196"/>
      <c r="J3877" s="196"/>
      <c r="K3877" s="196"/>
      <c r="L3877" s="223"/>
    </row>
    <row r="3878" spans="1:12" ht="25.5" customHeight="1">
      <c r="A3878" s="195"/>
      <c r="B3878" s="277"/>
      <c r="C3878" s="244"/>
      <c r="D3878" s="244"/>
      <c r="E3878" s="243"/>
      <c r="F3878" s="246"/>
      <c r="G3878" s="196"/>
      <c r="H3878" s="196"/>
      <c r="I3878" s="196"/>
      <c r="J3878" s="196"/>
      <c r="K3878" s="196"/>
      <c r="L3878" s="223"/>
    </row>
    <row r="3879" spans="1:12" ht="25.5" customHeight="1">
      <c r="A3879" s="195"/>
      <c r="B3879" s="277"/>
      <c r="C3879" s="244"/>
      <c r="D3879" s="244"/>
      <c r="E3879" s="243"/>
      <c r="F3879" s="246"/>
      <c r="G3879" s="196"/>
      <c r="H3879" s="196"/>
      <c r="I3879" s="196"/>
      <c r="J3879" s="196"/>
      <c r="K3879" s="196"/>
      <c r="L3879" s="223"/>
    </row>
    <row r="3880" spans="1:12" ht="25.5" customHeight="1">
      <c r="A3880" s="195"/>
      <c r="B3880" s="277"/>
      <c r="C3880" s="244"/>
      <c r="D3880" s="244"/>
      <c r="E3880" s="243"/>
      <c r="F3880" s="246"/>
      <c r="G3880" s="196"/>
      <c r="H3880" s="196"/>
      <c r="I3880" s="196"/>
      <c r="J3880" s="196"/>
      <c r="K3880" s="196"/>
      <c r="L3880" s="223"/>
    </row>
    <row r="3881" spans="1:12" ht="25.5" customHeight="1">
      <c r="A3881" s="195"/>
      <c r="B3881" s="277"/>
      <c r="C3881" s="244"/>
      <c r="D3881" s="244"/>
      <c r="E3881" s="243"/>
      <c r="F3881" s="246"/>
      <c r="G3881" s="196"/>
      <c r="H3881" s="196"/>
      <c r="I3881" s="196"/>
      <c r="J3881" s="196"/>
      <c r="K3881" s="196"/>
      <c r="L3881" s="223"/>
    </row>
    <row r="3882" spans="1:12" ht="25.5" customHeight="1">
      <c r="A3882" s="195"/>
      <c r="B3882" s="277"/>
      <c r="C3882" s="244"/>
      <c r="D3882" s="244"/>
      <c r="E3882" s="243"/>
      <c r="F3882" s="246"/>
      <c r="G3882" s="196"/>
      <c r="H3882" s="196"/>
      <c r="I3882" s="196"/>
      <c r="J3882" s="196"/>
      <c r="K3882" s="196"/>
      <c r="L3882" s="223"/>
    </row>
    <row r="3883" spans="1:12" ht="25.5" customHeight="1">
      <c r="A3883" s="195"/>
      <c r="B3883" s="277"/>
      <c r="C3883" s="244"/>
      <c r="D3883" s="244"/>
      <c r="E3883" s="243"/>
      <c r="F3883" s="246"/>
      <c r="G3883" s="196"/>
      <c r="H3883" s="196"/>
      <c r="I3883" s="196"/>
      <c r="J3883" s="196"/>
      <c r="K3883" s="196"/>
      <c r="L3883" s="223"/>
    </row>
    <row r="3884" spans="1:12" s="3" customFormat="1" ht="25.5" customHeight="1">
      <c r="A3884" s="195"/>
      <c r="B3884" s="277"/>
      <c r="C3884" s="244"/>
      <c r="D3884" s="244"/>
      <c r="E3884" s="243"/>
      <c r="F3884" s="246"/>
      <c r="G3884" s="196"/>
      <c r="H3884" s="196"/>
      <c r="I3884" s="196"/>
      <c r="J3884" s="196"/>
      <c r="K3884" s="196"/>
      <c r="L3884" s="223"/>
    </row>
    <row r="3885" spans="1:12" ht="25.5" customHeight="1">
      <c r="A3885" s="167"/>
      <c r="B3885" s="269"/>
      <c r="C3885" s="267"/>
      <c r="D3885" s="267"/>
      <c r="E3885" s="266"/>
      <c r="F3885" s="268"/>
      <c r="G3885" s="168"/>
      <c r="H3885" s="168"/>
      <c r="I3885" s="168"/>
      <c r="J3885" s="168"/>
      <c r="K3885" s="168"/>
      <c r="L3885" s="223"/>
    </row>
    <row r="3886" spans="1:12" ht="25.5" customHeight="1">
      <c r="A3886" s="167"/>
      <c r="B3886" s="269"/>
      <c r="C3886" s="267"/>
      <c r="D3886" s="267"/>
      <c r="E3886" s="266"/>
      <c r="F3886" s="268"/>
      <c r="G3886" s="168"/>
      <c r="H3886" s="168"/>
      <c r="I3886" s="168"/>
      <c r="J3886" s="168"/>
      <c r="K3886" s="168"/>
      <c r="L3886" s="223"/>
    </row>
    <row r="3887" spans="1:12" ht="25.5" customHeight="1">
      <c r="A3887" s="167"/>
      <c r="B3887" s="269"/>
      <c r="C3887" s="267"/>
      <c r="D3887" s="267"/>
      <c r="E3887" s="266"/>
      <c r="F3887" s="268"/>
      <c r="G3887" s="168"/>
      <c r="H3887" s="168"/>
      <c r="I3887" s="168"/>
      <c r="J3887" s="168"/>
      <c r="K3887" s="168"/>
      <c r="L3887" s="223"/>
    </row>
    <row r="3888" spans="1:12" ht="25.5" customHeight="1">
      <c r="A3888" s="167"/>
      <c r="B3888" s="269"/>
      <c r="C3888" s="267"/>
      <c r="D3888" s="267"/>
      <c r="E3888" s="266"/>
      <c r="F3888" s="268"/>
      <c r="G3888" s="168"/>
      <c r="H3888" s="168"/>
      <c r="I3888" s="168"/>
      <c r="J3888" s="168"/>
      <c r="K3888" s="168"/>
      <c r="L3888" s="223"/>
    </row>
    <row r="3889" spans="1:12" ht="25.5" customHeight="1">
      <c r="A3889" s="167"/>
      <c r="B3889" s="269"/>
      <c r="C3889" s="267"/>
      <c r="D3889" s="267"/>
      <c r="E3889" s="266"/>
      <c r="F3889" s="268"/>
      <c r="G3889" s="168"/>
      <c r="H3889" s="168"/>
      <c r="I3889" s="168"/>
      <c r="J3889" s="168"/>
      <c r="K3889" s="168"/>
      <c r="L3889" s="223"/>
    </row>
    <row r="3890" spans="1:12" ht="25.5" customHeight="1">
      <c r="A3890" s="167"/>
      <c r="B3890" s="269"/>
      <c r="C3890" s="267"/>
      <c r="D3890" s="267"/>
      <c r="E3890" s="266"/>
      <c r="F3890" s="268"/>
      <c r="G3890" s="168"/>
      <c r="H3890" s="168"/>
      <c r="I3890" s="168"/>
      <c r="J3890" s="168"/>
      <c r="K3890" s="168"/>
      <c r="L3890" s="223"/>
    </row>
    <row r="3891" spans="1:12" ht="25.5" customHeight="1">
      <c r="A3891" s="167"/>
      <c r="B3891" s="269"/>
      <c r="C3891" s="267"/>
      <c r="D3891" s="267"/>
      <c r="E3891" s="266"/>
      <c r="F3891" s="268"/>
      <c r="G3891" s="168"/>
      <c r="H3891" s="168"/>
      <c r="I3891" s="168"/>
      <c r="J3891" s="168"/>
      <c r="K3891" s="168"/>
      <c r="L3891" s="223"/>
    </row>
    <row r="3892" spans="1:12" ht="25.5" customHeight="1">
      <c r="A3892" s="167"/>
      <c r="B3892" s="269"/>
      <c r="C3892" s="267"/>
      <c r="D3892" s="267"/>
      <c r="E3892" s="266"/>
      <c r="F3892" s="268"/>
      <c r="G3892" s="168"/>
      <c r="H3892" s="168"/>
      <c r="I3892" s="168"/>
      <c r="J3892" s="168"/>
      <c r="K3892" s="168"/>
      <c r="L3892" s="223"/>
    </row>
    <row r="3893" spans="1:12" ht="25.5" customHeight="1">
      <c r="A3893" s="167"/>
      <c r="B3893" s="269"/>
      <c r="C3893" s="267"/>
      <c r="D3893" s="267"/>
      <c r="E3893" s="266"/>
      <c r="F3893" s="268"/>
      <c r="G3893" s="168"/>
      <c r="H3893" s="168"/>
      <c r="I3893" s="168"/>
      <c r="J3893" s="168"/>
      <c r="K3893" s="168"/>
      <c r="L3893" s="223"/>
    </row>
    <row r="3894" spans="1:12" ht="25.5" customHeight="1">
      <c r="A3894" s="167"/>
      <c r="B3894" s="269"/>
      <c r="C3894" s="267"/>
      <c r="D3894" s="267"/>
      <c r="E3894" s="266"/>
      <c r="F3894" s="268"/>
      <c r="G3894" s="168"/>
      <c r="H3894" s="168"/>
      <c r="I3894" s="168"/>
      <c r="J3894" s="168"/>
      <c r="K3894" s="168"/>
      <c r="L3894" s="223"/>
    </row>
    <row r="3895" spans="1:12" ht="25.5" customHeight="1">
      <c r="A3895" s="167"/>
      <c r="B3895" s="269"/>
      <c r="C3895" s="267"/>
      <c r="D3895" s="267"/>
      <c r="E3895" s="266"/>
      <c r="F3895" s="268"/>
      <c r="G3895" s="168"/>
      <c r="H3895" s="168"/>
      <c r="I3895" s="168"/>
      <c r="J3895" s="168"/>
      <c r="K3895" s="168"/>
      <c r="L3895" s="223"/>
    </row>
    <row r="3896" spans="1:12" ht="25.5" customHeight="1">
      <c r="A3896" s="167"/>
      <c r="B3896" s="269"/>
      <c r="C3896" s="267"/>
      <c r="D3896" s="267"/>
      <c r="E3896" s="266"/>
      <c r="F3896" s="268"/>
      <c r="G3896" s="168"/>
      <c r="H3896" s="168"/>
      <c r="I3896" s="168"/>
      <c r="J3896" s="168"/>
      <c r="K3896" s="168"/>
      <c r="L3896" s="223"/>
    </row>
    <row r="3897" spans="1:12" ht="25.5" customHeight="1">
      <c r="A3897" s="167"/>
      <c r="B3897" s="269"/>
      <c r="C3897" s="267"/>
      <c r="D3897" s="267"/>
      <c r="E3897" s="266"/>
      <c r="F3897" s="268"/>
      <c r="G3897" s="168"/>
      <c r="H3897" s="168"/>
      <c r="I3897" s="168"/>
      <c r="J3897" s="168"/>
      <c r="K3897" s="168"/>
      <c r="L3897" s="223"/>
    </row>
    <row r="3898" spans="1:12" ht="25.5" customHeight="1">
      <c r="A3898" s="167"/>
      <c r="B3898" s="269"/>
      <c r="C3898" s="267"/>
      <c r="D3898" s="267"/>
      <c r="E3898" s="266"/>
      <c r="F3898" s="268"/>
      <c r="G3898" s="168"/>
      <c r="H3898" s="168"/>
      <c r="I3898" s="168"/>
      <c r="J3898" s="168"/>
      <c r="K3898" s="168"/>
      <c r="L3898" s="223"/>
    </row>
    <row r="3899" spans="1:12" ht="25.5" customHeight="1">
      <c r="A3899" s="167"/>
      <c r="B3899" s="269"/>
      <c r="C3899" s="267"/>
      <c r="D3899" s="267"/>
      <c r="E3899" s="266"/>
      <c r="F3899" s="268"/>
      <c r="G3899" s="168"/>
      <c r="H3899" s="168"/>
      <c r="I3899" s="168"/>
      <c r="J3899" s="168"/>
      <c r="K3899" s="168"/>
      <c r="L3899" s="223"/>
    </row>
    <row r="3900" spans="1:12" ht="25.5" customHeight="1">
      <c r="A3900" s="167"/>
      <c r="B3900" s="269"/>
      <c r="C3900" s="267"/>
      <c r="D3900" s="267"/>
      <c r="E3900" s="266"/>
      <c r="F3900" s="268"/>
      <c r="G3900" s="168"/>
      <c r="H3900" s="168"/>
      <c r="I3900" s="168"/>
      <c r="J3900" s="168"/>
      <c r="K3900" s="168"/>
      <c r="L3900" s="223"/>
    </row>
    <row r="3901" spans="1:12" ht="25.5" customHeight="1">
      <c r="A3901" s="167"/>
      <c r="B3901" s="269"/>
      <c r="C3901" s="267"/>
      <c r="D3901" s="267"/>
      <c r="E3901" s="266"/>
      <c r="F3901" s="268"/>
      <c r="G3901" s="168"/>
      <c r="H3901" s="168"/>
      <c r="I3901" s="168"/>
      <c r="J3901" s="168"/>
      <c r="K3901" s="168"/>
      <c r="L3901" s="223"/>
    </row>
    <row r="3902" spans="1:12" ht="25.5" customHeight="1">
      <c r="A3902" s="167"/>
      <c r="B3902" s="269"/>
      <c r="C3902" s="267"/>
      <c r="D3902" s="267"/>
      <c r="E3902" s="266"/>
      <c r="F3902" s="268"/>
      <c r="G3902" s="168"/>
      <c r="H3902" s="168"/>
      <c r="I3902" s="168"/>
      <c r="J3902" s="168"/>
      <c r="K3902" s="168"/>
      <c r="L3902" s="223"/>
    </row>
    <row r="3903" spans="1:12" ht="25.5" customHeight="1">
      <c r="A3903" s="167"/>
      <c r="B3903" s="269"/>
      <c r="C3903" s="267"/>
      <c r="D3903" s="267"/>
      <c r="E3903" s="266"/>
      <c r="F3903" s="268"/>
      <c r="G3903" s="168"/>
      <c r="H3903" s="168"/>
      <c r="I3903" s="168"/>
      <c r="J3903" s="168"/>
      <c r="K3903" s="168"/>
      <c r="L3903" s="223"/>
    </row>
    <row r="3904" spans="1:12" ht="25.5" customHeight="1">
      <c r="A3904" s="167"/>
      <c r="B3904" s="269"/>
      <c r="C3904" s="267"/>
      <c r="D3904" s="267"/>
      <c r="E3904" s="266"/>
      <c r="F3904" s="268"/>
      <c r="G3904" s="168"/>
      <c r="H3904" s="168"/>
      <c r="I3904" s="168"/>
      <c r="J3904" s="168"/>
      <c r="K3904" s="168"/>
      <c r="L3904" s="223"/>
    </row>
    <row r="3905" spans="1:12" ht="25.5" customHeight="1">
      <c r="A3905" s="167"/>
      <c r="B3905" s="269"/>
      <c r="C3905" s="267"/>
      <c r="D3905" s="267"/>
      <c r="E3905" s="266"/>
      <c r="F3905" s="268"/>
      <c r="G3905" s="168"/>
      <c r="H3905" s="168"/>
      <c r="I3905" s="168"/>
      <c r="J3905" s="168"/>
      <c r="K3905" s="168"/>
      <c r="L3905" s="223"/>
    </row>
    <row r="3906" spans="1:12" ht="25.5" customHeight="1">
      <c r="A3906" s="167"/>
      <c r="B3906" s="269"/>
      <c r="C3906" s="267"/>
      <c r="D3906" s="267"/>
      <c r="E3906" s="266"/>
      <c r="F3906" s="268"/>
      <c r="G3906" s="168"/>
      <c r="H3906" s="168"/>
      <c r="I3906" s="168"/>
      <c r="J3906" s="168"/>
      <c r="K3906" s="168"/>
      <c r="L3906" s="223"/>
    </row>
    <row r="3907" spans="1:12" ht="25.5" customHeight="1">
      <c r="A3907" s="167"/>
      <c r="B3907" s="269"/>
      <c r="C3907" s="267"/>
      <c r="D3907" s="267"/>
      <c r="E3907" s="266"/>
      <c r="F3907" s="268"/>
      <c r="G3907" s="168"/>
      <c r="H3907" s="168"/>
      <c r="I3907" s="168"/>
      <c r="J3907" s="168"/>
      <c r="K3907" s="168"/>
      <c r="L3907" s="223"/>
    </row>
    <row r="3908" spans="1:12" ht="25.5" customHeight="1">
      <c r="A3908" s="167"/>
      <c r="B3908" s="269"/>
      <c r="C3908" s="267"/>
      <c r="D3908" s="267"/>
      <c r="E3908" s="266"/>
      <c r="F3908" s="268"/>
      <c r="G3908" s="168"/>
      <c r="H3908" s="168"/>
      <c r="I3908" s="168"/>
      <c r="J3908" s="168"/>
      <c r="K3908" s="168"/>
      <c r="L3908" s="223"/>
    </row>
    <row r="3909" spans="1:12" ht="25.5" customHeight="1">
      <c r="A3909" s="167"/>
      <c r="B3909" s="269"/>
      <c r="C3909" s="267"/>
      <c r="D3909" s="267"/>
      <c r="E3909" s="266"/>
      <c r="F3909" s="268"/>
      <c r="G3909" s="168"/>
      <c r="H3909" s="168"/>
      <c r="I3909" s="168"/>
      <c r="J3909" s="168"/>
      <c r="K3909" s="168"/>
      <c r="L3909" s="223"/>
    </row>
    <row r="3910" spans="1:12" ht="25.5" customHeight="1">
      <c r="A3910" s="167"/>
      <c r="B3910" s="269"/>
      <c r="C3910" s="267"/>
      <c r="D3910" s="267"/>
      <c r="E3910" s="266"/>
      <c r="F3910" s="268"/>
      <c r="G3910" s="168"/>
      <c r="H3910" s="168"/>
      <c r="I3910" s="168"/>
      <c r="J3910" s="168"/>
      <c r="K3910" s="168"/>
      <c r="L3910" s="223"/>
    </row>
    <row r="3911" spans="1:12" ht="25.5" customHeight="1">
      <c r="A3911" s="167"/>
      <c r="B3911" s="269"/>
      <c r="C3911" s="267"/>
      <c r="D3911" s="267"/>
      <c r="E3911" s="266"/>
      <c r="F3911" s="268"/>
      <c r="G3911" s="168"/>
      <c r="H3911" s="168"/>
      <c r="I3911" s="168"/>
      <c r="J3911" s="168"/>
      <c r="K3911" s="168"/>
      <c r="L3911" s="223"/>
    </row>
    <row r="3912" spans="1:12" ht="25.5" customHeight="1">
      <c r="A3912" s="167"/>
      <c r="B3912" s="269"/>
      <c r="C3912" s="267"/>
      <c r="D3912" s="267"/>
      <c r="E3912" s="266"/>
      <c r="F3912" s="268"/>
      <c r="G3912" s="168"/>
      <c r="H3912" s="168"/>
      <c r="I3912" s="168"/>
      <c r="J3912" s="168"/>
      <c r="K3912" s="168"/>
      <c r="L3912" s="223"/>
    </row>
    <row r="3913" spans="1:12" ht="25.5" customHeight="1">
      <c r="A3913" s="167"/>
      <c r="B3913" s="269"/>
      <c r="C3913" s="267"/>
      <c r="D3913" s="267"/>
      <c r="E3913" s="266"/>
      <c r="F3913" s="268"/>
      <c r="G3913" s="168"/>
      <c r="H3913" s="168"/>
      <c r="I3913" s="168"/>
      <c r="J3913" s="168"/>
      <c r="K3913" s="168"/>
      <c r="L3913" s="223"/>
    </row>
    <row r="3914" spans="1:12" ht="25.5" customHeight="1">
      <c r="A3914" s="167"/>
      <c r="B3914" s="269"/>
      <c r="C3914" s="267"/>
      <c r="D3914" s="267"/>
      <c r="E3914" s="266"/>
      <c r="F3914" s="268"/>
      <c r="G3914" s="168"/>
      <c r="H3914" s="168"/>
      <c r="I3914" s="168"/>
      <c r="J3914" s="168"/>
      <c r="K3914" s="168"/>
      <c r="L3914" s="223"/>
    </row>
    <row r="3915" spans="1:12" ht="25.5" customHeight="1">
      <c r="A3915" s="167"/>
      <c r="B3915" s="269"/>
      <c r="C3915" s="267"/>
      <c r="D3915" s="267"/>
      <c r="E3915" s="266"/>
      <c r="F3915" s="268"/>
      <c r="G3915" s="168"/>
      <c r="H3915" s="168"/>
      <c r="I3915" s="168"/>
      <c r="J3915" s="168"/>
      <c r="K3915" s="168"/>
      <c r="L3915" s="223"/>
    </row>
    <row r="3916" spans="1:12" ht="25.5" customHeight="1">
      <c r="A3916" s="167"/>
      <c r="B3916" s="269"/>
      <c r="C3916" s="267"/>
      <c r="D3916" s="267"/>
      <c r="E3916" s="266"/>
      <c r="F3916" s="268"/>
      <c r="G3916" s="168"/>
      <c r="H3916" s="168"/>
      <c r="I3916" s="168"/>
      <c r="J3916" s="168"/>
      <c r="K3916" s="168"/>
      <c r="L3916" s="223"/>
    </row>
    <row r="3917" spans="1:12" ht="25.5" customHeight="1">
      <c r="A3917" s="167"/>
      <c r="B3917" s="269"/>
      <c r="C3917" s="267"/>
      <c r="D3917" s="267"/>
      <c r="E3917" s="266"/>
      <c r="F3917" s="268"/>
      <c r="G3917" s="168"/>
      <c r="H3917" s="168"/>
      <c r="I3917" s="168"/>
      <c r="J3917" s="168"/>
      <c r="K3917" s="168"/>
      <c r="L3917" s="223"/>
    </row>
    <row r="3918" spans="1:12" ht="25.5" customHeight="1">
      <c r="A3918" s="167"/>
      <c r="B3918" s="269"/>
      <c r="C3918" s="267"/>
      <c r="D3918" s="267"/>
      <c r="E3918" s="266"/>
      <c r="F3918" s="268"/>
      <c r="G3918" s="168"/>
      <c r="H3918" s="168"/>
      <c r="I3918" s="168"/>
      <c r="J3918" s="168"/>
      <c r="K3918" s="168"/>
      <c r="L3918" s="223"/>
    </row>
    <row r="3919" spans="1:12" ht="25.5" customHeight="1">
      <c r="A3919" s="195"/>
      <c r="B3919" s="277"/>
      <c r="C3919" s="244"/>
      <c r="D3919" s="244"/>
      <c r="E3919" s="243"/>
      <c r="F3919" s="246"/>
      <c r="G3919" s="196"/>
      <c r="H3919" s="196"/>
      <c r="I3919" s="196"/>
      <c r="J3919" s="196"/>
      <c r="K3919" s="196"/>
      <c r="L3919" s="223"/>
    </row>
    <row r="3920" spans="1:12" ht="25.5" customHeight="1">
      <c r="A3920" s="195"/>
      <c r="B3920" s="277"/>
      <c r="C3920" s="244"/>
      <c r="D3920" s="244"/>
      <c r="E3920" s="243"/>
      <c r="F3920" s="246"/>
      <c r="G3920" s="196"/>
      <c r="H3920" s="196"/>
      <c r="I3920" s="196"/>
      <c r="J3920" s="196"/>
      <c r="K3920" s="196"/>
      <c r="L3920" s="223"/>
    </row>
    <row r="3921" spans="1:12" ht="25.5" customHeight="1">
      <c r="A3921" s="195"/>
      <c r="B3921" s="277"/>
      <c r="C3921" s="244"/>
      <c r="D3921" s="244"/>
      <c r="E3921" s="243"/>
      <c r="F3921" s="246"/>
      <c r="G3921" s="196"/>
      <c r="H3921" s="196"/>
      <c r="I3921" s="196"/>
      <c r="J3921" s="196"/>
      <c r="K3921" s="196"/>
      <c r="L3921" s="223"/>
    </row>
    <row r="3922" spans="1:12" ht="25.5" customHeight="1">
      <c r="A3922" s="195"/>
      <c r="B3922" s="277"/>
      <c r="C3922" s="244"/>
      <c r="D3922" s="244"/>
      <c r="E3922" s="243"/>
      <c r="F3922" s="246"/>
      <c r="G3922" s="196"/>
      <c r="H3922" s="196"/>
      <c r="I3922" s="196"/>
      <c r="J3922" s="196"/>
      <c r="K3922" s="196"/>
      <c r="L3922" s="223"/>
    </row>
    <row r="3923" spans="1:12" ht="25.5" customHeight="1">
      <c r="A3923" s="195"/>
      <c r="B3923" s="277"/>
      <c r="C3923" s="244"/>
      <c r="D3923" s="244"/>
      <c r="E3923" s="243"/>
      <c r="F3923" s="246"/>
      <c r="G3923" s="196"/>
      <c r="H3923" s="196"/>
      <c r="I3923" s="196"/>
      <c r="J3923" s="196"/>
      <c r="K3923" s="196"/>
      <c r="L3923" s="223"/>
    </row>
    <row r="3924" spans="1:12" ht="25.5" customHeight="1">
      <c r="A3924" s="195"/>
      <c r="B3924" s="277"/>
      <c r="C3924" s="244"/>
      <c r="D3924" s="244"/>
      <c r="E3924" s="243"/>
      <c r="F3924" s="246"/>
      <c r="G3924" s="196"/>
      <c r="H3924" s="196"/>
      <c r="I3924" s="196"/>
      <c r="J3924" s="196"/>
      <c r="K3924" s="196"/>
      <c r="L3924" s="223"/>
    </row>
    <row r="3925" spans="1:12" ht="25.5" customHeight="1">
      <c r="A3925" s="195"/>
      <c r="B3925" s="277"/>
      <c r="C3925" s="244"/>
      <c r="D3925" s="244"/>
      <c r="E3925" s="243"/>
      <c r="F3925" s="246"/>
      <c r="G3925" s="196"/>
      <c r="H3925" s="196"/>
      <c r="I3925" s="196"/>
      <c r="J3925" s="196"/>
      <c r="K3925" s="196"/>
      <c r="L3925" s="223"/>
    </row>
    <row r="3926" spans="1:12" ht="25.5" customHeight="1">
      <c r="A3926" s="195"/>
      <c r="B3926" s="277"/>
      <c r="C3926" s="244"/>
      <c r="D3926" s="244"/>
      <c r="E3926" s="243"/>
      <c r="F3926" s="246"/>
      <c r="G3926" s="196"/>
      <c r="H3926" s="196"/>
      <c r="I3926" s="196"/>
      <c r="J3926" s="196"/>
      <c r="K3926" s="196"/>
      <c r="L3926" s="223"/>
    </row>
    <row r="3927" spans="1:12" ht="25.5" customHeight="1">
      <c r="A3927" s="195"/>
      <c r="B3927" s="277"/>
      <c r="C3927" s="244"/>
      <c r="D3927" s="244"/>
      <c r="E3927" s="243"/>
      <c r="F3927" s="246"/>
      <c r="G3927" s="196"/>
      <c r="H3927" s="196"/>
      <c r="I3927" s="196"/>
      <c r="J3927" s="196"/>
      <c r="K3927" s="196"/>
      <c r="L3927" s="223"/>
    </row>
    <row r="3928" spans="1:12" ht="25.5" customHeight="1">
      <c r="A3928" s="195"/>
      <c r="B3928" s="277"/>
      <c r="C3928" s="244"/>
      <c r="D3928" s="244"/>
      <c r="E3928" s="243"/>
      <c r="F3928" s="246"/>
      <c r="G3928" s="196"/>
      <c r="H3928" s="196"/>
      <c r="I3928" s="196"/>
      <c r="J3928" s="196"/>
      <c r="K3928" s="196"/>
      <c r="L3928" s="223"/>
    </row>
    <row r="3929" spans="1:12" ht="25.5" customHeight="1">
      <c r="A3929" s="195"/>
      <c r="B3929" s="277"/>
      <c r="C3929" s="244"/>
      <c r="D3929" s="244"/>
      <c r="E3929" s="243"/>
      <c r="F3929" s="246"/>
      <c r="G3929" s="196"/>
      <c r="H3929" s="196"/>
      <c r="I3929" s="196"/>
      <c r="J3929" s="196"/>
      <c r="K3929" s="196"/>
      <c r="L3929" s="223"/>
    </row>
    <row r="3930" spans="1:12" ht="25.5" customHeight="1">
      <c r="A3930" s="195"/>
      <c r="B3930" s="277"/>
      <c r="C3930" s="244"/>
      <c r="D3930" s="244"/>
      <c r="E3930" s="243"/>
      <c r="F3930" s="246"/>
      <c r="G3930" s="196"/>
      <c r="H3930" s="196"/>
      <c r="I3930" s="196"/>
      <c r="J3930" s="196"/>
      <c r="K3930" s="196"/>
      <c r="L3930" s="223"/>
    </row>
    <row r="3931" spans="1:12" ht="25.5" customHeight="1">
      <c r="A3931" s="195"/>
      <c r="B3931" s="277"/>
      <c r="C3931" s="244"/>
      <c r="D3931" s="244"/>
      <c r="E3931" s="243"/>
      <c r="F3931" s="246"/>
      <c r="G3931" s="196"/>
      <c r="H3931" s="196"/>
      <c r="I3931" s="196"/>
      <c r="J3931" s="196"/>
      <c r="K3931" s="196"/>
      <c r="L3931" s="223"/>
    </row>
    <row r="3932" spans="1:12" ht="25.5" customHeight="1">
      <c r="A3932" s="195"/>
      <c r="B3932" s="277"/>
      <c r="C3932" s="244"/>
      <c r="D3932" s="244"/>
      <c r="E3932" s="243"/>
      <c r="F3932" s="246"/>
      <c r="G3932" s="196"/>
      <c r="H3932" s="196"/>
      <c r="I3932" s="196"/>
      <c r="J3932" s="196"/>
      <c r="K3932" s="196"/>
      <c r="L3932" s="223"/>
    </row>
    <row r="3933" spans="1:12" ht="25.5" customHeight="1">
      <c r="A3933" s="195"/>
      <c r="B3933" s="277"/>
      <c r="C3933" s="244"/>
      <c r="D3933" s="244"/>
      <c r="E3933" s="243"/>
      <c r="F3933" s="246"/>
      <c r="G3933" s="196"/>
      <c r="H3933" s="196"/>
      <c r="I3933" s="196"/>
      <c r="J3933" s="196"/>
      <c r="K3933" s="196"/>
      <c r="L3933" s="223"/>
    </row>
    <row r="3934" spans="1:12" ht="25.5" customHeight="1">
      <c r="A3934" s="195"/>
      <c r="B3934" s="277"/>
      <c r="C3934" s="244"/>
      <c r="D3934" s="244"/>
      <c r="E3934" s="243"/>
      <c r="F3934" s="246"/>
      <c r="G3934" s="196"/>
      <c r="H3934" s="196"/>
      <c r="I3934" s="196"/>
      <c r="J3934" s="196"/>
      <c r="K3934" s="196"/>
      <c r="L3934" s="223"/>
    </row>
    <row r="3935" spans="1:12" ht="25.5" customHeight="1">
      <c r="A3935" s="195"/>
      <c r="B3935" s="277"/>
      <c r="C3935" s="244"/>
      <c r="D3935" s="244"/>
      <c r="E3935" s="243"/>
      <c r="F3935" s="246"/>
      <c r="G3935" s="196"/>
      <c r="H3935" s="196"/>
      <c r="I3935" s="196"/>
      <c r="J3935" s="196"/>
      <c r="K3935" s="196"/>
      <c r="L3935" s="223"/>
    </row>
    <row r="3936" spans="1:12" ht="25.5" customHeight="1">
      <c r="A3936" s="195"/>
      <c r="B3936" s="277"/>
      <c r="C3936" s="244"/>
      <c r="D3936" s="244"/>
      <c r="E3936" s="243"/>
      <c r="F3936" s="246"/>
      <c r="G3936" s="196"/>
      <c r="H3936" s="196"/>
      <c r="I3936" s="196"/>
      <c r="J3936" s="196"/>
      <c r="K3936" s="196"/>
      <c r="L3936" s="223"/>
    </row>
    <row r="3937" spans="1:12" ht="25.5" customHeight="1">
      <c r="A3937" s="195"/>
      <c r="B3937" s="277"/>
      <c r="C3937" s="244"/>
      <c r="D3937" s="244"/>
      <c r="E3937" s="243"/>
      <c r="F3937" s="246"/>
      <c r="G3937" s="196"/>
      <c r="H3937" s="196"/>
      <c r="I3937" s="196"/>
      <c r="J3937" s="196"/>
      <c r="K3937" s="196"/>
      <c r="L3937" s="223"/>
    </row>
    <row r="3938" spans="1:12" ht="25.5" customHeight="1">
      <c r="A3938" s="195"/>
      <c r="B3938" s="277"/>
      <c r="C3938" s="244"/>
      <c r="D3938" s="244"/>
      <c r="E3938" s="243"/>
      <c r="F3938" s="246"/>
      <c r="G3938" s="196"/>
      <c r="H3938" s="196"/>
      <c r="I3938" s="196"/>
      <c r="J3938" s="196"/>
      <c r="K3938" s="196"/>
      <c r="L3938" s="223"/>
    </row>
    <row r="3939" spans="1:12" ht="25.5" customHeight="1">
      <c r="A3939" s="195"/>
      <c r="B3939" s="277"/>
      <c r="C3939" s="244"/>
      <c r="D3939" s="244"/>
      <c r="E3939" s="243"/>
      <c r="F3939" s="246"/>
      <c r="G3939" s="196"/>
      <c r="H3939" s="196"/>
      <c r="I3939" s="196"/>
      <c r="J3939" s="196"/>
      <c r="K3939" s="196"/>
      <c r="L3939" s="223"/>
    </row>
    <row r="3940" spans="1:12" ht="25.5" customHeight="1">
      <c r="A3940" s="195"/>
      <c r="B3940" s="277"/>
      <c r="C3940" s="244"/>
      <c r="D3940" s="244"/>
      <c r="E3940" s="243"/>
      <c r="F3940" s="246"/>
      <c r="G3940" s="196"/>
      <c r="H3940" s="196"/>
      <c r="I3940" s="196"/>
      <c r="J3940" s="196"/>
      <c r="K3940" s="196"/>
      <c r="L3940" s="223"/>
    </row>
    <row r="3941" spans="1:12" ht="25.5" customHeight="1">
      <c r="A3941" s="195"/>
      <c r="B3941" s="277"/>
      <c r="C3941" s="244"/>
      <c r="D3941" s="244"/>
      <c r="E3941" s="243"/>
      <c r="F3941" s="246"/>
      <c r="G3941" s="196"/>
      <c r="H3941" s="196"/>
      <c r="I3941" s="196"/>
      <c r="J3941" s="196"/>
      <c r="K3941" s="196"/>
      <c r="L3941" s="223"/>
    </row>
    <row r="3942" spans="1:12" ht="25.5" customHeight="1">
      <c r="A3942" s="195"/>
      <c r="B3942" s="277"/>
      <c r="C3942" s="244"/>
      <c r="D3942" s="244"/>
      <c r="E3942" s="243"/>
      <c r="F3942" s="246"/>
      <c r="G3942" s="196"/>
      <c r="H3942" s="196"/>
      <c r="I3942" s="196"/>
      <c r="J3942" s="196"/>
      <c r="K3942" s="196"/>
      <c r="L3942" s="223"/>
    </row>
    <row r="3943" spans="1:12" ht="25.5" customHeight="1">
      <c r="A3943" s="195"/>
      <c r="B3943" s="277"/>
      <c r="C3943" s="244"/>
      <c r="D3943" s="244"/>
      <c r="E3943" s="243"/>
      <c r="F3943" s="246"/>
      <c r="G3943" s="196"/>
      <c r="H3943" s="196"/>
      <c r="I3943" s="196"/>
      <c r="J3943" s="196"/>
      <c r="K3943" s="196"/>
      <c r="L3943" s="223"/>
    </row>
    <row r="3944" spans="1:12" ht="25.5" customHeight="1">
      <c r="A3944" s="195"/>
      <c r="B3944" s="277"/>
      <c r="C3944" s="244"/>
      <c r="D3944" s="244"/>
      <c r="E3944" s="243"/>
      <c r="F3944" s="246"/>
      <c r="G3944" s="196"/>
      <c r="H3944" s="196"/>
      <c r="I3944" s="196"/>
      <c r="J3944" s="196"/>
      <c r="K3944" s="196"/>
      <c r="L3944" s="223"/>
    </row>
    <row r="3945" spans="1:12" ht="25.5" customHeight="1">
      <c r="A3945" s="195"/>
      <c r="B3945" s="277"/>
      <c r="C3945" s="244"/>
      <c r="D3945" s="244"/>
      <c r="E3945" s="243"/>
      <c r="F3945" s="246"/>
      <c r="G3945" s="196"/>
      <c r="H3945" s="196"/>
      <c r="I3945" s="196"/>
      <c r="J3945" s="196"/>
      <c r="K3945" s="196"/>
      <c r="L3945" s="223"/>
    </row>
    <row r="3946" spans="1:12" ht="25.5" customHeight="1">
      <c r="A3946" s="195"/>
      <c r="B3946" s="277"/>
      <c r="C3946" s="244"/>
      <c r="D3946" s="244"/>
      <c r="E3946" s="243"/>
      <c r="F3946" s="246"/>
      <c r="G3946" s="196"/>
      <c r="H3946" s="196"/>
      <c r="I3946" s="196"/>
      <c r="J3946" s="196"/>
      <c r="K3946" s="196"/>
      <c r="L3946" s="223"/>
    </row>
    <row r="3947" spans="1:12" ht="25.5" customHeight="1">
      <c r="A3947" s="195"/>
      <c r="B3947" s="277"/>
      <c r="C3947" s="244"/>
      <c r="D3947" s="244"/>
      <c r="E3947" s="243"/>
      <c r="F3947" s="246"/>
      <c r="G3947" s="196"/>
      <c r="H3947" s="196"/>
      <c r="I3947" s="196"/>
      <c r="J3947" s="196"/>
      <c r="K3947" s="196"/>
      <c r="L3947" s="223"/>
    </row>
    <row r="3948" spans="1:12" ht="25.5" customHeight="1">
      <c r="A3948" s="195"/>
      <c r="B3948" s="277"/>
      <c r="C3948" s="244"/>
      <c r="D3948" s="244"/>
      <c r="E3948" s="243"/>
      <c r="F3948" s="246"/>
      <c r="G3948" s="196"/>
      <c r="H3948" s="196"/>
      <c r="I3948" s="196"/>
      <c r="J3948" s="196"/>
      <c r="K3948" s="196"/>
      <c r="L3948" s="223"/>
    </row>
    <row r="3949" spans="1:12" ht="25.5" customHeight="1">
      <c r="A3949" s="195"/>
      <c r="B3949" s="277"/>
      <c r="C3949" s="244"/>
      <c r="D3949" s="244"/>
      <c r="E3949" s="243"/>
      <c r="F3949" s="246"/>
      <c r="G3949" s="196"/>
      <c r="H3949" s="196"/>
      <c r="I3949" s="196"/>
      <c r="J3949" s="196"/>
      <c r="K3949" s="196"/>
      <c r="L3949" s="223"/>
    </row>
    <row r="3950" spans="1:12" ht="25.5" customHeight="1">
      <c r="A3950" s="195"/>
      <c r="B3950" s="277"/>
      <c r="C3950" s="244"/>
      <c r="D3950" s="244"/>
      <c r="E3950" s="243"/>
      <c r="F3950" s="246"/>
      <c r="G3950" s="196"/>
      <c r="H3950" s="196"/>
      <c r="I3950" s="196"/>
      <c r="J3950" s="196"/>
      <c r="K3950" s="196"/>
      <c r="L3950" s="223"/>
    </row>
    <row r="3951" spans="1:12" ht="25.5" customHeight="1">
      <c r="A3951" s="195"/>
      <c r="B3951" s="277"/>
      <c r="C3951" s="244"/>
      <c r="D3951" s="244"/>
      <c r="E3951" s="243"/>
      <c r="F3951" s="246"/>
      <c r="G3951" s="196"/>
      <c r="H3951" s="196"/>
      <c r="I3951" s="196"/>
      <c r="J3951" s="196"/>
      <c r="K3951" s="196"/>
      <c r="L3951" s="223"/>
    </row>
    <row r="3952" spans="1:12" ht="25.5" customHeight="1">
      <c r="A3952" s="195"/>
      <c r="B3952" s="277"/>
      <c r="C3952" s="244"/>
      <c r="D3952" s="244"/>
      <c r="E3952" s="243"/>
      <c r="F3952" s="246"/>
      <c r="G3952" s="196"/>
      <c r="H3952" s="196"/>
      <c r="I3952" s="196"/>
      <c r="J3952" s="196"/>
      <c r="K3952" s="196"/>
      <c r="L3952" s="223"/>
    </row>
    <row r="3953" spans="1:12" ht="25.5" customHeight="1">
      <c r="A3953" s="195"/>
      <c r="B3953" s="277"/>
      <c r="C3953" s="244"/>
      <c r="D3953" s="244"/>
      <c r="E3953" s="243"/>
      <c r="F3953" s="246"/>
      <c r="G3953" s="196"/>
      <c r="H3953" s="196"/>
      <c r="I3953" s="196"/>
      <c r="J3953" s="196"/>
      <c r="K3953" s="196"/>
      <c r="L3953" s="223"/>
    </row>
    <row r="3954" spans="1:12" ht="25.5" customHeight="1">
      <c r="A3954" s="195"/>
      <c r="B3954" s="277"/>
      <c r="C3954" s="244"/>
      <c r="D3954" s="244"/>
      <c r="E3954" s="243"/>
      <c r="F3954" s="246"/>
      <c r="G3954" s="196"/>
      <c r="H3954" s="196"/>
      <c r="I3954" s="196"/>
      <c r="J3954" s="196"/>
      <c r="K3954" s="196"/>
      <c r="L3954" s="223"/>
    </row>
    <row r="3955" spans="1:12" ht="25.5" customHeight="1">
      <c r="A3955" s="195"/>
      <c r="B3955" s="277"/>
      <c r="C3955" s="244"/>
      <c r="D3955" s="244"/>
      <c r="E3955" s="243"/>
      <c r="F3955" s="246"/>
      <c r="G3955" s="196"/>
      <c r="H3955" s="196"/>
      <c r="I3955" s="196"/>
      <c r="J3955" s="196"/>
      <c r="K3955" s="196"/>
      <c r="L3955" s="223"/>
    </row>
    <row r="3956" spans="1:12" ht="25.5" customHeight="1">
      <c r="A3956" s="195"/>
      <c r="B3956" s="277"/>
      <c r="C3956" s="244"/>
      <c r="D3956" s="244"/>
      <c r="E3956" s="243"/>
      <c r="F3956" s="246"/>
      <c r="G3956" s="196"/>
      <c r="H3956" s="196"/>
      <c r="I3956" s="196"/>
      <c r="J3956" s="196"/>
      <c r="K3956" s="196"/>
      <c r="L3956" s="223"/>
    </row>
    <row r="3957" spans="1:12" ht="25.5" customHeight="1">
      <c r="A3957" s="195"/>
      <c r="B3957" s="277"/>
      <c r="C3957" s="244"/>
      <c r="D3957" s="244"/>
      <c r="E3957" s="243"/>
      <c r="F3957" s="246"/>
      <c r="G3957" s="196"/>
      <c r="H3957" s="196"/>
      <c r="I3957" s="196"/>
      <c r="J3957" s="196"/>
      <c r="K3957" s="196"/>
      <c r="L3957" s="223"/>
    </row>
    <row r="3958" spans="1:12" ht="25.5" customHeight="1">
      <c r="A3958" s="195"/>
      <c r="B3958" s="277"/>
      <c r="C3958" s="244"/>
      <c r="D3958" s="244"/>
      <c r="E3958" s="243"/>
      <c r="F3958" s="246"/>
      <c r="G3958" s="196"/>
      <c r="H3958" s="196"/>
      <c r="I3958" s="196"/>
      <c r="J3958" s="196"/>
      <c r="K3958" s="196"/>
      <c r="L3958" s="223"/>
    </row>
    <row r="3959" spans="1:12" ht="25.5" customHeight="1">
      <c r="A3959" s="195"/>
      <c r="B3959" s="277"/>
      <c r="C3959" s="244"/>
      <c r="D3959" s="244"/>
      <c r="E3959" s="243"/>
      <c r="F3959" s="246"/>
      <c r="G3959" s="196"/>
      <c r="H3959" s="196"/>
      <c r="I3959" s="196"/>
      <c r="J3959" s="196"/>
      <c r="K3959" s="196"/>
      <c r="L3959" s="223"/>
    </row>
    <row r="3960" spans="1:12" ht="25.5" customHeight="1">
      <c r="A3960" s="195"/>
      <c r="B3960" s="277"/>
      <c r="C3960" s="244"/>
      <c r="D3960" s="244"/>
      <c r="E3960" s="243"/>
      <c r="F3960" s="246"/>
      <c r="G3960" s="196"/>
      <c r="H3960" s="196"/>
      <c r="I3960" s="196"/>
      <c r="J3960" s="196"/>
      <c r="K3960" s="196"/>
      <c r="L3960" s="223"/>
    </row>
    <row r="3961" spans="1:12" ht="25.5" customHeight="1">
      <c r="A3961" s="195"/>
      <c r="B3961" s="277"/>
      <c r="C3961" s="244"/>
      <c r="D3961" s="244"/>
      <c r="E3961" s="243"/>
      <c r="F3961" s="246"/>
      <c r="G3961" s="196"/>
      <c r="H3961" s="196"/>
      <c r="I3961" s="196"/>
      <c r="J3961" s="196"/>
      <c r="K3961" s="196"/>
      <c r="L3961" s="223"/>
    </row>
    <row r="3962" spans="1:12" ht="25.5" customHeight="1">
      <c r="A3962" s="195"/>
      <c r="B3962" s="277"/>
      <c r="C3962" s="244"/>
      <c r="D3962" s="244"/>
      <c r="E3962" s="243"/>
      <c r="F3962" s="246"/>
      <c r="G3962" s="196"/>
      <c r="H3962" s="196"/>
      <c r="I3962" s="196"/>
      <c r="J3962" s="196"/>
      <c r="K3962" s="196"/>
      <c r="L3962" s="223"/>
    </row>
    <row r="3963" spans="1:12" ht="25.5" customHeight="1">
      <c r="A3963" s="195"/>
      <c r="B3963" s="277"/>
      <c r="C3963" s="244"/>
      <c r="D3963" s="244"/>
      <c r="E3963" s="243"/>
      <c r="F3963" s="246"/>
      <c r="G3963" s="196"/>
      <c r="H3963" s="196"/>
      <c r="I3963" s="196"/>
      <c r="J3963" s="196"/>
      <c r="K3963" s="196"/>
      <c r="L3963" s="223"/>
    </row>
    <row r="3964" spans="1:12" ht="25.5" customHeight="1">
      <c r="A3964" s="195"/>
      <c r="B3964" s="277"/>
      <c r="C3964" s="244"/>
      <c r="D3964" s="244"/>
      <c r="E3964" s="243"/>
      <c r="F3964" s="246"/>
      <c r="G3964" s="196"/>
      <c r="H3964" s="196"/>
      <c r="I3964" s="196"/>
      <c r="J3964" s="196"/>
      <c r="K3964" s="196"/>
      <c r="L3964" s="223"/>
    </row>
    <row r="3965" spans="1:12" ht="25.5" customHeight="1">
      <c r="A3965" s="195"/>
      <c r="B3965" s="277"/>
      <c r="C3965" s="244"/>
      <c r="D3965" s="244"/>
      <c r="E3965" s="243"/>
      <c r="F3965" s="246"/>
      <c r="G3965" s="196"/>
      <c r="H3965" s="196"/>
      <c r="I3965" s="196"/>
      <c r="J3965" s="196"/>
      <c r="K3965" s="196"/>
      <c r="L3965" s="223"/>
    </row>
    <row r="3966" spans="1:12" ht="25.5" customHeight="1">
      <c r="A3966" s="195"/>
      <c r="B3966" s="277"/>
      <c r="C3966" s="244"/>
      <c r="D3966" s="244"/>
      <c r="E3966" s="243"/>
      <c r="F3966" s="246"/>
      <c r="G3966" s="196"/>
      <c r="H3966" s="196"/>
      <c r="I3966" s="196"/>
      <c r="J3966" s="196"/>
      <c r="K3966" s="196"/>
      <c r="L3966" s="223"/>
    </row>
    <row r="3967" spans="1:12" ht="25.5" customHeight="1">
      <c r="A3967" s="195"/>
      <c r="B3967" s="277"/>
      <c r="C3967" s="244"/>
      <c r="D3967" s="244"/>
      <c r="E3967" s="243"/>
      <c r="F3967" s="246"/>
      <c r="G3967" s="196"/>
      <c r="H3967" s="196"/>
      <c r="I3967" s="196"/>
      <c r="J3967" s="196"/>
      <c r="K3967" s="196"/>
      <c r="L3967" s="223"/>
    </row>
    <row r="3968" spans="1:12" ht="25.5" customHeight="1">
      <c r="A3968" s="195"/>
      <c r="B3968" s="277"/>
      <c r="C3968" s="244"/>
      <c r="D3968" s="244"/>
      <c r="E3968" s="243"/>
      <c r="F3968" s="246"/>
      <c r="G3968" s="196"/>
      <c r="H3968" s="196"/>
      <c r="I3968" s="196"/>
      <c r="J3968" s="196"/>
      <c r="K3968" s="196"/>
      <c r="L3968" s="223"/>
    </row>
    <row r="3969" spans="1:12" ht="25.5" customHeight="1">
      <c r="A3969" s="195"/>
      <c r="B3969" s="277"/>
      <c r="C3969" s="244"/>
      <c r="D3969" s="244"/>
      <c r="E3969" s="243"/>
      <c r="F3969" s="246"/>
      <c r="G3969" s="196"/>
      <c r="H3969" s="196"/>
      <c r="I3969" s="196"/>
      <c r="J3969" s="196"/>
      <c r="K3969" s="196"/>
      <c r="L3969" s="223"/>
    </row>
    <row r="3970" spans="1:12" ht="25.5" customHeight="1">
      <c r="A3970" s="195"/>
      <c r="B3970" s="277"/>
      <c r="C3970" s="244"/>
      <c r="D3970" s="244"/>
      <c r="E3970" s="243"/>
      <c r="F3970" s="246"/>
      <c r="G3970" s="196"/>
      <c r="H3970" s="196"/>
      <c r="I3970" s="196"/>
      <c r="J3970" s="196"/>
      <c r="K3970" s="196"/>
      <c r="L3970" s="223"/>
    </row>
    <row r="3971" spans="1:12" ht="25.5" customHeight="1">
      <c r="A3971" s="195"/>
      <c r="B3971" s="277"/>
      <c r="C3971" s="244"/>
      <c r="D3971" s="244"/>
      <c r="E3971" s="243"/>
      <c r="F3971" s="246"/>
      <c r="G3971" s="196"/>
      <c r="H3971" s="196"/>
      <c r="I3971" s="196"/>
      <c r="J3971" s="196"/>
      <c r="K3971" s="196"/>
      <c r="L3971" s="223"/>
    </row>
    <row r="3972" spans="1:12" ht="25.5" customHeight="1">
      <c r="A3972" s="195"/>
      <c r="B3972" s="277"/>
      <c r="C3972" s="244"/>
      <c r="D3972" s="244"/>
      <c r="E3972" s="243"/>
      <c r="F3972" s="246"/>
      <c r="G3972" s="196"/>
      <c r="H3972" s="196"/>
      <c r="I3972" s="196"/>
      <c r="J3972" s="196"/>
      <c r="K3972" s="196"/>
      <c r="L3972" s="223"/>
    </row>
    <row r="3973" spans="1:12" ht="25.5" customHeight="1">
      <c r="A3973" s="195"/>
      <c r="B3973" s="277"/>
      <c r="C3973" s="244"/>
      <c r="D3973" s="244"/>
      <c r="E3973" s="243"/>
      <c r="F3973" s="246"/>
      <c r="G3973" s="196"/>
      <c r="H3973" s="196"/>
      <c r="I3973" s="196"/>
      <c r="J3973" s="196"/>
      <c r="K3973" s="196"/>
      <c r="L3973" s="223"/>
    </row>
    <row r="3974" spans="1:12" ht="25.5" customHeight="1">
      <c r="A3974" s="195"/>
      <c r="B3974" s="277"/>
      <c r="C3974" s="244"/>
      <c r="D3974" s="244"/>
      <c r="E3974" s="243"/>
      <c r="F3974" s="246"/>
      <c r="G3974" s="196"/>
      <c r="H3974" s="196"/>
      <c r="I3974" s="196"/>
      <c r="J3974" s="196"/>
      <c r="K3974" s="196"/>
      <c r="L3974" s="223"/>
    </row>
    <row r="3975" spans="1:12" ht="25.5" customHeight="1">
      <c r="A3975" s="195"/>
      <c r="B3975" s="277"/>
      <c r="C3975" s="244"/>
      <c r="D3975" s="244"/>
      <c r="E3975" s="243"/>
      <c r="F3975" s="246"/>
      <c r="G3975" s="196"/>
      <c r="H3975" s="196"/>
      <c r="I3975" s="196"/>
      <c r="J3975" s="196"/>
      <c r="K3975" s="196"/>
      <c r="L3975" s="223"/>
    </row>
    <row r="3976" spans="1:12" ht="25.5" customHeight="1">
      <c r="A3976" s="195"/>
      <c r="B3976" s="277"/>
      <c r="C3976" s="244"/>
      <c r="D3976" s="244"/>
      <c r="E3976" s="243"/>
      <c r="F3976" s="246"/>
      <c r="G3976" s="196"/>
      <c r="H3976" s="196"/>
      <c r="I3976" s="196"/>
      <c r="J3976" s="196"/>
      <c r="K3976" s="196"/>
      <c r="L3976" s="223"/>
    </row>
    <row r="3977" spans="1:12" ht="25.5" customHeight="1">
      <c r="A3977" s="195"/>
      <c r="B3977" s="277"/>
      <c r="C3977" s="244"/>
      <c r="D3977" s="244"/>
      <c r="E3977" s="243"/>
      <c r="F3977" s="246"/>
      <c r="G3977" s="196"/>
      <c r="H3977" s="196"/>
      <c r="I3977" s="196"/>
      <c r="J3977" s="196"/>
      <c r="K3977" s="196"/>
      <c r="L3977" s="223"/>
    </row>
    <row r="3978" spans="1:12" ht="25.5" customHeight="1">
      <c r="A3978" s="195"/>
      <c r="B3978" s="277"/>
      <c r="C3978" s="244"/>
      <c r="D3978" s="244"/>
      <c r="E3978" s="243"/>
      <c r="F3978" s="246"/>
      <c r="G3978" s="196"/>
      <c r="H3978" s="196"/>
      <c r="I3978" s="196"/>
      <c r="J3978" s="196"/>
      <c r="K3978" s="196"/>
      <c r="L3978" s="223"/>
    </row>
    <row r="3979" spans="1:12" ht="25.5" customHeight="1">
      <c r="A3979" s="195"/>
      <c r="B3979" s="277"/>
      <c r="C3979" s="244"/>
      <c r="D3979" s="244"/>
      <c r="E3979" s="243"/>
      <c r="F3979" s="246"/>
      <c r="G3979" s="196"/>
      <c r="H3979" s="196"/>
      <c r="I3979" s="196"/>
      <c r="J3979" s="196"/>
      <c r="K3979" s="196"/>
      <c r="L3979" s="223"/>
    </row>
    <row r="3980" spans="1:12" ht="25.5" customHeight="1">
      <c r="A3980" s="195"/>
      <c r="B3980" s="277"/>
      <c r="C3980" s="244"/>
      <c r="D3980" s="244"/>
      <c r="E3980" s="243"/>
      <c r="F3980" s="246"/>
      <c r="G3980" s="196"/>
      <c r="H3980" s="196"/>
      <c r="I3980" s="196"/>
      <c r="J3980" s="196"/>
      <c r="K3980" s="196"/>
      <c r="L3980" s="223"/>
    </row>
    <row r="3981" spans="1:12" ht="25.5" customHeight="1">
      <c r="A3981" s="195"/>
      <c r="B3981" s="277"/>
      <c r="C3981" s="244"/>
      <c r="D3981" s="244"/>
      <c r="E3981" s="243"/>
      <c r="F3981" s="246"/>
      <c r="G3981" s="196"/>
      <c r="H3981" s="196"/>
      <c r="I3981" s="196"/>
      <c r="J3981" s="196"/>
      <c r="K3981" s="196"/>
      <c r="L3981" s="223"/>
    </row>
    <row r="3982" spans="1:12" ht="25.5" customHeight="1">
      <c r="A3982" s="195"/>
      <c r="B3982" s="277"/>
      <c r="C3982" s="244"/>
      <c r="D3982" s="244"/>
      <c r="E3982" s="243"/>
      <c r="F3982" s="246"/>
      <c r="G3982" s="196"/>
      <c r="H3982" s="196"/>
      <c r="I3982" s="196"/>
      <c r="J3982" s="196"/>
      <c r="K3982" s="196"/>
      <c r="L3982" s="223"/>
    </row>
    <row r="3983" spans="1:12" ht="25.5" customHeight="1">
      <c r="A3983" s="195"/>
      <c r="B3983" s="277"/>
      <c r="C3983" s="244"/>
      <c r="D3983" s="244"/>
      <c r="E3983" s="243"/>
      <c r="F3983" s="246"/>
      <c r="G3983" s="196"/>
      <c r="H3983" s="196"/>
      <c r="I3983" s="196"/>
      <c r="J3983" s="196"/>
      <c r="K3983" s="196"/>
      <c r="L3983" s="223"/>
    </row>
    <row r="3984" spans="1:12" ht="25.5" customHeight="1">
      <c r="A3984" s="195"/>
      <c r="B3984" s="277"/>
      <c r="C3984" s="244"/>
      <c r="D3984" s="244"/>
      <c r="E3984" s="243"/>
      <c r="F3984" s="246"/>
      <c r="G3984" s="196"/>
      <c r="H3984" s="196"/>
      <c r="I3984" s="196"/>
      <c r="J3984" s="196"/>
      <c r="K3984" s="196"/>
      <c r="L3984" s="223"/>
    </row>
    <row r="3985" spans="1:12" ht="25.5" customHeight="1">
      <c r="A3985" s="195"/>
      <c r="B3985" s="277"/>
      <c r="C3985" s="244"/>
      <c r="D3985" s="244"/>
      <c r="E3985" s="243"/>
      <c r="F3985" s="246"/>
      <c r="G3985" s="196"/>
      <c r="H3985" s="196"/>
      <c r="I3985" s="196"/>
      <c r="J3985" s="196"/>
      <c r="K3985" s="196"/>
      <c r="L3985" s="223"/>
    </row>
    <row r="3986" spans="1:12" ht="25.5" customHeight="1">
      <c r="A3986" s="195"/>
      <c r="B3986" s="277"/>
      <c r="C3986" s="244"/>
      <c r="D3986" s="244"/>
      <c r="E3986" s="243"/>
      <c r="F3986" s="246"/>
      <c r="G3986" s="196"/>
      <c r="H3986" s="196"/>
      <c r="I3986" s="196"/>
      <c r="J3986" s="196"/>
      <c r="K3986" s="196"/>
      <c r="L3986" s="223"/>
    </row>
    <row r="3987" spans="1:12" ht="25.5" customHeight="1">
      <c r="A3987" s="195"/>
      <c r="B3987" s="277"/>
      <c r="C3987" s="244"/>
      <c r="D3987" s="244"/>
      <c r="E3987" s="243"/>
      <c r="F3987" s="246"/>
      <c r="G3987" s="196"/>
      <c r="H3987" s="196"/>
      <c r="I3987" s="196"/>
      <c r="J3987" s="196"/>
      <c r="K3987" s="196"/>
      <c r="L3987" s="223"/>
    </row>
    <row r="3988" spans="1:12" ht="25.5" customHeight="1">
      <c r="A3988" s="195"/>
      <c r="B3988" s="277"/>
      <c r="C3988" s="244"/>
      <c r="D3988" s="244"/>
      <c r="E3988" s="243"/>
      <c r="F3988" s="246"/>
      <c r="G3988" s="196"/>
      <c r="H3988" s="196"/>
      <c r="I3988" s="196"/>
      <c r="J3988" s="196"/>
      <c r="K3988" s="196"/>
      <c r="L3988" s="223"/>
    </row>
    <row r="3989" spans="1:12" ht="25.5" customHeight="1">
      <c r="A3989" s="195"/>
      <c r="B3989" s="277"/>
      <c r="C3989" s="244"/>
      <c r="D3989" s="244"/>
      <c r="E3989" s="243"/>
      <c r="F3989" s="246"/>
      <c r="G3989" s="196"/>
      <c r="H3989" s="196"/>
      <c r="I3989" s="196"/>
      <c r="J3989" s="196"/>
      <c r="K3989" s="196"/>
      <c r="L3989" s="223"/>
    </row>
    <row r="3990" spans="1:12" ht="25.5" customHeight="1">
      <c r="A3990" s="195"/>
      <c r="B3990" s="277"/>
      <c r="C3990" s="244"/>
      <c r="D3990" s="244"/>
      <c r="E3990" s="243"/>
      <c r="F3990" s="246"/>
      <c r="G3990" s="196"/>
      <c r="H3990" s="196"/>
      <c r="I3990" s="196"/>
      <c r="J3990" s="196"/>
      <c r="K3990" s="196"/>
      <c r="L3990" s="223"/>
    </row>
    <row r="3991" spans="1:12" ht="25.5" customHeight="1">
      <c r="A3991" s="195"/>
      <c r="B3991" s="277"/>
      <c r="C3991" s="244"/>
      <c r="D3991" s="244"/>
      <c r="E3991" s="243"/>
      <c r="F3991" s="246"/>
      <c r="G3991" s="196"/>
      <c r="H3991" s="196"/>
      <c r="I3991" s="196"/>
      <c r="J3991" s="196"/>
      <c r="K3991" s="196"/>
      <c r="L3991" s="223"/>
    </row>
    <row r="3992" spans="1:12" ht="25.5" customHeight="1">
      <c r="A3992" s="195"/>
      <c r="B3992" s="277"/>
      <c r="C3992" s="244"/>
      <c r="D3992" s="244"/>
      <c r="E3992" s="243"/>
      <c r="F3992" s="246"/>
      <c r="G3992" s="196"/>
      <c r="H3992" s="196"/>
      <c r="I3992" s="196"/>
      <c r="J3992" s="196"/>
      <c r="K3992" s="196"/>
      <c r="L3992" s="223"/>
    </row>
    <row r="3993" spans="1:12" ht="25.5" customHeight="1">
      <c r="A3993" s="195"/>
      <c r="B3993" s="277"/>
      <c r="C3993" s="244"/>
      <c r="D3993" s="244"/>
      <c r="E3993" s="243"/>
      <c r="F3993" s="246"/>
      <c r="G3993" s="196"/>
      <c r="H3993" s="196"/>
      <c r="I3993" s="196"/>
      <c r="J3993" s="196"/>
      <c r="K3993" s="196"/>
      <c r="L3993" s="223"/>
    </row>
    <row r="3994" spans="1:12" ht="25.5" customHeight="1">
      <c r="A3994" s="195"/>
      <c r="B3994" s="277"/>
      <c r="C3994" s="244"/>
      <c r="D3994" s="244"/>
      <c r="E3994" s="243"/>
      <c r="F3994" s="246"/>
      <c r="G3994" s="196"/>
      <c r="H3994" s="196"/>
      <c r="I3994" s="196"/>
      <c r="J3994" s="196"/>
      <c r="K3994" s="196"/>
      <c r="L3994" s="223"/>
    </row>
    <row r="3995" spans="1:12" ht="25.5" customHeight="1">
      <c r="A3995" s="195"/>
      <c r="B3995" s="277"/>
      <c r="C3995" s="244"/>
      <c r="D3995" s="244"/>
      <c r="E3995" s="243"/>
      <c r="F3995" s="246"/>
      <c r="G3995" s="196"/>
      <c r="H3995" s="196"/>
      <c r="I3995" s="196"/>
      <c r="J3995" s="196"/>
      <c r="K3995" s="196"/>
      <c r="L3995" s="223"/>
    </row>
    <row r="3996" spans="1:12" ht="25.5" customHeight="1">
      <c r="A3996" s="195"/>
      <c r="B3996" s="277"/>
      <c r="C3996" s="244"/>
      <c r="D3996" s="244"/>
      <c r="E3996" s="243"/>
      <c r="F3996" s="246"/>
      <c r="G3996" s="196"/>
      <c r="H3996" s="196"/>
      <c r="I3996" s="196"/>
      <c r="J3996" s="196"/>
      <c r="K3996" s="196"/>
      <c r="L3996" s="223"/>
    </row>
    <row r="3997" spans="1:12" ht="25.5" customHeight="1">
      <c r="A3997" s="195"/>
      <c r="B3997" s="277"/>
      <c r="C3997" s="244"/>
      <c r="D3997" s="244"/>
      <c r="E3997" s="243"/>
      <c r="F3997" s="246"/>
      <c r="G3997" s="196"/>
      <c r="H3997" s="196"/>
      <c r="I3997" s="196"/>
      <c r="J3997" s="196"/>
      <c r="K3997" s="196"/>
      <c r="L3997" s="223"/>
    </row>
    <row r="3998" spans="1:12" ht="25.5" customHeight="1">
      <c r="A3998" s="195"/>
      <c r="B3998" s="277"/>
      <c r="C3998" s="244"/>
      <c r="D3998" s="244"/>
      <c r="E3998" s="243"/>
      <c r="F3998" s="246"/>
      <c r="G3998" s="196"/>
      <c r="H3998" s="196"/>
      <c r="I3998" s="196"/>
      <c r="J3998" s="196"/>
      <c r="K3998" s="196"/>
      <c r="L3998" s="223"/>
    </row>
    <row r="3999" spans="1:12" ht="25.5" customHeight="1">
      <c r="A3999" s="195"/>
      <c r="B3999" s="277"/>
      <c r="C3999" s="244"/>
      <c r="D3999" s="244"/>
      <c r="E3999" s="243"/>
      <c r="F3999" s="246"/>
      <c r="G3999" s="196"/>
      <c r="H3999" s="196"/>
      <c r="I3999" s="196"/>
      <c r="J3999" s="196"/>
      <c r="K3999" s="196"/>
      <c r="L3999" s="223"/>
    </row>
    <row r="4000" spans="1:12" ht="25.5" customHeight="1">
      <c r="A4000" s="195"/>
      <c r="B4000" s="277"/>
      <c r="C4000" s="244"/>
      <c r="D4000" s="244"/>
      <c r="E4000" s="243"/>
      <c r="F4000" s="246"/>
      <c r="G4000" s="196"/>
      <c r="H4000" s="196"/>
      <c r="I4000" s="196"/>
      <c r="J4000" s="196"/>
      <c r="K4000" s="196"/>
      <c r="L4000" s="223"/>
    </row>
    <row r="4001" spans="1:12" ht="25.5" customHeight="1">
      <c r="A4001" s="195"/>
      <c r="B4001" s="277"/>
      <c r="C4001" s="244"/>
      <c r="D4001" s="244"/>
      <c r="E4001" s="243"/>
      <c r="F4001" s="246"/>
      <c r="G4001" s="196"/>
      <c r="H4001" s="196"/>
      <c r="I4001" s="196"/>
      <c r="J4001" s="196"/>
      <c r="K4001" s="196"/>
      <c r="L4001" s="223"/>
    </row>
    <row r="4002" spans="1:12" ht="25.5" customHeight="1">
      <c r="A4002" s="195"/>
      <c r="B4002" s="277"/>
      <c r="C4002" s="244"/>
      <c r="D4002" s="244"/>
      <c r="E4002" s="243"/>
      <c r="F4002" s="246"/>
      <c r="G4002" s="196"/>
      <c r="H4002" s="196"/>
      <c r="I4002" s="196"/>
      <c r="J4002" s="196"/>
      <c r="K4002" s="196"/>
      <c r="L4002" s="223"/>
    </row>
    <row r="4003" spans="1:12" ht="25.5" customHeight="1">
      <c r="A4003" s="195"/>
      <c r="B4003" s="277"/>
      <c r="C4003" s="244"/>
      <c r="D4003" s="244"/>
      <c r="E4003" s="243"/>
      <c r="F4003" s="246"/>
      <c r="G4003" s="196"/>
      <c r="H4003" s="196"/>
      <c r="I4003" s="196"/>
      <c r="J4003" s="196"/>
      <c r="K4003" s="196"/>
      <c r="L4003" s="223"/>
    </row>
    <row r="4004" spans="1:12" ht="25.5" customHeight="1">
      <c r="A4004" s="195"/>
      <c r="B4004" s="277"/>
      <c r="C4004" s="244"/>
      <c r="D4004" s="244"/>
      <c r="E4004" s="243"/>
      <c r="F4004" s="246"/>
      <c r="G4004" s="196"/>
      <c r="H4004" s="196"/>
      <c r="I4004" s="196"/>
      <c r="J4004" s="196"/>
      <c r="K4004" s="196"/>
      <c r="L4004" s="223"/>
    </row>
    <row r="4005" spans="1:12" ht="25.5" customHeight="1">
      <c r="A4005" s="195"/>
      <c r="B4005" s="277"/>
      <c r="C4005" s="244"/>
      <c r="D4005" s="244"/>
      <c r="E4005" s="243"/>
      <c r="F4005" s="246"/>
      <c r="G4005" s="196"/>
      <c r="H4005" s="196"/>
      <c r="I4005" s="196"/>
      <c r="J4005" s="196"/>
      <c r="K4005" s="196"/>
      <c r="L4005" s="223"/>
    </row>
    <row r="4006" spans="1:12" ht="25.5" customHeight="1">
      <c r="A4006" s="195"/>
      <c r="B4006" s="277"/>
      <c r="C4006" s="244"/>
      <c r="D4006" s="244"/>
      <c r="E4006" s="245"/>
      <c r="F4006" s="246"/>
      <c r="G4006" s="196"/>
      <c r="H4006" s="196"/>
      <c r="I4006" s="196"/>
      <c r="J4006" s="196"/>
      <c r="K4006" s="196"/>
      <c r="L4006" s="223"/>
    </row>
    <row r="4007" spans="1:12" ht="25.5" customHeight="1">
      <c r="A4007" s="195"/>
      <c r="B4007" s="277"/>
      <c r="C4007" s="244"/>
      <c r="D4007" s="244"/>
      <c r="E4007" s="245"/>
      <c r="F4007" s="246"/>
      <c r="G4007" s="196"/>
      <c r="H4007" s="196"/>
      <c r="I4007" s="196"/>
      <c r="J4007" s="196"/>
      <c r="K4007" s="196"/>
      <c r="L4007" s="223"/>
    </row>
    <row r="4008" spans="1:12" ht="25.5" customHeight="1">
      <c r="A4008" s="195"/>
      <c r="B4008" s="277"/>
      <c r="C4008" s="244"/>
      <c r="D4008" s="244"/>
      <c r="E4008" s="245"/>
      <c r="F4008" s="246"/>
      <c r="G4008" s="196"/>
      <c r="H4008" s="196"/>
      <c r="I4008" s="196"/>
      <c r="J4008" s="196"/>
      <c r="K4008" s="196"/>
      <c r="L4008" s="223"/>
    </row>
    <row r="4009" spans="1:12" ht="25.5" customHeight="1">
      <c r="A4009" s="195"/>
      <c r="B4009" s="277"/>
      <c r="C4009" s="244"/>
      <c r="D4009" s="244"/>
      <c r="E4009" s="245"/>
      <c r="F4009" s="246"/>
      <c r="G4009" s="196"/>
      <c r="H4009" s="196"/>
      <c r="I4009" s="196"/>
      <c r="J4009" s="196"/>
      <c r="K4009" s="196"/>
      <c r="L4009" s="223"/>
    </row>
    <row r="4010" spans="1:12" ht="25.5" customHeight="1">
      <c r="A4010" s="195"/>
      <c r="B4010" s="277"/>
      <c r="C4010" s="244"/>
      <c r="D4010" s="244"/>
      <c r="E4010" s="245"/>
      <c r="F4010" s="246"/>
      <c r="G4010" s="196"/>
      <c r="H4010" s="196"/>
      <c r="I4010" s="196"/>
      <c r="J4010" s="196"/>
      <c r="K4010" s="196"/>
      <c r="L4010" s="223"/>
    </row>
    <row r="4011" spans="1:12" ht="25.5" customHeight="1">
      <c r="A4011" s="195"/>
      <c r="B4011" s="277"/>
      <c r="C4011" s="244"/>
      <c r="D4011" s="244"/>
      <c r="E4011" s="245"/>
      <c r="F4011" s="246"/>
      <c r="G4011" s="196"/>
      <c r="H4011" s="196"/>
      <c r="I4011" s="196"/>
      <c r="J4011" s="196"/>
      <c r="K4011" s="196"/>
      <c r="L4011" s="223"/>
    </row>
    <row r="4012" spans="1:12" ht="25.5" customHeight="1">
      <c r="A4012" s="195"/>
      <c r="B4012" s="277"/>
      <c r="C4012" s="244"/>
      <c r="D4012" s="244"/>
      <c r="E4012" s="245"/>
      <c r="F4012" s="246"/>
      <c r="G4012" s="196"/>
      <c r="H4012" s="196"/>
      <c r="I4012" s="196"/>
      <c r="J4012" s="196"/>
      <c r="K4012" s="196"/>
      <c r="L4012" s="223"/>
    </row>
    <row r="4013" spans="1:12" ht="25.5" customHeight="1">
      <c r="A4013" s="195"/>
      <c r="B4013" s="277"/>
      <c r="C4013" s="244"/>
      <c r="D4013" s="244"/>
      <c r="E4013" s="245"/>
      <c r="F4013" s="246"/>
      <c r="G4013" s="196"/>
      <c r="H4013" s="196"/>
      <c r="I4013" s="196"/>
      <c r="J4013" s="196"/>
      <c r="K4013" s="196"/>
      <c r="L4013" s="223"/>
    </row>
    <row r="4014" spans="1:12" ht="25.5" customHeight="1">
      <c r="A4014" s="195"/>
      <c r="B4014" s="277"/>
      <c r="C4014" s="244"/>
      <c r="D4014" s="244"/>
      <c r="E4014" s="245"/>
      <c r="F4014" s="246"/>
      <c r="G4014" s="196"/>
      <c r="H4014" s="196"/>
      <c r="I4014" s="196"/>
      <c r="J4014" s="196"/>
      <c r="K4014" s="196"/>
      <c r="L4014" s="223"/>
    </row>
    <row r="4015" spans="1:12" ht="25.5" customHeight="1">
      <c r="A4015" s="195"/>
      <c r="B4015" s="277"/>
      <c r="C4015" s="244"/>
      <c r="D4015" s="244"/>
      <c r="E4015" s="245"/>
      <c r="F4015" s="246"/>
      <c r="G4015" s="196"/>
      <c r="H4015" s="196"/>
      <c r="I4015" s="196"/>
      <c r="J4015" s="196"/>
      <c r="K4015" s="196"/>
      <c r="L4015" s="223"/>
    </row>
    <row r="4016" spans="1:12" ht="25.5" customHeight="1">
      <c r="A4016" s="195"/>
      <c r="B4016" s="277"/>
      <c r="C4016" s="244"/>
      <c r="D4016" s="244"/>
      <c r="E4016" s="245"/>
      <c r="F4016" s="246"/>
      <c r="G4016" s="196"/>
      <c r="H4016" s="196"/>
      <c r="I4016" s="196"/>
      <c r="J4016" s="196"/>
      <c r="K4016" s="196"/>
      <c r="L4016" s="223"/>
    </row>
    <row r="4017" spans="1:12" ht="25.5" customHeight="1">
      <c r="A4017" s="195"/>
      <c r="B4017" s="277"/>
      <c r="C4017" s="244"/>
      <c r="D4017" s="244"/>
      <c r="E4017" s="245"/>
      <c r="F4017" s="246"/>
      <c r="G4017" s="196"/>
      <c r="H4017" s="196"/>
      <c r="I4017" s="196"/>
      <c r="J4017" s="196"/>
      <c r="K4017" s="196"/>
      <c r="L4017" s="223"/>
    </row>
    <row r="4018" spans="1:12" ht="25.5" customHeight="1">
      <c r="A4018" s="195"/>
      <c r="B4018" s="277"/>
      <c r="C4018" s="244"/>
      <c r="D4018" s="244"/>
      <c r="E4018" s="245"/>
      <c r="F4018" s="246"/>
      <c r="G4018" s="196"/>
      <c r="H4018" s="196"/>
      <c r="I4018" s="196"/>
      <c r="J4018" s="196"/>
      <c r="K4018" s="196"/>
      <c r="L4018" s="223"/>
    </row>
    <row r="4019" spans="1:12" ht="25.5" customHeight="1">
      <c r="A4019" s="195"/>
      <c r="B4019" s="277"/>
      <c r="C4019" s="244"/>
      <c r="D4019" s="244"/>
      <c r="E4019" s="245"/>
      <c r="F4019" s="246"/>
      <c r="G4019" s="196"/>
      <c r="H4019" s="196"/>
      <c r="I4019" s="196"/>
      <c r="J4019" s="196"/>
      <c r="K4019" s="196"/>
      <c r="L4019" s="223"/>
    </row>
    <row r="4020" spans="1:12" ht="25.5" customHeight="1">
      <c r="A4020" s="195"/>
      <c r="B4020" s="277"/>
      <c r="C4020" s="244"/>
      <c r="D4020" s="244"/>
      <c r="E4020" s="245"/>
      <c r="F4020" s="246"/>
      <c r="G4020" s="196"/>
      <c r="H4020" s="196"/>
      <c r="I4020" s="196"/>
      <c r="J4020" s="196"/>
      <c r="K4020" s="196"/>
      <c r="L4020" s="223"/>
    </row>
    <row r="4021" spans="1:12" ht="25.5" customHeight="1">
      <c r="A4021" s="195"/>
      <c r="B4021" s="277"/>
      <c r="C4021" s="244"/>
      <c r="D4021" s="244"/>
      <c r="E4021" s="245"/>
      <c r="F4021" s="246"/>
      <c r="G4021" s="196"/>
      <c r="H4021" s="196"/>
      <c r="I4021" s="196"/>
      <c r="J4021" s="196"/>
      <c r="K4021" s="196"/>
      <c r="L4021" s="223"/>
    </row>
    <row r="4022" spans="1:12" ht="25.5" customHeight="1">
      <c r="A4022" s="195"/>
      <c r="B4022" s="277"/>
      <c r="C4022" s="244"/>
      <c r="D4022" s="244"/>
      <c r="E4022" s="245"/>
      <c r="F4022" s="246"/>
      <c r="G4022" s="196"/>
      <c r="H4022" s="196"/>
      <c r="I4022" s="196"/>
      <c r="J4022" s="196"/>
      <c r="K4022" s="196"/>
      <c r="L4022" s="223"/>
    </row>
    <row r="4023" spans="1:12" ht="25.5" customHeight="1">
      <c r="A4023" s="195"/>
      <c r="B4023" s="277"/>
      <c r="C4023" s="244"/>
      <c r="D4023" s="244"/>
      <c r="E4023" s="245"/>
      <c r="F4023" s="246"/>
      <c r="G4023" s="196"/>
      <c r="H4023" s="196"/>
      <c r="I4023" s="196"/>
      <c r="J4023" s="196"/>
      <c r="K4023" s="196"/>
      <c r="L4023" s="223"/>
    </row>
    <row r="4024" spans="1:12" ht="25.5" customHeight="1">
      <c r="A4024" s="195"/>
      <c r="B4024" s="277"/>
      <c r="C4024" s="244"/>
      <c r="D4024" s="244"/>
      <c r="E4024" s="245"/>
      <c r="F4024" s="246"/>
      <c r="G4024" s="196"/>
      <c r="H4024" s="196"/>
      <c r="I4024" s="196"/>
      <c r="J4024" s="196"/>
      <c r="K4024" s="196"/>
      <c r="L4024" s="223"/>
    </row>
    <row r="4025" spans="1:12" ht="25.5" customHeight="1">
      <c r="A4025" s="195"/>
      <c r="B4025" s="277"/>
      <c r="C4025" s="244"/>
      <c r="D4025" s="244"/>
      <c r="E4025" s="245"/>
      <c r="F4025" s="246"/>
      <c r="G4025" s="196"/>
      <c r="H4025" s="196"/>
      <c r="I4025" s="196"/>
      <c r="J4025" s="196"/>
      <c r="K4025" s="196"/>
      <c r="L4025" s="223"/>
    </row>
    <row r="4026" spans="1:12" ht="25.5" customHeight="1">
      <c r="A4026" s="195"/>
      <c r="B4026" s="277"/>
      <c r="C4026" s="244"/>
      <c r="D4026" s="244"/>
      <c r="E4026" s="245"/>
      <c r="F4026" s="246"/>
      <c r="G4026" s="196"/>
      <c r="H4026" s="196"/>
      <c r="I4026" s="196"/>
      <c r="J4026" s="196"/>
      <c r="K4026" s="196"/>
      <c r="L4026" s="223"/>
    </row>
    <row r="4027" spans="1:12" ht="25.5" customHeight="1">
      <c r="A4027" s="195"/>
      <c r="B4027" s="277"/>
      <c r="C4027" s="244"/>
      <c r="D4027" s="244"/>
      <c r="E4027" s="245"/>
      <c r="F4027" s="246"/>
      <c r="G4027" s="196"/>
      <c r="H4027" s="196"/>
      <c r="I4027" s="196"/>
      <c r="J4027" s="196"/>
      <c r="K4027" s="196"/>
      <c r="L4027" s="223"/>
    </row>
    <row r="4028" spans="1:12" ht="25.5" customHeight="1">
      <c r="A4028" s="195"/>
      <c r="B4028" s="277"/>
      <c r="C4028" s="244"/>
      <c r="D4028" s="244"/>
      <c r="E4028" s="245"/>
      <c r="F4028" s="246"/>
      <c r="G4028" s="196"/>
      <c r="H4028" s="196"/>
      <c r="I4028" s="196"/>
      <c r="J4028" s="196"/>
      <c r="K4028" s="196"/>
      <c r="L4028" s="223"/>
    </row>
    <row r="4029" spans="1:12" ht="25.5" customHeight="1">
      <c r="A4029" s="195"/>
      <c r="B4029" s="277"/>
      <c r="C4029" s="244"/>
      <c r="D4029" s="244"/>
      <c r="E4029" s="245"/>
      <c r="F4029" s="246"/>
      <c r="G4029" s="196"/>
      <c r="H4029" s="196"/>
      <c r="I4029" s="196"/>
      <c r="J4029" s="196"/>
      <c r="K4029" s="196"/>
      <c r="L4029" s="223"/>
    </row>
    <row r="4030" spans="1:12" ht="25.5" customHeight="1">
      <c r="A4030" s="195"/>
      <c r="B4030" s="277"/>
      <c r="C4030" s="244"/>
      <c r="D4030" s="244"/>
      <c r="E4030" s="245"/>
      <c r="F4030" s="246"/>
      <c r="G4030" s="196"/>
      <c r="H4030" s="196"/>
      <c r="I4030" s="196"/>
      <c r="J4030" s="196"/>
      <c r="K4030" s="196"/>
      <c r="L4030" s="223"/>
    </row>
    <row r="4031" spans="1:12" ht="25.5" customHeight="1">
      <c r="A4031" s="195"/>
      <c r="B4031" s="277"/>
      <c r="C4031" s="244"/>
      <c r="D4031" s="244"/>
      <c r="E4031" s="245"/>
      <c r="F4031" s="246"/>
      <c r="G4031" s="196"/>
      <c r="H4031" s="196"/>
      <c r="I4031" s="196"/>
      <c r="J4031" s="196"/>
      <c r="K4031" s="196"/>
      <c r="L4031" s="223"/>
    </row>
    <row r="4032" spans="1:12" ht="25.5" customHeight="1">
      <c r="A4032" s="195"/>
      <c r="B4032" s="277"/>
      <c r="C4032" s="244"/>
      <c r="D4032" s="244"/>
      <c r="E4032" s="245"/>
      <c r="F4032" s="246"/>
      <c r="G4032" s="196"/>
      <c r="H4032" s="196"/>
      <c r="I4032" s="196"/>
      <c r="J4032" s="196"/>
      <c r="K4032" s="196"/>
      <c r="L4032" s="223"/>
    </row>
    <row r="4033" spans="1:12" ht="25.5" customHeight="1">
      <c r="A4033" s="195"/>
      <c r="B4033" s="277"/>
      <c r="C4033" s="244"/>
      <c r="D4033" s="244"/>
      <c r="E4033" s="245"/>
      <c r="F4033" s="246"/>
      <c r="G4033" s="196"/>
      <c r="H4033" s="196"/>
      <c r="I4033" s="196"/>
      <c r="J4033" s="196"/>
      <c r="K4033" s="196"/>
      <c r="L4033" s="223"/>
    </row>
    <row r="4034" spans="1:12" ht="25.5" customHeight="1">
      <c r="A4034" s="195"/>
      <c r="B4034" s="277"/>
      <c r="C4034" s="244"/>
      <c r="D4034" s="244"/>
      <c r="E4034" s="245"/>
      <c r="F4034" s="246"/>
      <c r="G4034" s="196"/>
      <c r="H4034" s="196"/>
      <c r="I4034" s="196"/>
      <c r="J4034" s="196"/>
      <c r="K4034" s="196"/>
      <c r="L4034" s="223"/>
    </row>
    <row r="4035" spans="1:12" ht="25.5" customHeight="1">
      <c r="A4035" s="195"/>
      <c r="B4035" s="277"/>
      <c r="C4035" s="244"/>
      <c r="D4035" s="244"/>
      <c r="E4035" s="245"/>
      <c r="F4035" s="246"/>
      <c r="G4035" s="196"/>
      <c r="H4035" s="196"/>
      <c r="I4035" s="196"/>
      <c r="J4035" s="196"/>
      <c r="K4035" s="196"/>
      <c r="L4035" s="223"/>
    </row>
    <row r="4036" spans="1:12" ht="25.5" customHeight="1">
      <c r="A4036" s="195"/>
      <c r="B4036" s="277"/>
      <c r="C4036" s="244"/>
      <c r="D4036" s="244"/>
      <c r="E4036" s="245"/>
      <c r="F4036" s="246"/>
      <c r="G4036" s="196"/>
      <c r="H4036" s="196"/>
      <c r="I4036" s="196"/>
      <c r="J4036" s="196"/>
      <c r="K4036" s="196"/>
      <c r="L4036" s="223"/>
    </row>
    <row r="4037" spans="1:12" ht="25.5" customHeight="1">
      <c r="A4037" s="195"/>
      <c r="B4037" s="277"/>
      <c r="C4037" s="244"/>
      <c r="D4037" s="244"/>
      <c r="E4037" s="245"/>
      <c r="F4037" s="246"/>
      <c r="G4037" s="196"/>
      <c r="H4037" s="196"/>
      <c r="I4037" s="196"/>
      <c r="J4037" s="196"/>
      <c r="K4037" s="196"/>
      <c r="L4037" s="223"/>
    </row>
    <row r="4038" spans="1:12" ht="25.5" customHeight="1">
      <c r="A4038" s="195"/>
      <c r="B4038" s="277"/>
      <c r="C4038" s="244"/>
      <c r="D4038" s="244"/>
      <c r="E4038" s="245"/>
      <c r="F4038" s="246"/>
      <c r="G4038" s="196"/>
      <c r="H4038" s="196"/>
      <c r="I4038" s="196"/>
      <c r="J4038" s="196"/>
      <c r="K4038" s="196"/>
      <c r="L4038" s="223"/>
    </row>
    <row r="4039" spans="1:12" ht="25.5" customHeight="1">
      <c r="A4039" s="195"/>
      <c r="B4039" s="277"/>
      <c r="C4039" s="244"/>
      <c r="D4039" s="244"/>
      <c r="E4039" s="245"/>
      <c r="F4039" s="246"/>
      <c r="G4039" s="196"/>
      <c r="H4039" s="196"/>
      <c r="I4039" s="196"/>
      <c r="J4039" s="196"/>
      <c r="K4039" s="196"/>
      <c r="L4039" s="223"/>
    </row>
    <row r="4040" spans="1:12" ht="25.5" customHeight="1">
      <c r="A4040" s="195"/>
      <c r="B4040" s="277"/>
      <c r="C4040" s="244"/>
      <c r="D4040" s="244"/>
      <c r="E4040" s="245"/>
      <c r="F4040" s="246"/>
      <c r="G4040" s="196"/>
      <c r="H4040" s="196"/>
      <c r="I4040" s="196"/>
      <c r="J4040" s="196"/>
      <c r="K4040" s="196"/>
      <c r="L4040" s="223"/>
    </row>
    <row r="4041" spans="1:12" ht="25.5" customHeight="1">
      <c r="A4041" s="195"/>
      <c r="B4041" s="277"/>
      <c r="C4041" s="244"/>
      <c r="D4041" s="244"/>
      <c r="E4041" s="245"/>
      <c r="F4041" s="246"/>
      <c r="G4041" s="196"/>
      <c r="H4041" s="196"/>
      <c r="I4041" s="196"/>
      <c r="J4041" s="196"/>
      <c r="K4041" s="196"/>
      <c r="L4041" s="223"/>
    </row>
    <row r="4042" spans="1:12" ht="25.5" customHeight="1">
      <c r="A4042" s="195"/>
      <c r="B4042" s="277"/>
      <c r="C4042" s="244"/>
      <c r="D4042" s="244"/>
      <c r="E4042" s="245"/>
      <c r="F4042" s="246"/>
      <c r="G4042" s="196"/>
      <c r="H4042" s="196"/>
      <c r="I4042" s="196"/>
      <c r="J4042" s="196"/>
      <c r="K4042" s="196"/>
      <c r="L4042" s="223"/>
    </row>
    <row r="4043" spans="1:12" ht="25.5" customHeight="1">
      <c r="A4043" s="195"/>
      <c r="B4043" s="277"/>
      <c r="C4043" s="244"/>
      <c r="D4043" s="244"/>
      <c r="E4043" s="245"/>
      <c r="F4043" s="246"/>
      <c r="G4043" s="196"/>
      <c r="H4043" s="196"/>
      <c r="I4043" s="196"/>
      <c r="J4043" s="196"/>
      <c r="K4043" s="196"/>
      <c r="L4043" s="223"/>
    </row>
    <row r="4044" spans="1:12" ht="25.5" customHeight="1">
      <c r="A4044" s="195"/>
      <c r="B4044" s="277"/>
      <c r="C4044" s="244"/>
      <c r="D4044" s="244"/>
      <c r="E4044" s="245"/>
      <c r="F4044" s="246"/>
      <c r="G4044" s="196"/>
      <c r="H4044" s="196"/>
      <c r="I4044" s="196"/>
      <c r="J4044" s="196"/>
      <c r="K4044" s="196"/>
      <c r="L4044" s="223"/>
    </row>
    <row r="4045" spans="1:12" ht="25.5" customHeight="1">
      <c r="A4045" s="195"/>
      <c r="B4045" s="277"/>
      <c r="C4045" s="244"/>
      <c r="D4045" s="244"/>
      <c r="E4045" s="245"/>
      <c r="F4045" s="246"/>
      <c r="G4045" s="196"/>
      <c r="H4045" s="196"/>
      <c r="I4045" s="196"/>
      <c r="J4045" s="196"/>
      <c r="K4045" s="196"/>
      <c r="L4045" s="223"/>
    </row>
    <row r="4046" spans="1:12" ht="25.5" customHeight="1">
      <c r="A4046" s="195"/>
      <c r="B4046" s="277"/>
      <c r="C4046" s="244"/>
      <c r="D4046" s="244"/>
      <c r="E4046" s="245"/>
      <c r="F4046" s="246"/>
      <c r="G4046" s="196"/>
      <c r="H4046" s="196"/>
      <c r="I4046" s="196"/>
      <c r="J4046" s="196"/>
      <c r="K4046" s="196"/>
      <c r="L4046" s="223"/>
    </row>
    <row r="4047" spans="1:12" ht="25.5" customHeight="1">
      <c r="A4047" s="195"/>
      <c r="B4047" s="277"/>
      <c r="C4047" s="244"/>
      <c r="D4047" s="244"/>
      <c r="E4047" s="245"/>
      <c r="F4047" s="246"/>
      <c r="G4047" s="196"/>
      <c r="H4047" s="196"/>
      <c r="I4047" s="196"/>
      <c r="J4047" s="196"/>
      <c r="K4047" s="196"/>
      <c r="L4047" s="223"/>
    </row>
    <row r="4048" spans="1:12" ht="25.5" customHeight="1">
      <c r="A4048" s="195"/>
      <c r="B4048" s="277"/>
      <c r="C4048" s="244"/>
      <c r="D4048" s="244"/>
      <c r="E4048" s="245"/>
      <c r="F4048" s="246"/>
      <c r="G4048" s="196"/>
      <c r="H4048" s="196"/>
      <c r="I4048" s="196"/>
      <c r="J4048" s="196"/>
      <c r="K4048" s="196"/>
      <c r="L4048" s="223"/>
    </row>
    <row r="4049" spans="1:12" ht="25.5" customHeight="1">
      <c r="A4049" s="195"/>
      <c r="B4049" s="277"/>
      <c r="C4049" s="244"/>
      <c r="D4049" s="244"/>
      <c r="E4049" s="245"/>
      <c r="F4049" s="246"/>
      <c r="G4049" s="196"/>
      <c r="H4049" s="196"/>
      <c r="I4049" s="196"/>
      <c r="J4049" s="196"/>
      <c r="K4049" s="196"/>
      <c r="L4049" s="223"/>
    </row>
    <row r="4050" spans="1:12" ht="25.5" customHeight="1">
      <c r="A4050" s="195"/>
      <c r="B4050" s="277"/>
      <c r="C4050" s="244"/>
      <c r="D4050" s="244"/>
      <c r="E4050" s="245"/>
      <c r="F4050" s="246"/>
      <c r="G4050" s="196"/>
      <c r="H4050" s="196"/>
      <c r="I4050" s="196"/>
      <c r="J4050" s="196"/>
      <c r="K4050" s="196"/>
      <c r="L4050" s="223"/>
    </row>
    <row r="4051" spans="1:12" ht="25.5" customHeight="1">
      <c r="A4051" s="195"/>
      <c r="B4051" s="277"/>
      <c r="C4051" s="244"/>
      <c r="D4051" s="244"/>
      <c r="E4051" s="245"/>
      <c r="F4051" s="246"/>
      <c r="G4051" s="196"/>
      <c r="H4051" s="196"/>
      <c r="I4051" s="196"/>
      <c r="J4051" s="196"/>
      <c r="K4051" s="196"/>
      <c r="L4051" s="223"/>
    </row>
    <row r="4052" spans="1:12" ht="25.5" customHeight="1">
      <c r="A4052" s="195"/>
      <c r="B4052" s="277"/>
      <c r="C4052" s="244"/>
      <c r="D4052" s="244"/>
      <c r="E4052" s="245"/>
      <c r="F4052" s="246"/>
      <c r="G4052" s="196"/>
      <c r="H4052" s="196"/>
      <c r="I4052" s="196"/>
      <c r="J4052" s="196"/>
      <c r="K4052" s="196"/>
      <c r="L4052" s="223"/>
    </row>
    <row r="4053" spans="1:12" ht="25.5" customHeight="1">
      <c r="A4053" s="195"/>
      <c r="B4053" s="277"/>
      <c r="C4053" s="244"/>
      <c r="D4053" s="244"/>
      <c r="E4053" s="245"/>
      <c r="F4053" s="246"/>
      <c r="G4053" s="196"/>
      <c r="H4053" s="196"/>
      <c r="I4053" s="196"/>
      <c r="J4053" s="196"/>
      <c r="K4053" s="196"/>
      <c r="L4053" s="223"/>
    </row>
    <row r="4054" spans="1:12" ht="25.5" customHeight="1">
      <c r="A4054" s="195"/>
      <c r="B4054" s="277"/>
      <c r="C4054" s="244"/>
      <c r="D4054" s="244"/>
      <c r="E4054" s="245"/>
      <c r="F4054" s="246"/>
      <c r="G4054" s="196"/>
      <c r="H4054" s="196"/>
      <c r="I4054" s="196"/>
      <c r="J4054" s="196"/>
      <c r="K4054" s="196"/>
      <c r="L4054" s="223"/>
    </row>
    <row r="4055" spans="1:12" ht="25.5" customHeight="1">
      <c r="A4055" s="195"/>
      <c r="B4055" s="277"/>
      <c r="C4055" s="244"/>
      <c r="D4055" s="244"/>
      <c r="E4055" s="245"/>
      <c r="F4055" s="246"/>
      <c r="G4055" s="196"/>
      <c r="H4055" s="196"/>
      <c r="I4055" s="196"/>
      <c r="J4055" s="196"/>
      <c r="K4055" s="196"/>
      <c r="L4055" s="223"/>
    </row>
    <row r="4056" spans="1:12" ht="25.5" customHeight="1">
      <c r="A4056" s="195"/>
      <c r="B4056" s="277"/>
      <c r="C4056" s="244"/>
      <c r="D4056" s="244"/>
      <c r="E4056" s="245"/>
      <c r="F4056" s="246"/>
      <c r="G4056" s="196"/>
      <c r="H4056" s="196"/>
      <c r="I4056" s="196"/>
      <c r="J4056" s="196"/>
      <c r="K4056" s="196"/>
      <c r="L4056" s="223"/>
    </row>
    <row r="4057" spans="1:12" ht="25.5" customHeight="1">
      <c r="A4057" s="195"/>
      <c r="B4057" s="277"/>
      <c r="C4057" s="244"/>
      <c r="D4057" s="244"/>
      <c r="E4057" s="245"/>
      <c r="F4057" s="246"/>
      <c r="G4057" s="196"/>
      <c r="H4057" s="196"/>
      <c r="I4057" s="196"/>
      <c r="J4057" s="196"/>
      <c r="K4057" s="196"/>
      <c r="L4057" s="223"/>
    </row>
    <row r="4058" spans="1:12" ht="25.5" customHeight="1">
      <c r="A4058" s="195"/>
      <c r="B4058" s="277"/>
      <c r="C4058" s="244"/>
      <c r="D4058" s="244"/>
      <c r="E4058" s="245"/>
      <c r="F4058" s="246"/>
      <c r="G4058" s="196"/>
      <c r="H4058" s="196"/>
      <c r="I4058" s="196"/>
      <c r="J4058" s="196"/>
      <c r="K4058" s="196"/>
      <c r="L4058" s="223"/>
    </row>
    <row r="4059" spans="1:12" ht="25.5" customHeight="1">
      <c r="A4059" s="195"/>
      <c r="B4059" s="277"/>
      <c r="C4059" s="244"/>
      <c r="D4059" s="244"/>
      <c r="E4059" s="245"/>
      <c r="F4059" s="246"/>
      <c r="G4059" s="196"/>
      <c r="H4059" s="196"/>
      <c r="I4059" s="196"/>
      <c r="J4059" s="196"/>
      <c r="K4059" s="196"/>
      <c r="L4059" s="223"/>
    </row>
    <row r="4060" spans="1:12" ht="25.5" customHeight="1">
      <c r="A4060" s="195"/>
      <c r="B4060" s="277"/>
      <c r="C4060" s="244"/>
      <c r="D4060" s="244"/>
      <c r="E4060" s="245"/>
      <c r="F4060" s="246"/>
      <c r="G4060" s="196"/>
      <c r="H4060" s="196"/>
      <c r="I4060" s="196"/>
      <c r="J4060" s="196"/>
      <c r="K4060" s="196"/>
      <c r="L4060" s="223"/>
    </row>
    <row r="4061" spans="1:12" ht="25.5" customHeight="1">
      <c r="A4061" s="195"/>
      <c r="B4061" s="277"/>
      <c r="C4061" s="244"/>
      <c r="D4061" s="244"/>
      <c r="E4061" s="245"/>
      <c r="F4061" s="246"/>
      <c r="G4061" s="196"/>
      <c r="H4061" s="196"/>
      <c r="I4061" s="196"/>
      <c r="J4061" s="196"/>
      <c r="K4061" s="196"/>
      <c r="L4061" s="223"/>
    </row>
    <row r="4062" spans="1:12" ht="25.5" customHeight="1">
      <c r="A4062" s="195"/>
      <c r="B4062" s="277"/>
      <c r="C4062" s="244"/>
      <c r="D4062" s="244"/>
      <c r="E4062" s="245"/>
      <c r="F4062" s="246"/>
      <c r="G4062" s="196"/>
      <c r="H4062" s="196"/>
      <c r="I4062" s="196"/>
      <c r="J4062" s="196"/>
      <c r="K4062" s="196"/>
      <c r="L4062" s="223"/>
    </row>
    <row r="4063" spans="1:12" ht="25.5" customHeight="1">
      <c r="A4063" s="195"/>
      <c r="B4063" s="277"/>
      <c r="C4063" s="244"/>
      <c r="D4063" s="244"/>
      <c r="E4063" s="245"/>
      <c r="F4063" s="246"/>
      <c r="G4063" s="196"/>
      <c r="H4063" s="196"/>
      <c r="I4063" s="196"/>
      <c r="J4063" s="196"/>
      <c r="K4063" s="196"/>
      <c r="L4063" s="223"/>
    </row>
    <row r="4064" spans="1:12" ht="25.5" customHeight="1">
      <c r="A4064" s="195"/>
      <c r="B4064" s="277"/>
      <c r="C4064" s="244"/>
      <c r="D4064" s="244"/>
      <c r="E4064" s="245"/>
      <c r="F4064" s="246"/>
      <c r="G4064" s="196"/>
      <c r="H4064" s="196"/>
      <c r="I4064" s="196"/>
      <c r="J4064" s="196"/>
      <c r="K4064" s="196"/>
      <c r="L4064" s="223"/>
    </row>
    <row r="4065" spans="1:12" ht="25.5" customHeight="1">
      <c r="A4065" s="195"/>
      <c r="B4065" s="277"/>
      <c r="C4065" s="244"/>
      <c r="D4065" s="244"/>
      <c r="E4065" s="245"/>
      <c r="F4065" s="246"/>
      <c r="G4065" s="196"/>
      <c r="H4065" s="196"/>
      <c r="I4065" s="196"/>
      <c r="J4065" s="196"/>
      <c r="K4065" s="196"/>
      <c r="L4065" s="223"/>
    </row>
    <row r="4066" spans="1:12" ht="25.5" customHeight="1">
      <c r="A4066" s="195"/>
      <c r="B4066" s="277"/>
      <c r="C4066" s="244"/>
      <c r="D4066" s="244"/>
      <c r="E4066" s="245"/>
      <c r="F4066" s="246"/>
      <c r="G4066" s="196"/>
      <c r="H4066" s="196"/>
      <c r="I4066" s="196"/>
      <c r="J4066" s="196"/>
      <c r="K4066" s="196"/>
      <c r="L4066" s="223"/>
    </row>
    <row r="4067" spans="1:12" ht="25.5" customHeight="1">
      <c r="A4067" s="195"/>
      <c r="B4067" s="277"/>
      <c r="C4067" s="244"/>
      <c r="D4067" s="244"/>
      <c r="E4067" s="245"/>
      <c r="F4067" s="246"/>
      <c r="G4067" s="196"/>
      <c r="H4067" s="196"/>
      <c r="I4067" s="196"/>
      <c r="J4067" s="196"/>
      <c r="K4067" s="196"/>
      <c r="L4067" s="223"/>
    </row>
    <row r="4068" spans="1:12" ht="25.5" customHeight="1">
      <c r="A4068" s="195"/>
      <c r="B4068" s="277"/>
      <c r="C4068" s="244"/>
      <c r="D4068" s="244"/>
      <c r="E4068" s="245"/>
      <c r="F4068" s="246"/>
      <c r="G4068" s="196"/>
      <c r="H4068" s="196"/>
      <c r="I4068" s="196"/>
      <c r="J4068" s="196"/>
      <c r="K4068" s="196"/>
      <c r="L4068" s="223"/>
    </row>
    <row r="4069" spans="1:12" ht="25.5" customHeight="1">
      <c r="A4069" s="195"/>
      <c r="B4069" s="277"/>
      <c r="C4069" s="244"/>
      <c r="D4069" s="244"/>
      <c r="E4069" s="245"/>
      <c r="F4069" s="246"/>
      <c r="G4069" s="196"/>
      <c r="H4069" s="196"/>
      <c r="I4069" s="196"/>
      <c r="J4069" s="196"/>
      <c r="K4069" s="196"/>
      <c r="L4069" s="223"/>
    </row>
    <row r="4070" spans="1:12" ht="25.5" customHeight="1">
      <c r="A4070" s="195"/>
      <c r="B4070" s="277"/>
      <c r="C4070" s="244"/>
      <c r="D4070" s="244"/>
      <c r="E4070" s="245"/>
      <c r="F4070" s="246"/>
      <c r="G4070" s="196"/>
      <c r="H4070" s="196"/>
      <c r="I4070" s="196"/>
      <c r="J4070" s="196"/>
      <c r="K4070" s="196"/>
      <c r="L4070" s="223"/>
    </row>
    <row r="4071" spans="1:12" ht="25.5" customHeight="1">
      <c r="A4071" s="195"/>
      <c r="B4071" s="277"/>
      <c r="C4071" s="244"/>
      <c r="D4071" s="244"/>
      <c r="E4071" s="245"/>
      <c r="F4071" s="246"/>
      <c r="G4071" s="196"/>
      <c r="H4071" s="196"/>
      <c r="I4071" s="196"/>
      <c r="J4071" s="196"/>
      <c r="K4071" s="196"/>
      <c r="L4071" s="223"/>
    </row>
    <row r="4072" spans="1:12" ht="25.5" customHeight="1">
      <c r="A4072" s="195"/>
      <c r="B4072" s="277"/>
      <c r="C4072" s="244"/>
      <c r="D4072" s="244"/>
      <c r="E4072" s="245"/>
      <c r="F4072" s="246"/>
      <c r="G4072" s="196"/>
      <c r="H4072" s="196"/>
      <c r="I4072" s="196"/>
      <c r="J4072" s="196"/>
      <c r="K4072" s="196"/>
      <c r="L4072" s="223"/>
    </row>
    <row r="4073" spans="1:12" ht="25.5" customHeight="1">
      <c r="A4073" s="195"/>
      <c r="B4073" s="277"/>
      <c r="C4073" s="244"/>
      <c r="D4073" s="244"/>
      <c r="E4073" s="245"/>
      <c r="F4073" s="246"/>
      <c r="G4073" s="196"/>
      <c r="H4073" s="196"/>
      <c r="I4073" s="196"/>
      <c r="J4073" s="196"/>
      <c r="K4073" s="196"/>
      <c r="L4073" s="223"/>
    </row>
    <row r="4074" spans="1:12" ht="25.5" customHeight="1">
      <c r="A4074" s="195"/>
      <c r="B4074" s="277"/>
      <c r="C4074" s="244"/>
      <c r="D4074" s="244"/>
      <c r="E4074" s="245"/>
      <c r="F4074" s="246"/>
      <c r="G4074" s="196"/>
      <c r="H4074" s="196"/>
      <c r="I4074" s="196"/>
      <c r="J4074" s="196"/>
      <c r="K4074" s="196"/>
      <c r="L4074" s="223"/>
    </row>
    <row r="4075" spans="1:12" ht="25.5" customHeight="1">
      <c r="A4075" s="195"/>
      <c r="B4075" s="277"/>
      <c r="C4075" s="244"/>
      <c r="D4075" s="244"/>
      <c r="E4075" s="245"/>
      <c r="F4075" s="246"/>
      <c r="G4075" s="196"/>
      <c r="H4075" s="196"/>
      <c r="I4075" s="196"/>
      <c r="J4075" s="196"/>
      <c r="K4075" s="196"/>
      <c r="L4075" s="223"/>
    </row>
    <row r="4076" spans="1:12" ht="25.5" customHeight="1">
      <c r="A4076" s="195"/>
      <c r="B4076" s="277"/>
      <c r="C4076" s="244"/>
      <c r="D4076" s="244"/>
      <c r="E4076" s="245"/>
      <c r="F4076" s="246"/>
      <c r="G4076" s="196"/>
      <c r="H4076" s="196"/>
      <c r="I4076" s="196"/>
      <c r="J4076" s="196"/>
      <c r="K4076" s="196"/>
      <c r="L4076" s="223"/>
    </row>
    <row r="4077" spans="1:12" ht="25.5" customHeight="1">
      <c r="A4077" s="195"/>
      <c r="B4077" s="277"/>
      <c r="C4077" s="244"/>
      <c r="D4077" s="244"/>
      <c r="E4077" s="245"/>
      <c r="F4077" s="246"/>
      <c r="G4077" s="196"/>
      <c r="H4077" s="196"/>
      <c r="I4077" s="196"/>
      <c r="J4077" s="196"/>
      <c r="K4077" s="196"/>
      <c r="L4077" s="223"/>
    </row>
    <row r="4078" spans="1:12" ht="25.5" customHeight="1">
      <c r="A4078" s="195"/>
      <c r="B4078" s="277"/>
      <c r="C4078" s="244"/>
      <c r="D4078" s="244"/>
      <c r="E4078" s="245"/>
      <c r="F4078" s="246"/>
      <c r="G4078" s="196"/>
      <c r="H4078" s="196"/>
      <c r="I4078" s="196"/>
      <c r="J4078" s="196"/>
      <c r="K4078" s="196"/>
      <c r="L4078" s="223"/>
    </row>
    <row r="4079" spans="1:12" ht="25.5" customHeight="1">
      <c r="A4079" s="195"/>
      <c r="B4079" s="277"/>
      <c r="C4079" s="244"/>
      <c r="D4079" s="244"/>
      <c r="E4079" s="245"/>
      <c r="F4079" s="246"/>
      <c r="G4079" s="196"/>
      <c r="H4079" s="196"/>
      <c r="I4079" s="196"/>
      <c r="J4079" s="196"/>
      <c r="K4079" s="196"/>
      <c r="L4079" s="223"/>
    </row>
    <row r="4080" spans="1:12" ht="25.5" customHeight="1">
      <c r="A4080" s="195"/>
      <c r="B4080" s="277"/>
      <c r="C4080" s="244"/>
      <c r="D4080" s="244"/>
      <c r="E4080" s="245"/>
      <c r="F4080" s="246"/>
      <c r="G4080" s="196"/>
      <c r="H4080" s="196"/>
      <c r="I4080" s="196"/>
      <c r="J4080" s="196"/>
      <c r="K4080" s="196"/>
      <c r="L4080" s="223"/>
    </row>
    <row r="4081" spans="1:12" ht="25.5" customHeight="1">
      <c r="A4081" s="195"/>
      <c r="B4081" s="277"/>
      <c r="C4081" s="244"/>
      <c r="D4081" s="244"/>
      <c r="E4081" s="245"/>
      <c r="F4081" s="246"/>
      <c r="G4081" s="196"/>
      <c r="H4081" s="196"/>
      <c r="I4081" s="196"/>
      <c r="J4081" s="196"/>
      <c r="K4081" s="196"/>
      <c r="L4081" s="223"/>
    </row>
    <row r="4082" spans="1:12" ht="25.5" customHeight="1">
      <c r="A4082" s="195"/>
      <c r="B4082" s="277"/>
      <c r="C4082" s="244"/>
      <c r="D4082" s="244"/>
      <c r="E4082" s="245"/>
      <c r="F4082" s="246"/>
      <c r="G4082" s="196"/>
      <c r="H4082" s="196"/>
      <c r="I4082" s="196"/>
      <c r="J4082" s="196"/>
      <c r="K4082" s="196"/>
      <c r="L4082" s="223"/>
    </row>
    <row r="4083" spans="1:12" ht="25.5" customHeight="1">
      <c r="A4083" s="195"/>
      <c r="B4083" s="277"/>
      <c r="C4083" s="244"/>
      <c r="D4083" s="244"/>
      <c r="E4083" s="245"/>
      <c r="F4083" s="246"/>
      <c r="G4083" s="196"/>
      <c r="H4083" s="196"/>
      <c r="I4083" s="196"/>
      <c r="J4083" s="196"/>
      <c r="K4083" s="196"/>
      <c r="L4083" s="223"/>
    </row>
    <row r="4084" spans="1:12" ht="25.5" customHeight="1">
      <c r="A4084" s="195"/>
      <c r="B4084" s="277"/>
      <c r="C4084" s="244"/>
      <c r="D4084" s="244"/>
      <c r="E4084" s="245"/>
      <c r="F4084" s="246"/>
      <c r="G4084" s="196"/>
      <c r="H4084" s="196"/>
      <c r="I4084" s="196"/>
      <c r="J4084" s="196"/>
      <c r="K4084" s="196"/>
      <c r="L4084" s="223"/>
    </row>
    <row r="4085" spans="1:12" ht="25.5" customHeight="1">
      <c r="A4085" s="195"/>
      <c r="B4085" s="277"/>
      <c r="C4085" s="244"/>
      <c r="D4085" s="244"/>
      <c r="E4085" s="245"/>
      <c r="F4085" s="246"/>
      <c r="G4085" s="196"/>
      <c r="H4085" s="196"/>
      <c r="I4085" s="196"/>
      <c r="J4085" s="196"/>
      <c r="K4085" s="196"/>
      <c r="L4085" s="223"/>
    </row>
    <row r="4086" spans="1:12" ht="25.5" customHeight="1">
      <c r="A4086" s="195"/>
      <c r="B4086" s="277"/>
      <c r="C4086" s="244"/>
      <c r="D4086" s="244"/>
      <c r="E4086" s="245"/>
      <c r="F4086" s="246"/>
      <c r="G4086" s="196"/>
      <c r="H4086" s="196"/>
      <c r="I4086" s="196"/>
      <c r="J4086" s="196"/>
      <c r="K4086" s="196"/>
      <c r="L4086" s="223"/>
    </row>
    <row r="4087" spans="1:12" ht="25.5" customHeight="1">
      <c r="A4087" s="195"/>
      <c r="B4087" s="277"/>
      <c r="C4087" s="244"/>
      <c r="D4087" s="244"/>
      <c r="E4087" s="245"/>
      <c r="F4087" s="246"/>
      <c r="G4087" s="196"/>
      <c r="H4087" s="196"/>
      <c r="I4087" s="196"/>
      <c r="J4087" s="196"/>
      <c r="K4087" s="196"/>
      <c r="L4087" s="223"/>
    </row>
    <row r="4088" spans="1:12" ht="25.5" customHeight="1">
      <c r="A4088" s="195"/>
      <c r="B4088" s="277"/>
      <c r="C4088" s="244"/>
      <c r="D4088" s="244"/>
      <c r="E4088" s="245"/>
      <c r="F4088" s="246"/>
      <c r="G4088" s="196"/>
      <c r="H4088" s="196"/>
      <c r="I4088" s="196"/>
      <c r="J4088" s="196"/>
      <c r="K4088" s="196"/>
      <c r="L4088" s="223"/>
    </row>
    <row r="4089" spans="1:12" ht="25.5" customHeight="1">
      <c r="A4089" s="195"/>
      <c r="B4089" s="277"/>
      <c r="C4089" s="244"/>
      <c r="D4089" s="244"/>
      <c r="E4089" s="245"/>
      <c r="F4089" s="246"/>
      <c r="G4089" s="196"/>
      <c r="H4089" s="196"/>
      <c r="I4089" s="196"/>
      <c r="J4089" s="196"/>
      <c r="K4089" s="196"/>
      <c r="L4089" s="223"/>
    </row>
    <row r="4090" spans="1:12" ht="25.5" customHeight="1">
      <c r="A4090" s="195"/>
      <c r="B4090" s="277"/>
      <c r="C4090" s="244"/>
      <c r="D4090" s="244"/>
      <c r="E4090" s="245"/>
      <c r="F4090" s="246"/>
      <c r="G4090" s="196"/>
      <c r="H4090" s="196"/>
      <c r="I4090" s="196"/>
      <c r="J4090" s="196"/>
      <c r="K4090" s="196"/>
      <c r="L4090" s="223"/>
    </row>
    <row r="4091" spans="1:12" ht="25.5" customHeight="1">
      <c r="A4091" s="195"/>
      <c r="B4091" s="277"/>
      <c r="C4091" s="244"/>
      <c r="D4091" s="244"/>
      <c r="E4091" s="245"/>
      <c r="F4091" s="246"/>
      <c r="G4091" s="196"/>
      <c r="H4091" s="196"/>
      <c r="I4091" s="196"/>
      <c r="J4091" s="196"/>
      <c r="K4091" s="196"/>
      <c r="L4091" s="223"/>
    </row>
    <row r="4092" spans="1:12" ht="25.5" customHeight="1">
      <c r="A4092" s="195"/>
      <c r="B4092" s="277"/>
      <c r="C4092" s="244"/>
      <c r="D4092" s="244"/>
      <c r="E4092" s="245"/>
      <c r="F4092" s="246"/>
      <c r="G4092" s="196"/>
      <c r="H4092" s="196"/>
      <c r="I4092" s="196"/>
      <c r="J4092" s="196"/>
      <c r="K4092" s="196"/>
      <c r="L4092" s="223"/>
    </row>
    <row r="4093" spans="1:12" ht="25.5" customHeight="1">
      <c r="A4093" s="195"/>
      <c r="B4093" s="277"/>
      <c r="C4093" s="244"/>
      <c r="D4093" s="244"/>
      <c r="E4093" s="245"/>
      <c r="F4093" s="246"/>
      <c r="G4093" s="196"/>
      <c r="H4093" s="196"/>
      <c r="I4093" s="196"/>
      <c r="J4093" s="196"/>
      <c r="K4093" s="196"/>
      <c r="L4093" s="223"/>
    </row>
    <row r="4094" spans="1:12" ht="25.5" customHeight="1">
      <c r="A4094" s="195"/>
      <c r="B4094" s="277"/>
      <c r="C4094" s="244"/>
      <c r="D4094" s="244"/>
      <c r="E4094" s="245"/>
      <c r="F4094" s="246"/>
      <c r="G4094" s="196"/>
      <c r="H4094" s="196"/>
      <c r="I4094" s="196"/>
      <c r="J4094" s="196"/>
      <c r="K4094" s="196"/>
      <c r="L4094" s="223"/>
    </row>
    <row r="4095" spans="1:12" ht="25.5" customHeight="1">
      <c r="A4095" s="195"/>
      <c r="B4095" s="277"/>
      <c r="C4095" s="244"/>
      <c r="D4095" s="244"/>
      <c r="E4095" s="245"/>
      <c r="F4095" s="246"/>
      <c r="G4095" s="196"/>
      <c r="H4095" s="196"/>
      <c r="I4095" s="196"/>
      <c r="J4095" s="196"/>
      <c r="K4095" s="196"/>
      <c r="L4095" s="223"/>
    </row>
    <row r="4096" spans="1:12" ht="25.5" customHeight="1">
      <c r="A4096" s="195"/>
      <c r="B4096" s="277"/>
      <c r="C4096" s="244"/>
      <c r="D4096" s="244"/>
      <c r="E4096" s="245"/>
      <c r="F4096" s="246"/>
      <c r="G4096" s="196"/>
      <c r="H4096" s="196"/>
      <c r="I4096" s="196"/>
      <c r="J4096" s="196"/>
      <c r="K4096" s="196"/>
      <c r="L4096" s="223"/>
    </row>
    <row r="4097" spans="1:12" ht="25.5" customHeight="1">
      <c r="A4097" s="195"/>
      <c r="B4097" s="277"/>
      <c r="C4097" s="244"/>
      <c r="D4097" s="244"/>
      <c r="E4097" s="245"/>
      <c r="F4097" s="246"/>
      <c r="G4097" s="196"/>
      <c r="H4097" s="196"/>
      <c r="I4097" s="196"/>
      <c r="J4097" s="196"/>
      <c r="K4097" s="196"/>
      <c r="L4097" s="223"/>
    </row>
    <row r="4098" spans="1:12" ht="25.5" customHeight="1">
      <c r="A4098" s="195"/>
      <c r="B4098" s="277"/>
      <c r="C4098" s="244"/>
      <c r="D4098" s="244"/>
      <c r="E4098" s="245"/>
      <c r="F4098" s="246"/>
      <c r="G4098" s="196"/>
      <c r="H4098" s="196"/>
      <c r="I4098" s="196"/>
      <c r="J4098" s="196"/>
      <c r="K4098" s="196"/>
      <c r="L4098" s="223"/>
    </row>
    <row r="4099" spans="1:12" ht="25.5" customHeight="1">
      <c r="A4099" s="195"/>
      <c r="B4099" s="277"/>
      <c r="C4099" s="244"/>
      <c r="D4099" s="244"/>
      <c r="E4099" s="245"/>
      <c r="F4099" s="246"/>
      <c r="G4099" s="196"/>
      <c r="H4099" s="196"/>
      <c r="I4099" s="196"/>
      <c r="J4099" s="196"/>
      <c r="K4099" s="196"/>
      <c r="L4099" s="223"/>
    </row>
    <row r="4100" spans="1:12" ht="25.5" customHeight="1">
      <c r="A4100" s="195"/>
      <c r="B4100" s="277"/>
      <c r="C4100" s="244"/>
      <c r="D4100" s="244"/>
      <c r="E4100" s="245"/>
      <c r="F4100" s="246"/>
      <c r="G4100" s="196"/>
      <c r="H4100" s="196"/>
      <c r="I4100" s="196"/>
      <c r="J4100" s="196"/>
      <c r="K4100" s="196"/>
      <c r="L4100" s="223"/>
    </row>
    <row r="4101" spans="1:12" ht="25.5" customHeight="1">
      <c r="A4101" s="195"/>
      <c r="B4101" s="277"/>
      <c r="C4101" s="244"/>
      <c r="D4101" s="244"/>
      <c r="E4101" s="245"/>
      <c r="F4101" s="246"/>
      <c r="G4101" s="196"/>
      <c r="H4101" s="196"/>
      <c r="I4101" s="196"/>
      <c r="J4101" s="196"/>
      <c r="K4101" s="196"/>
      <c r="L4101" s="223"/>
    </row>
    <row r="4102" spans="1:12" ht="25.5" customHeight="1">
      <c r="A4102" s="195"/>
      <c r="B4102" s="277"/>
      <c r="C4102" s="244"/>
      <c r="D4102" s="244"/>
      <c r="E4102" s="245"/>
      <c r="F4102" s="246"/>
      <c r="G4102" s="196"/>
      <c r="H4102" s="196"/>
      <c r="I4102" s="196"/>
      <c r="J4102" s="196"/>
      <c r="K4102" s="196"/>
      <c r="L4102" s="223"/>
    </row>
    <row r="4103" spans="1:12" ht="25.5" customHeight="1">
      <c r="A4103" s="195"/>
      <c r="B4103" s="277"/>
      <c r="C4103" s="244"/>
      <c r="D4103" s="244"/>
      <c r="E4103" s="245"/>
      <c r="F4103" s="246"/>
      <c r="G4103" s="196"/>
      <c r="H4103" s="196"/>
      <c r="I4103" s="196"/>
      <c r="J4103" s="196"/>
      <c r="K4103" s="196"/>
      <c r="L4103" s="223"/>
    </row>
    <row r="4104" spans="1:12" ht="25.5" customHeight="1">
      <c r="A4104" s="195"/>
      <c r="B4104" s="277"/>
      <c r="C4104" s="244"/>
      <c r="D4104" s="244"/>
      <c r="E4104" s="245"/>
      <c r="F4104" s="246"/>
      <c r="G4104" s="196"/>
      <c r="H4104" s="196"/>
      <c r="I4104" s="196"/>
      <c r="J4104" s="196"/>
      <c r="K4104" s="196"/>
      <c r="L4104" s="223"/>
    </row>
    <row r="4105" spans="1:12" ht="25.5" customHeight="1">
      <c r="A4105" s="195"/>
      <c r="B4105" s="277"/>
      <c r="C4105" s="244"/>
      <c r="D4105" s="244"/>
      <c r="E4105" s="245"/>
      <c r="F4105" s="246"/>
      <c r="G4105" s="196"/>
      <c r="H4105" s="196"/>
      <c r="I4105" s="196"/>
      <c r="J4105" s="196"/>
      <c r="K4105" s="196"/>
      <c r="L4105" s="223"/>
    </row>
    <row r="4106" spans="1:12" ht="25.5" customHeight="1">
      <c r="A4106" s="195"/>
      <c r="B4106" s="277"/>
      <c r="C4106" s="244"/>
      <c r="D4106" s="244"/>
      <c r="E4106" s="245"/>
      <c r="F4106" s="246"/>
      <c r="G4106" s="196"/>
      <c r="H4106" s="196"/>
      <c r="I4106" s="196"/>
      <c r="J4106" s="196"/>
      <c r="K4106" s="196"/>
      <c r="L4106" s="223"/>
    </row>
    <row r="4107" spans="1:12" ht="25.5" customHeight="1">
      <c r="A4107" s="195"/>
      <c r="B4107" s="277"/>
      <c r="C4107" s="244"/>
      <c r="D4107" s="244"/>
      <c r="E4107" s="245"/>
      <c r="F4107" s="246"/>
      <c r="G4107" s="196"/>
      <c r="H4107" s="196"/>
      <c r="I4107" s="196"/>
      <c r="J4107" s="196"/>
      <c r="K4107" s="196"/>
      <c r="L4107" s="223"/>
    </row>
    <row r="4108" spans="1:12" ht="25.5" customHeight="1">
      <c r="A4108" s="195"/>
      <c r="B4108" s="277"/>
      <c r="C4108" s="244"/>
      <c r="D4108" s="244"/>
      <c r="E4108" s="245"/>
      <c r="F4108" s="246"/>
      <c r="G4108" s="196"/>
      <c r="H4108" s="196"/>
      <c r="I4108" s="196"/>
      <c r="J4108" s="196"/>
      <c r="K4108" s="196"/>
      <c r="L4108" s="223"/>
    </row>
    <row r="4109" spans="1:12" ht="25.5" customHeight="1">
      <c r="A4109" s="195"/>
      <c r="B4109" s="277"/>
      <c r="C4109" s="244"/>
      <c r="D4109" s="244"/>
      <c r="E4109" s="245"/>
      <c r="F4109" s="246"/>
      <c r="G4109" s="196"/>
      <c r="H4109" s="196"/>
      <c r="I4109" s="196"/>
      <c r="J4109" s="196"/>
      <c r="K4109" s="196"/>
      <c r="L4109" s="223"/>
    </row>
    <row r="4110" spans="1:12" ht="25.5" customHeight="1">
      <c r="A4110" s="195"/>
      <c r="B4110" s="277"/>
      <c r="C4110" s="244"/>
      <c r="D4110" s="244"/>
      <c r="E4110" s="245"/>
      <c r="F4110" s="246"/>
      <c r="G4110" s="196"/>
      <c r="H4110" s="196"/>
      <c r="I4110" s="196"/>
      <c r="J4110" s="196"/>
      <c r="K4110" s="196"/>
      <c r="L4110" s="223"/>
    </row>
    <row r="4111" spans="1:12" ht="25.5" customHeight="1">
      <c r="A4111" s="195"/>
      <c r="B4111" s="277"/>
      <c r="C4111" s="244"/>
      <c r="D4111" s="244"/>
      <c r="E4111" s="245"/>
      <c r="F4111" s="246"/>
      <c r="G4111" s="196"/>
      <c r="H4111" s="196"/>
      <c r="I4111" s="196"/>
      <c r="J4111" s="196"/>
      <c r="K4111" s="196"/>
      <c r="L4111" s="223"/>
    </row>
    <row r="4112" spans="1:12" ht="25.5" customHeight="1">
      <c r="A4112" s="195"/>
      <c r="B4112" s="277"/>
      <c r="C4112" s="244"/>
      <c r="D4112" s="244"/>
      <c r="E4112" s="245"/>
      <c r="F4112" s="246"/>
      <c r="G4112" s="196"/>
      <c r="H4112" s="196"/>
      <c r="I4112" s="196"/>
      <c r="J4112" s="196"/>
      <c r="K4112" s="196"/>
      <c r="L4112" s="223"/>
    </row>
    <row r="4113" spans="1:12" ht="25.5" customHeight="1">
      <c r="A4113" s="195"/>
      <c r="B4113" s="277"/>
      <c r="C4113" s="244"/>
      <c r="D4113" s="244"/>
      <c r="E4113" s="245"/>
      <c r="F4113" s="246"/>
      <c r="G4113" s="196"/>
      <c r="H4113" s="196"/>
      <c r="I4113" s="196"/>
      <c r="J4113" s="196"/>
      <c r="K4113" s="196"/>
      <c r="L4113" s="223"/>
    </row>
    <row r="4114" spans="1:12" ht="25.5" customHeight="1">
      <c r="A4114" s="195"/>
      <c r="B4114" s="277"/>
      <c r="C4114" s="244"/>
      <c r="D4114" s="244"/>
      <c r="E4114" s="245"/>
      <c r="F4114" s="246"/>
      <c r="G4114" s="196"/>
      <c r="H4114" s="196"/>
      <c r="I4114" s="196"/>
      <c r="J4114" s="196"/>
      <c r="K4114" s="196"/>
      <c r="L4114" s="223"/>
    </row>
    <row r="4115" spans="1:12" ht="25.5" customHeight="1">
      <c r="A4115" s="195"/>
      <c r="B4115" s="277"/>
      <c r="C4115" s="244"/>
      <c r="D4115" s="244"/>
      <c r="E4115" s="245"/>
      <c r="F4115" s="246"/>
      <c r="G4115" s="196"/>
      <c r="H4115" s="196"/>
      <c r="I4115" s="196"/>
      <c r="J4115" s="196"/>
      <c r="K4115" s="196"/>
      <c r="L4115" s="223"/>
    </row>
    <row r="4116" spans="1:12" ht="25.5" customHeight="1">
      <c r="A4116" s="195"/>
      <c r="B4116" s="277"/>
      <c r="C4116" s="244"/>
      <c r="D4116" s="244"/>
      <c r="E4116" s="245"/>
      <c r="F4116" s="246"/>
      <c r="G4116" s="196"/>
      <c r="H4116" s="196"/>
      <c r="I4116" s="196"/>
      <c r="J4116" s="196"/>
      <c r="K4116" s="196"/>
      <c r="L4116" s="223"/>
    </row>
    <row r="4117" spans="1:12" ht="25.5" customHeight="1">
      <c r="A4117" s="195"/>
      <c r="B4117" s="277"/>
      <c r="C4117" s="244"/>
      <c r="D4117" s="244"/>
      <c r="E4117" s="245"/>
      <c r="F4117" s="246"/>
      <c r="G4117" s="196"/>
      <c r="H4117" s="196"/>
      <c r="I4117" s="196"/>
      <c r="J4117" s="196"/>
      <c r="K4117" s="196"/>
      <c r="L4117" s="223"/>
    </row>
    <row r="4118" spans="1:12" ht="25.5" customHeight="1">
      <c r="A4118" s="195"/>
      <c r="B4118" s="277"/>
      <c r="C4118" s="244"/>
      <c r="D4118" s="244"/>
      <c r="E4118" s="245"/>
      <c r="F4118" s="246"/>
      <c r="G4118" s="196"/>
      <c r="H4118" s="196"/>
      <c r="I4118" s="196"/>
      <c r="J4118" s="196"/>
      <c r="K4118" s="196"/>
      <c r="L4118" s="223"/>
    </row>
    <row r="4119" spans="1:12" ht="25.5" customHeight="1">
      <c r="A4119" s="195"/>
      <c r="B4119" s="277"/>
      <c r="C4119" s="244"/>
      <c r="D4119" s="244"/>
      <c r="E4119" s="245"/>
      <c r="F4119" s="246"/>
      <c r="G4119" s="196"/>
      <c r="H4119" s="196"/>
      <c r="I4119" s="196"/>
      <c r="J4119" s="196"/>
      <c r="K4119" s="196"/>
      <c r="L4119" s="223"/>
    </row>
    <row r="4120" spans="1:12" ht="25.5" customHeight="1">
      <c r="A4120" s="195"/>
      <c r="B4120" s="277"/>
      <c r="C4120" s="244"/>
      <c r="D4120" s="244"/>
      <c r="E4120" s="245"/>
      <c r="F4120" s="246"/>
      <c r="G4120" s="196"/>
      <c r="H4120" s="196"/>
      <c r="I4120" s="196"/>
      <c r="J4120" s="196"/>
      <c r="K4120" s="196"/>
      <c r="L4120" s="223"/>
    </row>
    <row r="4121" spans="1:12" ht="25.5" customHeight="1">
      <c r="A4121" s="195"/>
      <c r="B4121" s="277"/>
      <c r="C4121" s="244"/>
      <c r="D4121" s="244"/>
      <c r="E4121" s="245"/>
      <c r="F4121" s="246"/>
      <c r="G4121" s="196"/>
      <c r="H4121" s="196"/>
      <c r="I4121" s="196"/>
      <c r="J4121" s="196"/>
      <c r="K4121" s="196"/>
      <c r="L4121" s="223"/>
    </row>
    <row r="4122" spans="1:12" ht="25.5" customHeight="1">
      <c r="A4122" s="195"/>
      <c r="B4122" s="277"/>
      <c r="C4122" s="244"/>
      <c r="D4122" s="244"/>
      <c r="E4122" s="245"/>
      <c r="F4122" s="246"/>
      <c r="G4122" s="196"/>
      <c r="H4122" s="196"/>
      <c r="I4122" s="196"/>
      <c r="J4122" s="196"/>
      <c r="K4122" s="196"/>
      <c r="L4122" s="223"/>
    </row>
    <row r="4123" spans="1:12" ht="25.5" customHeight="1">
      <c r="A4123" s="195"/>
      <c r="B4123" s="277"/>
      <c r="C4123" s="244"/>
      <c r="D4123" s="244"/>
      <c r="E4123" s="245"/>
      <c r="F4123" s="246"/>
      <c r="G4123" s="196"/>
      <c r="H4123" s="196"/>
      <c r="I4123" s="196"/>
      <c r="J4123" s="196"/>
      <c r="K4123" s="196"/>
      <c r="L4123" s="223"/>
    </row>
    <row r="4124" spans="1:12" ht="25.5" customHeight="1">
      <c r="A4124" s="195"/>
      <c r="B4124" s="277"/>
      <c r="C4124" s="244"/>
      <c r="D4124" s="244"/>
      <c r="E4124" s="245"/>
      <c r="F4124" s="246"/>
      <c r="G4124" s="196"/>
      <c r="H4124" s="196"/>
      <c r="I4124" s="196"/>
      <c r="J4124" s="196"/>
      <c r="K4124" s="196"/>
      <c r="L4124" s="223"/>
    </row>
    <row r="4125" spans="1:12" ht="25.5" customHeight="1">
      <c r="A4125" s="195"/>
      <c r="B4125" s="277"/>
      <c r="C4125" s="244"/>
      <c r="D4125" s="244"/>
      <c r="E4125" s="245"/>
      <c r="F4125" s="246"/>
      <c r="G4125" s="196"/>
      <c r="H4125" s="196"/>
      <c r="I4125" s="196"/>
      <c r="J4125" s="196"/>
      <c r="K4125" s="196"/>
      <c r="L4125" s="223"/>
    </row>
    <row r="4126" spans="1:12" ht="25.5" customHeight="1">
      <c r="A4126" s="195"/>
      <c r="B4126" s="277"/>
      <c r="C4126" s="244"/>
      <c r="D4126" s="244"/>
      <c r="E4126" s="245"/>
      <c r="F4126" s="246"/>
      <c r="G4126" s="196"/>
      <c r="H4126" s="196"/>
      <c r="I4126" s="196"/>
      <c r="J4126" s="196"/>
      <c r="K4126" s="196"/>
      <c r="L4126" s="223"/>
    </row>
    <row r="4127" spans="1:12" ht="25.5" customHeight="1">
      <c r="A4127" s="195"/>
      <c r="B4127" s="277"/>
      <c r="C4127" s="244"/>
      <c r="D4127" s="244"/>
      <c r="E4127" s="245"/>
      <c r="F4127" s="246"/>
      <c r="G4127" s="196"/>
      <c r="H4127" s="196"/>
      <c r="I4127" s="196"/>
      <c r="J4127" s="196"/>
      <c r="K4127" s="196"/>
      <c r="L4127" s="223"/>
    </row>
    <row r="4128" spans="1:12" ht="25.5" customHeight="1">
      <c r="A4128" s="195"/>
      <c r="B4128" s="277"/>
      <c r="C4128" s="244"/>
      <c r="D4128" s="244"/>
      <c r="E4128" s="245"/>
      <c r="F4128" s="246"/>
      <c r="G4128" s="196"/>
      <c r="H4128" s="196"/>
      <c r="I4128" s="196"/>
      <c r="J4128" s="196"/>
      <c r="K4128" s="196"/>
      <c r="L4128" s="223"/>
    </row>
    <row r="4129" spans="1:13" ht="25.5" customHeight="1">
      <c r="A4129" s="195"/>
      <c r="B4129" s="277"/>
      <c r="C4129" s="244"/>
      <c r="D4129" s="244"/>
      <c r="E4129" s="245"/>
      <c r="F4129" s="246"/>
      <c r="G4129" s="196"/>
      <c r="H4129" s="196"/>
      <c r="I4129" s="196"/>
      <c r="J4129" s="196"/>
      <c r="K4129" s="196"/>
      <c r="L4129" s="223"/>
    </row>
    <row r="4130" spans="1:13" ht="25.5" customHeight="1">
      <c r="A4130" s="195"/>
      <c r="B4130" s="277"/>
      <c r="C4130" s="244"/>
      <c r="D4130" s="244"/>
      <c r="E4130" s="245"/>
      <c r="F4130" s="246"/>
      <c r="G4130" s="196"/>
      <c r="H4130" s="196"/>
      <c r="I4130" s="196"/>
      <c r="J4130" s="196"/>
      <c r="K4130" s="196"/>
      <c r="L4130" s="223"/>
    </row>
    <row r="4131" spans="1:13" ht="25.5" customHeight="1">
      <c r="A4131" s="195"/>
      <c r="B4131" s="277"/>
      <c r="C4131" s="244"/>
      <c r="D4131" s="244"/>
      <c r="E4131" s="245"/>
      <c r="F4131" s="246"/>
      <c r="G4131" s="196"/>
      <c r="H4131" s="196"/>
      <c r="I4131" s="196"/>
      <c r="J4131" s="196"/>
      <c r="K4131" s="196"/>
      <c r="L4131" s="223"/>
    </row>
    <row r="4132" spans="1:13" ht="25.5" customHeight="1">
      <c r="A4132" s="195"/>
      <c r="B4132" s="277"/>
      <c r="C4132" s="244"/>
      <c r="D4132" s="244"/>
      <c r="E4132" s="245"/>
      <c r="F4132" s="246"/>
      <c r="G4132" s="196"/>
      <c r="H4132" s="196"/>
      <c r="I4132" s="196"/>
      <c r="J4132" s="196"/>
      <c r="K4132" s="196"/>
      <c r="L4132" s="223"/>
    </row>
    <row r="4133" spans="1:13" ht="25.5" customHeight="1">
      <c r="A4133" s="195"/>
      <c r="B4133" s="277"/>
      <c r="C4133" s="244"/>
      <c r="D4133" s="244"/>
      <c r="E4133" s="245"/>
      <c r="F4133" s="246"/>
      <c r="G4133" s="196"/>
      <c r="H4133" s="196"/>
      <c r="I4133" s="196"/>
      <c r="J4133" s="196"/>
      <c r="K4133" s="196"/>
      <c r="L4133" s="223"/>
    </row>
    <row r="4134" spans="1:13" ht="25.5" customHeight="1">
      <c r="A4134" s="195"/>
      <c r="B4134" s="277"/>
      <c r="C4134" s="244"/>
      <c r="D4134" s="244"/>
      <c r="E4134" s="245"/>
      <c r="F4134" s="246"/>
      <c r="G4134" s="196"/>
      <c r="H4134" s="196"/>
      <c r="I4134" s="196"/>
      <c r="J4134" s="196"/>
      <c r="K4134" s="196"/>
      <c r="L4134" s="223"/>
    </row>
    <row r="4135" spans="1:13" ht="25.5" customHeight="1">
      <c r="A4135" s="195"/>
      <c r="B4135" s="277"/>
      <c r="C4135" s="244"/>
      <c r="D4135" s="244"/>
      <c r="E4135" s="245"/>
      <c r="F4135" s="246"/>
      <c r="G4135" s="196"/>
      <c r="H4135" s="196"/>
      <c r="I4135" s="196"/>
      <c r="J4135" s="196"/>
      <c r="K4135" s="196"/>
      <c r="L4135" s="223"/>
    </row>
    <row r="4136" spans="1:13" ht="25.5" customHeight="1">
      <c r="A4136" s="195"/>
      <c r="B4136" s="277"/>
      <c r="C4136" s="244"/>
      <c r="D4136" s="244"/>
      <c r="E4136" s="245"/>
      <c r="F4136" s="246"/>
      <c r="G4136" s="196"/>
      <c r="H4136" s="196"/>
      <c r="I4136" s="196"/>
      <c r="J4136" s="196"/>
      <c r="K4136" s="196"/>
      <c r="L4136" s="223"/>
    </row>
    <row r="4137" spans="1:13" ht="25.5" customHeight="1">
      <c r="A4137" s="195"/>
      <c r="B4137" s="277"/>
      <c r="C4137" s="244"/>
      <c r="D4137" s="244"/>
      <c r="E4137" s="245"/>
      <c r="F4137" s="246"/>
      <c r="G4137" s="196"/>
      <c r="H4137" s="196"/>
      <c r="I4137" s="196"/>
      <c r="J4137" s="196"/>
      <c r="K4137" s="196"/>
      <c r="L4137" s="223"/>
    </row>
    <row r="4138" spans="1:13" ht="25.5" customHeight="1">
      <c r="A4138" s="195"/>
      <c r="B4138" s="277"/>
      <c r="C4138" s="244"/>
      <c r="D4138" s="244"/>
      <c r="E4138" s="245"/>
      <c r="F4138" s="246"/>
      <c r="G4138" s="196"/>
      <c r="H4138" s="196"/>
      <c r="I4138" s="196"/>
      <c r="J4138" s="196"/>
      <c r="K4138" s="196"/>
      <c r="L4138" s="223"/>
    </row>
    <row r="4139" spans="1:13" s="242" customFormat="1" ht="25.5" customHeight="1">
      <c r="A4139" s="236"/>
      <c r="B4139" s="278"/>
      <c r="C4139" s="237"/>
      <c r="D4139" s="237"/>
      <c r="E4139" s="245"/>
      <c r="F4139" s="238"/>
      <c r="G4139" s="239"/>
      <c r="H4139" s="239"/>
      <c r="I4139" s="239"/>
      <c r="J4139" s="239"/>
      <c r="K4139" s="239"/>
      <c r="L4139" s="240"/>
      <c r="M4139" s="241"/>
    </row>
    <row r="4140" spans="1:13" ht="25.5" customHeight="1">
      <c r="A4140" s="195"/>
      <c r="B4140" s="277"/>
      <c r="C4140" s="244"/>
      <c r="D4140" s="244"/>
      <c r="E4140" s="245"/>
      <c r="F4140" s="246"/>
      <c r="G4140" s="196"/>
      <c r="H4140" s="196"/>
      <c r="I4140" s="196"/>
      <c r="J4140" s="196"/>
      <c r="K4140" s="196"/>
      <c r="L4140" s="223"/>
    </row>
    <row r="4141" spans="1:13" ht="25.5" customHeight="1">
      <c r="A4141" s="195"/>
      <c r="B4141" s="277"/>
      <c r="C4141" s="244"/>
      <c r="D4141" s="244"/>
      <c r="E4141" s="245"/>
      <c r="F4141" s="246"/>
      <c r="G4141" s="196"/>
      <c r="H4141" s="196"/>
      <c r="I4141" s="196"/>
      <c r="J4141" s="196"/>
      <c r="K4141" s="196"/>
      <c r="L4141" s="223"/>
    </row>
    <row r="4142" spans="1:13" ht="25.5" customHeight="1">
      <c r="A4142" s="195"/>
      <c r="B4142" s="277"/>
      <c r="C4142" s="244"/>
      <c r="D4142" s="244"/>
      <c r="E4142" s="245"/>
      <c r="F4142" s="246"/>
      <c r="G4142" s="196"/>
      <c r="H4142" s="196"/>
      <c r="I4142" s="196"/>
      <c r="J4142" s="196"/>
      <c r="K4142" s="196"/>
      <c r="L4142" s="223"/>
    </row>
    <row r="4143" spans="1:13" ht="25.5" customHeight="1">
      <c r="A4143" s="195"/>
      <c r="B4143" s="277"/>
      <c r="C4143" s="244"/>
      <c r="D4143" s="244"/>
      <c r="E4143" s="245"/>
      <c r="F4143" s="246"/>
      <c r="G4143" s="196"/>
      <c r="H4143" s="196"/>
      <c r="I4143" s="196"/>
      <c r="J4143" s="196"/>
      <c r="K4143" s="196"/>
      <c r="L4143" s="223"/>
    </row>
    <row r="4144" spans="1:13" ht="25.5" customHeight="1">
      <c r="A4144" s="195"/>
      <c r="B4144" s="277"/>
      <c r="C4144" s="244"/>
      <c r="D4144" s="244"/>
      <c r="E4144" s="245"/>
      <c r="F4144" s="246"/>
      <c r="G4144" s="196"/>
      <c r="H4144" s="196"/>
      <c r="I4144" s="196"/>
      <c r="J4144" s="196"/>
      <c r="K4144" s="196"/>
      <c r="L4144" s="223"/>
    </row>
    <row r="4145" spans="1:12" ht="25.5" customHeight="1">
      <c r="A4145" s="195"/>
      <c r="B4145" s="277"/>
      <c r="C4145" s="244"/>
      <c r="D4145" s="244"/>
      <c r="E4145" s="245"/>
      <c r="F4145" s="246"/>
      <c r="G4145" s="196"/>
      <c r="H4145" s="196"/>
      <c r="I4145" s="196"/>
      <c r="J4145" s="196"/>
      <c r="K4145" s="196"/>
      <c r="L4145" s="223"/>
    </row>
    <row r="4146" spans="1:12" ht="25.5" customHeight="1">
      <c r="A4146" s="195"/>
      <c r="B4146" s="277"/>
      <c r="C4146" s="244"/>
      <c r="D4146" s="244"/>
      <c r="E4146" s="245"/>
      <c r="F4146" s="246"/>
      <c r="G4146" s="196"/>
      <c r="H4146" s="196"/>
      <c r="I4146" s="196"/>
      <c r="J4146" s="196"/>
      <c r="K4146" s="196"/>
      <c r="L4146" s="223"/>
    </row>
    <row r="4147" spans="1:12" ht="25.5" customHeight="1">
      <c r="A4147" s="195"/>
      <c r="B4147" s="277"/>
      <c r="C4147" s="244"/>
      <c r="D4147" s="244"/>
      <c r="E4147" s="245"/>
      <c r="F4147" s="246"/>
      <c r="G4147" s="196"/>
      <c r="H4147" s="196"/>
      <c r="I4147" s="196"/>
      <c r="J4147" s="196"/>
      <c r="K4147" s="196"/>
      <c r="L4147" s="223"/>
    </row>
    <row r="4148" spans="1:12" ht="25.5" customHeight="1">
      <c r="A4148" s="195"/>
      <c r="B4148" s="277"/>
      <c r="C4148" s="244"/>
      <c r="D4148" s="244"/>
      <c r="E4148" s="245"/>
      <c r="F4148" s="246"/>
      <c r="G4148" s="196"/>
      <c r="H4148" s="196"/>
      <c r="I4148" s="196"/>
      <c r="J4148" s="196"/>
      <c r="K4148" s="196"/>
      <c r="L4148" s="223"/>
    </row>
    <row r="4149" spans="1:12" ht="25.5" customHeight="1">
      <c r="A4149" s="195"/>
      <c r="B4149" s="277"/>
      <c r="C4149" s="244"/>
      <c r="D4149" s="244"/>
      <c r="E4149" s="245"/>
      <c r="F4149" s="246"/>
      <c r="G4149" s="196"/>
      <c r="H4149" s="196"/>
      <c r="I4149" s="196"/>
      <c r="J4149" s="196"/>
      <c r="K4149" s="196"/>
      <c r="L4149" s="223"/>
    </row>
    <row r="4150" spans="1:12" ht="25.5" customHeight="1">
      <c r="A4150" s="195"/>
      <c r="B4150" s="277"/>
      <c r="C4150" s="244"/>
      <c r="D4150" s="244"/>
      <c r="E4150" s="245"/>
      <c r="F4150" s="246"/>
      <c r="G4150" s="196"/>
      <c r="H4150" s="196"/>
      <c r="I4150" s="196"/>
      <c r="J4150" s="196"/>
      <c r="K4150" s="196"/>
      <c r="L4150" s="223"/>
    </row>
    <row r="4151" spans="1:12" ht="25.5" customHeight="1">
      <c r="A4151" s="195"/>
      <c r="B4151" s="277"/>
      <c r="C4151" s="244"/>
      <c r="D4151" s="244"/>
      <c r="E4151" s="245"/>
      <c r="F4151" s="246"/>
      <c r="G4151" s="196"/>
      <c r="H4151" s="196"/>
      <c r="I4151" s="196"/>
      <c r="J4151" s="196"/>
      <c r="K4151" s="196"/>
      <c r="L4151" s="223"/>
    </row>
    <row r="4152" spans="1:12" ht="25.5" customHeight="1">
      <c r="A4152" s="195"/>
      <c r="B4152" s="277"/>
      <c r="C4152" s="244"/>
      <c r="D4152" s="244"/>
      <c r="E4152" s="245"/>
      <c r="F4152" s="246"/>
      <c r="G4152" s="196"/>
      <c r="H4152" s="196"/>
      <c r="I4152" s="196"/>
      <c r="J4152" s="196"/>
      <c r="K4152" s="196"/>
      <c r="L4152" s="223"/>
    </row>
    <row r="4153" spans="1:12" ht="25.5" customHeight="1">
      <c r="A4153" s="195"/>
      <c r="B4153" s="277"/>
      <c r="C4153" s="244"/>
      <c r="D4153" s="244"/>
      <c r="E4153" s="245"/>
      <c r="F4153" s="246"/>
      <c r="G4153" s="196"/>
      <c r="H4153" s="196"/>
      <c r="I4153" s="196"/>
      <c r="J4153" s="196"/>
      <c r="K4153" s="196"/>
      <c r="L4153" s="223"/>
    </row>
    <row r="4154" spans="1:12" ht="25.5" customHeight="1">
      <c r="A4154" s="195"/>
      <c r="B4154" s="277"/>
      <c r="C4154" s="244"/>
      <c r="D4154" s="244"/>
      <c r="E4154" s="245"/>
      <c r="F4154" s="246"/>
      <c r="G4154" s="196"/>
      <c r="H4154" s="196"/>
      <c r="I4154" s="196"/>
      <c r="J4154" s="196"/>
      <c r="K4154" s="196"/>
      <c r="L4154" s="223"/>
    </row>
    <row r="4155" spans="1:12" ht="25.5" customHeight="1">
      <c r="A4155" s="195"/>
      <c r="B4155" s="277"/>
      <c r="C4155" s="244"/>
      <c r="D4155" s="244"/>
      <c r="E4155" s="245"/>
      <c r="F4155" s="246"/>
      <c r="G4155" s="196"/>
      <c r="H4155" s="196"/>
      <c r="I4155" s="196"/>
      <c r="J4155" s="196"/>
      <c r="K4155" s="196"/>
      <c r="L4155" s="223"/>
    </row>
    <row r="4156" spans="1:12" ht="25.5" customHeight="1">
      <c r="A4156" s="195"/>
      <c r="B4156" s="277"/>
      <c r="C4156" s="244"/>
      <c r="D4156" s="244"/>
      <c r="E4156" s="245"/>
      <c r="F4156" s="246"/>
      <c r="G4156" s="196"/>
      <c r="H4156" s="196"/>
      <c r="I4156" s="196"/>
      <c r="J4156" s="196"/>
      <c r="K4156" s="196"/>
      <c r="L4156" s="223"/>
    </row>
    <row r="4157" spans="1:12" ht="25.5" customHeight="1">
      <c r="A4157" s="195"/>
      <c r="B4157" s="277"/>
      <c r="C4157" s="244"/>
      <c r="D4157" s="244"/>
      <c r="E4157" s="245"/>
      <c r="F4157" s="246"/>
      <c r="G4157" s="196"/>
      <c r="H4157" s="196"/>
      <c r="I4157" s="196"/>
      <c r="J4157" s="196"/>
      <c r="K4157" s="196"/>
      <c r="L4157" s="223"/>
    </row>
    <row r="4158" spans="1:12" ht="25.5" customHeight="1">
      <c r="A4158" s="195"/>
      <c r="B4158" s="277"/>
      <c r="C4158" s="244"/>
      <c r="D4158" s="244"/>
      <c r="E4158" s="245"/>
      <c r="F4158" s="246"/>
      <c r="G4158" s="196"/>
      <c r="H4158" s="196"/>
      <c r="I4158" s="196"/>
      <c r="J4158" s="196"/>
      <c r="K4158" s="196"/>
      <c r="L4158" s="223"/>
    </row>
    <row r="4159" spans="1:12" ht="25.5" customHeight="1">
      <c r="A4159" s="195"/>
      <c r="B4159" s="277"/>
      <c r="C4159" s="244"/>
      <c r="D4159" s="244"/>
      <c r="E4159" s="245"/>
      <c r="F4159" s="246"/>
      <c r="G4159" s="196"/>
      <c r="H4159" s="196"/>
      <c r="I4159" s="196"/>
      <c r="J4159" s="196"/>
      <c r="K4159" s="196"/>
      <c r="L4159" s="223"/>
    </row>
    <row r="4160" spans="1:12" ht="25.5" customHeight="1">
      <c r="A4160" s="195"/>
      <c r="B4160" s="277"/>
      <c r="C4160" s="244"/>
      <c r="D4160" s="244"/>
      <c r="E4160" s="245"/>
      <c r="F4160" s="246"/>
      <c r="G4160" s="196"/>
      <c r="H4160" s="196"/>
      <c r="I4160" s="196"/>
      <c r="J4160" s="196"/>
      <c r="K4160" s="196"/>
      <c r="L4160" s="223"/>
    </row>
    <row r="4161" spans="1:12" ht="25.5" customHeight="1">
      <c r="A4161" s="195"/>
      <c r="B4161" s="277"/>
      <c r="C4161" s="244"/>
      <c r="D4161" s="244"/>
      <c r="E4161" s="245"/>
      <c r="F4161" s="246"/>
      <c r="G4161" s="196"/>
      <c r="H4161" s="196"/>
      <c r="I4161" s="196"/>
      <c r="J4161" s="196"/>
      <c r="K4161" s="196"/>
      <c r="L4161" s="223"/>
    </row>
    <row r="4162" spans="1:12" ht="25.5" customHeight="1">
      <c r="A4162" s="195"/>
      <c r="B4162" s="277"/>
      <c r="C4162" s="244"/>
      <c r="D4162" s="244"/>
      <c r="E4162" s="245"/>
      <c r="F4162" s="246"/>
      <c r="G4162" s="196"/>
      <c r="H4162" s="196"/>
      <c r="I4162" s="196"/>
      <c r="J4162" s="196"/>
      <c r="K4162" s="196"/>
      <c r="L4162" s="223"/>
    </row>
    <row r="4163" spans="1:12" ht="25.5" customHeight="1">
      <c r="A4163" s="195"/>
      <c r="B4163" s="277"/>
      <c r="C4163" s="244"/>
      <c r="D4163" s="244"/>
      <c r="E4163" s="245"/>
      <c r="F4163" s="246"/>
      <c r="G4163" s="196"/>
      <c r="H4163" s="196"/>
      <c r="I4163" s="196"/>
      <c r="J4163" s="196"/>
      <c r="K4163" s="196"/>
      <c r="L4163" s="223"/>
    </row>
    <row r="4164" spans="1:12" ht="25.5" customHeight="1">
      <c r="A4164" s="195"/>
      <c r="B4164" s="277"/>
      <c r="C4164" s="244"/>
      <c r="D4164" s="244"/>
      <c r="E4164" s="245"/>
      <c r="F4164" s="246"/>
      <c r="G4164" s="196"/>
      <c r="H4164" s="196"/>
      <c r="I4164" s="196"/>
      <c r="J4164" s="196"/>
      <c r="K4164" s="196"/>
      <c r="L4164" s="223"/>
    </row>
    <row r="4165" spans="1:12" ht="25.5" customHeight="1">
      <c r="A4165" s="195"/>
      <c r="B4165" s="277"/>
      <c r="C4165" s="244"/>
      <c r="D4165" s="244"/>
      <c r="E4165" s="245"/>
      <c r="F4165" s="246"/>
      <c r="G4165" s="196"/>
      <c r="H4165" s="196"/>
      <c r="I4165" s="196"/>
      <c r="J4165" s="196"/>
      <c r="K4165" s="196"/>
      <c r="L4165" s="223"/>
    </row>
    <row r="4166" spans="1:12" ht="25.5" customHeight="1">
      <c r="A4166" s="195"/>
      <c r="B4166" s="277"/>
      <c r="C4166" s="244"/>
      <c r="D4166" s="244"/>
      <c r="E4166" s="245"/>
      <c r="F4166" s="246"/>
      <c r="G4166" s="196"/>
      <c r="H4166" s="196"/>
      <c r="I4166" s="196"/>
      <c r="J4166" s="196"/>
      <c r="K4166" s="196"/>
      <c r="L4166" s="223"/>
    </row>
    <row r="4167" spans="1:12" ht="25.5" customHeight="1">
      <c r="A4167" s="195"/>
      <c r="B4167" s="277"/>
      <c r="C4167" s="244"/>
      <c r="D4167" s="244"/>
      <c r="E4167" s="245"/>
      <c r="F4167" s="246"/>
      <c r="G4167" s="196"/>
      <c r="H4167" s="196"/>
      <c r="I4167" s="196"/>
      <c r="J4167" s="196"/>
      <c r="K4167" s="196"/>
      <c r="L4167" s="223"/>
    </row>
    <row r="4168" spans="1:12" ht="25.5" customHeight="1">
      <c r="A4168" s="195"/>
      <c r="B4168" s="277"/>
      <c r="C4168" s="244"/>
      <c r="D4168" s="244"/>
      <c r="E4168" s="245"/>
      <c r="F4168" s="246"/>
      <c r="G4168" s="196"/>
      <c r="H4168" s="196"/>
      <c r="I4168" s="196"/>
      <c r="J4168" s="196"/>
      <c r="K4168" s="196"/>
      <c r="L4168" s="223"/>
    </row>
    <row r="4169" spans="1:12" ht="25.5" customHeight="1">
      <c r="A4169" s="195"/>
      <c r="B4169" s="277"/>
      <c r="C4169" s="244"/>
      <c r="D4169" s="244"/>
      <c r="E4169" s="245"/>
      <c r="F4169" s="246"/>
      <c r="G4169" s="196"/>
      <c r="H4169" s="196"/>
      <c r="I4169" s="196"/>
      <c r="J4169" s="196"/>
      <c r="K4169" s="196"/>
      <c r="L4169" s="223"/>
    </row>
    <row r="4170" spans="1:12" ht="25.5" customHeight="1">
      <c r="A4170" s="195"/>
      <c r="B4170" s="277"/>
      <c r="C4170" s="244"/>
      <c r="D4170" s="244"/>
      <c r="E4170" s="245"/>
      <c r="F4170" s="246"/>
      <c r="G4170" s="196"/>
      <c r="H4170" s="196"/>
      <c r="I4170" s="196"/>
      <c r="J4170" s="196"/>
      <c r="K4170" s="196"/>
      <c r="L4170" s="223"/>
    </row>
    <row r="4171" spans="1:12" ht="25.5" customHeight="1">
      <c r="A4171" s="195"/>
      <c r="B4171" s="277"/>
      <c r="C4171" s="244"/>
      <c r="D4171" s="244"/>
      <c r="E4171" s="245"/>
      <c r="F4171" s="246"/>
      <c r="G4171" s="196"/>
      <c r="H4171" s="196"/>
      <c r="I4171" s="196"/>
      <c r="J4171" s="196"/>
      <c r="K4171" s="196"/>
      <c r="L4171" s="223"/>
    </row>
    <row r="4172" spans="1:12" ht="25.5" customHeight="1">
      <c r="A4172" s="195"/>
      <c r="B4172" s="277"/>
      <c r="C4172" s="244"/>
      <c r="D4172" s="244"/>
      <c r="E4172" s="245"/>
      <c r="F4172" s="246"/>
      <c r="G4172" s="196"/>
      <c r="H4172" s="196"/>
      <c r="I4172" s="196"/>
      <c r="J4172" s="196"/>
      <c r="K4172" s="196"/>
      <c r="L4172" s="223"/>
    </row>
    <row r="4173" spans="1:12" ht="25.5" customHeight="1">
      <c r="A4173" s="195"/>
      <c r="B4173" s="277"/>
      <c r="C4173" s="244"/>
      <c r="D4173" s="244"/>
      <c r="E4173" s="245"/>
      <c r="F4173" s="246"/>
      <c r="G4173" s="196"/>
      <c r="H4173" s="196"/>
      <c r="I4173" s="196"/>
      <c r="J4173" s="196"/>
      <c r="K4173" s="196"/>
      <c r="L4173" s="223"/>
    </row>
    <row r="4174" spans="1:12" ht="25.5" customHeight="1">
      <c r="A4174" s="195"/>
      <c r="B4174" s="277"/>
      <c r="C4174" s="244"/>
      <c r="D4174" s="244"/>
      <c r="E4174" s="245"/>
      <c r="F4174" s="246"/>
      <c r="G4174" s="196"/>
      <c r="H4174" s="196"/>
      <c r="I4174" s="196"/>
      <c r="J4174" s="196"/>
      <c r="K4174" s="196"/>
      <c r="L4174" s="223"/>
    </row>
    <row r="4175" spans="1:12" ht="25.5" customHeight="1">
      <c r="A4175" s="195"/>
      <c r="B4175" s="277"/>
      <c r="C4175" s="244"/>
      <c r="D4175" s="244"/>
      <c r="E4175" s="245"/>
      <c r="F4175" s="246"/>
      <c r="G4175" s="196"/>
      <c r="H4175" s="196"/>
      <c r="I4175" s="196"/>
      <c r="J4175" s="196"/>
      <c r="K4175" s="196"/>
      <c r="L4175" s="223"/>
    </row>
    <row r="4176" spans="1:12" ht="25.5" customHeight="1">
      <c r="A4176" s="195"/>
      <c r="B4176" s="277"/>
      <c r="C4176" s="244"/>
      <c r="D4176" s="244"/>
      <c r="E4176" s="245"/>
      <c r="F4176" s="246"/>
      <c r="G4176" s="196"/>
      <c r="H4176" s="196"/>
      <c r="I4176" s="196"/>
      <c r="J4176" s="196"/>
      <c r="K4176" s="196"/>
      <c r="L4176" s="223"/>
    </row>
    <row r="4177" spans="1:12" ht="25.5" customHeight="1">
      <c r="A4177" s="195"/>
      <c r="B4177" s="277"/>
      <c r="C4177" s="244"/>
      <c r="D4177" s="244"/>
      <c r="E4177" s="245"/>
      <c r="F4177" s="246"/>
      <c r="G4177" s="196"/>
      <c r="H4177" s="196"/>
      <c r="I4177" s="196"/>
      <c r="J4177" s="196"/>
      <c r="K4177" s="196"/>
      <c r="L4177" s="223"/>
    </row>
    <row r="4178" spans="1:12" ht="25.5" customHeight="1">
      <c r="A4178" s="195"/>
      <c r="B4178" s="277"/>
      <c r="C4178" s="244"/>
      <c r="D4178" s="244"/>
      <c r="E4178" s="245"/>
      <c r="F4178" s="246"/>
      <c r="G4178" s="196"/>
      <c r="H4178" s="196"/>
      <c r="I4178" s="196"/>
      <c r="J4178" s="196"/>
      <c r="K4178" s="196"/>
      <c r="L4178" s="223"/>
    </row>
    <row r="4179" spans="1:12" ht="25.5" customHeight="1">
      <c r="A4179" s="195"/>
      <c r="B4179" s="277"/>
      <c r="C4179" s="244"/>
      <c r="D4179" s="244"/>
      <c r="E4179" s="245"/>
      <c r="F4179" s="246"/>
      <c r="G4179" s="196"/>
      <c r="H4179" s="196"/>
      <c r="I4179" s="196"/>
      <c r="J4179" s="196"/>
      <c r="K4179" s="196"/>
      <c r="L4179" s="223"/>
    </row>
    <row r="4180" spans="1:12" ht="25.5" customHeight="1">
      <c r="A4180" s="195"/>
      <c r="B4180" s="277"/>
      <c r="C4180" s="244"/>
      <c r="D4180" s="244"/>
      <c r="E4180" s="245"/>
      <c r="F4180" s="246"/>
      <c r="G4180" s="196"/>
      <c r="H4180" s="196"/>
      <c r="I4180" s="196"/>
      <c r="J4180" s="196"/>
      <c r="K4180" s="196"/>
      <c r="L4180" s="223"/>
    </row>
    <row r="4181" spans="1:12" ht="25.5" customHeight="1">
      <c r="A4181" s="195"/>
      <c r="B4181" s="277"/>
      <c r="C4181" s="244"/>
      <c r="D4181" s="244"/>
      <c r="E4181" s="245"/>
      <c r="F4181" s="246"/>
      <c r="G4181" s="196"/>
      <c r="H4181" s="196"/>
      <c r="I4181" s="196"/>
      <c r="J4181" s="196"/>
      <c r="K4181" s="196"/>
      <c r="L4181" s="223"/>
    </row>
    <row r="4182" spans="1:12" ht="25.5" customHeight="1">
      <c r="A4182" s="195"/>
      <c r="B4182" s="277"/>
      <c r="C4182" s="244"/>
      <c r="D4182" s="244"/>
      <c r="E4182" s="245"/>
      <c r="F4182" s="246"/>
      <c r="G4182" s="196"/>
      <c r="H4182" s="196"/>
      <c r="I4182" s="196"/>
      <c r="J4182" s="196"/>
      <c r="K4182" s="196"/>
      <c r="L4182" s="223"/>
    </row>
    <row r="4183" spans="1:12" ht="25.5" customHeight="1">
      <c r="A4183" s="195"/>
      <c r="B4183" s="277"/>
      <c r="C4183" s="244"/>
      <c r="D4183" s="244"/>
      <c r="E4183" s="245"/>
      <c r="F4183" s="246"/>
      <c r="G4183" s="196"/>
      <c r="H4183" s="196"/>
      <c r="I4183" s="196"/>
      <c r="J4183" s="196"/>
      <c r="K4183" s="196"/>
      <c r="L4183" s="223"/>
    </row>
    <row r="4184" spans="1:12" ht="25.5" customHeight="1">
      <c r="A4184" s="195"/>
      <c r="B4184" s="277"/>
      <c r="C4184" s="244"/>
      <c r="D4184" s="244"/>
      <c r="E4184" s="245"/>
      <c r="F4184" s="246"/>
      <c r="G4184" s="196"/>
      <c r="H4184" s="196"/>
      <c r="I4184" s="196"/>
      <c r="J4184" s="196"/>
      <c r="K4184" s="196"/>
      <c r="L4184" s="223"/>
    </row>
    <row r="4185" spans="1:12" ht="25.5" customHeight="1">
      <c r="A4185" s="195"/>
      <c r="B4185" s="277"/>
      <c r="C4185" s="244"/>
      <c r="D4185" s="244"/>
      <c r="E4185" s="245"/>
      <c r="F4185" s="246"/>
      <c r="G4185" s="196"/>
      <c r="H4185" s="196"/>
      <c r="I4185" s="196"/>
      <c r="J4185" s="196"/>
      <c r="K4185" s="196"/>
      <c r="L4185" s="223"/>
    </row>
    <row r="4186" spans="1:12" ht="25.5" customHeight="1">
      <c r="A4186" s="195"/>
      <c r="B4186" s="277"/>
      <c r="C4186" s="244"/>
      <c r="D4186" s="244"/>
      <c r="E4186" s="245"/>
      <c r="F4186" s="246"/>
      <c r="G4186" s="196"/>
      <c r="H4186" s="196"/>
      <c r="I4186" s="196"/>
      <c r="J4186" s="196"/>
      <c r="K4186" s="196"/>
      <c r="L4186" s="223"/>
    </row>
    <row r="4187" spans="1:12" ht="25.5" customHeight="1">
      <c r="A4187" s="195"/>
      <c r="B4187" s="277"/>
      <c r="C4187" s="244"/>
      <c r="D4187" s="244"/>
      <c r="E4187" s="245"/>
      <c r="F4187" s="246"/>
      <c r="G4187" s="196"/>
      <c r="H4187" s="196"/>
      <c r="I4187" s="196"/>
      <c r="J4187" s="196"/>
      <c r="K4187" s="196"/>
      <c r="L4187" s="223"/>
    </row>
    <row r="4188" spans="1:12" ht="25.5" customHeight="1">
      <c r="A4188" s="195"/>
      <c r="B4188" s="277"/>
      <c r="C4188" s="244"/>
      <c r="D4188" s="244"/>
      <c r="E4188" s="245"/>
      <c r="F4188" s="246"/>
      <c r="G4188" s="196"/>
      <c r="H4188" s="196"/>
      <c r="I4188" s="196"/>
      <c r="J4188" s="196"/>
      <c r="K4188" s="196"/>
      <c r="L4188" s="223"/>
    </row>
    <row r="4189" spans="1:12" ht="25.5" customHeight="1">
      <c r="A4189" s="195"/>
      <c r="B4189" s="277"/>
      <c r="C4189" s="244"/>
      <c r="D4189" s="244"/>
      <c r="E4189" s="245"/>
      <c r="F4189" s="246"/>
      <c r="G4189" s="196"/>
      <c r="H4189" s="196"/>
      <c r="I4189" s="196"/>
      <c r="J4189" s="196"/>
      <c r="K4189" s="196"/>
      <c r="L4189" s="223"/>
    </row>
    <row r="4190" spans="1:12" ht="25.5" customHeight="1">
      <c r="A4190" s="195"/>
      <c r="B4190" s="277"/>
      <c r="C4190" s="244"/>
      <c r="D4190" s="244"/>
      <c r="E4190" s="245"/>
      <c r="F4190" s="246"/>
      <c r="G4190" s="196"/>
      <c r="H4190" s="196"/>
      <c r="I4190" s="196"/>
      <c r="J4190" s="196"/>
      <c r="K4190" s="196"/>
      <c r="L4190" s="223"/>
    </row>
    <row r="4191" spans="1:12" ht="25.5" customHeight="1">
      <c r="A4191" s="195"/>
      <c r="B4191" s="277"/>
      <c r="C4191" s="244"/>
      <c r="D4191" s="244"/>
      <c r="E4191" s="245"/>
      <c r="F4191" s="246"/>
      <c r="G4191" s="196"/>
      <c r="H4191" s="196"/>
      <c r="I4191" s="196"/>
      <c r="J4191" s="196"/>
      <c r="K4191" s="196"/>
      <c r="L4191" s="223"/>
    </row>
    <row r="4192" spans="1:12" ht="25.5" customHeight="1">
      <c r="A4192" s="195"/>
      <c r="B4192" s="277"/>
      <c r="C4192" s="244"/>
      <c r="D4192" s="244"/>
      <c r="E4192" s="245"/>
      <c r="F4192" s="246"/>
      <c r="G4192" s="196"/>
      <c r="H4192" s="196"/>
      <c r="I4192" s="196"/>
      <c r="J4192" s="196"/>
      <c r="K4192" s="196"/>
      <c r="L4192" s="223"/>
    </row>
    <row r="4193" spans="1:13" ht="25.5" customHeight="1">
      <c r="A4193" s="195"/>
      <c r="B4193" s="277"/>
      <c r="C4193" s="244"/>
      <c r="D4193" s="244"/>
      <c r="E4193" s="245"/>
      <c r="F4193" s="246"/>
      <c r="G4193" s="196"/>
      <c r="H4193" s="196"/>
      <c r="I4193" s="196"/>
      <c r="J4193" s="196"/>
      <c r="K4193" s="196"/>
      <c r="L4193" s="223"/>
    </row>
    <row r="4194" spans="1:13" ht="25.5" customHeight="1">
      <c r="A4194" s="195"/>
      <c r="B4194" s="277"/>
      <c r="C4194" s="244"/>
      <c r="D4194" s="244"/>
      <c r="E4194" s="245"/>
      <c r="F4194" s="246"/>
      <c r="G4194" s="196"/>
      <c r="H4194" s="196"/>
      <c r="I4194" s="196"/>
      <c r="J4194" s="196"/>
      <c r="K4194" s="196"/>
      <c r="L4194" s="223"/>
    </row>
    <row r="4195" spans="1:13" ht="25.5" customHeight="1">
      <c r="A4195" s="195"/>
      <c r="B4195" s="277"/>
      <c r="C4195" s="244"/>
      <c r="D4195" s="244"/>
      <c r="E4195" s="245"/>
      <c r="F4195" s="246"/>
      <c r="G4195" s="196"/>
      <c r="H4195" s="196"/>
      <c r="I4195" s="196"/>
      <c r="J4195" s="196"/>
      <c r="K4195" s="196"/>
      <c r="L4195" s="223"/>
    </row>
    <row r="4196" spans="1:13" ht="25.5" customHeight="1">
      <c r="A4196" s="195"/>
      <c r="B4196" s="277"/>
      <c r="C4196" s="244"/>
      <c r="D4196" s="244"/>
      <c r="E4196" s="245"/>
      <c r="F4196" s="246"/>
      <c r="G4196" s="196"/>
      <c r="H4196" s="196"/>
      <c r="I4196" s="196"/>
      <c r="J4196" s="196"/>
      <c r="K4196" s="196"/>
      <c r="L4196" s="223"/>
    </row>
    <row r="4197" spans="1:13" ht="25.5" customHeight="1">
      <c r="A4197" s="195"/>
      <c r="B4197" s="277"/>
      <c r="C4197" s="244"/>
      <c r="D4197" s="244"/>
      <c r="E4197" s="245"/>
      <c r="F4197" s="246"/>
      <c r="G4197" s="196"/>
      <c r="H4197" s="196"/>
      <c r="I4197" s="196"/>
      <c r="J4197" s="196"/>
      <c r="K4197" s="196"/>
      <c r="L4197" s="223"/>
    </row>
    <row r="4198" spans="1:13" ht="25.5" customHeight="1">
      <c r="A4198" s="195"/>
      <c r="B4198" s="277"/>
      <c r="C4198" s="244"/>
      <c r="D4198" s="244"/>
      <c r="E4198" s="245"/>
      <c r="F4198" s="246"/>
      <c r="G4198" s="196"/>
      <c r="H4198" s="196"/>
      <c r="I4198" s="196"/>
      <c r="J4198" s="196"/>
      <c r="K4198" s="196"/>
      <c r="L4198" s="223"/>
    </row>
    <row r="4199" spans="1:13" ht="25.5" customHeight="1">
      <c r="A4199" s="195"/>
      <c r="B4199" s="277"/>
      <c r="C4199" s="244"/>
      <c r="D4199" s="244"/>
      <c r="E4199" s="245"/>
      <c r="F4199" s="246"/>
      <c r="G4199" s="196"/>
      <c r="H4199" s="196"/>
      <c r="I4199" s="196"/>
      <c r="J4199" s="196"/>
      <c r="K4199" s="196"/>
      <c r="L4199" s="223"/>
    </row>
    <row r="4200" spans="1:13" ht="25.5" customHeight="1">
      <c r="A4200" s="195"/>
      <c r="B4200" s="277"/>
      <c r="C4200" s="244"/>
      <c r="D4200" s="244"/>
      <c r="E4200" s="245"/>
      <c r="F4200" s="246"/>
      <c r="G4200" s="196"/>
      <c r="H4200" s="196"/>
      <c r="I4200" s="196"/>
      <c r="J4200" s="196"/>
      <c r="K4200" s="196"/>
      <c r="L4200" s="223"/>
    </row>
    <row r="4201" spans="1:13" ht="25.5" customHeight="1">
      <c r="A4201" s="195"/>
      <c r="B4201" s="277"/>
      <c r="C4201" s="244"/>
      <c r="D4201" s="244"/>
      <c r="E4201" s="245"/>
      <c r="F4201" s="246"/>
      <c r="G4201" s="196"/>
      <c r="H4201" s="196"/>
      <c r="I4201" s="196"/>
      <c r="J4201" s="196"/>
      <c r="K4201" s="196"/>
      <c r="L4201" s="223"/>
    </row>
    <row r="4202" spans="1:13" ht="25.5" customHeight="1">
      <c r="A4202" s="195"/>
      <c r="B4202" s="277"/>
      <c r="C4202" s="244"/>
      <c r="D4202" s="244"/>
      <c r="E4202" s="245"/>
      <c r="F4202" s="246"/>
      <c r="G4202" s="196"/>
      <c r="H4202" s="196"/>
      <c r="I4202" s="196"/>
      <c r="J4202" s="196"/>
      <c r="K4202" s="196"/>
      <c r="L4202" s="223"/>
    </row>
    <row r="4203" spans="1:13" ht="25.5" customHeight="1">
      <c r="A4203" s="195"/>
      <c r="B4203" s="277"/>
      <c r="C4203" s="244"/>
      <c r="D4203" s="244"/>
      <c r="E4203" s="245"/>
      <c r="F4203" s="246"/>
      <c r="G4203" s="196"/>
      <c r="H4203" s="196"/>
      <c r="I4203" s="196"/>
      <c r="J4203" s="196"/>
      <c r="K4203" s="196"/>
      <c r="L4203" s="223"/>
    </row>
    <row r="4204" spans="1:13" ht="25.5" customHeight="1">
      <c r="A4204" s="195"/>
      <c r="B4204" s="277"/>
      <c r="C4204" s="244"/>
      <c r="D4204" s="244"/>
      <c r="E4204" s="245"/>
      <c r="F4204" s="246"/>
      <c r="G4204" s="196"/>
      <c r="H4204" s="196"/>
      <c r="I4204" s="196"/>
      <c r="J4204" s="196"/>
      <c r="K4204" s="196"/>
      <c r="L4204" s="223"/>
    </row>
    <row r="4205" spans="1:13" ht="25.5" customHeight="1">
      <c r="A4205" s="195"/>
      <c r="B4205" s="277"/>
      <c r="C4205" s="244"/>
      <c r="D4205" s="244"/>
      <c r="E4205" s="245"/>
      <c r="F4205" s="246"/>
      <c r="G4205" s="196"/>
      <c r="H4205" s="196"/>
      <c r="I4205" s="196"/>
      <c r="J4205" s="196"/>
      <c r="K4205" s="196"/>
      <c r="L4205" s="223"/>
    </row>
    <row r="4206" spans="1:13" ht="25.5" customHeight="1">
      <c r="A4206" s="195"/>
      <c r="B4206" s="277"/>
      <c r="C4206" s="244"/>
      <c r="D4206" s="244"/>
      <c r="E4206" s="245"/>
      <c r="F4206" s="246"/>
      <c r="G4206" s="196"/>
      <c r="H4206" s="196"/>
      <c r="I4206" s="196"/>
      <c r="J4206" s="196"/>
      <c r="K4206" s="196"/>
      <c r="L4206" s="223"/>
    </row>
    <row r="4207" spans="1:13" ht="25.5" customHeight="1">
      <c r="A4207" s="195"/>
      <c r="B4207" s="277"/>
      <c r="C4207" s="244"/>
      <c r="D4207" s="244"/>
      <c r="E4207" s="245"/>
      <c r="F4207" s="246"/>
      <c r="G4207" s="196"/>
      <c r="H4207" s="196"/>
      <c r="I4207" s="196"/>
      <c r="J4207" s="196"/>
      <c r="K4207" s="196"/>
      <c r="L4207" s="223"/>
    </row>
    <row r="4208" spans="1:13" s="242" customFormat="1" ht="25.5" customHeight="1">
      <c r="A4208" s="236"/>
      <c r="B4208" s="278"/>
      <c r="C4208" s="237"/>
      <c r="D4208" s="237"/>
      <c r="E4208" s="245"/>
      <c r="F4208" s="238"/>
      <c r="G4208" s="239"/>
      <c r="H4208" s="239"/>
      <c r="I4208" s="239"/>
      <c r="J4208" s="239"/>
      <c r="K4208" s="239"/>
      <c r="L4208" s="240"/>
      <c r="M4208" s="241"/>
    </row>
    <row r="4209" spans="1:12" ht="25.5" customHeight="1">
      <c r="A4209" s="195"/>
      <c r="B4209" s="277"/>
      <c r="C4209" s="244"/>
      <c r="D4209" s="244"/>
      <c r="E4209" s="245"/>
      <c r="F4209" s="246"/>
      <c r="G4209" s="196"/>
      <c r="H4209" s="196"/>
      <c r="I4209" s="196"/>
      <c r="J4209" s="196"/>
      <c r="K4209" s="196"/>
      <c r="L4209" s="223"/>
    </row>
    <row r="4210" spans="1:12" ht="25.5" customHeight="1">
      <c r="A4210" s="195"/>
      <c r="B4210" s="277"/>
      <c r="C4210" s="244"/>
      <c r="D4210" s="244"/>
      <c r="E4210" s="245"/>
      <c r="F4210" s="246"/>
      <c r="G4210" s="196"/>
      <c r="H4210" s="196"/>
      <c r="I4210" s="196"/>
      <c r="J4210" s="196"/>
      <c r="K4210" s="196"/>
      <c r="L4210" s="223"/>
    </row>
    <row r="4211" spans="1:12" ht="25.5" customHeight="1">
      <c r="A4211" s="195"/>
      <c r="B4211" s="277"/>
      <c r="C4211" s="244"/>
      <c r="D4211" s="244"/>
      <c r="E4211" s="245"/>
      <c r="F4211" s="246"/>
      <c r="G4211" s="196"/>
      <c r="H4211" s="196"/>
      <c r="I4211" s="196"/>
      <c r="J4211" s="196"/>
      <c r="K4211" s="196"/>
      <c r="L4211" s="223"/>
    </row>
    <row r="4212" spans="1:12" ht="25.5" customHeight="1">
      <c r="A4212" s="195"/>
      <c r="B4212" s="277"/>
      <c r="C4212" s="244"/>
      <c r="D4212" s="244"/>
      <c r="E4212" s="245"/>
      <c r="F4212" s="246"/>
      <c r="G4212" s="196"/>
      <c r="H4212" s="196"/>
      <c r="I4212" s="196"/>
      <c r="J4212" s="196"/>
      <c r="K4212" s="196"/>
      <c r="L4212" s="223"/>
    </row>
    <row r="4213" spans="1:12" ht="25.5" customHeight="1">
      <c r="A4213" s="195"/>
      <c r="B4213" s="277"/>
      <c r="C4213" s="244"/>
      <c r="D4213" s="244"/>
      <c r="E4213" s="245"/>
      <c r="F4213" s="246"/>
      <c r="G4213" s="196"/>
      <c r="H4213" s="196"/>
      <c r="I4213" s="196"/>
      <c r="J4213" s="196"/>
      <c r="K4213" s="196"/>
      <c r="L4213" s="223"/>
    </row>
    <row r="4214" spans="1:12" ht="25.5" customHeight="1">
      <c r="A4214" s="195"/>
      <c r="B4214" s="277"/>
      <c r="C4214" s="244"/>
      <c r="D4214" s="244"/>
      <c r="E4214" s="245"/>
      <c r="F4214" s="246"/>
      <c r="G4214" s="196"/>
      <c r="H4214" s="196"/>
      <c r="I4214" s="196"/>
      <c r="J4214" s="196"/>
      <c r="K4214" s="196"/>
      <c r="L4214" s="223"/>
    </row>
    <row r="4215" spans="1:12" ht="25.5" customHeight="1">
      <c r="A4215" s="195"/>
      <c r="B4215" s="277"/>
      <c r="C4215" s="244"/>
      <c r="D4215" s="244"/>
      <c r="E4215" s="245"/>
      <c r="F4215" s="246"/>
      <c r="G4215" s="196"/>
      <c r="H4215" s="196"/>
      <c r="I4215" s="196"/>
      <c r="J4215" s="196"/>
      <c r="K4215" s="196"/>
      <c r="L4215" s="223"/>
    </row>
    <row r="4216" spans="1:12" ht="25.5" customHeight="1">
      <c r="A4216" s="195"/>
      <c r="B4216" s="277"/>
      <c r="C4216" s="244"/>
      <c r="D4216" s="244"/>
      <c r="E4216" s="245"/>
      <c r="F4216" s="246"/>
      <c r="G4216" s="196"/>
      <c r="H4216" s="196"/>
      <c r="I4216" s="196"/>
      <c r="J4216" s="196"/>
      <c r="K4216" s="196"/>
      <c r="L4216" s="223"/>
    </row>
    <row r="4217" spans="1:12" ht="25.5" customHeight="1">
      <c r="A4217" s="195"/>
      <c r="B4217" s="277"/>
      <c r="C4217" s="244"/>
      <c r="D4217" s="244"/>
      <c r="E4217" s="245"/>
      <c r="F4217" s="246"/>
      <c r="G4217" s="196"/>
      <c r="H4217" s="196"/>
      <c r="I4217" s="196"/>
      <c r="J4217" s="196"/>
      <c r="K4217" s="196"/>
      <c r="L4217" s="223"/>
    </row>
    <row r="4218" spans="1:12" ht="25.5" customHeight="1">
      <c r="A4218" s="195"/>
      <c r="B4218" s="277"/>
      <c r="C4218" s="244"/>
      <c r="D4218" s="244"/>
      <c r="E4218" s="245"/>
      <c r="F4218" s="246"/>
      <c r="G4218" s="196"/>
      <c r="H4218" s="196"/>
      <c r="I4218" s="196"/>
      <c r="J4218" s="196"/>
      <c r="K4218" s="196"/>
      <c r="L4218" s="223"/>
    </row>
    <row r="4219" spans="1:12" ht="25.5" customHeight="1">
      <c r="A4219" s="195"/>
      <c r="B4219" s="277"/>
      <c r="C4219" s="244"/>
      <c r="D4219" s="244"/>
      <c r="E4219" s="245"/>
      <c r="F4219" s="246"/>
      <c r="G4219" s="196"/>
      <c r="H4219" s="196"/>
      <c r="I4219" s="196"/>
      <c r="J4219" s="196"/>
      <c r="K4219" s="196"/>
      <c r="L4219" s="223"/>
    </row>
    <row r="4220" spans="1:12" ht="25.5" customHeight="1">
      <c r="A4220" s="195"/>
      <c r="B4220" s="277"/>
      <c r="C4220" s="244"/>
      <c r="D4220" s="244"/>
      <c r="E4220" s="245"/>
      <c r="F4220" s="246"/>
      <c r="G4220" s="196"/>
      <c r="H4220" s="196"/>
      <c r="I4220" s="196"/>
      <c r="J4220" s="196"/>
      <c r="K4220" s="196"/>
      <c r="L4220" s="223"/>
    </row>
    <row r="4221" spans="1:12" ht="25.5" customHeight="1">
      <c r="A4221" s="195"/>
      <c r="B4221" s="277"/>
      <c r="C4221" s="244"/>
      <c r="D4221" s="244"/>
      <c r="E4221" s="245"/>
      <c r="F4221" s="246"/>
      <c r="G4221" s="196"/>
      <c r="H4221" s="196"/>
      <c r="I4221" s="196"/>
      <c r="J4221" s="196"/>
      <c r="K4221" s="196"/>
      <c r="L4221" s="223"/>
    </row>
    <row r="4222" spans="1:12" ht="25.5" customHeight="1">
      <c r="A4222" s="195"/>
      <c r="B4222" s="277"/>
      <c r="C4222" s="244"/>
      <c r="D4222" s="244"/>
      <c r="E4222" s="245"/>
      <c r="F4222" s="246"/>
      <c r="G4222" s="196"/>
      <c r="H4222" s="196"/>
      <c r="I4222" s="196"/>
      <c r="J4222" s="196"/>
      <c r="K4222" s="196"/>
      <c r="L4222" s="223"/>
    </row>
    <row r="4223" spans="1:12" ht="25.5" customHeight="1">
      <c r="A4223" s="195"/>
      <c r="B4223" s="277"/>
      <c r="C4223" s="244"/>
      <c r="D4223" s="244"/>
      <c r="E4223" s="245"/>
      <c r="F4223" s="246"/>
      <c r="G4223" s="196"/>
      <c r="H4223" s="196"/>
      <c r="I4223" s="196"/>
      <c r="J4223" s="196"/>
      <c r="K4223" s="196"/>
      <c r="L4223" s="223"/>
    </row>
    <row r="4224" spans="1:12" ht="25.5" customHeight="1">
      <c r="A4224" s="195"/>
      <c r="B4224" s="277"/>
      <c r="C4224" s="244"/>
      <c r="D4224" s="244"/>
      <c r="E4224" s="245"/>
      <c r="F4224" s="246"/>
      <c r="G4224" s="196"/>
      <c r="H4224" s="196"/>
      <c r="I4224" s="196"/>
      <c r="J4224" s="196"/>
      <c r="K4224" s="196"/>
      <c r="L4224" s="223"/>
    </row>
    <row r="4225" spans="1:12" ht="25.5" customHeight="1">
      <c r="A4225" s="195"/>
      <c r="B4225" s="277"/>
      <c r="C4225" s="244"/>
      <c r="D4225" s="244"/>
      <c r="E4225" s="245"/>
      <c r="F4225" s="246"/>
      <c r="G4225" s="196"/>
      <c r="H4225" s="196"/>
      <c r="I4225" s="196"/>
      <c r="J4225" s="196"/>
      <c r="K4225" s="196"/>
      <c r="L4225" s="223"/>
    </row>
    <row r="4226" spans="1:12" ht="25.5" customHeight="1">
      <c r="A4226" s="195"/>
      <c r="B4226" s="277"/>
      <c r="C4226" s="244"/>
      <c r="D4226" s="244"/>
      <c r="E4226" s="245"/>
      <c r="F4226" s="246"/>
      <c r="G4226" s="196"/>
      <c r="H4226" s="196"/>
      <c r="I4226" s="196"/>
      <c r="J4226" s="196"/>
      <c r="K4226" s="196"/>
      <c r="L4226" s="223"/>
    </row>
    <row r="4227" spans="1:12" ht="25.5" customHeight="1">
      <c r="A4227" s="195"/>
      <c r="B4227" s="277"/>
      <c r="C4227" s="244"/>
      <c r="D4227" s="244"/>
      <c r="E4227" s="245"/>
      <c r="F4227" s="246"/>
      <c r="G4227" s="196"/>
      <c r="H4227" s="196"/>
      <c r="I4227" s="196"/>
      <c r="J4227" s="196"/>
      <c r="K4227" s="196"/>
      <c r="L4227" s="223"/>
    </row>
    <row r="4228" spans="1:12" ht="25.5" customHeight="1">
      <c r="A4228" s="195"/>
      <c r="B4228" s="277"/>
      <c r="C4228" s="244"/>
      <c r="D4228" s="244"/>
      <c r="E4228" s="245"/>
      <c r="F4228" s="246"/>
      <c r="G4228" s="196"/>
      <c r="H4228" s="196"/>
      <c r="I4228" s="196"/>
      <c r="J4228" s="196"/>
      <c r="K4228" s="196"/>
      <c r="L4228" s="223"/>
    </row>
    <row r="4229" spans="1:12" ht="25.5" customHeight="1">
      <c r="A4229" s="195"/>
      <c r="B4229" s="277"/>
      <c r="C4229" s="244"/>
      <c r="D4229" s="244"/>
      <c r="E4229" s="245"/>
      <c r="F4229" s="246"/>
      <c r="G4229" s="196"/>
      <c r="H4229" s="196"/>
      <c r="I4229" s="196"/>
      <c r="J4229" s="196"/>
      <c r="K4229" s="196"/>
      <c r="L4229" s="223"/>
    </row>
    <row r="4230" spans="1:12" ht="25.5" customHeight="1">
      <c r="A4230" s="195"/>
      <c r="B4230" s="277"/>
      <c r="C4230" s="244"/>
      <c r="D4230" s="244"/>
      <c r="E4230" s="245"/>
      <c r="F4230" s="246"/>
      <c r="G4230" s="196"/>
      <c r="H4230" s="196"/>
      <c r="I4230" s="196"/>
      <c r="J4230" s="196"/>
      <c r="K4230" s="196"/>
      <c r="L4230" s="223"/>
    </row>
    <row r="4231" spans="1:12" ht="25.5" customHeight="1">
      <c r="A4231" s="195"/>
      <c r="B4231" s="277"/>
      <c r="C4231" s="244"/>
      <c r="D4231" s="244"/>
      <c r="E4231" s="245"/>
      <c r="F4231" s="246"/>
      <c r="G4231" s="196"/>
      <c r="H4231" s="196"/>
      <c r="I4231" s="196"/>
      <c r="J4231" s="196"/>
      <c r="K4231" s="196"/>
      <c r="L4231" s="223"/>
    </row>
    <row r="4232" spans="1:12" ht="25.5" customHeight="1">
      <c r="A4232" s="195"/>
      <c r="B4232" s="277"/>
      <c r="C4232" s="244"/>
      <c r="D4232" s="244"/>
      <c r="E4232" s="245"/>
      <c r="F4232" s="246"/>
      <c r="G4232" s="196"/>
      <c r="H4232" s="196"/>
      <c r="I4232" s="196"/>
      <c r="J4232" s="196"/>
      <c r="K4232" s="196"/>
      <c r="L4232" s="223"/>
    </row>
    <row r="4233" spans="1:12" ht="25.5" customHeight="1">
      <c r="A4233" s="195"/>
      <c r="B4233" s="277"/>
      <c r="C4233" s="244"/>
      <c r="D4233" s="244"/>
      <c r="E4233" s="245"/>
      <c r="F4233" s="246"/>
      <c r="G4233" s="196"/>
      <c r="H4233" s="196"/>
      <c r="I4233" s="196"/>
      <c r="J4233" s="196"/>
      <c r="K4233" s="196"/>
      <c r="L4233" s="223"/>
    </row>
    <row r="4234" spans="1:12" ht="25.5" customHeight="1">
      <c r="A4234" s="195"/>
      <c r="B4234" s="277"/>
      <c r="C4234" s="244"/>
      <c r="D4234" s="244"/>
      <c r="E4234" s="245"/>
      <c r="F4234" s="246"/>
      <c r="G4234" s="196"/>
      <c r="H4234" s="196"/>
      <c r="I4234" s="196"/>
      <c r="J4234" s="196"/>
      <c r="K4234" s="196"/>
      <c r="L4234" s="223"/>
    </row>
    <row r="4235" spans="1:12" ht="25.5" customHeight="1">
      <c r="A4235" s="195"/>
      <c r="B4235" s="277"/>
      <c r="C4235" s="244"/>
      <c r="D4235" s="244"/>
      <c r="E4235" s="245"/>
      <c r="F4235" s="246"/>
      <c r="G4235" s="196"/>
      <c r="H4235" s="196"/>
      <c r="I4235" s="196"/>
      <c r="J4235" s="196"/>
      <c r="K4235" s="196"/>
      <c r="L4235" s="223"/>
    </row>
    <row r="4236" spans="1:12" ht="25.5" customHeight="1">
      <c r="A4236" s="195"/>
      <c r="B4236" s="277"/>
      <c r="C4236" s="244"/>
      <c r="D4236" s="244"/>
      <c r="E4236" s="245"/>
      <c r="F4236" s="246"/>
      <c r="G4236" s="196"/>
      <c r="H4236" s="196"/>
      <c r="I4236" s="196"/>
      <c r="J4236" s="196"/>
      <c r="K4236" s="196"/>
      <c r="L4236" s="223"/>
    </row>
    <row r="4237" spans="1:12" ht="25.5" customHeight="1">
      <c r="A4237" s="195"/>
      <c r="B4237" s="277"/>
      <c r="C4237" s="244"/>
      <c r="D4237" s="244"/>
      <c r="E4237" s="245"/>
      <c r="F4237" s="246"/>
      <c r="G4237" s="196"/>
      <c r="H4237" s="196"/>
      <c r="I4237" s="196"/>
      <c r="J4237" s="196"/>
      <c r="K4237" s="196"/>
      <c r="L4237" s="223"/>
    </row>
    <row r="4238" spans="1:12" ht="25.5" customHeight="1">
      <c r="A4238" s="195"/>
      <c r="B4238" s="277"/>
      <c r="C4238" s="244"/>
      <c r="D4238" s="244"/>
      <c r="E4238" s="245"/>
      <c r="F4238" s="246"/>
      <c r="G4238" s="196"/>
      <c r="H4238" s="196"/>
      <c r="I4238" s="196"/>
      <c r="J4238" s="196"/>
      <c r="K4238" s="196"/>
      <c r="L4238" s="223"/>
    </row>
    <row r="4239" spans="1:12" ht="25.5" customHeight="1">
      <c r="A4239" s="195"/>
      <c r="B4239" s="277"/>
      <c r="C4239" s="244"/>
      <c r="D4239" s="244"/>
      <c r="E4239" s="245"/>
      <c r="F4239" s="246"/>
      <c r="G4239" s="196"/>
      <c r="H4239" s="196"/>
      <c r="I4239" s="196"/>
      <c r="J4239" s="196"/>
      <c r="K4239" s="196"/>
      <c r="L4239" s="223"/>
    </row>
    <row r="4240" spans="1:12" ht="25.5" customHeight="1">
      <c r="A4240" s="195"/>
      <c r="B4240" s="277"/>
      <c r="C4240" s="244"/>
      <c r="D4240" s="244"/>
      <c r="E4240" s="245"/>
      <c r="F4240" s="246"/>
      <c r="G4240" s="196"/>
      <c r="H4240" s="196"/>
      <c r="I4240" s="196"/>
      <c r="J4240" s="196"/>
      <c r="K4240" s="196"/>
      <c r="L4240" s="223"/>
    </row>
    <row r="4241" spans="1:12" ht="25.5" customHeight="1">
      <c r="A4241" s="195"/>
      <c r="B4241" s="277"/>
      <c r="C4241" s="244"/>
      <c r="D4241" s="244"/>
      <c r="E4241" s="245"/>
      <c r="F4241" s="246"/>
      <c r="G4241" s="196"/>
      <c r="H4241" s="196"/>
      <c r="I4241" s="196"/>
      <c r="J4241" s="196"/>
      <c r="K4241" s="196"/>
      <c r="L4241" s="223"/>
    </row>
    <row r="4242" spans="1:12" ht="25.5" customHeight="1">
      <c r="A4242" s="195"/>
      <c r="B4242" s="277"/>
      <c r="C4242" s="244"/>
      <c r="D4242" s="244"/>
      <c r="E4242" s="245"/>
      <c r="F4242" s="246"/>
      <c r="G4242" s="196"/>
      <c r="H4242" s="196"/>
      <c r="I4242" s="196"/>
      <c r="J4242" s="196"/>
      <c r="K4242" s="196"/>
      <c r="L4242" s="223"/>
    </row>
    <row r="4243" spans="1:12" ht="25.5" customHeight="1">
      <c r="A4243" s="195"/>
      <c r="B4243" s="277"/>
      <c r="C4243" s="244"/>
      <c r="D4243" s="244"/>
      <c r="E4243" s="245"/>
      <c r="F4243" s="246"/>
      <c r="G4243" s="196"/>
      <c r="H4243" s="196"/>
      <c r="I4243" s="196"/>
      <c r="J4243" s="196"/>
      <c r="K4243" s="196"/>
      <c r="L4243" s="223"/>
    </row>
    <row r="4244" spans="1:12" ht="25.5" customHeight="1">
      <c r="A4244" s="195"/>
      <c r="B4244" s="277"/>
      <c r="C4244" s="244"/>
      <c r="D4244" s="244"/>
      <c r="E4244" s="245"/>
      <c r="F4244" s="246"/>
      <c r="G4244" s="196"/>
      <c r="H4244" s="196"/>
      <c r="I4244" s="196"/>
      <c r="J4244" s="196"/>
      <c r="K4244" s="196"/>
      <c r="L4244" s="223"/>
    </row>
    <row r="4245" spans="1:12" ht="25.5" customHeight="1">
      <c r="A4245" s="195"/>
      <c r="B4245" s="277"/>
      <c r="C4245" s="244"/>
      <c r="D4245" s="244"/>
      <c r="E4245" s="245"/>
      <c r="F4245" s="246"/>
      <c r="G4245" s="196"/>
      <c r="H4245" s="196"/>
      <c r="I4245" s="196"/>
      <c r="J4245" s="196"/>
      <c r="K4245" s="196"/>
      <c r="L4245" s="223"/>
    </row>
    <row r="4246" spans="1:12" ht="25.5" customHeight="1">
      <c r="A4246" s="195"/>
      <c r="B4246" s="277"/>
      <c r="C4246" s="244"/>
      <c r="D4246" s="244"/>
      <c r="E4246" s="245"/>
      <c r="F4246" s="246"/>
      <c r="G4246" s="196"/>
      <c r="H4246" s="196"/>
      <c r="I4246" s="196"/>
      <c r="J4246" s="196"/>
      <c r="K4246" s="196"/>
      <c r="L4246" s="223"/>
    </row>
    <row r="4247" spans="1:12" ht="25.5" customHeight="1">
      <c r="A4247" s="195"/>
      <c r="B4247" s="277"/>
      <c r="C4247" s="244"/>
      <c r="D4247" s="244"/>
      <c r="E4247" s="245"/>
      <c r="F4247" s="246"/>
      <c r="G4247" s="196"/>
      <c r="H4247" s="196"/>
      <c r="I4247" s="196"/>
      <c r="J4247" s="196"/>
      <c r="K4247" s="196"/>
      <c r="L4247" s="223"/>
    </row>
    <row r="4248" spans="1:12" ht="25.5" customHeight="1">
      <c r="A4248" s="195"/>
      <c r="B4248" s="277"/>
      <c r="C4248" s="244"/>
      <c r="D4248" s="244"/>
      <c r="E4248" s="245"/>
      <c r="F4248" s="246"/>
      <c r="G4248" s="196"/>
      <c r="H4248" s="196"/>
      <c r="I4248" s="196"/>
      <c r="J4248" s="196"/>
      <c r="K4248" s="196"/>
      <c r="L4248" s="223"/>
    </row>
    <row r="4249" spans="1:12" ht="25.5" customHeight="1">
      <c r="A4249" s="195"/>
      <c r="B4249" s="277"/>
      <c r="C4249" s="244"/>
      <c r="D4249" s="244"/>
      <c r="E4249" s="245"/>
      <c r="F4249" s="246"/>
      <c r="G4249" s="196"/>
      <c r="H4249" s="196"/>
      <c r="I4249" s="196"/>
      <c r="J4249" s="196"/>
      <c r="K4249" s="196"/>
      <c r="L4249" s="223"/>
    </row>
    <row r="4250" spans="1:12" ht="25.5" customHeight="1">
      <c r="A4250" s="195"/>
      <c r="B4250" s="277"/>
      <c r="C4250" s="244"/>
      <c r="D4250" s="244"/>
      <c r="E4250" s="245"/>
      <c r="F4250" s="246"/>
      <c r="G4250" s="196"/>
      <c r="H4250" s="196"/>
      <c r="I4250" s="196"/>
      <c r="J4250" s="196"/>
      <c r="K4250" s="196"/>
      <c r="L4250" s="223"/>
    </row>
    <row r="4251" spans="1:12" ht="25.5" customHeight="1">
      <c r="A4251" s="195"/>
      <c r="B4251" s="277"/>
      <c r="C4251" s="244"/>
      <c r="D4251" s="244"/>
      <c r="E4251" s="245"/>
      <c r="F4251" s="246"/>
      <c r="G4251" s="196"/>
      <c r="H4251" s="196"/>
      <c r="I4251" s="196"/>
      <c r="J4251" s="196"/>
      <c r="K4251" s="196"/>
      <c r="L4251" s="223"/>
    </row>
    <row r="4252" spans="1:12" ht="25.5" customHeight="1">
      <c r="A4252" s="195"/>
      <c r="B4252" s="277"/>
      <c r="C4252" s="244"/>
      <c r="D4252" s="244"/>
      <c r="E4252" s="245"/>
      <c r="F4252" s="246"/>
      <c r="G4252" s="196"/>
      <c r="H4252" s="196"/>
      <c r="I4252" s="196"/>
      <c r="J4252" s="196"/>
      <c r="K4252" s="196"/>
      <c r="L4252" s="223"/>
    </row>
    <row r="4253" spans="1:12" ht="25.5" customHeight="1">
      <c r="A4253" s="195"/>
      <c r="B4253" s="277"/>
      <c r="C4253" s="244"/>
      <c r="D4253" s="244"/>
      <c r="E4253" s="245"/>
      <c r="F4253" s="246"/>
      <c r="G4253" s="196"/>
      <c r="H4253" s="196"/>
      <c r="I4253" s="196"/>
      <c r="J4253" s="196"/>
      <c r="K4253" s="196"/>
      <c r="L4253" s="223"/>
    </row>
    <row r="4254" spans="1:12" ht="25.5" customHeight="1">
      <c r="A4254" s="195"/>
      <c r="B4254" s="277"/>
      <c r="C4254" s="244"/>
      <c r="D4254" s="244"/>
      <c r="E4254" s="245"/>
      <c r="F4254" s="246"/>
      <c r="G4254" s="196"/>
      <c r="H4254" s="196"/>
      <c r="I4254" s="196"/>
      <c r="J4254" s="196"/>
      <c r="K4254" s="196"/>
      <c r="L4254" s="223"/>
    </row>
    <row r="4255" spans="1:12" ht="25.5" customHeight="1">
      <c r="A4255" s="195"/>
      <c r="B4255" s="277"/>
      <c r="C4255" s="244"/>
      <c r="D4255" s="244"/>
      <c r="E4255" s="245"/>
      <c r="F4255" s="246"/>
      <c r="G4255" s="196"/>
      <c r="H4255" s="196"/>
      <c r="I4255" s="196"/>
      <c r="J4255" s="196"/>
      <c r="K4255" s="196"/>
      <c r="L4255" s="223"/>
    </row>
    <row r="4256" spans="1:12" ht="25.5" customHeight="1">
      <c r="A4256" s="195"/>
      <c r="B4256" s="277"/>
      <c r="C4256" s="244"/>
      <c r="D4256" s="244"/>
      <c r="E4256" s="245"/>
      <c r="F4256" s="246"/>
      <c r="G4256" s="196"/>
      <c r="H4256" s="196"/>
      <c r="I4256" s="196"/>
      <c r="J4256" s="196"/>
      <c r="K4256" s="196"/>
      <c r="L4256" s="223"/>
    </row>
    <row r="4257" spans="1:13" ht="25.5" customHeight="1">
      <c r="A4257" s="195"/>
      <c r="B4257" s="277"/>
      <c r="C4257" s="244"/>
      <c r="D4257" s="244"/>
      <c r="E4257" s="245"/>
      <c r="F4257" s="246"/>
      <c r="G4257" s="196"/>
      <c r="H4257" s="196"/>
      <c r="I4257" s="196"/>
      <c r="J4257" s="196"/>
      <c r="K4257" s="196"/>
      <c r="L4257" s="223"/>
    </row>
    <row r="4258" spans="1:13" ht="25.5" customHeight="1">
      <c r="A4258" s="195"/>
      <c r="B4258" s="277"/>
      <c r="C4258" s="244"/>
      <c r="D4258" s="244"/>
      <c r="E4258" s="245"/>
      <c r="F4258" s="246"/>
      <c r="G4258" s="196"/>
      <c r="H4258" s="196"/>
      <c r="I4258" s="196"/>
      <c r="J4258" s="196"/>
      <c r="K4258" s="196"/>
      <c r="L4258" s="223"/>
    </row>
    <row r="4259" spans="1:13" ht="25.5" customHeight="1">
      <c r="A4259" s="195"/>
      <c r="B4259" s="277"/>
      <c r="C4259" s="244"/>
      <c r="D4259" s="244"/>
      <c r="E4259" s="245"/>
      <c r="F4259" s="246"/>
      <c r="G4259" s="196"/>
      <c r="H4259" s="196"/>
      <c r="I4259" s="196"/>
      <c r="J4259" s="196"/>
      <c r="K4259" s="196"/>
      <c r="L4259" s="223"/>
    </row>
    <row r="4260" spans="1:13" ht="25.5" customHeight="1">
      <c r="A4260" s="195"/>
      <c r="B4260" s="277"/>
      <c r="C4260" s="244"/>
      <c r="D4260" s="244"/>
      <c r="E4260" s="245"/>
      <c r="F4260" s="246"/>
      <c r="G4260" s="196"/>
      <c r="H4260" s="196"/>
      <c r="I4260" s="196"/>
      <c r="J4260" s="196"/>
      <c r="K4260" s="196"/>
      <c r="L4260" s="223"/>
    </row>
    <row r="4261" spans="1:13" ht="25.5" customHeight="1">
      <c r="A4261" s="195"/>
      <c r="B4261" s="277"/>
      <c r="C4261" s="244"/>
      <c r="D4261" s="244"/>
      <c r="E4261" s="245"/>
      <c r="F4261" s="246"/>
      <c r="G4261" s="196"/>
      <c r="H4261" s="196"/>
      <c r="I4261" s="196"/>
      <c r="J4261" s="196"/>
      <c r="K4261" s="196"/>
      <c r="L4261" s="223"/>
    </row>
    <row r="4262" spans="1:13" ht="25.5" customHeight="1">
      <c r="A4262" s="195"/>
      <c r="B4262" s="277"/>
      <c r="C4262" s="244"/>
      <c r="D4262" s="244"/>
      <c r="E4262" s="245"/>
      <c r="F4262" s="246"/>
      <c r="G4262" s="196"/>
      <c r="H4262" s="196"/>
      <c r="I4262" s="196"/>
      <c r="J4262" s="196"/>
      <c r="K4262" s="196"/>
      <c r="L4262" s="223"/>
    </row>
    <row r="4263" spans="1:13" ht="25.5" customHeight="1">
      <c r="A4263" s="195"/>
      <c r="B4263" s="277"/>
      <c r="C4263" s="244"/>
      <c r="D4263" s="244"/>
      <c r="E4263" s="245"/>
      <c r="F4263" s="246"/>
      <c r="G4263" s="196"/>
      <c r="H4263" s="196"/>
      <c r="I4263" s="196"/>
      <c r="J4263" s="196"/>
      <c r="K4263" s="196"/>
      <c r="L4263" s="223"/>
    </row>
    <row r="4264" spans="1:13" s="242" customFormat="1" ht="25.5" customHeight="1">
      <c r="A4264" s="236"/>
      <c r="B4264" s="278"/>
      <c r="C4264" s="237"/>
      <c r="D4264" s="237"/>
      <c r="E4264" s="245"/>
      <c r="F4264" s="238"/>
      <c r="G4264" s="239"/>
      <c r="H4264" s="239"/>
      <c r="I4264" s="239"/>
      <c r="J4264" s="239"/>
      <c r="K4264" s="239"/>
      <c r="L4264" s="240"/>
      <c r="M4264" s="241"/>
    </row>
    <row r="4265" spans="1:13" ht="25.5" customHeight="1">
      <c r="A4265" s="195"/>
      <c r="B4265" s="277"/>
      <c r="C4265" s="244"/>
      <c r="D4265" s="244"/>
      <c r="E4265" s="245"/>
      <c r="F4265" s="246"/>
      <c r="G4265" s="196"/>
      <c r="H4265" s="196"/>
      <c r="I4265" s="196"/>
      <c r="J4265" s="196"/>
      <c r="K4265" s="196"/>
      <c r="L4265" s="223"/>
    </row>
    <row r="4266" spans="1:13" ht="25.5" customHeight="1">
      <c r="A4266" s="195"/>
      <c r="B4266" s="277"/>
      <c r="C4266" s="244"/>
      <c r="D4266" s="244"/>
      <c r="E4266" s="245"/>
      <c r="F4266" s="246"/>
      <c r="G4266" s="196"/>
      <c r="H4266" s="196"/>
      <c r="I4266" s="196"/>
      <c r="J4266" s="196"/>
      <c r="K4266" s="196"/>
      <c r="L4266" s="223"/>
    </row>
    <row r="4267" spans="1:13" ht="25.5" customHeight="1">
      <c r="A4267" s="195"/>
      <c r="B4267" s="277"/>
      <c r="C4267" s="244"/>
      <c r="D4267" s="244"/>
      <c r="E4267" s="245"/>
      <c r="F4267" s="246"/>
      <c r="G4267" s="196"/>
      <c r="H4267" s="196"/>
      <c r="I4267" s="196"/>
      <c r="J4267" s="196"/>
      <c r="K4267" s="196"/>
      <c r="L4267" s="223"/>
    </row>
    <row r="4268" spans="1:13" s="242" customFormat="1" ht="25.5" customHeight="1">
      <c r="A4268" s="236"/>
      <c r="B4268" s="278"/>
      <c r="C4268" s="237"/>
      <c r="D4268" s="237"/>
      <c r="E4268" s="245"/>
      <c r="F4268" s="238"/>
      <c r="G4268" s="239"/>
      <c r="H4268" s="239"/>
      <c r="I4268" s="239"/>
      <c r="J4268" s="239"/>
      <c r="K4268" s="239"/>
      <c r="L4268" s="240"/>
      <c r="M4268" s="241"/>
    </row>
    <row r="4269" spans="1:13" s="242" customFormat="1" ht="25.5" customHeight="1">
      <c r="A4269" s="236"/>
      <c r="B4269" s="278"/>
      <c r="C4269" s="237"/>
      <c r="D4269" s="237"/>
      <c r="E4269" s="245"/>
      <c r="F4269" s="238"/>
      <c r="G4269" s="239"/>
      <c r="H4269" s="239"/>
      <c r="I4269" s="239"/>
      <c r="J4269" s="239"/>
      <c r="K4269" s="239"/>
      <c r="L4269" s="240"/>
      <c r="M4269" s="241"/>
    </row>
    <row r="4270" spans="1:13" ht="25.5" customHeight="1">
      <c r="A4270" s="195"/>
      <c r="B4270" s="277"/>
      <c r="C4270" s="244"/>
      <c r="D4270" s="244"/>
      <c r="E4270" s="245"/>
      <c r="F4270" s="246"/>
      <c r="G4270" s="196"/>
      <c r="H4270" s="196"/>
      <c r="I4270" s="196"/>
      <c r="J4270" s="196"/>
      <c r="K4270" s="196"/>
      <c r="L4270" s="223"/>
    </row>
    <row r="4271" spans="1:13" ht="25.5" customHeight="1">
      <c r="A4271" s="195"/>
      <c r="B4271" s="277"/>
      <c r="C4271" s="244"/>
      <c r="D4271" s="244"/>
      <c r="E4271" s="245"/>
      <c r="F4271" s="246"/>
      <c r="G4271" s="196"/>
      <c r="H4271" s="196"/>
      <c r="I4271" s="196"/>
      <c r="J4271" s="196"/>
      <c r="K4271" s="196"/>
      <c r="L4271" s="223"/>
    </row>
    <row r="4272" spans="1:13" ht="25.5" customHeight="1">
      <c r="A4272" s="195"/>
      <c r="B4272" s="277"/>
      <c r="C4272" s="244"/>
      <c r="D4272" s="244"/>
      <c r="E4272" s="245"/>
      <c r="F4272" s="246"/>
      <c r="G4272" s="196"/>
      <c r="H4272" s="196"/>
      <c r="I4272" s="196"/>
      <c r="J4272" s="196"/>
      <c r="K4272" s="196"/>
      <c r="L4272" s="223"/>
    </row>
    <row r="4273" spans="1:13" ht="25.5" customHeight="1">
      <c r="A4273" s="195"/>
      <c r="B4273" s="277"/>
      <c r="C4273" s="244"/>
      <c r="D4273" s="244"/>
      <c r="E4273" s="245"/>
      <c r="F4273" s="246"/>
      <c r="G4273" s="196"/>
      <c r="H4273" s="196"/>
      <c r="I4273" s="196"/>
      <c r="J4273" s="196"/>
      <c r="K4273" s="196"/>
      <c r="L4273" s="223"/>
    </row>
    <row r="4274" spans="1:13" ht="25.5" customHeight="1">
      <c r="A4274" s="195"/>
      <c r="B4274" s="277"/>
      <c r="C4274" s="244"/>
      <c r="D4274" s="244"/>
      <c r="E4274" s="245"/>
      <c r="F4274" s="246"/>
      <c r="G4274" s="196"/>
      <c r="H4274" s="196"/>
      <c r="I4274" s="196"/>
      <c r="J4274" s="196"/>
      <c r="K4274" s="196"/>
      <c r="L4274" s="223"/>
    </row>
    <row r="4275" spans="1:13" ht="25.5" customHeight="1">
      <c r="A4275" s="195"/>
      <c r="B4275" s="277"/>
      <c r="C4275" s="244"/>
      <c r="D4275" s="244"/>
      <c r="E4275" s="245"/>
      <c r="F4275" s="246"/>
      <c r="G4275" s="196"/>
      <c r="H4275" s="196"/>
      <c r="I4275" s="196"/>
      <c r="J4275" s="196"/>
      <c r="K4275" s="196"/>
      <c r="L4275" s="223"/>
    </row>
    <row r="4276" spans="1:13" ht="25.5" customHeight="1">
      <c r="A4276" s="195"/>
      <c r="B4276" s="277"/>
      <c r="C4276" s="244"/>
      <c r="D4276" s="244"/>
      <c r="E4276" s="245"/>
      <c r="F4276" s="246"/>
      <c r="G4276" s="196"/>
      <c r="H4276" s="196"/>
      <c r="I4276" s="196"/>
      <c r="J4276" s="196"/>
      <c r="K4276" s="196"/>
      <c r="L4276" s="223"/>
    </row>
    <row r="4277" spans="1:13" s="242" customFormat="1" ht="25.5" customHeight="1">
      <c r="A4277" s="236"/>
      <c r="B4277" s="278"/>
      <c r="C4277" s="237"/>
      <c r="D4277" s="237"/>
      <c r="E4277" s="245"/>
      <c r="F4277" s="238"/>
      <c r="G4277" s="239"/>
      <c r="H4277" s="239"/>
      <c r="I4277" s="239"/>
      <c r="J4277" s="239"/>
      <c r="K4277" s="239"/>
      <c r="L4277" s="240"/>
      <c r="M4277" s="241"/>
    </row>
    <row r="4278" spans="1:13" ht="25.5" customHeight="1">
      <c r="A4278" s="195"/>
      <c r="B4278" s="277"/>
      <c r="C4278" s="244"/>
      <c r="D4278" s="244"/>
      <c r="E4278" s="245"/>
      <c r="F4278" s="246"/>
      <c r="G4278" s="196"/>
      <c r="H4278" s="196"/>
      <c r="I4278" s="196"/>
      <c r="J4278" s="196"/>
      <c r="K4278" s="196"/>
      <c r="L4278" s="223"/>
    </row>
    <row r="4279" spans="1:13" ht="25.5" customHeight="1">
      <c r="A4279" s="195"/>
      <c r="B4279" s="277"/>
      <c r="C4279" s="244"/>
      <c r="D4279" s="244"/>
      <c r="E4279" s="245"/>
      <c r="F4279" s="246"/>
      <c r="G4279" s="196"/>
      <c r="H4279" s="196"/>
      <c r="I4279" s="196"/>
      <c r="J4279" s="196"/>
      <c r="K4279" s="196"/>
      <c r="L4279" s="223"/>
    </row>
    <row r="4280" spans="1:13" ht="25.5" customHeight="1">
      <c r="A4280" s="195"/>
      <c r="B4280" s="277"/>
      <c r="C4280" s="244"/>
      <c r="D4280" s="244"/>
      <c r="E4280" s="245"/>
      <c r="F4280" s="246"/>
      <c r="G4280" s="196"/>
      <c r="H4280" s="196"/>
      <c r="I4280" s="196"/>
      <c r="J4280" s="196"/>
      <c r="K4280" s="196"/>
      <c r="L4280" s="223"/>
    </row>
    <row r="4281" spans="1:13" ht="25.5" customHeight="1">
      <c r="A4281" s="195"/>
      <c r="B4281" s="277"/>
      <c r="C4281" s="244"/>
      <c r="D4281" s="244"/>
      <c r="E4281" s="245"/>
      <c r="F4281" s="246"/>
      <c r="G4281" s="196"/>
      <c r="H4281" s="196"/>
      <c r="I4281" s="196"/>
      <c r="J4281" s="196"/>
      <c r="K4281" s="196"/>
      <c r="L4281" s="223"/>
    </row>
    <row r="4282" spans="1:13" ht="25.5" customHeight="1">
      <c r="A4282" s="195"/>
      <c r="B4282" s="277"/>
      <c r="C4282" s="244"/>
      <c r="D4282" s="244"/>
      <c r="E4282" s="245"/>
      <c r="F4282" s="246"/>
      <c r="G4282" s="196"/>
      <c r="H4282" s="196"/>
      <c r="I4282" s="196"/>
      <c r="J4282" s="196"/>
      <c r="K4282" s="196"/>
      <c r="L4282" s="223"/>
    </row>
    <row r="4283" spans="1:13" ht="25.5" customHeight="1">
      <c r="A4283" s="195"/>
      <c r="B4283" s="277"/>
      <c r="C4283" s="244"/>
      <c r="D4283" s="244"/>
      <c r="E4283" s="245"/>
      <c r="F4283" s="246"/>
      <c r="G4283" s="196"/>
      <c r="H4283" s="196"/>
      <c r="I4283" s="196"/>
      <c r="J4283" s="196"/>
      <c r="K4283" s="196"/>
      <c r="L4283" s="223"/>
    </row>
    <row r="4284" spans="1:13" ht="25.5" customHeight="1">
      <c r="A4284" s="195"/>
      <c r="B4284" s="277"/>
      <c r="C4284" s="244"/>
      <c r="D4284" s="244"/>
      <c r="E4284" s="245"/>
      <c r="F4284" s="246"/>
      <c r="G4284" s="196"/>
      <c r="H4284" s="196"/>
      <c r="I4284" s="196"/>
      <c r="J4284" s="196"/>
      <c r="K4284" s="196"/>
      <c r="L4284" s="223"/>
    </row>
    <row r="4285" spans="1:13" ht="25.5" customHeight="1">
      <c r="A4285" s="195"/>
      <c r="B4285" s="277"/>
      <c r="C4285" s="244"/>
      <c r="D4285" s="244"/>
      <c r="E4285" s="245"/>
      <c r="F4285" s="246"/>
      <c r="G4285" s="196"/>
      <c r="H4285" s="196"/>
      <c r="I4285" s="196"/>
      <c r="J4285" s="196"/>
      <c r="K4285" s="196"/>
      <c r="L4285" s="223"/>
    </row>
    <row r="4286" spans="1:13" ht="25.5" customHeight="1">
      <c r="A4286" s="195"/>
      <c r="B4286" s="277"/>
      <c r="C4286" s="244"/>
      <c r="D4286" s="244"/>
      <c r="E4286" s="245"/>
      <c r="F4286" s="246"/>
      <c r="G4286" s="196"/>
      <c r="H4286" s="196"/>
      <c r="I4286" s="196"/>
      <c r="J4286" s="196"/>
      <c r="K4286" s="196"/>
      <c r="L4286" s="223"/>
    </row>
    <row r="4287" spans="1:13" ht="25.5" customHeight="1">
      <c r="A4287" s="195"/>
      <c r="B4287" s="277"/>
      <c r="C4287" s="244"/>
      <c r="D4287" s="244"/>
      <c r="E4287" s="245"/>
      <c r="F4287" s="246"/>
      <c r="G4287" s="196"/>
      <c r="H4287" s="196"/>
      <c r="I4287" s="196"/>
      <c r="J4287" s="196"/>
      <c r="K4287" s="196"/>
      <c r="L4287" s="223"/>
    </row>
    <row r="4288" spans="1:13" ht="25.5" customHeight="1">
      <c r="A4288" s="195"/>
      <c r="B4288" s="277"/>
      <c r="C4288" s="244"/>
      <c r="D4288" s="244"/>
      <c r="E4288" s="245"/>
      <c r="F4288" s="246"/>
      <c r="G4288" s="196"/>
      <c r="H4288" s="196"/>
      <c r="I4288" s="196"/>
      <c r="J4288" s="196"/>
      <c r="K4288" s="196"/>
      <c r="L4288" s="223"/>
    </row>
    <row r="4289" spans="1:12" ht="25.5" customHeight="1">
      <c r="A4289" s="195"/>
      <c r="B4289" s="277"/>
      <c r="C4289" s="244"/>
      <c r="D4289" s="244"/>
      <c r="E4289" s="245"/>
      <c r="F4289" s="246"/>
      <c r="G4289" s="196"/>
      <c r="H4289" s="196"/>
      <c r="I4289" s="196"/>
      <c r="J4289" s="196"/>
      <c r="K4289" s="196"/>
      <c r="L4289" s="223"/>
    </row>
    <row r="4290" spans="1:12" ht="25.5" customHeight="1">
      <c r="A4290" s="195"/>
      <c r="B4290" s="277"/>
      <c r="C4290" s="244"/>
      <c r="D4290" s="244"/>
      <c r="E4290" s="245"/>
      <c r="F4290" s="246"/>
      <c r="G4290" s="196"/>
      <c r="H4290" s="196"/>
      <c r="I4290" s="196"/>
      <c r="J4290" s="196"/>
      <c r="K4290" s="196"/>
      <c r="L4290" s="223"/>
    </row>
    <row r="4291" spans="1:12" ht="25.5" customHeight="1">
      <c r="A4291" s="195"/>
      <c r="B4291" s="277"/>
      <c r="C4291" s="244"/>
      <c r="D4291" s="244"/>
      <c r="E4291" s="245"/>
      <c r="F4291" s="246"/>
      <c r="G4291" s="196"/>
      <c r="H4291" s="196"/>
      <c r="I4291" s="196"/>
      <c r="J4291" s="196"/>
      <c r="K4291" s="196"/>
      <c r="L4291" s="223"/>
    </row>
    <row r="4292" spans="1:12" ht="25.5" customHeight="1">
      <c r="A4292" s="195"/>
      <c r="B4292" s="277"/>
      <c r="C4292" s="244"/>
      <c r="D4292" s="244"/>
      <c r="E4292" s="245"/>
      <c r="F4292" s="246"/>
      <c r="G4292" s="196"/>
      <c r="H4292" s="196"/>
      <c r="I4292" s="196"/>
      <c r="J4292" s="196"/>
      <c r="K4292" s="196"/>
      <c r="L4292" s="223"/>
    </row>
    <row r="4293" spans="1:12" ht="25.5" customHeight="1">
      <c r="A4293" s="195"/>
      <c r="B4293" s="277"/>
      <c r="C4293" s="244"/>
      <c r="D4293" s="244"/>
      <c r="E4293" s="245"/>
      <c r="F4293" s="246"/>
      <c r="G4293" s="196"/>
      <c r="H4293" s="196"/>
      <c r="I4293" s="196"/>
      <c r="J4293" s="196"/>
      <c r="K4293" s="196"/>
      <c r="L4293" s="223"/>
    </row>
    <row r="4294" spans="1:12" ht="25.5" customHeight="1">
      <c r="A4294" s="195"/>
      <c r="B4294" s="277"/>
      <c r="C4294" s="244"/>
      <c r="D4294" s="244"/>
      <c r="E4294" s="245"/>
      <c r="F4294" s="246"/>
      <c r="G4294" s="196"/>
      <c r="H4294" s="196"/>
      <c r="I4294" s="196"/>
      <c r="J4294" s="196"/>
      <c r="K4294" s="196"/>
      <c r="L4294" s="223"/>
    </row>
    <row r="4295" spans="1:12" ht="25.5" customHeight="1">
      <c r="A4295" s="195"/>
      <c r="B4295" s="277"/>
      <c r="C4295" s="244"/>
      <c r="D4295" s="244"/>
      <c r="E4295" s="245"/>
      <c r="F4295" s="246"/>
      <c r="G4295" s="196"/>
      <c r="H4295" s="196"/>
      <c r="I4295" s="196"/>
      <c r="J4295" s="196"/>
      <c r="K4295" s="196"/>
      <c r="L4295" s="223"/>
    </row>
    <row r="4296" spans="1:12" ht="25.5" customHeight="1">
      <c r="A4296" s="195"/>
      <c r="B4296" s="277"/>
      <c r="C4296" s="244"/>
      <c r="D4296" s="244"/>
      <c r="E4296" s="245"/>
      <c r="F4296" s="246"/>
      <c r="G4296" s="196"/>
      <c r="H4296" s="196"/>
      <c r="I4296" s="196"/>
      <c r="J4296" s="196"/>
      <c r="K4296" s="196"/>
      <c r="L4296" s="223"/>
    </row>
    <row r="4297" spans="1:12" ht="25.5" customHeight="1">
      <c r="A4297" s="195"/>
      <c r="B4297" s="277"/>
      <c r="C4297" s="244"/>
      <c r="D4297" s="244"/>
      <c r="E4297" s="245"/>
      <c r="F4297" s="246"/>
      <c r="G4297" s="196"/>
      <c r="H4297" s="196"/>
      <c r="I4297" s="196"/>
      <c r="J4297" s="196"/>
      <c r="K4297" s="196"/>
      <c r="L4297" s="223"/>
    </row>
    <row r="4298" spans="1:12" ht="25.5" customHeight="1">
      <c r="A4298" s="195"/>
      <c r="B4298" s="277"/>
      <c r="C4298" s="244"/>
      <c r="D4298" s="244"/>
      <c r="E4298" s="245"/>
      <c r="F4298" s="246"/>
      <c r="G4298" s="196"/>
      <c r="H4298" s="196"/>
      <c r="I4298" s="196"/>
      <c r="J4298" s="196"/>
      <c r="K4298" s="196"/>
      <c r="L4298" s="223"/>
    </row>
    <row r="4299" spans="1:12" ht="25.5" customHeight="1">
      <c r="A4299" s="195"/>
      <c r="B4299" s="277"/>
      <c r="C4299" s="244"/>
      <c r="D4299" s="244"/>
      <c r="E4299" s="245"/>
      <c r="F4299" s="246"/>
      <c r="G4299" s="196"/>
      <c r="H4299" s="196"/>
      <c r="I4299" s="196"/>
      <c r="J4299" s="196"/>
      <c r="K4299" s="196"/>
      <c r="L4299" s="223"/>
    </row>
    <row r="4300" spans="1:12" ht="25.5" customHeight="1">
      <c r="A4300" s="195"/>
      <c r="B4300" s="277"/>
      <c r="C4300" s="244"/>
      <c r="D4300" s="244"/>
      <c r="E4300" s="245"/>
      <c r="F4300" s="246"/>
      <c r="G4300" s="196"/>
      <c r="H4300" s="196"/>
      <c r="I4300" s="196"/>
      <c r="J4300" s="196"/>
      <c r="K4300" s="196"/>
      <c r="L4300" s="223"/>
    </row>
    <row r="4301" spans="1:12" ht="25.5" customHeight="1">
      <c r="A4301" s="195"/>
      <c r="B4301" s="277"/>
      <c r="C4301" s="244"/>
      <c r="D4301" s="244"/>
      <c r="E4301" s="245"/>
      <c r="F4301" s="246"/>
      <c r="G4301" s="196"/>
      <c r="H4301" s="196"/>
      <c r="I4301" s="196"/>
      <c r="J4301" s="196"/>
      <c r="K4301" s="196"/>
      <c r="L4301" s="223"/>
    </row>
    <row r="4302" spans="1:12" ht="25.5" customHeight="1">
      <c r="A4302" s="195"/>
      <c r="B4302" s="277"/>
      <c r="C4302" s="244"/>
      <c r="D4302" s="244"/>
      <c r="E4302" s="245"/>
      <c r="F4302" s="246"/>
      <c r="G4302" s="196"/>
      <c r="H4302" s="196"/>
      <c r="I4302" s="196"/>
      <c r="J4302" s="196"/>
      <c r="K4302" s="196"/>
      <c r="L4302" s="223"/>
    </row>
    <row r="4303" spans="1:12" ht="25.5" customHeight="1">
      <c r="A4303" s="195"/>
      <c r="B4303" s="277"/>
      <c r="C4303" s="244"/>
      <c r="D4303" s="244"/>
      <c r="E4303" s="245"/>
      <c r="F4303" s="246"/>
      <c r="G4303" s="196"/>
      <c r="H4303" s="196"/>
      <c r="I4303" s="196"/>
      <c r="J4303" s="196"/>
      <c r="K4303" s="196"/>
      <c r="L4303" s="223"/>
    </row>
    <row r="4304" spans="1:12" ht="25.5" customHeight="1">
      <c r="A4304" s="195"/>
      <c r="B4304" s="277"/>
      <c r="C4304" s="244"/>
      <c r="D4304" s="244"/>
      <c r="E4304" s="245"/>
      <c r="F4304" s="246"/>
      <c r="G4304" s="196"/>
      <c r="H4304" s="196"/>
      <c r="I4304" s="196"/>
      <c r="J4304" s="196"/>
      <c r="K4304" s="196"/>
      <c r="L4304" s="223"/>
    </row>
    <row r="4305" spans="1:12" ht="25.5" customHeight="1">
      <c r="A4305" s="195"/>
      <c r="B4305" s="277"/>
      <c r="C4305" s="244"/>
      <c r="D4305" s="244"/>
      <c r="E4305" s="245"/>
      <c r="F4305" s="246"/>
      <c r="G4305" s="196"/>
      <c r="H4305" s="196"/>
      <c r="I4305" s="196"/>
      <c r="J4305" s="196"/>
      <c r="K4305" s="196"/>
      <c r="L4305" s="223"/>
    </row>
    <row r="4306" spans="1:12" ht="25.5" customHeight="1">
      <c r="A4306" s="195"/>
      <c r="B4306" s="277"/>
      <c r="C4306" s="244"/>
      <c r="D4306" s="244"/>
      <c r="E4306" s="245"/>
      <c r="F4306" s="246"/>
      <c r="G4306" s="196"/>
      <c r="H4306" s="196"/>
      <c r="I4306" s="196"/>
      <c r="J4306" s="196"/>
      <c r="K4306" s="196"/>
      <c r="L4306" s="223"/>
    </row>
    <row r="4307" spans="1:12" ht="25.5" customHeight="1">
      <c r="A4307" s="195"/>
      <c r="B4307" s="277"/>
      <c r="C4307" s="244"/>
      <c r="D4307" s="244"/>
      <c r="E4307" s="245"/>
      <c r="F4307" s="246"/>
      <c r="G4307" s="196"/>
      <c r="H4307" s="196"/>
      <c r="I4307" s="196"/>
      <c r="J4307" s="196"/>
      <c r="K4307" s="196"/>
      <c r="L4307" s="223"/>
    </row>
    <row r="4308" spans="1:12" ht="25.5" customHeight="1">
      <c r="A4308" s="195"/>
      <c r="B4308" s="277"/>
      <c r="C4308" s="244"/>
      <c r="D4308" s="244"/>
      <c r="E4308" s="245"/>
      <c r="F4308" s="246"/>
      <c r="G4308" s="196"/>
      <c r="H4308" s="196"/>
      <c r="I4308" s="196"/>
      <c r="J4308" s="196"/>
      <c r="K4308" s="196"/>
      <c r="L4308" s="223"/>
    </row>
    <row r="4309" spans="1:12" ht="25.5" customHeight="1">
      <c r="A4309" s="195"/>
      <c r="B4309" s="277"/>
      <c r="C4309" s="244"/>
      <c r="D4309" s="244"/>
      <c r="E4309" s="245"/>
      <c r="F4309" s="246"/>
      <c r="G4309" s="196"/>
      <c r="H4309" s="196"/>
      <c r="I4309" s="196"/>
      <c r="J4309" s="196"/>
      <c r="K4309" s="196"/>
      <c r="L4309" s="223"/>
    </row>
    <row r="4310" spans="1:12" ht="25.5" customHeight="1">
      <c r="A4310" s="195"/>
      <c r="B4310" s="277"/>
      <c r="C4310" s="244"/>
      <c r="D4310" s="244"/>
      <c r="E4310" s="245"/>
      <c r="F4310" s="246"/>
      <c r="G4310" s="196"/>
      <c r="H4310" s="196"/>
      <c r="I4310" s="196"/>
      <c r="J4310" s="196"/>
      <c r="K4310" s="196"/>
      <c r="L4310" s="223"/>
    </row>
    <row r="4311" spans="1:12" ht="25.5" customHeight="1">
      <c r="A4311" s="195"/>
      <c r="B4311" s="277"/>
      <c r="C4311" s="244"/>
      <c r="D4311" s="244"/>
      <c r="E4311" s="245"/>
      <c r="F4311" s="246"/>
      <c r="G4311" s="196"/>
      <c r="H4311" s="196"/>
      <c r="I4311" s="196"/>
      <c r="J4311" s="196"/>
      <c r="K4311" s="196"/>
      <c r="L4311" s="223"/>
    </row>
    <row r="4312" spans="1:12" ht="25.5" customHeight="1">
      <c r="A4312" s="195"/>
      <c r="B4312" s="277"/>
      <c r="C4312" s="244"/>
      <c r="D4312" s="244"/>
      <c r="E4312" s="245"/>
      <c r="F4312" s="246"/>
      <c r="G4312" s="196"/>
      <c r="H4312" s="196"/>
      <c r="I4312" s="196"/>
      <c r="J4312" s="196"/>
      <c r="K4312" s="196"/>
      <c r="L4312" s="223"/>
    </row>
    <row r="4313" spans="1:12" ht="25.5" customHeight="1">
      <c r="A4313" s="195"/>
      <c r="B4313" s="277"/>
      <c r="C4313" s="244"/>
      <c r="D4313" s="244"/>
      <c r="E4313" s="245"/>
      <c r="F4313" s="246"/>
      <c r="G4313" s="196"/>
      <c r="H4313" s="196"/>
      <c r="I4313" s="196"/>
      <c r="J4313" s="196"/>
      <c r="K4313" s="196"/>
      <c r="L4313" s="223"/>
    </row>
    <row r="4314" spans="1:12" ht="25.5" customHeight="1">
      <c r="A4314" s="195"/>
      <c r="B4314" s="277"/>
      <c r="C4314" s="244"/>
      <c r="D4314" s="244"/>
      <c r="E4314" s="245"/>
      <c r="F4314" s="246"/>
      <c r="G4314" s="196"/>
      <c r="H4314" s="196"/>
      <c r="I4314" s="196"/>
      <c r="J4314" s="196"/>
      <c r="K4314" s="196"/>
      <c r="L4314" s="223"/>
    </row>
    <row r="4315" spans="1:12" ht="25.5" customHeight="1">
      <c r="A4315" s="195"/>
      <c r="B4315" s="277"/>
      <c r="C4315" s="244"/>
      <c r="D4315" s="244"/>
      <c r="E4315" s="245"/>
      <c r="F4315" s="246"/>
      <c r="G4315" s="196"/>
      <c r="H4315" s="196"/>
      <c r="I4315" s="196"/>
      <c r="J4315" s="196"/>
      <c r="K4315" s="196"/>
      <c r="L4315" s="223"/>
    </row>
    <row r="4316" spans="1:12" ht="25.5" customHeight="1">
      <c r="A4316" s="195"/>
      <c r="B4316" s="277"/>
      <c r="C4316" s="244"/>
      <c r="D4316" s="244"/>
      <c r="E4316" s="245"/>
      <c r="F4316" s="246"/>
      <c r="G4316" s="196"/>
      <c r="H4316" s="196"/>
      <c r="I4316" s="196"/>
      <c r="J4316" s="196"/>
      <c r="K4316" s="196"/>
      <c r="L4316" s="223"/>
    </row>
    <row r="4317" spans="1:12" ht="25.5" customHeight="1">
      <c r="A4317" s="195"/>
      <c r="B4317" s="277"/>
      <c r="C4317" s="244"/>
      <c r="D4317" s="244"/>
      <c r="E4317" s="245"/>
      <c r="F4317" s="246"/>
      <c r="G4317" s="196"/>
      <c r="H4317" s="196"/>
      <c r="I4317" s="196"/>
      <c r="J4317" s="196"/>
      <c r="K4317" s="196"/>
      <c r="L4317" s="223"/>
    </row>
    <row r="4318" spans="1:12" ht="25.5" customHeight="1">
      <c r="A4318" s="195"/>
      <c r="B4318" s="277"/>
      <c r="C4318" s="244"/>
      <c r="D4318" s="244"/>
      <c r="E4318" s="245"/>
      <c r="F4318" s="246"/>
      <c r="G4318" s="196"/>
      <c r="H4318" s="196"/>
      <c r="I4318" s="196"/>
      <c r="J4318" s="196"/>
      <c r="K4318" s="196"/>
      <c r="L4318" s="223"/>
    </row>
    <row r="4319" spans="1:12" ht="25.5" customHeight="1">
      <c r="A4319" s="195"/>
      <c r="B4319" s="277"/>
      <c r="C4319" s="244"/>
      <c r="D4319" s="244"/>
      <c r="E4319" s="245"/>
      <c r="F4319" s="246"/>
      <c r="G4319" s="196"/>
      <c r="H4319" s="196"/>
      <c r="I4319" s="196"/>
      <c r="J4319" s="196"/>
      <c r="K4319" s="196"/>
      <c r="L4319" s="223"/>
    </row>
    <row r="4320" spans="1:12" ht="25.5" customHeight="1">
      <c r="A4320" s="195"/>
      <c r="B4320" s="277"/>
      <c r="C4320" s="244"/>
      <c r="D4320" s="244"/>
      <c r="E4320" s="245"/>
      <c r="F4320" s="246"/>
      <c r="G4320" s="196"/>
      <c r="H4320" s="196"/>
      <c r="I4320" s="196"/>
      <c r="J4320" s="196"/>
      <c r="K4320" s="196"/>
      <c r="L4320" s="223"/>
    </row>
    <row r="4321" spans="1:12" ht="25.5" customHeight="1">
      <c r="A4321" s="195"/>
      <c r="B4321" s="277"/>
      <c r="C4321" s="244"/>
      <c r="D4321" s="244"/>
      <c r="E4321" s="245"/>
      <c r="F4321" s="246"/>
      <c r="G4321" s="196"/>
      <c r="H4321" s="196"/>
      <c r="I4321" s="196"/>
      <c r="J4321" s="196"/>
      <c r="K4321" s="196"/>
      <c r="L4321" s="223"/>
    </row>
    <row r="4322" spans="1:12" ht="25.5" customHeight="1">
      <c r="A4322" s="195"/>
      <c r="B4322" s="277"/>
      <c r="C4322" s="244"/>
      <c r="D4322" s="244"/>
      <c r="E4322" s="245"/>
      <c r="F4322" s="246"/>
      <c r="G4322" s="196"/>
      <c r="H4322" s="196"/>
      <c r="I4322" s="196"/>
      <c r="J4322" s="196"/>
      <c r="K4322" s="196"/>
      <c r="L4322" s="223"/>
    </row>
    <row r="4323" spans="1:12" ht="25.5" customHeight="1">
      <c r="A4323" s="195"/>
      <c r="B4323" s="277"/>
      <c r="C4323" s="244"/>
      <c r="D4323" s="244"/>
      <c r="E4323" s="245"/>
      <c r="F4323" s="246"/>
      <c r="G4323" s="196"/>
      <c r="H4323" s="196"/>
      <c r="I4323" s="196"/>
      <c r="J4323" s="196"/>
      <c r="K4323" s="196"/>
      <c r="L4323" s="223"/>
    </row>
    <row r="4324" spans="1:12" ht="25.5" customHeight="1">
      <c r="A4324" s="195"/>
      <c r="B4324" s="277"/>
      <c r="C4324" s="244"/>
      <c r="D4324" s="244"/>
      <c r="E4324" s="245"/>
      <c r="F4324" s="246"/>
      <c r="G4324" s="196"/>
      <c r="H4324" s="196"/>
      <c r="I4324" s="196"/>
      <c r="J4324" s="196"/>
      <c r="K4324" s="196"/>
      <c r="L4324" s="223"/>
    </row>
    <row r="4325" spans="1:12" ht="25.5" customHeight="1">
      <c r="A4325" s="195"/>
      <c r="B4325" s="277"/>
      <c r="C4325" s="244"/>
      <c r="D4325" s="244"/>
      <c r="E4325" s="245"/>
      <c r="F4325" s="246"/>
      <c r="G4325" s="196"/>
      <c r="H4325" s="196"/>
      <c r="I4325" s="196"/>
      <c r="J4325" s="196"/>
      <c r="K4325" s="196"/>
      <c r="L4325" s="223"/>
    </row>
    <row r="4326" spans="1:12" ht="25.5" customHeight="1">
      <c r="A4326" s="195"/>
      <c r="B4326" s="277"/>
      <c r="C4326" s="244"/>
      <c r="D4326" s="244"/>
      <c r="E4326" s="245"/>
      <c r="F4326" s="246"/>
      <c r="G4326" s="196"/>
      <c r="H4326" s="196"/>
      <c r="I4326" s="196"/>
      <c r="J4326" s="196"/>
      <c r="K4326" s="196"/>
      <c r="L4326" s="223"/>
    </row>
    <row r="4327" spans="1:12" ht="25.5" customHeight="1">
      <c r="A4327" s="195"/>
      <c r="B4327" s="277"/>
      <c r="C4327" s="244"/>
      <c r="D4327" s="244"/>
      <c r="E4327" s="245"/>
      <c r="F4327" s="246"/>
      <c r="G4327" s="196"/>
      <c r="H4327" s="196"/>
      <c r="I4327" s="196"/>
      <c r="J4327" s="196"/>
      <c r="K4327" s="196"/>
      <c r="L4327" s="223"/>
    </row>
    <row r="4328" spans="1:12" ht="25.5" customHeight="1">
      <c r="A4328" s="195"/>
      <c r="B4328" s="277"/>
      <c r="C4328" s="244"/>
      <c r="D4328" s="244"/>
      <c r="E4328" s="245"/>
      <c r="F4328" s="246"/>
      <c r="G4328" s="196"/>
      <c r="H4328" s="196"/>
      <c r="I4328" s="196"/>
      <c r="J4328" s="196"/>
      <c r="K4328" s="196"/>
      <c r="L4328" s="223"/>
    </row>
    <row r="4329" spans="1:12" ht="25.5" customHeight="1">
      <c r="A4329" s="195"/>
      <c r="B4329" s="277"/>
      <c r="C4329" s="244"/>
      <c r="D4329" s="244"/>
      <c r="E4329" s="245"/>
      <c r="F4329" s="246"/>
      <c r="G4329" s="196"/>
      <c r="H4329" s="196"/>
      <c r="I4329" s="196"/>
      <c r="J4329" s="196"/>
      <c r="K4329" s="196"/>
      <c r="L4329" s="223"/>
    </row>
    <row r="4330" spans="1:12" ht="25.5" customHeight="1">
      <c r="A4330" s="195"/>
      <c r="B4330" s="277"/>
      <c r="C4330" s="244"/>
      <c r="D4330" s="244"/>
      <c r="E4330" s="245"/>
      <c r="F4330" s="246"/>
      <c r="G4330" s="196"/>
      <c r="H4330" s="196"/>
      <c r="I4330" s="196"/>
      <c r="J4330" s="196"/>
      <c r="K4330" s="196"/>
      <c r="L4330" s="223"/>
    </row>
    <row r="4331" spans="1:12" ht="25.5" customHeight="1">
      <c r="A4331" s="195"/>
      <c r="B4331" s="277"/>
      <c r="C4331" s="244"/>
      <c r="D4331" s="244"/>
      <c r="E4331" s="245"/>
      <c r="F4331" s="246"/>
      <c r="G4331" s="196"/>
      <c r="H4331" s="196"/>
      <c r="I4331" s="196"/>
      <c r="J4331" s="196"/>
      <c r="K4331" s="196"/>
      <c r="L4331" s="223"/>
    </row>
    <row r="4332" spans="1:12" ht="25.5" customHeight="1">
      <c r="A4332" s="195"/>
      <c r="B4332" s="277"/>
      <c r="C4332" s="244"/>
      <c r="D4332" s="244"/>
      <c r="E4332" s="245"/>
      <c r="F4332" s="246"/>
      <c r="G4332" s="196"/>
      <c r="H4332" s="196"/>
      <c r="I4332" s="196"/>
      <c r="J4332" s="196"/>
      <c r="K4332" s="196"/>
      <c r="L4332" s="223"/>
    </row>
    <row r="4333" spans="1:12" ht="25.5" customHeight="1">
      <c r="A4333" s="195"/>
      <c r="B4333" s="277"/>
      <c r="C4333" s="244"/>
      <c r="D4333" s="244"/>
      <c r="E4333" s="245"/>
      <c r="F4333" s="246"/>
      <c r="G4333" s="196"/>
      <c r="H4333" s="196"/>
      <c r="I4333" s="196"/>
      <c r="J4333" s="196"/>
      <c r="K4333" s="196"/>
      <c r="L4333" s="223"/>
    </row>
    <row r="4334" spans="1:12" ht="25.5" customHeight="1">
      <c r="A4334" s="195"/>
      <c r="B4334" s="277"/>
      <c r="C4334" s="244"/>
      <c r="D4334" s="244"/>
      <c r="E4334" s="245"/>
      <c r="F4334" s="246"/>
      <c r="G4334" s="196"/>
      <c r="H4334" s="196"/>
      <c r="I4334" s="196"/>
      <c r="J4334" s="196"/>
      <c r="K4334" s="196"/>
      <c r="L4334" s="223"/>
    </row>
    <row r="4335" spans="1:12" ht="25.5" customHeight="1">
      <c r="A4335" s="195"/>
      <c r="B4335" s="277"/>
      <c r="C4335" s="244"/>
      <c r="D4335" s="244"/>
      <c r="E4335" s="245"/>
      <c r="F4335" s="246"/>
      <c r="G4335" s="196"/>
      <c r="H4335" s="196"/>
      <c r="I4335" s="196"/>
      <c r="J4335" s="196"/>
      <c r="K4335" s="196"/>
      <c r="L4335" s="223"/>
    </row>
    <row r="4336" spans="1:12" ht="25.5" customHeight="1">
      <c r="A4336" s="195"/>
      <c r="B4336" s="277"/>
      <c r="C4336" s="244"/>
      <c r="D4336" s="244"/>
      <c r="E4336" s="245"/>
      <c r="F4336" s="246"/>
      <c r="G4336" s="196"/>
      <c r="H4336" s="196"/>
      <c r="I4336" s="196"/>
      <c r="J4336" s="196"/>
      <c r="K4336" s="196"/>
      <c r="L4336" s="223"/>
    </row>
    <row r="4337" spans="1:12" ht="25.5" customHeight="1">
      <c r="A4337" s="195"/>
      <c r="B4337" s="277"/>
      <c r="C4337" s="244"/>
      <c r="D4337" s="244"/>
      <c r="E4337" s="245"/>
      <c r="F4337" s="246"/>
      <c r="G4337" s="196"/>
      <c r="H4337" s="196"/>
      <c r="I4337" s="196"/>
      <c r="J4337" s="196"/>
      <c r="K4337" s="196"/>
      <c r="L4337" s="223"/>
    </row>
    <row r="4338" spans="1:12" ht="25.5" customHeight="1">
      <c r="A4338" s="195"/>
      <c r="B4338" s="277"/>
      <c r="C4338" s="244"/>
      <c r="D4338" s="244"/>
      <c r="E4338" s="245"/>
      <c r="F4338" s="246"/>
      <c r="G4338" s="196"/>
      <c r="H4338" s="196"/>
      <c r="I4338" s="196"/>
      <c r="J4338" s="196"/>
      <c r="K4338" s="196"/>
      <c r="L4338" s="223"/>
    </row>
    <row r="4339" spans="1:12" ht="25.5" customHeight="1">
      <c r="A4339" s="195"/>
      <c r="B4339" s="277"/>
      <c r="C4339" s="244"/>
      <c r="D4339" s="244"/>
      <c r="E4339" s="245"/>
      <c r="F4339" s="246"/>
      <c r="G4339" s="196"/>
      <c r="H4339" s="196"/>
      <c r="I4339" s="196"/>
      <c r="J4339" s="196"/>
      <c r="K4339" s="196"/>
      <c r="L4339" s="223"/>
    </row>
    <row r="4340" spans="1:12" ht="25.5" customHeight="1">
      <c r="A4340" s="195"/>
      <c r="B4340" s="277"/>
      <c r="C4340" s="244"/>
      <c r="D4340" s="244"/>
      <c r="E4340" s="245"/>
      <c r="F4340" s="246"/>
      <c r="G4340" s="196"/>
      <c r="H4340" s="196"/>
      <c r="I4340" s="196"/>
      <c r="J4340" s="196"/>
      <c r="K4340" s="196"/>
      <c r="L4340" s="223"/>
    </row>
    <row r="4341" spans="1:12" ht="25.5" customHeight="1">
      <c r="A4341" s="195"/>
      <c r="B4341" s="277"/>
      <c r="C4341" s="244"/>
      <c r="D4341" s="244"/>
      <c r="E4341" s="245"/>
      <c r="F4341" s="246"/>
      <c r="G4341" s="196"/>
      <c r="H4341" s="196"/>
      <c r="I4341" s="196"/>
      <c r="J4341" s="196"/>
      <c r="K4341" s="196"/>
      <c r="L4341" s="223"/>
    </row>
    <row r="4342" spans="1:12" ht="25.5" customHeight="1">
      <c r="A4342" s="195"/>
      <c r="B4342" s="277"/>
      <c r="C4342" s="244"/>
      <c r="D4342" s="244"/>
      <c r="E4342" s="245"/>
      <c r="F4342" s="246"/>
      <c r="G4342" s="196"/>
      <c r="H4342" s="196"/>
      <c r="I4342" s="196"/>
      <c r="J4342" s="196"/>
      <c r="K4342" s="196"/>
      <c r="L4342" s="223"/>
    </row>
    <row r="4343" spans="1:12" ht="25.5" customHeight="1">
      <c r="A4343" s="195"/>
      <c r="B4343" s="277"/>
      <c r="C4343" s="244"/>
      <c r="D4343" s="244"/>
      <c r="E4343" s="245"/>
      <c r="F4343" s="246"/>
      <c r="G4343" s="196"/>
      <c r="H4343" s="196"/>
      <c r="I4343" s="196"/>
      <c r="J4343" s="196"/>
      <c r="K4343" s="196"/>
      <c r="L4343" s="223"/>
    </row>
    <row r="4344" spans="1:12" ht="25.5" customHeight="1">
      <c r="A4344" s="195"/>
      <c r="B4344" s="277"/>
      <c r="C4344" s="244"/>
      <c r="D4344" s="244"/>
      <c r="E4344" s="245"/>
      <c r="F4344" s="246"/>
      <c r="G4344" s="196"/>
      <c r="H4344" s="196"/>
      <c r="I4344" s="196"/>
      <c r="J4344" s="196"/>
      <c r="K4344" s="196"/>
      <c r="L4344" s="223"/>
    </row>
    <row r="4345" spans="1:12" ht="25.5" customHeight="1">
      <c r="A4345" s="195"/>
      <c r="B4345" s="277"/>
      <c r="C4345" s="244"/>
      <c r="D4345" s="244"/>
      <c r="E4345" s="245"/>
      <c r="F4345" s="246"/>
      <c r="G4345" s="196"/>
      <c r="H4345" s="196"/>
      <c r="I4345" s="196"/>
      <c r="J4345" s="196"/>
      <c r="K4345" s="196"/>
      <c r="L4345" s="223"/>
    </row>
    <row r="4346" spans="1:12" ht="25.5" customHeight="1">
      <c r="A4346" s="195"/>
      <c r="B4346" s="277"/>
      <c r="C4346" s="244"/>
      <c r="D4346" s="244"/>
      <c r="E4346" s="245"/>
      <c r="F4346" s="246"/>
      <c r="G4346" s="196"/>
      <c r="H4346" s="196"/>
      <c r="I4346" s="196"/>
      <c r="J4346" s="196"/>
      <c r="K4346" s="196"/>
      <c r="L4346" s="223"/>
    </row>
    <row r="4347" spans="1:12" ht="25.5" customHeight="1">
      <c r="A4347" s="195"/>
      <c r="B4347" s="277"/>
      <c r="C4347" s="244"/>
      <c r="D4347" s="244"/>
      <c r="E4347" s="245"/>
      <c r="F4347" s="246"/>
      <c r="G4347" s="196"/>
      <c r="H4347" s="196"/>
      <c r="I4347" s="196"/>
      <c r="J4347" s="196"/>
      <c r="K4347" s="196"/>
      <c r="L4347" s="223"/>
    </row>
    <row r="4348" spans="1:12" ht="25.5" customHeight="1">
      <c r="A4348" s="195"/>
      <c r="B4348" s="277"/>
      <c r="C4348" s="244"/>
      <c r="D4348" s="244"/>
      <c r="E4348" s="245"/>
      <c r="F4348" s="246"/>
      <c r="G4348" s="196"/>
      <c r="H4348" s="196"/>
      <c r="I4348" s="196"/>
      <c r="J4348" s="196"/>
      <c r="K4348" s="196"/>
      <c r="L4348" s="223"/>
    </row>
    <row r="4349" spans="1:12" ht="25.5" customHeight="1">
      <c r="A4349" s="195"/>
      <c r="B4349" s="277"/>
      <c r="C4349" s="244"/>
      <c r="D4349" s="244"/>
      <c r="E4349" s="245"/>
      <c r="F4349" s="246"/>
      <c r="G4349" s="196"/>
      <c r="H4349" s="196"/>
      <c r="I4349" s="196"/>
      <c r="J4349" s="196"/>
      <c r="K4349" s="196"/>
      <c r="L4349" s="223"/>
    </row>
    <row r="4350" spans="1:12" ht="25.5" customHeight="1">
      <c r="A4350" s="195"/>
      <c r="B4350" s="277"/>
      <c r="C4350" s="244"/>
      <c r="D4350" s="244"/>
      <c r="E4350" s="245"/>
      <c r="F4350" s="246"/>
      <c r="G4350" s="196"/>
      <c r="H4350" s="196"/>
      <c r="I4350" s="196"/>
      <c r="J4350" s="196"/>
      <c r="K4350" s="196"/>
      <c r="L4350" s="223"/>
    </row>
    <row r="4351" spans="1:12" ht="25.5" customHeight="1">
      <c r="A4351" s="195"/>
      <c r="B4351" s="277"/>
      <c r="C4351" s="244"/>
      <c r="D4351" s="244"/>
      <c r="E4351" s="245"/>
      <c r="F4351" s="246"/>
      <c r="G4351" s="196"/>
      <c r="H4351" s="196"/>
      <c r="I4351" s="196"/>
      <c r="J4351" s="196"/>
      <c r="K4351" s="196"/>
      <c r="L4351" s="223"/>
    </row>
    <row r="4352" spans="1:12" ht="25.5" customHeight="1">
      <c r="A4352" s="195"/>
      <c r="B4352" s="277"/>
      <c r="C4352" s="244"/>
      <c r="D4352" s="244"/>
      <c r="E4352" s="245"/>
      <c r="F4352" s="246"/>
      <c r="G4352" s="196"/>
      <c r="H4352" s="196"/>
      <c r="I4352" s="196"/>
      <c r="J4352" s="196"/>
      <c r="K4352" s="196"/>
      <c r="L4352" s="223"/>
    </row>
    <row r="4353" spans="1:12" ht="25.5" customHeight="1">
      <c r="A4353" s="195"/>
      <c r="B4353" s="277"/>
      <c r="C4353" s="244"/>
      <c r="D4353" s="244"/>
      <c r="E4353" s="245"/>
      <c r="F4353" s="246"/>
      <c r="G4353" s="196"/>
      <c r="H4353" s="196"/>
      <c r="I4353" s="196"/>
      <c r="J4353" s="196"/>
      <c r="K4353" s="196"/>
      <c r="L4353" s="223"/>
    </row>
    <row r="4354" spans="1:12" ht="25.5" customHeight="1">
      <c r="A4354" s="195"/>
      <c r="B4354" s="277"/>
      <c r="C4354" s="244"/>
      <c r="D4354" s="244"/>
      <c r="E4354" s="245"/>
      <c r="F4354" s="246"/>
      <c r="G4354" s="196"/>
      <c r="H4354" s="196"/>
      <c r="I4354" s="196"/>
      <c r="J4354" s="196"/>
      <c r="K4354" s="196"/>
      <c r="L4354" s="223"/>
    </row>
    <row r="4355" spans="1:12" ht="25.5" customHeight="1">
      <c r="A4355" s="195"/>
      <c r="B4355" s="277"/>
      <c r="C4355" s="244"/>
      <c r="D4355" s="244"/>
      <c r="E4355" s="245"/>
      <c r="F4355" s="246"/>
      <c r="G4355" s="196"/>
      <c r="H4355" s="196"/>
      <c r="I4355" s="196"/>
      <c r="J4355" s="196"/>
      <c r="K4355" s="196"/>
      <c r="L4355" s="223"/>
    </row>
    <row r="4356" spans="1:12" ht="25.5" customHeight="1">
      <c r="A4356" s="195"/>
      <c r="B4356" s="277"/>
      <c r="C4356" s="244"/>
      <c r="D4356" s="244"/>
      <c r="E4356" s="245"/>
      <c r="F4356" s="246"/>
      <c r="G4356" s="196"/>
      <c r="H4356" s="196"/>
      <c r="I4356" s="196"/>
      <c r="J4356" s="196"/>
      <c r="K4356" s="196"/>
      <c r="L4356" s="223"/>
    </row>
    <row r="4357" spans="1:12" ht="25.5" customHeight="1">
      <c r="A4357" s="195"/>
      <c r="B4357" s="277"/>
      <c r="C4357" s="244"/>
      <c r="D4357" s="244"/>
      <c r="E4357" s="245"/>
      <c r="F4357" s="246"/>
      <c r="G4357" s="196"/>
      <c r="H4357" s="196"/>
      <c r="I4357" s="196"/>
      <c r="J4357" s="196"/>
      <c r="K4357" s="196"/>
      <c r="L4357" s="223"/>
    </row>
    <row r="4358" spans="1:12" ht="25.5" customHeight="1">
      <c r="A4358" s="195"/>
      <c r="B4358" s="277"/>
      <c r="C4358" s="244"/>
      <c r="D4358" s="244"/>
      <c r="E4358" s="245"/>
      <c r="F4358" s="246"/>
      <c r="G4358" s="196"/>
      <c r="H4358" s="196"/>
      <c r="I4358" s="196"/>
      <c r="J4358" s="196"/>
      <c r="K4358" s="196"/>
      <c r="L4358" s="223"/>
    </row>
    <row r="4359" spans="1:12" ht="25.5" customHeight="1">
      <c r="A4359" s="195"/>
      <c r="B4359" s="277"/>
      <c r="C4359" s="244"/>
      <c r="D4359" s="244"/>
      <c r="E4359" s="245"/>
      <c r="F4359" s="246"/>
      <c r="G4359" s="196"/>
      <c r="H4359" s="196"/>
      <c r="I4359" s="196"/>
      <c r="J4359" s="196"/>
      <c r="K4359" s="196"/>
      <c r="L4359" s="223"/>
    </row>
    <row r="4360" spans="1:12" ht="25.5" customHeight="1">
      <c r="A4360" s="195"/>
      <c r="B4360" s="277"/>
      <c r="C4360" s="244"/>
      <c r="D4360" s="244"/>
      <c r="E4360" s="245"/>
      <c r="F4360" s="246"/>
      <c r="G4360" s="196"/>
      <c r="H4360" s="196"/>
      <c r="I4360" s="196"/>
      <c r="J4360" s="196"/>
      <c r="K4360" s="196"/>
      <c r="L4360" s="223"/>
    </row>
    <row r="4361" spans="1:12" ht="25.5" customHeight="1">
      <c r="A4361" s="195"/>
      <c r="B4361" s="277"/>
      <c r="C4361" s="244"/>
      <c r="D4361" s="244"/>
      <c r="E4361" s="245"/>
      <c r="F4361" s="246"/>
      <c r="G4361" s="196"/>
      <c r="H4361" s="196"/>
      <c r="I4361" s="196"/>
      <c r="J4361" s="196"/>
      <c r="K4361" s="196"/>
      <c r="L4361" s="223"/>
    </row>
    <row r="4362" spans="1:12" ht="25.5" customHeight="1">
      <c r="A4362" s="195"/>
      <c r="B4362" s="277"/>
      <c r="C4362" s="244"/>
      <c r="D4362" s="244"/>
      <c r="E4362" s="245"/>
      <c r="F4362" s="246"/>
      <c r="G4362" s="196"/>
      <c r="H4362" s="196"/>
      <c r="I4362" s="196"/>
      <c r="J4362" s="196"/>
      <c r="K4362" s="196"/>
      <c r="L4362" s="223"/>
    </row>
    <row r="4363" spans="1:12" ht="25.5" customHeight="1">
      <c r="A4363" s="195"/>
      <c r="B4363" s="277"/>
      <c r="C4363" s="244"/>
      <c r="D4363" s="244"/>
      <c r="E4363" s="245"/>
      <c r="F4363" s="246"/>
      <c r="G4363" s="196"/>
      <c r="H4363" s="196"/>
      <c r="I4363" s="196"/>
      <c r="J4363" s="196"/>
      <c r="K4363" s="196"/>
      <c r="L4363" s="223"/>
    </row>
    <row r="4364" spans="1:12" ht="25.5" customHeight="1">
      <c r="A4364" s="195"/>
      <c r="B4364" s="277"/>
      <c r="C4364" s="244"/>
      <c r="D4364" s="244"/>
      <c r="E4364" s="245"/>
      <c r="F4364" s="246"/>
      <c r="G4364" s="196"/>
      <c r="H4364" s="196"/>
      <c r="I4364" s="196"/>
      <c r="J4364" s="196"/>
      <c r="K4364" s="196"/>
      <c r="L4364" s="223"/>
    </row>
    <row r="4365" spans="1:12" ht="25.5" customHeight="1">
      <c r="A4365" s="195"/>
      <c r="B4365" s="277"/>
      <c r="C4365" s="244"/>
      <c r="D4365" s="244"/>
      <c r="E4365" s="245"/>
      <c r="F4365" s="246"/>
      <c r="G4365" s="196"/>
      <c r="H4365" s="196"/>
      <c r="I4365" s="196"/>
      <c r="J4365" s="196"/>
      <c r="K4365" s="196"/>
      <c r="L4365" s="223"/>
    </row>
    <row r="4366" spans="1:12" ht="25.5" customHeight="1">
      <c r="A4366" s="195"/>
      <c r="B4366" s="277"/>
      <c r="C4366" s="244"/>
      <c r="D4366" s="244"/>
      <c r="E4366" s="245"/>
      <c r="F4366" s="246"/>
      <c r="G4366" s="196"/>
      <c r="H4366" s="196"/>
      <c r="I4366" s="196"/>
      <c r="J4366" s="196"/>
      <c r="K4366" s="196"/>
      <c r="L4366" s="223"/>
    </row>
    <row r="4367" spans="1:12" ht="25.5" customHeight="1">
      <c r="A4367" s="195"/>
      <c r="B4367" s="277"/>
      <c r="C4367" s="244"/>
      <c r="D4367" s="244"/>
      <c r="E4367" s="245"/>
      <c r="F4367" s="246"/>
      <c r="G4367" s="196"/>
      <c r="H4367" s="196"/>
      <c r="I4367" s="196"/>
      <c r="J4367" s="196"/>
      <c r="K4367" s="196"/>
      <c r="L4367" s="223"/>
    </row>
    <row r="4368" spans="1:12" ht="25.5" customHeight="1">
      <c r="A4368" s="195"/>
      <c r="B4368" s="277"/>
      <c r="C4368" s="244"/>
      <c r="D4368" s="244"/>
      <c r="E4368" s="245"/>
      <c r="F4368" s="246"/>
      <c r="G4368" s="196"/>
      <c r="H4368" s="196"/>
      <c r="I4368" s="196"/>
      <c r="J4368" s="196"/>
      <c r="K4368" s="196"/>
      <c r="L4368" s="223"/>
    </row>
    <row r="4369" spans="1:12" ht="25.5" customHeight="1">
      <c r="A4369" s="195"/>
      <c r="B4369" s="277"/>
      <c r="C4369" s="244"/>
      <c r="D4369" s="244"/>
      <c r="E4369" s="245"/>
      <c r="F4369" s="246"/>
      <c r="G4369" s="196"/>
      <c r="H4369" s="196"/>
      <c r="I4369" s="196"/>
      <c r="J4369" s="196"/>
      <c r="K4369" s="196"/>
      <c r="L4369" s="223"/>
    </row>
    <row r="4370" spans="1:12" ht="25.5" customHeight="1">
      <c r="A4370" s="195"/>
      <c r="B4370" s="277"/>
      <c r="C4370" s="244"/>
      <c r="D4370" s="244"/>
      <c r="E4370" s="245"/>
      <c r="F4370" s="246"/>
      <c r="G4370" s="196"/>
      <c r="H4370" s="196"/>
      <c r="I4370" s="196"/>
      <c r="J4370" s="196"/>
      <c r="K4370" s="196"/>
      <c r="L4370" s="223"/>
    </row>
    <row r="4371" spans="1:12" ht="25.5" customHeight="1">
      <c r="A4371" s="195"/>
      <c r="B4371" s="277"/>
      <c r="C4371" s="244"/>
      <c r="D4371" s="244"/>
      <c r="E4371" s="245"/>
      <c r="F4371" s="246"/>
      <c r="G4371" s="196"/>
      <c r="H4371" s="196"/>
      <c r="I4371" s="196"/>
      <c r="J4371" s="196"/>
      <c r="K4371" s="196"/>
      <c r="L4371" s="223"/>
    </row>
    <row r="4372" spans="1:12" ht="25.5" customHeight="1">
      <c r="A4372" s="195"/>
      <c r="B4372" s="277"/>
      <c r="C4372" s="244"/>
      <c r="D4372" s="244"/>
      <c r="E4372" s="245"/>
      <c r="F4372" s="246"/>
      <c r="G4372" s="196"/>
      <c r="H4372" s="196"/>
      <c r="I4372" s="196"/>
      <c r="J4372" s="196"/>
      <c r="K4372" s="196"/>
      <c r="L4372" s="223"/>
    </row>
    <row r="4373" spans="1:12" ht="25.5" customHeight="1">
      <c r="A4373" s="195"/>
      <c r="B4373" s="277"/>
      <c r="C4373" s="244"/>
      <c r="D4373" s="244"/>
      <c r="E4373" s="245"/>
      <c r="F4373" s="246"/>
      <c r="G4373" s="196"/>
      <c r="H4373" s="196"/>
      <c r="I4373" s="196"/>
      <c r="J4373" s="196"/>
      <c r="K4373" s="196"/>
      <c r="L4373" s="223"/>
    </row>
    <row r="4374" spans="1:12" ht="25.5" customHeight="1">
      <c r="A4374" s="195"/>
      <c r="B4374" s="277"/>
      <c r="C4374" s="244"/>
      <c r="D4374" s="244"/>
      <c r="E4374" s="245"/>
      <c r="F4374" s="246"/>
      <c r="G4374" s="196"/>
      <c r="H4374" s="196"/>
      <c r="I4374" s="196"/>
      <c r="J4374" s="196"/>
      <c r="K4374" s="196"/>
      <c r="L4374" s="223"/>
    </row>
    <row r="4375" spans="1:12" ht="25.5" customHeight="1">
      <c r="A4375" s="195"/>
      <c r="B4375" s="277"/>
      <c r="C4375" s="244"/>
      <c r="D4375" s="244"/>
      <c r="E4375" s="245"/>
      <c r="F4375" s="246"/>
      <c r="G4375" s="196"/>
      <c r="H4375" s="196"/>
      <c r="I4375" s="196"/>
      <c r="J4375" s="196"/>
      <c r="K4375" s="196"/>
      <c r="L4375" s="223"/>
    </row>
    <row r="4376" spans="1:12" ht="25.5" customHeight="1">
      <c r="A4376" s="195"/>
      <c r="B4376" s="277"/>
      <c r="C4376" s="244"/>
      <c r="D4376" s="244"/>
      <c r="E4376" s="245"/>
      <c r="F4376" s="246"/>
      <c r="G4376" s="196"/>
      <c r="H4376" s="196"/>
      <c r="I4376" s="196"/>
      <c r="J4376" s="196"/>
      <c r="K4376" s="196"/>
      <c r="L4376" s="223"/>
    </row>
    <row r="4377" spans="1:12" ht="25.5" customHeight="1">
      <c r="A4377" s="195"/>
      <c r="B4377" s="277"/>
      <c r="C4377" s="244"/>
      <c r="D4377" s="244"/>
      <c r="E4377" s="245"/>
      <c r="F4377" s="246"/>
      <c r="G4377" s="196"/>
      <c r="H4377" s="196"/>
      <c r="I4377" s="196"/>
      <c r="J4377" s="196"/>
      <c r="K4377" s="196"/>
      <c r="L4377" s="223"/>
    </row>
    <row r="4378" spans="1:12" ht="25.5" customHeight="1">
      <c r="A4378" s="195"/>
      <c r="B4378" s="277"/>
      <c r="C4378" s="244"/>
      <c r="D4378" s="244"/>
      <c r="E4378" s="245"/>
      <c r="F4378" s="246"/>
      <c r="G4378" s="196"/>
      <c r="H4378" s="196"/>
      <c r="I4378" s="196"/>
      <c r="J4378" s="196"/>
      <c r="K4378" s="196"/>
      <c r="L4378" s="223"/>
    </row>
    <row r="4379" spans="1:12" ht="25.5" customHeight="1">
      <c r="A4379" s="195"/>
      <c r="B4379" s="277"/>
      <c r="C4379" s="244"/>
      <c r="D4379" s="244"/>
      <c r="E4379" s="245"/>
      <c r="F4379" s="246"/>
      <c r="G4379" s="196"/>
      <c r="H4379" s="196"/>
      <c r="I4379" s="196"/>
      <c r="J4379" s="196"/>
      <c r="K4379" s="196"/>
      <c r="L4379" s="223"/>
    </row>
    <row r="4380" spans="1:12" ht="25.5" customHeight="1">
      <c r="A4380" s="195"/>
      <c r="B4380" s="277"/>
      <c r="C4380" s="244"/>
      <c r="D4380" s="244"/>
      <c r="E4380" s="245"/>
      <c r="F4380" s="246"/>
      <c r="G4380" s="196"/>
      <c r="H4380" s="196"/>
      <c r="I4380" s="196"/>
      <c r="J4380" s="196"/>
      <c r="K4380" s="196"/>
      <c r="L4380" s="223"/>
    </row>
    <row r="4381" spans="1:12" ht="25.5" customHeight="1">
      <c r="A4381" s="195"/>
      <c r="B4381" s="277"/>
      <c r="C4381" s="244"/>
      <c r="D4381" s="244"/>
      <c r="E4381" s="245"/>
      <c r="F4381" s="246"/>
      <c r="G4381" s="196"/>
      <c r="H4381" s="196"/>
      <c r="I4381" s="196"/>
      <c r="J4381" s="196"/>
      <c r="K4381" s="196"/>
      <c r="L4381" s="223"/>
    </row>
    <row r="4382" spans="1:12" ht="25.5" customHeight="1">
      <c r="A4382" s="195"/>
      <c r="B4382" s="277"/>
      <c r="C4382" s="244"/>
      <c r="D4382" s="244"/>
      <c r="E4382" s="245"/>
      <c r="F4382" s="246"/>
      <c r="G4382" s="196"/>
      <c r="H4382" s="196"/>
      <c r="I4382" s="196"/>
      <c r="J4382" s="196"/>
      <c r="K4382" s="196"/>
      <c r="L4382" s="223"/>
    </row>
    <row r="4383" spans="1:12" ht="25.5" customHeight="1">
      <c r="A4383" s="195"/>
      <c r="B4383" s="277"/>
      <c r="C4383" s="244"/>
      <c r="D4383" s="244"/>
      <c r="E4383" s="245"/>
      <c r="F4383" s="246"/>
      <c r="G4383" s="196"/>
      <c r="H4383" s="196"/>
      <c r="I4383" s="196"/>
      <c r="J4383" s="196"/>
      <c r="K4383" s="196"/>
      <c r="L4383" s="223"/>
    </row>
    <row r="4384" spans="1:12" ht="25.5" customHeight="1">
      <c r="A4384" s="195"/>
      <c r="B4384" s="277"/>
      <c r="C4384" s="244"/>
      <c r="D4384" s="244"/>
      <c r="E4384" s="245"/>
      <c r="F4384" s="246"/>
      <c r="G4384" s="196"/>
      <c r="H4384" s="196"/>
      <c r="I4384" s="196"/>
      <c r="J4384" s="196"/>
      <c r="K4384" s="196"/>
      <c r="L4384" s="223"/>
    </row>
    <row r="4385" spans="1:12" ht="25.5" customHeight="1">
      <c r="A4385" s="195"/>
      <c r="B4385" s="277"/>
      <c r="C4385" s="244"/>
      <c r="D4385" s="244"/>
      <c r="E4385" s="245"/>
      <c r="F4385" s="246"/>
      <c r="G4385" s="196"/>
      <c r="H4385" s="196"/>
      <c r="I4385" s="196"/>
      <c r="J4385" s="196"/>
      <c r="K4385" s="196"/>
      <c r="L4385" s="223"/>
    </row>
    <row r="4386" spans="1:12" ht="25.5" customHeight="1">
      <c r="A4386" s="195"/>
      <c r="B4386" s="277"/>
      <c r="C4386" s="244"/>
      <c r="D4386" s="244"/>
      <c r="E4386" s="245"/>
      <c r="F4386" s="246"/>
      <c r="G4386" s="196"/>
      <c r="H4386" s="196"/>
      <c r="I4386" s="196"/>
      <c r="J4386" s="196"/>
      <c r="K4386" s="196"/>
      <c r="L4386" s="223"/>
    </row>
    <row r="4387" spans="1:12" ht="25.5" customHeight="1">
      <c r="A4387" s="195"/>
      <c r="B4387" s="277"/>
      <c r="C4387" s="244"/>
      <c r="D4387" s="244"/>
      <c r="E4387" s="245"/>
      <c r="F4387" s="246"/>
      <c r="G4387" s="196"/>
      <c r="H4387" s="196"/>
      <c r="I4387" s="196"/>
      <c r="J4387" s="196"/>
      <c r="K4387" s="196"/>
      <c r="L4387" s="223"/>
    </row>
    <row r="4388" spans="1:12" ht="25.5" customHeight="1">
      <c r="A4388" s="195"/>
      <c r="B4388" s="277"/>
      <c r="C4388" s="244"/>
      <c r="D4388" s="244"/>
      <c r="E4388" s="245"/>
      <c r="F4388" s="246"/>
      <c r="G4388" s="196"/>
      <c r="H4388" s="196"/>
      <c r="I4388" s="196"/>
      <c r="J4388" s="196"/>
      <c r="K4388" s="196"/>
      <c r="L4388" s="223"/>
    </row>
    <row r="4389" spans="1:12" ht="25.5" customHeight="1">
      <c r="A4389" s="195"/>
      <c r="B4389" s="277"/>
      <c r="C4389" s="244"/>
      <c r="D4389" s="244"/>
      <c r="E4389" s="245"/>
      <c r="F4389" s="246"/>
      <c r="G4389" s="196"/>
      <c r="H4389" s="196"/>
      <c r="I4389" s="196"/>
      <c r="J4389" s="196"/>
      <c r="K4389" s="196"/>
      <c r="L4389" s="223"/>
    </row>
    <row r="4390" spans="1:12" ht="25.5" customHeight="1">
      <c r="A4390" s="195"/>
      <c r="B4390" s="277"/>
      <c r="C4390" s="244"/>
      <c r="D4390" s="244"/>
      <c r="E4390" s="245"/>
      <c r="F4390" s="246"/>
      <c r="G4390" s="196"/>
      <c r="H4390" s="196"/>
      <c r="I4390" s="196"/>
      <c r="J4390" s="196"/>
      <c r="K4390" s="196"/>
      <c r="L4390" s="223"/>
    </row>
    <row r="4391" spans="1:12" ht="25.5" customHeight="1">
      <c r="A4391" s="195"/>
      <c r="B4391" s="277"/>
      <c r="C4391" s="244"/>
      <c r="D4391" s="244"/>
      <c r="E4391" s="245"/>
      <c r="F4391" s="246"/>
      <c r="G4391" s="196"/>
      <c r="H4391" s="196"/>
      <c r="I4391" s="196"/>
      <c r="J4391" s="196"/>
      <c r="K4391" s="196"/>
      <c r="L4391" s="223"/>
    </row>
    <row r="4392" spans="1:12" ht="25.5" customHeight="1">
      <c r="A4392" s="195"/>
      <c r="B4392" s="277"/>
      <c r="C4392" s="244"/>
      <c r="D4392" s="244"/>
      <c r="E4392" s="245"/>
      <c r="F4392" s="246"/>
      <c r="G4392" s="196"/>
      <c r="H4392" s="196"/>
      <c r="I4392" s="196"/>
      <c r="J4392" s="196"/>
      <c r="K4392" s="196"/>
      <c r="L4392" s="223"/>
    </row>
    <row r="4393" spans="1:12" ht="25.5" customHeight="1">
      <c r="A4393" s="195"/>
      <c r="B4393" s="277"/>
      <c r="C4393" s="244"/>
      <c r="D4393" s="244"/>
      <c r="E4393" s="245"/>
      <c r="F4393" s="246"/>
      <c r="G4393" s="196"/>
      <c r="H4393" s="196"/>
      <c r="I4393" s="196"/>
      <c r="J4393" s="196"/>
      <c r="K4393" s="196"/>
      <c r="L4393" s="223"/>
    </row>
    <row r="4394" spans="1:12" ht="25.5" customHeight="1">
      <c r="A4394" s="195"/>
      <c r="B4394" s="277"/>
      <c r="C4394" s="244"/>
      <c r="D4394" s="244"/>
      <c r="E4394" s="245"/>
      <c r="F4394" s="246"/>
      <c r="G4394" s="196"/>
      <c r="H4394" s="196"/>
      <c r="I4394" s="196"/>
      <c r="J4394" s="196"/>
      <c r="K4394" s="196"/>
      <c r="L4394" s="223"/>
    </row>
    <row r="4395" spans="1:12" ht="25.5" customHeight="1">
      <c r="A4395" s="195"/>
      <c r="B4395" s="277"/>
      <c r="C4395" s="244"/>
      <c r="D4395" s="244"/>
      <c r="E4395" s="245"/>
      <c r="F4395" s="246"/>
      <c r="G4395" s="196"/>
      <c r="H4395" s="196"/>
      <c r="I4395" s="196"/>
      <c r="J4395" s="196"/>
      <c r="K4395" s="196"/>
      <c r="L4395" s="223"/>
    </row>
    <row r="4396" spans="1:12" ht="25.5" customHeight="1">
      <c r="A4396" s="195"/>
      <c r="B4396" s="277"/>
      <c r="C4396" s="244"/>
      <c r="D4396" s="244"/>
      <c r="E4396" s="245"/>
      <c r="F4396" s="246"/>
      <c r="G4396" s="196"/>
      <c r="H4396" s="196"/>
      <c r="I4396" s="196"/>
      <c r="J4396" s="196"/>
      <c r="K4396" s="196"/>
      <c r="L4396" s="223"/>
    </row>
    <row r="4397" spans="1:12" ht="25.5" customHeight="1">
      <c r="A4397" s="195"/>
      <c r="B4397" s="277"/>
      <c r="C4397" s="244"/>
      <c r="D4397" s="244"/>
      <c r="E4397" s="245"/>
      <c r="F4397" s="246"/>
      <c r="G4397" s="196"/>
      <c r="H4397" s="196"/>
      <c r="I4397" s="196"/>
      <c r="J4397" s="196"/>
      <c r="K4397" s="196"/>
      <c r="L4397" s="223"/>
    </row>
    <row r="4398" spans="1:12" ht="25.5" customHeight="1">
      <c r="A4398" s="195"/>
      <c r="B4398" s="277"/>
      <c r="C4398" s="244"/>
      <c r="D4398" s="244"/>
      <c r="E4398" s="245"/>
      <c r="F4398" s="246"/>
      <c r="G4398" s="196"/>
      <c r="H4398" s="196"/>
      <c r="I4398" s="196"/>
      <c r="J4398" s="196"/>
      <c r="K4398" s="196"/>
      <c r="L4398" s="223"/>
    </row>
    <row r="4399" spans="1:12" ht="25.5" customHeight="1">
      <c r="A4399" s="195"/>
      <c r="B4399" s="277"/>
      <c r="C4399" s="244"/>
      <c r="D4399" s="244"/>
      <c r="E4399" s="245"/>
      <c r="F4399" s="246"/>
      <c r="G4399" s="196"/>
      <c r="H4399" s="196"/>
      <c r="I4399" s="196"/>
      <c r="J4399" s="196"/>
      <c r="K4399" s="196"/>
      <c r="L4399" s="223"/>
    </row>
    <row r="4400" spans="1:12" ht="25.5" customHeight="1">
      <c r="A4400" s="195"/>
      <c r="B4400" s="277"/>
      <c r="C4400" s="244"/>
      <c r="D4400" s="244"/>
      <c r="E4400" s="245"/>
      <c r="F4400" s="246"/>
      <c r="G4400" s="196"/>
      <c r="H4400" s="196"/>
      <c r="I4400" s="196"/>
      <c r="J4400" s="196"/>
      <c r="K4400" s="196"/>
      <c r="L4400" s="223"/>
    </row>
    <row r="4401" spans="1:12" ht="25.5" customHeight="1">
      <c r="A4401" s="195"/>
      <c r="B4401" s="277"/>
      <c r="C4401" s="244"/>
      <c r="D4401" s="244"/>
      <c r="E4401" s="245"/>
      <c r="F4401" s="246"/>
      <c r="G4401" s="196"/>
      <c r="H4401" s="196"/>
      <c r="I4401" s="196"/>
      <c r="J4401" s="196"/>
      <c r="K4401" s="196"/>
      <c r="L4401" s="223"/>
    </row>
    <row r="4402" spans="1:12" ht="25.5" customHeight="1">
      <c r="A4402" s="195"/>
      <c r="B4402" s="277"/>
      <c r="C4402" s="244"/>
      <c r="D4402" s="244"/>
      <c r="E4402" s="245"/>
      <c r="F4402" s="246"/>
      <c r="G4402" s="196"/>
      <c r="H4402" s="196"/>
      <c r="I4402" s="196"/>
      <c r="J4402" s="196"/>
      <c r="K4402" s="196"/>
      <c r="L4402" s="223"/>
    </row>
    <row r="4403" spans="1:12" ht="25.5" customHeight="1">
      <c r="A4403" s="195"/>
      <c r="B4403" s="277"/>
      <c r="C4403" s="244"/>
      <c r="D4403" s="244"/>
      <c r="E4403" s="245"/>
      <c r="F4403" s="246"/>
      <c r="G4403" s="196"/>
      <c r="H4403" s="196"/>
      <c r="I4403" s="196"/>
      <c r="J4403" s="196"/>
      <c r="K4403" s="196"/>
      <c r="L4403" s="223"/>
    </row>
    <row r="4404" spans="1:12" ht="25.5" customHeight="1">
      <c r="A4404" s="195"/>
      <c r="B4404" s="277"/>
      <c r="C4404" s="244"/>
      <c r="D4404" s="244"/>
      <c r="E4404" s="245"/>
      <c r="F4404" s="246"/>
      <c r="G4404" s="196"/>
      <c r="H4404" s="196"/>
      <c r="I4404" s="196"/>
      <c r="J4404" s="196"/>
      <c r="K4404" s="196"/>
      <c r="L4404" s="223"/>
    </row>
    <row r="4405" spans="1:12" ht="25.5" customHeight="1">
      <c r="A4405" s="195"/>
      <c r="B4405" s="277"/>
      <c r="C4405" s="244"/>
      <c r="D4405" s="244"/>
      <c r="E4405" s="245"/>
      <c r="F4405" s="246"/>
      <c r="G4405" s="196"/>
      <c r="H4405" s="196"/>
      <c r="I4405" s="196"/>
      <c r="J4405" s="196"/>
      <c r="K4405" s="196"/>
      <c r="L4405" s="223"/>
    </row>
    <row r="4406" spans="1:12" ht="25.5" customHeight="1">
      <c r="A4406" s="195"/>
      <c r="B4406" s="277"/>
      <c r="C4406" s="244"/>
      <c r="D4406" s="244"/>
      <c r="E4406" s="245"/>
      <c r="F4406" s="246"/>
      <c r="G4406" s="196"/>
      <c r="H4406" s="196"/>
      <c r="I4406" s="196"/>
      <c r="J4406" s="196"/>
      <c r="K4406" s="196"/>
      <c r="L4406" s="223"/>
    </row>
    <row r="4407" spans="1:12" ht="25.5" customHeight="1">
      <c r="A4407" s="195"/>
      <c r="B4407" s="277"/>
      <c r="C4407" s="244"/>
      <c r="D4407" s="244"/>
      <c r="E4407" s="245"/>
      <c r="F4407" s="246"/>
      <c r="G4407" s="196"/>
      <c r="H4407" s="196"/>
      <c r="I4407" s="196"/>
      <c r="J4407" s="196"/>
      <c r="K4407" s="196"/>
      <c r="L4407" s="223"/>
    </row>
    <row r="4408" spans="1:12" ht="25.5" customHeight="1">
      <c r="A4408" s="195"/>
      <c r="B4408" s="277"/>
      <c r="C4408" s="244"/>
      <c r="D4408" s="244"/>
      <c r="E4408" s="245"/>
      <c r="F4408" s="246"/>
      <c r="G4408" s="196"/>
      <c r="H4408" s="196"/>
      <c r="I4408" s="196"/>
      <c r="J4408" s="196"/>
      <c r="K4408" s="196"/>
      <c r="L4408" s="223"/>
    </row>
    <row r="4409" spans="1:12" ht="25.5" customHeight="1">
      <c r="A4409" s="195"/>
      <c r="B4409" s="277"/>
      <c r="C4409" s="244"/>
      <c r="D4409" s="244"/>
      <c r="E4409" s="245"/>
      <c r="F4409" s="246"/>
      <c r="G4409" s="196"/>
      <c r="H4409" s="196"/>
      <c r="I4409" s="196"/>
      <c r="J4409" s="196"/>
      <c r="K4409" s="196"/>
      <c r="L4409" s="223"/>
    </row>
    <row r="4410" spans="1:12" ht="25.5" customHeight="1">
      <c r="A4410" s="195"/>
      <c r="B4410" s="277"/>
      <c r="C4410" s="244"/>
      <c r="D4410" s="244"/>
      <c r="E4410" s="245"/>
      <c r="F4410" s="246"/>
      <c r="G4410" s="196"/>
      <c r="H4410" s="196"/>
      <c r="I4410" s="196"/>
      <c r="J4410" s="196"/>
      <c r="K4410" s="196"/>
      <c r="L4410" s="223"/>
    </row>
    <row r="4411" spans="1:12" ht="25.5" customHeight="1">
      <c r="A4411" s="195"/>
      <c r="B4411" s="277"/>
      <c r="C4411" s="244"/>
      <c r="D4411" s="244"/>
      <c r="E4411" s="245"/>
      <c r="F4411" s="246"/>
      <c r="G4411" s="196"/>
      <c r="H4411" s="196"/>
      <c r="I4411" s="196"/>
      <c r="J4411" s="196"/>
      <c r="K4411" s="196"/>
      <c r="L4411" s="223"/>
    </row>
    <row r="4412" spans="1:12" ht="25.5" customHeight="1">
      <c r="A4412" s="195"/>
      <c r="B4412" s="277"/>
      <c r="C4412" s="244"/>
      <c r="D4412" s="244"/>
      <c r="E4412" s="245"/>
      <c r="F4412" s="246"/>
      <c r="G4412" s="196"/>
      <c r="H4412" s="196"/>
      <c r="I4412" s="196"/>
      <c r="J4412" s="196"/>
      <c r="K4412" s="196"/>
      <c r="L4412" s="223"/>
    </row>
    <row r="4413" spans="1:12" ht="25.5" customHeight="1">
      <c r="A4413" s="195"/>
      <c r="B4413" s="277"/>
      <c r="C4413" s="244"/>
      <c r="D4413" s="244"/>
      <c r="E4413" s="245"/>
      <c r="F4413" s="246"/>
      <c r="G4413" s="196"/>
      <c r="H4413" s="196"/>
      <c r="I4413" s="196"/>
      <c r="J4413" s="196"/>
      <c r="K4413" s="196"/>
      <c r="L4413" s="223"/>
    </row>
    <row r="4414" spans="1:12" ht="25.5" customHeight="1">
      <c r="A4414" s="195"/>
      <c r="B4414" s="277"/>
      <c r="C4414" s="244"/>
      <c r="D4414" s="244"/>
      <c r="E4414" s="245"/>
      <c r="F4414" s="246"/>
      <c r="G4414" s="196"/>
      <c r="H4414" s="196"/>
      <c r="I4414" s="196"/>
      <c r="J4414" s="196"/>
      <c r="K4414" s="196"/>
      <c r="L4414" s="223"/>
    </row>
    <row r="4415" spans="1:12" ht="25.5" customHeight="1">
      <c r="A4415" s="195"/>
      <c r="B4415" s="277"/>
      <c r="C4415" s="244"/>
      <c r="D4415" s="244"/>
      <c r="E4415" s="245"/>
      <c r="F4415" s="246"/>
      <c r="G4415" s="196"/>
      <c r="H4415" s="196"/>
      <c r="I4415" s="196"/>
      <c r="J4415" s="196"/>
      <c r="K4415" s="196"/>
      <c r="L4415" s="223"/>
    </row>
    <row r="4416" spans="1:12" ht="25.5" customHeight="1">
      <c r="A4416" s="195"/>
      <c r="B4416" s="277"/>
      <c r="C4416" s="244"/>
      <c r="D4416" s="244"/>
      <c r="E4416" s="245"/>
      <c r="F4416" s="246"/>
      <c r="G4416" s="196"/>
      <c r="H4416" s="196"/>
      <c r="I4416" s="196"/>
      <c r="J4416" s="196"/>
      <c r="K4416" s="196"/>
      <c r="L4416" s="223"/>
    </row>
    <row r="4417" spans="1:12" ht="25.5" customHeight="1">
      <c r="A4417" s="195"/>
      <c r="B4417" s="277"/>
      <c r="C4417" s="244"/>
      <c r="D4417" s="244"/>
      <c r="E4417" s="245"/>
      <c r="F4417" s="246"/>
      <c r="G4417" s="196"/>
      <c r="H4417" s="196"/>
      <c r="I4417" s="196"/>
      <c r="J4417" s="196"/>
      <c r="K4417" s="196"/>
      <c r="L4417" s="223"/>
    </row>
    <row r="4418" spans="1:12" ht="25.5" customHeight="1">
      <c r="A4418" s="195"/>
      <c r="B4418" s="277"/>
      <c r="C4418" s="244"/>
      <c r="D4418" s="244"/>
      <c r="E4418" s="245"/>
      <c r="F4418" s="246"/>
      <c r="G4418" s="196"/>
      <c r="H4418" s="196"/>
      <c r="I4418" s="196"/>
      <c r="J4418" s="196"/>
      <c r="K4418" s="196"/>
      <c r="L4418" s="223"/>
    </row>
    <row r="4419" spans="1:12" ht="25.5" customHeight="1">
      <c r="A4419" s="195"/>
      <c r="B4419" s="277"/>
      <c r="C4419" s="244"/>
      <c r="D4419" s="244"/>
      <c r="E4419" s="245"/>
      <c r="F4419" s="246"/>
      <c r="G4419" s="196"/>
      <c r="H4419" s="196"/>
      <c r="I4419" s="196"/>
      <c r="J4419" s="196"/>
      <c r="K4419" s="196"/>
      <c r="L4419" s="223"/>
    </row>
    <row r="4420" spans="1:12" ht="25.5" customHeight="1">
      <c r="A4420" s="195"/>
      <c r="B4420" s="277"/>
      <c r="C4420" s="244"/>
      <c r="D4420" s="244"/>
      <c r="E4420" s="245"/>
      <c r="F4420" s="246"/>
      <c r="G4420" s="196"/>
      <c r="H4420" s="196"/>
      <c r="I4420" s="196"/>
      <c r="J4420" s="196"/>
      <c r="K4420" s="196"/>
      <c r="L4420" s="223"/>
    </row>
    <row r="4421" spans="1:12" ht="25.5" customHeight="1">
      <c r="A4421" s="195"/>
      <c r="B4421" s="277"/>
      <c r="C4421" s="244"/>
      <c r="D4421" s="244"/>
      <c r="E4421" s="245"/>
      <c r="F4421" s="246"/>
      <c r="G4421" s="196"/>
      <c r="H4421" s="196"/>
      <c r="I4421" s="196"/>
      <c r="J4421" s="196"/>
      <c r="K4421" s="196"/>
      <c r="L4421" s="223"/>
    </row>
    <row r="4422" spans="1:12" ht="25.5" customHeight="1">
      <c r="A4422" s="195"/>
      <c r="B4422" s="277"/>
      <c r="C4422" s="244"/>
      <c r="D4422" s="244"/>
      <c r="E4422" s="245"/>
      <c r="F4422" s="246"/>
      <c r="G4422" s="196"/>
      <c r="H4422" s="196"/>
      <c r="I4422" s="196"/>
      <c r="J4422" s="196"/>
      <c r="K4422" s="196"/>
      <c r="L4422" s="223"/>
    </row>
    <row r="4423" spans="1:12" ht="25.5" customHeight="1">
      <c r="A4423" s="195"/>
      <c r="B4423" s="277"/>
      <c r="C4423" s="244"/>
      <c r="D4423" s="244"/>
      <c r="E4423" s="245"/>
      <c r="F4423" s="246"/>
      <c r="G4423" s="196"/>
      <c r="H4423" s="196"/>
      <c r="I4423" s="196"/>
      <c r="J4423" s="196"/>
      <c r="K4423" s="196"/>
      <c r="L4423" s="223"/>
    </row>
    <row r="4424" spans="1:12" ht="25.5" customHeight="1">
      <c r="A4424" s="195"/>
      <c r="B4424" s="277"/>
      <c r="C4424" s="244"/>
      <c r="D4424" s="244"/>
      <c r="E4424" s="245"/>
      <c r="F4424" s="246"/>
      <c r="G4424" s="196"/>
      <c r="H4424" s="196"/>
      <c r="I4424" s="196"/>
      <c r="J4424" s="196"/>
      <c r="K4424" s="196"/>
      <c r="L4424" s="223"/>
    </row>
    <row r="4425" spans="1:12" ht="25.5" customHeight="1">
      <c r="A4425" s="195"/>
      <c r="B4425" s="277"/>
      <c r="C4425" s="244"/>
      <c r="D4425" s="244"/>
      <c r="E4425" s="245"/>
      <c r="F4425" s="246"/>
      <c r="G4425" s="196"/>
      <c r="H4425" s="196"/>
      <c r="I4425" s="196"/>
      <c r="J4425" s="196"/>
      <c r="K4425" s="196"/>
      <c r="L4425" s="223"/>
    </row>
    <row r="4426" spans="1:12" ht="25.5" customHeight="1">
      <c r="A4426" s="195"/>
      <c r="B4426" s="277"/>
      <c r="C4426" s="244"/>
      <c r="D4426" s="244"/>
      <c r="E4426" s="245"/>
      <c r="F4426" s="246"/>
      <c r="G4426" s="196"/>
      <c r="H4426" s="196"/>
      <c r="I4426" s="196"/>
      <c r="J4426" s="196"/>
      <c r="K4426" s="196"/>
      <c r="L4426" s="223"/>
    </row>
    <row r="4427" spans="1:12" ht="25.5" customHeight="1">
      <c r="A4427" s="195"/>
      <c r="B4427" s="277"/>
      <c r="C4427" s="244"/>
      <c r="D4427" s="244"/>
      <c r="E4427" s="245"/>
      <c r="F4427" s="246"/>
      <c r="G4427" s="196"/>
      <c r="H4427" s="196"/>
      <c r="I4427" s="196"/>
      <c r="J4427" s="196"/>
      <c r="K4427" s="196"/>
      <c r="L4427" s="223"/>
    </row>
    <row r="4428" spans="1:12" ht="25.5" customHeight="1">
      <c r="A4428" s="195"/>
      <c r="B4428" s="277"/>
      <c r="C4428" s="244"/>
      <c r="D4428" s="244"/>
      <c r="E4428" s="245"/>
      <c r="F4428" s="246"/>
      <c r="G4428" s="196"/>
      <c r="H4428" s="196"/>
      <c r="I4428" s="196"/>
      <c r="J4428" s="196"/>
      <c r="K4428" s="196"/>
      <c r="L4428" s="223"/>
    </row>
    <row r="4429" spans="1:12" ht="25.5" customHeight="1">
      <c r="A4429" s="195"/>
      <c r="B4429" s="277"/>
      <c r="C4429" s="244"/>
      <c r="D4429" s="244"/>
      <c r="E4429" s="245"/>
      <c r="F4429" s="246"/>
      <c r="G4429" s="196"/>
      <c r="H4429" s="196"/>
      <c r="I4429" s="196"/>
      <c r="J4429" s="196"/>
      <c r="K4429" s="196"/>
      <c r="L4429" s="223"/>
    </row>
    <row r="4430" spans="1:12" ht="25.5" customHeight="1">
      <c r="A4430" s="195"/>
      <c r="B4430" s="277"/>
      <c r="C4430" s="244"/>
      <c r="D4430" s="244"/>
      <c r="E4430" s="245"/>
      <c r="F4430" s="246"/>
      <c r="G4430" s="196"/>
      <c r="H4430" s="196"/>
      <c r="I4430" s="196"/>
      <c r="J4430" s="196"/>
      <c r="K4430" s="196"/>
      <c r="L4430" s="223"/>
    </row>
    <row r="4431" spans="1:12" ht="25.5" customHeight="1">
      <c r="A4431" s="195"/>
      <c r="B4431" s="277"/>
      <c r="C4431" s="244"/>
      <c r="D4431" s="244"/>
      <c r="E4431" s="245"/>
      <c r="F4431" s="246"/>
      <c r="G4431" s="196"/>
      <c r="H4431" s="196"/>
      <c r="I4431" s="196"/>
      <c r="J4431" s="196"/>
      <c r="K4431" s="196"/>
      <c r="L4431" s="223"/>
    </row>
    <row r="4432" spans="1:12" ht="25.5" customHeight="1">
      <c r="A4432" s="195"/>
      <c r="B4432" s="277"/>
      <c r="C4432" s="244"/>
      <c r="D4432" s="244"/>
      <c r="E4432" s="245"/>
      <c r="F4432" s="246"/>
      <c r="G4432" s="196"/>
      <c r="H4432" s="196"/>
      <c r="I4432" s="196"/>
      <c r="J4432" s="196"/>
      <c r="K4432" s="196"/>
      <c r="L4432" s="223"/>
    </row>
    <row r="4433" spans="1:12" ht="25.5" customHeight="1">
      <c r="A4433" s="195"/>
      <c r="B4433" s="277"/>
      <c r="C4433" s="244"/>
      <c r="D4433" s="244"/>
      <c r="E4433" s="245"/>
      <c r="F4433" s="246"/>
      <c r="G4433" s="196"/>
      <c r="H4433" s="196"/>
      <c r="I4433" s="196"/>
      <c r="J4433" s="196"/>
      <c r="K4433" s="196"/>
      <c r="L4433" s="223"/>
    </row>
    <row r="4434" spans="1:12" ht="25.5" customHeight="1">
      <c r="A4434" s="195"/>
      <c r="B4434" s="277"/>
      <c r="C4434" s="244"/>
      <c r="D4434" s="244"/>
      <c r="E4434" s="245"/>
      <c r="F4434" s="246"/>
      <c r="G4434" s="196"/>
      <c r="H4434" s="196"/>
      <c r="I4434" s="196"/>
      <c r="J4434" s="196"/>
      <c r="K4434" s="196"/>
      <c r="L4434" s="223"/>
    </row>
    <row r="4435" spans="1:12" ht="25.5" customHeight="1">
      <c r="A4435" s="195"/>
      <c r="B4435" s="277"/>
      <c r="C4435" s="244"/>
      <c r="D4435" s="244"/>
      <c r="E4435" s="245"/>
      <c r="F4435" s="246"/>
      <c r="G4435" s="196"/>
      <c r="H4435" s="196"/>
      <c r="I4435" s="196"/>
      <c r="J4435" s="196"/>
      <c r="K4435" s="196"/>
      <c r="L4435" s="223"/>
    </row>
    <row r="4436" spans="1:12" ht="25.5" customHeight="1">
      <c r="A4436" s="195"/>
      <c r="B4436" s="277"/>
      <c r="C4436" s="244"/>
      <c r="D4436" s="244"/>
      <c r="E4436" s="245"/>
      <c r="F4436" s="246"/>
      <c r="G4436" s="196"/>
      <c r="H4436" s="196"/>
      <c r="I4436" s="196"/>
      <c r="J4436" s="196"/>
      <c r="K4436" s="196"/>
      <c r="L4436" s="223"/>
    </row>
    <row r="4437" spans="1:12" ht="25.5" customHeight="1">
      <c r="A4437" s="195"/>
      <c r="B4437" s="277"/>
      <c r="C4437" s="244"/>
      <c r="D4437" s="244"/>
      <c r="E4437" s="245"/>
      <c r="F4437" s="246"/>
      <c r="G4437" s="196"/>
      <c r="H4437" s="196"/>
      <c r="I4437" s="196"/>
      <c r="J4437" s="196"/>
      <c r="K4437" s="196"/>
      <c r="L4437" s="223"/>
    </row>
    <row r="4438" spans="1:12" ht="25.5" customHeight="1">
      <c r="A4438" s="195"/>
      <c r="B4438" s="277"/>
      <c r="C4438" s="244"/>
      <c r="D4438" s="244"/>
      <c r="E4438" s="245"/>
      <c r="F4438" s="246"/>
      <c r="G4438" s="196"/>
      <c r="H4438" s="196"/>
      <c r="I4438" s="196"/>
      <c r="J4438" s="196"/>
      <c r="K4438" s="196"/>
      <c r="L4438" s="223"/>
    </row>
    <row r="4439" spans="1:12" ht="25.5" customHeight="1">
      <c r="A4439" s="195"/>
      <c r="B4439" s="277"/>
      <c r="C4439" s="244"/>
      <c r="D4439" s="244"/>
      <c r="E4439" s="245"/>
      <c r="F4439" s="246"/>
      <c r="G4439" s="196"/>
      <c r="H4439" s="196"/>
      <c r="I4439" s="196"/>
      <c r="J4439" s="196"/>
      <c r="K4439" s="196"/>
      <c r="L4439" s="223"/>
    </row>
    <row r="4440" spans="1:12" ht="25.5" customHeight="1">
      <c r="A4440" s="195"/>
      <c r="B4440" s="277"/>
      <c r="C4440" s="244"/>
      <c r="D4440" s="244"/>
      <c r="E4440" s="245"/>
      <c r="F4440" s="246"/>
      <c r="G4440" s="196"/>
      <c r="H4440" s="196"/>
      <c r="I4440" s="196"/>
      <c r="J4440" s="196"/>
      <c r="K4440" s="196"/>
      <c r="L4440" s="223"/>
    </row>
    <row r="4441" spans="1:12" ht="25.5" customHeight="1">
      <c r="A4441" s="195"/>
      <c r="B4441" s="277"/>
      <c r="C4441" s="244"/>
      <c r="D4441" s="244"/>
      <c r="E4441" s="245"/>
      <c r="F4441" s="246"/>
      <c r="G4441" s="196"/>
      <c r="H4441" s="196"/>
      <c r="I4441" s="196"/>
      <c r="J4441" s="196"/>
      <c r="K4441" s="196"/>
      <c r="L4441" s="223"/>
    </row>
    <row r="4442" spans="1:12" ht="25.5" customHeight="1">
      <c r="A4442" s="195"/>
      <c r="B4442" s="277"/>
      <c r="C4442" s="244"/>
      <c r="D4442" s="244"/>
      <c r="E4442" s="245"/>
      <c r="F4442" s="246"/>
      <c r="G4442" s="196"/>
      <c r="H4442" s="196"/>
      <c r="I4442" s="196"/>
      <c r="J4442" s="196"/>
      <c r="K4442" s="196"/>
      <c r="L4442" s="223"/>
    </row>
    <row r="4443" spans="1:12" ht="25.5" customHeight="1">
      <c r="A4443" s="195"/>
      <c r="B4443" s="277"/>
      <c r="C4443" s="244"/>
      <c r="D4443" s="244"/>
      <c r="E4443" s="245"/>
      <c r="F4443" s="246"/>
      <c r="G4443" s="196"/>
      <c r="H4443" s="196"/>
      <c r="I4443" s="196"/>
      <c r="J4443" s="196"/>
      <c r="K4443" s="196"/>
      <c r="L4443" s="223"/>
    </row>
    <row r="4444" spans="1:12" ht="25.5" customHeight="1">
      <c r="A4444" s="195"/>
      <c r="B4444" s="277"/>
      <c r="C4444" s="244"/>
      <c r="D4444" s="244"/>
      <c r="E4444" s="245"/>
      <c r="F4444" s="246"/>
      <c r="G4444" s="196"/>
      <c r="H4444" s="196"/>
      <c r="I4444" s="196"/>
      <c r="J4444" s="196"/>
      <c r="K4444" s="196"/>
      <c r="L4444" s="223"/>
    </row>
    <row r="4445" spans="1:12" ht="25.5" customHeight="1">
      <c r="A4445" s="195"/>
      <c r="B4445" s="277"/>
      <c r="C4445" s="244"/>
      <c r="D4445" s="244"/>
      <c r="E4445" s="245"/>
      <c r="F4445" s="246"/>
      <c r="G4445" s="196"/>
      <c r="H4445" s="196"/>
      <c r="I4445" s="196"/>
      <c r="J4445" s="196"/>
      <c r="K4445" s="196"/>
      <c r="L4445" s="223"/>
    </row>
    <row r="4446" spans="1:12" ht="25.5" customHeight="1">
      <c r="A4446" s="195"/>
      <c r="B4446" s="277"/>
      <c r="C4446" s="244"/>
      <c r="D4446" s="244"/>
      <c r="E4446" s="245"/>
      <c r="F4446" s="246"/>
      <c r="G4446" s="196"/>
      <c r="H4446" s="196"/>
      <c r="I4446" s="196"/>
      <c r="J4446" s="196"/>
      <c r="K4446" s="196"/>
      <c r="L4446" s="223"/>
    </row>
    <row r="4447" spans="1:12" ht="25.5" customHeight="1">
      <c r="A4447" s="195"/>
      <c r="B4447" s="277"/>
      <c r="C4447" s="244"/>
      <c r="D4447" s="244"/>
      <c r="E4447" s="245"/>
      <c r="F4447" s="246"/>
      <c r="G4447" s="196"/>
      <c r="H4447" s="196"/>
      <c r="I4447" s="196"/>
      <c r="J4447" s="196"/>
      <c r="K4447" s="196"/>
      <c r="L4447" s="223"/>
    </row>
    <row r="4448" spans="1:12" ht="25.5" customHeight="1">
      <c r="A4448" s="195"/>
      <c r="B4448" s="277"/>
      <c r="C4448" s="244"/>
      <c r="D4448" s="244"/>
      <c r="E4448" s="245"/>
      <c r="F4448" s="246"/>
      <c r="G4448" s="196"/>
      <c r="H4448" s="196"/>
      <c r="I4448" s="196"/>
      <c r="J4448" s="196"/>
      <c r="K4448" s="196"/>
      <c r="L4448" s="223"/>
    </row>
    <row r="4449" spans="1:12" ht="25.5" customHeight="1">
      <c r="A4449" s="195"/>
      <c r="B4449" s="277"/>
      <c r="C4449" s="244"/>
      <c r="D4449" s="244"/>
      <c r="E4449" s="245"/>
      <c r="F4449" s="246"/>
      <c r="G4449" s="196"/>
      <c r="H4449" s="196"/>
      <c r="I4449" s="196"/>
      <c r="J4449" s="196"/>
      <c r="K4449" s="196"/>
      <c r="L4449" s="223"/>
    </row>
    <row r="4450" spans="1:12" ht="25.5" customHeight="1">
      <c r="A4450" s="195"/>
      <c r="B4450" s="277"/>
      <c r="C4450" s="244"/>
      <c r="D4450" s="244"/>
      <c r="E4450" s="245"/>
      <c r="F4450" s="246"/>
      <c r="G4450" s="196"/>
      <c r="H4450" s="196"/>
      <c r="I4450" s="196"/>
      <c r="J4450" s="196"/>
      <c r="K4450" s="196"/>
      <c r="L4450" s="223"/>
    </row>
    <row r="4451" spans="1:12" ht="25.5" customHeight="1">
      <c r="A4451" s="195"/>
      <c r="B4451" s="277"/>
      <c r="C4451" s="244"/>
      <c r="D4451" s="244"/>
      <c r="E4451" s="245"/>
      <c r="F4451" s="246"/>
      <c r="G4451" s="196"/>
      <c r="H4451" s="196"/>
      <c r="I4451" s="196"/>
      <c r="J4451" s="196"/>
      <c r="K4451" s="196"/>
      <c r="L4451" s="223"/>
    </row>
    <row r="4452" spans="1:12" ht="25.5" customHeight="1">
      <c r="A4452" s="195"/>
      <c r="B4452" s="277"/>
      <c r="C4452" s="244"/>
      <c r="D4452" s="244"/>
      <c r="E4452" s="245"/>
      <c r="F4452" s="246"/>
      <c r="G4452" s="196"/>
      <c r="H4452" s="196"/>
      <c r="I4452" s="196"/>
      <c r="J4452" s="196"/>
      <c r="K4452" s="196"/>
      <c r="L4452" s="223"/>
    </row>
    <row r="4453" spans="1:12" ht="25.5" customHeight="1">
      <c r="A4453" s="195"/>
      <c r="B4453" s="277"/>
      <c r="C4453" s="244"/>
      <c r="D4453" s="244"/>
      <c r="E4453" s="245"/>
      <c r="F4453" s="246"/>
      <c r="G4453" s="196"/>
      <c r="H4453" s="196"/>
      <c r="I4453" s="196"/>
      <c r="J4453" s="196"/>
      <c r="K4453" s="196"/>
      <c r="L4453" s="223"/>
    </row>
    <row r="4454" spans="1:12" ht="25.5" customHeight="1">
      <c r="A4454" s="195"/>
      <c r="B4454" s="277"/>
      <c r="C4454" s="244"/>
      <c r="D4454" s="244"/>
      <c r="E4454" s="245"/>
      <c r="F4454" s="246"/>
      <c r="G4454" s="196"/>
      <c r="H4454" s="196"/>
      <c r="I4454" s="196"/>
      <c r="J4454" s="196"/>
      <c r="K4454" s="196"/>
      <c r="L4454" s="223"/>
    </row>
    <row r="4455" spans="1:12" ht="25.5" customHeight="1">
      <c r="A4455" s="195"/>
      <c r="B4455" s="277"/>
      <c r="C4455" s="244"/>
      <c r="D4455" s="244"/>
      <c r="E4455" s="245"/>
      <c r="F4455" s="246"/>
      <c r="G4455" s="196"/>
      <c r="H4455" s="196"/>
      <c r="I4455" s="196"/>
      <c r="J4455" s="196"/>
      <c r="K4455" s="196"/>
      <c r="L4455" s="223"/>
    </row>
    <row r="4456" spans="1:12" ht="25.5" customHeight="1">
      <c r="A4456" s="195"/>
      <c r="B4456" s="277"/>
      <c r="C4456" s="244"/>
      <c r="D4456" s="244"/>
      <c r="E4456" s="245"/>
      <c r="F4456" s="246"/>
      <c r="G4456" s="196"/>
      <c r="H4456" s="196"/>
      <c r="I4456" s="196"/>
      <c r="J4456" s="196"/>
      <c r="K4456" s="196"/>
      <c r="L4456" s="223"/>
    </row>
    <row r="4457" spans="1:12" ht="25.5" customHeight="1">
      <c r="A4457" s="195"/>
      <c r="B4457" s="277"/>
      <c r="C4457" s="244"/>
      <c r="D4457" s="244"/>
      <c r="E4457" s="245"/>
      <c r="F4457" s="246"/>
      <c r="G4457" s="196"/>
      <c r="H4457" s="196"/>
      <c r="I4457" s="196"/>
      <c r="J4457" s="196"/>
      <c r="K4457" s="196"/>
      <c r="L4457" s="223"/>
    </row>
    <row r="4458" spans="1:12" ht="25.5" customHeight="1">
      <c r="A4458" s="195"/>
      <c r="B4458" s="277"/>
      <c r="C4458" s="244"/>
      <c r="D4458" s="244"/>
      <c r="E4458" s="245"/>
      <c r="F4458" s="246"/>
      <c r="G4458" s="196"/>
      <c r="H4458" s="196"/>
      <c r="I4458" s="196"/>
      <c r="J4458" s="196"/>
      <c r="K4458" s="196"/>
      <c r="L4458" s="223"/>
    </row>
    <row r="4459" spans="1:12" ht="25.5" customHeight="1">
      <c r="A4459" s="195"/>
      <c r="B4459" s="277"/>
      <c r="C4459" s="244"/>
      <c r="D4459" s="244"/>
      <c r="E4459" s="245"/>
      <c r="F4459" s="246"/>
      <c r="G4459" s="196"/>
      <c r="H4459" s="196"/>
      <c r="I4459" s="196"/>
      <c r="J4459" s="196"/>
      <c r="K4459" s="196"/>
      <c r="L4459" s="223"/>
    </row>
    <row r="4460" spans="1:12" ht="25.5" customHeight="1">
      <c r="A4460" s="195"/>
      <c r="B4460" s="277"/>
      <c r="C4460" s="244"/>
      <c r="D4460" s="244"/>
      <c r="E4460" s="245"/>
      <c r="F4460" s="246"/>
      <c r="G4460" s="196"/>
      <c r="H4460" s="196"/>
      <c r="I4460" s="196"/>
      <c r="J4460" s="196"/>
      <c r="K4460" s="196"/>
      <c r="L4460" s="223"/>
    </row>
    <row r="4461" spans="1:12" ht="25.5" customHeight="1">
      <c r="A4461" s="195"/>
      <c r="B4461" s="277"/>
      <c r="C4461" s="244"/>
      <c r="D4461" s="244"/>
      <c r="E4461" s="245"/>
      <c r="F4461" s="246"/>
      <c r="G4461" s="196"/>
      <c r="H4461" s="196"/>
      <c r="I4461" s="196"/>
      <c r="J4461" s="196"/>
      <c r="K4461" s="196"/>
      <c r="L4461" s="223"/>
    </row>
    <row r="4462" spans="1:12" ht="25.5" customHeight="1">
      <c r="A4462" s="195"/>
      <c r="B4462" s="277"/>
      <c r="C4462" s="244"/>
      <c r="D4462" s="244"/>
      <c r="E4462" s="245"/>
      <c r="F4462" s="246"/>
      <c r="G4462" s="196"/>
      <c r="H4462" s="196"/>
      <c r="I4462" s="196"/>
      <c r="J4462" s="196"/>
      <c r="K4462" s="196"/>
      <c r="L4462" s="223"/>
    </row>
    <row r="4463" spans="1:12" ht="25.5" customHeight="1">
      <c r="A4463" s="195"/>
      <c r="B4463" s="277"/>
      <c r="C4463" s="244"/>
      <c r="D4463" s="244"/>
      <c r="E4463" s="245"/>
      <c r="F4463" s="246"/>
      <c r="G4463" s="196"/>
      <c r="H4463" s="196"/>
      <c r="I4463" s="196"/>
      <c r="J4463" s="196"/>
      <c r="K4463" s="196"/>
      <c r="L4463" s="223"/>
    </row>
    <row r="4464" spans="1:12" ht="25.5" customHeight="1">
      <c r="A4464" s="195"/>
      <c r="B4464" s="277"/>
      <c r="C4464" s="244"/>
      <c r="D4464" s="244"/>
      <c r="E4464" s="245"/>
      <c r="F4464" s="246"/>
      <c r="G4464" s="196"/>
      <c r="H4464" s="196"/>
      <c r="I4464" s="196"/>
      <c r="J4464" s="196"/>
      <c r="K4464" s="196"/>
      <c r="L4464" s="223"/>
    </row>
    <row r="4465" spans="1:12" ht="25.5" customHeight="1">
      <c r="A4465" s="195"/>
      <c r="B4465" s="277"/>
      <c r="C4465" s="244"/>
      <c r="D4465" s="244"/>
      <c r="E4465" s="245"/>
      <c r="F4465" s="246"/>
      <c r="G4465" s="196"/>
      <c r="H4465" s="196"/>
      <c r="I4465" s="196"/>
      <c r="J4465" s="196"/>
      <c r="K4465" s="196"/>
      <c r="L4465" s="223"/>
    </row>
    <row r="4466" spans="1:12" ht="25.5" customHeight="1">
      <c r="A4466" s="195"/>
      <c r="B4466" s="277"/>
      <c r="C4466" s="244"/>
      <c r="D4466" s="244"/>
      <c r="E4466" s="245"/>
      <c r="F4466" s="246"/>
      <c r="G4466" s="196"/>
      <c r="H4466" s="196"/>
      <c r="I4466" s="196"/>
      <c r="J4466" s="196"/>
      <c r="K4466" s="196"/>
      <c r="L4466" s="223"/>
    </row>
    <row r="4467" spans="1:12" ht="25.5" customHeight="1">
      <c r="A4467" s="195"/>
      <c r="B4467" s="277"/>
      <c r="C4467" s="244"/>
      <c r="D4467" s="244"/>
      <c r="E4467" s="245"/>
      <c r="F4467" s="246"/>
      <c r="G4467" s="196"/>
      <c r="H4467" s="196"/>
      <c r="I4467" s="196"/>
      <c r="J4467" s="196"/>
      <c r="K4467" s="196"/>
      <c r="L4467" s="223"/>
    </row>
    <row r="4468" spans="1:12" ht="25.5" customHeight="1">
      <c r="A4468" s="195"/>
      <c r="B4468" s="277"/>
      <c r="C4468" s="244"/>
      <c r="D4468" s="244"/>
      <c r="E4468" s="245"/>
      <c r="F4468" s="246"/>
      <c r="G4468" s="196"/>
      <c r="H4468" s="196"/>
      <c r="I4468" s="196"/>
      <c r="J4468" s="196"/>
      <c r="K4468" s="196"/>
      <c r="L4468" s="223"/>
    </row>
    <row r="4469" spans="1:12" ht="25.5" customHeight="1">
      <c r="A4469" s="195"/>
      <c r="B4469" s="277"/>
      <c r="C4469" s="244"/>
      <c r="D4469" s="244"/>
      <c r="E4469" s="245"/>
      <c r="F4469" s="246"/>
      <c r="G4469" s="196"/>
      <c r="H4469" s="196"/>
      <c r="I4469" s="196"/>
      <c r="J4469" s="196"/>
      <c r="K4469" s="196"/>
      <c r="L4469" s="223"/>
    </row>
    <row r="4470" spans="1:12" ht="25.5" customHeight="1">
      <c r="A4470" s="195"/>
      <c r="B4470" s="277"/>
      <c r="C4470" s="244"/>
      <c r="D4470" s="244"/>
      <c r="E4470" s="245"/>
      <c r="F4470" s="246"/>
      <c r="G4470" s="196"/>
      <c r="H4470" s="196"/>
      <c r="I4470" s="196"/>
      <c r="J4470" s="196"/>
      <c r="K4470" s="196"/>
      <c r="L4470" s="223"/>
    </row>
    <row r="4471" spans="1:12" ht="25.5" customHeight="1">
      <c r="A4471" s="195"/>
      <c r="B4471" s="277"/>
      <c r="C4471" s="244"/>
      <c r="D4471" s="244"/>
      <c r="E4471" s="245"/>
      <c r="F4471" s="246"/>
      <c r="G4471" s="196"/>
      <c r="H4471" s="196"/>
      <c r="I4471" s="196"/>
      <c r="J4471" s="196"/>
      <c r="K4471" s="196"/>
      <c r="L4471" s="223"/>
    </row>
    <row r="4472" spans="1:12" ht="25.5" customHeight="1">
      <c r="A4472" s="195"/>
      <c r="B4472" s="277"/>
      <c r="C4472" s="244"/>
      <c r="D4472" s="244"/>
      <c r="E4472" s="245"/>
      <c r="F4472" s="246"/>
      <c r="G4472" s="196"/>
      <c r="H4472" s="196"/>
      <c r="I4472" s="196"/>
      <c r="J4472" s="196"/>
      <c r="K4472" s="196"/>
      <c r="L4472" s="223"/>
    </row>
    <row r="4473" spans="1:12" ht="25.5" customHeight="1">
      <c r="A4473" s="195"/>
      <c r="B4473" s="277"/>
      <c r="C4473" s="244"/>
      <c r="D4473" s="244"/>
      <c r="E4473" s="245"/>
      <c r="F4473" s="246"/>
      <c r="G4473" s="196"/>
      <c r="H4473" s="196"/>
      <c r="I4473" s="196"/>
      <c r="J4473" s="196"/>
      <c r="K4473" s="196"/>
      <c r="L4473" s="223"/>
    </row>
    <row r="4474" spans="1:12" ht="25.5" customHeight="1">
      <c r="A4474" s="195"/>
      <c r="B4474" s="277"/>
      <c r="C4474" s="244"/>
      <c r="D4474" s="244"/>
      <c r="E4474" s="245"/>
      <c r="F4474" s="246"/>
      <c r="G4474" s="196"/>
      <c r="H4474" s="196"/>
      <c r="I4474" s="196"/>
      <c r="J4474" s="196"/>
      <c r="K4474" s="196"/>
      <c r="L4474" s="223"/>
    </row>
    <row r="4475" spans="1:12" ht="25.5" customHeight="1">
      <c r="A4475" s="195"/>
      <c r="B4475" s="277"/>
      <c r="C4475" s="244"/>
      <c r="D4475" s="244"/>
      <c r="E4475" s="245"/>
      <c r="F4475" s="246"/>
      <c r="G4475" s="196"/>
      <c r="H4475" s="196"/>
      <c r="I4475" s="196"/>
      <c r="J4475" s="196"/>
      <c r="K4475" s="196"/>
      <c r="L4475" s="223"/>
    </row>
    <row r="4476" spans="1:12" ht="25.5" customHeight="1">
      <c r="A4476" s="195"/>
      <c r="B4476" s="277"/>
      <c r="C4476" s="244"/>
      <c r="D4476" s="244"/>
      <c r="E4476" s="245"/>
      <c r="F4476" s="246"/>
      <c r="G4476" s="196"/>
      <c r="H4476" s="196"/>
      <c r="I4476" s="196"/>
      <c r="J4476" s="196"/>
      <c r="K4476" s="196"/>
      <c r="L4476" s="223"/>
    </row>
    <row r="4477" spans="1:12" ht="25.5" customHeight="1">
      <c r="A4477" s="195"/>
      <c r="B4477" s="277"/>
      <c r="C4477" s="244"/>
      <c r="D4477" s="244"/>
      <c r="E4477" s="245"/>
      <c r="F4477" s="246"/>
      <c r="G4477" s="196"/>
      <c r="H4477" s="196"/>
      <c r="I4477" s="196"/>
      <c r="J4477" s="196"/>
      <c r="K4477" s="196"/>
      <c r="L4477" s="223"/>
    </row>
    <row r="4478" spans="1:12" ht="25.5" customHeight="1">
      <c r="A4478" s="195"/>
      <c r="B4478" s="277"/>
      <c r="C4478" s="244"/>
      <c r="D4478" s="244"/>
      <c r="E4478" s="245"/>
      <c r="F4478" s="246"/>
      <c r="G4478" s="196"/>
      <c r="H4478" s="196"/>
      <c r="I4478" s="196"/>
      <c r="J4478" s="196"/>
      <c r="K4478" s="196"/>
      <c r="L4478" s="223"/>
    </row>
    <row r="4479" spans="1:12" ht="25.5" customHeight="1">
      <c r="A4479" s="195"/>
      <c r="B4479" s="277"/>
      <c r="C4479" s="244"/>
      <c r="D4479" s="244"/>
      <c r="E4479" s="245"/>
      <c r="F4479" s="246"/>
      <c r="G4479" s="196"/>
      <c r="H4479" s="196"/>
      <c r="I4479" s="196"/>
      <c r="J4479" s="196"/>
      <c r="K4479" s="196"/>
      <c r="L4479" s="223"/>
    </row>
    <row r="4480" spans="1:12" ht="25.5" customHeight="1">
      <c r="A4480" s="195"/>
      <c r="B4480" s="277"/>
      <c r="C4480" s="244"/>
      <c r="D4480" s="244"/>
      <c r="E4480" s="245"/>
      <c r="F4480" s="246"/>
      <c r="G4480" s="196"/>
      <c r="H4480" s="196"/>
      <c r="I4480" s="196"/>
      <c r="J4480" s="196"/>
      <c r="K4480" s="196"/>
      <c r="L4480" s="223"/>
    </row>
    <row r="4481" spans="1:12" ht="25.5" customHeight="1">
      <c r="A4481" s="195"/>
      <c r="B4481" s="277"/>
      <c r="C4481" s="244"/>
      <c r="D4481" s="244"/>
      <c r="E4481" s="245"/>
      <c r="F4481" s="246"/>
      <c r="G4481" s="196"/>
      <c r="H4481" s="196"/>
      <c r="I4481" s="196"/>
      <c r="J4481" s="196"/>
      <c r="K4481" s="196"/>
      <c r="L4481" s="223"/>
    </row>
    <row r="4482" spans="1:12" ht="25.5" customHeight="1">
      <c r="A4482" s="195"/>
      <c r="B4482" s="277"/>
      <c r="C4482" s="244"/>
      <c r="D4482" s="244"/>
      <c r="E4482" s="245"/>
      <c r="F4482" s="246"/>
      <c r="G4482" s="196"/>
      <c r="H4482" s="196"/>
      <c r="I4482" s="196"/>
      <c r="J4482" s="196"/>
      <c r="K4482" s="196"/>
      <c r="L4482" s="223"/>
    </row>
    <row r="4483" spans="1:12" ht="25.5" customHeight="1">
      <c r="A4483" s="195"/>
      <c r="B4483" s="277"/>
      <c r="C4483" s="244"/>
      <c r="D4483" s="244"/>
      <c r="E4483" s="245"/>
      <c r="F4483" s="246"/>
      <c r="G4483" s="196"/>
      <c r="H4483" s="196"/>
      <c r="I4483" s="196"/>
      <c r="J4483" s="196"/>
      <c r="K4483" s="196"/>
      <c r="L4483" s="223"/>
    </row>
    <row r="4484" spans="1:12" ht="25.5" customHeight="1">
      <c r="A4484" s="195"/>
      <c r="B4484" s="277"/>
      <c r="C4484" s="244"/>
      <c r="D4484" s="244"/>
      <c r="E4484" s="245"/>
      <c r="F4484" s="246"/>
      <c r="G4484" s="196"/>
      <c r="H4484" s="196"/>
      <c r="I4484" s="196"/>
      <c r="J4484" s="196"/>
      <c r="K4484" s="196"/>
      <c r="L4484" s="223"/>
    </row>
    <row r="4485" spans="1:12" ht="25.5" customHeight="1">
      <c r="A4485" s="195"/>
      <c r="B4485" s="277"/>
      <c r="C4485" s="244"/>
      <c r="D4485" s="244"/>
      <c r="E4485" s="245"/>
      <c r="F4485" s="246"/>
      <c r="G4485" s="196"/>
      <c r="H4485" s="196"/>
      <c r="I4485" s="196"/>
      <c r="J4485" s="196"/>
      <c r="K4485" s="196"/>
      <c r="L4485" s="223"/>
    </row>
    <row r="4486" spans="1:12" ht="25.5" customHeight="1">
      <c r="A4486" s="195"/>
      <c r="B4486" s="277"/>
      <c r="C4486" s="244"/>
      <c r="D4486" s="244"/>
      <c r="E4486" s="245"/>
      <c r="F4486" s="246"/>
      <c r="G4486" s="196"/>
      <c r="H4486" s="196"/>
      <c r="I4486" s="196"/>
      <c r="J4486" s="196"/>
      <c r="K4486" s="196"/>
      <c r="L4486" s="223"/>
    </row>
    <row r="4487" spans="1:12" ht="25.5" customHeight="1">
      <c r="A4487" s="195"/>
      <c r="B4487" s="277"/>
      <c r="C4487" s="244"/>
      <c r="D4487" s="244"/>
      <c r="E4487" s="245"/>
      <c r="F4487" s="246"/>
      <c r="G4487" s="196"/>
      <c r="H4487" s="196"/>
      <c r="I4487" s="196"/>
      <c r="J4487" s="196"/>
      <c r="K4487" s="196"/>
      <c r="L4487" s="223"/>
    </row>
    <row r="4488" spans="1:12" ht="25.5" customHeight="1">
      <c r="A4488" s="195"/>
      <c r="B4488" s="277"/>
      <c r="C4488" s="244"/>
      <c r="D4488" s="244"/>
      <c r="E4488" s="245"/>
      <c r="F4488" s="246"/>
      <c r="G4488" s="196"/>
      <c r="H4488" s="196"/>
      <c r="I4488" s="196"/>
      <c r="J4488" s="196"/>
      <c r="K4488" s="196"/>
      <c r="L4488" s="223"/>
    </row>
    <row r="4489" spans="1:12" ht="25.5" customHeight="1">
      <c r="A4489" s="195"/>
      <c r="B4489" s="277"/>
      <c r="C4489" s="244"/>
      <c r="D4489" s="244"/>
      <c r="E4489" s="245"/>
      <c r="F4489" s="246"/>
      <c r="G4489" s="196"/>
      <c r="H4489" s="196"/>
      <c r="I4489" s="196"/>
      <c r="J4489" s="196"/>
      <c r="K4489" s="196"/>
      <c r="L4489" s="223"/>
    </row>
    <row r="4490" spans="1:12" ht="25.5" customHeight="1">
      <c r="A4490" s="195"/>
      <c r="B4490" s="277"/>
      <c r="C4490" s="244"/>
      <c r="D4490" s="244"/>
      <c r="E4490" s="245"/>
      <c r="F4490" s="246"/>
      <c r="G4490" s="196"/>
      <c r="H4490" s="196"/>
      <c r="I4490" s="196"/>
      <c r="J4490" s="196"/>
      <c r="K4490" s="196"/>
      <c r="L4490" s="223"/>
    </row>
    <row r="4491" spans="1:12" ht="25.5" customHeight="1">
      <c r="A4491" s="195"/>
      <c r="B4491" s="277"/>
      <c r="C4491" s="244"/>
      <c r="D4491" s="244"/>
      <c r="E4491" s="245"/>
      <c r="F4491" s="246"/>
      <c r="G4491" s="196"/>
      <c r="H4491" s="196"/>
      <c r="I4491" s="196"/>
      <c r="J4491" s="196"/>
      <c r="K4491" s="196"/>
      <c r="L4491" s="223"/>
    </row>
    <row r="4492" spans="1:12" ht="25.5" customHeight="1">
      <c r="A4492" s="195"/>
      <c r="B4492" s="277"/>
      <c r="C4492" s="244"/>
      <c r="D4492" s="244"/>
      <c r="E4492" s="245"/>
      <c r="F4492" s="246"/>
      <c r="G4492" s="196"/>
      <c r="H4492" s="196"/>
      <c r="I4492" s="196"/>
      <c r="J4492" s="196"/>
      <c r="K4492" s="196"/>
      <c r="L4492" s="223"/>
    </row>
    <row r="4493" spans="1:12" ht="25.5" customHeight="1">
      <c r="A4493" s="195"/>
      <c r="B4493" s="277"/>
      <c r="C4493" s="244"/>
      <c r="D4493" s="244"/>
      <c r="E4493" s="245"/>
      <c r="F4493" s="246"/>
      <c r="G4493" s="196"/>
      <c r="H4493" s="196"/>
      <c r="I4493" s="196"/>
      <c r="J4493" s="196"/>
      <c r="K4493" s="196"/>
      <c r="L4493" s="223"/>
    </row>
    <row r="4494" spans="1:12" ht="25.5" customHeight="1">
      <c r="A4494" s="195"/>
      <c r="B4494" s="277"/>
      <c r="C4494" s="244"/>
      <c r="D4494" s="244"/>
      <c r="E4494" s="245"/>
      <c r="F4494" s="246"/>
      <c r="G4494" s="196"/>
      <c r="H4494" s="196"/>
      <c r="I4494" s="196"/>
      <c r="J4494" s="196"/>
      <c r="K4494" s="196"/>
      <c r="L4494" s="223"/>
    </row>
    <row r="4495" spans="1:12" ht="25.5" customHeight="1">
      <c r="A4495" s="195"/>
      <c r="B4495" s="277"/>
      <c r="C4495" s="244"/>
      <c r="D4495" s="244"/>
      <c r="E4495" s="245"/>
      <c r="F4495" s="246"/>
      <c r="G4495" s="196"/>
      <c r="H4495" s="196"/>
      <c r="I4495" s="196"/>
      <c r="J4495" s="196"/>
      <c r="K4495" s="196"/>
      <c r="L4495" s="223"/>
    </row>
    <row r="4496" spans="1:12" ht="25.5" customHeight="1">
      <c r="A4496" s="195"/>
      <c r="B4496" s="277"/>
      <c r="C4496" s="244"/>
      <c r="D4496" s="244"/>
      <c r="E4496" s="245"/>
      <c r="F4496" s="246"/>
      <c r="G4496" s="196"/>
      <c r="H4496" s="196"/>
      <c r="I4496" s="196"/>
      <c r="J4496" s="196"/>
      <c r="K4496" s="196"/>
      <c r="L4496" s="223"/>
    </row>
    <row r="4497" spans="1:12" ht="25.5" customHeight="1">
      <c r="A4497" s="195"/>
      <c r="B4497" s="277"/>
      <c r="C4497" s="244"/>
      <c r="D4497" s="244"/>
      <c r="E4497" s="245"/>
      <c r="F4497" s="246"/>
      <c r="G4497" s="196"/>
      <c r="H4497" s="196"/>
      <c r="I4497" s="196"/>
      <c r="J4497" s="196"/>
      <c r="K4497" s="196"/>
      <c r="L4497" s="223"/>
    </row>
    <row r="4498" spans="1:12" ht="25.5" customHeight="1">
      <c r="A4498" s="195"/>
      <c r="B4498" s="277"/>
      <c r="C4498" s="244"/>
      <c r="D4498" s="244"/>
      <c r="E4498" s="245"/>
      <c r="F4498" s="246"/>
      <c r="G4498" s="196"/>
      <c r="H4498" s="196"/>
      <c r="I4498" s="196"/>
      <c r="J4498" s="196"/>
      <c r="K4498" s="196"/>
      <c r="L4498" s="223"/>
    </row>
    <row r="4499" spans="1:12" ht="25.5" customHeight="1">
      <c r="A4499" s="195"/>
      <c r="B4499" s="277"/>
      <c r="C4499" s="244"/>
      <c r="D4499" s="244"/>
      <c r="E4499" s="245"/>
      <c r="F4499" s="246"/>
      <c r="G4499" s="196"/>
      <c r="H4499" s="196"/>
      <c r="I4499" s="196"/>
      <c r="J4499" s="196"/>
      <c r="K4499" s="196"/>
      <c r="L4499" s="223"/>
    </row>
    <row r="4500" spans="1:12" ht="25.5" customHeight="1">
      <c r="A4500" s="195"/>
      <c r="B4500" s="277"/>
      <c r="C4500" s="244"/>
      <c r="D4500" s="244"/>
      <c r="E4500" s="245"/>
      <c r="F4500" s="246"/>
      <c r="G4500" s="196"/>
      <c r="H4500" s="196"/>
      <c r="I4500" s="196"/>
      <c r="J4500" s="196"/>
      <c r="K4500" s="196"/>
      <c r="L4500" s="223"/>
    </row>
    <row r="4501" spans="1:12" ht="25.5" customHeight="1">
      <c r="A4501" s="195"/>
      <c r="B4501" s="277"/>
      <c r="C4501" s="244"/>
      <c r="D4501" s="244"/>
      <c r="E4501" s="245"/>
      <c r="F4501" s="246"/>
      <c r="G4501" s="196"/>
      <c r="H4501" s="196"/>
      <c r="I4501" s="196"/>
      <c r="J4501" s="196"/>
      <c r="K4501" s="196"/>
      <c r="L4501" s="223"/>
    </row>
    <row r="4502" spans="1:12" ht="25.5" customHeight="1">
      <c r="A4502" s="195"/>
      <c r="B4502" s="277"/>
      <c r="C4502" s="244"/>
      <c r="D4502" s="244"/>
      <c r="E4502" s="245"/>
      <c r="F4502" s="246"/>
      <c r="G4502" s="196"/>
      <c r="H4502" s="196"/>
      <c r="I4502" s="196"/>
      <c r="J4502" s="196"/>
      <c r="K4502" s="196"/>
      <c r="L4502" s="223"/>
    </row>
    <row r="4503" spans="1:12" ht="25.5" customHeight="1">
      <c r="A4503" s="195"/>
      <c r="B4503" s="277"/>
      <c r="C4503" s="244"/>
      <c r="D4503" s="244"/>
      <c r="E4503" s="245"/>
      <c r="F4503" s="246"/>
      <c r="G4503" s="196"/>
      <c r="H4503" s="196"/>
      <c r="I4503" s="196"/>
      <c r="J4503" s="196"/>
      <c r="K4503" s="196"/>
      <c r="L4503" s="223"/>
    </row>
    <row r="4504" spans="1:12" ht="25.5" customHeight="1">
      <c r="A4504" s="195"/>
      <c r="B4504" s="277"/>
      <c r="C4504" s="244"/>
      <c r="D4504" s="244"/>
      <c r="E4504" s="245"/>
      <c r="F4504" s="246"/>
      <c r="G4504" s="196"/>
      <c r="H4504" s="196"/>
      <c r="I4504" s="196"/>
      <c r="J4504" s="196"/>
      <c r="K4504" s="196"/>
      <c r="L4504" s="223"/>
    </row>
    <row r="4505" spans="1:12" ht="25.5" customHeight="1">
      <c r="A4505" s="195"/>
      <c r="B4505" s="277"/>
      <c r="C4505" s="244"/>
      <c r="D4505" s="244"/>
      <c r="E4505" s="245"/>
      <c r="F4505" s="246"/>
      <c r="G4505" s="196"/>
      <c r="H4505" s="196"/>
      <c r="I4505" s="196"/>
      <c r="J4505" s="196"/>
      <c r="K4505" s="196"/>
      <c r="L4505" s="223"/>
    </row>
    <row r="4506" spans="1:12" ht="25.5" customHeight="1">
      <c r="A4506" s="195"/>
      <c r="B4506" s="277"/>
      <c r="C4506" s="244"/>
      <c r="D4506" s="244"/>
      <c r="E4506" s="245"/>
      <c r="F4506" s="246"/>
      <c r="G4506" s="196"/>
      <c r="H4506" s="196"/>
      <c r="I4506" s="196"/>
      <c r="J4506" s="196"/>
      <c r="K4506" s="196"/>
      <c r="L4506" s="223"/>
    </row>
    <row r="4507" spans="1:12" ht="25.5" customHeight="1">
      <c r="A4507" s="195"/>
      <c r="B4507" s="277"/>
      <c r="C4507" s="244"/>
      <c r="D4507" s="244"/>
      <c r="E4507" s="245"/>
      <c r="F4507" s="246"/>
      <c r="G4507" s="196"/>
      <c r="H4507" s="196"/>
      <c r="I4507" s="196"/>
      <c r="J4507" s="196"/>
      <c r="K4507" s="196"/>
      <c r="L4507" s="223"/>
    </row>
    <row r="4508" spans="1:12" ht="25.5" customHeight="1">
      <c r="A4508" s="195"/>
      <c r="B4508" s="277"/>
      <c r="C4508" s="244"/>
      <c r="D4508" s="244"/>
      <c r="E4508" s="245"/>
      <c r="F4508" s="246"/>
      <c r="G4508" s="196"/>
      <c r="H4508" s="196"/>
      <c r="I4508" s="196"/>
      <c r="J4508" s="196"/>
      <c r="K4508" s="196"/>
      <c r="L4508" s="223"/>
    </row>
    <row r="4509" spans="1:12" ht="25.5" customHeight="1">
      <c r="A4509" s="195"/>
      <c r="B4509" s="277"/>
      <c r="C4509" s="244"/>
      <c r="D4509" s="244"/>
      <c r="E4509" s="245"/>
      <c r="F4509" s="246"/>
      <c r="G4509" s="196"/>
      <c r="H4509" s="196"/>
      <c r="I4509" s="196"/>
      <c r="J4509" s="196"/>
      <c r="K4509" s="196"/>
      <c r="L4509" s="223"/>
    </row>
    <row r="4510" spans="1:12" ht="25.5" customHeight="1">
      <c r="A4510" s="195"/>
      <c r="B4510" s="277"/>
      <c r="C4510" s="244"/>
      <c r="D4510" s="244"/>
      <c r="E4510" s="245"/>
      <c r="F4510" s="246"/>
      <c r="G4510" s="196"/>
      <c r="H4510" s="196"/>
      <c r="I4510" s="196"/>
      <c r="J4510" s="196"/>
      <c r="K4510" s="196"/>
      <c r="L4510" s="223"/>
    </row>
    <row r="4511" spans="1:12" ht="25.5" customHeight="1">
      <c r="A4511" s="195"/>
      <c r="B4511" s="277"/>
      <c r="C4511" s="244"/>
      <c r="D4511" s="244"/>
      <c r="E4511" s="245"/>
      <c r="F4511" s="246"/>
      <c r="G4511" s="196"/>
      <c r="H4511" s="196"/>
      <c r="I4511" s="196"/>
      <c r="J4511" s="196"/>
      <c r="K4511" s="196"/>
      <c r="L4511" s="223"/>
    </row>
    <row r="4512" spans="1:12" ht="25.5" customHeight="1">
      <c r="A4512" s="195"/>
      <c r="B4512" s="277"/>
      <c r="C4512" s="244"/>
      <c r="D4512" s="244"/>
      <c r="E4512" s="245"/>
      <c r="F4512" s="246"/>
      <c r="G4512" s="196"/>
      <c r="H4512" s="196"/>
      <c r="I4512" s="196"/>
      <c r="J4512" s="196"/>
      <c r="K4512" s="196"/>
      <c r="L4512" s="223"/>
    </row>
    <row r="4513" spans="1:12" ht="25.5" customHeight="1">
      <c r="A4513" s="195"/>
      <c r="B4513" s="277"/>
      <c r="C4513" s="244"/>
      <c r="D4513" s="244"/>
      <c r="E4513" s="245"/>
      <c r="F4513" s="246"/>
      <c r="G4513" s="196"/>
      <c r="H4513" s="196"/>
      <c r="I4513" s="196"/>
      <c r="J4513" s="196"/>
      <c r="K4513" s="196"/>
      <c r="L4513" s="223"/>
    </row>
    <row r="4514" spans="1:12" ht="25.5" customHeight="1">
      <c r="A4514" s="195"/>
      <c r="B4514" s="277"/>
      <c r="C4514" s="244"/>
      <c r="D4514" s="244"/>
      <c r="E4514" s="245"/>
      <c r="F4514" s="246"/>
      <c r="G4514" s="196"/>
      <c r="H4514" s="196"/>
      <c r="I4514" s="196"/>
      <c r="J4514" s="196"/>
      <c r="K4514" s="196"/>
      <c r="L4514" s="223"/>
    </row>
    <row r="4515" spans="1:12" ht="25.5" customHeight="1">
      <c r="A4515" s="195"/>
      <c r="B4515" s="277"/>
      <c r="C4515" s="244"/>
      <c r="D4515" s="244"/>
      <c r="E4515" s="245"/>
      <c r="F4515" s="246"/>
      <c r="G4515" s="196"/>
      <c r="H4515" s="196"/>
      <c r="I4515" s="196"/>
      <c r="J4515" s="196"/>
      <c r="K4515" s="196"/>
      <c r="L4515" s="223"/>
    </row>
    <row r="4516" spans="1:12" ht="25.5" customHeight="1">
      <c r="A4516" s="195"/>
      <c r="B4516" s="277"/>
      <c r="C4516" s="244"/>
      <c r="D4516" s="244"/>
      <c r="E4516" s="245"/>
      <c r="F4516" s="246"/>
      <c r="G4516" s="196"/>
      <c r="H4516" s="196"/>
      <c r="I4516" s="196"/>
      <c r="J4516" s="196"/>
      <c r="K4516" s="196"/>
      <c r="L4516" s="223"/>
    </row>
    <row r="4517" spans="1:12" ht="25.5" customHeight="1">
      <c r="A4517" s="195"/>
      <c r="B4517" s="277"/>
      <c r="C4517" s="244"/>
      <c r="D4517" s="244"/>
      <c r="E4517" s="245"/>
      <c r="F4517" s="246"/>
      <c r="G4517" s="196"/>
      <c r="H4517" s="196"/>
      <c r="I4517" s="196"/>
      <c r="J4517" s="196"/>
      <c r="K4517" s="196"/>
      <c r="L4517" s="223"/>
    </row>
    <row r="4518" spans="1:12" ht="25.5" customHeight="1">
      <c r="A4518" s="195"/>
      <c r="B4518" s="277"/>
      <c r="C4518" s="244"/>
      <c r="D4518" s="244"/>
      <c r="E4518" s="245"/>
      <c r="F4518" s="246"/>
      <c r="G4518" s="196"/>
      <c r="H4518" s="196"/>
      <c r="I4518" s="196"/>
      <c r="J4518" s="196"/>
      <c r="K4518" s="196"/>
      <c r="L4518" s="223"/>
    </row>
    <row r="4519" spans="1:12" ht="25.5" customHeight="1">
      <c r="A4519" s="195"/>
      <c r="B4519" s="277"/>
      <c r="C4519" s="244"/>
      <c r="D4519" s="244"/>
      <c r="E4519" s="245"/>
      <c r="F4519" s="246"/>
      <c r="G4519" s="196"/>
      <c r="H4519" s="196"/>
      <c r="I4519" s="196"/>
      <c r="J4519" s="196"/>
      <c r="K4519" s="196"/>
      <c r="L4519" s="223"/>
    </row>
    <row r="4520" spans="1:12" ht="25.5" customHeight="1">
      <c r="A4520" s="195"/>
      <c r="B4520" s="277"/>
      <c r="C4520" s="244"/>
      <c r="D4520" s="244"/>
      <c r="E4520" s="245"/>
      <c r="F4520" s="246"/>
      <c r="G4520" s="196"/>
      <c r="H4520" s="196"/>
      <c r="I4520" s="196"/>
      <c r="J4520" s="196"/>
      <c r="K4520" s="196"/>
      <c r="L4520" s="223"/>
    </row>
    <row r="4521" spans="1:12" ht="25.5" customHeight="1">
      <c r="A4521" s="195"/>
      <c r="B4521" s="277"/>
      <c r="C4521" s="244"/>
      <c r="D4521" s="244"/>
      <c r="E4521" s="245"/>
      <c r="F4521" s="246"/>
      <c r="G4521" s="196"/>
      <c r="H4521" s="196"/>
      <c r="I4521" s="196"/>
      <c r="J4521" s="196"/>
      <c r="K4521" s="196"/>
      <c r="L4521" s="223"/>
    </row>
    <row r="4522" spans="1:12" ht="25.5" customHeight="1">
      <c r="A4522" s="195"/>
      <c r="B4522" s="277"/>
      <c r="C4522" s="244"/>
      <c r="D4522" s="244"/>
      <c r="E4522" s="245"/>
      <c r="F4522" s="246"/>
      <c r="G4522" s="196"/>
      <c r="H4522" s="196"/>
      <c r="I4522" s="196"/>
      <c r="J4522" s="196"/>
      <c r="K4522" s="196"/>
      <c r="L4522" s="223"/>
    </row>
    <row r="4523" spans="1:12" ht="25.5" customHeight="1">
      <c r="A4523" s="195"/>
      <c r="B4523" s="277"/>
      <c r="C4523" s="244"/>
      <c r="D4523" s="244"/>
      <c r="E4523" s="245"/>
      <c r="F4523" s="246"/>
      <c r="G4523" s="196"/>
      <c r="H4523" s="196"/>
      <c r="I4523" s="196"/>
      <c r="J4523" s="196"/>
      <c r="K4523" s="196"/>
      <c r="L4523" s="223"/>
    </row>
    <row r="4524" spans="1:12" ht="25.5" customHeight="1">
      <c r="A4524" s="195"/>
      <c r="B4524" s="277"/>
      <c r="C4524" s="244"/>
      <c r="D4524" s="244"/>
      <c r="E4524" s="245"/>
      <c r="F4524" s="246"/>
      <c r="G4524" s="196"/>
      <c r="H4524" s="196"/>
      <c r="I4524" s="196"/>
      <c r="J4524" s="196"/>
      <c r="K4524" s="196"/>
      <c r="L4524" s="223"/>
    </row>
    <row r="4525" spans="1:12" ht="25.5" customHeight="1">
      <c r="A4525" s="195"/>
      <c r="B4525" s="277"/>
      <c r="C4525" s="244"/>
      <c r="D4525" s="244"/>
      <c r="E4525" s="245"/>
      <c r="F4525" s="246"/>
      <c r="G4525" s="196"/>
      <c r="H4525" s="196"/>
      <c r="I4525" s="196"/>
      <c r="J4525" s="196"/>
      <c r="K4525" s="196"/>
      <c r="L4525" s="223"/>
    </row>
    <row r="4526" spans="1:12" ht="25.5" customHeight="1">
      <c r="A4526" s="195"/>
      <c r="B4526" s="277"/>
      <c r="C4526" s="244"/>
      <c r="D4526" s="244"/>
      <c r="E4526" s="245"/>
      <c r="F4526" s="246"/>
      <c r="G4526" s="196"/>
      <c r="H4526" s="196"/>
      <c r="I4526" s="196"/>
      <c r="J4526" s="196"/>
      <c r="K4526" s="196"/>
      <c r="L4526" s="223"/>
    </row>
    <row r="4527" spans="1:12" ht="25.5" customHeight="1">
      <c r="A4527" s="195"/>
      <c r="B4527" s="277"/>
      <c r="C4527" s="244"/>
      <c r="D4527" s="244"/>
      <c r="E4527" s="245"/>
      <c r="F4527" s="246"/>
      <c r="G4527" s="196"/>
      <c r="H4527" s="196"/>
      <c r="I4527" s="196"/>
      <c r="J4527" s="196"/>
      <c r="K4527" s="196"/>
      <c r="L4527" s="223"/>
    </row>
    <row r="4528" spans="1:12" ht="25.5" customHeight="1">
      <c r="A4528" s="195"/>
      <c r="B4528" s="277"/>
      <c r="C4528" s="244"/>
      <c r="D4528" s="244"/>
      <c r="E4528" s="245"/>
      <c r="F4528" s="246"/>
      <c r="G4528" s="196"/>
      <c r="H4528" s="196"/>
      <c r="I4528" s="196"/>
      <c r="J4528" s="196"/>
      <c r="K4528" s="196"/>
      <c r="L4528" s="223"/>
    </row>
    <row r="4529" spans="1:12" ht="25.5" customHeight="1">
      <c r="A4529" s="195"/>
      <c r="B4529" s="277"/>
      <c r="C4529" s="244"/>
      <c r="D4529" s="244"/>
      <c r="E4529" s="245"/>
      <c r="F4529" s="246"/>
      <c r="G4529" s="196"/>
      <c r="H4529" s="196"/>
      <c r="I4529" s="196"/>
      <c r="J4529" s="196"/>
      <c r="K4529" s="196"/>
      <c r="L4529" s="223"/>
    </row>
    <row r="4530" spans="1:12" ht="25.5" customHeight="1">
      <c r="A4530" s="195"/>
      <c r="B4530" s="277"/>
      <c r="C4530" s="244"/>
      <c r="D4530" s="244"/>
      <c r="E4530" s="245"/>
      <c r="F4530" s="246"/>
      <c r="G4530" s="196"/>
      <c r="H4530" s="196"/>
      <c r="I4530" s="196"/>
      <c r="J4530" s="196"/>
      <c r="K4530" s="196"/>
      <c r="L4530" s="223"/>
    </row>
    <row r="4531" spans="1:12" ht="25.5" customHeight="1">
      <c r="A4531" s="195"/>
      <c r="B4531" s="277"/>
      <c r="C4531" s="244"/>
      <c r="D4531" s="244"/>
      <c r="E4531" s="245"/>
      <c r="F4531" s="246"/>
      <c r="G4531" s="196"/>
      <c r="H4531" s="196"/>
      <c r="I4531" s="196"/>
      <c r="J4531" s="196"/>
      <c r="K4531" s="196"/>
      <c r="L4531" s="223"/>
    </row>
    <row r="4532" spans="1:12" ht="25.5" customHeight="1">
      <c r="A4532" s="195"/>
      <c r="B4532" s="277"/>
      <c r="C4532" s="244"/>
      <c r="D4532" s="244"/>
      <c r="E4532" s="245"/>
      <c r="F4532" s="246"/>
      <c r="G4532" s="196"/>
      <c r="H4532" s="196"/>
      <c r="I4532" s="196"/>
      <c r="J4532" s="196"/>
      <c r="K4532" s="196"/>
      <c r="L4532" s="223"/>
    </row>
    <row r="4533" spans="1:12" ht="25.5" customHeight="1">
      <c r="A4533" s="195"/>
      <c r="B4533" s="277"/>
      <c r="C4533" s="244"/>
      <c r="D4533" s="244"/>
      <c r="E4533" s="245"/>
      <c r="F4533" s="246"/>
      <c r="G4533" s="196"/>
      <c r="H4533" s="196"/>
      <c r="I4533" s="196"/>
      <c r="J4533" s="196"/>
      <c r="K4533" s="196"/>
      <c r="L4533" s="223"/>
    </row>
    <row r="4534" spans="1:12" ht="25.5" customHeight="1">
      <c r="A4534" s="195"/>
      <c r="B4534" s="277"/>
      <c r="C4534" s="244"/>
      <c r="D4534" s="244"/>
      <c r="E4534" s="245"/>
      <c r="F4534" s="246"/>
      <c r="G4534" s="196"/>
      <c r="H4534" s="196"/>
      <c r="I4534" s="196"/>
      <c r="J4534" s="196"/>
      <c r="K4534" s="196"/>
      <c r="L4534" s="223"/>
    </row>
    <row r="4535" spans="1:12" ht="25.5" customHeight="1">
      <c r="A4535" s="195"/>
      <c r="B4535" s="277"/>
      <c r="C4535" s="244"/>
      <c r="D4535" s="244"/>
      <c r="E4535" s="245"/>
      <c r="F4535" s="246"/>
      <c r="G4535" s="196"/>
      <c r="H4535" s="196"/>
      <c r="I4535" s="196"/>
      <c r="J4535" s="196"/>
      <c r="K4535" s="196"/>
      <c r="L4535" s="223"/>
    </row>
    <row r="4536" spans="1:12" ht="25.5" customHeight="1">
      <c r="A4536" s="195"/>
      <c r="B4536" s="277"/>
      <c r="C4536" s="244"/>
      <c r="D4536" s="244"/>
      <c r="E4536" s="245"/>
      <c r="F4536" s="246"/>
      <c r="G4536" s="196"/>
      <c r="H4536" s="196"/>
      <c r="I4536" s="196"/>
      <c r="J4536" s="196"/>
      <c r="K4536" s="196"/>
      <c r="L4536" s="223"/>
    </row>
    <row r="4537" spans="1:12" ht="25.5" customHeight="1">
      <c r="A4537" s="195"/>
      <c r="B4537" s="277"/>
      <c r="C4537" s="244"/>
      <c r="D4537" s="244"/>
      <c r="E4537" s="245"/>
      <c r="F4537" s="246"/>
      <c r="G4537" s="196"/>
      <c r="H4537" s="196"/>
      <c r="I4537" s="196"/>
      <c r="J4537" s="196"/>
      <c r="K4537" s="196"/>
      <c r="L4537" s="223"/>
    </row>
    <row r="4538" spans="1:12" ht="25.5" customHeight="1">
      <c r="A4538" s="195"/>
      <c r="B4538" s="277"/>
      <c r="C4538" s="244"/>
      <c r="D4538" s="244"/>
      <c r="E4538" s="245"/>
      <c r="F4538" s="246"/>
      <c r="G4538" s="196"/>
      <c r="H4538" s="196"/>
      <c r="I4538" s="196"/>
      <c r="J4538" s="196"/>
      <c r="K4538" s="196"/>
      <c r="L4538" s="223"/>
    </row>
    <row r="4539" spans="1:12" ht="25.5" customHeight="1">
      <c r="A4539" s="195"/>
      <c r="B4539" s="277"/>
      <c r="C4539" s="244"/>
      <c r="D4539" s="244"/>
      <c r="E4539" s="245"/>
      <c r="F4539" s="246"/>
      <c r="G4539" s="196"/>
      <c r="H4539" s="196"/>
      <c r="I4539" s="196"/>
      <c r="J4539" s="196"/>
      <c r="K4539" s="196"/>
      <c r="L4539" s="223"/>
    </row>
    <row r="4540" spans="1:12" ht="25.5" customHeight="1">
      <c r="A4540" s="195"/>
      <c r="B4540" s="277"/>
      <c r="C4540" s="244"/>
      <c r="D4540" s="244"/>
      <c r="E4540" s="245"/>
      <c r="F4540" s="246"/>
      <c r="G4540" s="196"/>
      <c r="H4540" s="196"/>
      <c r="I4540" s="196"/>
      <c r="J4540" s="196"/>
      <c r="K4540" s="196"/>
      <c r="L4540" s="223"/>
    </row>
    <row r="4541" spans="1:12" ht="25.5" customHeight="1">
      <c r="A4541" s="195"/>
      <c r="B4541" s="277"/>
      <c r="C4541" s="244"/>
      <c r="D4541" s="244"/>
      <c r="E4541" s="245"/>
      <c r="F4541" s="246"/>
      <c r="G4541" s="196"/>
      <c r="H4541" s="196"/>
      <c r="I4541" s="196"/>
      <c r="J4541" s="196"/>
      <c r="K4541" s="196"/>
      <c r="L4541" s="223"/>
    </row>
    <row r="4542" spans="1:12" ht="25.5" customHeight="1">
      <c r="A4542" s="195"/>
      <c r="B4542" s="277"/>
      <c r="C4542" s="244"/>
      <c r="D4542" s="244"/>
      <c r="E4542" s="245"/>
      <c r="F4542" s="246"/>
      <c r="G4542" s="196"/>
      <c r="H4542" s="196"/>
      <c r="I4542" s="196"/>
      <c r="J4542" s="196"/>
      <c r="K4542" s="196"/>
      <c r="L4542" s="223"/>
    </row>
    <row r="4543" spans="1:12" ht="25.5" customHeight="1">
      <c r="A4543" s="195"/>
      <c r="B4543" s="277"/>
      <c r="C4543" s="244"/>
      <c r="D4543" s="244"/>
      <c r="E4543" s="245"/>
      <c r="F4543" s="246"/>
      <c r="G4543" s="196"/>
      <c r="H4543" s="196"/>
      <c r="I4543" s="196"/>
      <c r="J4543" s="196"/>
      <c r="K4543" s="196"/>
      <c r="L4543" s="223"/>
    </row>
    <row r="4544" spans="1:12" ht="25.5" customHeight="1">
      <c r="A4544" s="195"/>
      <c r="B4544" s="277"/>
      <c r="C4544" s="244"/>
      <c r="D4544" s="244"/>
      <c r="E4544" s="245"/>
      <c r="F4544" s="246"/>
      <c r="G4544" s="196"/>
      <c r="H4544" s="196"/>
      <c r="I4544" s="196"/>
      <c r="J4544" s="196"/>
      <c r="K4544" s="196"/>
      <c r="L4544" s="223"/>
    </row>
    <row r="4545" spans="1:12" ht="25.5" customHeight="1">
      <c r="A4545" s="195"/>
      <c r="B4545" s="277"/>
      <c r="C4545" s="244"/>
      <c r="D4545" s="244"/>
      <c r="E4545" s="245"/>
      <c r="F4545" s="246"/>
      <c r="G4545" s="196"/>
      <c r="H4545" s="196"/>
      <c r="I4545" s="196"/>
      <c r="J4545" s="196"/>
      <c r="K4545" s="196"/>
      <c r="L4545" s="223"/>
    </row>
    <row r="4546" spans="1:12" ht="25.5" customHeight="1">
      <c r="A4546" s="195"/>
      <c r="B4546" s="277"/>
      <c r="C4546" s="244"/>
      <c r="D4546" s="244"/>
      <c r="E4546" s="245"/>
      <c r="F4546" s="246"/>
      <c r="G4546" s="196"/>
      <c r="H4546" s="196"/>
      <c r="I4546" s="196"/>
      <c r="J4546" s="196"/>
      <c r="K4546" s="196"/>
      <c r="L4546" s="223"/>
    </row>
    <row r="4547" spans="1:12" ht="25.5" customHeight="1">
      <c r="A4547" s="195"/>
      <c r="B4547" s="277"/>
      <c r="C4547" s="244"/>
      <c r="D4547" s="244"/>
      <c r="E4547" s="245"/>
      <c r="F4547" s="246"/>
      <c r="G4547" s="196"/>
      <c r="H4547" s="196"/>
      <c r="I4547" s="196"/>
      <c r="J4547" s="196"/>
      <c r="K4547" s="196"/>
      <c r="L4547" s="223"/>
    </row>
    <row r="4548" spans="1:12" ht="25.5" customHeight="1">
      <c r="A4548" s="195"/>
      <c r="B4548" s="277"/>
      <c r="C4548" s="244"/>
      <c r="D4548" s="244"/>
      <c r="E4548" s="245"/>
      <c r="F4548" s="246"/>
      <c r="G4548" s="196"/>
      <c r="H4548" s="196"/>
      <c r="I4548" s="196"/>
      <c r="J4548" s="196"/>
      <c r="K4548" s="196"/>
      <c r="L4548" s="223"/>
    </row>
    <row r="4549" spans="1:12" ht="25.5" customHeight="1">
      <c r="A4549" s="195"/>
      <c r="B4549" s="277"/>
      <c r="C4549" s="244"/>
      <c r="D4549" s="244"/>
      <c r="E4549" s="245"/>
      <c r="F4549" s="246"/>
      <c r="G4549" s="196"/>
      <c r="H4549" s="196"/>
      <c r="I4549" s="196"/>
      <c r="J4549" s="196"/>
      <c r="K4549" s="196"/>
      <c r="L4549" s="223"/>
    </row>
    <row r="4550" spans="1:12" ht="25.5" customHeight="1">
      <c r="A4550" s="195"/>
      <c r="B4550" s="277"/>
      <c r="C4550" s="244"/>
      <c r="D4550" s="244"/>
      <c r="E4550" s="245"/>
      <c r="F4550" s="246"/>
      <c r="G4550" s="196"/>
      <c r="H4550" s="196"/>
      <c r="I4550" s="196"/>
      <c r="J4550" s="196"/>
      <c r="K4550" s="196"/>
      <c r="L4550" s="223"/>
    </row>
    <row r="4551" spans="1:12" ht="25.5" customHeight="1">
      <c r="A4551" s="195"/>
      <c r="B4551" s="277"/>
      <c r="C4551" s="244"/>
      <c r="D4551" s="244"/>
      <c r="E4551" s="245"/>
      <c r="F4551" s="246"/>
      <c r="G4551" s="196"/>
      <c r="H4551" s="196"/>
      <c r="I4551" s="196"/>
      <c r="J4551" s="196"/>
      <c r="K4551" s="196"/>
      <c r="L4551" s="223"/>
    </row>
    <row r="4552" spans="1:12" ht="25.5" customHeight="1">
      <c r="A4552" s="195"/>
      <c r="B4552" s="277"/>
      <c r="C4552" s="244"/>
      <c r="D4552" s="244"/>
      <c r="E4552" s="245"/>
      <c r="F4552" s="246"/>
      <c r="G4552" s="196"/>
      <c r="H4552" s="196"/>
      <c r="I4552" s="196"/>
      <c r="J4552" s="196"/>
      <c r="K4552" s="196"/>
      <c r="L4552" s="223"/>
    </row>
    <row r="4553" spans="1:12" ht="25.5" customHeight="1">
      <c r="A4553" s="195"/>
      <c r="B4553" s="277"/>
      <c r="C4553" s="244"/>
      <c r="D4553" s="244"/>
      <c r="E4553" s="245"/>
      <c r="F4553" s="246"/>
      <c r="G4553" s="196"/>
      <c r="H4553" s="196"/>
      <c r="I4553" s="196"/>
      <c r="J4553" s="196"/>
      <c r="K4553" s="196"/>
      <c r="L4553" s="223"/>
    </row>
    <row r="4554" spans="1:12" ht="25.5" customHeight="1">
      <c r="A4554" s="195"/>
      <c r="B4554" s="277"/>
      <c r="C4554" s="244"/>
      <c r="D4554" s="244"/>
      <c r="E4554" s="245"/>
      <c r="F4554" s="246"/>
      <c r="G4554" s="196"/>
      <c r="H4554" s="196"/>
      <c r="I4554" s="196"/>
      <c r="J4554" s="196"/>
      <c r="K4554" s="196"/>
      <c r="L4554" s="223"/>
    </row>
    <row r="4555" spans="1:12" ht="25.5" customHeight="1">
      <c r="A4555" s="195"/>
      <c r="B4555" s="277"/>
      <c r="C4555" s="244"/>
      <c r="D4555" s="244"/>
      <c r="E4555" s="245"/>
      <c r="F4555" s="246"/>
      <c r="G4555" s="196"/>
      <c r="H4555" s="196"/>
      <c r="I4555" s="196"/>
      <c r="J4555" s="196"/>
      <c r="K4555" s="196"/>
      <c r="L4555" s="223"/>
    </row>
    <row r="4556" spans="1:12" ht="25.5" customHeight="1">
      <c r="A4556" s="195"/>
      <c r="B4556" s="277"/>
      <c r="C4556" s="244"/>
      <c r="D4556" s="244"/>
      <c r="E4556" s="245"/>
      <c r="F4556" s="246"/>
      <c r="G4556" s="196"/>
      <c r="H4556" s="196"/>
      <c r="I4556" s="196"/>
      <c r="J4556" s="196"/>
      <c r="K4556" s="196"/>
      <c r="L4556" s="223"/>
    </row>
    <row r="4557" spans="1:12" ht="25.5" customHeight="1">
      <c r="A4557" s="195"/>
      <c r="B4557" s="277"/>
      <c r="C4557" s="244"/>
      <c r="D4557" s="244"/>
      <c r="E4557" s="245"/>
      <c r="F4557" s="246"/>
      <c r="G4557" s="196"/>
      <c r="H4557" s="196"/>
      <c r="I4557" s="196"/>
      <c r="J4557" s="196"/>
      <c r="K4557" s="196"/>
      <c r="L4557" s="223"/>
    </row>
    <row r="4558" spans="1:12" ht="25.5" customHeight="1">
      <c r="A4558" s="195"/>
      <c r="B4558" s="277"/>
      <c r="C4558" s="244"/>
      <c r="D4558" s="244"/>
      <c r="E4558" s="245"/>
      <c r="F4558" s="246"/>
      <c r="G4558" s="196"/>
      <c r="H4558" s="196"/>
      <c r="I4558" s="196"/>
      <c r="J4558" s="196"/>
      <c r="K4558" s="196"/>
      <c r="L4558" s="223"/>
    </row>
    <row r="4559" spans="1:12" ht="25.5" customHeight="1">
      <c r="A4559" s="195"/>
      <c r="B4559" s="277"/>
      <c r="C4559" s="244"/>
      <c r="D4559" s="244"/>
      <c r="E4559" s="245"/>
      <c r="F4559" s="246"/>
      <c r="G4559" s="196"/>
      <c r="H4559" s="196"/>
      <c r="I4559" s="196"/>
      <c r="J4559" s="196"/>
      <c r="K4559" s="196"/>
      <c r="L4559" s="223"/>
    </row>
    <row r="4560" spans="1:12" ht="25.5" customHeight="1">
      <c r="A4560" s="195"/>
      <c r="B4560" s="277"/>
      <c r="C4560" s="244"/>
      <c r="D4560" s="244"/>
      <c r="E4560" s="245"/>
      <c r="F4560" s="246"/>
      <c r="G4560" s="196"/>
      <c r="H4560" s="196"/>
      <c r="I4560" s="196"/>
      <c r="J4560" s="196"/>
      <c r="K4560" s="196"/>
      <c r="L4560" s="223"/>
    </row>
    <row r="4561" spans="1:12" ht="25.5" customHeight="1">
      <c r="A4561" s="195"/>
      <c r="B4561" s="277"/>
      <c r="C4561" s="244"/>
      <c r="D4561" s="244"/>
      <c r="E4561" s="245"/>
      <c r="F4561" s="246"/>
      <c r="G4561" s="196"/>
      <c r="H4561" s="196"/>
      <c r="I4561" s="196"/>
      <c r="J4561" s="196"/>
      <c r="K4561" s="196"/>
      <c r="L4561" s="223"/>
    </row>
    <row r="4562" spans="1:12" ht="25.5" customHeight="1">
      <c r="A4562" s="195"/>
      <c r="B4562" s="277"/>
      <c r="C4562" s="244"/>
      <c r="D4562" s="244"/>
      <c r="E4562" s="245"/>
      <c r="F4562" s="246"/>
      <c r="G4562" s="196"/>
      <c r="H4562" s="196"/>
      <c r="I4562" s="196"/>
      <c r="J4562" s="196"/>
      <c r="K4562" s="196"/>
      <c r="L4562" s="223"/>
    </row>
    <row r="4563" spans="1:12" ht="25.5" customHeight="1">
      <c r="A4563" s="195"/>
      <c r="B4563" s="277"/>
      <c r="C4563" s="244"/>
      <c r="D4563" s="244"/>
      <c r="E4563" s="245"/>
      <c r="F4563" s="246"/>
      <c r="G4563" s="196"/>
      <c r="H4563" s="196"/>
      <c r="I4563" s="196"/>
      <c r="J4563" s="196"/>
      <c r="K4563" s="196"/>
      <c r="L4563" s="223"/>
    </row>
    <row r="4564" spans="1:12" ht="25.5" customHeight="1">
      <c r="A4564" s="195"/>
      <c r="B4564" s="277"/>
      <c r="C4564" s="244"/>
      <c r="D4564" s="244"/>
      <c r="E4564" s="245"/>
      <c r="F4564" s="246"/>
      <c r="G4564" s="196"/>
      <c r="H4564" s="196"/>
      <c r="I4564" s="196"/>
      <c r="J4564" s="196"/>
      <c r="K4564" s="196"/>
      <c r="L4564" s="223"/>
    </row>
    <row r="4565" spans="1:12" ht="25.5" customHeight="1">
      <c r="A4565" s="195"/>
      <c r="B4565" s="277"/>
      <c r="C4565" s="244"/>
      <c r="D4565" s="244"/>
      <c r="E4565" s="245"/>
      <c r="F4565" s="246"/>
      <c r="G4565" s="196"/>
      <c r="H4565" s="196"/>
      <c r="I4565" s="196"/>
      <c r="J4565" s="196"/>
      <c r="K4565" s="196"/>
      <c r="L4565" s="223"/>
    </row>
    <row r="4566" spans="1:12" ht="25.5" customHeight="1">
      <c r="A4566" s="195"/>
      <c r="B4566" s="277"/>
      <c r="C4566" s="244"/>
      <c r="D4566" s="244"/>
      <c r="E4566" s="245"/>
      <c r="F4566" s="246"/>
      <c r="G4566" s="196"/>
      <c r="H4566" s="196"/>
      <c r="I4566" s="196"/>
      <c r="J4566" s="196"/>
      <c r="K4566" s="196"/>
      <c r="L4566" s="223"/>
    </row>
    <row r="4567" spans="1:12" ht="25.5" customHeight="1">
      <c r="A4567" s="195"/>
      <c r="B4567" s="277"/>
      <c r="C4567" s="244"/>
      <c r="D4567" s="244"/>
      <c r="E4567" s="245"/>
      <c r="F4567" s="246"/>
      <c r="G4567" s="196"/>
      <c r="H4567" s="196"/>
      <c r="I4567" s="196"/>
      <c r="J4567" s="196"/>
      <c r="K4567" s="196"/>
      <c r="L4567" s="223"/>
    </row>
    <row r="4568" spans="1:12" ht="25.5" customHeight="1">
      <c r="A4568" s="195"/>
      <c r="B4568" s="277"/>
      <c r="C4568" s="244"/>
      <c r="D4568" s="244"/>
      <c r="E4568" s="245"/>
      <c r="F4568" s="246"/>
      <c r="G4568" s="196"/>
      <c r="H4568" s="196"/>
      <c r="I4568" s="196"/>
      <c r="J4568" s="196"/>
      <c r="K4568" s="196"/>
      <c r="L4568" s="223"/>
    </row>
    <row r="4569" spans="1:12" ht="25.5" customHeight="1">
      <c r="A4569" s="195"/>
      <c r="B4569" s="277"/>
      <c r="C4569" s="244"/>
      <c r="D4569" s="244"/>
      <c r="E4569" s="245"/>
      <c r="F4569" s="246"/>
      <c r="G4569" s="196"/>
      <c r="H4569" s="196"/>
      <c r="I4569" s="196"/>
      <c r="J4569" s="196"/>
      <c r="K4569" s="196"/>
      <c r="L4569" s="223"/>
    </row>
    <row r="4570" spans="1:12" ht="25.5" customHeight="1">
      <c r="A4570" s="195"/>
      <c r="B4570" s="277"/>
      <c r="C4570" s="244"/>
      <c r="D4570" s="244"/>
      <c r="E4570" s="245"/>
      <c r="F4570" s="246"/>
      <c r="G4570" s="196"/>
      <c r="H4570" s="196"/>
      <c r="I4570" s="196"/>
      <c r="J4570" s="196"/>
      <c r="K4570" s="196"/>
      <c r="L4570" s="223"/>
    </row>
    <row r="4571" spans="1:12" ht="25.5" customHeight="1">
      <c r="A4571" s="195"/>
      <c r="B4571" s="277"/>
      <c r="C4571" s="244"/>
      <c r="D4571" s="244"/>
      <c r="E4571" s="245"/>
      <c r="F4571" s="246"/>
      <c r="G4571" s="196"/>
      <c r="H4571" s="196"/>
      <c r="I4571" s="196"/>
      <c r="J4571" s="196"/>
      <c r="K4571" s="196"/>
      <c r="L4571" s="223"/>
    </row>
    <row r="4572" spans="1:12" ht="25.5" customHeight="1">
      <c r="A4572" s="195"/>
      <c r="B4572" s="277"/>
      <c r="C4572" s="244"/>
      <c r="D4572" s="244"/>
      <c r="E4572" s="245"/>
      <c r="F4572" s="246"/>
      <c r="G4572" s="196"/>
      <c r="H4572" s="196"/>
      <c r="I4572" s="196"/>
      <c r="J4572" s="196"/>
      <c r="K4572" s="196"/>
      <c r="L4572" s="223"/>
    </row>
    <row r="4573" spans="1:12" ht="25.5" customHeight="1">
      <c r="A4573" s="195"/>
      <c r="B4573" s="277"/>
      <c r="C4573" s="244"/>
      <c r="D4573" s="244"/>
      <c r="E4573" s="245"/>
      <c r="F4573" s="246"/>
      <c r="G4573" s="196"/>
      <c r="H4573" s="196"/>
      <c r="I4573" s="196"/>
      <c r="J4573" s="196"/>
      <c r="K4573" s="196"/>
      <c r="L4573" s="223"/>
    </row>
    <row r="4574" spans="1:12" ht="25.5" customHeight="1">
      <c r="A4574" s="195"/>
      <c r="B4574" s="277"/>
      <c r="C4574" s="244"/>
      <c r="D4574" s="244"/>
      <c r="E4574" s="245"/>
      <c r="F4574" s="246"/>
      <c r="G4574" s="196"/>
      <c r="H4574" s="196"/>
      <c r="I4574" s="196"/>
      <c r="J4574" s="196"/>
      <c r="K4574" s="196"/>
      <c r="L4574" s="223"/>
    </row>
    <row r="4575" spans="1:12" ht="25.5" customHeight="1">
      <c r="A4575" s="195"/>
      <c r="B4575" s="277"/>
      <c r="C4575" s="244"/>
      <c r="D4575" s="244"/>
      <c r="E4575" s="245"/>
      <c r="F4575" s="246"/>
      <c r="G4575" s="196"/>
      <c r="H4575" s="196"/>
      <c r="I4575" s="196"/>
      <c r="J4575" s="196"/>
      <c r="K4575" s="196"/>
      <c r="L4575" s="223"/>
    </row>
    <row r="4576" spans="1:12" ht="25.5" customHeight="1">
      <c r="A4576" s="195"/>
      <c r="B4576" s="277"/>
      <c r="C4576" s="244"/>
      <c r="D4576" s="244"/>
      <c r="E4576" s="245"/>
      <c r="F4576" s="246"/>
      <c r="G4576" s="196"/>
      <c r="H4576" s="196"/>
      <c r="I4576" s="196"/>
      <c r="J4576" s="196"/>
      <c r="K4576" s="196"/>
      <c r="L4576" s="223"/>
    </row>
    <row r="4577" spans="1:12" ht="25.5" customHeight="1">
      <c r="A4577" s="195"/>
      <c r="B4577" s="277"/>
      <c r="C4577" s="244"/>
      <c r="D4577" s="244"/>
      <c r="E4577" s="245"/>
      <c r="F4577" s="246"/>
      <c r="G4577" s="196"/>
      <c r="H4577" s="196"/>
      <c r="I4577" s="196"/>
      <c r="J4577" s="196"/>
      <c r="K4577" s="196"/>
      <c r="L4577" s="223"/>
    </row>
    <row r="4578" spans="1:12" ht="25.5" customHeight="1">
      <c r="A4578" s="195"/>
      <c r="B4578" s="277"/>
      <c r="C4578" s="244"/>
      <c r="D4578" s="244"/>
      <c r="E4578" s="245"/>
      <c r="F4578" s="246"/>
      <c r="G4578" s="196"/>
      <c r="H4578" s="196"/>
      <c r="I4578" s="196"/>
      <c r="J4578" s="196"/>
      <c r="K4578" s="196"/>
      <c r="L4578" s="223"/>
    </row>
    <row r="4579" spans="1:12" ht="25.5" customHeight="1">
      <c r="A4579" s="195"/>
      <c r="B4579" s="277"/>
      <c r="C4579" s="244"/>
      <c r="D4579" s="244"/>
      <c r="E4579" s="245"/>
      <c r="F4579" s="246"/>
      <c r="G4579" s="196"/>
      <c r="H4579" s="196"/>
      <c r="I4579" s="196"/>
      <c r="J4579" s="196"/>
      <c r="K4579" s="196"/>
      <c r="L4579" s="223"/>
    </row>
    <row r="4580" spans="1:12" ht="25.5" customHeight="1">
      <c r="A4580" s="195"/>
      <c r="B4580" s="277"/>
      <c r="C4580" s="244"/>
      <c r="D4580" s="244"/>
      <c r="E4580" s="245"/>
      <c r="F4580" s="246"/>
      <c r="G4580" s="196"/>
      <c r="H4580" s="196"/>
      <c r="I4580" s="196"/>
      <c r="J4580" s="196"/>
      <c r="K4580" s="196"/>
      <c r="L4580" s="223"/>
    </row>
    <row r="4581" spans="1:12" ht="25.5" customHeight="1">
      <c r="A4581" s="195"/>
      <c r="B4581" s="277"/>
      <c r="C4581" s="244"/>
      <c r="D4581" s="244"/>
      <c r="E4581" s="245"/>
      <c r="F4581" s="246"/>
      <c r="G4581" s="196"/>
      <c r="H4581" s="196"/>
      <c r="I4581" s="196"/>
      <c r="J4581" s="196"/>
      <c r="K4581" s="196"/>
      <c r="L4581" s="223"/>
    </row>
    <row r="4582" spans="1:12" ht="25.5" customHeight="1">
      <c r="A4582" s="195"/>
      <c r="B4582" s="277"/>
      <c r="C4582" s="244"/>
      <c r="D4582" s="244"/>
      <c r="E4582" s="245"/>
      <c r="F4582" s="246"/>
      <c r="G4582" s="196"/>
      <c r="H4582" s="196"/>
      <c r="I4582" s="196"/>
      <c r="J4582" s="196"/>
      <c r="K4582" s="196"/>
      <c r="L4582" s="223"/>
    </row>
    <row r="4583" spans="1:12" ht="25.5" customHeight="1">
      <c r="A4583" s="195"/>
      <c r="B4583" s="277"/>
      <c r="C4583" s="244"/>
      <c r="D4583" s="244"/>
      <c r="E4583" s="245"/>
      <c r="F4583" s="246"/>
      <c r="G4583" s="196"/>
      <c r="H4583" s="196"/>
      <c r="I4583" s="196"/>
      <c r="J4583" s="196"/>
      <c r="K4583" s="196"/>
      <c r="L4583" s="223"/>
    </row>
    <row r="4584" spans="1:12" ht="25.5" customHeight="1">
      <c r="A4584" s="195"/>
      <c r="B4584" s="277"/>
      <c r="C4584" s="244"/>
      <c r="D4584" s="244"/>
      <c r="E4584" s="245"/>
      <c r="F4584" s="246"/>
      <c r="G4584" s="196"/>
      <c r="H4584" s="196"/>
      <c r="I4584" s="196"/>
      <c r="J4584" s="196"/>
      <c r="K4584" s="196"/>
      <c r="L4584" s="223"/>
    </row>
    <row r="4585" spans="1:12" ht="25.5" customHeight="1">
      <c r="A4585" s="195"/>
      <c r="B4585" s="277"/>
      <c r="C4585" s="244"/>
      <c r="D4585" s="244"/>
      <c r="E4585" s="245"/>
      <c r="F4585" s="246"/>
      <c r="G4585" s="196"/>
      <c r="H4585" s="196"/>
      <c r="I4585" s="196"/>
      <c r="J4585" s="196"/>
      <c r="K4585" s="196"/>
      <c r="L4585" s="223"/>
    </row>
    <row r="4586" spans="1:12" ht="25.5" customHeight="1">
      <c r="A4586" s="195"/>
      <c r="B4586" s="277"/>
      <c r="C4586" s="244"/>
      <c r="D4586" s="244"/>
      <c r="E4586" s="245"/>
      <c r="F4586" s="246"/>
      <c r="G4586" s="196"/>
      <c r="H4586" s="196"/>
      <c r="I4586" s="196"/>
      <c r="J4586" s="196"/>
      <c r="K4586" s="196"/>
      <c r="L4586" s="223"/>
    </row>
    <row r="4587" spans="1:12" ht="25.5" customHeight="1">
      <c r="A4587" s="195"/>
      <c r="B4587" s="277"/>
      <c r="C4587" s="244"/>
      <c r="D4587" s="244"/>
      <c r="E4587" s="245"/>
      <c r="F4587" s="246"/>
      <c r="G4587" s="196"/>
      <c r="H4587" s="196"/>
      <c r="I4587" s="196"/>
      <c r="J4587" s="196"/>
      <c r="K4587" s="196"/>
      <c r="L4587" s="223"/>
    </row>
    <row r="4588" spans="1:12" ht="25.5" customHeight="1">
      <c r="A4588" s="195"/>
      <c r="B4588" s="277"/>
      <c r="C4588" s="244"/>
      <c r="D4588" s="244"/>
      <c r="E4588" s="245"/>
      <c r="F4588" s="246"/>
      <c r="G4588" s="196"/>
      <c r="H4588" s="196"/>
      <c r="I4588" s="196"/>
      <c r="J4588" s="196"/>
      <c r="K4588" s="196"/>
      <c r="L4588" s="223"/>
    </row>
    <row r="4589" spans="1:12" ht="25.5" customHeight="1">
      <c r="A4589" s="195"/>
      <c r="B4589" s="277"/>
      <c r="C4589" s="244"/>
      <c r="D4589" s="244"/>
      <c r="E4589" s="245"/>
      <c r="F4589" s="246"/>
      <c r="G4589" s="196"/>
      <c r="H4589" s="196"/>
      <c r="I4589" s="196"/>
      <c r="J4589" s="196"/>
      <c r="K4589" s="196"/>
      <c r="L4589" s="223"/>
    </row>
    <row r="4590" spans="1:12" ht="25.5" customHeight="1">
      <c r="A4590" s="195"/>
      <c r="B4590" s="277"/>
      <c r="C4590" s="244"/>
      <c r="D4590" s="244"/>
      <c r="E4590" s="245"/>
      <c r="F4590" s="246"/>
      <c r="G4590" s="196"/>
      <c r="H4590" s="196"/>
      <c r="I4590" s="196"/>
      <c r="J4590" s="196"/>
      <c r="K4590" s="196"/>
      <c r="L4590" s="223"/>
    </row>
    <row r="4591" spans="1:12" ht="25.5" customHeight="1">
      <c r="A4591" s="195"/>
      <c r="B4591" s="277"/>
      <c r="C4591" s="244"/>
      <c r="D4591" s="244"/>
      <c r="E4591" s="245"/>
      <c r="F4591" s="246"/>
      <c r="G4591" s="196"/>
      <c r="H4591" s="196"/>
      <c r="I4591" s="196"/>
      <c r="J4591" s="196"/>
      <c r="K4591" s="196"/>
      <c r="L4591" s="223"/>
    </row>
    <row r="4592" spans="1:12" ht="25.5" customHeight="1">
      <c r="A4592" s="195"/>
      <c r="B4592" s="277"/>
      <c r="C4592" s="244"/>
      <c r="D4592" s="244"/>
      <c r="E4592" s="245"/>
      <c r="F4592" s="246"/>
      <c r="G4592" s="196"/>
      <c r="H4592" s="196"/>
      <c r="I4592" s="196"/>
      <c r="J4592" s="196"/>
      <c r="K4592" s="196"/>
      <c r="L4592" s="223"/>
    </row>
    <row r="4593" spans="1:12" ht="25.5" customHeight="1">
      <c r="A4593" s="195"/>
      <c r="B4593" s="277"/>
      <c r="C4593" s="244"/>
      <c r="D4593" s="244"/>
      <c r="E4593" s="245"/>
      <c r="F4593" s="246"/>
      <c r="G4593" s="196"/>
      <c r="H4593" s="196"/>
      <c r="I4593" s="196"/>
      <c r="J4593" s="196"/>
      <c r="K4593" s="196"/>
      <c r="L4593" s="223"/>
    </row>
    <row r="4594" spans="1:12" ht="25.5" customHeight="1">
      <c r="A4594" s="195"/>
      <c r="B4594" s="277"/>
      <c r="C4594" s="244"/>
      <c r="D4594" s="244"/>
      <c r="E4594" s="245"/>
      <c r="F4594" s="246"/>
      <c r="G4594" s="196"/>
      <c r="H4594" s="196"/>
      <c r="I4594" s="196"/>
      <c r="J4594" s="196"/>
      <c r="K4594" s="196"/>
      <c r="L4594" s="223"/>
    </row>
    <row r="4595" spans="1:12" ht="25.5" customHeight="1">
      <c r="A4595" s="195"/>
      <c r="B4595" s="277"/>
      <c r="C4595" s="244"/>
      <c r="D4595" s="244"/>
      <c r="E4595" s="245"/>
      <c r="F4595" s="246"/>
      <c r="G4595" s="196"/>
      <c r="H4595" s="196"/>
      <c r="I4595" s="196"/>
      <c r="J4595" s="196"/>
      <c r="K4595" s="196"/>
      <c r="L4595" s="223"/>
    </row>
    <row r="4596" spans="1:12" ht="25.5" customHeight="1">
      <c r="A4596" s="195"/>
      <c r="B4596" s="277"/>
      <c r="C4596" s="244"/>
      <c r="D4596" s="244"/>
      <c r="E4596" s="245"/>
      <c r="F4596" s="246"/>
      <c r="G4596" s="196"/>
      <c r="H4596" s="196"/>
      <c r="I4596" s="196"/>
      <c r="J4596" s="196"/>
      <c r="K4596" s="196"/>
      <c r="L4596" s="223"/>
    </row>
    <row r="4597" spans="1:12" ht="25.5" customHeight="1">
      <c r="A4597" s="195"/>
      <c r="B4597" s="277"/>
      <c r="C4597" s="244"/>
      <c r="D4597" s="244"/>
      <c r="E4597" s="245"/>
      <c r="F4597" s="246"/>
      <c r="G4597" s="196"/>
      <c r="H4597" s="196"/>
      <c r="I4597" s="196"/>
      <c r="J4597" s="196"/>
      <c r="K4597" s="196"/>
      <c r="L4597" s="223"/>
    </row>
    <row r="4598" spans="1:12" ht="25.5" customHeight="1">
      <c r="A4598" s="195"/>
      <c r="B4598" s="277"/>
      <c r="C4598" s="244"/>
      <c r="D4598" s="244"/>
      <c r="E4598" s="245"/>
      <c r="F4598" s="246"/>
      <c r="G4598" s="196"/>
      <c r="H4598" s="196"/>
      <c r="I4598" s="196"/>
      <c r="J4598" s="196"/>
      <c r="K4598" s="196"/>
      <c r="L4598" s="223"/>
    </row>
    <row r="4599" spans="1:12" ht="25.5" customHeight="1">
      <c r="A4599" s="195"/>
      <c r="B4599" s="277"/>
      <c r="C4599" s="244"/>
      <c r="D4599" s="244"/>
      <c r="E4599" s="245"/>
      <c r="F4599" s="246"/>
      <c r="G4599" s="196"/>
      <c r="H4599" s="196"/>
      <c r="I4599" s="196"/>
      <c r="J4599" s="196"/>
      <c r="K4599" s="196"/>
      <c r="L4599" s="223"/>
    </row>
    <row r="4600" spans="1:12" ht="25.5" customHeight="1">
      <c r="A4600" s="195"/>
      <c r="B4600" s="277"/>
      <c r="C4600" s="244"/>
      <c r="D4600" s="244"/>
      <c r="E4600" s="245"/>
      <c r="F4600" s="246"/>
      <c r="G4600" s="196"/>
      <c r="H4600" s="196"/>
      <c r="I4600" s="196"/>
      <c r="J4600" s="196"/>
      <c r="K4600" s="196"/>
      <c r="L4600" s="223"/>
    </row>
    <row r="4601" spans="1:12" ht="25.5" customHeight="1">
      <c r="A4601" s="195"/>
      <c r="B4601" s="277"/>
      <c r="C4601" s="244"/>
      <c r="D4601" s="244"/>
      <c r="E4601" s="245"/>
      <c r="F4601" s="246"/>
      <c r="G4601" s="196"/>
      <c r="H4601" s="196"/>
      <c r="I4601" s="196"/>
      <c r="J4601" s="196"/>
      <c r="K4601" s="196"/>
      <c r="L4601" s="223"/>
    </row>
    <row r="4602" spans="1:12" ht="25.5" customHeight="1">
      <c r="A4602" s="195"/>
      <c r="B4602" s="277"/>
      <c r="C4602" s="244"/>
      <c r="D4602" s="244"/>
      <c r="E4602" s="245"/>
      <c r="F4602" s="246"/>
      <c r="G4602" s="196"/>
      <c r="H4602" s="196"/>
      <c r="I4602" s="196"/>
      <c r="J4602" s="196"/>
      <c r="K4602" s="196"/>
      <c r="L4602" s="223"/>
    </row>
    <row r="4603" spans="1:12" ht="25.5" customHeight="1">
      <c r="A4603" s="195"/>
      <c r="B4603" s="277"/>
      <c r="C4603" s="244"/>
      <c r="D4603" s="244"/>
      <c r="E4603" s="245"/>
      <c r="F4603" s="246"/>
      <c r="G4603" s="196"/>
      <c r="H4603" s="196"/>
      <c r="I4603" s="196"/>
      <c r="J4603" s="196"/>
      <c r="K4603" s="196"/>
      <c r="L4603" s="223"/>
    </row>
    <row r="4604" spans="1:12" ht="25.5" customHeight="1">
      <c r="A4604" s="195"/>
      <c r="B4604" s="277"/>
      <c r="C4604" s="244"/>
      <c r="D4604" s="244"/>
      <c r="E4604" s="245"/>
      <c r="F4604" s="246"/>
      <c r="G4604" s="196"/>
      <c r="H4604" s="196"/>
      <c r="I4604" s="196"/>
      <c r="J4604" s="196"/>
      <c r="K4604" s="196"/>
      <c r="L4604" s="223"/>
    </row>
    <row r="4605" spans="1:12" ht="25.5" customHeight="1">
      <c r="A4605" s="195"/>
      <c r="B4605" s="277"/>
      <c r="C4605" s="244"/>
      <c r="D4605" s="244"/>
      <c r="E4605" s="245"/>
      <c r="F4605" s="246"/>
      <c r="G4605" s="196"/>
      <c r="H4605" s="196"/>
      <c r="I4605" s="196"/>
      <c r="J4605" s="196"/>
      <c r="K4605" s="196"/>
      <c r="L4605" s="223"/>
    </row>
    <row r="4606" spans="1:12" ht="25.5" customHeight="1">
      <c r="A4606" s="195"/>
      <c r="B4606" s="277"/>
      <c r="C4606" s="244"/>
      <c r="D4606" s="244"/>
      <c r="E4606" s="245"/>
      <c r="F4606" s="246"/>
      <c r="G4606" s="196"/>
      <c r="H4606" s="196"/>
      <c r="I4606" s="196"/>
      <c r="J4606" s="196"/>
      <c r="K4606" s="196"/>
      <c r="L4606" s="223"/>
    </row>
    <row r="4607" spans="1:12" ht="25.5" customHeight="1">
      <c r="A4607" s="195"/>
      <c r="B4607" s="277"/>
      <c r="C4607" s="244"/>
      <c r="D4607" s="244"/>
      <c r="E4607" s="245"/>
      <c r="F4607" s="246"/>
      <c r="G4607" s="196"/>
      <c r="H4607" s="196"/>
      <c r="I4607" s="196"/>
      <c r="J4607" s="196"/>
      <c r="K4607" s="196"/>
      <c r="L4607" s="223"/>
    </row>
    <row r="4608" spans="1:12" ht="25.5" customHeight="1">
      <c r="A4608" s="195"/>
      <c r="B4608" s="277"/>
      <c r="C4608" s="244"/>
      <c r="D4608" s="244"/>
      <c r="E4608" s="245"/>
      <c r="F4608" s="246"/>
      <c r="G4608" s="196"/>
      <c r="H4608" s="196"/>
      <c r="I4608" s="196"/>
      <c r="J4608" s="196"/>
      <c r="K4608" s="196"/>
      <c r="L4608" s="223"/>
    </row>
    <row r="4609" spans="1:12" ht="25.5" customHeight="1">
      <c r="A4609" s="195"/>
      <c r="B4609" s="277"/>
      <c r="C4609" s="244"/>
      <c r="D4609" s="244"/>
      <c r="E4609" s="245"/>
      <c r="F4609" s="246"/>
      <c r="G4609" s="196"/>
      <c r="H4609" s="196"/>
      <c r="I4609" s="196"/>
      <c r="J4609" s="196"/>
      <c r="K4609" s="196"/>
      <c r="L4609" s="223"/>
    </row>
    <row r="4610" spans="1:12" ht="25.5" customHeight="1">
      <c r="A4610" s="195"/>
      <c r="B4610" s="277"/>
      <c r="C4610" s="244"/>
      <c r="D4610" s="244"/>
      <c r="E4610" s="245"/>
      <c r="F4610" s="246"/>
      <c r="G4610" s="196"/>
      <c r="H4610" s="196"/>
      <c r="I4610" s="196"/>
      <c r="J4610" s="196"/>
      <c r="K4610" s="196"/>
      <c r="L4610" s="223"/>
    </row>
    <row r="4611" spans="1:12" ht="25.5" customHeight="1">
      <c r="A4611" s="195"/>
      <c r="B4611" s="277"/>
      <c r="C4611" s="244"/>
      <c r="D4611" s="244"/>
      <c r="E4611" s="245"/>
      <c r="F4611" s="246"/>
      <c r="G4611" s="196"/>
      <c r="H4611" s="196"/>
      <c r="I4611" s="196"/>
      <c r="J4611" s="196"/>
      <c r="K4611" s="196"/>
      <c r="L4611" s="223"/>
    </row>
    <row r="4612" spans="1:12" ht="25.5" customHeight="1">
      <c r="A4612" s="195"/>
      <c r="B4612" s="277"/>
      <c r="C4612" s="244"/>
      <c r="D4612" s="244"/>
      <c r="E4612" s="245"/>
      <c r="F4612" s="246"/>
      <c r="G4612" s="196"/>
      <c r="H4612" s="196"/>
      <c r="I4612" s="196"/>
      <c r="J4612" s="196"/>
      <c r="K4612" s="196"/>
      <c r="L4612" s="223"/>
    </row>
    <row r="4613" spans="1:12" ht="25.5" customHeight="1">
      <c r="A4613" s="195"/>
      <c r="B4613" s="277"/>
      <c r="C4613" s="244"/>
      <c r="D4613" s="244"/>
      <c r="E4613" s="245"/>
      <c r="F4613" s="246"/>
      <c r="G4613" s="196"/>
      <c r="H4613" s="196"/>
      <c r="I4613" s="196"/>
      <c r="J4613" s="196"/>
      <c r="K4613" s="196"/>
      <c r="L4613" s="223"/>
    </row>
    <row r="4614" spans="1:12" ht="25.5" customHeight="1">
      <c r="A4614" s="195"/>
      <c r="B4614" s="277"/>
      <c r="C4614" s="244"/>
      <c r="D4614" s="244"/>
      <c r="E4614" s="245"/>
      <c r="F4614" s="246"/>
      <c r="G4614" s="196"/>
      <c r="H4614" s="196"/>
      <c r="I4614" s="196"/>
      <c r="J4614" s="196"/>
      <c r="K4614" s="196"/>
      <c r="L4614" s="223"/>
    </row>
    <row r="4615" spans="1:12" ht="25.5" customHeight="1">
      <c r="A4615" s="195"/>
      <c r="B4615" s="277"/>
      <c r="C4615" s="244"/>
      <c r="D4615" s="244"/>
      <c r="E4615" s="245"/>
      <c r="F4615" s="246"/>
      <c r="G4615" s="196"/>
      <c r="H4615" s="196"/>
      <c r="I4615" s="196"/>
      <c r="J4615" s="196"/>
      <c r="K4615" s="196"/>
      <c r="L4615" s="223"/>
    </row>
    <row r="4616" spans="1:12" ht="25.5" customHeight="1">
      <c r="A4616" s="195"/>
      <c r="B4616" s="277"/>
      <c r="C4616" s="244"/>
      <c r="D4616" s="244"/>
      <c r="E4616" s="245"/>
      <c r="F4616" s="246"/>
      <c r="G4616" s="196"/>
      <c r="H4616" s="196"/>
      <c r="I4616" s="196"/>
      <c r="J4616" s="196"/>
      <c r="K4616" s="196"/>
      <c r="L4616" s="223"/>
    </row>
    <row r="4617" spans="1:12" ht="25.5" customHeight="1">
      <c r="A4617" s="195"/>
      <c r="B4617" s="277"/>
      <c r="C4617" s="244"/>
      <c r="D4617" s="244"/>
      <c r="E4617" s="245"/>
      <c r="F4617" s="246"/>
      <c r="G4617" s="196"/>
      <c r="H4617" s="196"/>
      <c r="I4617" s="196"/>
      <c r="J4617" s="196"/>
      <c r="K4617" s="196"/>
      <c r="L4617" s="223"/>
    </row>
    <row r="4618" spans="1:12" ht="25.5" customHeight="1">
      <c r="A4618" s="195"/>
      <c r="B4618" s="277"/>
      <c r="C4618" s="244"/>
      <c r="D4618" s="244"/>
      <c r="E4618" s="245"/>
      <c r="F4618" s="246"/>
      <c r="G4618" s="196"/>
      <c r="H4618" s="196"/>
      <c r="I4618" s="196"/>
      <c r="J4618" s="196"/>
      <c r="K4618" s="196"/>
      <c r="L4618" s="223"/>
    </row>
    <row r="4619" spans="1:12" ht="25.5" customHeight="1">
      <c r="A4619" s="195"/>
      <c r="B4619" s="277"/>
      <c r="C4619" s="244"/>
      <c r="D4619" s="244"/>
      <c r="E4619" s="245"/>
      <c r="F4619" s="246"/>
      <c r="G4619" s="196"/>
      <c r="H4619" s="196"/>
      <c r="I4619" s="196"/>
      <c r="J4619" s="196"/>
      <c r="K4619" s="196"/>
      <c r="L4619" s="223"/>
    </row>
    <row r="4620" spans="1:12" ht="25.5" customHeight="1">
      <c r="A4620" s="195"/>
      <c r="B4620" s="277"/>
      <c r="C4620" s="244"/>
      <c r="D4620" s="244"/>
      <c r="E4620" s="245"/>
      <c r="F4620" s="246"/>
      <c r="G4620" s="196"/>
      <c r="H4620" s="196"/>
      <c r="I4620" s="196"/>
      <c r="J4620" s="196"/>
      <c r="K4620" s="196"/>
      <c r="L4620" s="223"/>
    </row>
    <row r="4621" spans="1:12" ht="25.5" customHeight="1">
      <c r="A4621" s="195"/>
      <c r="B4621" s="277"/>
      <c r="C4621" s="244"/>
      <c r="D4621" s="244"/>
      <c r="E4621" s="245"/>
      <c r="F4621" s="246"/>
      <c r="G4621" s="196"/>
      <c r="H4621" s="196"/>
      <c r="I4621" s="196"/>
      <c r="J4621" s="196"/>
      <c r="K4621" s="196"/>
      <c r="L4621" s="223"/>
    </row>
    <row r="4622" spans="1:12" ht="25.5" customHeight="1">
      <c r="A4622" s="195"/>
      <c r="B4622" s="277"/>
      <c r="C4622" s="244"/>
      <c r="D4622" s="244"/>
      <c r="E4622" s="245"/>
      <c r="F4622" s="246"/>
      <c r="G4622" s="196"/>
      <c r="H4622" s="196"/>
      <c r="I4622" s="196"/>
      <c r="J4622" s="196"/>
      <c r="K4622" s="196"/>
      <c r="L4622" s="223"/>
    </row>
    <row r="4623" spans="1:12" ht="25.5" customHeight="1">
      <c r="A4623" s="195"/>
      <c r="B4623" s="277"/>
      <c r="C4623" s="244"/>
      <c r="D4623" s="244"/>
      <c r="E4623" s="245"/>
      <c r="F4623" s="246"/>
      <c r="G4623" s="196"/>
      <c r="H4623" s="196"/>
      <c r="I4623" s="196"/>
      <c r="J4623" s="196"/>
      <c r="K4623" s="196"/>
      <c r="L4623" s="223"/>
    </row>
    <row r="4624" spans="1:12" ht="25.5" customHeight="1">
      <c r="A4624" s="195"/>
      <c r="B4624" s="277"/>
      <c r="C4624" s="244"/>
      <c r="D4624" s="244"/>
      <c r="E4624" s="245"/>
      <c r="F4624" s="246"/>
      <c r="G4624" s="196"/>
      <c r="H4624" s="196"/>
      <c r="I4624" s="196"/>
      <c r="J4624" s="196"/>
      <c r="K4624" s="196"/>
      <c r="L4624" s="223"/>
    </row>
    <row r="4625" spans="1:12" ht="25.5" customHeight="1">
      <c r="A4625" s="195"/>
      <c r="B4625" s="277"/>
      <c r="C4625" s="244"/>
      <c r="D4625" s="244"/>
      <c r="E4625" s="245"/>
      <c r="F4625" s="246"/>
      <c r="G4625" s="196"/>
      <c r="H4625" s="196"/>
      <c r="I4625" s="196"/>
      <c r="J4625" s="196"/>
      <c r="K4625" s="196"/>
      <c r="L4625" s="223"/>
    </row>
    <row r="4626" spans="1:12" ht="25.5" customHeight="1">
      <c r="A4626" s="195"/>
      <c r="B4626" s="277"/>
      <c r="C4626" s="244"/>
      <c r="D4626" s="244"/>
      <c r="E4626" s="245"/>
      <c r="F4626" s="246"/>
      <c r="G4626" s="196"/>
      <c r="H4626" s="196"/>
      <c r="I4626" s="196"/>
      <c r="J4626" s="196"/>
      <c r="K4626" s="196"/>
      <c r="L4626" s="223"/>
    </row>
    <row r="4627" spans="1:12" ht="25.5" customHeight="1">
      <c r="A4627" s="195"/>
      <c r="B4627" s="277"/>
      <c r="C4627" s="244"/>
      <c r="D4627" s="244"/>
      <c r="E4627" s="245"/>
      <c r="F4627" s="246"/>
      <c r="G4627" s="196"/>
      <c r="H4627" s="196"/>
      <c r="I4627" s="196"/>
      <c r="J4627" s="196"/>
      <c r="K4627" s="196"/>
      <c r="L4627" s="223"/>
    </row>
    <row r="4628" spans="1:12" ht="25.5" customHeight="1">
      <c r="A4628" s="195"/>
      <c r="B4628" s="277"/>
      <c r="C4628" s="244"/>
      <c r="D4628" s="244"/>
      <c r="E4628" s="245"/>
      <c r="F4628" s="246"/>
      <c r="G4628" s="196"/>
      <c r="H4628" s="196"/>
      <c r="I4628" s="196"/>
      <c r="J4628" s="196"/>
      <c r="K4628" s="196"/>
      <c r="L4628" s="223"/>
    </row>
    <row r="4629" spans="1:12" ht="25.5" customHeight="1">
      <c r="A4629" s="195"/>
      <c r="B4629" s="277"/>
      <c r="C4629" s="244"/>
      <c r="D4629" s="244"/>
      <c r="E4629" s="245"/>
      <c r="F4629" s="246"/>
      <c r="G4629" s="196"/>
      <c r="H4629" s="196"/>
      <c r="I4629" s="196"/>
      <c r="J4629" s="196"/>
      <c r="K4629" s="196"/>
      <c r="L4629" s="223"/>
    </row>
    <row r="4630" spans="1:12" ht="25.5" customHeight="1">
      <c r="A4630" s="195"/>
      <c r="B4630" s="277"/>
      <c r="C4630" s="244"/>
      <c r="D4630" s="244"/>
      <c r="E4630" s="245"/>
      <c r="F4630" s="246"/>
      <c r="G4630" s="196"/>
      <c r="H4630" s="196"/>
      <c r="I4630" s="196"/>
      <c r="J4630" s="196"/>
      <c r="K4630" s="196"/>
      <c r="L4630" s="223"/>
    </row>
    <row r="4631" spans="1:12" ht="25.5" customHeight="1">
      <c r="A4631" s="195"/>
      <c r="B4631" s="277"/>
      <c r="C4631" s="244"/>
      <c r="D4631" s="244"/>
      <c r="E4631" s="245"/>
      <c r="F4631" s="246"/>
      <c r="G4631" s="196"/>
      <c r="H4631" s="196"/>
      <c r="I4631" s="196"/>
      <c r="J4631" s="196"/>
      <c r="K4631" s="196"/>
      <c r="L4631" s="223"/>
    </row>
    <row r="4632" spans="1:12" ht="25.5" customHeight="1">
      <c r="A4632" s="195"/>
      <c r="B4632" s="277"/>
      <c r="C4632" s="244"/>
      <c r="D4632" s="244"/>
      <c r="E4632" s="245"/>
      <c r="F4632" s="246"/>
      <c r="G4632" s="196"/>
      <c r="H4632" s="196"/>
      <c r="I4632" s="196"/>
      <c r="J4632" s="196"/>
      <c r="K4632" s="196"/>
      <c r="L4632" s="223"/>
    </row>
    <row r="4633" spans="1:12" ht="25.5" customHeight="1">
      <c r="A4633" s="195"/>
      <c r="B4633" s="277"/>
      <c r="C4633" s="244"/>
      <c r="D4633" s="244"/>
      <c r="E4633" s="245"/>
      <c r="F4633" s="246"/>
      <c r="G4633" s="196"/>
      <c r="H4633" s="196"/>
      <c r="I4633" s="196"/>
      <c r="J4633" s="196"/>
      <c r="K4633" s="196"/>
      <c r="L4633" s="223"/>
    </row>
    <row r="4634" spans="1:12" ht="25.5" customHeight="1">
      <c r="A4634" s="195"/>
      <c r="B4634" s="277"/>
      <c r="C4634" s="244"/>
      <c r="D4634" s="244"/>
      <c r="E4634" s="245"/>
      <c r="F4634" s="246"/>
      <c r="G4634" s="196"/>
      <c r="H4634" s="196"/>
      <c r="I4634" s="196"/>
      <c r="J4634" s="196"/>
      <c r="K4634" s="196"/>
      <c r="L4634" s="223"/>
    </row>
    <row r="4635" spans="1:12" ht="25.5" customHeight="1">
      <c r="A4635" s="195"/>
      <c r="B4635" s="277"/>
      <c r="C4635" s="244"/>
      <c r="D4635" s="244"/>
      <c r="E4635" s="245"/>
      <c r="F4635" s="246"/>
      <c r="G4635" s="196"/>
      <c r="H4635" s="196"/>
      <c r="I4635" s="196"/>
      <c r="J4635" s="196"/>
      <c r="K4635" s="196"/>
      <c r="L4635" s="223"/>
    </row>
    <row r="4636" spans="1:12" ht="25.5" customHeight="1">
      <c r="A4636" s="195"/>
      <c r="B4636" s="277"/>
      <c r="C4636" s="244"/>
      <c r="D4636" s="244"/>
      <c r="E4636" s="245"/>
      <c r="F4636" s="246"/>
      <c r="G4636" s="196"/>
      <c r="H4636" s="196"/>
      <c r="I4636" s="196"/>
      <c r="J4636" s="196"/>
      <c r="K4636" s="196"/>
      <c r="L4636" s="223"/>
    </row>
    <row r="4637" spans="1:12" ht="25.5" customHeight="1">
      <c r="A4637" s="195"/>
      <c r="B4637" s="277"/>
      <c r="C4637" s="244"/>
      <c r="D4637" s="244"/>
      <c r="E4637" s="245"/>
      <c r="F4637" s="246"/>
      <c r="G4637" s="196"/>
      <c r="H4637" s="196"/>
      <c r="I4637" s="196"/>
      <c r="J4637" s="196"/>
      <c r="K4637" s="196"/>
      <c r="L4637" s="223"/>
    </row>
    <row r="4638" spans="1:12" ht="25.5" customHeight="1">
      <c r="A4638" s="195"/>
      <c r="B4638" s="277"/>
      <c r="C4638" s="244"/>
      <c r="D4638" s="244"/>
      <c r="E4638" s="245"/>
      <c r="F4638" s="246"/>
      <c r="G4638" s="196"/>
      <c r="H4638" s="196"/>
      <c r="I4638" s="196"/>
      <c r="J4638" s="196"/>
      <c r="K4638" s="196"/>
      <c r="L4638" s="223"/>
    </row>
    <row r="4639" spans="1:12" ht="25.5" customHeight="1">
      <c r="A4639" s="195"/>
      <c r="B4639" s="277"/>
      <c r="C4639" s="244"/>
      <c r="D4639" s="244"/>
      <c r="E4639" s="245"/>
      <c r="F4639" s="246"/>
      <c r="G4639" s="196"/>
      <c r="H4639" s="196"/>
      <c r="I4639" s="196"/>
      <c r="J4639" s="196"/>
      <c r="K4639" s="196"/>
      <c r="L4639" s="223"/>
    </row>
    <row r="4640" spans="1:12" ht="25.5" customHeight="1">
      <c r="A4640" s="195"/>
      <c r="B4640" s="277"/>
      <c r="C4640" s="244"/>
      <c r="D4640" s="244"/>
      <c r="E4640" s="245"/>
      <c r="F4640" s="246"/>
      <c r="G4640" s="196"/>
      <c r="H4640" s="196"/>
      <c r="I4640" s="196"/>
      <c r="J4640" s="196"/>
      <c r="K4640" s="196"/>
      <c r="L4640" s="223"/>
    </row>
    <row r="4641" spans="1:12" ht="25.5" customHeight="1">
      <c r="A4641" s="195"/>
      <c r="B4641" s="277"/>
      <c r="C4641" s="244"/>
      <c r="D4641" s="244"/>
      <c r="E4641" s="245"/>
      <c r="F4641" s="246"/>
      <c r="G4641" s="196"/>
      <c r="H4641" s="196"/>
      <c r="I4641" s="196"/>
      <c r="J4641" s="196"/>
      <c r="K4641" s="196"/>
      <c r="L4641" s="223"/>
    </row>
    <row r="4642" spans="1:12" ht="25.5" customHeight="1">
      <c r="A4642" s="195"/>
      <c r="B4642" s="277"/>
      <c r="C4642" s="244"/>
      <c r="D4642" s="244"/>
      <c r="E4642" s="245"/>
      <c r="F4642" s="246"/>
      <c r="G4642" s="196"/>
      <c r="H4642" s="196"/>
      <c r="I4642" s="196"/>
      <c r="J4642" s="196"/>
      <c r="K4642" s="196"/>
      <c r="L4642" s="223"/>
    </row>
    <row r="4643" spans="1:12" ht="25.5" customHeight="1">
      <c r="A4643" s="195"/>
      <c r="B4643" s="277"/>
      <c r="C4643" s="244"/>
      <c r="D4643" s="244"/>
      <c r="E4643" s="245"/>
      <c r="F4643" s="246"/>
      <c r="G4643" s="196"/>
      <c r="H4643" s="196"/>
      <c r="I4643" s="196"/>
      <c r="J4643" s="196"/>
      <c r="K4643" s="196"/>
      <c r="L4643" s="223"/>
    </row>
    <row r="4644" spans="1:12" ht="25.5" customHeight="1">
      <c r="A4644" s="195"/>
      <c r="B4644" s="277"/>
      <c r="C4644" s="244"/>
      <c r="D4644" s="244"/>
      <c r="E4644" s="245"/>
      <c r="F4644" s="246"/>
      <c r="G4644" s="196"/>
      <c r="H4644" s="196"/>
      <c r="I4644" s="196"/>
      <c r="J4644" s="196"/>
      <c r="K4644" s="196"/>
      <c r="L4644" s="223"/>
    </row>
    <row r="4645" spans="1:12" ht="25.5" customHeight="1">
      <c r="A4645" s="195"/>
      <c r="B4645" s="277"/>
      <c r="C4645" s="244"/>
      <c r="D4645" s="244"/>
      <c r="E4645" s="245"/>
      <c r="F4645" s="246"/>
      <c r="G4645" s="196"/>
      <c r="H4645" s="196"/>
      <c r="I4645" s="196"/>
      <c r="J4645" s="196"/>
      <c r="K4645" s="196"/>
      <c r="L4645" s="223"/>
    </row>
    <row r="4646" spans="1:12" ht="25.5" customHeight="1">
      <c r="A4646" s="195"/>
      <c r="B4646" s="277"/>
      <c r="C4646" s="244"/>
      <c r="D4646" s="244"/>
      <c r="E4646" s="245"/>
      <c r="F4646" s="246"/>
      <c r="G4646" s="196"/>
      <c r="H4646" s="196"/>
      <c r="I4646" s="196"/>
      <c r="J4646" s="196"/>
      <c r="K4646" s="196"/>
      <c r="L4646" s="223"/>
    </row>
    <row r="4647" spans="1:12" ht="25.5" customHeight="1">
      <c r="A4647" s="195"/>
      <c r="B4647" s="277"/>
      <c r="C4647" s="244"/>
      <c r="D4647" s="244"/>
      <c r="E4647" s="245"/>
      <c r="F4647" s="246"/>
      <c r="G4647" s="196"/>
      <c r="H4647" s="196"/>
      <c r="I4647" s="196"/>
      <c r="J4647" s="196"/>
      <c r="K4647" s="196"/>
      <c r="L4647" s="223"/>
    </row>
    <row r="4648" spans="1:12" ht="25.5" customHeight="1">
      <c r="A4648" s="195"/>
      <c r="B4648" s="277"/>
      <c r="C4648" s="244"/>
      <c r="D4648" s="244"/>
      <c r="E4648" s="245"/>
      <c r="F4648" s="246"/>
      <c r="G4648" s="196"/>
      <c r="H4648" s="196"/>
      <c r="I4648" s="196"/>
      <c r="J4648" s="196"/>
      <c r="K4648" s="196"/>
      <c r="L4648" s="223"/>
    </row>
    <row r="4649" spans="1:12" ht="25.5" customHeight="1">
      <c r="A4649" s="195"/>
      <c r="B4649" s="277"/>
      <c r="C4649" s="244"/>
      <c r="D4649" s="244"/>
      <c r="E4649" s="245"/>
      <c r="F4649" s="246"/>
      <c r="G4649" s="196"/>
      <c r="H4649" s="196"/>
      <c r="I4649" s="196"/>
      <c r="J4649" s="196"/>
      <c r="K4649" s="196"/>
      <c r="L4649" s="223"/>
    </row>
    <row r="4650" spans="1:12" ht="25.5" customHeight="1">
      <c r="A4650" s="195"/>
      <c r="B4650" s="277"/>
      <c r="C4650" s="244"/>
      <c r="D4650" s="244"/>
      <c r="E4650" s="245"/>
      <c r="F4650" s="246"/>
      <c r="G4650" s="196"/>
      <c r="H4650" s="196"/>
      <c r="I4650" s="196"/>
      <c r="J4650" s="196"/>
      <c r="K4650" s="196"/>
      <c r="L4650" s="223"/>
    </row>
    <row r="4651" spans="1:12" ht="25.5" customHeight="1">
      <c r="A4651" s="195"/>
      <c r="B4651" s="277"/>
      <c r="C4651" s="244"/>
      <c r="D4651" s="244"/>
      <c r="E4651" s="245"/>
      <c r="F4651" s="246"/>
      <c r="G4651" s="196"/>
      <c r="H4651" s="196"/>
      <c r="I4651" s="196"/>
      <c r="J4651" s="196"/>
      <c r="K4651" s="196"/>
      <c r="L4651" s="223"/>
    </row>
    <row r="4652" spans="1:12" ht="25.5" customHeight="1">
      <c r="A4652" s="195"/>
      <c r="B4652" s="277"/>
      <c r="C4652" s="244"/>
      <c r="D4652" s="244"/>
      <c r="E4652" s="245"/>
      <c r="F4652" s="246"/>
      <c r="G4652" s="196"/>
      <c r="H4652" s="196"/>
      <c r="I4652" s="196"/>
      <c r="J4652" s="196"/>
      <c r="K4652" s="196"/>
      <c r="L4652" s="223"/>
    </row>
    <row r="4653" spans="1:12" ht="25.5" customHeight="1">
      <c r="A4653" s="195"/>
      <c r="B4653" s="277"/>
      <c r="C4653" s="244"/>
      <c r="D4653" s="244"/>
      <c r="E4653" s="245"/>
      <c r="F4653" s="246"/>
      <c r="G4653" s="196"/>
      <c r="H4653" s="196"/>
      <c r="I4653" s="196"/>
      <c r="J4653" s="196"/>
      <c r="K4653" s="196"/>
      <c r="L4653" s="223"/>
    </row>
    <row r="4654" spans="1:12" ht="25.5" customHeight="1">
      <c r="A4654" s="195"/>
      <c r="B4654" s="277"/>
      <c r="C4654" s="244"/>
      <c r="D4654" s="244"/>
      <c r="E4654" s="245"/>
      <c r="F4654" s="246"/>
      <c r="G4654" s="196"/>
      <c r="H4654" s="196"/>
      <c r="I4654" s="196"/>
      <c r="J4654" s="196"/>
      <c r="K4654" s="196"/>
      <c r="L4654" s="223"/>
    </row>
    <row r="4655" spans="1:12" ht="25.5" customHeight="1">
      <c r="A4655" s="195"/>
      <c r="B4655" s="277"/>
      <c r="C4655" s="244"/>
      <c r="D4655" s="244"/>
      <c r="E4655" s="245"/>
      <c r="F4655" s="246"/>
      <c r="G4655" s="196"/>
      <c r="H4655" s="196"/>
      <c r="I4655" s="196"/>
      <c r="J4655" s="196"/>
      <c r="K4655" s="196"/>
      <c r="L4655" s="223"/>
    </row>
    <row r="4656" spans="1:12" ht="25.5" customHeight="1">
      <c r="A4656" s="195"/>
      <c r="B4656" s="277"/>
      <c r="C4656" s="244"/>
      <c r="D4656" s="244"/>
      <c r="E4656" s="245"/>
      <c r="F4656" s="246"/>
      <c r="G4656" s="196"/>
      <c r="H4656" s="196"/>
      <c r="I4656" s="196"/>
      <c r="J4656" s="196"/>
      <c r="K4656" s="196"/>
      <c r="L4656" s="223"/>
    </row>
    <row r="4657" spans="1:12" ht="25.5" customHeight="1">
      <c r="A4657" s="195"/>
      <c r="B4657" s="277"/>
      <c r="C4657" s="244"/>
      <c r="D4657" s="244"/>
      <c r="E4657" s="245"/>
      <c r="F4657" s="246"/>
      <c r="G4657" s="196"/>
      <c r="H4657" s="196"/>
      <c r="I4657" s="196"/>
      <c r="J4657" s="196"/>
      <c r="K4657" s="196"/>
      <c r="L4657" s="223"/>
    </row>
    <row r="4658" spans="1:12" ht="25.5" customHeight="1">
      <c r="A4658" s="195"/>
      <c r="B4658" s="277"/>
      <c r="C4658" s="244"/>
      <c r="D4658" s="244"/>
      <c r="E4658" s="245"/>
      <c r="F4658" s="246"/>
      <c r="G4658" s="196"/>
      <c r="H4658" s="196"/>
      <c r="I4658" s="196"/>
      <c r="J4658" s="196"/>
      <c r="K4658" s="196"/>
      <c r="L4658" s="223"/>
    </row>
    <row r="4659" spans="1:12" ht="25.5" customHeight="1">
      <c r="A4659" s="195"/>
      <c r="B4659" s="277"/>
      <c r="C4659" s="244"/>
      <c r="D4659" s="244"/>
      <c r="E4659" s="245"/>
      <c r="F4659" s="246"/>
      <c r="G4659" s="196"/>
      <c r="H4659" s="196"/>
      <c r="I4659" s="196"/>
      <c r="J4659" s="196"/>
      <c r="K4659" s="196"/>
      <c r="L4659" s="223"/>
    </row>
    <row r="4660" spans="1:12" ht="25.5" customHeight="1">
      <c r="A4660" s="195"/>
      <c r="B4660" s="277"/>
      <c r="C4660" s="244"/>
      <c r="D4660" s="244"/>
      <c r="E4660" s="245"/>
      <c r="F4660" s="246"/>
      <c r="G4660" s="196"/>
      <c r="H4660" s="196"/>
      <c r="I4660" s="196"/>
      <c r="J4660" s="196"/>
      <c r="K4660" s="196"/>
      <c r="L4660" s="223"/>
    </row>
    <row r="4661" spans="1:12" ht="25.5" customHeight="1">
      <c r="A4661" s="195"/>
      <c r="B4661" s="277"/>
      <c r="C4661" s="244"/>
      <c r="D4661" s="244"/>
      <c r="E4661" s="245"/>
      <c r="F4661" s="246"/>
      <c r="G4661" s="196"/>
      <c r="H4661" s="196"/>
      <c r="I4661" s="196"/>
      <c r="J4661" s="196"/>
      <c r="K4661" s="196"/>
      <c r="L4661" s="223"/>
    </row>
    <row r="4662" spans="1:12" ht="25.5" customHeight="1">
      <c r="A4662" s="195"/>
      <c r="B4662" s="277"/>
      <c r="C4662" s="244"/>
      <c r="D4662" s="244"/>
      <c r="E4662" s="245"/>
      <c r="F4662" s="246"/>
      <c r="G4662" s="196"/>
      <c r="H4662" s="196"/>
      <c r="I4662" s="196"/>
      <c r="J4662" s="196"/>
      <c r="K4662" s="196"/>
      <c r="L4662" s="223"/>
    </row>
    <row r="4663" spans="1:12" ht="25.5" customHeight="1">
      <c r="A4663" s="195"/>
      <c r="B4663" s="277"/>
      <c r="C4663" s="244"/>
      <c r="D4663" s="244"/>
      <c r="E4663" s="245"/>
      <c r="F4663" s="246"/>
      <c r="G4663" s="196"/>
      <c r="H4663" s="196"/>
      <c r="I4663" s="196"/>
      <c r="J4663" s="196"/>
      <c r="K4663" s="196"/>
      <c r="L4663" s="223"/>
    </row>
    <row r="4664" spans="1:12" ht="25.5" customHeight="1">
      <c r="A4664" s="195"/>
      <c r="B4664" s="277"/>
      <c r="C4664" s="244"/>
      <c r="D4664" s="244"/>
      <c r="E4664" s="245"/>
      <c r="F4664" s="246"/>
      <c r="G4664" s="196"/>
      <c r="H4664" s="196"/>
      <c r="I4664" s="196"/>
      <c r="J4664" s="196"/>
      <c r="K4664" s="196"/>
      <c r="L4664" s="223"/>
    </row>
    <row r="4665" spans="1:12" ht="25.5" customHeight="1">
      <c r="A4665" s="195"/>
      <c r="B4665" s="277"/>
      <c r="C4665" s="244"/>
      <c r="D4665" s="244"/>
      <c r="E4665" s="245"/>
      <c r="F4665" s="246"/>
      <c r="G4665" s="196"/>
      <c r="H4665" s="196"/>
      <c r="I4665" s="196"/>
      <c r="J4665" s="196"/>
      <c r="K4665" s="196"/>
      <c r="L4665" s="223"/>
    </row>
    <row r="4666" spans="1:12" ht="25.5" customHeight="1">
      <c r="A4666" s="195"/>
      <c r="B4666" s="277"/>
      <c r="C4666" s="244"/>
      <c r="D4666" s="244"/>
      <c r="E4666" s="245"/>
      <c r="F4666" s="246"/>
      <c r="G4666" s="196"/>
      <c r="H4666" s="196"/>
      <c r="I4666" s="196"/>
      <c r="J4666" s="196"/>
      <c r="K4666" s="196"/>
      <c r="L4666" s="223"/>
    </row>
    <row r="4667" spans="1:12" ht="25.5" customHeight="1">
      <c r="A4667" s="195"/>
      <c r="B4667" s="277"/>
      <c r="C4667" s="244"/>
      <c r="D4667" s="244"/>
      <c r="E4667" s="245"/>
      <c r="F4667" s="246"/>
      <c r="G4667" s="196"/>
      <c r="H4667" s="196"/>
      <c r="I4667" s="196"/>
      <c r="J4667" s="196"/>
      <c r="K4667" s="196"/>
      <c r="L4667" s="223"/>
    </row>
    <row r="4668" spans="1:12" ht="25.5" customHeight="1">
      <c r="A4668" s="195"/>
      <c r="B4668" s="277"/>
      <c r="C4668" s="244"/>
      <c r="D4668" s="244"/>
      <c r="E4668" s="245"/>
      <c r="F4668" s="246"/>
      <c r="G4668" s="196"/>
      <c r="H4668" s="196"/>
      <c r="I4668" s="196"/>
      <c r="J4668" s="196"/>
      <c r="K4668" s="196"/>
      <c r="L4668" s="223"/>
    </row>
    <row r="4669" spans="1:12" ht="25.5" customHeight="1">
      <c r="A4669" s="195"/>
      <c r="B4669" s="277"/>
      <c r="C4669" s="244"/>
      <c r="D4669" s="244"/>
      <c r="E4669" s="245"/>
      <c r="F4669" s="246"/>
      <c r="G4669" s="196"/>
      <c r="H4669" s="196"/>
      <c r="I4669" s="196"/>
      <c r="J4669" s="196"/>
      <c r="K4669" s="196"/>
      <c r="L4669" s="223"/>
    </row>
    <row r="4670" spans="1:12" ht="25.5" customHeight="1">
      <c r="A4670" s="195"/>
      <c r="B4670" s="277"/>
      <c r="C4670" s="244"/>
      <c r="D4670" s="244"/>
      <c r="E4670" s="245"/>
      <c r="F4670" s="246"/>
      <c r="G4670" s="196"/>
      <c r="H4670" s="196"/>
      <c r="I4670" s="196"/>
      <c r="J4670" s="196"/>
      <c r="K4670" s="196"/>
      <c r="L4670" s="223"/>
    </row>
    <row r="4671" spans="1:12" ht="25.5" customHeight="1">
      <c r="A4671" s="195"/>
      <c r="B4671" s="277"/>
      <c r="C4671" s="244"/>
      <c r="D4671" s="244"/>
      <c r="E4671" s="245"/>
      <c r="F4671" s="246"/>
      <c r="G4671" s="196"/>
      <c r="H4671" s="196"/>
      <c r="I4671" s="196"/>
      <c r="J4671" s="196"/>
      <c r="K4671" s="196"/>
      <c r="L4671" s="223"/>
    </row>
    <row r="4672" spans="1:12" ht="25.5" customHeight="1">
      <c r="A4672" s="195"/>
      <c r="B4672" s="277"/>
      <c r="C4672" s="244"/>
      <c r="D4672" s="244"/>
      <c r="E4672" s="245"/>
      <c r="F4672" s="246"/>
      <c r="G4672" s="196"/>
      <c r="H4672" s="196"/>
      <c r="I4672" s="196"/>
      <c r="J4672" s="196"/>
      <c r="K4672" s="196"/>
      <c r="L4672" s="223"/>
    </row>
    <row r="4673" spans="1:12" ht="25.5" customHeight="1">
      <c r="A4673" s="195"/>
      <c r="B4673" s="277"/>
      <c r="C4673" s="244"/>
      <c r="D4673" s="244"/>
      <c r="E4673" s="245"/>
      <c r="F4673" s="246"/>
      <c r="G4673" s="196"/>
      <c r="H4673" s="196"/>
      <c r="I4673" s="196"/>
      <c r="J4673" s="196"/>
      <c r="K4673" s="196"/>
      <c r="L4673" s="223"/>
    </row>
    <row r="4674" spans="1:12" ht="25.5" customHeight="1">
      <c r="A4674" s="195"/>
      <c r="B4674" s="277"/>
      <c r="C4674" s="244"/>
      <c r="D4674" s="244"/>
      <c r="E4674" s="245"/>
      <c r="F4674" s="246"/>
      <c r="G4674" s="196"/>
      <c r="H4674" s="196"/>
      <c r="I4674" s="196"/>
      <c r="J4674" s="196"/>
      <c r="K4674" s="196"/>
      <c r="L4674" s="223"/>
    </row>
    <row r="4675" spans="1:12" ht="25.5" customHeight="1">
      <c r="A4675" s="195"/>
      <c r="B4675" s="277"/>
      <c r="C4675" s="244"/>
      <c r="D4675" s="244"/>
      <c r="E4675" s="245"/>
      <c r="F4675" s="246"/>
      <c r="G4675" s="196"/>
      <c r="H4675" s="196"/>
      <c r="I4675" s="196"/>
      <c r="J4675" s="196"/>
      <c r="K4675" s="196"/>
      <c r="L4675" s="223"/>
    </row>
    <row r="4676" spans="1:12" ht="25.5" customHeight="1">
      <c r="A4676" s="195"/>
      <c r="B4676" s="277"/>
      <c r="C4676" s="244"/>
      <c r="D4676" s="244"/>
      <c r="E4676" s="245"/>
      <c r="F4676" s="246"/>
      <c r="G4676" s="196"/>
      <c r="H4676" s="196"/>
      <c r="I4676" s="196"/>
      <c r="J4676" s="196"/>
      <c r="K4676" s="196"/>
      <c r="L4676" s="223"/>
    </row>
    <row r="4677" spans="1:12" ht="25.5" customHeight="1">
      <c r="A4677" s="195"/>
      <c r="B4677" s="277"/>
      <c r="C4677" s="244"/>
      <c r="D4677" s="244"/>
      <c r="E4677" s="245"/>
      <c r="F4677" s="246"/>
      <c r="G4677" s="196"/>
      <c r="H4677" s="196"/>
      <c r="I4677" s="196"/>
      <c r="J4677" s="196"/>
      <c r="K4677" s="196"/>
      <c r="L4677" s="223"/>
    </row>
    <row r="4678" spans="1:12" ht="25.5" customHeight="1">
      <c r="A4678" s="195"/>
      <c r="B4678" s="277"/>
      <c r="C4678" s="244"/>
      <c r="D4678" s="244"/>
      <c r="E4678" s="245"/>
      <c r="F4678" s="246"/>
      <c r="G4678" s="196"/>
      <c r="H4678" s="196"/>
      <c r="I4678" s="196"/>
      <c r="J4678" s="196"/>
      <c r="K4678" s="196"/>
      <c r="L4678" s="223"/>
    </row>
    <row r="4679" spans="1:12" ht="25.5" customHeight="1">
      <c r="A4679" s="195"/>
      <c r="B4679" s="277"/>
      <c r="C4679" s="244"/>
      <c r="D4679" s="244"/>
      <c r="E4679" s="245"/>
      <c r="F4679" s="246"/>
      <c r="G4679" s="196"/>
      <c r="H4679" s="196"/>
      <c r="I4679" s="196"/>
      <c r="J4679" s="196"/>
      <c r="K4679" s="196"/>
      <c r="L4679" s="223"/>
    </row>
    <row r="4680" spans="1:12" ht="25.5" customHeight="1">
      <c r="A4680" s="195"/>
      <c r="B4680" s="277"/>
      <c r="C4680" s="244"/>
      <c r="D4680" s="244"/>
      <c r="E4680" s="245"/>
      <c r="F4680" s="246"/>
      <c r="G4680" s="196"/>
      <c r="H4680" s="196"/>
      <c r="I4680" s="196"/>
      <c r="J4680" s="196"/>
      <c r="K4680" s="196"/>
      <c r="L4680" s="223"/>
    </row>
    <row r="4681" spans="1:12" ht="25.5" customHeight="1">
      <c r="A4681" s="195"/>
      <c r="B4681" s="277"/>
      <c r="C4681" s="244"/>
      <c r="D4681" s="244"/>
      <c r="E4681" s="245"/>
      <c r="F4681" s="246"/>
      <c r="G4681" s="196"/>
      <c r="H4681" s="196"/>
      <c r="I4681" s="196"/>
      <c r="J4681" s="196"/>
      <c r="K4681" s="196"/>
      <c r="L4681" s="223"/>
    </row>
    <row r="4682" spans="1:12" ht="25.5" customHeight="1">
      <c r="A4682" s="195"/>
      <c r="B4682" s="277"/>
      <c r="C4682" s="244"/>
      <c r="D4682" s="244"/>
      <c r="E4682" s="245"/>
      <c r="F4682" s="246"/>
      <c r="G4682" s="196"/>
      <c r="H4682" s="196"/>
      <c r="I4682" s="196"/>
      <c r="J4682" s="196"/>
      <c r="K4682" s="196"/>
      <c r="L4682" s="223"/>
    </row>
    <row r="4683" spans="1:12" ht="25.5" customHeight="1">
      <c r="A4683" s="195"/>
      <c r="B4683" s="277"/>
      <c r="C4683" s="244"/>
      <c r="D4683" s="244"/>
      <c r="E4683" s="245"/>
      <c r="F4683" s="246"/>
      <c r="G4683" s="196"/>
      <c r="H4683" s="196"/>
      <c r="I4683" s="196"/>
      <c r="J4683" s="196"/>
      <c r="K4683" s="196"/>
      <c r="L4683" s="223"/>
    </row>
    <row r="4684" spans="1:12" ht="25.5" customHeight="1">
      <c r="A4684" s="195"/>
      <c r="B4684" s="277"/>
      <c r="C4684" s="244"/>
      <c r="D4684" s="244"/>
      <c r="E4684" s="245"/>
      <c r="F4684" s="246"/>
      <c r="G4684" s="196"/>
      <c r="H4684" s="196"/>
      <c r="I4684" s="196"/>
      <c r="J4684" s="196"/>
      <c r="K4684" s="196"/>
      <c r="L4684" s="223"/>
    </row>
    <row r="4685" spans="1:12" ht="25.5" customHeight="1">
      <c r="A4685" s="195"/>
      <c r="B4685" s="277"/>
      <c r="C4685" s="244"/>
      <c r="D4685" s="244"/>
      <c r="E4685" s="245"/>
      <c r="F4685" s="246"/>
      <c r="G4685" s="196"/>
      <c r="H4685" s="196"/>
      <c r="I4685" s="196"/>
      <c r="J4685" s="196"/>
      <c r="K4685" s="196"/>
      <c r="L4685" s="223"/>
    </row>
    <row r="4686" spans="1:12" ht="25.5" customHeight="1">
      <c r="A4686" s="195"/>
      <c r="B4686" s="277"/>
      <c r="C4686" s="244"/>
      <c r="D4686" s="244"/>
      <c r="E4686" s="245"/>
      <c r="F4686" s="246"/>
      <c r="G4686" s="196"/>
      <c r="H4686" s="196"/>
      <c r="I4686" s="196"/>
      <c r="J4686" s="196"/>
      <c r="K4686" s="196"/>
      <c r="L4686" s="223"/>
    </row>
    <row r="4687" spans="1:12" ht="25.5" customHeight="1">
      <c r="A4687" s="195"/>
      <c r="B4687" s="277"/>
      <c r="C4687" s="244"/>
      <c r="D4687" s="244"/>
      <c r="E4687" s="245"/>
      <c r="F4687" s="246"/>
      <c r="G4687" s="196"/>
      <c r="H4687" s="196"/>
      <c r="I4687" s="196"/>
      <c r="J4687" s="196"/>
      <c r="K4687" s="196"/>
      <c r="L4687" s="223"/>
    </row>
    <row r="4688" spans="1:12" ht="25.5" customHeight="1">
      <c r="A4688" s="195"/>
      <c r="B4688" s="277"/>
      <c r="C4688" s="244"/>
      <c r="D4688" s="244"/>
      <c r="E4688" s="245"/>
      <c r="F4688" s="246"/>
      <c r="G4688" s="196"/>
      <c r="H4688" s="196"/>
      <c r="I4688" s="196"/>
      <c r="J4688" s="196"/>
      <c r="K4688" s="196"/>
      <c r="L4688" s="223"/>
    </row>
    <row r="4689" spans="1:12" ht="25.5" customHeight="1">
      <c r="A4689" s="195"/>
      <c r="B4689" s="277"/>
      <c r="C4689" s="244"/>
      <c r="D4689" s="244"/>
      <c r="E4689" s="245"/>
      <c r="F4689" s="246"/>
      <c r="G4689" s="196"/>
      <c r="H4689" s="196"/>
      <c r="I4689" s="196"/>
      <c r="J4689" s="196"/>
      <c r="K4689" s="196"/>
      <c r="L4689" s="223"/>
    </row>
    <row r="4690" spans="1:12" ht="25.5" customHeight="1">
      <c r="A4690" s="195"/>
      <c r="B4690" s="277"/>
      <c r="C4690" s="244"/>
      <c r="D4690" s="244"/>
      <c r="E4690" s="245"/>
      <c r="F4690" s="246"/>
      <c r="G4690" s="196"/>
      <c r="H4690" s="196"/>
      <c r="I4690" s="196"/>
      <c r="J4690" s="196"/>
      <c r="K4690" s="196"/>
      <c r="L4690" s="223"/>
    </row>
    <row r="4691" spans="1:12" ht="25.5" customHeight="1">
      <c r="A4691" s="195"/>
      <c r="B4691" s="277"/>
      <c r="C4691" s="244"/>
      <c r="D4691" s="244"/>
      <c r="E4691" s="245"/>
      <c r="F4691" s="246"/>
      <c r="G4691" s="196"/>
      <c r="H4691" s="196"/>
      <c r="I4691" s="196"/>
      <c r="J4691" s="196"/>
      <c r="K4691" s="196"/>
      <c r="L4691" s="223"/>
    </row>
    <row r="4692" spans="1:12" ht="25.5" customHeight="1">
      <c r="A4692" s="195"/>
      <c r="B4692" s="277"/>
      <c r="C4692" s="244"/>
      <c r="D4692" s="244"/>
      <c r="E4692" s="245"/>
      <c r="F4692" s="246"/>
      <c r="G4692" s="196"/>
      <c r="H4692" s="196"/>
      <c r="I4692" s="196"/>
      <c r="J4692" s="196"/>
      <c r="K4692" s="196"/>
      <c r="L4692" s="223"/>
    </row>
    <row r="4693" spans="1:12" ht="25.5" customHeight="1">
      <c r="A4693" s="195"/>
      <c r="B4693" s="277"/>
      <c r="C4693" s="244"/>
      <c r="D4693" s="244"/>
      <c r="E4693" s="245"/>
      <c r="F4693" s="246"/>
      <c r="G4693" s="196"/>
      <c r="H4693" s="196"/>
      <c r="I4693" s="196"/>
      <c r="J4693" s="196"/>
      <c r="K4693" s="196"/>
      <c r="L4693" s="223"/>
    </row>
    <row r="4694" spans="1:12" ht="25.5" customHeight="1">
      <c r="A4694" s="195"/>
      <c r="B4694" s="277"/>
      <c r="C4694" s="244"/>
      <c r="D4694" s="244"/>
      <c r="E4694" s="245"/>
      <c r="F4694" s="246"/>
      <c r="G4694" s="196"/>
      <c r="H4694" s="196"/>
      <c r="I4694" s="196"/>
      <c r="J4694" s="196"/>
      <c r="K4694" s="196"/>
      <c r="L4694" s="223"/>
    </row>
    <row r="4695" spans="1:12" ht="25.5" customHeight="1">
      <c r="A4695" s="195"/>
      <c r="B4695" s="277"/>
      <c r="C4695" s="244"/>
      <c r="D4695" s="244"/>
      <c r="E4695" s="245"/>
      <c r="F4695" s="246"/>
      <c r="G4695" s="196"/>
      <c r="H4695" s="196"/>
      <c r="I4695" s="196"/>
      <c r="J4695" s="196"/>
      <c r="K4695" s="196"/>
      <c r="L4695" s="223"/>
    </row>
    <row r="4696" spans="1:12" ht="25.5" customHeight="1">
      <c r="A4696" s="195"/>
      <c r="B4696" s="277"/>
      <c r="C4696" s="244"/>
      <c r="D4696" s="244"/>
      <c r="E4696" s="245"/>
      <c r="F4696" s="246"/>
      <c r="G4696" s="196"/>
      <c r="H4696" s="196"/>
      <c r="I4696" s="196"/>
      <c r="J4696" s="196"/>
      <c r="K4696" s="196"/>
      <c r="L4696" s="223"/>
    </row>
    <row r="4697" spans="1:12" ht="25.5" customHeight="1">
      <c r="A4697" s="195"/>
      <c r="B4697" s="277"/>
      <c r="C4697" s="244"/>
      <c r="D4697" s="244"/>
      <c r="E4697" s="245"/>
      <c r="F4697" s="246"/>
      <c r="G4697" s="196"/>
      <c r="H4697" s="196"/>
      <c r="I4697" s="196"/>
      <c r="J4697" s="196"/>
      <c r="K4697" s="196"/>
      <c r="L4697" s="223"/>
    </row>
    <row r="4698" spans="1:12" ht="25.5" customHeight="1">
      <c r="A4698" s="195"/>
      <c r="B4698" s="277"/>
      <c r="C4698" s="244"/>
      <c r="D4698" s="244"/>
      <c r="E4698" s="245"/>
      <c r="F4698" s="246"/>
      <c r="G4698" s="196"/>
      <c r="H4698" s="196"/>
      <c r="I4698" s="196"/>
      <c r="J4698" s="196"/>
      <c r="K4698" s="196"/>
      <c r="L4698" s="223"/>
    </row>
    <row r="4699" spans="1:12" ht="25.5" customHeight="1">
      <c r="A4699" s="195"/>
      <c r="B4699" s="277"/>
      <c r="C4699" s="244"/>
      <c r="D4699" s="244"/>
      <c r="E4699" s="245"/>
      <c r="F4699" s="246"/>
      <c r="G4699" s="196"/>
      <c r="H4699" s="196"/>
      <c r="I4699" s="196"/>
      <c r="J4699" s="196"/>
      <c r="K4699" s="196"/>
      <c r="L4699" s="223"/>
    </row>
    <row r="4700" spans="1:12" ht="25.5" customHeight="1">
      <c r="A4700" s="195"/>
      <c r="B4700" s="277"/>
      <c r="C4700" s="244"/>
      <c r="D4700" s="244"/>
      <c r="E4700" s="245"/>
      <c r="F4700" s="246"/>
      <c r="G4700" s="196"/>
      <c r="H4700" s="196"/>
      <c r="I4700" s="196"/>
      <c r="J4700" s="196"/>
      <c r="K4700" s="196"/>
      <c r="L4700" s="223"/>
    </row>
    <row r="4701" spans="1:12" ht="25.5" customHeight="1">
      <c r="A4701" s="195"/>
      <c r="B4701" s="277"/>
      <c r="C4701" s="244"/>
      <c r="D4701" s="244"/>
      <c r="E4701" s="245"/>
      <c r="F4701" s="246"/>
      <c r="G4701" s="196"/>
      <c r="H4701" s="196"/>
      <c r="I4701" s="196"/>
      <c r="J4701" s="196"/>
      <c r="K4701" s="196"/>
      <c r="L4701" s="223"/>
    </row>
    <row r="4702" spans="1:12" ht="25.5" customHeight="1">
      <c r="A4702" s="195"/>
      <c r="B4702" s="277"/>
      <c r="C4702" s="244"/>
      <c r="D4702" s="244"/>
      <c r="E4702" s="245"/>
      <c r="F4702" s="246"/>
      <c r="G4702" s="196"/>
      <c r="H4702" s="196"/>
      <c r="I4702" s="196"/>
      <c r="J4702" s="196"/>
      <c r="K4702" s="196"/>
      <c r="L4702" s="223"/>
    </row>
    <row r="4703" spans="1:12" ht="25.5" customHeight="1">
      <c r="A4703" s="195"/>
      <c r="B4703" s="277"/>
      <c r="C4703" s="244"/>
      <c r="D4703" s="244"/>
      <c r="E4703" s="245"/>
      <c r="F4703" s="246"/>
      <c r="G4703" s="196"/>
      <c r="H4703" s="196"/>
      <c r="I4703" s="196"/>
      <c r="J4703" s="196"/>
      <c r="K4703" s="196"/>
      <c r="L4703" s="223"/>
    </row>
    <row r="4704" spans="1:12" ht="25.5" customHeight="1">
      <c r="A4704" s="195"/>
      <c r="B4704" s="277"/>
      <c r="C4704" s="244"/>
      <c r="D4704" s="244"/>
      <c r="E4704" s="245"/>
      <c r="F4704" s="246"/>
      <c r="G4704" s="196"/>
      <c r="H4704" s="196"/>
      <c r="I4704" s="196"/>
      <c r="J4704" s="196"/>
      <c r="K4704" s="196"/>
      <c r="L4704" s="223"/>
    </row>
    <row r="4705" spans="1:12" ht="25.5" customHeight="1">
      <c r="A4705" s="195"/>
      <c r="B4705" s="277"/>
      <c r="C4705" s="244"/>
      <c r="D4705" s="244"/>
      <c r="E4705" s="245"/>
      <c r="F4705" s="246"/>
      <c r="G4705" s="196"/>
      <c r="H4705" s="196"/>
      <c r="I4705" s="196"/>
      <c r="J4705" s="196"/>
      <c r="K4705" s="196"/>
      <c r="L4705" s="223"/>
    </row>
    <row r="4706" spans="1:12" ht="25.5" customHeight="1">
      <c r="A4706" s="195"/>
      <c r="B4706" s="277"/>
      <c r="C4706" s="244"/>
      <c r="D4706" s="244"/>
      <c r="E4706" s="245"/>
      <c r="F4706" s="246"/>
      <c r="G4706" s="196"/>
      <c r="H4706" s="196"/>
      <c r="I4706" s="196"/>
      <c r="J4706" s="196"/>
      <c r="K4706" s="196"/>
      <c r="L4706" s="223"/>
    </row>
    <row r="4707" spans="1:12" ht="25.5" customHeight="1">
      <c r="A4707" s="195"/>
      <c r="B4707" s="277"/>
      <c r="C4707" s="244"/>
      <c r="D4707" s="244"/>
      <c r="E4707" s="245"/>
      <c r="F4707" s="246"/>
      <c r="G4707" s="196"/>
      <c r="H4707" s="196"/>
      <c r="I4707" s="196"/>
      <c r="J4707" s="196"/>
      <c r="K4707" s="196"/>
      <c r="L4707" s="223"/>
    </row>
    <row r="4708" spans="1:12" ht="25.5" customHeight="1">
      <c r="A4708" s="195"/>
      <c r="B4708" s="277"/>
      <c r="C4708" s="244"/>
      <c r="D4708" s="244"/>
      <c r="E4708" s="245"/>
      <c r="F4708" s="246"/>
      <c r="G4708" s="196"/>
      <c r="H4708" s="196"/>
      <c r="I4708" s="196"/>
      <c r="J4708" s="196"/>
      <c r="K4708" s="196"/>
      <c r="L4708" s="223"/>
    </row>
    <row r="4709" spans="1:12" ht="25.5" customHeight="1">
      <c r="A4709" s="195"/>
      <c r="B4709" s="277"/>
      <c r="C4709" s="244"/>
      <c r="D4709" s="244"/>
      <c r="E4709" s="245"/>
      <c r="F4709" s="246"/>
      <c r="G4709" s="196"/>
      <c r="H4709" s="196"/>
      <c r="I4709" s="196"/>
      <c r="J4709" s="196"/>
      <c r="K4709" s="196"/>
      <c r="L4709" s="223"/>
    </row>
    <row r="4710" spans="1:12" ht="25.5" customHeight="1">
      <c r="A4710" s="195"/>
      <c r="B4710" s="277"/>
      <c r="C4710" s="244"/>
      <c r="D4710" s="244"/>
      <c r="E4710" s="245"/>
      <c r="F4710" s="246"/>
      <c r="G4710" s="196"/>
      <c r="H4710" s="196"/>
      <c r="I4710" s="196"/>
      <c r="J4710" s="196"/>
      <c r="K4710" s="196"/>
      <c r="L4710" s="223"/>
    </row>
    <row r="4711" spans="1:12" ht="25.5" customHeight="1">
      <c r="A4711" s="195"/>
      <c r="B4711" s="277"/>
      <c r="C4711" s="244"/>
      <c r="D4711" s="244"/>
      <c r="E4711" s="245"/>
      <c r="F4711" s="246"/>
      <c r="G4711" s="196"/>
      <c r="H4711" s="196"/>
      <c r="I4711" s="196"/>
      <c r="J4711" s="196"/>
      <c r="K4711" s="196"/>
      <c r="L4711" s="223"/>
    </row>
    <row r="4712" spans="1:12" ht="25.5" customHeight="1">
      <c r="A4712" s="195"/>
      <c r="B4712" s="277"/>
      <c r="C4712" s="244"/>
      <c r="D4712" s="244"/>
      <c r="E4712" s="245"/>
      <c r="F4712" s="246"/>
      <c r="G4712" s="196"/>
      <c r="H4712" s="196"/>
      <c r="I4712" s="196"/>
      <c r="J4712" s="196"/>
      <c r="K4712" s="196"/>
      <c r="L4712" s="223"/>
    </row>
    <row r="4713" spans="1:12" ht="25.5" customHeight="1">
      <c r="A4713" s="195"/>
      <c r="B4713" s="277"/>
      <c r="C4713" s="244"/>
      <c r="D4713" s="244"/>
      <c r="E4713" s="245"/>
      <c r="F4713" s="246"/>
      <c r="G4713" s="196"/>
      <c r="H4713" s="196"/>
      <c r="I4713" s="196"/>
      <c r="J4713" s="196"/>
      <c r="K4713" s="196"/>
      <c r="L4713" s="223"/>
    </row>
    <row r="4714" spans="1:12" ht="25.5" customHeight="1">
      <c r="A4714" s="195"/>
      <c r="B4714" s="277"/>
      <c r="C4714" s="244"/>
      <c r="D4714" s="244"/>
      <c r="E4714" s="245"/>
      <c r="F4714" s="246"/>
      <c r="G4714" s="196"/>
      <c r="H4714" s="196"/>
      <c r="I4714" s="196"/>
      <c r="J4714" s="196"/>
      <c r="K4714" s="196"/>
      <c r="L4714" s="223"/>
    </row>
    <row r="4715" spans="1:12" ht="25.5" customHeight="1">
      <c r="A4715" s="195"/>
      <c r="B4715" s="277"/>
      <c r="C4715" s="244"/>
      <c r="D4715" s="244"/>
      <c r="E4715" s="245"/>
      <c r="F4715" s="246"/>
      <c r="G4715" s="196"/>
      <c r="H4715" s="196"/>
      <c r="I4715" s="196"/>
      <c r="J4715" s="196"/>
      <c r="K4715" s="196"/>
      <c r="L4715" s="223"/>
    </row>
    <row r="4716" spans="1:12" ht="25.5" customHeight="1">
      <c r="A4716" s="195"/>
      <c r="B4716" s="277"/>
      <c r="C4716" s="244"/>
      <c r="D4716" s="244"/>
      <c r="E4716" s="245"/>
      <c r="F4716" s="246"/>
      <c r="G4716" s="196"/>
      <c r="H4716" s="196"/>
      <c r="I4716" s="196"/>
      <c r="J4716" s="196"/>
      <c r="K4716" s="196"/>
      <c r="L4716" s="223"/>
    </row>
    <row r="4717" spans="1:12" ht="25.5" customHeight="1">
      <c r="A4717" s="195"/>
      <c r="B4717" s="277"/>
      <c r="C4717" s="244"/>
      <c r="D4717" s="244"/>
      <c r="E4717" s="245"/>
      <c r="F4717" s="246"/>
      <c r="G4717" s="196"/>
      <c r="H4717" s="196"/>
      <c r="I4717" s="196"/>
      <c r="J4717" s="196"/>
      <c r="K4717" s="196"/>
      <c r="L4717" s="223"/>
    </row>
    <row r="4718" spans="1:12" ht="25.5" customHeight="1">
      <c r="A4718" s="195"/>
      <c r="B4718" s="277"/>
      <c r="C4718" s="244"/>
      <c r="D4718" s="244"/>
      <c r="E4718" s="245"/>
      <c r="F4718" s="246"/>
      <c r="G4718" s="196"/>
      <c r="H4718" s="196"/>
      <c r="I4718" s="196"/>
      <c r="J4718" s="196"/>
      <c r="K4718" s="196"/>
      <c r="L4718" s="223"/>
    </row>
    <row r="4719" spans="1:12" ht="25.5" customHeight="1">
      <c r="A4719" s="195"/>
      <c r="B4719" s="277"/>
      <c r="C4719" s="244"/>
      <c r="D4719" s="244"/>
      <c r="E4719" s="245"/>
      <c r="F4719" s="246"/>
      <c r="G4719" s="196"/>
      <c r="H4719" s="196"/>
      <c r="I4719" s="196"/>
      <c r="J4719" s="196"/>
      <c r="K4719" s="196"/>
      <c r="L4719" s="223"/>
    </row>
    <row r="4720" spans="1:12" ht="25.5" customHeight="1">
      <c r="A4720" s="195"/>
      <c r="B4720" s="277"/>
      <c r="C4720" s="244"/>
      <c r="D4720" s="244"/>
      <c r="E4720" s="245"/>
      <c r="F4720" s="246"/>
      <c r="G4720" s="196"/>
      <c r="H4720" s="196"/>
      <c r="I4720" s="196"/>
      <c r="J4720" s="196"/>
      <c r="K4720" s="196"/>
      <c r="L4720" s="223"/>
    </row>
    <row r="4721" spans="1:12" ht="25.5" customHeight="1">
      <c r="A4721" s="195"/>
      <c r="B4721" s="277"/>
      <c r="C4721" s="244"/>
      <c r="D4721" s="244"/>
      <c r="E4721" s="245"/>
      <c r="F4721" s="246"/>
      <c r="G4721" s="196"/>
      <c r="H4721" s="196"/>
      <c r="I4721" s="196"/>
      <c r="J4721" s="196"/>
      <c r="K4721" s="196"/>
      <c r="L4721" s="223"/>
    </row>
    <row r="4722" spans="1:12" ht="25.5" customHeight="1">
      <c r="A4722" s="195"/>
      <c r="B4722" s="277"/>
      <c r="C4722" s="244"/>
      <c r="D4722" s="244"/>
      <c r="E4722" s="245"/>
      <c r="F4722" s="246"/>
      <c r="G4722" s="196"/>
      <c r="H4722" s="196"/>
      <c r="I4722" s="196"/>
      <c r="J4722" s="196"/>
      <c r="K4722" s="196"/>
      <c r="L4722" s="223"/>
    </row>
    <row r="4723" spans="1:12" ht="25.5" customHeight="1">
      <c r="A4723" s="195"/>
      <c r="B4723" s="277"/>
      <c r="C4723" s="244"/>
      <c r="D4723" s="244"/>
      <c r="E4723" s="245"/>
      <c r="F4723" s="246"/>
      <c r="G4723" s="196"/>
      <c r="H4723" s="196"/>
      <c r="I4723" s="196"/>
      <c r="J4723" s="196"/>
      <c r="K4723" s="196"/>
      <c r="L4723" s="223"/>
    </row>
    <row r="4724" spans="1:12" ht="25.5" customHeight="1">
      <c r="A4724" s="195"/>
      <c r="B4724" s="277"/>
      <c r="C4724" s="244"/>
      <c r="D4724" s="244"/>
      <c r="E4724" s="245"/>
      <c r="F4724" s="246"/>
      <c r="G4724" s="196"/>
      <c r="H4724" s="196"/>
      <c r="I4724" s="196"/>
      <c r="J4724" s="196"/>
      <c r="K4724" s="196"/>
      <c r="L4724" s="223"/>
    </row>
    <row r="4725" spans="1:12" ht="25.5" customHeight="1">
      <c r="A4725" s="195"/>
      <c r="B4725" s="277"/>
      <c r="C4725" s="244"/>
      <c r="D4725" s="244"/>
      <c r="E4725" s="245"/>
      <c r="F4725" s="246"/>
      <c r="G4725" s="196"/>
      <c r="H4725" s="196"/>
      <c r="I4725" s="196"/>
      <c r="J4725" s="196"/>
      <c r="K4725" s="196"/>
      <c r="L4725" s="223"/>
    </row>
    <row r="4726" spans="1:12" ht="25.5" customHeight="1">
      <c r="A4726" s="195"/>
      <c r="B4726" s="277"/>
      <c r="C4726" s="244"/>
      <c r="D4726" s="244"/>
      <c r="E4726" s="245"/>
      <c r="F4726" s="246"/>
      <c r="G4726" s="196"/>
      <c r="H4726" s="196"/>
      <c r="I4726" s="196"/>
      <c r="J4726" s="196"/>
      <c r="K4726" s="196"/>
      <c r="L4726" s="223"/>
    </row>
    <row r="4727" spans="1:12" ht="25.5" customHeight="1">
      <c r="A4727" s="195"/>
      <c r="B4727" s="277"/>
      <c r="C4727" s="244"/>
      <c r="D4727" s="244"/>
      <c r="E4727" s="245"/>
      <c r="F4727" s="246"/>
      <c r="G4727" s="196"/>
      <c r="H4727" s="196"/>
      <c r="I4727" s="196"/>
      <c r="J4727" s="196"/>
      <c r="K4727" s="196"/>
      <c r="L4727" s="223"/>
    </row>
    <row r="4728" spans="1:12" ht="25.5" customHeight="1">
      <c r="A4728" s="195"/>
      <c r="B4728" s="277"/>
      <c r="C4728" s="244"/>
      <c r="D4728" s="244"/>
      <c r="E4728" s="245"/>
      <c r="F4728" s="246"/>
      <c r="G4728" s="196"/>
      <c r="H4728" s="196"/>
      <c r="I4728" s="196"/>
      <c r="J4728" s="196"/>
      <c r="K4728" s="196"/>
      <c r="L4728" s="223"/>
    </row>
    <row r="4729" spans="1:12" ht="25.5" customHeight="1">
      <c r="A4729" s="195"/>
      <c r="B4729" s="277"/>
      <c r="C4729" s="244"/>
      <c r="D4729" s="244"/>
      <c r="E4729" s="245"/>
      <c r="F4729" s="246"/>
      <c r="G4729" s="196"/>
      <c r="H4729" s="196"/>
      <c r="I4729" s="196"/>
      <c r="J4729" s="196"/>
      <c r="K4729" s="196"/>
      <c r="L4729" s="223"/>
    </row>
    <row r="4730" spans="1:12" ht="25.5" customHeight="1">
      <c r="A4730" s="195"/>
      <c r="B4730" s="277"/>
      <c r="C4730" s="244"/>
      <c r="D4730" s="244"/>
      <c r="E4730" s="245"/>
      <c r="F4730" s="246"/>
      <c r="G4730" s="196"/>
      <c r="H4730" s="196"/>
      <c r="I4730" s="196"/>
      <c r="J4730" s="196"/>
      <c r="K4730" s="196"/>
      <c r="L4730" s="223"/>
    </row>
    <row r="4731" spans="1:12" ht="25.5" customHeight="1">
      <c r="A4731" s="195"/>
      <c r="B4731" s="277"/>
      <c r="C4731" s="244"/>
      <c r="D4731" s="244"/>
      <c r="E4731" s="245"/>
      <c r="F4731" s="246"/>
      <c r="G4731" s="196"/>
      <c r="H4731" s="196"/>
      <c r="I4731" s="196"/>
      <c r="J4731" s="196"/>
      <c r="K4731" s="196"/>
      <c r="L4731" s="223"/>
    </row>
    <row r="4732" spans="1:12" ht="25.5" customHeight="1">
      <c r="A4732" s="195"/>
      <c r="B4732" s="277"/>
      <c r="C4732" s="244"/>
      <c r="D4732" s="244"/>
      <c r="E4732" s="245"/>
      <c r="F4732" s="246"/>
      <c r="G4732" s="196"/>
      <c r="H4732" s="196"/>
      <c r="I4732" s="196"/>
      <c r="J4732" s="196"/>
      <c r="K4732" s="196"/>
      <c r="L4732" s="223"/>
    </row>
    <row r="4733" spans="1:12" ht="25.5" customHeight="1">
      <c r="A4733" s="195"/>
      <c r="B4733" s="277"/>
      <c r="C4733" s="244"/>
      <c r="D4733" s="244"/>
      <c r="E4733" s="245"/>
      <c r="F4733" s="246"/>
      <c r="G4733" s="196"/>
      <c r="H4733" s="196"/>
      <c r="I4733" s="196"/>
      <c r="J4733" s="196"/>
      <c r="K4733" s="196"/>
      <c r="L4733" s="223"/>
    </row>
    <row r="4734" spans="1:12" ht="25.5" customHeight="1">
      <c r="A4734" s="195"/>
      <c r="B4734" s="277"/>
      <c r="C4734" s="244"/>
      <c r="D4734" s="244"/>
      <c r="E4734" s="245"/>
      <c r="F4734" s="246"/>
      <c r="G4734" s="196"/>
      <c r="H4734" s="196"/>
      <c r="I4734" s="196"/>
      <c r="J4734" s="196"/>
      <c r="K4734" s="196"/>
      <c r="L4734" s="223"/>
    </row>
    <row r="4735" spans="1:12" ht="25.5" customHeight="1">
      <c r="A4735" s="195"/>
      <c r="B4735" s="277"/>
      <c r="C4735" s="244"/>
      <c r="D4735" s="244"/>
      <c r="E4735" s="245"/>
      <c r="F4735" s="246"/>
      <c r="G4735" s="196"/>
      <c r="H4735" s="196"/>
      <c r="I4735" s="196"/>
      <c r="J4735" s="196"/>
      <c r="K4735" s="196"/>
      <c r="L4735" s="223"/>
    </row>
    <row r="4736" spans="1:12" ht="25.5" customHeight="1">
      <c r="A4736" s="195"/>
      <c r="B4736" s="277"/>
      <c r="C4736" s="244"/>
      <c r="D4736" s="244"/>
      <c r="E4736" s="245"/>
      <c r="F4736" s="246"/>
      <c r="G4736" s="196"/>
      <c r="H4736" s="196"/>
      <c r="I4736" s="196"/>
      <c r="J4736" s="196"/>
      <c r="K4736" s="196"/>
      <c r="L4736" s="223"/>
    </row>
    <row r="4737" spans="1:12" ht="25.5" customHeight="1">
      <c r="A4737" s="195"/>
      <c r="B4737" s="277"/>
      <c r="C4737" s="244"/>
      <c r="D4737" s="244"/>
      <c r="E4737" s="245"/>
      <c r="F4737" s="246"/>
      <c r="G4737" s="196"/>
      <c r="H4737" s="196"/>
      <c r="I4737" s="196"/>
      <c r="J4737" s="196"/>
      <c r="K4737" s="196"/>
      <c r="L4737" s="223"/>
    </row>
    <row r="4738" spans="1:12" ht="25.5" customHeight="1">
      <c r="A4738" s="195"/>
      <c r="B4738" s="277"/>
      <c r="C4738" s="244"/>
      <c r="D4738" s="244"/>
      <c r="E4738" s="245"/>
      <c r="F4738" s="246"/>
      <c r="G4738" s="196"/>
      <c r="H4738" s="196"/>
      <c r="I4738" s="196"/>
      <c r="J4738" s="196"/>
      <c r="K4738" s="196"/>
      <c r="L4738" s="223"/>
    </row>
    <row r="4739" spans="1:12" ht="25.5" customHeight="1">
      <c r="A4739" s="195"/>
      <c r="B4739" s="277"/>
      <c r="C4739" s="244"/>
      <c r="D4739" s="244"/>
      <c r="E4739" s="245"/>
      <c r="F4739" s="246"/>
      <c r="G4739" s="196"/>
      <c r="H4739" s="196"/>
      <c r="I4739" s="196"/>
      <c r="J4739" s="196"/>
      <c r="K4739" s="196"/>
      <c r="L4739" s="223"/>
    </row>
    <row r="4740" spans="1:12" ht="25.5" customHeight="1">
      <c r="A4740" s="195"/>
      <c r="B4740" s="277"/>
      <c r="C4740" s="244"/>
      <c r="D4740" s="244"/>
      <c r="E4740" s="245"/>
      <c r="F4740" s="246"/>
      <c r="G4740" s="196"/>
      <c r="H4740" s="196"/>
      <c r="I4740" s="196"/>
      <c r="J4740" s="196"/>
      <c r="K4740" s="196"/>
      <c r="L4740" s="223"/>
    </row>
    <row r="4741" spans="1:12" ht="25.5" customHeight="1">
      <c r="A4741" s="195"/>
      <c r="B4741" s="277"/>
      <c r="C4741" s="244"/>
      <c r="D4741" s="244"/>
      <c r="E4741" s="245"/>
      <c r="F4741" s="246"/>
      <c r="G4741" s="196"/>
      <c r="H4741" s="196"/>
      <c r="I4741" s="196"/>
      <c r="J4741" s="196"/>
      <c r="K4741" s="196"/>
      <c r="L4741" s="223"/>
    </row>
    <row r="4742" spans="1:12" ht="25.5" customHeight="1">
      <c r="A4742" s="195"/>
      <c r="B4742" s="277"/>
      <c r="C4742" s="244"/>
      <c r="D4742" s="244"/>
      <c r="E4742" s="245"/>
      <c r="F4742" s="246"/>
      <c r="G4742" s="196"/>
      <c r="H4742" s="196"/>
      <c r="I4742" s="196"/>
      <c r="J4742" s="196"/>
      <c r="K4742" s="196"/>
      <c r="L4742" s="223"/>
    </row>
    <row r="4743" spans="1:12" ht="25.5" customHeight="1">
      <c r="A4743" s="195"/>
      <c r="B4743" s="277"/>
      <c r="C4743" s="244"/>
      <c r="D4743" s="244"/>
      <c r="E4743" s="245"/>
      <c r="F4743" s="246"/>
      <c r="G4743" s="196"/>
      <c r="H4743" s="196"/>
      <c r="I4743" s="196"/>
      <c r="J4743" s="196"/>
      <c r="K4743" s="196"/>
      <c r="L4743" s="223"/>
    </row>
    <row r="4744" spans="1:12" ht="25.5" customHeight="1">
      <c r="A4744" s="195"/>
      <c r="B4744" s="277"/>
      <c r="C4744" s="244"/>
      <c r="D4744" s="244"/>
      <c r="E4744" s="245"/>
      <c r="F4744" s="246"/>
      <c r="G4744" s="196"/>
      <c r="H4744" s="196"/>
      <c r="I4744" s="196"/>
      <c r="J4744" s="196"/>
      <c r="K4744" s="196"/>
      <c r="L4744" s="223"/>
    </row>
    <row r="4745" spans="1:12" ht="25.5" customHeight="1">
      <c r="A4745" s="195"/>
      <c r="B4745" s="277"/>
      <c r="C4745" s="244"/>
      <c r="D4745" s="244"/>
      <c r="E4745" s="245"/>
      <c r="F4745" s="246"/>
      <c r="G4745" s="196"/>
      <c r="H4745" s="196"/>
      <c r="I4745" s="196"/>
      <c r="J4745" s="196"/>
      <c r="K4745" s="196"/>
      <c r="L4745" s="223"/>
    </row>
    <row r="4746" spans="1:12" ht="25.5" customHeight="1">
      <c r="A4746" s="195"/>
      <c r="B4746" s="277"/>
      <c r="C4746" s="244"/>
      <c r="D4746" s="244"/>
      <c r="E4746" s="245"/>
      <c r="F4746" s="246"/>
      <c r="G4746" s="196"/>
      <c r="H4746" s="196"/>
      <c r="I4746" s="196"/>
      <c r="J4746" s="196"/>
      <c r="K4746" s="196"/>
      <c r="L4746" s="223"/>
    </row>
    <row r="4747" spans="1:12" ht="25.5" customHeight="1">
      <c r="A4747" s="195"/>
      <c r="B4747" s="277"/>
      <c r="C4747" s="244"/>
      <c r="D4747" s="244"/>
      <c r="E4747" s="245"/>
      <c r="F4747" s="246"/>
      <c r="G4747" s="196"/>
      <c r="H4747" s="196"/>
      <c r="I4747" s="196"/>
      <c r="J4747" s="196"/>
      <c r="K4747" s="196"/>
      <c r="L4747" s="223"/>
    </row>
    <row r="4748" spans="1:12" ht="25.5" customHeight="1">
      <c r="A4748" s="195"/>
      <c r="B4748" s="277"/>
      <c r="C4748" s="244"/>
      <c r="D4748" s="244"/>
      <c r="E4748" s="245"/>
      <c r="F4748" s="246"/>
      <c r="G4748" s="196"/>
      <c r="H4748" s="196"/>
      <c r="I4748" s="196"/>
      <c r="J4748" s="196"/>
      <c r="K4748" s="196"/>
      <c r="L4748" s="223"/>
    </row>
    <row r="4749" spans="1:12" ht="25.5" customHeight="1">
      <c r="A4749" s="195"/>
      <c r="B4749" s="277"/>
      <c r="C4749" s="244"/>
      <c r="D4749" s="244"/>
      <c r="E4749" s="245"/>
      <c r="F4749" s="246"/>
      <c r="G4749" s="196"/>
      <c r="H4749" s="196"/>
      <c r="I4749" s="196"/>
      <c r="J4749" s="196"/>
      <c r="K4749" s="196"/>
      <c r="L4749" s="223"/>
    </row>
    <row r="4750" spans="1:12" ht="25.5" customHeight="1">
      <c r="A4750" s="195"/>
      <c r="B4750" s="277"/>
      <c r="C4750" s="244"/>
      <c r="D4750" s="244"/>
      <c r="E4750" s="245"/>
      <c r="F4750" s="246"/>
      <c r="G4750" s="196"/>
      <c r="H4750" s="196"/>
      <c r="I4750" s="196"/>
      <c r="J4750" s="196"/>
      <c r="K4750" s="196"/>
      <c r="L4750" s="223"/>
    </row>
    <row r="4751" spans="1:12" ht="25.5" customHeight="1">
      <c r="A4751" s="195"/>
      <c r="B4751" s="277"/>
      <c r="C4751" s="244"/>
      <c r="D4751" s="244"/>
      <c r="E4751" s="245"/>
      <c r="F4751" s="246"/>
      <c r="G4751" s="196"/>
      <c r="H4751" s="196"/>
      <c r="I4751" s="196"/>
      <c r="J4751" s="196"/>
      <c r="K4751" s="196"/>
      <c r="L4751" s="223"/>
    </row>
    <row r="4752" spans="1:12" ht="25.5" customHeight="1">
      <c r="A4752" s="195"/>
      <c r="B4752" s="277"/>
      <c r="C4752" s="244"/>
      <c r="D4752" s="244"/>
      <c r="E4752" s="245"/>
      <c r="F4752" s="246"/>
      <c r="G4752" s="196"/>
      <c r="H4752" s="196"/>
      <c r="I4752" s="196"/>
      <c r="J4752" s="196"/>
      <c r="K4752" s="196"/>
      <c r="L4752" s="223"/>
    </row>
    <row r="4753" spans="1:12" ht="25.5" customHeight="1">
      <c r="A4753" s="195"/>
      <c r="B4753" s="277"/>
      <c r="C4753" s="244"/>
      <c r="D4753" s="244"/>
      <c r="E4753" s="245"/>
      <c r="F4753" s="246"/>
      <c r="G4753" s="196"/>
      <c r="H4753" s="196"/>
      <c r="I4753" s="196"/>
      <c r="J4753" s="196"/>
      <c r="K4753" s="196"/>
      <c r="L4753" s="223"/>
    </row>
    <row r="4754" spans="1:12" ht="25.5" customHeight="1">
      <c r="A4754" s="195"/>
      <c r="B4754" s="277"/>
      <c r="C4754" s="244"/>
      <c r="D4754" s="244"/>
      <c r="E4754" s="245"/>
      <c r="F4754" s="246"/>
      <c r="G4754" s="196"/>
      <c r="H4754" s="196"/>
      <c r="I4754" s="196"/>
      <c r="J4754" s="196"/>
      <c r="K4754" s="196"/>
      <c r="L4754" s="223"/>
    </row>
    <row r="4755" spans="1:12" ht="25.5" customHeight="1">
      <c r="A4755" s="195"/>
      <c r="B4755" s="277"/>
      <c r="C4755" s="244"/>
      <c r="D4755" s="244"/>
      <c r="E4755" s="245"/>
      <c r="F4755" s="246"/>
      <c r="G4755" s="196"/>
      <c r="H4755" s="196"/>
      <c r="I4755" s="196"/>
      <c r="J4755" s="196"/>
      <c r="K4755" s="196"/>
      <c r="L4755" s="223"/>
    </row>
    <row r="4756" spans="1:12" ht="25.5" customHeight="1">
      <c r="A4756" s="195"/>
      <c r="B4756" s="277"/>
      <c r="C4756" s="244"/>
      <c r="D4756" s="244"/>
      <c r="E4756" s="245"/>
      <c r="F4756" s="246"/>
      <c r="G4756" s="196"/>
      <c r="H4756" s="196"/>
      <c r="I4756" s="196"/>
      <c r="J4756" s="196"/>
      <c r="K4756" s="196"/>
      <c r="L4756" s="223"/>
    </row>
    <row r="4757" spans="1:12" ht="25.5" customHeight="1">
      <c r="A4757" s="195"/>
      <c r="B4757" s="277"/>
      <c r="C4757" s="244"/>
      <c r="D4757" s="244"/>
      <c r="E4757" s="245"/>
      <c r="F4757" s="246"/>
      <c r="G4757" s="196"/>
      <c r="H4757" s="196"/>
      <c r="I4757" s="196"/>
      <c r="J4757" s="196"/>
      <c r="K4757" s="196"/>
      <c r="L4757" s="223"/>
    </row>
    <row r="4758" spans="1:12" ht="25.5" customHeight="1">
      <c r="A4758" s="195"/>
      <c r="B4758" s="277"/>
      <c r="C4758" s="244"/>
      <c r="D4758" s="244"/>
      <c r="E4758" s="245"/>
      <c r="F4758" s="246"/>
      <c r="G4758" s="196"/>
      <c r="H4758" s="196"/>
      <c r="I4758" s="196"/>
      <c r="J4758" s="196"/>
      <c r="K4758" s="196"/>
      <c r="L4758" s="223"/>
    </row>
    <row r="4759" spans="1:12" ht="25.5" customHeight="1">
      <c r="A4759" s="195"/>
      <c r="B4759" s="277"/>
      <c r="C4759" s="244"/>
      <c r="D4759" s="244"/>
      <c r="E4759" s="245"/>
      <c r="F4759" s="246"/>
      <c r="G4759" s="196"/>
      <c r="H4759" s="196"/>
      <c r="I4759" s="196"/>
      <c r="J4759" s="196"/>
      <c r="K4759" s="196"/>
      <c r="L4759" s="223"/>
    </row>
    <row r="4760" spans="1:12" ht="25.5" customHeight="1">
      <c r="A4760" s="195"/>
      <c r="B4760" s="277"/>
      <c r="C4760" s="244"/>
      <c r="D4760" s="244"/>
      <c r="E4760" s="245"/>
      <c r="F4760" s="246"/>
      <c r="G4760" s="196"/>
      <c r="H4760" s="196"/>
      <c r="I4760" s="196"/>
      <c r="J4760" s="196"/>
      <c r="K4760" s="196"/>
      <c r="L4760" s="223"/>
    </row>
    <row r="4761" spans="1:12" ht="25.5" customHeight="1">
      <c r="A4761" s="195"/>
      <c r="B4761" s="277"/>
      <c r="C4761" s="244"/>
      <c r="D4761" s="244"/>
      <c r="E4761" s="245"/>
      <c r="F4761" s="246"/>
      <c r="G4761" s="196"/>
      <c r="H4761" s="196"/>
      <c r="I4761" s="196"/>
      <c r="J4761" s="196"/>
      <c r="K4761" s="196"/>
      <c r="L4761" s="223"/>
    </row>
    <row r="4762" spans="1:12" ht="25.5" customHeight="1">
      <c r="A4762" s="195"/>
      <c r="B4762" s="277"/>
      <c r="C4762" s="244"/>
      <c r="D4762" s="244"/>
      <c r="E4762" s="245"/>
      <c r="F4762" s="246"/>
      <c r="G4762" s="196"/>
      <c r="H4762" s="196"/>
      <c r="I4762" s="196"/>
      <c r="J4762" s="196"/>
      <c r="K4762" s="196"/>
      <c r="L4762" s="223"/>
    </row>
    <row r="4763" spans="1:12" ht="25.5" customHeight="1">
      <c r="A4763" s="195"/>
      <c r="B4763" s="277"/>
      <c r="C4763" s="244"/>
      <c r="D4763" s="244"/>
      <c r="E4763" s="245"/>
      <c r="F4763" s="246"/>
      <c r="G4763" s="196"/>
      <c r="H4763" s="196"/>
      <c r="I4763" s="196"/>
      <c r="J4763" s="196"/>
      <c r="K4763" s="196"/>
      <c r="L4763" s="223"/>
    </row>
    <row r="4764" spans="1:12" ht="25.5" customHeight="1">
      <c r="A4764" s="195"/>
      <c r="B4764" s="277"/>
      <c r="C4764" s="244"/>
      <c r="D4764" s="244"/>
      <c r="E4764" s="245"/>
      <c r="F4764" s="246"/>
      <c r="G4764" s="196"/>
      <c r="H4764" s="196"/>
      <c r="I4764" s="196"/>
      <c r="J4764" s="196"/>
      <c r="K4764" s="196"/>
      <c r="L4764" s="223"/>
    </row>
    <row r="4765" spans="1:12" ht="25.5" customHeight="1">
      <c r="A4765" s="195"/>
      <c r="B4765" s="277"/>
      <c r="C4765" s="244"/>
      <c r="D4765" s="244"/>
      <c r="E4765" s="245"/>
      <c r="F4765" s="246"/>
      <c r="G4765" s="196"/>
      <c r="H4765" s="196"/>
      <c r="I4765" s="196"/>
      <c r="J4765" s="196"/>
      <c r="K4765" s="196"/>
      <c r="L4765" s="223"/>
    </row>
    <row r="4766" spans="1:12" ht="25.5" customHeight="1">
      <c r="A4766" s="195"/>
      <c r="B4766" s="277"/>
      <c r="C4766" s="244"/>
      <c r="D4766" s="244"/>
      <c r="E4766" s="245"/>
      <c r="F4766" s="246"/>
      <c r="G4766" s="196"/>
      <c r="H4766" s="196"/>
      <c r="I4766" s="196"/>
      <c r="J4766" s="196"/>
      <c r="K4766" s="196"/>
      <c r="L4766" s="223"/>
    </row>
    <row r="4767" spans="1:12" ht="25.5" customHeight="1">
      <c r="A4767" s="195"/>
      <c r="B4767" s="277"/>
      <c r="C4767" s="244"/>
      <c r="D4767" s="244"/>
      <c r="E4767" s="245"/>
      <c r="F4767" s="246"/>
      <c r="G4767" s="196"/>
      <c r="H4767" s="196"/>
      <c r="I4767" s="196"/>
      <c r="J4767" s="196"/>
      <c r="K4767" s="196"/>
      <c r="L4767" s="223"/>
    </row>
    <row r="4768" spans="1:12" ht="25.5" customHeight="1">
      <c r="A4768" s="195"/>
      <c r="B4768" s="277"/>
      <c r="C4768" s="244"/>
      <c r="D4768" s="244"/>
      <c r="E4768" s="245"/>
      <c r="F4768" s="246"/>
      <c r="G4768" s="196"/>
      <c r="H4768" s="196"/>
      <c r="I4768" s="196"/>
      <c r="J4768" s="196"/>
      <c r="K4768" s="196"/>
      <c r="L4768" s="223"/>
    </row>
    <row r="4769" spans="1:12" ht="25.5" customHeight="1">
      <c r="A4769" s="195"/>
      <c r="B4769" s="277"/>
      <c r="C4769" s="244"/>
      <c r="D4769" s="244"/>
      <c r="E4769" s="245"/>
      <c r="F4769" s="246"/>
      <c r="G4769" s="196"/>
      <c r="H4769" s="196"/>
      <c r="I4769" s="196"/>
      <c r="J4769" s="196"/>
      <c r="K4769" s="196"/>
      <c r="L4769" s="223"/>
    </row>
    <row r="4770" spans="1:12" ht="25.5" customHeight="1">
      <c r="A4770" s="195"/>
      <c r="B4770" s="277"/>
      <c r="C4770" s="244"/>
      <c r="D4770" s="244"/>
      <c r="E4770" s="245"/>
      <c r="F4770" s="246"/>
      <c r="G4770" s="196"/>
      <c r="H4770" s="196"/>
      <c r="I4770" s="196"/>
      <c r="J4770" s="196"/>
      <c r="K4770" s="196"/>
      <c r="L4770" s="223"/>
    </row>
    <row r="4771" spans="1:12" ht="25.5" customHeight="1">
      <c r="A4771" s="195"/>
      <c r="B4771" s="277"/>
      <c r="C4771" s="244"/>
      <c r="D4771" s="244"/>
      <c r="E4771" s="245"/>
      <c r="F4771" s="246"/>
      <c r="G4771" s="196"/>
      <c r="H4771" s="196"/>
      <c r="I4771" s="196"/>
      <c r="J4771" s="196"/>
      <c r="K4771" s="196"/>
      <c r="L4771" s="223"/>
    </row>
    <row r="4772" spans="1:12" ht="25.5" customHeight="1">
      <c r="A4772" s="195"/>
      <c r="B4772" s="277"/>
      <c r="C4772" s="244"/>
      <c r="D4772" s="244"/>
      <c r="E4772" s="245"/>
      <c r="F4772" s="246"/>
      <c r="G4772" s="196"/>
      <c r="H4772" s="196"/>
      <c r="I4772" s="196"/>
      <c r="J4772" s="196"/>
      <c r="K4772" s="196"/>
      <c r="L4772" s="223"/>
    </row>
    <row r="4773" spans="1:12" ht="25.5" customHeight="1">
      <c r="A4773" s="195"/>
      <c r="B4773" s="277"/>
      <c r="C4773" s="244"/>
      <c r="D4773" s="244"/>
      <c r="E4773" s="245"/>
      <c r="F4773" s="246"/>
      <c r="G4773" s="196"/>
      <c r="H4773" s="196"/>
      <c r="I4773" s="196"/>
      <c r="J4773" s="196"/>
      <c r="K4773" s="196"/>
      <c r="L4773" s="223"/>
    </row>
    <row r="4774" spans="1:12" ht="25.5" customHeight="1">
      <c r="A4774" s="195"/>
      <c r="B4774" s="277"/>
      <c r="C4774" s="244"/>
      <c r="D4774" s="244"/>
      <c r="E4774" s="245"/>
      <c r="F4774" s="246"/>
      <c r="G4774" s="196"/>
      <c r="H4774" s="196"/>
      <c r="I4774" s="196"/>
      <c r="J4774" s="196"/>
      <c r="K4774" s="196"/>
      <c r="L4774" s="223"/>
    </row>
    <row r="4775" spans="1:12" ht="25.5" customHeight="1">
      <c r="A4775" s="195"/>
      <c r="B4775" s="277"/>
      <c r="C4775" s="244"/>
      <c r="D4775" s="244"/>
      <c r="E4775" s="245"/>
      <c r="F4775" s="246"/>
      <c r="G4775" s="196"/>
      <c r="H4775" s="196"/>
      <c r="I4775" s="196"/>
      <c r="J4775" s="196"/>
      <c r="K4775" s="196"/>
      <c r="L4775" s="223"/>
    </row>
    <row r="4776" spans="1:12" ht="25.5" customHeight="1">
      <c r="A4776" s="195"/>
      <c r="B4776" s="277"/>
      <c r="C4776" s="244"/>
      <c r="D4776" s="244"/>
      <c r="E4776" s="245"/>
      <c r="F4776" s="246"/>
      <c r="G4776" s="196"/>
      <c r="H4776" s="196"/>
      <c r="I4776" s="196"/>
      <c r="J4776" s="196"/>
      <c r="K4776" s="196"/>
      <c r="L4776" s="223"/>
    </row>
    <row r="4777" spans="1:12" ht="25.5" customHeight="1">
      <c r="A4777" s="195"/>
      <c r="B4777" s="277"/>
      <c r="C4777" s="244"/>
      <c r="D4777" s="244"/>
      <c r="E4777" s="245"/>
      <c r="F4777" s="246"/>
      <c r="G4777" s="196"/>
      <c r="H4777" s="196"/>
      <c r="I4777" s="196"/>
      <c r="J4777" s="196"/>
      <c r="K4777" s="196"/>
      <c r="L4777" s="223"/>
    </row>
    <row r="4778" spans="1:12" ht="25.5" customHeight="1">
      <c r="A4778" s="195"/>
      <c r="B4778" s="277"/>
      <c r="C4778" s="244"/>
      <c r="D4778" s="244"/>
      <c r="E4778" s="245"/>
      <c r="F4778" s="246"/>
      <c r="G4778" s="196"/>
      <c r="H4778" s="196"/>
      <c r="I4778" s="196"/>
      <c r="J4778" s="196"/>
      <c r="K4778" s="196"/>
      <c r="L4778" s="223"/>
    </row>
    <row r="4779" spans="1:12" ht="25.5" customHeight="1">
      <c r="A4779" s="195"/>
      <c r="B4779" s="277"/>
      <c r="C4779" s="244"/>
      <c r="D4779" s="244"/>
      <c r="E4779" s="245"/>
      <c r="F4779" s="246"/>
      <c r="G4779" s="196"/>
      <c r="H4779" s="196"/>
      <c r="I4779" s="196"/>
      <c r="J4779" s="196"/>
      <c r="K4779" s="196"/>
      <c r="L4779" s="223"/>
    </row>
    <row r="4780" spans="1:12" ht="25.5" customHeight="1">
      <c r="A4780" s="195"/>
      <c r="B4780" s="277"/>
      <c r="C4780" s="244"/>
      <c r="D4780" s="244"/>
      <c r="E4780" s="245"/>
      <c r="F4780" s="246"/>
      <c r="G4780" s="196"/>
      <c r="H4780" s="196"/>
      <c r="I4780" s="196"/>
      <c r="J4780" s="196"/>
      <c r="K4780" s="196"/>
      <c r="L4780" s="223"/>
    </row>
    <row r="4781" spans="1:12" ht="25.5" customHeight="1">
      <c r="A4781" s="195"/>
      <c r="B4781" s="277"/>
      <c r="C4781" s="244"/>
      <c r="D4781" s="244"/>
      <c r="E4781" s="245"/>
      <c r="F4781" s="246"/>
      <c r="G4781" s="196"/>
      <c r="H4781" s="196"/>
      <c r="I4781" s="196"/>
      <c r="J4781" s="196"/>
      <c r="K4781" s="196"/>
      <c r="L4781" s="223"/>
    </row>
    <row r="4782" spans="1:12" ht="25.5" customHeight="1">
      <c r="A4782" s="195"/>
      <c r="B4782" s="277"/>
      <c r="C4782" s="244"/>
      <c r="D4782" s="244"/>
      <c r="E4782" s="245"/>
      <c r="F4782" s="246"/>
      <c r="G4782" s="196"/>
      <c r="H4782" s="196"/>
      <c r="I4782" s="196"/>
      <c r="J4782" s="196"/>
      <c r="K4782" s="196"/>
      <c r="L4782" s="223"/>
    </row>
    <row r="4783" spans="1:12" ht="25.5" customHeight="1">
      <c r="A4783" s="195"/>
      <c r="B4783" s="277"/>
      <c r="C4783" s="244"/>
      <c r="D4783" s="244"/>
      <c r="E4783" s="245"/>
      <c r="F4783" s="246"/>
      <c r="G4783" s="196"/>
      <c r="H4783" s="196"/>
      <c r="I4783" s="196"/>
      <c r="J4783" s="196"/>
      <c r="K4783" s="196"/>
      <c r="L4783" s="223"/>
    </row>
    <row r="4784" spans="1:12" ht="25.5" customHeight="1">
      <c r="A4784" s="195"/>
      <c r="B4784" s="277"/>
      <c r="C4784" s="244"/>
      <c r="D4784" s="244"/>
      <c r="E4784" s="245"/>
      <c r="F4784" s="246"/>
      <c r="G4784" s="196"/>
      <c r="H4784" s="196"/>
      <c r="I4784" s="196"/>
      <c r="J4784" s="196"/>
      <c r="K4784" s="196"/>
      <c r="L4784" s="223"/>
    </row>
    <row r="4785" spans="1:12" ht="25.5" customHeight="1">
      <c r="A4785" s="195"/>
      <c r="B4785" s="277"/>
      <c r="C4785" s="244"/>
      <c r="D4785" s="244"/>
      <c r="E4785" s="245"/>
      <c r="F4785" s="246"/>
      <c r="G4785" s="196"/>
      <c r="H4785" s="196"/>
      <c r="I4785" s="196"/>
      <c r="J4785" s="196"/>
      <c r="K4785" s="196"/>
      <c r="L4785" s="223"/>
    </row>
    <row r="4786" spans="1:12" ht="25.5" customHeight="1">
      <c r="A4786" s="195"/>
      <c r="B4786" s="277"/>
      <c r="C4786" s="244"/>
      <c r="D4786" s="244"/>
      <c r="E4786" s="245"/>
      <c r="F4786" s="246"/>
      <c r="G4786" s="196"/>
      <c r="H4786" s="196"/>
      <c r="I4786" s="196"/>
      <c r="J4786" s="196"/>
      <c r="K4786" s="196"/>
      <c r="L4786" s="223"/>
    </row>
    <row r="4787" spans="1:12" ht="25.5" customHeight="1">
      <c r="A4787" s="195"/>
      <c r="B4787" s="277"/>
      <c r="C4787" s="244"/>
      <c r="D4787" s="244"/>
      <c r="E4787" s="245"/>
      <c r="F4787" s="246"/>
      <c r="G4787" s="196"/>
      <c r="H4787" s="196"/>
      <c r="I4787" s="196"/>
      <c r="J4787" s="196"/>
      <c r="K4787" s="196"/>
      <c r="L4787" s="223"/>
    </row>
    <row r="4788" spans="1:12" ht="25.5" customHeight="1">
      <c r="A4788" s="195"/>
      <c r="B4788" s="277"/>
      <c r="C4788" s="244"/>
      <c r="D4788" s="244"/>
      <c r="E4788" s="245"/>
      <c r="F4788" s="246"/>
      <c r="G4788" s="196"/>
      <c r="H4788" s="196"/>
      <c r="I4788" s="196"/>
      <c r="J4788" s="196"/>
      <c r="K4788" s="196"/>
      <c r="L4788" s="223"/>
    </row>
    <row r="4789" spans="1:12" ht="25.5" customHeight="1">
      <c r="A4789" s="195"/>
      <c r="B4789" s="277"/>
      <c r="C4789" s="244"/>
      <c r="D4789" s="244"/>
      <c r="E4789" s="245"/>
      <c r="F4789" s="246"/>
      <c r="G4789" s="196"/>
      <c r="H4789" s="196"/>
      <c r="I4789" s="196"/>
      <c r="J4789" s="196"/>
      <c r="K4789" s="196"/>
      <c r="L4789" s="223"/>
    </row>
    <row r="4790" spans="1:12" ht="25.5" customHeight="1">
      <c r="A4790" s="195"/>
      <c r="B4790" s="277"/>
      <c r="C4790" s="244"/>
      <c r="D4790" s="244"/>
      <c r="E4790" s="245"/>
      <c r="F4790" s="246"/>
      <c r="G4790" s="196"/>
      <c r="H4790" s="196"/>
      <c r="I4790" s="196"/>
      <c r="J4790" s="196"/>
      <c r="K4790" s="196"/>
      <c r="L4790" s="223"/>
    </row>
    <row r="4791" spans="1:12" ht="25.5" customHeight="1">
      <c r="A4791" s="195"/>
      <c r="B4791" s="277"/>
      <c r="C4791" s="244"/>
      <c r="D4791" s="244"/>
      <c r="E4791" s="245"/>
      <c r="F4791" s="246"/>
      <c r="G4791" s="196"/>
      <c r="H4791" s="196"/>
      <c r="I4791" s="196"/>
      <c r="J4791" s="196"/>
      <c r="K4791" s="196"/>
      <c r="L4791" s="223"/>
    </row>
    <row r="4792" spans="1:12" ht="25.5" customHeight="1">
      <c r="A4792" s="195"/>
      <c r="B4792" s="277"/>
      <c r="C4792" s="244"/>
      <c r="D4792" s="244"/>
      <c r="E4792" s="245"/>
      <c r="F4792" s="246"/>
      <c r="G4792" s="196"/>
      <c r="H4792" s="196"/>
      <c r="I4792" s="196"/>
      <c r="J4792" s="196"/>
      <c r="K4792" s="196"/>
      <c r="L4792" s="223"/>
    </row>
    <row r="4793" spans="1:12" ht="25.5" customHeight="1">
      <c r="A4793" s="195"/>
      <c r="B4793" s="277"/>
      <c r="C4793" s="244"/>
      <c r="D4793" s="244"/>
      <c r="E4793" s="245"/>
      <c r="F4793" s="246"/>
      <c r="G4793" s="196"/>
      <c r="H4793" s="196"/>
      <c r="I4793" s="196"/>
      <c r="J4793" s="196"/>
      <c r="K4793" s="196"/>
      <c r="L4793" s="223"/>
    </row>
    <row r="4794" spans="1:12" ht="25.5" customHeight="1">
      <c r="A4794" s="195"/>
      <c r="B4794" s="277"/>
      <c r="C4794" s="244"/>
      <c r="D4794" s="244"/>
      <c r="E4794" s="245"/>
      <c r="F4794" s="246"/>
      <c r="G4794" s="196"/>
      <c r="H4794" s="196"/>
      <c r="I4794" s="196"/>
      <c r="J4794" s="196"/>
      <c r="K4794" s="196"/>
      <c r="L4794" s="223"/>
    </row>
    <row r="4795" spans="1:12" ht="25.5" customHeight="1">
      <c r="A4795" s="195"/>
      <c r="B4795" s="277"/>
      <c r="C4795" s="244"/>
      <c r="D4795" s="244"/>
      <c r="E4795" s="245"/>
      <c r="F4795" s="246"/>
      <c r="G4795" s="196"/>
      <c r="H4795" s="196"/>
      <c r="I4795" s="196"/>
      <c r="J4795" s="196"/>
      <c r="K4795" s="196"/>
      <c r="L4795" s="223"/>
    </row>
    <row r="4796" spans="1:12" ht="25.5" customHeight="1">
      <c r="A4796" s="195"/>
      <c r="B4796" s="277"/>
      <c r="C4796" s="244"/>
      <c r="D4796" s="244"/>
      <c r="E4796" s="245"/>
      <c r="F4796" s="246"/>
      <c r="G4796" s="196"/>
      <c r="H4796" s="196"/>
      <c r="I4796" s="196"/>
      <c r="J4796" s="196"/>
      <c r="K4796" s="196"/>
      <c r="L4796" s="223"/>
    </row>
    <row r="4797" spans="1:12" ht="25.5" customHeight="1">
      <c r="A4797" s="195"/>
      <c r="B4797" s="277"/>
      <c r="C4797" s="244"/>
      <c r="D4797" s="244"/>
      <c r="E4797" s="245"/>
      <c r="F4797" s="246"/>
      <c r="G4797" s="196"/>
      <c r="H4797" s="196"/>
      <c r="I4797" s="196"/>
      <c r="J4797" s="196"/>
      <c r="K4797" s="196"/>
      <c r="L4797" s="223"/>
    </row>
    <row r="4798" spans="1:12" ht="25.5" customHeight="1">
      <c r="A4798" s="195"/>
      <c r="B4798" s="277"/>
      <c r="C4798" s="244"/>
      <c r="D4798" s="244"/>
      <c r="E4798" s="245"/>
      <c r="F4798" s="246"/>
      <c r="G4798" s="196"/>
      <c r="H4798" s="196"/>
      <c r="I4798" s="196"/>
      <c r="J4798" s="196"/>
      <c r="K4798" s="196"/>
      <c r="L4798" s="223"/>
    </row>
    <row r="4799" spans="1:12" ht="25.5" customHeight="1">
      <c r="A4799" s="195"/>
      <c r="B4799" s="277"/>
      <c r="C4799" s="244"/>
      <c r="D4799" s="244"/>
      <c r="E4799" s="245"/>
      <c r="F4799" s="246"/>
      <c r="G4799" s="196"/>
      <c r="H4799" s="196"/>
      <c r="I4799" s="196"/>
      <c r="J4799" s="196"/>
      <c r="K4799" s="196"/>
      <c r="L4799" s="223"/>
    </row>
    <row r="4800" spans="1:12" ht="25.5" customHeight="1">
      <c r="A4800" s="195"/>
      <c r="B4800" s="277"/>
      <c r="C4800" s="244"/>
      <c r="D4800" s="244"/>
      <c r="E4800" s="245"/>
      <c r="F4800" s="246"/>
      <c r="G4800" s="196"/>
      <c r="H4800" s="196"/>
      <c r="I4800" s="196"/>
      <c r="J4800" s="196"/>
      <c r="K4800" s="196"/>
      <c r="L4800" s="223"/>
    </row>
    <row r="4801" spans="1:12" ht="25.5" customHeight="1">
      <c r="A4801" s="195"/>
      <c r="B4801" s="277"/>
      <c r="C4801" s="244"/>
      <c r="D4801" s="244"/>
      <c r="E4801" s="245"/>
      <c r="F4801" s="246"/>
      <c r="G4801" s="196"/>
      <c r="H4801" s="196"/>
      <c r="I4801" s="196"/>
      <c r="J4801" s="196"/>
      <c r="K4801" s="196"/>
      <c r="L4801" s="223"/>
    </row>
    <row r="4802" spans="1:12" ht="25.5" customHeight="1">
      <c r="A4802" s="195"/>
      <c r="B4802" s="277"/>
      <c r="C4802" s="244"/>
      <c r="D4802" s="244"/>
      <c r="E4802" s="245"/>
      <c r="F4802" s="246"/>
      <c r="G4802" s="196"/>
      <c r="H4802" s="196"/>
      <c r="I4802" s="196"/>
      <c r="J4802" s="196"/>
      <c r="K4802" s="196"/>
      <c r="L4802" s="223"/>
    </row>
    <row r="4803" spans="1:12" ht="25.5" customHeight="1">
      <c r="A4803" s="195"/>
      <c r="B4803" s="277"/>
      <c r="C4803" s="244"/>
      <c r="D4803" s="244"/>
      <c r="E4803" s="245"/>
      <c r="F4803" s="246"/>
      <c r="G4803" s="196"/>
      <c r="H4803" s="196"/>
      <c r="I4803" s="196"/>
      <c r="J4803" s="196"/>
      <c r="K4803" s="196"/>
      <c r="L4803" s="223"/>
    </row>
    <row r="4804" spans="1:12" ht="25.5" customHeight="1">
      <c r="A4804" s="195"/>
      <c r="B4804" s="277"/>
      <c r="C4804" s="244"/>
      <c r="D4804" s="244"/>
      <c r="E4804" s="245"/>
      <c r="F4804" s="246"/>
      <c r="G4804" s="196"/>
      <c r="H4804" s="196"/>
      <c r="I4804" s="196"/>
      <c r="J4804" s="196"/>
      <c r="K4804" s="196"/>
      <c r="L4804" s="223"/>
    </row>
    <row r="4805" spans="1:12" ht="25.5" customHeight="1">
      <c r="A4805" s="195"/>
      <c r="B4805" s="277"/>
      <c r="C4805" s="244"/>
      <c r="D4805" s="244"/>
      <c r="E4805" s="245"/>
      <c r="F4805" s="246"/>
      <c r="G4805" s="196"/>
      <c r="H4805" s="196"/>
      <c r="I4805" s="196"/>
      <c r="J4805" s="196"/>
      <c r="K4805" s="196"/>
      <c r="L4805" s="223"/>
    </row>
    <row r="4806" spans="1:12" ht="25.5" customHeight="1">
      <c r="A4806" s="195"/>
      <c r="B4806" s="277"/>
      <c r="C4806" s="244"/>
      <c r="D4806" s="244"/>
      <c r="E4806" s="245"/>
      <c r="F4806" s="246"/>
      <c r="G4806" s="196"/>
      <c r="H4806" s="196"/>
      <c r="I4806" s="196"/>
      <c r="J4806" s="196"/>
      <c r="K4806" s="196"/>
      <c r="L4806" s="223"/>
    </row>
    <row r="4807" spans="1:12" ht="25.5" customHeight="1">
      <c r="A4807" s="195"/>
      <c r="B4807" s="277"/>
      <c r="C4807" s="244"/>
      <c r="D4807" s="244"/>
      <c r="E4807" s="245"/>
      <c r="F4807" s="246"/>
      <c r="G4807" s="196"/>
      <c r="H4807" s="196"/>
      <c r="I4807" s="196"/>
      <c r="J4807" s="196"/>
      <c r="K4807" s="196"/>
      <c r="L4807" s="223"/>
    </row>
    <row r="4808" spans="1:12" ht="25.5" customHeight="1">
      <c r="A4808" s="195"/>
      <c r="B4808" s="277"/>
      <c r="C4808" s="244"/>
      <c r="D4808" s="244"/>
      <c r="E4808" s="245"/>
      <c r="F4808" s="246"/>
      <c r="G4808" s="196"/>
      <c r="H4808" s="196"/>
      <c r="I4808" s="196"/>
      <c r="J4808" s="196"/>
      <c r="K4808" s="196"/>
      <c r="L4808" s="223"/>
    </row>
    <row r="4809" spans="1:12" ht="25.5" customHeight="1">
      <c r="A4809" s="195"/>
      <c r="B4809" s="277"/>
      <c r="C4809" s="244"/>
      <c r="D4809" s="244"/>
      <c r="E4809" s="245"/>
      <c r="F4809" s="246"/>
      <c r="G4809" s="196"/>
      <c r="H4809" s="196"/>
      <c r="I4809" s="196"/>
      <c r="J4809" s="196"/>
      <c r="K4809" s="196"/>
      <c r="L4809" s="223"/>
    </row>
    <row r="4810" spans="1:12" ht="25.5" customHeight="1">
      <c r="A4810" s="195"/>
      <c r="B4810" s="277"/>
      <c r="C4810" s="244"/>
      <c r="D4810" s="244"/>
      <c r="E4810" s="245"/>
      <c r="F4810" s="246"/>
      <c r="G4810" s="196"/>
      <c r="H4810" s="196"/>
      <c r="I4810" s="196"/>
      <c r="J4810" s="196"/>
      <c r="K4810" s="196"/>
      <c r="L4810" s="223"/>
    </row>
    <row r="4811" spans="1:12" ht="25.5" customHeight="1">
      <c r="A4811" s="195"/>
      <c r="B4811" s="277"/>
      <c r="C4811" s="244"/>
      <c r="D4811" s="244"/>
      <c r="E4811" s="245"/>
      <c r="F4811" s="246"/>
      <c r="G4811" s="196"/>
      <c r="H4811" s="196"/>
      <c r="I4811" s="196"/>
      <c r="J4811" s="196"/>
      <c r="K4811" s="196"/>
      <c r="L4811" s="223"/>
    </row>
    <row r="4812" spans="1:12" ht="25.5" customHeight="1">
      <c r="A4812" s="195"/>
      <c r="B4812" s="277"/>
      <c r="C4812" s="244"/>
      <c r="D4812" s="244"/>
      <c r="E4812" s="245"/>
      <c r="F4812" s="246"/>
      <c r="G4812" s="196"/>
      <c r="H4812" s="196"/>
      <c r="I4812" s="196"/>
      <c r="J4812" s="196"/>
      <c r="K4812" s="196"/>
      <c r="L4812" s="223"/>
    </row>
    <row r="4813" spans="1:12" ht="25.5" customHeight="1">
      <c r="A4813" s="195"/>
      <c r="B4813" s="277"/>
      <c r="C4813" s="244"/>
      <c r="D4813" s="244"/>
      <c r="E4813" s="245"/>
      <c r="F4813" s="246"/>
      <c r="G4813" s="196"/>
      <c r="H4813" s="196"/>
      <c r="I4813" s="196"/>
      <c r="J4813" s="196"/>
      <c r="K4813" s="196"/>
      <c r="L4813" s="223"/>
    </row>
    <row r="4814" spans="1:12" ht="25.5" customHeight="1">
      <c r="A4814" s="195"/>
      <c r="B4814" s="277"/>
      <c r="C4814" s="244"/>
      <c r="D4814" s="244"/>
      <c r="E4814" s="245"/>
      <c r="F4814" s="246"/>
      <c r="G4814" s="196"/>
      <c r="H4814" s="196"/>
      <c r="I4814" s="196"/>
      <c r="J4814" s="196"/>
      <c r="K4814" s="196"/>
      <c r="L4814" s="223"/>
    </row>
    <row r="4815" spans="1:12" ht="25.5" customHeight="1">
      <c r="A4815" s="195"/>
      <c r="B4815" s="277"/>
      <c r="C4815" s="244"/>
      <c r="D4815" s="244"/>
      <c r="E4815" s="245"/>
      <c r="F4815" s="246"/>
      <c r="G4815" s="196"/>
      <c r="H4815" s="196"/>
      <c r="I4815" s="196"/>
      <c r="J4815" s="196"/>
      <c r="K4815" s="196"/>
      <c r="L4815" s="223"/>
    </row>
    <row r="4816" spans="1:12" ht="25.5" customHeight="1">
      <c r="A4816" s="195"/>
      <c r="B4816" s="277"/>
      <c r="C4816" s="244"/>
      <c r="D4816" s="244"/>
      <c r="E4816" s="245"/>
      <c r="F4816" s="246"/>
      <c r="G4816" s="196"/>
      <c r="H4816" s="196"/>
      <c r="I4816" s="196"/>
      <c r="J4816" s="196"/>
      <c r="K4816" s="196"/>
      <c r="L4816" s="223"/>
    </row>
    <row r="4817" spans="1:12" ht="25.5" customHeight="1">
      <c r="A4817" s="195"/>
      <c r="B4817" s="277"/>
      <c r="C4817" s="244"/>
      <c r="D4817" s="244"/>
      <c r="E4817" s="245"/>
      <c r="F4817" s="246"/>
      <c r="G4817" s="196"/>
      <c r="H4817" s="196"/>
      <c r="I4817" s="196"/>
      <c r="J4817" s="196"/>
      <c r="K4817" s="196"/>
      <c r="L4817" s="223"/>
    </row>
    <row r="4818" spans="1:12" ht="25.5" customHeight="1">
      <c r="A4818" s="195"/>
      <c r="B4818" s="277"/>
      <c r="C4818" s="244"/>
      <c r="D4818" s="244"/>
      <c r="E4818" s="245"/>
      <c r="F4818" s="246"/>
      <c r="G4818" s="196"/>
      <c r="H4818" s="196"/>
      <c r="I4818" s="196"/>
      <c r="J4818" s="196"/>
      <c r="K4818" s="196"/>
      <c r="L4818" s="223"/>
    </row>
    <row r="4819" spans="1:12" ht="25.5" customHeight="1">
      <c r="A4819" s="195"/>
      <c r="B4819" s="277"/>
      <c r="C4819" s="244"/>
      <c r="D4819" s="244"/>
      <c r="E4819" s="245"/>
      <c r="F4819" s="246"/>
      <c r="G4819" s="196"/>
      <c r="H4819" s="196"/>
      <c r="I4819" s="196"/>
      <c r="J4819" s="196"/>
      <c r="K4819" s="196"/>
      <c r="L4819" s="223"/>
    </row>
    <row r="4820" spans="1:12" ht="25.5" customHeight="1">
      <c r="A4820" s="195"/>
      <c r="B4820" s="277"/>
      <c r="C4820" s="244"/>
      <c r="D4820" s="244"/>
      <c r="E4820" s="245"/>
      <c r="F4820" s="246"/>
      <c r="G4820" s="196"/>
      <c r="H4820" s="196"/>
      <c r="I4820" s="196"/>
      <c r="J4820" s="196"/>
      <c r="K4820" s="196"/>
      <c r="L4820" s="223"/>
    </row>
    <row r="4821" spans="1:12" ht="25.5" customHeight="1">
      <c r="A4821" s="195"/>
      <c r="B4821" s="277"/>
      <c r="C4821" s="244"/>
      <c r="D4821" s="244"/>
      <c r="E4821" s="245"/>
      <c r="F4821" s="246"/>
      <c r="G4821" s="196"/>
      <c r="H4821" s="196"/>
      <c r="I4821" s="196"/>
      <c r="J4821" s="196"/>
      <c r="K4821" s="196"/>
      <c r="L4821" s="223"/>
    </row>
    <row r="4822" spans="1:12" ht="25.5" customHeight="1">
      <c r="A4822" s="195"/>
      <c r="B4822" s="277"/>
      <c r="C4822" s="244"/>
      <c r="D4822" s="244"/>
      <c r="E4822" s="245"/>
      <c r="F4822" s="246"/>
      <c r="G4822" s="196"/>
      <c r="H4822" s="196"/>
      <c r="I4822" s="196"/>
      <c r="J4822" s="196"/>
      <c r="K4822" s="196"/>
      <c r="L4822" s="223"/>
    </row>
    <row r="4823" spans="1:12" ht="25.5" customHeight="1">
      <c r="A4823" s="195"/>
      <c r="B4823" s="277"/>
      <c r="C4823" s="244"/>
      <c r="D4823" s="244"/>
      <c r="E4823" s="245"/>
      <c r="F4823" s="246"/>
      <c r="G4823" s="196"/>
      <c r="H4823" s="196"/>
      <c r="I4823" s="196"/>
      <c r="J4823" s="196"/>
      <c r="K4823" s="196"/>
      <c r="L4823" s="223"/>
    </row>
    <row r="4824" spans="1:12" ht="25.5" customHeight="1">
      <c r="A4824" s="195"/>
      <c r="B4824" s="277"/>
      <c r="C4824" s="244"/>
      <c r="D4824" s="244"/>
      <c r="E4824" s="245"/>
      <c r="F4824" s="246"/>
      <c r="G4824" s="196"/>
      <c r="H4824" s="196"/>
      <c r="I4824" s="196"/>
      <c r="J4824" s="196"/>
      <c r="K4824" s="196"/>
      <c r="L4824" s="223"/>
    </row>
    <row r="4825" spans="1:12" ht="25.5" customHeight="1">
      <c r="A4825" s="195"/>
      <c r="B4825" s="277"/>
      <c r="C4825" s="244"/>
      <c r="D4825" s="244"/>
      <c r="E4825" s="245"/>
      <c r="F4825" s="246"/>
      <c r="G4825" s="196"/>
      <c r="H4825" s="196"/>
      <c r="I4825" s="196"/>
      <c r="J4825" s="196"/>
      <c r="K4825" s="196"/>
      <c r="L4825" s="223"/>
    </row>
    <row r="4826" spans="1:12" ht="25.5" customHeight="1">
      <c r="A4826" s="195"/>
      <c r="B4826" s="277"/>
      <c r="C4826" s="244"/>
      <c r="D4826" s="244"/>
      <c r="E4826" s="245"/>
      <c r="F4826" s="246"/>
      <c r="G4826" s="196"/>
      <c r="H4826" s="196"/>
      <c r="I4826" s="196"/>
      <c r="J4826" s="196"/>
      <c r="K4826" s="196"/>
      <c r="L4826" s="223"/>
    </row>
    <row r="4827" spans="1:12" ht="25.5" customHeight="1">
      <c r="A4827" s="195"/>
      <c r="B4827" s="277"/>
      <c r="C4827" s="244"/>
      <c r="D4827" s="244"/>
      <c r="E4827" s="245"/>
      <c r="F4827" s="246"/>
      <c r="G4827" s="196"/>
      <c r="H4827" s="196"/>
      <c r="I4827" s="196"/>
      <c r="J4827" s="196"/>
      <c r="K4827" s="196"/>
      <c r="L4827" s="223"/>
    </row>
    <row r="4828" spans="1:12" ht="25.5" customHeight="1">
      <c r="A4828" s="195"/>
      <c r="B4828" s="277"/>
      <c r="C4828" s="244"/>
      <c r="D4828" s="244"/>
      <c r="E4828" s="245"/>
      <c r="F4828" s="246"/>
      <c r="G4828" s="196"/>
      <c r="H4828" s="196"/>
      <c r="I4828" s="196"/>
      <c r="J4828" s="196"/>
      <c r="K4828" s="196"/>
      <c r="L4828" s="223"/>
    </row>
    <row r="4829" spans="1:12" ht="25.5" customHeight="1">
      <c r="A4829" s="195"/>
      <c r="B4829" s="277"/>
      <c r="C4829" s="244"/>
      <c r="D4829" s="244"/>
      <c r="E4829" s="245"/>
      <c r="F4829" s="246"/>
      <c r="G4829" s="196"/>
      <c r="H4829" s="196"/>
      <c r="I4829" s="196"/>
      <c r="J4829" s="196"/>
      <c r="K4829" s="196"/>
      <c r="L4829" s="223"/>
    </row>
    <row r="4830" spans="1:12" ht="25.5" customHeight="1">
      <c r="A4830" s="195"/>
      <c r="B4830" s="277"/>
      <c r="C4830" s="244"/>
      <c r="D4830" s="244"/>
      <c r="E4830" s="245"/>
      <c r="F4830" s="246"/>
      <c r="G4830" s="196"/>
      <c r="H4830" s="196"/>
      <c r="I4830" s="196"/>
      <c r="J4830" s="196"/>
      <c r="K4830" s="196"/>
      <c r="L4830" s="223"/>
    </row>
    <row r="4831" spans="1:12" ht="25.5" customHeight="1">
      <c r="A4831" s="195"/>
      <c r="B4831" s="277"/>
      <c r="C4831" s="244"/>
      <c r="D4831" s="244"/>
      <c r="E4831" s="245"/>
      <c r="F4831" s="246"/>
      <c r="G4831" s="196"/>
      <c r="H4831" s="196"/>
      <c r="I4831" s="196"/>
      <c r="J4831" s="196"/>
      <c r="K4831" s="196"/>
      <c r="L4831" s="223"/>
    </row>
    <row r="4832" spans="1:12" ht="25.5" customHeight="1">
      <c r="A4832" s="195"/>
      <c r="B4832" s="277"/>
      <c r="C4832" s="244"/>
      <c r="D4832" s="244"/>
      <c r="E4832" s="245"/>
      <c r="F4832" s="246"/>
      <c r="G4832" s="196"/>
      <c r="H4832" s="196"/>
      <c r="I4832" s="196"/>
      <c r="J4832" s="196"/>
      <c r="K4832" s="196"/>
      <c r="L4832" s="223"/>
    </row>
    <row r="4833" spans="1:12" ht="25.5" customHeight="1">
      <c r="A4833" s="195"/>
      <c r="B4833" s="277"/>
      <c r="C4833" s="244"/>
      <c r="D4833" s="244"/>
      <c r="E4833" s="245"/>
      <c r="F4833" s="246"/>
      <c r="G4833" s="196"/>
      <c r="H4833" s="196"/>
      <c r="I4833" s="196"/>
      <c r="J4833" s="196"/>
      <c r="K4833" s="196"/>
      <c r="L4833" s="223"/>
    </row>
    <row r="4834" spans="1:12" ht="25.5" customHeight="1">
      <c r="A4834" s="195"/>
      <c r="B4834" s="277"/>
      <c r="C4834" s="244"/>
      <c r="D4834" s="244"/>
      <c r="E4834" s="245"/>
      <c r="F4834" s="246"/>
      <c r="G4834" s="196"/>
      <c r="H4834" s="196"/>
      <c r="I4834" s="196"/>
      <c r="J4834" s="196"/>
      <c r="K4834" s="196"/>
      <c r="L4834" s="223"/>
    </row>
    <row r="4835" spans="1:12" ht="25.5" customHeight="1">
      <c r="A4835" s="195"/>
      <c r="B4835" s="277"/>
      <c r="C4835" s="244"/>
      <c r="D4835" s="244"/>
      <c r="E4835" s="245"/>
      <c r="F4835" s="246"/>
      <c r="G4835" s="196"/>
      <c r="H4835" s="196"/>
      <c r="I4835" s="196"/>
      <c r="J4835" s="196"/>
      <c r="K4835" s="196"/>
      <c r="L4835" s="223"/>
    </row>
    <row r="4836" spans="1:12" ht="25.5" customHeight="1">
      <c r="A4836" s="195"/>
      <c r="B4836" s="277"/>
      <c r="C4836" s="244"/>
      <c r="D4836" s="244"/>
      <c r="E4836" s="245"/>
      <c r="F4836" s="246"/>
      <c r="G4836" s="196"/>
      <c r="H4836" s="196"/>
      <c r="I4836" s="196"/>
      <c r="J4836" s="196"/>
      <c r="K4836" s="196"/>
      <c r="L4836" s="223"/>
    </row>
    <row r="4837" spans="1:12" ht="25.5" customHeight="1">
      <c r="A4837" s="195"/>
      <c r="B4837" s="277"/>
      <c r="C4837" s="244"/>
      <c r="D4837" s="244"/>
      <c r="E4837" s="245"/>
      <c r="F4837" s="246"/>
      <c r="G4837" s="196"/>
      <c r="H4837" s="196"/>
      <c r="I4837" s="196"/>
      <c r="J4837" s="196"/>
      <c r="K4837" s="196"/>
      <c r="L4837" s="223"/>
    </row>
    <row r="4838" spans="1:12" ht="25.5" customHeight="1">
      <c r="A4838" s="195"/>
      <c r="B4838" s="277"/>
      <c r="C4838" s="244"/>
      <c r="D4838" s="244"/>
      <c r="E4838" s="245"/>
      <c r="F4838" s="246"/>
      <c r="G4838" s="196"/>
      <c r="H4838" s="196"/>
      <c r="I4838" s="196"/>
      <c r="J4838" s="196"/>
      <c r="K4838" s="196"/>
      <c r="L4838" s="223"/>
    </row>
    <row r="4839" spans="1:12" ht="25.5" customHeight="1">
      <c r="A4839" s="195"/>
      <c r="B4839" s="277"/>
      <c r="C4839" s="244"/>
      <c r="D4839" s="244"/>
      <c r="E4839" s="245"/>
      <c r="F4839" s="246"/>
      <c r="G4839" s="196"/>
      <c r="H4839" s="196"/>
      <c r="I4839" s="196"/>
      <c r="J4839" s="196"/>
      <c r="K4839" s="196"/>
      <c r="L4839" s="223"/>
    </row>
    <row r="4840" spans="1:12" ht="25.5" customHeight="1">
      <c r="A4840" s="195"/>
      <c r="B4840" s="277"/>
      <c r="C4840" s="244"/>
      <c r="D4840" s="244"/>
      <c r="E4840" s="245"/>
      <c r="F4840" s="246"/>
      <c r="G4840" s="196"/>
      <c r="H4840" s="196"/>
      <c r="I4840" s="196"/>
      <c r="J4840" s="196"/>
      <c r="K4840" s="196"/>
      <c r="L4840" s="223"/>
    </row>
    <row r="4841" spans="1:12" ht="25.5" customHeight="1">
      <c r="A4841" s="195"/>
      <c r="B4841" s="277"/>
      <c r="C4841" s="244"/>
      <c r="D4841" s="244"/>
      <c r="E4841" s="245"/>
      <c r="F4841" s="246"/>
      <c r="G4841" s="196"/>
      <c r="H4841" s="196"/>
      <c r="I4841" s="196"/>
      <c r="J4841" s="196"/>
      <c r="K4841" s="196"/>
      <c r="L4841" s="223"/>
    </row>
    <row r="4842" spans="1:12" ht="25.5" customHeight="1">
      <c r="A4842" s="195"/>
      <c r="B4842" s="277"/>
      <c r="C4842" s="244"/>
      <c r="D4842" s="244"/>
      <c r="E4842" s="245"/>
      <c r="F4842" s="246"/>
      <c r="G4842" s="196"/>
      <c r="H4842" s="196"/>
      <c r="I4842" s="196"/>
      <c r="J4842" s="196"/>
      <c r="K4842" s="196"/>
      <c r="L4842" s="223"/>
    </row>
    <row r="4843" spans="1:12" ht="25.5" customHeight="1">
      <c r="A4843" s="195"/>
      <c r="B4843" s="277"/>
      <c r="C4843" s="244"/>
      <c r="D4843" s="244"/>
      <c r="E4843" s="245"/>
      <c r="F4843" s="246"/>
      <c r="G4843" s="196"/>
      <c r="H4843" s="196"/>
      <c r="I4843" s="196"/>
      <c r="J4843" s="196"/>
      <c r="K4843" s="196"/>
      <c r="L4843" s="223"/>
    </row>
    <row r="4844" spans="1:12" ht="25.5" customHeight="1">
      <c r="A4844" s="195"/>
      <c r="B4844" s="277"/>
      <c r="C4844" s="244"/>
      <c r="D4844" s="244"/>
      <c r="E4844" s="245"/>
      <c r="F4844" s="246"/>
      <c r="G4844" s="196"/>
      <c r="H4844" s="196"/>
      <c r="I4844" s="196"/>
      <c r="J4844" s="196"/>
      <c r="K4844" s="196"/>
      <c r="L4844" s="223"/>
    </row>
    <row r="4845" spans="1:12" ht="25.5" customHeight="1">
      <c r="A4845" s="195"/>
      <c r="B4845" s="277"/>
      <c r="C4845" s="244"/>
      <c r="D4845" s="244"/>
      <c r="E4845" s="245"/>
      <c r="F4845" s="246"/>
      <c r="G4845" s="196"/>
      <c r="H4845" s="196"/>
      <c r="I4845" s="196"/>
      <c r="J4845" s="196"/>
      <c r="K4845" s="196"/>
      <c r="L4845" s="223"/>
    </row>
    <row r="4846" spans="1:12" ht="25.5" customHeight="1">
      <c r="A4846" s="195"/>
      <c r="B4846" s="277"/>
      <c r="C4846" s="244"/>
      <c r="D4846" s="244"/>
      <c r="E4846" s="245"/>
      <c r="F4846" s="246"/>
      <c r="G4846" s="196"/>
      <c r="H4846" s="196"/>
      <c r="I4846" s="196"/>
      <c r="J4846" s="196"/>
      <c r="K4846" s="196"/>
      <c r="L4846" s="223"/>
    </row>
    <row r="4847" spans="1:12" ht="25.5" customHeight="1">
      <c r="A4847" s="195"/>
      <c r="B4847" s="277"/>
      <c r="C4847" s="244"/>
      <c r="D4847" s="244"/>
      <c r="E4847" s="245"/>
      <c r="F4847" s="246"/>
      <c r="G4847" s="196"/>
      <c r="H4847" s="196"/>
      <c r="I4847" s="196"/>
      <c r="J4847" s="196"/>
      <c r="K4847" s="196"/>
      <c r="L4847" s="223"/>
    </row>
    <row r="4848" spans="1:12" ht="25.5" customHeight="1">
      <c r="A4848" s="195"/>
      <c r="B4848" s="277"/>
      <c r="C4848" s="244"/>
      <c r="D4848" s="244"/>
      <c r="E4848" s="245"/>
      <c r="F4848" s="246"/>
      <c r="G4848" s="196"/>
      <c r="H4848" s="196"/>
      <c r="I4848" s="196"/>
      <c r="J4848" s="196"/>
      <c r="K4848" s="196"/>
      <c r="L4848" s="223"/>
    </row>
    <row r="4849" spans="1:12" ht="25.5" customHeight="1">
      <c r="A4849" s="195"/>
      <c r="B4849" s="277"/>
      <c r="C4849" s="244"/>
      <c r="D4849" s="244"/>
      <c r="E4849" s="245"/>
      <c r="F4849" s="246"/>
      <c r="G4849" s="196"/>
      <c r="H4849" s="196"/>
      <c r="I4849" s="196"/>
      <c r="J4849" s="196"/>
      <c r="K4849" s="196"/>
      <c r="L4849" s="223"/>
    </row>
    <row r="4850" spans="1:12" ht="25.5" customHeight="1">
      <c r="A4850" s="195"/>
      <c r="B4850" s="277"/>
      <c r="C4850" s="244"/>
      <c r="D4850" s="244"/>
      <c r="E4850" s="245"/>
      <c r="F4850" s="246"/>
      <c r="G4850" s="196"/>
      <c r="H4850" s="196"/>
      <c r="I4850" s="196"/>
      <c r="J4850" s="196"/>
      <c r="K4850" s="196"/>
      <c r="L4850" s="223"/>
    </row>
    <row r="4851" spans="1:12" ht="25.5" customHeight="1">
      <c r="A4851" s="195"/>
      <c r="B4851" s="277"/>
      <c r="C4851" s="244"/>
      <c r="D4851" s="244"/>
      <c r="E4851" s="245"/>
      <c r="F4851" s="246"/>
      <c r="G4851" s="196"/>
      <c r="H4851" s="196"/>
      <c r="I4851" s="196"/>
      <c r="J4851" s="196"/>
      <c r="K4851" s="196"/>
      <c r="L4851" s="223"/>
    </row>
    <row r="4852" spans="1:12" ht="25.5" customHeight="1">
      <c r="A4852" s="195"/>
      <c r="B4852" s="277"/>
      <c r="C4852" s="244"/>
      <c r="D4852" s="244"/>
      <c r="E4852" s="245"/>
      <c r="F4852" s="246"/>
      <c r="G4852" s="196"/>
      <c r="H4852" s="196"/>
      <c r="I4852" s="196"/>
      <c r="J4852" s="196"/>
      <c r="K4852" s="196"/>
      <c r="L4852" s="223"/>
    </row>
    <row r="4853" spans="1:12" ht="25.5" customHeight="1">
      <c r="A4853" s="195"/>
      <c r="B4853" s="277"/>
      <c r="C4853" s="244"/>
      <c r="D4853" s="244"/>
      <c r="E4853" s="245"/>
      <c r="F4853" s="246"/>
      <c r="G4853" s="196"/>
      <c r="H4853" s="196"/>
      <c r="I4853" s="196"/>
      <c r="J4853" s="196"/>
      <c r="K4853" s="196"/>
      <c r="L4853" s="223"/>
    </row>
    <row r="4854" spans="1:12" ht="25.5" customHeight="1">
      <c r="A4854" s="195"/>
      <c r="B4854" s="277"/>
      <c r="C4854" s="244"/>
      <c r="D4854" s="244"/>
      <c r="E4854" s="245"/>
      <c r="F4854" s="246"/>
      <c r="G4854" s="196"/>
      <c r="H4854" s="196"/>
      <c r="I4854" s="196"/>
      <c r="J4854" s="196"/>
      <c r="K4854" s="196"/>
      <c r="L4854" s="223"/>
    </row>
    <row r="4855" spans="1:12" ht="25.5" customHeight="1">
      <c r="A4855" s="195"/>
      <c r="B4855" s="277"/>
      <c r="C4855" s="244"/>
      <c r="D4855" s="244"/>
      <c r="E4855" s="245"/>
      <c r="F4855" s="246"/>
      <c r="G4855" s="196"/>
      <c r="H4855" s="196"/>
      <c r="I4855" s="196"/>
      <c r="J4855" s="196"/>
      <c r="K4855" s="196"/>
      <c r="L4855" s="223"/>
    </row>
    <row r="4856" spans="1:12" ht="25.5" customHeight="1">
      <c r="A4856" s="195"/>
      <c r="B4856" s="277"/>
      <c r="C4856" s="244"/>
      <c r="D4856" s="244"/>
      <c r="E4856" s="245"/>
      <c r="F4856" s="246"/>
      <c r="G4856" s="196"/>
      <c r="H4856" s="196"/>
      <c r="I4856" s="196"/>
      <c r="J4856" s="196"/>
      <c r="K4856" s="196"/>
      <c r="L4856" s="223"/>
    </row>
    <row r="4857" spans="1:12" ht="25.5" customHeight="1">
      <c r="A4857" s="195"/>
      <c r="B4857" s="277"/>
      <c r="C4857" s="244"/>
      <c r="D4857" s="244"/>
      <c r="E4857" s="245"/>
      <c r="F4857" s="246"/>
      <c r="G4857" s="196"/>
      <c r="H4857" s="196"/>
      <c r="I4857" s="196"/>
      <c r="J4857" s="196"/>
      <c r="K4857" s="196"/>
      <c r="L4857" s="223"/>
    </row>
    <row r="4858" spans="1:12" ht="25.5" customHeight="1">
      <c r="A4858" s="195"/>
      <c r="B4858" s="277"/>
      <c r="C4858" s="244"/>
      <c r="D4858" s="244"/>
      <c r="E4858" s="245"/>
      <c r="F4858" s="246"/>
      <c r="G4858" s="196"/>
      <c r="H4858" s="196"/>
      <c r="I4858" s="196"/>
      <c r="J4858" s="196"/>
      <c r="K4858" s="196"/>
      <c r="L4858" s="223"/>
    </row>
    <row r="4859" spans="1:12" ht="25.5" customHeight="1">
      <c r="A4859" s="195"/>
      <c r="B4859" s="277"/>
      <c r="C4859" s="244"/>
      <c r="D4859" s="244"/>
      <c r="E4859" s="245"/>
      <c r="F4859" s="246"/>
      <c r="G4859" s="196"/>
      <c r="H4859" s="196"/>
      <c r="I4859" s="196"/>
      <c r="J4859" s="196"/>
      <c r="K4859" s="196"/>
      <c r="L4859" s="223"/>
    </row>
    <row r="4860" spans="1:12" ht="25.5" customHeight="1">
      <c r="A4860" s="195"/>
      <c r="B4860" s="277"/>
      <c r="C4860" s="244"/>
      <c r="D4860" s="244"/>
      <c r="E4860" s="245"/>
      <c r="F4860" s="246"/>
      <c r="G4860" s="196"/>
      <c r="H4860" s="196"/>
      <c r="I4860" s="196"/>
      <c r="J4860" s="196"/>
      <c r="K4860" s="196"/>
      <c r="L4860" s="223"/>
    </row>
    <row r="4861" spans="1:12" ht="25.5" customHeight="1">
      <c r="A4861" s="195"/>
      <c r="B4861" s="277"/>
      <c r="C4861" s="244"/>
      <c r="D4861" s="244"/>
      <c r="E4861" s="245"/>
      <c r="F4861" s="246"/>
      <c r="G4861" s="196"/>
      <c r="H4861" s="196"/>
      <c r="I4861" s="196"/>
      <c r="J4861" s="196"/>
      <c r="K4861" s="196"/>
      <c r="L4861" s="223"/>
    </row>
    <row r="4862" spans="1:12" ht="25.5" customHeight="1">
      <c r="A4862" s="195"/>
      <c r="B4862" s="277"/>
      <c r="C4862" s="244"/>
      <c r="D4862" s="244"/>
      <c r="E4862" s="245"/>
      <c r="F4862" s="246"/>
      <c r="G4862" s="196"/>
      <c r="H4862" s="196"/>
      <c r="I4862" s="196"/>
      <c r="J4862" s="196"/>
      <c r="K4862" s="196"/>
      <c r="L4862" s="223"/>
    </row>
    <row r="4863" spans="1:12" ht="25.5" customHeight="1">
      <c r="A4863" s="195"/>
      <c r="B4863" s="277"/>
      <c r="C4863" s="244"/>
      <c r="D4863" s="244"/>
      <c r="E4863" s="245"/>
      <c r="F4863" s="246"/>
      <c r="G4863" s="196"/>
      <c r="H4863" s="196"/>
      <c r="I4863" s="196"/>
      <c r="J4863" s="196"/>
      <c r="K4863" s="196"/>
      <c r="L4863" s="223"/>
    </row>
    <row r="4864" spans="1:12" ht="25.5" customHeight="1">
      <c r="A4864" s="195"/>
      <c r="B4864" s="277"/>
      <c r="C4864" s="244"/>
      <c r="D4864" s="244"/>
      <c r="E4864" s="245"/>
      <c r="F4864" s="246"/>
      <c r="G4864" s="196"/>
      <c r="H4864" s="196"/>
      <c r="I4864" s="196"/>
      <c r="J4864" s="196"/>
      <c r="K4864" s="196"/>
      <c r="L4864" s="223"/>
    </row>
    <row r="4865" spans="1:12" ht="25.5" customHeight="1">
      <c r="A4865" s="195"/>
      <c r="B4865" s="277"/>
      <c r="C4865" s="244"/>
      <c r="D4865" s="244"/>
      <c r="E4865" s="245"/>
      <c r="F4865" s="246"/>
      <c r="G4865" s="196"/>
      <c r="H4865" s="196"/>
      <c r="I4865" s="196"/>
      <c r="J4865" s="196"/>
      <c r="K4865" s="196"/>
      <c r="L4865" s="223"/>
    </row>
    <row r="4866" spans="1:12" ht="25.5" customHeight="1">
      <c r="A4866" s="195"/>
      <c r="B4866" s="277"/>
      <c r="C4866" s="244"/>
      <c r="D4866" s="244"/>
      <c r="E4866" s="245"/>
      <c r="F4866" s="246"/>
      <c r="G4866" s="196"/>
      <c r="H4866" s="196"/>
      <c r="I4866" s="196"/>
      <c r="J4866" s="196"/>
      <c r="K4866" s="196"/>
      <c r="L4866" s="223"/>
    </row>
    <row r="4867" spans="1:12" ht="25.5" customHeight="1">
      <c r="A4867" s="195"/>
      <c r="B4867" s="277"/>
      <c r="C4867" s="244"/>
      <c r="D4867" s="244"/>
      <c r="E4867" s="245"/>
      <c r="F4867" s="246"/>
      <c r="G4867" s="196"/>
      <c r="H4867" s="196"/>
      <c r="I4867" s="196"/>
      <c r="J4867" s="196"/>
      <c r="K4867" s="196"/>
      <c r="L4867" s="223"/>
    </row>
    <row r="4868" spans="1:12" ht="25.5" customHeight="1">
      <c r="A4868" s="195"/>
      <c r="B4868" s="277"/>
      <c r="C4868" s="244"/>
      <c r="D4868" s="244"/>
      <c r="E4868" s="245"/>
      <c r="F4868" s="246"/>
      <c r="G4868" s="196"/>
      <c r="H4868" s="196"/>
      <c r="I4868" s="196"/>
      <c r="J4868" s="196"/>
      <c r="K4868" s="196"/>
      <c r="L4868" s="223"/>
    </row>
    <row r="4869" spans="1:12" ht="25.5" customHeight="1">
      <c r="A4869" s="195"/>
      <c r="B4869" s="277"/>
      <c r="C4869" s="244"/>
      <c r="D4869" s="244"/>
      <c r="E4869" s="245"/>
      <c r="F4869" s="246"/>
      <c r="G4869" s="196"/>
      <c r="H4869" s="196"/>
      <c r="I4869" s="196"/>
      <c r="J4869" s="196"/>
      <c r="K4869" s="196"/>
      <c r="L4869" s="223"/>
    </row>
    <row r="4870" spans="1:12" ht="25.5" customHeight="1">
      <c r="A4870" s="195"/>
      <c r="B4870" s="277"/>
      <c r="C4870" s="244"/>
      <c r="D4870" s="244"/>
      <c r="E4870" s="245"/>
      <c r="F4870" s="246"/>
      <c r="G4870" s="196"/>
      <c r="H4870" s="196"/>
      <c r="I4870" s="196"/>
      <c r="J4870" s="196"/>
      <c r="K4870" s="196"/>
      <c r="L4870" s="223"/>
    </row>
    <row r="4871" spans="1:12" ht="25.5" customHeight="1">
      <c r="A4871" s="195"/>
      <c r="B4871" s="277"/>
      <c r="C4871" s="244"/>
      <c r="D4871" s="244"/>
      <c r="E4871" s="245"/>
      <c r="F4871" s="246"/>
      <c r="G4871" s="196"/>
      <c r="H4871" s="196"/>
      <c r="I4871" s="196"/>
      <c r="J4871" s="196"/>
      <c r="K4871" s="196"/>
      <c r="L4871" s="223"/>
    </row>
    <row r="4872" spans="1:12" ht="25.5" customHeight="1">
      <c r="A4872" s="195"/>
      <c r="B4872" s="277"/>
      <c r="C4872" s="244"/>
      <c r="D4872" s="244"/>
      <c r="E4872" s="245"/>
      <c r="F4872" s="246"/>
      <c r="G4872" s="196"/>
      <c r="H4872" s="196"/>
      <c r="I4872" s="196"/>
      <c r="J4872" s="196"/>
      <c r="K4872" s="196"/>
      <c r="L4872" s="223"/>
    </row>
    <row r="4873" spans="1:12" ht="25.5" customHeight="1">
      <c r="A4873" s="195"/>
      <c r="B4873" s="277"/>
      <c r="C4873" s="244"/>
      <c r="D4873" s="244"/>
      <c r="E4873" s="245"/>
      <c r="F4873" s="246"/>
      <c r="G4873" s="196"/>
      <c r="H4873" s="196"/>
      <c r="I4873" s="196"/>
      <c r="J4873" s="196"/>
      <c r="K4873" s="196"/>
      <c r="L4873" s="223"/>
    </row>
    <row r="4874" spans="1:12" ht="25.5" customHeight="1">
      <c r="A4874" s="195"/>
      <c r="B4874" s="277"/>
      <c r="C4874" s="244"/>
      <c r="D4874" s="244"/>
      <c r="E4874" s="245"/>
      <c r="F4874" s="246"/>
      <c r="G4874" s="196"/>
      <c r="H4874" s="196"/>
      <c r="I4874" s="196"/>
      <c r="J4874" s="196"/>
      <c r="K4874" s="196"/>
      <c r="L4874" s="223"/>
    </row>
    <row r="4875" spans="1:12" ht="25.5" customHeight="1">
      <c r="A4875" s="195"/>
      <c r="B4875" s="277"/>
      <c r="C4875" s="244"/>
      <c r="D4875" s="244"/>
      <c r="E4875" s="245"/>
      <c r="F4875" s="246"/>
      <c r="G4875" s="196"/>
      <c r="H4875" s="196"/>
      <c r="I4875" s="196"/>
      <c r="J4875" s="196"/>
      <c r="K4875" s="196"/>
      <c r="L4875" s="223"/>
    </row>
    <row r="4876" spans="1:12" ht="25.5" customHeight="1">
      <c r="A4876" s="195"/>
      <c r="B4876" s="277"/>
      <c r="C4876" s="244"/>
      <c r="D4876" s="244"/>
      <c r="E4876" s="245"/>
      <c r="F4876" s="246"/>
      <c r="G4876" s="196"/>
      <c r="H4876" s="196"/>
      <c r="I4876" s="196"/>
      <c r="J4876" s="196"/>
      <c r="K4876" s="196"/>
      <c r="L4876" s="223"/>
    </row>
    <row r="4877" spans="1:12" ht="25.5" customHeight="1">
      <c r="A4877" s="195"/>
      <c r="B4877" s="277"/>
      <c r="C4877" s="244"/>
      <c r="D4877" s="244"/>
      <c r="E4877" s="245"/>
      <c r="F4877" s="246"/>
      <c r="G4877" s="196"/>
      <c r="H4877" s="196"/>
      <c r="I4877" s="196"/>
      <c r="J4877" s="196"/>
      <c r="K4877" s="196"/>
      <c r="L4877" s="223"/>
    </row>
    <row r="4878" spans="1:12" ht="25.5" customHeight="1">
      <c r="A4878" s="195"/>
      <c r="B4878" s="277"/>
      <c r="C4878" s="244"/>
      <c r="D4878" s="244"/>
      <c r="E4878" s="245"/>
      <c r="F4878" s="246"/>
      <c r="G4878" s="196"/>
      <c r="H4878" s="196"/>
      <c r="I4878" s="196"/>
      <c r="J4878" s="196"/>
      <c r="K4878" s="196"/>
      <c r="L4878" s="223"/>
    </row>
    <row r="4879" spans="1:12" ht="25.5" customHeight="1">
      <c r="A4879" s="195"/>
      <c r="B4879" s="277"/>
      <c r="C4879" s="244"/>
      <c r="D4879" s="244"/>
      <c r="E4879" s="245"/>
      <c r="F4879" s="246"/>
      <c r="G4879" s="196"/>
      <c r="H4879" s="196"/>
      <c r="I4879" s="196"/>
      <c r="J4879" s="196"/>
      <c r="K4879" s="196"/>
      <c r="L4879" s="223"/>
    </row>
    <row r="4880" spans="1:12" ht="25.5" customHeight="1">
      <c r="A4880" s="195"/>
      <c r="B4880" s="277"/>
      <c r="C4880" s="244"/>
      <c r="D4880" s="244"/>
      <c r="E4880" s="245"/>
      <c r="F4880" s="246"/>
      <c r="G4880" s="196"/>
      <c r="H4880" s="196"/>
      <c r="I4880" s="196"/>
      <c r="J4880" s="196"/>
      <c r="K4880" s="196"/>
      <c r="L4880" s="223"/>
    </row>
    <row r="4881" spans="1:12" ht="25.5" customHeight="1">
      <c r="A4881" s="195"/>
      <c r="B4881" s="277"/>
      <c r="C4881" s="244"/>
      <c r="D4881" s="244"/>
      <c r="E4881" s="245"/>
      <c r="F4881" s="246"/>
      <c r="G4881" s="196"/>
      <c r="H4881" s="196"/>
      <c r="I4881" s="196"/>
      <c r="J4881" s="196"/>
      <c r="K4881" s="196"/>
      <c r="L4881" s="223"/>
    </row>
    <row r="4882" spans="1:12" ht="25.5" customHeight="1">
      <c r="A4882" s="195"/>
      <c r="B4882" s="277"/>
      <c r="C4882" s="244"/>
      <c r="D4882" s="244"/>
      <c r="E4882" s="245"/>
      <c r="F4882" s="246"/>
      <c r="G4882" s="196"/>
      <c r="H4882" s="196"/>
      <c r="I4882" s="196"/>
      <c r="J4882" s="196"/>
      <c r="K4882" s="196"/>
      <c r="L4882" s="223"/>
    </row>
    <row r="4883" spans="1:12" ht="25.5" customHeight="1">
      <c r="A4883" s="195"/>
      <c r="B4883" s="277"/>
      <c r="C4883" s="244"/>
      <c r="D4883" s="244"/>
      <c r="E4883" s="245"/>
      <c r="F4883" s="246"/>
      <c r="G4883" s="196"/>
      <c r="H4883" s="196"/>
      <c r="I4883" s="196"/>
      <c r="J4883" s="196"/>
      <c r="K4883" s="196"/>
      <c r="L4883" s="223"/>
    </row>
    <row r="4884" spans="1:12" ht="25.5" customHeight="1">
      <c r="A4884" s="195"/>
      <c r="B4884" s="277"/>
      <c r="C4884" s="244"/>
      <c r="D4884" s="244"/>
      <c r="E4884" s="245"/>
      <c r="F4884" s="246"/>
      <c r="G4884" s="196"/>
      <c r="H4884" s="196"/>
      <c r="I4884" s="196"/>
      <c r="J4884" s="196"/>
      <c r="K4884" s="196"/>
      <c r="L4884" s="223"/>
    </row>
    <row r="4885" spans="1:12" ht="25.5" customHeight="1">
      <c r="A4885" s="195"/>
      <c r="B4885" s="277"/>
      <c r="C4885" s="244"/>
      <c r="D4885" s="244"/>
      <c r="E4885" s="245"/>
      <c r="F4885" s="246"/>
      <c r="G4885" s="196"/>
      <c r="H4885" s="196"/>
      <c r="I4885" s="196"/>
      <c r="J4885" s="196"/>
      <c r="K4885" s="196"/>
      <c r="L4885" s="223"/>
    </row>
    <row r="4886" spans="1:12" ht="25.5" customHeight="1">
      <c r="A4886" s="195"/>
      <c r="B4886" s="277"/>
      <c r="C4886" s="244"/>
      <c r="D4886" s="244"/>
      <c r="E4886" s="245"/>
      <c r="F4886" s="246"/>
      <c r="G4886" s="196"/>
      <c r="H4886" s="196"/>
      <c r="I4886" s="196"/>
      <c r="J4886" s="196"/>
      <c r="K4886" s="196"/>
      <c r="L4886" s="223"/>
    </row>
    <row r="4887" spans="1:12" ht="25.5" customHeight="1">
      <c r="A4887" s="195"/>
      <c r="B4887" s="277"/>
      <c r="C4887" s="244"/>
      <c r="D4887" s="244"/>
      <c r="E4887" s="245"/>
      <c r="F4887" s="246"/>
      <c r="G4887" s="196"/>
      <c r="H4887" s="196"/>
      <c r="I4887" s="196"/>
      <c r="J4887" s="196"/>
      <c r="K4887" s="196"/>
      <c r="L4887" s="223"/>
    </row>
    <row r="4888" spans="1:12" ht="25.5" customHeight="1">
      <c r="A4888" s="195"/>
      <c r="B4888" s="277"/>
      <c r="C4888" s="244"/>
      <c r="D4888" s="244"/>
      <c r="E4888" s="245"/>
      <c r="F4888" s="246"/>
      <c r="G4888" s="196"/>
      <c r="H4888" s="196"/>
      <c r="I4888" s="196"/>
      <c r="J4888" s="196"/>
      <c r="K4888" s="196"/>
      <c r="L4888" s="223"/>
    </row>
    <row r="4889" spans="1:12" ht="25.5" customHeight="1">
      <c r="A4889" s="195"/>
      <c r="B4889" s="277"/>
      <c r="C4889" s="244"/>
      <c r="D4889" s="244"/>
      <c r="E4889" s="245"/>
      <c r="F4889" s="246"/>
      <c r="G4889" s="196"/>
      <c r="H4889" s="196"/>
      <c r="I4889" s="196"/>
      <c r="J4889" s="196"/>
      <c r="K4889" s="196"/>
      <c r="L4889" s="223"/>
    </row>
    <row r="4890" spans="1:12" ht="25.5" customHeight="1">
      <c r="A4890" s="195"/>
      <c r="B4890" s="277"/>
      <c r="C4890" s="244"/>
      <c r="D4890" s="244"/>
      <c r="E4890" s="245"/>
      <c r="F4890" s="246"/>
      <c r="G4890" s="196"/>
      <c r="H4890" s="196"/>
      <c r="I4890" s="196"/>
      <c r="J4890" s="196"/>
      <c r="K4890" s="196"/>
      <c r="L4890" s="223"/>
    </row>
    <row r="4891" spans="1:12" ht="25.5" customHeight="1">
      <c r="A4891" s="195"/>
      <c r="B4891" s="277"/>
      <c r="C4891" s="244"/>
      <c r="D4891" s="244"/>
      <c r="E4891" s="245"/>
      <c r="F4891" s="246"/>
      <c r="G4891" s="196"/>
      <c r="H4891" s="196"/>
      <c r="I4891" s="196"/>
      <c r="J4891" s="196"/>
      <c r="K4891" s="196"/>
      <c r="L4891" s="223"/>
    </row>
    <row r="4892" spans="1:12" ht="25.5" customHeight="1">
      <c r="A4892" s="195"/>
      <c r="B4892" s="277"/>
      <c r="C4892" s="244"/>
      <c r="D4892" s="244"/>
      <c r="E4892" s="245"/>
      <c r="F4892" s="246"/>
      <c r="G4892" s="196"/>
      <c r="H4892" s="196"/>
      <c r="I4892" s="196"/>
      <c r="J4892" s="196"/>
      <c r="K4892" s="196"/>
      <c r="L4892" s="223"/>
    </row>
    <row r="4893" spans="1:12" ht="25.5" customHeight="1">
      <c r="A4893" s="195"/>
      <c r="B4893" s="277"/>
      <c r="C4893" s="244"/>
      <c r="D4893" s="244"/>
      <c r="E4893" s="245"/>
      <c r="F4893" s="246"/>
      <c r="G4893" s="196"/>
      <c r="H4893" s="196"/>
      <c r="I4893" s="196"/>
      <c r="J4893" s="196"/>
      <c r="K4893" s="196"/>
      <c r="L4893" s="223"/>
    </row>
    <row r="4894" spans="1:12" ht="25.5" customHeight="1">
      <c r="A4894" s="195"/>
      <c r="B4894" s="277"/>
      <c r="C4894" s="244"/>
      <c r="D4894" s="244"/>
      <c r="E4894" s="245"/>
      <c r="F4894" s="246"/>
      <c r="G4894" s="196"/>
      <c r="H4894" s="196"/>
      <c r="I4894" s="196"/>
      <c r="J4894" s="196"/>
      <c r="K4894" s="196"/>
      <c r="L4894" s="223"/>
    </row>
    <row r="4895" spans="1:12" ht="25.5" customHeight="1">
      <c r="A4895" s="195"/>
      <c r="B4895" s="277"/>
      <c r="C4895" s="244"/>
      <c r="D4895" s="244"/>
      <c r="E4895" s="245"/>
      <c r="F4895" s="246"/>
      <c r="G4895" s="196"/>
      <c r="H4895" s="196"/>
      <c r="I4895" s="196"/>
      <c r="J4895" s="196"/>
      <c r="K4895" s="196"/>
      <c r="L4895" s="223"/>
    </row>
    <row r="4896" spans="1:12" ht="25.5" customHeight="1">
      <c r="A4896" s="195"/>
      <c r="B4896" s="277"/>
      <c r="C4896" s="244"/>
      <c r="D4896" s="244"/>
      <c r="E4896" s="245"/>
      <c r="F4896" s="246"/>
      <c r="G4896" s="196"/>
      <c r="H4896" s="196"/>
      <c r="I4896" s="196"/>
      <c r="J4896" s="196"/>
      <c r="K4896" s="196"/>
      <c r="L4896" s="223"/>
    </row>
    <row r="4897" spans="1:12" ht="25.5" customHeight="1">
      <c r="A4897" s="195"/>
      <c r="B4897" s="277"/>
      <c r="C4897" s="244"/>
      <c r="D4897" s="244"/>
      <c r="E4897" s="245"/>
      <c r="F4897" s="246"/>
      <c r="G4897" s="196"/>
      <c r="H4897" s="196"/>
      <c r="I4897" s="196"/>
      <c r="J4897" s="196"/>
      <c r="K4897" s="196"/>
      <c r="L4897" s="223"/>
    </row>
    <row r="4898" spans="1:12" ht="25.5" customHeight="1">
      <c r="A4898" s="195"/>
      <c r="B4898" s="277"/>
      <c r="C4898" s="244"/>
      <c r="D4898" s="244"/>
      <c r="E4898" s="245"/>
      <c r="F4898" s="246"/>
      <c r="G4898" s="196"/>
      <c r="H4898" s="196"/>
      <c r="I4898" s="196"/>
      <c r="J4898" s="196"/>
      <c r="K4898" s="196"/>
      <c r="L4898" s="223"/>
    </row>
    <row r="4899" spans="1:12" ht="25.5" customHeight="1">
      <c r="A4899" s="195"/>
      <c r="B4899" s="277"/>
      <c r="C4899" s="244"/>
      <c r="D4899" s="244"/>
      <c r="E4899" s="245"/>
      <c r="F4899" s="246"/>
      <c r="G4899" s="196"/>
      <c r="H4899" s="196"/>
      <c r="I4899" s="196"/>
      <c r="J4899" s="196"/>
      <c r="K4899" s="196"/>
      <c r="L4899" s="223"/>
    </row>
    <row r="4900" spans="1:12" ht="25.5" customHeight="1">
      <c r="A4900" s="195"/>
      <c r="B4900" s="277"/>
      <c r="C4900" s="244"/>
      <c r="D4900" s="244"/>
      <c r="E4900" s="245"/>
      <c r="F4900" s="246"/>
      <c r="G4900" s="196"/>
      <c r="H4900" s="196"/>
      <c r="I4900" s="196"/>
      <c r="J4900" s="196"/>
      <c r="K4900" s="196"/>
      <c r="L4900" s="223"/>
    </row>
    <row r="4901" spans="1:12" ht="25.5" customHeight="1">
      <c r="A4901" s="195"/>
      <c r="B4901" s="277"/>
      <c r="C4901" s="244"/>
      <c r="D4901" s="244"/>
      <c r="E4901" s="245"/>
      <c r="F4901" s="246"/>
      <c r="G4901" s="196"/>
      <c r="H4901" s="196"/>
      <c r="I4901" s="196"/>
      <c r="J4901" s="196"/>
      <c r="K4901" s="196"/>
      <c r="L4901" s="223"/>
    </row>
    <row r="4902" spans="1:12" ht="25.5" customHeight="1">
      <c r="A4902" s="195"/>
      <c r="B4902" s="277"/>
      <c r="C4902" s="244"/>
      <c r="D4902" s="244"/>
      <c r="E4902" s="245"/>
      <c r="F4902" s="246"/>
      <c r="G4902" s="196"/>
      <c r="H4902" s="196"/>
      <c r="I4902" s="196"/>
      <c r="J4902" s="196"/>
      <c r="K4902" s="196"/>
      <c r="L4902" s="223"/>
    </row>
    <row r="4903" spans="1:12" ht="25.5" customHeight="1">
      <c r="A4903" s="195"/>
      <c r="B4903" s="277"/>
      <c r="C4903" s="244"/>
      <c r="D4903" s="244"/>
      <c r="E4903" s="245"/>
      <c r="F4903" s="246"/>
      <c r="G4903" s="196"/>
      <c r="H4903" s="196"/>
      <c r="I4903" s="196"/>
      <c r="J4903" s="196"/>
      <c r="K4903" s="196"/>
      <c r="L4903" s="223"/>
    </row>
    <row r="4904" spans="1:12" ht="25.5" customHeight="1">
      <c r="A4904" s="195"/>
      <c r="B4904" s="277"/>
      <c r="C4904" s="244"/>
      <c r="D4904" s="244"/>
      <c r="E4904" s="245"/>
      <c r="F4904" s="246"/>
      <c r="G4904" s="196"/>
      <c r="H4904" s="196"/>
      <c r="I4904" s="196"/>
      <c r="J4904" s="196"/>
      <c r="K4904" s="196"/>
      <c r="L4904" s="223"/>
    </row>
    <row r="4905" spans="1:12" ht="25.5" customHeight="1">
      <c r="A4905" s="195"/>
      <c r="B4905" s="277"/>
      <c r="C4905" s="244"/>
      <c r="D4905" s="244"/>
      <c r="E4905" s="245"/>
      <c r="F4905" s="246"/>
      <c r="G4905" s="196"/>
      <c r="H4905" s="196"/>
      <c r="I4905" s="196"/>
      <c r="J4905" s="196"/>
      <c r="K4905" s="196"/>
      <c r="L4905" s="223"/>
    </row>
    <row r="4906" spans="1:12" ht="25.5" customHeight="1">
      <c r="A4906" s="195"/>
      <c r="B4906" s="277"/>
      <c r="C4906" s="244"/>
      <c r="D4906" s="244"/>
      <c r="E4906" s="245"/>
      <c r="F4906" s="246"/>
      <c r="G4906" s="196"/>
      <c r="H4906" s="196"/>
      <c r="I4906" s="196"/>
      <c r="J4906" s="196"/>
      <c r="K4906" s="196"/>
      <c r="L4906" s="223"/>
    </row>
    <row r="4907" spans="1:12" ht="25.5" customHeight="1">
      <c r="A4907" s="195"/>
      <c r="B4907" s="277"/>
      <c r="C4907" s="244"/>
      <c r="D4907" s="244"/>
      <c r="E4907" s="245"/>
      <c r="F4907" s="246"/>
      <c r="G4907" s="196"/>
      <c r="H4907" s="196"/>
      <c r="I4907" s="196"/>
      <c r="J4907" s="196"/>
      <c r="K4907" s="196"/>
      <c r="L4907" s="223"/>
    </row>
    <row r="4908" spans="1:12" ht="25.5" customHeight="1">
      <c r="A4908" s="195"/>
      <c r="B4908" s="277"/>
      <c r="C4908" s="244"/>
      <c r="D4908" s="244"/>
      <c r="E4908" s="245"/>
      <c r="F4908" s="246"/>
      <c r="G4908" s="196"/>
      <c r="H4908" s="196"/>
      <c r="I4908" s="196"/>
      <c r="J4908" s="196"/>
      <c r="K4908" s="196"/>
      <c r="L4908" s="223"/>
    </row>
    <row r="4909" spans="1:12" ht="25.5" customHeight="1">
      <c r="A4909" s="195"/>
      <c r="B4909" s="277"/>
      <c r="C4909" s="244"/>
      <c r="D4909" s="244"/>
      <c r="E4909" s="245"/>
      <c r="F4909" s="246"/>
      <c r="G4909" s="196"/>
      <c r="H4909" s="196"/>
      <c r="I4909" s="196"/>
      <c r="J4909" s="196"/>
      <c r="K4909" s="196"/>
      <c r="L4909" s="223"/>
    </row>
    <row r="4910" spans="1:12" ht="25.5" customHeight="1">
      <c r="A4910" s="195"/>
      <c r="B4910" s="277"/>
      <c r="C4910" s="244"/>
      <c r="D4910" s="244"/>
      <c r="E4910" s="245"/>
      <c r="F4910" s="246"/>
      <c r="G4910" s="196"/>
      <c r="H4910" s="196"/>
      <c r="I4910" s="196"/>
      <c r="J4910" s="196"/>
      <c r="K4910" s="196"/>
      <c r="L4910" s="223"/>
    </row>
    <row r="4911" spans="1:12" ht="25.5" customHeight="1">
      <c r="A4911" s="195"/>
      <c r="B4911" s="277"/>
      <c r="C4911" s="244"/>
      <c r="D4911" s="244"/>
      <c r="E4911" s="245"/>
      <c r="F4911" s="246"/>
      <c r="G4911" s="196"/>
      <c r="H4911" s="196"/>
      <c r="I4911" s="196"/>
      <c r="J4911" s="196"/>
      <c r="K4911" s="196"/>
      <c r="L4911" s="223"/>
    </row>
    <row r="4912" spans="1:12" ht="25.5" customHeight="1">
      <c r="A4912" s="195"/>
      <c r="B4912" s="277"/>
      <c r="C4912" s="244"/>
      <c r="D4912" s="244"/>
      <c r="E4912" s="245"/>
      <c r="F4912" s="246"/>
      <c r="G4912" s="196"/>
      <c r="H4912" s="196"/>
      <c r="I4912" s="196"/>
      <c r="J4912" s="196"/>
      <c r="K4912" s="196"/>
      <c r="L4912" s="223"/>
    </row>
    <row r="4913" spans="1:12" ht="25.5" customHeight="1">
      <c r="A4913" s="195"/>
      <c r="B4913" s="277"/>
      <c r="C4913" s="244"/>
      <c r="D4913" s="244"/>
      <c r="E4913" s="245"/>
      <c r="F4913" s="246"/>
      <c r="G4913" s="196"/>
      <c r="H4913" s="196"/>
      <c r="I4913" s="196"/>
      <c r="J4913" s="196"/>
      <c r="K4913" s="196"/>
      <c r="L4913" s="223"/>
    </row>
    <row r="4914" spans="1:12" ht="25.5" customHeight="1">
      <c r="A4914" s="195"/>
      <c r="B4914" s="277"/>
      <c r="C4914" s="244"/>
      <c r="D4914" s="244"/>
      <c r="E4914" s="245"/>
      <c r="F4914" s="246"/>
      <c r="G4914" s="196"/>
      <c r="H4914" s="196"/>
      <c r="I4914" s="196"/>
      <c r="J4914" s="196"/>
      <c r="K4914" s="196"/>
      <c r="L4914" s="223"/>
    </row>
    <row r="4915" spans="1:12" ht="25.5" customHeight="1">
      <c r="A4915" s="195"/>
      <c r="B4915" s="277"/>
      <c r="C4915" s="244"/>
      <c r="D4915" s="244"/>
      <c r="E4915" s="245"/>
      <c r="F4915" s="246"/>
      <c r="G4915" s="196"/>
      <c r="H4915" s="196"/>
      <c r="I4915" s="196"/>
      <c r="J4915" s="196"/>
      <c r="K4915" s="196"/>
      <c r="L4915" s="223"/>
    </row>
    <row r="4916" spans="1:12" ht="25.5" customHeight="1">
      <c r="A4916" s="195"/>
      <c r="B4916" s="277"/>
      <c r="C4916" s="244"/>
      <c r="D4916" s="244"/>
      <c r="E4916" s="245"/>
      <c r="F4916" s="246"/>
      <c r="G4916" s="196"/>
      <c r="H4916" s="196"/>
      <c r="I4916" s="196"/>
      <c r="J4916" s="196"/>
      <c r="K4916" s="196"/>
      <c r="L4916" s="223"/>
    </row>
    <row r="4917" spans="1:12" ht="25.5" customHeight="1">
      <c r="A4917" s="195"/>
      <c r="B4917" s="277"/>
      <c r="C4917" s="244"/>
      <c r="D4917" s="244"/>
      <c r="E4917" s="245"/>
      <c r="F4917" s="246"/>
      <c r="G4917" s="196"/>
      <c r="H4917" s="196"/>
      <c r="I4917" s="196"/>
      <c r="J4917" s="196"/>
      <c r="K4917" s="196"/>
      <c r="L4917" s="223"/>
    </row>
    <row r="4918" spans="1:12" ht="25.5" customHeight="1">
      <c r="A4918" s="195"/>
      <c r="B4918" s="277"/>
      <c r="C4918" s="244"/>
      <c r="D4918" s="244"/>
      <c r="E4918" s="245"/>
      <c r="F4918" s="246"/>
      <c r="G4918" s="196"/>
      <c r="H4918" s="196"/>
      <c r="I4918" s="196"/>
      <c r="J4918" s="196"/>
      <c r="K4918" s="196"/>
      <c r="L4918" s="223"/>
    </row>
    <row r="4919" spans="1:12" ht="25.5" customHeight="1">
      <c r="A4919" s="195"/>
      <c r="B4919" s="277"/>
      <c r="C4919" s="244"/>
      <c r="D4919" s="244"/>
      <c r="E4919" s="245"/>
      <c r="F4919" s="246"/>
      <c r="G4919" s="196"/>
      <c r="H4919" s="196"/>
      <c r="I4919" s="196"/>
      <c r="J4919" s="196"/>
      <c r="K4919" s="196"/>
      <c r="L4919" s="223"/>
    </row>
    <row r="4920" spans="1:12" ht="25.5" customHeight="1">
      <c r="A4920" s="195"/>
      <c r="B4920" s="277"/>
      <c r="C4920" s="244"/>
      <c r="D4920" s="244"/>
      <c r="E4920" s="245"/>
      <c r="F4920" s="246"/>
      <c r="G4920" s="196"/>
      <c r="H4920" s="196"/>
      <c r="I4920" s="196"/>
      <c r="J4920" s="196"/>
      <c r="K4920" s="196"/>
      <c r="L4920" s="223"/>
    </row>
    <row r="4921" spans="1:12" ht="25.5" customHeight="1">
      <c r="A4921" s="195"/>
      <c r="B4921" s="277"/>
      <c r="C4921" s="244"/>
      <c r="D4921" s="244"/>
      <c r="E4921" s="245"/>
      <c r="F4921" s="246"/>
      <c r="G4921" s="196"/>
      <c r="H4921" s="196"/>
      <c r="I4921" s="196"/>
      <c r="J4921" s="196"/>
      <c r="K4921" s="196"/>
      <c r="L4921" s="223"/>
    </row>
    <row r="4922" spans="1:12" ht="25.5" customHeight="1">
      <c r="A4922" s="195"/>
      <c r="B4922" s="277"/>
      <c r="C4922" s="244"/>
      <c r="D4922" s="244"/>
      <c r="E4922" s="245"/>
      <c r="F4922" s="246"/>
      <c r="G4922" s="196"/>
      <c r="H4922" s="196"/>
      <c r="I4922" s="196"/>
      <c r="J4922" s="196"/>
      <c r="K4922" s="196"/>
      <c r="L4922" s="223"/>
    </row>
    <row r="4923" spans="1:12" ht="25.5" customHeight="1">
      <c r="A4923" s="195"/>
      <c r="B4923" s="277"/>
      <c r="C4923" s="244"/>
      <c r="D4923" s="244"/>
      <c r="E4923" s="245"/>
      <c r="F4923" s="246"/>
      <c r="G4923" s="196"/>
      <c r="H4923" s="196"/>
      <c r="I4923" s="196"/>
      <c r="J4923" s="196"/>
      <c r="K4923" s="196"/>
      <c r="L4923" s="223"/>
    </row>
    <row r="4924" spans="1:12" ht="25.5" customHeight="1">
      <c r="A4924" s="195"/>
      <c r="B4924" s="277"/>
      <c r="C4924" s="244"/>
      <c r="D4924" s="244"/>
      <c r="E4924" s="245"/>
      <c r="F4924" s="246"/>
      <c r="G4924" s="196"/>
      <c r="H4924" s="196"/>
      <c r="I4924" s="196"/>
      <c r="J4924" s="196"/>
      <c r="K4924" s="196"/>
      <c r="L4924" s="223"/>
    </row>
    <row r="4925" spans="1:12" ht="25.5" customHeight="1">
      <c r="A4925" s="195"/>
      <c r="B4925" s="277"/>
      <c r="C4925" s="244"/>
      <c r="D4925" s="244"/>
      <c r="E4925" s="245"/>
      <c r="F4925" s="246"/>
      <c r="G4925" s="196"/>
      <c r="H4925" s="196"/>
      <c r="I4925" s="196"/>
      <c r="J4925" s="196"/>
      <c r="K4925" s="196"/>
      <c r="L4925" s="223"/>
    </row>
    <row r="4926" spans="1:12" ht="25.5" customHeight="1">
      <c r="A4926" s="195"/>
      <c r="B4926" s="277"/>
      <c r="C4926" s="244"/>
      <c r="D4926" s="244"/>
      <c r="E4926" s="245"/>
      <c r="F4926" s="246"/>
      <c r="G4926" s="196"/>
      <c r="H4926" s="196"/>
      <c r="I4926" s="196"/>
      <c r="J4926" s="196"/>
      <c r="K4926" s="196"/>
      <c r="L4926" s="223"/>
    </row>
    <row r="4927" spans="1:12" ht="25.5" customHeight="1">
      <c r="A4927" s="195"/>
      <c r="B4927" s="277"/>
      <c r="C4927" s="244"/>
      <c r="D4927" s="244"/>
      <c r="E4927" s="245"/>
      <c r="F4927" s="246"/>
      <c r="G4927" s="196"/>
      <c r="H4927" s="196"/>
      <c r="I4927" s="196"/>
      <c r="J4927" s="196"/>
      <c r="K4927" s="196"/>
      <c r="L4927" s="223"/>
    </row>
    <row r="4928" spans="1:12" ht="25.5" customHeight="1">
      <c r="A4928" s="195"/>
      <c r="B4928" s="277"/>
      <c r="C4928" s="244"/>
      <c r="D4928" s="244"/>
      <c r="E4928" s="245"/>
      <c r="F4928" s="246"/>
      <c r="G4928" s="196"/>
      <c r="H4928" s="196"/>
      <c r="I4928" s="196"/>
      <c r="J4928" s="196"/>
      <c r="K4928" s="196"/>
      <c r="L4928" s="223"/>
    </row>
    <row r="4929" spans="1:12" ht="25.5" customHeight="1">
      <c r="A4929" s="195"/>
      <c r="B4929" s="277"/>
      <c r="C4929" s="244"/>
      <c r="D4929" s="244"/>
      <c r="E4929" s="245"/>
      <c r="F4929" s="246"/>
      <c r="G4929" s="196"/>
      <c r="H4929" s="196"/>
      <c r="I4929" s="196"/>
      <c r="J4929" s="196"/>
      <c r="K4929" s="196"/>
      <c r="L4929" s="223"/>
    </row>
    <row r="4930" spans="1:12" ht="25.5" customHeight="1">
      <c r="A4930" s="195"/>
      <c r="B4930" s="277"/>
      <c r="C4930" s="244"/>
      <c r="D4930" s="244"/>
      <c r="E4930" s="245"/>
      <c r="F4930" s="246"/>
      <c r="G4930" s="196"/>
      <c r="H4930" s="196"/>
      <c r="I4930" s="196"/>
      <c r="J4930" s="196"/>
      <c r="K4930" s="196"/>
      <c r="L4930" s="223"/>
    </row>
    <row r="4931" spans="1:12" ht="25.5" customHeight="1">
      <c r="A4931" s="195"/>
      <c r="B4931" s="277"/>
      <c r="C4931" s="244"/>
      <c r="D4931" s="244"/>
      <c r="E4931" s="245"/>
      <c r="F4931" s="246"/>
      <c r="G4931" s="196"/>
      <c r="H4931" s="196"/>
      <c r="I4931" s="196"/>
      <c r="J4931" s="196"/>
      <c r="K4931" s="196"/>
      <c r="L4931" s="223"/>
    </row>
    <row r="4932" spans="1:12" ht="25.5" customHeight="1">
      <c r="A4932" s="195"/>
      <c r="B4932" s="277"/>
      <c r="C4932" s="244"/>
      <c r="D4932" s="244"/>
      <c r="E4932" s="245"/>
      <c r="F4932" s="246"/>
      <c r="G4932" s="196"/>
      <c r="H4932" s="196"/>
      <c r="I4932" s="196"/>
      <c r="J4932" s="196"/>
      <c r="K4932" s="196"/>
      <c r="L4932" s="223"/>
    </row>
    <row r="4933" spans="1:12" ht="25.5" customHeight="1">
      <c r="A4933" s="195"/>
      <c r="B4933" s="277"/>
      <c r="C4933" s="244"/>
      <c r="D4933" s="244"/>
      <c r="E4933" s="245"/>
      <c r="F4933" s="246"/>
      <c r="G4933" s="196"/>
      <c r="H4933" s="196"/>
      <c r="I4933" s="196"/>
      <c r="J4933" s="196"/>
      <c r="K4933" s="196"/>
      <c r="L4933" s="223"/>
    </row>
    <row r="4934" spans="1:12" ht="25.5" customHeight="1">
      <c r="A4934" s="195"/>
      <c r="B4934" s="277"/>
      <c r="C4934" s="244"/>
      <c r="D4934" s="244"/>
      <c r="E4934" s="245"/>
      <c r="F4934" s="246"/>
      <c r="G4934" s="196"/>
      <c r="H4934" s="196"/>
      <c r="I4934" s="196"/>
      <c r="J4934" s="196"/>
      <c r="K4934" s="196"/>
      <c r="L4934" s="223"/>
    </row>
    <row r="4935" spans="1:12" ht="25.5" customHeight="1">
      <c r="A4935" s="195"/>
      <c r="B4935" s="277"/>
      <c r="C4935" s="244"/>
      <c r="D4935" s="244"/>
      <c r="E4935" s="245"/>
      <c r="F4935" s="246"/>
      <c r="G4935" s="196"/>
      <c r="H4935" s="196"/>
      <c r="I4935" s="196"/>
      <c r="J4935" s="196"/>
      <c r="K4935" s="196"/>
      <c r="L4935" s="223"/>
    </row>
    <row r="4936" spans="1:12" ht="25.5" customHeight="1">
      <c r="A4936" s="195"/>
      <c r="B4936" s="277"/>
      <c r="C4936" s="244"/>
      <c r="D4936" s="244"/>
      <c r="E4936" s="245"/>
      <c r="F4936" s="246"/>
      <c r="G4936" s="196"/>
      <c r="H4936" s="196"/>
      <c r="I4936" s="196"/>
      <c r="J4936" s="196"/>
      <c r="K4936" s="196"/>
      <c r="L4936" s="223"/>
    </row>
    <row r="4937" spans="1:12" ht="25.5" customHeight="1">
      <c r="A4937" s="195"/>
      <c r="B4937" s="277"/>
      <c r="C4937" s="244"/>
      <c r="D4937" s="244"/>
      <c r="E4937" s="245"/>
      <c r="F4937" s="246"/>
      <c r="G4937" s="196"/>
      <c r="H4937" s="196"/>
      <c r="I4937" s="196"/>
      <c r="J4937" s="196"/>
      <c r="K4937" s="196"/>
      <c r="L4937" s="223"/>
    </row>
    <row r="4938" spans="1:12" ht="25.5" customHeight="1">
      <c r="A4938" s="195"/>
      <c r="B4938" s="277"/>
      <c r="C4938" s="244"/>
      <c r="D4938" s="244"/>
      <c r="E4938" s="245"/>
      <c r="F4938" s="246"/>
      <c r="G4938" s="196"/>
      <c r="H4938" s="196"/>
      <c r="I4938" s="196"/>
      <c r="J4938" s="196"/>
      <c r="K4938" s="196"/>
      <c r="L4938" s="223"/>
    </row>
    <row r="4939" spans="1:12" ht="25.5" customHeight="1">
      <c r="A4939" s="195"/>
      <c r="B4939" s="277"/>
      <c r="C4939" s="244"/>
      <c r="D4939" s="244"/>
      <c r="E4939" s="245"/>
      <c r="F4939" s="246"/>
      <c r="G4939" s="196"/>
      <c r="H4939" s="196"/>
      <c r="I4939" s="196"/>
      <c r="J4939" s="196"/>
      <c r="K4939" s="196"/>
      <c r="L4939" s="223"/>
    </row>
    <row r="4940" spans="1:12" ht="25.5" customHeight="1">
      <c r="A4940" s="195"/>
      <c r="B4940" s="277"/>
      <c r="C4940" s="244"/>
      <c r="D4940" s="244"/>
      <c r="E4940" s="245"/>
      <c r="F4940" s="246"/>
      <c r="G4940" s="196"/>
      <c r="H4940" s="196"/>
      <c r="I4940" s="196"/>
      <c r="J4940" s="196"/>
      <c r="K4940" s="196"/>
      <c r="L4940" s="223"/>
    </row>
    <row r="4941" spans="1:12" ht="25.5" customHeight="1">
      <c r="A4941" s="195"/>
      <c r="B4941" s="277"/>
      <c r="C4941" s="244"/>
      <c r="D4941" s="244"/>
      <c r="E4941" s="245"/>
      <c r="F4941" s="246"/>
      <c r="G4941" s="196"/>
      <c r="H4941" s="196"/>
      <c r="I4941" s="196"/>
      <c r="J4941" s="196"/>
      <c r="K4941" s="196"/>
      <c r="L4941" s="223"/>
    </row>
    <row r="4942" spans="1:12" ht="25.5" customHeight="1">
      <c r="A4942" s="195"/>
      <c r="B4942" s="277"/>
      <c r="C4942" s="244"/>
      <c r="D4942" s="244"/>
      <c r="E4942" s="245"/>
      <c r="F4942" s="246"/>
      <c r="G4942" s="196"/>
      <c r="H4942" s="196"/>
      <c r="I4942" s="196"/>
      <c r="J4942" s="196"/>
      <c r="K4942" s="196"/>
      <c r="L4942" s="223"/>
    </row>
    <row r="4943" spans="1:12" ht="25.5" customHeight="1">
      <c r="A4943" s="195"/>
      <c r="B4943" s="277"/>
      <c r="C4943" s="244"/>
      <c r="D4943" s="244"/>
      <c r="E4943" s="245"/>
      <c r="F4943" s="246"/>
      <c r="G4943" s="196"/>
      <c r="H4943" s="196"/>
      <c r="I4943" s="196"/>
      <c r="J4943" s="196"/>
      <c r="K4943" s="196"/>
      <c r="L4943" s="223"/>
    </row>
    <row r="4944" spans="1:12" ht="25.5" customHeight="1">
      <c r="A4944" s="195"/>
      <c r="B4944" s="277"/>
      <c r="C4944" s="244"/>
      <c r="D4944" s="244"/>
      <c r="E4944" s="245"/>
      <c r="F4944" s="246"/>
      <c r="G4944" s="196"/>
      <c r="H4944" s="196"/>
      <c r="I4944" s="196"/>
      <c r="J4944" s="196"/>
      <c r="K4944" s="196"/>
      <c r="L4944" s="223"/>
    </row>
    <row r="4945" spans="1:12" ht="25.5" customHeight="1">
      <c r="A4945" s="195"/>
      <c r="B4945" s="277"/>
      <c r="C4945" s="244"/>
      <c r="D4945" s="244"/>
      <c r="E4945" s="245"/>
      <c r="F4945" s="246"/>
      <c r="G4945" s="196"/>
      <c r="H4945" s="196"/>
      <c r="I4945" s="196"/>
      <c r="J4945" s="196"/>
      <c r="K4945" s="196"/>
      <c r="L4945" s="223"/>
    </row>
    <row r="4946" spans="1:12" ht="25.5" customHeight="1">
      <c r="A4946" s="195"/>
      <c r="B4946" s="277"/>
      <c r="C4946" s="244"/>
      <c r="D4946" s="244"/>
      <c r="E4946" s="245"/>
      <c r="F4946" s="246"/>
      <c r="G4946" s="196"/>
      <c r="H4946" s="196"/>
      <c r="I4946" s="196"/>
      <c r="J4946" s="196"/>
      <c r="K4946" s="196"/>
      <c r="L4946" s="223"/>
    </row>
    <row r="4947" spans="1:12" ht="25.5" customHeight="1">
      <c r="A4947" s="195"/>
      <c r="B4947" s="277"/>
      <c r="C4947" s="244"/>
      <c r="D4947" s="244"/>
      <c r="E4947" s="245"/>
      <c r="F4947" s="246"/>
      <c r="G4947" s="196"/>
      <c r="H4947" s="196"/>
      <c r="I4947" s="196"/>
      <c r="J4947" s="196"/>
      <c r="K4947" s="196"/>
      <c r="L4947" s="223"/>
    </row>
    <row r="4948" spans="1:12" ht="25.5" customHeight="1">
      <c r="A4948" s="195"/>
      <c r="B4948" s="277"/>
      <c r="C4948" s="244"/>
      <c r="D4948" s="244"/>
      <c r="E4948" s="245"/>
      <c r="F4948" s="246"/>
      <c r="G4948" s="196"/>
      <c r="H4948" s="196"/>
      <c r="I4948" s="196"/>
      <c r="J4948" s="196"/>
      <c r="K4948" s="196"/>
      <c r="L4948" s="223"/>
    </row>
    <row r="4949" spans="1:12" ht="25.5" customHeight="1">
      <c r="A4949" s="195"/>
      <c r="B4949" s="277"/>
      <c r="C4949" s="244"/>
      <c r="D4949" s="244"/>
      <c r="E4949" s="245"/>
      <c r="F4949" s="246"/>
      <c r="G4949" s="196"/>
      <c r="H4949" s="196"/>
      <c r="I4949" s="196"/>
      <c r="J4949" s="196"/>
      <c r="K4949" s="196"/>
      <c r="L4949" s="223"/>
    </row>
    <row r="4950" spans="1:12" ht="25.5" customHeight="1">
      <c r="A4950" s="195"/>
      <c r="B4950" s="277"/>
      <c r="C4950" s="244"/>
      <c r="D4950" s="244"/>
      <c r="E4950" s="245"/>
      <c r="F4950" s="246"/>
      <c r="G4950" s="196"/>
      <c r="H4950" s="196"/>
      <c r="I4950" s="196"/>
      <c r="J4950" s="196"/>
      <c r="K4950" s="196"/>
      <c r="L4950" s="223"/>
    </row>
    <row r="4951" spans="1:12" ht="25.5" customHeight="1">
      <c r="A4951" s="195"/>
      <c r="B4951" s="277"/>
      <c r="C4951" s="244"/>
      <c r="D4951" s="244"/>
      <c r="E4951" s="245"/>
      <c r="F4951" s="246"/>
      <c r="G4951" s="196"/>
      <c r="H4951" s="196"/>
      <c r="I4951" s="196"/>
      <c r="J4951" s="196"/>
      <c r="K4951" s="196"/>
      <c r="L4951" s="223"/>
    </row>
    <row r="4952" spans="1:12" ht="25.5" customHeight="1">
      <c r="A4952" s="195"/>
      <c r="B4952" s="277"/>
      <c r="C4952" s="244"/>
      <c r="D4952" s="244"/>
      <c r="E4952" s="245"/>
      <c r="F4952" s="246"/>
      <c r="G4952" s="196"/>
      <c r="H4952" s="196"/>
      <c r="I4952" s="196"/>
      <c r="J4952" s="196"/>
      <c r="K4952" s="196"/>
      <c r="L4952" s="223"/>
    </row>
    <row r="4953" spans="1:12" ht="25.5" customHeight="1">
      <c r="A4953" s="195"/>
      <c r="B4953" s="277"/>
      <c r="C4953" s="244"/>
      <c r="D4953" s="244"/>
      <c r="E4953" s="245"/>
      <c r="F4953" s="246"/>
      <c r="G4953" s="196"/>
      <c r="H4953" s="196"/>
      <c r="I4953" s="196"/>
      <c r="J4953" s="196"/>
      <c r="K4953" s="196"/>
      <c r="L4953" s="223"/>
    </row>
    <row r="4954" spans="1:12" ht="25.5" customHeight="1">
      <c r="A4954" s="195"/>
      <c r="B4954" s="277"/>
      <c r="C4954" s="244"/>
      <c r="D4954" s="244"/>
      <c r="E4954" s="245"/>
      <c r="F4954" s="246"/>
      <c r="G4954" s="196"/>
      <c r="H4954" s="196"/>
      <c r="I4954" s="196"/>
      <c r="J4954" s="196"/>
      <c r="K4954" s="196"/>
      <c r="L4954" s="223"/>
    </row>
    <row r="4955" spans="1:12" ht="25.5" customHeight="1">
      <c r="A4955" s="195"/>
      <c r="B4955" s="277"/>
      <c r="C4955" s="244"/>
      <c r="D4955" s="244"/>
      <c r="E4955" s="245"/>
      <c r="F4955" s="246"/>
      <c r="G4955" s="196"/>
      <c r="H4955" s="196"/>
      <c r="I4955" s="196"/>
      <c r="J4955" s="196"/>
      <c r="K4955" s="196"/>
      <c r="L4955" s="223"/>
    </row>
    <row r="4956" spans="1:12" ht="25.5" customHeight="1">
      <c r="A4956" s="195"/>
      <c r="B4956" s="277"/>
      <c r="C4956" s="244"/>
      <c r="D4956" s="244"/>
      <c r="E4956" s="245"/>
      <c r="F4956" s="246"/>
      <c r="G4956" s="196"/>
      <c r="H4956" s="196"/>
      <c r="I4956" s="196"/>
      <c r="J4956" s="196"/>
      <c r="K4956" s="196"/>
      <c r="L4956" s="223"/>
    </row>
    <row r="4957" spans="1:12" ht="25.5" customHeight="1">
      <c r="A4957" s="195"/>
      <c r="B4957" s="277"/>
      <c r="C4957" s="244"/>
      <c r="D4957" s="244"/>
      <c r="E4957" s="245"/>
      <c r="F4957" s="246"/>
      <c r="G4957" s="196"/>
      <c r="H4957" s="196"/>
      <c r="I4957" s="196"/>
      <c r="J4957" s="196"/>
      <c r="K4957" s="196"/>
      <c r="L4957" s="223"/>
    </row>
    <row r="4958" spans="1:12" ht="25.5" customHeight="1">
      <c r="A4958" s="195"/>
      <c r="B4958" s="277"/>
      <c r="C4958" s="244"/>
      <c r="D4958" s="244"/>
      <c r="E4958" s="245"/>
      <c r="F4958" s="246"/>
      <c r="G4958" s="196"/>
      <c r="H4958" s="196"/>
      <c r="I4958" s="196"/>
      <c r="J4958" s="196"/>
      <c r="K4958" s="196"/>
      <c r="L4958" s="223"/>
    </row>
    <row r="4959" spans="1:12" ht="25.5" customHeight="1">
      <c r="A4959" s="195"/>
      <c r="B4959" s="277"/>
      <c r="C4959" s="244"/>
      <c r="D4959" s="244"/>
      <c r="E4959" s="245"/>
      <c r="F4959" s="246"/>
      <c r="G4959" s="196"/>
      <c r="H4959" s="196"/>
      <c r="I4959" s="196"/>
      <c r="J4959" s="196"/>
      <c r="K4959" s="196"/>
      <c r="L4959" s="223"/>
    </row>
    <row r="4960" spans="1:12" ht="25.5" customHeight="1">
      <c r="A4960" s="195"/>
      <c r="B4960" s="277"/>
      <c r="C4960" s="244"/>
      <c r="D4960" s="244"/>
      <c r="E4960" s="245"/>
      <c r="F4960" s="246"/>
      <c r="G4960" s="196"/>
      <c r="H4960" s="196"/>
      <c r="I4960" s="196"/>
      <c r="J4960" s="196"/>
      <c r="K4960" s="196"/>
      <c r="L4960" s="223"/>
    </row>
    <row r="4961" spans="1:12" ht="25.5" customHeight="1">
      <c r="A4961" s="195"/>
      <c r="B4961" s="277"/>
      <c r="C4961" s="244"/>
      <c r="D4961" s="244"/>
      <c r="E4961" s="245"/>
      <c r="F4961" s="246"/>
      <c r="G4961" s="196"/>
      <c r="H4961" s="196"/>
      <c r="I4961" s="196"/>
      <c r="J4961" s="196"/>
      <c r="K4961" s="196"/>
      <c r="L4961" s="223"/>
    </row>
    <row r="4962" spans="1:12" ht="25.5" customHeight="1">
      <c r="A4962" s="195"/>
      <c r="B4962" s="277"/>
      <c r="C4962" s="244"/>
      <c r="D4962" s="244"/>
      <c r="E4962" s="245"/>
      <c r="F4962" s="246"/>
      <c r="G4962" s="196"/>
      <c r="H4962" s="196"/>
      <c r="I4962" s="196"/>
      <c r="J4962" s="196"/>
      <c r="K4962" s="196"/>
      <c r="L4962" s="223"/>
    </row>
    <row r="4963" spans="1:12" ht="25.5" customHeight="1">
      <c r="A4963" s="195"/>
      <c r="B4963" s="277"/>
      <c r="C4963" s="244"/>
      <c r="D4963" s="244"/>
      <c r="E4963" s="245"/>
      <c r="F4963" s="246"/>
      <c r="G4963" s="196"/>
      <c r="H4963" s="196"/>
      <c r="I4963" s="196"/>
      <c r="J4963" s="196"/>
      <c r="K4963" s="196"/>
      <c r="L4963" s="223"/>
    </row>
    <row r="4964" spans="1:12" ht="25.5" customHeight="1">
      <c r="A4964" s="195"/>
      <c r="B4964" s="277"/>
      <c r="C4964" s="244"/>
      <c r="D4964" s="244"/>
      <c r="E4964" s="245"/>
      <c r="F4964" s="246"/>
      <c r="G4964" s="196"/>
      <c r="H4964" s="196"/>
      <c r="I4964" s="196"/>
      <c r="J4964" s="196"/>
      <c r="K4964" s="196"/>
      <c r="L4964" s="223"/>
    </row>
    <row r="4965" spans="1:12" ht="25.5" customHeight="1">
      <c r="A4965" s="195"/>
      <c r="B4965" s="277"/>
      <c r="C4965" s="244"/>
      <c r="D4965" s="244"/>
      <c r="E4965" s="245"/>
      <c r="F4965" s="246"/>
      <c r="G4965" s="196"/>
      <c r="H4965" s="196"/>
      <c r="I4965" s="196"/>
      <c r="J4965" s="196"/>
      <c r="K4965" s="196"/>
      <c r="L4965" s="223"/>
    </row>
    <row r="4966" spans="1:12" ht="25.5" customHeight="1">
      <c r="A4966" s="195"/>
      <c r="B4966" s="277"/>
      <c r="C4966" s="244"/>
      <c r="D4966" s="244"/>
      <c r="E4966" s="245"/>
      <c r="F4966" s="246"/>
      <c r="G4966" s="196"/>
      <c r="H4966" s="196"/>
      <c r="I4966" s="196"/>
      <c r="J4966" s="196"/>
      <c r="K4966" s="196"/>
      <c r="L4966" s="223"/>
    </row>
    <row r="4967" spans="1:12" ht="25.5" customHeight="1">
      <c r="A4967" s="195"/>
      <c r="B4967" s="277"/>
      <c r="C4967" s="244"/>
      <c r="D4967" s="244"/>
      <c r="E4967" s="245"/>
      <c r="F4967" s="246"/>
      <c r="G4967" s="196"/>
      <c r="H4967" s="196"/>
      <c r="I4967" s="196"/>
      <c r="J4967" s="196"/>
      <c r="K4967" s="196"/>
      <c r="L4967" s="223"/>
    </row>
    <row r="4968" spans="1:12" ht="25.5" customHeight="1">
      <c r="A4968" s="195"/>
      <c r="B4968" s="277"/>
      <c r="C4968" s="244"/>
      <c r="D4968" s="244"/>
      <c r="E4968" s="245"/>
      <c r="F4968" s="246"/>
      <c r="G4968" s="196"/>
      <c r="H4968" s="196"/>
      <c r="I4968" s="196"/>
      <c r="J4968" s="196"/>
      <c r="K4968" s="196"/>
      <c r="L4968" s="223"/>
    </row>
    <row r="4969" spans="1:12" ht="25.5" customHeight="1">
      <c r="A4969" s="195"/>
      <c r="B4969" s="277"/>
      <c r="C4969" s="244"/>
      <c r="D4969" s="244"/>
      <c r="E4969" s="245"/>
      <c r="F4969" s="246"/>
      <c r="G4969" s="196"/>
      <c r="H4969" s="196"/>
      <c r="I4969" s="196"/>
      <c r="J4969" s="196"/>
      <c r="K4969" s="196"/>
      <c r="L4969" s="223"/>
    </row>
    <row r="4970" spans="1:12" ht="25.5" customHeight="1">
      <c r="A4970" s="195"/>
      <c r="B4970" s="277"/>
      <c r="C4970" s="244"/>
      <c r="D4970" s="244"/>
      <c r="E4970" s="245"/>
      <c r="F4970" s="246"/>
      <c r="G4970" s="196"/>
      <c r="H4970" s="196"/>
      <c r="I4970" s="196"/>
      <c r="J4970" s="196"/>
      <c r="K4970" s="196"/>
      <c r="L4970" s="223"/>
    </row>
    <row r="4971" spans="1:12" ht="25.5" customHeight="1">
      <c r="A4971" s="195"/>
      <c r="B4971" s="277"/>
      <c r="C4971" s="244"/>
      <c r="D4971" s="244"/>
      <c r="E4971" s="245"/>
      <c r="F4971" s="246"/>
      <c r="G4971" s="196"/>
      <c r="H4971" s="196"/>
      <c r="I4971" s="196"/>
      <c r="J4971" s="196"/>
      <c r="K4971" s="196"/>
      <c r="L4971" s="223"/>
    </row>
    <row r="4972" spans="1:12" ht="25.5" customHeight="1">
      <c r="A4972" s="195"/>
      <c r="B4972" s="277"/>
      <c r="C4972" s="244"/>
      <c r="D4972" s="244"/>
      <c r="E4972" s="245"/>
      <c r="F4972" s="246"/>
      <c r="G4972" s="196"/>
      <c r="H4972" s="196"/>
      <c r="I4972" s="196"/>
      <c r="J4972" s="196"/>
      <c r="K4972" s="196"/>
      <c r="L4972" s="223"/>
    </row>
    <row r="4973" spans="1:12" ht="25.5" customHeight="1">
      <c r="A4973" s="195"/>
      <c r="B4973" s="277"/>
      <c r="C4973" s="244"/>
      <c r="D4973" s="244"/>
      <c r="E4973" s="245"/>
      <c r="F4973" s="246"/>
      <c r="G4973" s="196"/>
      <c r="H4973" s="196"/>
      <c r="I4973" s="196"/>
      <c r="J4973" s="196"/>
      <c r="K4973" s="196"/>
      <c r="L4973" s="223"/>
    </row>
    <row r="4974" spans="1:12" ht="25.5" customHeight="1">
      <c r="A4974" s="195"/>
      <c r="B4974" s="277"/>
      <c r="C4974" s="244"/>
      <c r="D4974" s="244"/>
      <c r="E4974" s="245"/>
      <c r="F4974" s="246"/>
      <c r="G4974" s="196"/>
      <c r="H4974" s="196"/>
      <c r="I4974" s="196"/>
      <c r="J4974" s="196"/>
      <c r="K4974" s="196"/>
      <c r="L4974" s="223"/>
    </row>
    <row r="4975" spans="1:12" ht="25.5" customHeight="1">
      <c r="A4975" s="195"/>
      <c r="B4975" s="277"/>
      <c r="C4975" s="244"/>
      <c r="D4975" s="244"/>
      <c r="E4975" s="245"/>
      <c r="F4975" s="246"/>
      <c r="G4975" s="196"/>
      <c r="H4975" s="196"/>
      <c r="I4975" s="196"/>
      <c r="J4975" s="196"/>
      <c r="K4975" s="196"/>
      <c r="L4975" s="223"/>
    </row>
    <row r="4976" spans="1:12" ht="25.5" customHeight="1">
      <c r="A4976" s="195"/>
      <c r="B4976" s="277"/>
      <c r="C4976" s="244"/>
      <c r="D4976" s="244"/>
      <c r="E4976" s="245"/>
      <c r="F4976" s="246"/>
      <c r="G4976" s="196"/>
      <c r="H4976" s="196"/>
      <c r="I4976" s="196"/>
      <c r="J4976" s="196"/>
      <c r="K4976" s="196"/>
      <c r="L4976" s="223"/>
    </row>
    <row r="4977" spans="1:12" ht="25.5" customHeight="1">
      <c r="A4977" s="195"/>
      <c r="B4977" s="277"/>
      <c r="C4977" s="244"/>
      <c r="D4977" s="244"/>
      <c r="E4977" s="245"/>
      <c r="F4977" s="246"/>
      <c r="G4977" s="196"/>
      <c r="H4977" s="196"/>
      <c r="I4977" s="196"/>
      <c r="J4977" s="196"/>
      <c r="K4977" s="196"/>
      <c r="L4977" s="223"/>
    </row>
    <row r="4978" spans="1:12" ht="25.5" customHeight="1">
      <c r="A4978" s="195"/>
      <c r="B4978" s="277"/>
      <c r="C4978" s="244"/>
      <c r="D4978" s="244"/>
      <c r="E4978" s="245"/>
      <c r="F4978" s="246"/>
      <c r="G4978" s="196"/>
      <c r="H4978" s="196"/>
      <c r="I4978" s="196"/>
      <c r="J4978" s="196"/>
      <c r="K4978" s="196"/>
      <c r="L4978" s="223"/>
    </row>
    <row r="4979" spans="1:12" ht="25.5" customHeight="1">
      <c r="A4979" s="195"/>
      <c r="B4979" s="277"/>
      <c r="C4979" s="244"/>
      <c r="D4979" s="244"/>
      <c r="E4979" s="245"/>
      <c r="F4979" s="246"/>
      <c r="G4979" s="196"/>
      <c r="H4979" s="196"/>
      <c r="I4979" s="196"/>
      <c r="J4979" s="196"/>
      <c r="K4979" s="196"/>
      <c r="L4979" s="223"/>
    </row>
    <row r="4980" spans="1:12" ht="25.5" customHeight="1">
      <c r="A4980" s="195"/>
      <c r="B4980" s="277"/>
      <c r="C4980" s="244"/>
      <c r="D4980" s="244"/>
      <c r="E4980" s="245"/>
      <c r="F4980" s="246"/>
      <c r="G4980" s="196"/>
      <c r="H4980" s="196"/>
      <c r="I4980" s="196"/>
      <c r="J4980" s="196"/>
      <c r="K4980" s="196"/>
      <c r="L4980" s="223"/>
    </row>
    <row r="4981" spans="1:12" ht="25.5" customHeight="1">
      <c r="A4981" s="195"/>
      <c r="B4981" s="277"/>
      <c r="C4981" s="244"/>
      <c r="D4981" s="244"/>
      <c r="E4981" s="245"/>
      <c r="F4981" s="246"/>
      <c r="G4981" s="196"/>
      <c r="H4981" s="196"/>
      <c r="I4981" s="196"/>
      <c r="J4981" s="196"/>
      <c r="K4981" s="196"/>
      <c r="L4981" s="223"/>
    </row>
    <row r="4982" spans="1:12" ht="25.5" customHeight="1">
      <c r="A4982" s="195"/>
      <c r="B4982" s="277"/>
      <c r="C4982" s="244"/>
      <c r="D4982" s="244"/>
      <c r="E4982" s="245"/>
      <c r="F4982" s="246"/>
      <c r="G4982" s="196"/>
      <c r="H4982" s="196"/>
      <c r="I4982" s="196"/>
      <c r="J4982" s="196"/>
      <c r="K4982" s="196"/>
      <c r="L4982" s="223"/>
    </row>
    <row r="4983" spans="1:12" ht="25.5" customHeight="1">
      <c r="A4983" s="195"/>
      <c r="B4983" s="277"/>
      <c r="C4983" s="244"/>
      <c r="D4983" s="244"/>
      <c r="E4983" s="245"/>
      <c r="F4983" s="246"/>
      <c r="G4983" s="196"/>
      <c r="H4983" s="196"/>
      <c r="I4983" s="196"/>
      <c r="J4983" s="196"/>
      <c r="K4983" s="196"/>
      <c r="L4983" s="223"/>
    </row>
    <row r="4984" spans="1:12" ht="25.5" customHeight="1">
      <c r="A4984" s="195"/>
      <c r="B4984" s="277"/>
      <c r="C4984" s="244"/>
      <c r="D4984" s="244"/>
      <c r="E4984" s="245"/>
      <c r="F4984" s="246"/>
      <c r="G4984" s="196"/>
      <c r="H4984" s="196"/>
      <c r="I4984" s="196"/>
      <c r="J4984" s="196"/>
      <c r="K4984" s="196"/>
      <c r="L4984" s="223"/>
    </row>
    <row r="4985" spans="1:12" ht="25.5" customHeight="1">
      <c r="A4985" s="195"/>
      <c r="B4985" s="277"/>
      <c r="C4985" s="244"/>
      <c r="D4985" s="244"/>
      <c r="E4985" s="245"/>
      <c r="F4985" s="246"/>
      <c r="G4985" s="196"/>
      <c r="H4985" s="196"/>
      <c r="I4985" s="196"/>
      <c r="J4985" s="196"/>
      <c r="K4985" s="196"/>
      <c r="L4985" s="223"/>
    </row>
    <row r="4986" spans="1:12" ht="25.5" customHeight="1">
      <c r="A4986" s="195"/>
      <c r="B4986" s="277"/>
      <c r="C4986" s="244"/>
      <c r="D4986" s="244"/>
      <c r="E4986" s="245"/>
      <c r="F4986" s="246"/>
      <c r="G4986" s="196"/>
      <c r="H4986" s="196"/>
      <c r="I4986" s="196"/>
      <c r="J4986" s="196"/>
      <c r="K4986" s="196"/>
      <c r="L4986" s="223"/>
    </row>
    <row r="4987" spans="1:12" ht="25.5" customHeight="1">
      <c r="A4987" s="195"/>
      <c r="B4987" s="277"/>
      <c r="C4987" s="244"/>
      <c r="D4987" s="244"/>
      <c r="E4987" s="245"/>
      <c r="F4987" s="246"/>
      <c r="G4987" s="196"/>
      <c r="H4987" s="196"/>
      <c r="I4987" s="196"/>
      <c r="J4987" s="196"/>
      <c r="K4987" s="196"/>
      <c r="L4987" s="223"/>
    </row>
    <row r="4988" spans="1:12" ht="25.5" customHeight="1">
      <c r="A4988" s="195"/>
      <c r="B4988" s="277"/>
      <c r="C4988" s="244"/>
      <c r="D4988" s="244"/>
      <c r="E4988" s="245"/>
      <c r="F4988" s="246"/>
      <c r="G4988" s="196"/>
      <c r="H4988" s="196"/>
      <c r="I4988" s="196"/>
      <c r="J4988" s="196"/>
      <c r="K4988" s="196"/>
      <c r="L4988" s="223"/>
    </row>
    <row r="4989" spans="1:12" ht="25.5" customHeight="1">
      <c r="A4989" s="195"/>
      <c r="B4989" s="277"/>
      <c r="C4989" s="244"/>
      <c r="D4989" s="244"/>
      <c r="E4989" s="245"/>
      <c r="F4989" s="246"/>
      <c r="G4989" s="196"/>
      <c r="H4989" s="196"/>
      <c r="I4989" s="196"/>
      <c r="J4989" s="196"/>
      <c r="K4989" s="196"/>
      <c r="L4989" s="223"/>
    </row>
    <row r="4990" spans="1:12" ht="25.5" customHeight="1">
      <c r="A4990" s="195"/>
      <c r="B4990" s="277"/>
      <c r="C4990" s="244"/>
      <c r="D4990" s="244"/>
      <c r="E4990" s="245"/>
      <c r="F4990" s="246"/>
      <c r="G4990" s="196"/>
      <c r="H4990" s="196"/>
      <c r="I4990" s="196"/>
      <c r="J4990" s="196"/>
      <c r="K4990" s="196"/>
      <c r="L4990" s="223"/>
    </row>
    <row r="4991" spans="1:12" ht="25.5" customHeight="1">
      <c r="A4991" s="195"/>
      <c r="B4991" s="277"/>
      <c r="C4991" s="244"/>
      <c r="D4991" s="244"/>
      <c r="E4991" s="245"/>
      <c r="F4991" s="246"/>
      <c r="G4991" s="196"/>
      <c r="H4991" s="196"/>
      <c r="I4991" s="196"/>
      <c r="J4991" s="196"/>
      <c r="K4991" s="196"/>
      <c r="L4991" s="223"/>
    </row>
    <row r="4992" spans="1:12" ht="25.5" customHeight="1">
      <c r="A4992" s="195"/>
      <c r="B4992" s="277"/>
      <c r="C4992" s="244"/>
      <c r="D4992" s="244"/>
      <c r="E4992" s="245"/>
      <c r="F4992" s="246"/>
      <c r="G4992" s="196"/>
      <c r="H4992" s="196"/>
      <c r="I4992" s="196"/>
      <c r="J4992" s="196"/>
      <c r="K4992" s="196"/>
      <c r="L4992" s="223"/>
    </row>
    <row r="4993" spans="1:12" ht="25.5" customHeight="1">
      <c r="A4993" s="195"/>
      <c r="B4993" s="277"/>
      <c r="C4993" s="244"/>
      <c r="D4993" s="244"/>
      <c r="E4993" s="245"/>
      <c r="F4993" s="246"/>
      <c r="G4993" s="196"/>
      <c r="H4993" s="196"/>
      <c r="I4993" s="196"/>
      <c r="J4993" s="196"/>
      <c r="K4993" s="196"/>
      <c r="L4993" s="223"/>
    </row>
    <row r="4994" spans="1:12" ht="25.5" customHeight="1">
      <c r="A4994" s="195"/>
      <c r="B4994" s="277"/>
      <c r="C4994" s="244"/>
      <c r="D4994" s="244"/>
      <c r="E4994" s="245"/>
      <c r="F4994" s="246"/>
      <c r="G4994" s="196"/>
      <c r="H4994" s="196"/>
      <c r="I4994" s="196"/>
      <c r="J4994" s="196"/>
      <c r="K4994" s="196"/>
      <c r="L4994" s="223"/>
    </row>
    <row r="4995" spans="1:12" ht="25.5" customHeight="1">
      <c r="A4995" s="195"/>
      <c r="B4995" s="277"/>
      <c r="C4995" s="244"/>
      <c r="D4995" s="244"/>
      <c r="E4995" s="245"/>
      <c r="F4995" s="246"/>
      <c r="G4995" s="196"/>
      <c r="H4995" s="196"/>
      <c r="I4995" s="196"/>
      <c r="J4995" s="196"/>
      <c r="K4995" s="196"/>
      <c r="L4995" s="223"/>
    </row>
    <row r="4996" spans="1:12" ht="25.5" customHeight="1">
      <c r="A4996" s="195"/>
      <c r="B4996" s="277"/>
      <c r="C4996" s="244"/>
      <c r="D4996" s="244"/>
      <c r="E4996" s="245"/>
      <c r="F4996" s="246"/>
      <c r="G4996" s="196"/>
      <c r="H4996" s="196"/>
      <c r="I4996" s="196"/>
      <c r="J4996" s="196"/>
      <c r="K4996" s="196"/>
      <c r="L4996" s="223"/>
    </row>
    <row r="4997" spans="1:12" ht="25.5" customHeight="1">
      <c r="A4997" s="195"/>
      <c r="B4997" s="277"/>
      <c r="C4997" s="244"/>
      <c r="D4997" s="244"/>
      <c r="E4997" s="245"/>
      <c r="F4997" s="246"/>
      <c r="G4997" s="196"/>
      <c r="H4997" s="196"/>
      <c r="I4997" s="196"/>
      <c r="J4997" s="196"/>
      <c r="K4997" s="196"/>
      <c r="L4997" s="223"/>
    </row>
    <row r="4998" spans="1:12" ht="25.5" customHeight="1">
      <c r="A4998" s="195"/>
      <c r="B4998" s="277"/>
      <c r="C4998" s="244"/>
      <c r="D4998" s="244"/>
      <c r="E4998" s="245"/>
      <c r="F4998" s="246"/>
      <c r="G4998" s="196"/>
      <c r="H4998" s="196"/>
      <c r="I4998" s="196"/>
      <c r="J4998" s="196"/>
      <c r="K4998" s="196"/>
      <c r="L4998" s="223"/>
    </row>
    <row r="4999" spans="1:12" ht="25.5" customHeight="1">
      <c r="A4999" s="195"/>
      <c r="B4999" s="277"/>
      <c r="C4999" s="244"/>
      <c r="D4999" s="244"/>
      <c r="E4999" s="245"/>
      <c r="F4999" s="246"/>
      <c r="G4999" s="196"/>
      <c r="H4999" s="196"/>
      <c r="I4999" s="196"/>
      <c r="J4999" s="196"/>
      <c r="K4999" s="196"/>
      <c r="L4999" s="223"/>
    </row>
    <row r="5000" spans="1:12" ht="25.5" customHeight="1">
      <c r="A5000" s="195"/>
      <c r="B5000" s="277"/>
      <c r="C5000" s="244"/>
      <c r="D5000" s="244"/>
      <c r="E5000" s="245"/>
      <c r="F5000" s="246"/>
      <c r="G5000" s="196"/>
      <c r="H5000" s="196"/>
      <c r="I5000" s="196"/>
      <c r="J5000" s="196"/>
      <c r="K5000" s="196"/>
      <c r="L5000" s="223"/>
    </row>
    <row r="5001" spans="1:12" ht="25.5" customHeight="1">
      <c r="A5001" s="195"/>
      <c r="B5001" s="277"/>
      <c r="C5001" s="244"/>
      <c r="D5001" s="244"/>
      <c r="E5001" s="245"/>
      <c r="F5001" s="246"/>
      <c r="G5001" s="196"/>
      <c r="H5001" s="196"/>
      <c r="I5001" s="196"/>
      <c r="J5001" s="196"/>
      <c r="K5001" s="196"/>
      <c r="L5001" s="223"/>
    </row>
    <row r="5002" spans="1:12" ht="25.5" customHeight="1">
      <c r="A5002" s="195"/>
      <c r="B5002" s="277"/>
      <c r="C5002" s="244"/>
      <c r="D5002" s="244"/>
      <c r="E5002" s="245"/>
      <c r="F5002" s="246"/>
      <c r="G5002" s="196"/>
      <c r="H5002" s="196"/>
      <c r="I5002" s="196"/>
      <c r="J5002" s="196"/>
      <c r="K5002" s="196"/>
      <c r="L5002" s="223"/>
    </row>
    <row r="5003" spans="1:12" ht="25.5" customHeight="1">
      <c r="A5003" s="195"/>
      <c r="B5003" s="277"/>
      <c r="C5003" s="244"/>
      <c r="D5003" s="244"/>
      <c r="E5003" s="245"/>
      <c r="F5003" s="246"/>
      <c r="G5003" s="196"/>
      <c r="H5003" s="196"/>
      <c r="I5003" s="196"/>
      <c r="J5003" s="196"/>
      <c r="K5003" s="196"/>
      <c r="L5003" s="223"/>
    </row>
    <row r="5004" spans="1:12" ht="25.5" customHeight="1">
      <c r="A5004" s="195"/>
      <c r="B5004" s="277"/>
      <c r="C5004" s="244"/>
      <c r="D5004" s="244"/>
      <c r="E5004" s="245"/>
      <c r="F5004" s="246"/>
      <c r="G5004" s="196"/>
      <c r="H5004" s="196"/>
      <c r="I5004" s="196"/>
      <c r="J5004" s="196"/>
      <c r="K5004" s="196"/>
      <c r="L5004" s="223"/>
    </row>
    <row r="5005" spans="1:12" ht="25.5" customHeight="1">
      <c r="A5005" s="195"/>
      <c r="B5005" s="277"/>
      <c r="C5005" s="244"/>
      <c r="D5005" s="244"/>
      <c r="E5005" s="245"/>
      <c r="F5005" s="246"/>
      <c r="G5005" s="196"/>
      <c r="H5005" s="196"/>
      <c r="I5005" s="196"/>
      <c r="J5005" s="196"/>
      <c r="K5005" s="196"/>
      <c r="L5005" s="223"/>
    </row>
    <row r="5006" spans="1:12" ht="25.5" customHeight="1">
      <c r="A5006" s="195"/>
      <c r="B5006" s="277"/>
      <c r="C5006" s="244"/>
      <c r="D5006" s="244"/>
      <c r="E5006" s="245"/>
      <c r="F5006" s="246"/>
      <c r="G5006" s="196"/>
      <c r="H5006" s="196"/>
      <c r="I5006" s="196"/>
      <c r="J5006" s="196"/>
      <c r="K5006" s="196"/>
      <c r="L5006" s="223"/>
    </row>
    <row r="5007" spans="1:12" ht="25.5" customHeight="1">
      <c r="A5007" s="195"/>
      <c r="B5007" s="277"/>
      <c r="C5007" s="244"/>
      <c r="D5007" s="244"/>
      <c r="E5007" s="245"/>
      <c r="F5007" s="246"/>
      <c r="G5007" s="196"/>
      <c r="H5007" s="196"/>
      <c r="I5007" s="196"/>
      <c r="J5007" s="196"/>
      <c r="K5007" s="196"/>
      <c r="L5007" s="223"/>
    </row>
    <row r="5008" spans="1:12" ht="25.5" customHeight="1">
      <c r="A5008" s="195"/>
      <c r="B5008" s="277"/>
      <c r="C5008" s="244"/>
      <c r="D5008" s="244"/>
      <c r="E5008" s="245"/>
      <c r="F5008" s="246"/>
      <c r="G5008" s="196"/>
      <c r="H5008" s="196"/>
      <c r="I5008" s="196"/>
      <c r="J5008" s="196"/>
      <c r="K5008" s="196"/>
      <c r="L5008" s="223"/>
    </row>
    <row r="5009" spans="1:12" ht="25.5" customHeight="1">
      <c r="A5009" s="195"/>
      <c r="B5009" s="277"/>
      <c r="C5009" s="244"/>
      <c r="D5009" s="244"/>
      <c r="E5009" s="245"/>
      <c r="F5009" s="246"/>
      <c r="G5009" s="196"/>
      <c r="H5009" s="196"/>
      <c r="I5009" s="196"/>
      <c r="J5009" s="196"/>
      <c r="K5009" s="196"/>
      <c r="L5009" s="223"/>
    </row>
    <row r="5010" spans="1:12" ht="25.5" customHeight="1">
      <c r="A5010" s="195"/>
      <c r="B5010" s="277"/>
      <c r="C5010" s="244"/>
      <c r="D5010" s="244"/>
      <c r="E5010" s="245"/>
      <c r="F5010" s="246"/>
      <c r="G5010" s="196"/>
      <c r="H5010" s="196"/>
      <c r="I5010" s="196"/>
      <c r="J5010" s="196"/>
      <c r="K5010" s="196"/>
      <c r="L5010" s="223"/>
    </row>
    <row r="5011" spans="1:12" ht="25.5" customHeight="1">
      <c r="A5011" s="195"/>
      <c r="B5011" s="277"/>
      <c r="C5011" s="244"/>
      <c r="D5011" s="244"/>
      <c r="E5011" s="245"/>
      <c r="F5011" s="246"/>
      <c r="G5011" s="196"/>
      <c r="H5011" s="196"/>
      <c r="I5011" s="196"/>
      <c r="J5011" s="196"/>
      <c r="K5011" s="196"/>
      <c r="L5011" s="223"/>
    </row>
    <row r="5012" spans="1:12" ht="25.5" customHeight="1">
      <c r="A5012" s="195"/>
      <c r="B5012" s="277"/>
      <c r="C5012" s="244"/>
      <c r="D5012" s="244"/>
      <c r="E5012" s="245"/>
      <c r="F5012" s="246"/>
      <c r="G5012" s="196"/>
      <c r="H5012" s="196"/>
      <c r="I5012" s="196"/>
      <c r="J5012" s="196"/>
      <c r="K5012" s="196"/>
      <c r="L5012" s="223"/>
    </row>
    <row r="5013" spans="1:12" ht="25.5" customHeight="1">
      <c r="A5013" s="195"/>
      <c r="B5013" s="277"/>
      <c r="C5013" s="244"/>
      <c r="D5013" s="244"/>
      <c r="E5013" s="245"/>
      <c r="F5013" s="246"/>
      <c r="G5013" s="196"/>
      <c r="H5013" s="196"/>
      <c r="I5013" s="196"/>
      <c r="J5013" s="196"/>
      <c r="K5013" s="196"/>
      <c r="L5013" s="223"/>
    </row>
    <row r="5014" spans="1:12" ht="25.5" customHeight="1">
      <c r="A5014" s="195"/>
      <c r="B5014" s="277"/>
      <c r="C5014" s="244"/>
      <c r="D5014" s="244"/>
      <c r="E5014" s="245"/>
      <c r="F5014" s="246"/>
      <c r="G5014" s="196"/>
      <c r="H5014" s="196"/>
      <c r="I5014" s="196"/>
      <c r="J5014" s="196"/>
      <c r="K5014" s="196"/>
      <c r="L5014" s="223"/>
    </row>
    <row r="5015" spans="1:12" ht="25.5" customHeight="1">
      <c r="A5015" s="195"/>
      <c r="B5015" s="277"/>
      <c r="C5015" s="244"/>
      <c r="D5015" s="244"/>
      <c r="E5015" s="245"/>
      <c r="F5015" s="246"/>
      <c r="G5015" s="196"/>
      <c r="H5015" s="196"/>
      <c r="I5015" s="196"/>
      <c r="J5015" s="196"/>
      <c r="K5015" s="196"/>
      <c r="L5015" s="223"/>
    </row>
    <row r="5016" spans="1:12" ht="25.5" customHeight="1">
      <c r="A5016" s="195"/>
      <c r="B5016" s="277"/>
      <c r="C5016" s="244"/>
      <c r="D5016" s="244"/>
      <c r="E5016" s="245"/>
      <c r="F5016" s="246"/>
      <c r="G5016" s="196"/>
      <c r="H5016" s="196"/>
      <c r="I5016" s="196"/>
      <c r="J5016" s="196"/>
      <c r="K5016" s="196"/>
      <c r="L5016" s="223"/>
    </row>
    <row r="5017" spans="1:12" ht="25.5" customHeight="1">
      <c r="A5017" s="195"/>
      <c r="B5017" s="277"/>
      <c r="C5017" s="244"/>
      <c r="D5017" s="244"/>
      <c r="E5017" s="245"/>
      <c r="F5017" s="246"/>
      <c r="G5017" s="196"/>
      <c r="H5017" s="196"/>
      <c r="I5017" s="196"/>
      <c r="J5017" s="196"/>
      <c r="K5017" s="196"/>
      <c r="L5017" s="223"/>
    </row>
    <row r="5018" spans="1:12" ht="25.5" customHeight="1">
      <c r="A5018" s="195"/>
      <c r="B5018" s="277"/>
      <c r="C5018" s="244"/>
      <c r="D5018" s="244"/>
      <c r="E5018" s="245"/>
      <c r="F5018" s="246"/>
      <c r="G5018" s="196"/>
      <c r="H5018" s="196"/>
      <c r="I5018" s="196"/>
      <c r="J5018" s="196"/>
      <c r="K5018" s="196"/>
      <c r="L5018" s="223"/>
    </row>
    <row r="5019" spans="1:12" ht="25.5" customHeight="1">
      <c r="A5019" s="195"/>
      <c r="B5019" s="277"/>
      <c r="C5019" s="244"/>
      <c r="D5019" s="244"/>
      <c r="E5019" s="245"/>
      <c r="F5019" s="246"/>
      <c r="G5019" s="196"/>
      <c r="H5019" s="196"/>
      <c r="I5019" s="196"/>
      <c r="J5019" s="196"/>
      <c r="K5019" s="196"/>
      <c r="L5019" s="223"/>
    </row>
    <row r="5020" spans="1:12" ht="25.5" customHeight="1">
      <c r="A5020" s="195"/>
      <c r="B5020" s="277"/>
      <c r="C5020" s="244"/>
      <c r="D5020" s="244"/>
      <c r="E5020" s="245"/>
      <c r="F5020" s="246"/>
      <c r="G5020" s="196"/>
      <c r="H5020" s="196"/>
      <c r="I5020" s="196"/>
      <c r="J5020" s="196"/>
      <c r="K5020" s="196"/>
      <c r="L5020" s="223"/>
    </row>
    <row r="5021" spans="1:12" ht="25.5" customHeight="1">
      <c r="A5021" s="195"/>
      <c r="B5021" s="277"/>
      <c r="C5021" s="244"/>
      <c r="D5021" s="244"/>
      <c r="E5021" s="245"/>
      <c r="F5021" s="246"/>
      <c r="G5021" s="196"/>
      <c r="H5021" s="196"/>
      <c r="I5021" s="196"/>
      <c r="J5021" s="196"/>
      <c r="K5021" s="196"/>
      <c r="L5021" s="223"/>
    </row>
    <row r="5022" spans="1:12" ht="25.5" customHeight="1">
      <c r="A5022" s="195"/>
      <c r="B5022" s="277"/>
      <c r="C5022" s="244"/>
      <c r="D5022" s="244"/>
      <c r="E5022" s="245"/>
      <c r="F5022" s="246"/>
      <c r="G5022" s="196"/>
      <c r="H5022" s="196"/>
      <c r="I5022" s="196"/>
      <c r="J5022" s="196"/>
      <c r="K5022" s="196"/>
      <c r="L5022" s="223"/>
    </row>
    <row r="5023" spans="1:12" ht="25.5" customHeight="1">
      <c r="A5023" s="195"/>
      <c r="B5023" s="277"/>
      <c r="C5023" s="244"/>
      <c r="D5023" s="244"/>
      <c r="E5023" s="245"/>
      <c r="F5023" s="246"/>
      <c r="G5023" s="196"/>
      <c r="H5023" s="196"/>
      <c r="I5023" s="196"/>
      <c r="J5023" s="196"/>
      <c r="K5023" s="196"/>
      <c r="L5023" s="223"/>
    </row>
    <row r="5024" spans="1:12" ht="25.5" customHeight="1">
      <c r="A5024" s="195"/>
      <c r="B5024" s="277"/>
      <c r="C5024" s="244"/>
      <c r="D5024" s="244"/>
      <c r="E5024" s="245"/>
      <c r="F5024" s="246"/>
      <c r="G5024" s="196"/>
      <c r="H5024" s="196"/>
      <c r="I5024" s="196"/>
      <c r="J5024" s="196"/>
      <c r="K5024" s="196"/>
      <c r="L5024" s="223"/>
    </row>
    <row r="5025" spans="1:12" ht="25.5" customHeight="1">
      <c r="A5025" s="195"/>
      <c r="B5025" s="277"/>
      <c r="C5025" s="244"/>
      <c r="D5025" s="244"/>
      <c r="E5025" s="245"/>
      <c r="F5025" s="246"/>
      <c r="G5025" s="196"/>
      <c r="H5025" s="196"/>
      <c r="I5025" s="196"/>
      <c r="J5025" s="196"/>
      <c r="K5025" s="196"/>
      <c r="L5025" s="223"/>
    </row>
    <row r="5026" spans="1:12" ht="25.5" customHeight="1">
      <c r="A5026" s="195"/>
      <c r="B5026" s="277"/>
      <c r="C5026" s="244"/>
      <c r="D5026" s="244"/>
      <c r="E5026" s="245"/>
      <c r="F5026" s="246"/>
      <c r="G5026" s="196"/>
      <c r="H5026" s="196"/>
      <c r="I5026" s="196"/>
      <c r="J5026" s="196"/>
      <c r="K5026" s="196"/>
      <c r="L5026" s="223"/>
    </row>
    <row r="5027" spans="1:12" ht="25.5" customHeight="1">
      <c r="A5027" s="195"/>
      <c r="B5027" s="277"/>
      <c r="C5027" s="244"/>
      <c r="D5027" s="244"/>
      <c r="E5027" s="245"/>
      <c r="F5027" s="246"/>
      <c r="G5027" s="196"/>
      <c r="H5027" s="196"/>
      <c r="I5027" s="196"/>
      <c r="J5027" s="196"/>
      <c r="K5027" s="196"/>
      <c r="L5027" s="223"/>
    </row>
    <row r="5028" spans="1:12" ht="25.5" customHeight="1">
      <c r="A5028" s="195"/>
      <c r="B5028" s="277"/>
      <c r="C5028" s="244"/>
      <c r="D5028" s="244"/>
      <c r="E5028" s="245"/>
      <c r="F5028" s="246"/>
      <c r="G5028" s="196"/>
      <c r="H5028" s="196"/>
      <c r="I5028" s="196"/>
      <c r="J5028" s="196"/>
      <c r="K5028" s="196"/>
      <c r="L5028" s="223"/>
    </row>
    <row r="5029" spans="1:12" ht="25.5" customHeight="1">
      <c r="A5029" s="195"/>
      <c r="B5029" s="277"/>
      <c r="C5029" s="244"/>
      <c r="D5029" s="244"/>
      <c r="E5029" s="245"/>
      <c r="F5029" s="246"/>
      <c r="G5029" s="196"/>
      <c r="H5029" s="196"/>
      <c r="I5029" s="196"/>
      <c r="J5029" s="196"/>
      <c r="K5029" s="196"/>
      <c r="L5029" s="223"/>
    </row>
    <row r="5030" spans="1:12" ht="25.5" customHeight="1">
      <c r="A5030" s="195"/>
      <c r="B5030" s="277"/>
      <c r="C5030" s="244"/>
      <c r="D5030" s="244"/>
      <c r="E5030" s="245"/>
      <c r="F5030" s="246"/>
      <c r="G5030" s="196"/>
      <c r="H5030" s="196"/>
      <c r="I5030" s="196"/>
      <c r="J5030" s="196"/>
      <c r="K5030" s="196"/>
      <c r="L5030" s="223"/>
    </row>
    <row r="5031" spans="1:12" ht="25.5" customHeight="1">
      <c r="A5031" s="195"/>
      <c r="B5031" s="277"/>
      <c r="C5031" s="244"/>
      <c r="D5031" s="244"/>
      <c r="E5031" s="245"/>
      <c r="F5031" s="246"/>
      <c r="G5031" s="196"/>
      <c r="H5031" s="196"/>
      <c r="I5031" s="196"/>
      <c r="J5031" s="196"/>
      <c r="K5031" s="196"/>
      <c r="L5031" s="223"/>
    </row>
    <row r="5032" spans="1:12" ht="25.5" customHeight="1">
      <c r="A5032" s="195"/>
      <c r="B5032" s="277"/>
      <c r="C5032" s="244"/>
      <c r="D5032" s="244"/>
      <c r="E5032" s="245"/>
      <c r="F5032" s="246"/>
      <c r="G5032" s="196"/>
      <c r="H5032" s="196"/>
      <c r="I5032" s="196"/>
      <c r="J5032" s="196"/>
      <c r="K5032" s="196"/>
      <c r="L5032" s="223"/>
    </row>
    <row r="5033" spans="1:12" ht="25.5" customHeight="1">
      <c r="A5033" s="195"/>
      <c r="B5033" s="277"/>
      <c r="C5033" s="244"/>
      <c r="D5033" s="244"/>
      <c r="E5033" s="245"/>
      <c r="F5033" s="246"/>
      <c r="G5033" s="196"/>
      <c r="H5033" s="196"/>
      <c r="I5033" s="196"/>
      <c r="J5033" s="196"/>
      <c r="K5033" s="196"/>
      <c r="L5033" s="223"/>
    </row>
    <row r="5034" spans="1:12" ht="25.5" customHeight="1">
      <c r="A5034" s="195"/>
      <c r="B5034" s="277"/>
      <c r="C5034" s="244"/>
      <c r="D5034" s="244"/>
      <c r="E5034" s="245"/>
      <c r="F5034" s="246"/>
      <c r="G5034" s="196"/>
      <c r="H5034" s="196"/>
      <c r="I5034" s="196"/>
      <c r="J5034" s="196"/>
      <c r="K5034" s="196"/>
      <c r="L5034" s="223"/>
    </row>
    <row r="5035" spans="1:12" ht="25.5" customHeight="1">
      <c r="A5035" s="195"/>
      <c r="B5035" s="277"/>
      <c r="C5035" s="244"/>
      <c r="D5035" s="244"/>
      <c r="E5035" s="245"/>
      <c r="F5035" s="246"/>
      <c r="G5035" s="196"/>
      <c r="H5035" s="196"/>
      <c r="I5035" s="196"/>
      <c r="J5035" s="196"/>
      <c r="K5035" s="196"/>
      <c r="L5035" s="223"/>
    </row>
    <row r="5036" spans="1:12" ht="25.5" customHeight="1">
      <c r="A5036" s="195"/>
      <c r="B5036" s="277"/>
      <c r="C5036" s="244"/>
      <c r="D5036" s="244"/>
      <c r="E5036" s="245"/>
      <c r="F5036" s="246"/>
      <c r="G5036" s="196"/>
      <c r="H5036" s="196"/>
      <c r="I5036" s="196"/>
      <c r="J5036" s="196"/>
      <c r="K5036" s="196"/>
      <c r="L5036" s="223"/>
    </row>
    <row r="5037" spans="1:12" ht="25.5" customHeight="1">
      <c r="A5037" s="195"/>
      <c r="B5037" s="277"/>
      <c r="C5037" s="244"/>
      <c r="D5037" s="244"/>
      <c r="E5037" s="245"/>
      <c r="F5037" s="246"/>
      <c r="G5037" s="196"/>
      <c r="H5037" s="196"/>
      <c r="I5037" s="196"/>
      <c r="J5037" s="196"/>
      <c r="K5037" s="196"/>
      <c r="L5037" s="223"/>
    </row>
    <row r="5038" spans="1:12" ht="25.5" customHeight="1">
      <c r="A5038" s="195"/>
      <c r="B5038" s="277"/>
      <c r="C5038" s="244"/>
      <c r="D5038" s="244"/>
      <c r="E5038" s="245"/>
      <c r="F5038" s="246"/>
      <c r="G5038" s="196"/>
      <c r="H5038" s="196"/>
      <c r="I5038" s="196"/>
      <c r="J5038" s="196"/>
      <c r="K5038" s="196"/>
      <c r="L5038" s="223"/>
    </row>
    <row r="5039" spans="1:12" ht="25.5" customHeight="1">
      <c r="A5039" s="195"/>
      <c r="B5039" s="277"/>
      <c r="C5039" s="244"/>
      <c r="D5039" s="244"/>
      <c r="E5039" s="245"/>
      <c r="F5039" s="246"/>
      <c r="G5039" s="196"/>
      <c r="H5039" s="196"/>
      <c r="I5039" s="196"/>
      <c r="J5039" s="196"/>
      <c r="K5039" s="196"/>
      <c r="L5039" s="223"/>
    </row>
    <row r="5040" spans="1:12" ht="25.5" customHeight="1">
      <c r="A5040" s="195"/>
      <c r="B5040" s="277"/>
      <c r="C5040" s="244"/>
      <c r="D5040" s="244"/>
      <c r="E5040" s="245"/>
      <c r="F5040" s="246"/>
      <c r="G5040" s="196"/>
      <c r="H5040" s="196"/>
      <c r="I5040" s="196"/>
      <c r="J5040" s="196"/>
      <c r="K5040" s="196"/>
      <c r="L5040" s="223"/>
    </row>
    <row r="5041" spans="1:12" ht="25.5" customHeight="1">
      <c r="A5041" s="195"/>
      <c r="B5041" s="277"/>
      <c r="C5041" s="244"/>
      <c r="D5041" s="244"/>
      <c r="E5041" s="245"/>
      <c r="F5041" s="246"/>
      <c r="G5041" s="196"/>
      <c r="H5041" s="196"/>
      <c r="I5041" s="196"/>
      <c r="J5041" s="196"/>
      <c r="K5041" s="196"/>
      <c r="L5041" s="223"/>
    </row>
    <row r="5042" spans="1:12" ht="25.5" customHeight="1">
      <c r="A5042" s="195"/>
      <c r="B5042" s="277"/>
      <c r="C5042" s="244"/>
      <c r="D5042" s="244"/>
      <c r="E5042" s="245"/>
      <c r="F5042" s="246"/>
      <c r="G5042" s="196"/>
      <c r="H5042" s="196"/>
      <c r="I5042" s="196"/>
      <c r="J5042" s="196"/>
      <c r="K5042" s="196"/>
      <c r="L5042" s="223"/>
    </row>
    <row r="5043" spans="1:12" ht="25.5" customHeight="1">
      <c r="A5043" s="195"/>
      <c r="B5043" s="277"/>
      <c r="C5043" s="244"/>
      <c r="D5043" s="244"/>
      <c r="E5043" s="245"/>
      <c r="F5043" s="246"/>
      <c r="G5043" s="196"/>
      <c r="H5043" s="196"/>
      <c r="I5043" s="196"/>
      <c r="J5043" s="196"/>
      <c r="K5043" s="196"/>
      <c r="L5043" s="223"/>
    </row>
    <row r="5044" spans="1:12" ht="25.5" customHeight="1">
      <c r="A5044" s="195"/>
      <c r="B5044" s="277"/>
      <c r="C5044" s="244"/>
      <c r="D5044" s="244"/>
      <c r="E5044" s="245"/>
      <c r="F5044" s="246"/>
      <c r="G5044" s="196"/>
      <c r="H5044" s="196"/>
      <c r="I5044" s="196"/>
      <c r="J5044" s="196"/>
      <c r="K5044" s="196"/>
      <c r="L5044" s="223"/>
    </row>
    <row r="5045" spans="1:12" ht="25.5" customHeight="1">
      <c r="A5045" s="195"/>
      <c r="B5045" s="277"/>
      <c r="C5045" s="244"/>
      <c r="D5045" s="244"/>
      <c r="E5045" s="245"/>
      <c r="F5045" s="246"/>
      <c r="G5045" s="196"/>
      <c r="H5045" s="196"/>
      <c r="I5045" s="196"/>
      <c r="J5045" s="196"/>
      <c r="K5045" s="196"/>
      <c r="L5045" s="223"/>
    </row>
    <row r="5046" spans="1:12" ht="25.5" customHeight="1">
      <c r="A5046" s="195"/>
      <c r="B5046" s="277"/>
      <c r="C5046" s="244"/>
      <c r="D5046" s="244"/>
      <c r="E5046" s="245"/>
      <c r="F5046" s="246"/>
      <c r="G5046" s="196"/>
      <c r="H5046" s="196"/>
      <c r="I5046" s="196"/>
      <c r="J5046" s="196"/>
      <c r="K5046" s="196"/>
      <c r="L5046" s="223"/>
    </row>
    <row r="5047" spans="1:12" ht="25.5" customHeight="1">
      <c r="A5047" s="195"/>
      <c r="B5047" s="277"/>
      <c r="C5047" s="244"/>
      <c r="D5047" s="244"/>
      <c r="E5047" s="245"/>
      <c r="F5047" s="246"/>
      <c r="G5047" s="196"/>
      <c r="H5047" s="196"/>
      <c r="I5047" s="196"/>
      <c r="J5047" s="196"/>
      <c r="K5047" s="196"/>
      <c r="L5047" s="223"/>
    </row>
    <row r="5048" spans="1:12" ht="25.5" customHeight="1">
      <c r="A5048" s="195"/>
      <c r="B5048" s="277"/>
      <c r="C5048" s="244"/>
      <c r="D5048" s="244"/>
      <c r="E5048" s="245"/>
      <c r="F5048" s="246"/>
      <c r="G5048" s="196"/>
      <c r="H5048" s="196"/>
      <c r="I5048" s="196"/>
      <c r="J5048" s="196"/>
      <c r="K5048" s="196"/>
      <c r="L5048" s="223"/>
    </row>
    <row r="5049" spans="1:12" ht="25.5" customHeight="1">
      <c r="A5049" s="195"/>
      <c r="B5049" s="277"/>
      <c r="C5049" s="244"/>
      <c r="D5049" s="244"/>
      <c r="E5049" s="245"/>
      <c r="F5049" s="246"/>
      <c r="G5049" s="196"/>
      <c r="H5049" s="196"/>
      <c r="I5049" s="196"/>
      <c r="J5049" s="196"/>
      <c r="K5049" s="196"/>
      <c r="L5049" s="223"/>
    </row>
    <row r="5050" spans="1:12" ht="25.5" customHeight="1">
      <c r="A5050" s="195"/>
      <c r="B5050" s="277"/>
      <c r="C5050" s="244"/>
      <c r="D5050" s="244"/>
      <c r="E5050" s="245"/>
      <c r="F5050" s="246"/>
      <c r="G5050" s="196"/>
      <c r="H5050" s="196"/>
      <c r="I5050" s="196"/>
      <c r="J5050" s="196"/>
      <c r="K5050" s="196"/>
      <c r="L5050" s="223"/>
    </row>
    <row r="5051" spans="1:12" ht="25.5" customHeight="1">
      <c r="A5051" s="195"/>
      <c r="B5051" s="277"/>
      <c r="C5051" s="244"/>
      <c r="D5051" s="244"/>
      <c r="E5051" s="245"/>
      <c r="F5051" s="246"/>
      <c r="G5051" s="196"/>
      <c r="H5051" s="196"/>
      <c r="I5051" s="196"/>
      <c r="J5051" s="196"/>
      <c r="K5051" s="196"/>
      <c r="L5051" s="223"/>
    </row>
    <row r="5052" spans="1:12" ht="25.5" customHeight="1">
      <c r="A5052" s="195"/>
      <c r="B5052" s="277"/>
      <c r="C5052" s="244"/>
      <c r="D5052" s="244"/>
      <c r="E5052" s="245"/>
      <c r="F5052" s="246"/>
      <c r="G5052" s="196"/>
      <c r="H5052" s="196"/>
      <c r="I5052" s="196"/>
      <c r="J5052" s="196"/>
      <c r="K5052" s="196"/>
      <c r="L5052" s="223"/>
    </row>
    <row r="5053" spans="1:12" ht="25.5" customHeight="1">
      <c r="A5053" s="195"/>
      <c r="B5053" s="277"/>
      <c r="C5053" s="244"/>
      <c r="D5053" s="244"/>
      <c r="E5053" s="245"/>
      <c r="F5053" s="246"/>
      <c r="G5053" s="196"/>
      <c r="H5053" s="196"/>
      <c r="I5053" s="196"/>
      <c r="J5053" s="196"/>
      <c r="K5053" s="196"/>
      <c r="L5053" s="223"/>
    </row>
    <row r="5054" spans="1:12" ht="25.5" customHeight="1">
      <c r="A5054" s="195"/>
      <c r="B5054" s="277"/>
      <c r="C5054" s="244"/>
      <c r="D5054" s="244"/>
      <c r="E5054" s="245"/>
      <c r="F5054" s="246"/>
      <c r="G5054" s="196"/>
      <c r="H5054" s="196"/>
      <c r="I5054" s="196"/>
      <c r="J5054" s="196"/>
      <c r="K5054" s="196"/>
      <c r="L5054" s="223"/>
    </row>
    <row r="5055" spans="1:12" ht="25.5" customHeight="1">
      <c r="A5055" s="195"/>
      <c r="B5055" s="277"/>
      <c r="C5055" s="244"/>
      <c r="D5055" s="244"/>
      <c r="E5055" s="245"/>
      <c r="F5055" s="246"/>
      <c r="G5055" s="196"/>
      <c r="H5055" s="196"/>
      <c r="I5055" s="196"/>
      <c r="J5055" s="196"/>
      <c r="K5055" s="196"/>
      <c r="L5055" s="223"/>
    </row>
    <row r="5056" spans="1:12" ht="25.5" customHeight="1">
      <c r="A5056" s="195"/>
      <c r="B5056" s="277"/>
      <c r="C5056" s="244"/>
      <c r="D5056" s="244"/>
      <c r="E5056" s="245"/>
      <c r="F5056" s="246"/>
      <c r="G5056" s="196"/>
      <c r="H5056" s="196"/>
      <c r="I5056" s="196"/>
      <c r="J5056" s="196"/>
      <c r="K5056" s="196"/>
      <c r="L5056" s="223"/>
    </row>
    <row r="5057" spans="1:12" ht="25.5" customHeight="1">
      <c r="A5057" s="195"/>
      <c r="B5057" s="277"/>
      <c r="C5057" s="244"/>
      <c r="D5057" s="244"/>
      <c r="E5057" s="245"/>
      <c r="F5057" s="246"/>
      <c r="G5057" s="196"/>
      <c r="H5057" s="196"/>
      <c r="I5057" s="196"/>
      <c r="J5057" s="196"/>
      <c r="K5057" s="196"/>
      <c r="L5057" s="223"/>
    </row>
    <row r="5058" spans="1:12" ht="25.5" customHeight="1">
      <c r="A5058" s="195"/>
      <c r="B5058" s="277"/>
      <c r="C5058" s="244"/>
      <c r="D5058" s="244"/>
      <c r="E5058" s="245"/>
      <c r="F5058" s="246"/>
      <c r="G5058" s="196"/>
      <c r="H5058" s="196"/>
      <c r="I5058" s="196"/>
      <c r="J5058" s="196"/>
      <c r="K5058" s="196"/>
      <c r="L5058" s="223"/>
    </row>
    <row r="5059" spans="1:12" ht="25.5" customHeight="1">
      <c r="A5059" s="195"/>
      <c r="B5059" s="277"/>
      <c r="C5059" s="244"/>
      <c r="D5059" s="244"/>
      <c r="E5059" s="245"/>
      <c r="F5059" s="246"/>
      <c r="G5059" s="196"/>
      <c r="H5059" s="196"/>
      <c r="I5059" s="196"/>
      <c r="J5059" s="196"/>
      <c r="K5059" s="196"/>
      <c r="L5059" s="223"/>
    </row>
    <row r="5060" spans="1:12" ht="25.5" customHeight="1">
      <c r="A5060" s="195"/>
      <c r="B5060" s="277"/>
      <c r="C5060" s="244"/>
      <c r="D5060" s="244"/>
      <c r="E5060" s="245"/>
      <c r="F5060" s="246"/>
      <c r="G5060" s="196"/>
      <c r="H5060" s="196"/>
      <c r="I5060" s="196"/>
      <c r="J5060" s="196"/>
      <c r="K5060" s="196"/>
      <c r="L5060" s="223"/>
    </row>
    <row r="5061" spans="1:12" ht="25.5" customHeight="1">
      <c r="A5061" s="195"/>
      <c r="B5061" s="277"/>
      <c r="C5061" s="244"/>
      <c r="D5061" s="244"/>
      <c r="E5061" s="245"/>
      <c r="F5061" s="246"/>
      <c r="G5061" s="196"/>
      <c r="H5061" s="196"/>
      <c r="I5061" s="196"/>
      <c r="J5061" s="196"/>
      <c r="K5061" s="196"/>
      <c r="L5061" s="223"/>
    </row>
    <row r="5062" spans="1:12" ht="25.5" customHeight="1">
      <c r="A5062" s="195"/>
      <c r="B5062" s="277"/>
      <c r="C5062" s="244"/>
      <c r="D5062" s="244"/>
      <c r="E5062" s="245"/>
      <c r="F5062" s="246"/>
      <c r="G5062" s="196"/>
      <c r="H5062" s="196"/>
      <c r="I5062" s="196"/>
      <c r="J5062" s="196"/>
      <c r="K5062" s="196"/>
      <c r="L5062" s="223"/>
    </row>
    <row r="5063" spans="1:12" ht="25.5" customHeight="1">
      <c r="A5063" s="195"/>
      <c r="B5063" s="277"/>
      <c r="C5063" s="244"/>
      <c r="D5063" s="244"/>
      <c r="E5063" s="245"/>
      <c r="F5063" s="246"/>
      <c r="G5063" s="196"/>
      <c r="H5063" s="196"/>
      <c r="I5063" s="196"/>
      <c r="J5063" s="196"/>
      <c r="K5063" s="196"/>
      <c r="L5063" s="223"/>
    </row>
    <row r="5064" spans="1:12" ht="25.5" customHeight="1">
      <c r="A5064" s="195"/>
      <c r="B5064" s="277"/>
      <c r="C5064" s="244"/>
      <c r="D5064" s="244"/>
      <c r="E5064" s="245"/>
      <c r="F5064" s="246"/>
      <c r="G5064" s="196"/>
      <c r="H5064" s="196"/>
      <c r="I5064" s="196"/>
      <c r="J5064" s="196"/>
      <c r="K5064" s="196"/>
      <c r="L5064" s="223"/>
    </row>
    <row r="5065" spans="1:12" ht="25.5" customHeight="1">
      <c r="A5065" s="195"/>
      <c r="B5065" s="277"/>
      <c r="C5065" s="244"/>
      <c r="D5065" s="244"/>
      <c r="E5065" s="245"/>
      <c r="F5065" s="246"/>
      <c r="G5065" s="196"/>
      <c r="H5065" s="196"/>
      <c r="I5065" s="196"/>
      <c r="J5065" s="196"/>
      <c r="K5065" s="196"/>
      <c r="L5065" s="223"/>
    </row>
    <row r="5066" spans="1:12" ht="25.5" customHeight="1">
      <c r="A5066" s="195"/>
      <c r="B5066" s="277"/>
      <c r="C5066" s="244"/>
      <c r="D5066" s="244"/>
      <c r="E5066" s="245"/>
      <c r="F5066" s="246"/>
      <c r="G5066" s="196"/>
      <c r="H5066" s="196"/>
      <c r="I5066" s="196"/>
      <c r="J5066" s="196"/>
      <c r="K5066" s="196"/>
      <c r="L5066" s="223"/>
    </row>
    <row r="5067" spans="1:12" ht="25.5" customHeight="1">
      <c r="A5067" s="195"/>
      <c r="B5067" s="277"/>
      <c r="C5067" s="244"/>
      <c r="D5067" s="244"/>
      <c r="E5067" s="245"/>
      <c r="F5067" s="246"/>
      <c r="G5067" s="196"/>
      <c r="H5067" s="196"/>
      <c r="I5067" s="196"/>
      <c r="J5067" s="196"/>
      <c r="K5067" s="196"/>
      <c r="L5067" s="223"/>
    </row>
    <row r="5068" spans="1:12" ht="25.5" customHeight="1">
      <c r="A5068" s="195"/>
      <c r="B5068" s="277"/>
      <c r="C5068" s="244"/>
      <c r="D5068" s="244"/>
      <c r="E5068" s="245"/>
      <c r="F5068" s="246"/>
      <c r="G5068" s="196"/>
      <c r="H5068" s="196"/>
      <c r="I5068" s="196"/>
      <c r="J5068" s="196"/>
      <c r="K5068" s="196"/>
      <c r="L5068" s="223"/>
    </row>
    <row r="5069" spans="1:12" ht="25.5" customHeight="1">
      <c r="A5069" s="195"/>
      <c r="B5069" s="277"/>
      <c r="C5069" s="244"/>
      <c r="D5069" s="244"/>
      <c r="E5069" s="245"/>
      <c r="F5069" s="246"/>
      <c r="G5069" s="196"/>
      <c r="H5069" s="196"/>
      <c r="I5069" s="196"/>
      <c r="J5069" s="196"/>
      <c r="K5069" s="196"/>
      <c r="L5069" s="223"/>
    </row>
    <row r="5070" spans="1:12" ht="25.5" customHeight="1">
      <c r="A5070" s="195"/>
      <c r="B5070" s="277"/>
      <c r="C5070" s="244"/>
      <c r="D5070" s="244"/>
      <c r="E5070" s="245"/>
      <c r="F5070" s="246"/>
      <c r="G5070" s="196"/>
      <c r="H5070" s="196"/>
      <c r="I5070" s="196"/>
      <c r="J5070" s="196"/>
      <c r="K5070" s="196"/>
      <c r="L5070" s="223"/>
    </row>
    <row r="5071" spans="1:12" ht="25.5" customHeight="1">
      <c r="A5071" s="195"/>
      <c r="B5071" s="277"/>
      <c r="C5071" s="244"/>
      <c r="D5071" s="244"/>
      <c r="E5071" s="245"/>
      <c r="F5071" s="246"/>
      <c r="G5071" s="196"/>
      <c r="H5071" s="196"/>
      <c r="I5071" s="196"/>
      <c r="J5071" s="196"/>
      <c r="K5071" s="196"/>
      <c r="L5071" s="223"/>
    </row>
    <row r="5072" spans="1:12" ht="25.5" customHeight="1">
      <c r="A5072" s="195"/>
      <c r="B5072" s="277"/>
      <c r="C5072" s="244"/>
      <c r="D5072" s="244"/>
      <c r="E5072" s="245"/>
      <c r="F5072" s="246"/>
      <c r="G5072" s="196"/>
      <c r="H5072" s="196"/>
      <c r="I5072" s="196"/>
      <c r="J5072" s="196"/>
      <c r="K5072" s="196"/>
      <c r="L5072" s="223"/>
    </row>
    <row r="5073" spans="1:12" ht="25.5" customHeight="1">
      <c r="A5073" s="195"/>
      <c r="B5073" s="277"/>
      <c r="C5073" s="244"/>
      <c r="D5073" s="244"/>
      <c r="E5073" s="245"/>
      <c r="F5073" s="246"/>
      <c r="G5073" s="196"/>
      <c r="H5073" s="196"/>
      <c r="I5073" s="196"/>
      <c r="J5073" s="196"/>
      <c r="K5073" s="196"/>
      <c r="L5073" s="223"/>
    </row>
    <row r="5074" spans="1:12" ht="25.5" customHeight="1">
      <c r="A5074" s="195"/>
      <c r="B5074" s="277"/>
      <c r="C5074" s="244"/>
      <c r="D5074" s="244"/>
      <c r="E5074" s="245"/>
      <c r="F5074" s="246"/>
      <c r="G5074" s="196"/>
      <c r="H5074" s="196"/>
      <c r="I5074" s="196"/>
      <c r="J5074" s="196"/>
      <c r="K5074" s="196"/>
      <c r="L5074" s="223"/>
    </row>
    <row r="5075" spans="1:12" ht="25.5" customHeight="1">
      <c r="A5075" s="195"/>
      <c r="B5075" s="277"/>
      <c r="C5075" s="244"/>
      <c r="D5075" s="244"/>
      <c r="E5075" s="245"/>
      <c r="F5075" s="246"/>
      <c r="G5075" s="196"/>
      <c r="H5075" s="196"/>
      <c r="I5075" s="196"/>
      <c r="J5075" s="196"/>
      <c r="K5075" s="196"/>
      <c r="L5075" s="223"/>
    </row>
    <row r="5076" spans="1:12" ht="25.5" customHeight="1">
      <c r="A5076" s="195"/>
      <c r="B5076" s="277"/>
      <c r="C5076" s="244"/>
      <c r="D5076" s="244"/>
      <c r="E5076" s="245"/>
      <c r="F5076" s="246"/>
      <c r="G5076" s="196"/>
      <c r="H5076" s="196"/>
      <c r="I5076" s="196"/>
      <c r="J5076" s="196"/>
      <c r="K5076" s="196"/>
      <c r="L5076" s="223"/>
    </row>
    <row r="5077" spans="1:12" ht="25.5" customHeight="1">
      <c r="A5077" s="195"/>
      <c r="B5077" s="277"/>
      <c r="C5077" s="244"/>
      <c r="D5077" s="244"/>
      <c r="E5077" s="245"/>
      <c r="F5077" s="246"/>
      <c r="G5077" s="196"/>
      <c r="H5077" s="196"/>
      <c r="I5077" s="196"/>
      <c r="J5077" s="196"/>
      <c r="K5077" s="196"/>
      <c r="L5077" s="223"/>
    </row>
    <row r="5078" spans="1:12" ht="25.5" customHeight="1">
      <c r="A5078" s="195"/>
      <c r="B5078" s="277"/>
      <c r="C5078" s="244"/>
      <c r="D5078" s="244"/>
      <c r="E5078" s="245"/>
      <c r="F5078" s="246"/>
      <c r="G5078" s="196"/>
      <c r="H5078" s="196"/>
      <c r="I5078" s="196"/>
      <c r="J5078" s="196"/>
      <c r="K5078" s="196"/>
      <c r="L5078" s="223"/>
    </row>
    <row r="5079" spans="1:12" ht="25.5" customHeight="1">
      <c r="A5079" s="195"/>
      <c r="B5079" s="277"/>
      <c r="C5079" s="244"/>
      <c r="D5079" s="244"/>
      <c r="E5079" s="245"/>
      <c r="F5079" s="246"/>
      <c r="G5079" s="196"/>
      <c r="H5079" s="196"/>
      <c r="I5079" s="196"/>
      <c r="J5079" s="196"/>
      <c r="K5079" s="196"/>
      <c r="L5079" s="223"/>
    </row>
    <row r="5080" spans="1:12" ht="25.5" customHeight="1">
      <c r="A5080" s="195"/>
      <c r="B5080" s="277"/>
      <c r="C5080" s="244"/>
      <c r="D5080" s="244"/>
      <c r="E5080" s="245"/>
      <c r="F5080" s="246"/>
      <c r="G5080" s="196"/>
      <c r="H5080" s="196"/>
      <c r="I5080" s="196"/>
      <c r="J5080" s="196"/>
      <c r="K5080" s="196"/>
      <c r="L5080" s="223"/>
    </row>
    <row r="5081" spans="1:12" ht="25.5" customHeight="1">
      <c r="A5081" s="195"/>
      <c r="B5081" s="277"/>
      <c r="C5081" s="244"/>
      <c r="D5081" s="244"/>
      <c r="E5081" s="245"/>
      <c r="F5081" s="246"/>
      <c r="G5081" s="196"/>
      <c r="H5081" s="196"/>
      <c r="I5081" s="196"/>
      <c r="J5081" s="196"/>
      <c r="K5081" s="196"/>
      <c r="L5081" s="223"/>
    </row>
    <row r="5082" spans="1:12" ht="25.5" customHeight="1">
      <c r="A5082" s="195"/>
      <c r="B5082" s="277"/>
      <c r="C5082" s="244"/>
      <c r="D5082" s="244"/>
      <c r="E5082" s="245"/>
      <c r="F5082" s="246"/>
      <c r="G5082" s="196"/>
      <c r="H5082" s="196"/>
      <c r="I5082" s="196"/>
      <c r="J5082" s="196"/>
      <c r="K5082" s="196"/>
      <c r="L5082" s="223"/>
    </row>
    <row r="5083" spans="1:12" ht="25.5" customHeight="1">
      <c r="A5083" s="195"/>
      <c r="B5083" s="277"/>
      <c r="C5083" s="244"/>
      <c r="D5083" s="244"/>
      <c r="E5083" s="245"/>
      <c r="F5083" s="246"/>
      <c r="G5083" s="196"/>
      <c r="H5083" s="196"/>
      <c r="I5083" s="196"/>
      <c r="J5083" s="196"/>
      <c r="K5083" s="196"/>
      <c r="L5083" s="223"/>
    </row>
    <row r="5084" spans="1:12" ht="25.5" customHeight="1">
      <c r="A5084" s="195"/>
      <c r="B5084" s="277"/>
      <c r="C5084" s="244"/>
      <c r="D5084" s="244"/>
      <c r="E5084" s="245"/>
      <c r="F5084" s="246"/>
      <c r="G5084" s="196"/>
      <c r="H5084" s="196"/>
      <c r="I5084" s="196"/>
      <c r="J5084" s="196"/>
      <c r="K5084" s="196"/>
      <c r="L5084" s="223"/>
    </row>
    <row r="5085" spans="1:12" ht="25.5" customHeight="1">
      <c r="A5085" s="195"/>
      <c r="B5085" s="277"/>
      <c r="C5085" s="244"/>
      <c r="D5085" s="244"/>
      <c r="E5085" s="245"/>
      <c r="F5085" s="246"/>
      <c r="G5085" s="196"/>
      <c r="H5085" s="196"/>
      <c r="I5085" s="196"/>
      <c r="J5085" s="196"/>
      <c r="K5085" s="196"/>
      <c r="L5085" s="223"/>
    </row>
    <row r="5086" spans="1:12" ht="25.5" customHeight="1">
      <c r="A5086" s="195"/>
      <c r="B5086" s="277"/>
      <c r="C5086" s="244"/>
      <c r="D5086" s="244"/>
      <c r="E5086" s="245"/>
      <c r="F5086" s="246"/>
      <c r="G5086" s="196"/>
      <c r="H5086" s="196"/>
      <c r="I5086" s="196"/>
      <c r="J5086" s="196"/>
      <c r="K5086" s="196"/>
      <c r="L5086" s="223"/>
    </row>
    <row r="5087" spans="1:12" ht="25.5" customHeight="1">
      <c r="A5087" s="195"/>
      <c r="B5087" s="277"/>
      <c r="C5087" s="244"/>
      <c r="D5087" s="244"/>
      <c r="E5087" s="245"/>
      <c r="F5087" s="246"/>
      <c r="G5087" s="196"/>
      <c r="H5087" s="196"/>
      <c r="I5087" s="196"/>
      <c r="J5087" s="196"/>
      <c r="K5087" s="196"/>
      <c r="L5087" s="223"/>
    </row>
    <row r="5088" spans="1:12" ht="25.5" customHeight="1">
      <c r="A5088" s="195"/>
      <c r="B5088" s="277"/>
      <c r="C5088" s="244"/>
      <c r="D5088" s="244"/>
      <c r="E5088" s="245"/>
      <c r="F5088" s="246"/>
      <c r="G5088" s="196"/>
      <c r="H5088" s="196"/>
      <c r="I5088" s="196"/>
      <c r="J5088" s="196"/>
      <c r="K5088" s="196"/>
      <c r="L5088" s="223"/>
    </row>
    <row r="5089" spans="1:12" ht="25.5" customHeight="1">
      <c r="A5089" s="195"/>
      <c r="B5089" s="277"/>
      <c r="C5089" s="244"/>
      <c r="D5089" s="244"/>
      <c r="E5089" s="245"/>
      <c r="F5089" s="246"/>
      <c r="G5089" s="196"/>
      <c r="H5089" s="196"/>
      <c r="I5089" s="196"/>
      <c r="J5089" s="196"/>
      <c r="K5089" s="196"/>
      <c r="L5089" s="223"/>
    </row>
    <row r="5090" spans="1:12" ht="25.5" customHeight="1">
      <c r="A5090" s="195"/>
      <c r="B5090" s="277"/>
      <c r="C5090" s="244"/>
      <c r="D5090" s="244"/>
      <c r="E5090" s="245"/>
      <c r="F5090" s="246"/>
      <c r="G5090" s="196"/>
      <c r="H5090" s="196"/>
      <c r="I5090" s="196"/>
      <c r="J5090" s="196"/>
      <c r="K5090" s="196"/>
      <c r="L5090" s="223"/>
    </row>
    <row r="5091" spans="1:12" ht="25.5" customHeight="1">
      <c r="A5091" s="195"/>
      <c r="B5091" s="277"/>
      <c r="C5091" s="244"/>
      <c r="D5091" s="244"/>
      <c r="E5091" s="245"/>
      <c r="F5091" s="246"/>
      <c r="G5091" s="196"/>
      <c r="H5091" s="196"/>
      <c r="I5091" s="196"/>
      <c r="J5091" s="196"/>
      <c r="K5091" s="196"/>
      <c r="L5091" s="223"/>
    </row>
    <row r="5092" spans="1:12" ht="25.5" customHeight="1">
      <c r="A5092" s="195"/>
      <c r="B5092" s="277"/>
      <c r="C5092" s="244"/>
      <c r="D5092" s="244"/>
      <c r="E5092" s="245"/>
      <c r="F5092" s="246"/>
      <c r="G5092" s="196"/>
      <c r="H5092" s="196"/>
      <c r="I5092" s="196"/>
      <c r="J5092" s="196"/>
      <c r="K5092" s="196"/>
      <c r="L5092" s="223"/>
    </row>
    <row r="5093" spans="1:12" ht="25.5" customHeight="1">
      <c r="A5093" s="195"/>
      <c r="B5093" s="277"/>
      <c r="C5093" s="244"/>
      <c r="D5093" s="244"/>
      <c r="E5093" s="245"/>
      <c r="F5093" s="246"/>
      <c r="G5093" s="196"/>
      <c r="H5093" s="196"/>
      <c r="I5093" s="196"/>
      <c r="J5093" s="196"/>
      <c r="K5093" s="196"/>
      <c r="L5093" s="223"/>
    </row>
    <row r="5094" spans="1:12" ht="25.5" customHeight="1">
      <c r="A5094" s="195"/>
      <c r="B5094" s="277"/>
      <c r="C5094" s="244"/>
      <c r="D5094" s="244"/>
      <c r="E5094" s="245"/>
      <c r="F5094" s="246"/>
      <c r="G5094" s="196"/>
      <c r="H5094" s="196"/>
      <c r="I5094" s="196"/>
      <c r="J5094" s="196"/>
      <c r="K5094" s="196"/>
      <c r="L5094" s="223"/>
    </row>
    <row r="5095" spans="1:12" ht="25.5" customHeight="1">
      <c r="A5095" s="195"/>
      <c r="B5095" s="277"/>
      <c r="C5095" s="244"/>
      <c r="D5095" s="244"/>
      <c r="E5095" s="245"/>
      <c r="F5095" s="246"/>
      <c r="G5095" s="196"/>
      <c r="H5095" s="196"/>
      <c r="I5095" s="196"/>
      <c r="J5095" s="196"/>
      <c r="K5095" s="196"/>
      <c r="L5095" s="223"/>
    </row>
    <row r="5096" spans="1:12" ht="25.5" customHeight="1">
      <c r="A5096" s="195"/>
      <c r="B5096" s="277"/>
      <c r="C5096" s="244"/>
      <c r="D5096" s="244"/>
      <c r="E5096" s="245"/>
      <c r="F5096" s="246"/>
      <c r="G5096" s="196"/>
      <c r="H5096" s="196"/>
      <c r="I5096" s="196"/>
      <c r="J5096" s="196"/>
      <c r="K5096" s="196"/>
      <c r="L5096" s="223"/>
    </row>
    <row r="5097" spans="1:12" ht="25.5" customHeight="1">
      <c r="A5097" s="195"/>
      <c r="B5097" s="277"/>
      <c r="C5097" s="244"/>
      <c r="D5097" s="244"/>
      <c r="E5097" s="245"/>
      <c r="F5097" s="246"/>
      <c r="G5097" s="196"/>
      <c r="H5097" s="196"/>
      <c r="I5097" s="196"/>
      <c r="J5097" s="196"/>
      <c r="K5097" s="196"/>
      <c r="L5097" s="223"/>
    </row>
    <row r="5098" spans="1:12" ht="25.5" customHeight="1">
      <c r="A5098" s="195"/>
      <c r="B5098" s="277"/>
      <c r="C5098" s="244"/>
      <c r="D5098" s="244"/>
      <c r="E5098" s="245"/>
      <c r="F5098" s="246"/>
      <c r="G5098" s="196"/>
      <c r="H5098" s="196"/>
      <c r="I5098" s="196"/>
      <c r="J5098" s="196"/>
      <c r="K5098" s="196"/>
      <c r="L5098" s="223"/>
    </row>
    <row r="5099" spans="1:12" ht="25.5" customHeight="1">
      <c r="A5099" s="195"/>
      <c r="B5099" s="277"/>
      <c r="C5099" s="244"/>
      <c r="D5099" s="244"/>
      <c r="E5099" s="245"/>
      <c r="F5099" s="246"/>
      <c r="G5099" s="196"/>
      <c r="H5099" s="196"/>
      <c r="I5099" s="196"/>
      <c r="J5099" s="196"/>
      <c r="K5099" s="196"/>
      <c r="L5099" s="223"/>
    </row>
    <row r="5100" spans="1:12" ht="25.5" customHeight="1">
      <c r="A5100" s="195"/>
      <c r="B5100" s="277"/>
      <c r="C5100" s="244"/>
      <c r="D5100" s="244"/>
      <c r="E5100" s="245"/>
      <c r="F5100" s="246"/>
      <c r="G5100" s="196"/>
      <c r="H5100" s="196"/>
      <c r="I5100" s="196"/>
      <c r="J5100" s="196"/>
      <c r="K5100" s="196"/>
      <c r="L5100" s="223"/>
    </row>
    <row r="5101" spans="1:12" ht="25.5" customHeight="1">
      <c r="A5101" s="195"/>
      <c r="B5101" s="277"/>
      <c r="C5101" s="244"/>
      <c r="D5101" s="244"/>
      <c r="E5101" s="245"/>
      <c r="F5101" s="246"/>
      <c r="G5101" s="196"/>
      <c r="H5101" s="196"/>
      <c r="I5101" s="196"/>
      <c r="J5101" s="196"/>
      <c r="K5101" s="196"/>
      <c r="L5101" s="223"/>
    </row>
    <row r="5102" spans="1:12" ht="25.5" customHeight="1">
      <c r="A5102" s="195"/>
      <c r="B5102" s="277"/>
      <c r="C5102" s="244"/>
      <c r="D5102" s="244"/>
      <c r="E5102" s="245"/>
      <c r="F5102" s="246"/>
      <c r="G5102" s="196"/>
      <c r="H5102" s="196"/>
      <c r="I5102" s="196"/>
      <c r="J5102" s="196"/>
      <c r="K5102" s="196"/>
      <c r="L5102" s="223"/>
    </row>
    <row r="5103" spans="1:12" ht="25.5" customHeight="1">
      <c r="A5103" s="195"/>
      <c r="B5103" s="277"/>
      <c r="C5103" s="244"/>
      <c r="D5103" s="244"/>
      <c r="E5103" s="245"/>
      <c r="F5103" s="246"/>
      <c r="G5103" s="196"/>
      <c r="H5103" s="196"/>
      <c r="I5103" s="196"/>
      <c r="J5103" s="196"/>
      <c r="K5103" s="196"/>
      <c r="L5103" s="223"/>
    </row>
    <row r="5104" spans="1:12" ht="25.5" customHeight="1">
      <c r="A5104" s="195"/>
      <c r="B5104" s="277"/>
      <c r="C5104" s="244"/>
      <c r="D5104" s="244"/>
      <c r="E5104" s="245"/>
      <c r="F5104" s="246"/>
      <c r="G5104" s="196"/>
      <c r="H5104" s="196"/>
      <c r="I5104" s="196"/>
      <c r="J5104" s="196"/>
      <c r="K5104" s="196"/>
      <c r="L5104" s="223"/>
    </row>
    <row r="5105" spans="1:12" ht="25.5" customHeight="1">
      <c r="A5105" s="195"/>
      <c r="B5105" s="277"/>
      <c r="C5105" s="244"/>
      <c r="D5105" s="244"/>
      <c r="E5105" s="245"/>
      <c r="F5105" s="246"/>
      <c r="G5105" s="196"/>
      <c r="H5105" s="196"/>
      <c r="I5105" s="196"/>
      <c r="J5105" s="196"/>
      <c r="K5105" s="196"/>
      <c r="L5105" s="223"/>
    </row>
    <row r="5106" spans="1:12" ht="25.5" customHeight="1">
      <c r="A5106" s="195"/>
      <c r="B5106" s="277"/>
      <c r="C5106" s="244"/>
      <c r="D5106" s="244"/>
      <c r="E5106" s="245"/>
      <c r="F5106" s="246"/>
      <c r="G5106" s="196"/>
      <c r="H5106" s="196"/>
      <c r="I5106" s="196"/>
      <c r="J5106" s="196"/>
      <c r="K5106" s="196"/>
      <c r="L5106" s="223"/>
    </row>
    <row r="5107" spans="1:12" ht="25.5" customHeight="1">
      <c r="A5107" s="195"/>
      <c r="B5107" s="277"/>
      <c r="C5107" s="244"/>
      <c r="D5107" s="244"/>
      <c r="E5107" s="245"/>
      <c r="F5107" s="246"/>
      <c r="G5107" s="196"/>
      <c r="H5107" s="196"/>
      <c r="I5107" s="196"/>
      <c r="J5107" s="196"/>
      <c r="K5107" s="196"/>
      <c r="L5107" s="223"/>
    </row>
    <row r="5108" spans="1:12" ht="25.5" customHeight="1">
      <c r="A5108" s="195"/>
      <c r="B5108" s="277"/>
      <c r="C5108" s="244"/>
      <c r="D5108" s="244"/>
      <c r="E5108" s="245"/>
      <c r="F5108" s="246"/>
      <c r="G5108" s="196"/>
      <c r="H5108" s="196"/>
      <c r="I5108" s="196"/>
      <c r="J5108" s="196"/>
      <c r="K5108" s="196"/>
      <c r="L5108" s="223"/>
    </row>
    <row r="5109" spans="1:12" ht="25.5" customHeight="1">
      <c r="A5109" s="195"/>
      <c r="B5109" s="277"/>
      <c r="C5109" s="244"/>
      <c r="D5109" s="244"/>
      <c r="E5109" s="245"/>
      <c r="F5109" s="246"/>
      <c r="G5109" s="196"/>
      <c r="H5109" s="196"/>
      <c r="I5109" s="196"/>
      <c r="J5109" s="196"/>
      <c r="K5109" s="196"/>
      <c r="L5109" s="223"/>
    </row>
    <row r="5110" spans="1:12" ht="25.5" customHeight="1">
      <c r="A5110" s="195"/>
      <c r="B5110" s="277"/>
      <c r="C5110" s="244"/>
      <c r="D5110" s="244"/>
      <c r="E5110" s="245"/>
      <c r="F5110" s="246"/>
      <c r="G5110" s="196"/>
      <c r="H5110" s="196"/>
      <c r="I5110" s="196"/>
      <c r="J5110" s="196"/>
      <c r="K5110" s="196"/>
      <c r="L5110" s="223"/>
    </row>
    <row r="5111" spans="1:12" ht="25.5" customHeight="1">
      <c r="A5111" s="195"/>
      <c r="B5111" s="277"/>
      <c r="C5111" s="244"/>
      <c r="D5111" s="244"/>
      <c r="E5111" s="245"/>
      <c r="F5111" s="246"/>
      <c r="G5111" s="196"/>
      <c r="H5111" s="196"/>
      <c r="I5111" s="196"/>
      <c r="J5111" s="196"/>
      <c r="K5111" s="196"/>
      <c r="L5111" s="223"/>
    </row>
    <row r="5112" spans="1:12" ht="25.5" customHeight="1">
      <c r="A5112" s="195"/>
      <c r="B5112" s="277"/>
      <c r="C5112" s="244"/>
      <c r="D5112" s="244"/>
      <c r="E5112" s="245"/>
      <c r="F5112" s="246"/>
      <c r="G5112" s="196"/>
      <c r="H5112" s="196"/>
      <c r="I5112" s="196"/>
      <c r="J5112" s="196"/>
      <c r="K5112" s="196"/>
      <c r="L5112" s="223"/>
    </row>
    <row r="5113" spans="1:12" ht="25.5" customHeight="1">
      <c r="A5113" s="195"/>
      <c r="B5113" s="277"/>
      <c r="C5113" s="244"/>
      <c r="D5113" s="244"/>
      <c r="E5113" s="245"/>
      <c r="F5113" s="246"/>
      <c r="G5113" s="196"/>
      <c r="H5113" s="196"/>
      <c r="I5113" s="196"/>
      <c r="J5113" s="196"/>
      <c r="K5113" s="196"/>
      <c r="L5113" s="223"/>
    </row>
    <row r="5114" spans="1:12" ht="25.5" customHeight="1">
      <c r="A5114" s="195"/>
      <c r="B5114" s="277"/>
      <c r="C5114" s="244"/>
      <c r="D5114" s="244"/>
      <c r="E5114" s="245"/>
      <c r="F5114" s="246"/>
      <c r="G5114" s="196"/>
      <c r="H5114" s="196"/>
      <c r="I5114" s="196"/>
      <c r="J5114" s="196"/>
      <c r="K5114" s="196"/>
      <c r="L5114" s="223"/>
    </row>
    <row r="5115" spans="1:12" ht="25.5" customHeight="1">
      <c r="A5115" s="195"/>
      <c r="B5115" s="277"/>
      <c r="C5115" s="244"/>
      <c r="D5115" s="244"/>
      <c r="E5115" s="245"/>
      <c r="F5115" s="246"/>
      <c r="G5115" s="196"/>
      <c r="H5115" s="196"/>
      <c r="I5115" s="196"/>
      <c r="J5115" s="196"/>
      <c r="K5115" s="196"/>
      <c r="L5115" s="223"/>
    </row>
    <row r="5116" spans="1:12" ht="25.5" customHeight="1">
      <c r="A5116" s="195"/>
      <c r="B5116" s="277"/>
      <c r="C5116" s="244"/>
      <c r="D5116" s="244"/>
      <c r="E5116" s="245"/>
      <c r="F5116" s="246"/>
      <c r="G5116" s="196"/>
      <c r="H5116" s="196"/>
      <c r="I5116" s="196"/>
      <c r="J5116" s="196"/>
      <c r="K5116" s="196"/>
      <c r="L5116" s="223"/>
    </row>
    <row r="5117" spans="1:12" ht="25.5" customHeight="1">
      <c r="A5117" s="195"/>
      <c r="B5117" s="277"/>
      <c r="C5117" s="244"/>
      <c r="D5117" s="244"/>
      <c r="E5117" s="245"/>
      <c r="F5117" s="246"/>
      <c r="G5117" s="196"/>
      <c r="H5117" s="196"/>
      <c r="I5117" s="196"/>
      <c r="J5117" s="196"/>
      <c r="K5117" s="196"/>
      <c r="L5117" s="223"/>
    </row>
    <row r="5118" spans="1:12" ht="25.5" customHeight="1">
      <c r="A5118" s="195"/>
      <c r="B5118" s="277"/>
      <c r="C5118" s="244"/>
      <c r="D5118" s="244"/>
      <c r="E5118" s="245"/>
      <c r="F5118" s="246"/>
      <c r="G5118" s="196"/>
      <c r="H5118" s="196"/>
      <c r="I5118" s="196"/>
      <c r="J5118" s="196"/>
      <c r="K5118" s="196"/>
      <c r="L5118" s="223"/>
    </row>
    <row r="5119" spans="1:12" ht="25.5" customHeight="1">
      <c r="A5119" s="195"/>
      <c r="B5119" s="277"/>
      <c r="C5119" s="244"/>
      <c r="D5119" s="244"/>
      <c r="E5119" s="245"/>
      <c r="F5119" s="246"/>
      <c r="G5119" s="196"/>
      <c r="H5119" s="196"/>
      <c r="I5119" s="196"/>
      <c r="J5119" s="196"/>
      <c r="K5119" s="196"/>
      <c r="L5119" s="223"/>
    </row>
    <row r="5120" spans="1:12" ht="25.5" customHeight="1">
      <c r="A5120" s="195"/>
      <c r="B5120" s="277"/>
      <c r="C5120" s="244"/>
      <c r="D5120" s="244"/>
      <c r="E5120" s="245"/>
      <c r="F5120" s="246"/>
      <c r="G5120" s="196"/>
      <c r="H5120" s="196"/>
      <c r="I5120" s="196"/>
      <c r="J5120" s="196"/>
      <c r="K5120" s="196"/>
      <c r="L5120" s="223"/>
    </row>
    <row r="5121" spans="1:13" ht="25.5" customHeight="1">
      <c r="A5121" s="195"/>
      <c r="B5121" s="277"/>
      <c r="C5121" s="244"/>
      <c r="D5121" s="244"/>
      <c r="E5121" s="245"/>
      <c r="F5121" s="246"/>
      <c r="G5121" s="196"/>
      <c r="H5121" s="196"/>
      <c r="I5121" s="196"/>
      <c r="J5121" s="196"/>
      <c r="K5121" s="196"/>
      <c r="L5121" s="223"/>
    </row>
    <row r="5122" spans="1:13" ht="25.5" customHeight="1">
      <c r="A5122" s="195"/>
      <c r="B5122" s="277"/>
      <c r="C5122" s="244"/>
      <c r="D5122" s="244"/>
      <c r="E5122" s="245"/>
      <c r="F5122" s="246"/>
      <c r="G5122" s="196"/>
      <c r="H5122" s="196"/>
      <c r="I5122" s="196"/>
      <c r="J5122" s="196"/>
      <c r="K5122" s="196"/>
      <c r="L5122" s="223"/>
    </row>
    <row r="5123" spans="1:13" ht="25.5" customHeight="1">
      <c r="A5123" s="195"/>
      <c r="B5123" s="277"/>
      <c r="C5123" s="244"/>
      <c r="D5123" s="244"/>
      <c r="E5123" s="245"/>
      <c r="F5123" s="246"/>
      <c r="G5123" s="196"/>
      <c r="H5123" s="196"/>
      <c r="I5123" s="196"/>
      <c r="J5123" s="196"/>
      <c r="K5123" s="196"/>
      <c r="L5123" s="223"/>
    </row>
    <row r="5124" spans="1:13" ht="25.5" customHeight="1">
      <c r="A5124" s="195"/>
      <c r="B5124" s="277"/>
      <c r="C5124" s="244"/>
      <c r="D5124" s="244"/>
      <c r="E5124" s="245"/>
      <c r="F5124" s="246"/>
      <c r="G5124" s="196"/>
      <c r="H5124" s="196"/>
      <c r="I5124" s="196"/>
      <c r="J5124" s="196"/>
      <c r="K5124" s="196"/>
      <c r="L5124" s="223"/>
    </row>
    <row r="5125" spans="1:13" ht="25.5" customHeight="1">
      <c r="A5125" s="195"/>
      <c r="B5125" s="277"/>
      <c r="C5125" s="244"/>
      <c r="D5125" s="244"/>
      <c r="E5125" s="245"/>
      <c r="F5125" s="246"/>
      <c r="G5125" s="196"/>
      <c r="H5125" s="196"/>
      <c r="I5125" s="196"/>
      <c r="J5125" s="196"/>
      <c r="K5125" s="196"/>
      <c r="L5125" s="223"/>
    </row>
    <row r="5126" spans="1:13" ht="25.5" customHeight="1">
      <c r="A5126" s="195"/>
      <c r="B5126" s="277"/>
      <c r="C5126" s="244"/>
      <c r="D5126" s="244"/>
      <c r="E5126" s="245"/>
      <c r="F5126" s="246"/>
      <c r="G5126" s="196"/>
      <c r="H5126" s="196"/>
      <c r="I5126" s="196"/>
      <c r="J5126" s="196"/>
      <c r="K5126" s="196"/>
      <c r="L5126" s="223"/>
    </row>
    <row r="5127" spans="1:13" ht="25.5" customHeight="1">
      <c r="A5127" s="195"/>
      <c r="B5127" s="277"/>
      <c r="C5127" s="244"/>
      <c r="D5127" s="244"/>
      <c r="E5127" s="245"/>
      <c r="F5127" s="246"/>
      <c r="G5127" s="196"/>
      <c r="H5127" s="196"/>
      <c r="I5127" s="196"/>
      <c r="J5127" s="196"/>
      <c r="K5127" s="196"/>
      <c r="L5127" s="223"/>
    </row>
    <row r="5128" spans="1:13" ht="25.5" customHeight="1">
      <c r="A5128" s="195"/>
      <c r="B5128" s="277"/>
      <c r="C5128" s="244"/>
      <c r="D5128" s="244"/>
      <c r="E5128" s="245"/>
      <c r="F5128" s="246"/>
      <c r="G5128" s="196"/>
      <c r="H5128" s="196"/>
      <c r="I5128" s="196"/>
      <c r="J5128" s="196"/>
      <c r="K5128" s="196"/>
      <c r="L5128" s="223"/>
    </row>
    <row r="5129" spans="1:13" ht="25.5" customHeight="1">
      <c r="A5129" s="195"/>
      <c r="B5129" s="277"/>
      <c r="C5129" s="244"/>
      <c r="D5129" s="244"/>
      <c r="E5129" s="245"/>
      <c r="F5129" s="246"/>
      <c r="G5129" s="196"/>
      <c r="H5129" s="196"/>
      <c r="I5129" s="196"/>
      <c r="J5129" s="196"/>
      <c r="K5129" s="196"/>
      <c r="L5129" s="223"/>
    </row>
    <row r="5130" spans="1:13" ht="25.5" customHeight="1">
      <c r="A5130" s="195"/>
      <c r="B5130" s="277"/>
      <c r="C5130" s="244"/>
      <c r="D5130" s="244"/>
      <c r="E5130" s="245"/>
      <c r="F5130" s="246"/>
      <c r="G5130" s="196"/>
      <c r="H5130" s="196"/>
      <c r="I5130" s="196"/>
      <c r="J5130" s="196"/>
      <c r="K5130" s="196"/>
      <c r="L5130" s="223"/>
    </row>
    <row r="5131" spans="1:13" ht="25.5" customHeight="1">
      <c r="A5131" s="195"/>
      <c r="B5131" s="277"/>
      <c r="C5131" s="244"/>
      <c r="D5131" s="244"/>
      <c r="E5131" s="245"/>
      <c r="F5131" s="246"/>
      <c r="G5131" s="196"/>
      <c r="H5131" s="196"/>
      <c r="I5131" s="196"/>
      <c r="J5131" s="196"/>
      <c r="K5131" s="196"/>
      <c r="L5131" s="223"/>
    </row>
    <row r="5132" spans="1:13" ht="25.5" customHeight="1">
      <c r="A5132" s="195"/>
      <c r="B5132" s="277"/>
      <c r="C5132" s="244"/>
      <c r="D5132" s="244"/>
      <c r="E5132" s="245"/>
      <c r="F5132" s="246"/>
      <c r="G5132" s="196"/>
      <c r="H5132" s="196"/>
      <c r="I5132" s="196"/>
      <c r="J5132" s="196"/>
      <c r="K5132" s="196"/>
      <c r="L5132" s="223"/>
    </row>
    <row r="5133" spans="1:13" s="242" customFormat="1" ht="25.5" customHeight="1">
      <c r="A5133" s="236"/>
      <c r="B5133" s="278"/>
      <c r="C5133" s="237"/>
      <c r="D5133" s="237"/>
      <c r="E5133" s="292"/>
      <c r="F5133" s="238"/>
      <c r="G5133" s="239"/>
      <c r="H5133" s="239"/>
      <c r="I5133" s="239"/>
      <c r="J5133" s="239"/>
      <c r="K5133" s="239"/>
      <c r="L5133" s="240"/>
      <c r="M5133" s="241"/>
    </row>
    <row r="5134" spans="1:13" ht="25.5" customHeight="1">
      <c r="A5134" s="195"/>
      <c r="B5134" s="277"/>
      <c r="C5134" s="244"/>
      <c r="D5134" s="244"/>
      <c r="E5134" s="245"/>
      <c r="F5134" s="246"/>
      <c r="G5134" s="196"/>
      <c r="H5134" s="196"/>
      <c r="I5134" s="196"/>
      <c r="J5134" s="196"/>
      <c r="K5134" s="196"/>
      <c r="L5134" s="223"/>
    </row>
    <row r="5135" spans="1:13" ht="25.5" customHeight="1">
      <c r="A5135" s="195"/>
      <c r="B5135" s="277"/>
      <c r="C5135" s="244"/>
      <c r="D5135" s="244"/>
      <c r="E5135" s="245"/>
      <c r="F5135" s="246"/>
      <c r="G5135" s="196"/>
      <c r="H5135" s="196"/>
      <c r="I5135" s="196"/>
      <c r="J5135" s="196"/>
      <c r="K5135" s="196"/>
      <c r="L5135" s="223"/>
    </row>
    <row r="5136" spans="1:13" ht="25.5" customHeight="1">
      <c r="A5136" s="195"/>
      <c r="B5136" s="277"/>
      <c r="C5136" s="244"/>
      <c r="D5136" s="244"/>
      <c r="E5136" s="245"/>
      <c r="F5136" s="246"/>
      <c r="G5136" s="196"/>
      <c r="H5136" s="196"/>
      <c r="I5136" s="196"/>
      <c r="J5136" s="196"/>
      <c r="K5136" s="196"/>
      <c r="L5136" s="223"/>
    </row>
    <row r="5137" spans="1:12" ht="25.5" customHeight="1">
      <c r="A5137" s="195"/>
      <c r="B5137" s="277"/>
      <c r="C5137" s="244"/>
      <c r="D5137" s="244"/>
      <c r="E5137" s="245"/>
      <c r="F5137" s="246"/>
      <c r="G5137" s="196"/>
      <c r="H5137" s="196"/>
      <c r="I5137" s="196"/>
      <c r="J5137" s="196"/>
      <c r="K5137" s="196"/>
      <c r="L5137" s="223"/>
    </row>
    <row r="5138" spans="1:12" ht="25.5" customHeight="1">
      <c r="A5138" s="195"/>
      <c r="B5138" s="277"/>
      <c r="C5138" s="244"/>
      <c r="D5138" s="244"/>
      <c r="E5138" s="245"/>
      <c r="F5138" s="246"/>
      <c r="G5138" s="196"/>
      <c r="H5138" s="196"/>
      <c r="I5138" s="196"/>
      <c r="J5138" s="196"/>
      <c r="K5138" s="196"/>
      <c r="L5138" s="223"/>
    </row>
    <row r="5139" spans="1:12" ht="25.5" customHeight="1">
      <c r="A5139" s="195"/>
      <c r="B5139" s="277"/>
      <c r="C5139" s="244"/>
      <c r="D5139" s="244"/>
      <c r="E5139" s="245"/>
      <c r="F5139" s="246"/>
      <c r="G5139" s="196"/>
      <c r="H5139" s="196"/>
      <c r="I5139" s="196"/>
      <c r="J5139" s="196"/>
      <c r="K5139" s="196"/>
      <c r="L5139" s="223"/>
    </row>
    <row r="5140" spans="1:12" ht="25.5" customHeight="1">
      <c r="A5140" s="195"/>
      <c r="B5140" s="277"/>
      <c r="C5140" s="244"/>
      <c r="D5140" s="244"/>
      <c r="E5140" s="245"/>
      <c r="F5140" s="246"/>
      <c r="G5140" s="196"/>
      <c r="H5140" s="196"/>
      <c r="I5140" s="196"/>
      <c r="J5140" s="196"/>
      <c r="K5140" s="196"/>
      <c r="L5140" s="223"/>
    </row>
    <row r="5141" spans="1:12" ht="25.5" customHeight="1">
      <c r="A5141" s="195"/>
      <c r="B5141" s="277"/>
      <c r="C5141" s="244"/>
      <c r="D5141" s="244"/>
      <c r="E5141" s="245"/>
      <c r="F5141" s="246"/>
      <c r="G5141" s="196"/>
      <c r="H5141" s="196"/>
      <c r="I5141" s="196"/>
      <c r="J5141" s="196"/>
      <c r="K5141" s="196"/>
      <c r="L5141" s="223"/>
    </row>
    <row r="5142" spans="1:12" ht="25.5" customHeight="1">
      <c r="A5142" s="195"/>
      <c r="B5142" s="277"/>
      <c r="C5142" s="244"/>
      <c r="D5142" s="244"/>
      <c r="E5142" s="245"/>
      <c r="F5142" s="246"/>
      <c r="G5142" s="196"/>
      <c r="H5142" s="196"/>
      <c r="I5142" s="196"/>
      <c r="J5142" s="196"/>
      <c r="K5142" s="196"/>
      <c r="L5142" s="223"/>
    </row>
    <row r="5143" spans="1:12" ht="25.5" customHeight="1">
      <c r="A5143" s="195"/>
      <c r="B5143" s="277"/>
      <c r="C5143" s="244"/>
      <c r="D5143" s="244"/>
      <c r="E5143" s="245"/>
      <c r="F5143" s="246"/>
      <c r="G5143" s="196"/>
      <c r="H5143" s="196"/>
      <c r="I5143" s="196"/>
      <c r="J5143" s="196"/>
      <c r="K5143" s="196"/>
      <c r="L5143" s="223"/>
    </row>
    <row r="5144" spans="1:12" ht="25.5" customHeight="1">
      <c r="A5144" s="195"/>
      <c r="B5144" s="277"/>
      <c r="C5144" s="244"/>
      <c r="D5144" s="244"/>
      <c r="E5144" s="245"/>
      <c r="F5144" s="246"/>
      <c r="G5144" s="196"/>
      <c r="H5144" s="196"/>
      <c r="I5144" s="196"/>
      <c r="J5144" s="196"/>
      <c r="K5144" s="196"/>
      <c r="L5144" s="223"/>
    </row>
    <row r="5145" spans="1:12" ht="25.5" customHeight="1">
      <c r="A5145" s="195"/>
      <c r="B5145" s="277"/>
      <c r="C5145" s="244"/>
      <c r="D5145" s="244"/>
      <c r="E5145" s="245"/>
      <c r="F5145" s="246"/>
      <c r="G5145" s="196"/>
      <c r="H5145" s="196"/>
      <c r="I5145" s="196"/>
      <c r="J5145" s="196"/>
      <c r="K5145" s="196"/>
      <c r="L5145" s="223"/>
    </row>
    <row r="5146" spans="1:12" ht="25.5" customHeight="1">
      <c r="A5146" s="195"/>
      <c r="B5146" s="277"/>
      <c r="C5146" s="244"/>
      <c r="D5146" s="244"/>
      <c r="E5146" s="245"/>
      <c r="F5146" s="246"/>
      <c r="G5146" s="196"/>
      <c r="H5146" s="196"/>
      <c r="I5146" s="196"/>
      <c r="J5146" s="196"/>
      <c r="K5146" s="196"/>
      <c r="L5146" s="223"/>
    </row>
    <row r="5147" spans="1:12" ht="25.5" customHeight="1">
      <c r="A5147" s="195"/>
      <c r="B5147" s="277"/>
      <c r="C5147" s="244"/>
      <c r="D5147" s="244"/>
      <c r="E5147" s="245"/>
      <c r="F5147" s="246"/>
      <c r="G5147" s="196"/>
      <c r="H5147" s="196"/>
      <c r="I5147" s="196"/>
      <c r="J5147" s="196"/>
      <c r="K5147" s="196"/>
      <c r="L5147" s="223"/>
    </row>
    <row r="5148" spans="1:12" ht="25.5" customHeight="1">
      <c r="A5148" s="195"/>
      <c r="B5148" s="277"/>
      <c r="C5148" s="244"/>
      <c r="D5148" s="244"/>
      <c r="E5148" s="245"/>
      <c r="F5148" s="246"/>
      <c r="G5148" s="196"/>
      <c r="H5148" s="196"/>
      <c r="I5148" s="196"/>
      <c r="J5148" s="196"/>
      <c r="K5148" s="196"/>
      <c r="L5148" s="223"/>
    </row>
    <row r="5149" spans="1:12" ht="25.5" customHeight="1">
      <c r="A5149" s="195"/>
      <c r="B5149" s="277"/>
      <c r="C5149" s="244"/>
      <c r="D5149" s="244"/>
      <c r="E5149" s="245"/>
      <c r="F5149" s="246"/>
      <c r="G5149" s="196"/>
      <c r="H5149" s="196"/>
      <c r="I5149" s="196"/>
      <c r="J5149" s="196"/>
      <c r="K5149" s="196"/>
      <c r="L5149" s="223"/>
    </row>
    <row r="5150" spans="1:12" ht="25.5" customHeight="1">
      <c r="A5150" s="195"/>
      <c r="B5150" s="277"/>
      <c r="C5150" s="244"/>
      <c r="D5150" s="244"/>
      <c r="E5150" s="245"/>
      <c r="F5150" s="246"/>
      <c r="G5150" s="196"/>
      <c r="H5150" s="196"/>
      <c r="I5150" s="196"/>
      <c r="J5150" s="196"/>
      <c r="K5150" s="196"/>
      <c r="L5150" s="223"/>
    </row>
    <row r="5151" spans="1:12" ht="25.5" customHeight="1">
      <c r="A5151" s="195"/>
      <c r="B5151" s="277"/>
      <c r="C5151" s="244"/>
      <c r="D5151" s="244"/>
      <c r="E5151" s="245"/>
      <c r="F5151" s="246"/>
      <c r="G5151" s="196"/>
      <c r="H5151" s="196"/>
      <c r="I5151" s="196"/>
      <c r="J5151" s="196"/>
      <c r="K5151" s="196"/>
      <c r="L5151" s="223"/>
    </row>
    <row r="5152" spans="1:12" ht="25.5" customHeight="1">
      <c r="A5152" s="195"/>
      <c r="B5152" s="277"/>
      <c r="C5152" s="244"/>
      <c r="D5152" s="244"/>
      <c r="E5152" s="245"/>
      <c r="F5152" s="246"/>
      <c r="G5152" s="196"/>
      <c r="H5152" s="196"/>
      <c r="I5152" s="196"/>
      <c r="J5152" s="196"/>
      <c r="K5152" s="196"/>
      <c r="L5152" s="223"/>
    </row>
    <row r="5153" spans="1:12" ht="25.5" customHeight="1">
      <c r="A5153" s="195"/>
      <c r="B5153" s="277"/>
      <c r="C5153" s="244"/>
      <c r="D5153" s="244"/>
      <c r="E5153" s="245"/>
      <c r="F5153" s="246"/>
      <c r="G5153" s="196"/>
      <c r="H5153" s="196"/>
      <c r="I5153" s="196"/>
      <c r="J5153" s="196"/>
      <c r="K5153" s="196"/>
      <c r="L5153" s="223"/>
    </row>
    <row r="5154" spans="1:12" ht="25.5" customHeight="1">
      <c r="A5154" s="195"/>
      <c r="B5154" s="277"/>
      <c r="C5154" s="244"/>
      <c r="D5154" s="244"/>
      <c r="E5154" s="245"/>
      <c r="F5154" s="246"/>
      <c r="G5154" s="196"/>
      <c r="H5154" s="196"/>
      <c r="I5154" s="196"/>
      <c r="J5154" s="196"/>
      <c r="K5154" s="196"/>
      <c r="L5154" s="223"/>
    </row>
    <row r="5155" spans="1:12" ht="25.5" customHeight="1">
      <c r="A5155" s="195"/>
      <c r="B5155" s="277"/>
      <c r="C5155" s="244"/>
      <c r="D5155" s="244"/>
      <c r="E5155" s="245"/>
      <c r="F5155" s="246"/>
      <c r="G5155" s="196"/>
      <c r="H5155" s="196"/>
      <c r="I5155" s="196"/>
      <c r="J5155" s="196"/>
      <c r="K5155" s="196"/>
      <c r="L5155" s="223"/>
    </row>
    <row r="5156" spans="1:12" ht="25.5" customHeight="1">
      <c r="A5156" s="195"/>
      <c r="B5156" s="277"/>
      <c r="C5156" s="244"/>
      <c r="D5156" s="244"/>
      <c r="E5156" s="245"/>
      <c r="F5156" s="246"/>
      <c r="G5156" s="196"/>
      <c r="H5156" s="196"/>
      <c r="I5156" s="196"/>
      <c r="J5156" s="196"/>
      <c r="K5156" s="196"/>
      <c r="L5156" s="223"/>
    </row>
    <row r="5157" spans="1:12" ht="25.5" customHeight="1">
      <c r="A5157" s="195"/>
      <c r="B5157" s="277"/>
      <c r="C5157" s="244"/>
      <c r="D5157" s="244"/>
      <c r="E5157" s="245"/>
      <c r="F5157" s="246"/>
      <c r="G5157" s="196"/>
      <c r="H5157" s="196"/>
      <c r="I5157" s="196"/>
      <c r="J5157" s="196"/>
      <c r="K5157" s="196"/>
      <c r="L5157" s="223"/>
    </row>
    <row r="5158" spans="1:12" ht="25.5" customHeight="1">
      <c r="A5158" s="195"/>
      <c r="B5158" s="277"/>
      <c r="C5158" s="244"/>
      <c r="D5158" s="244"/>
      <c r="E5158" s="245"/>
      <c r="F5158" s="246"/>
      <c r="G5158" s="196"/>
      <c r="H5158" s="196"/>
      <c r="I5158" s="196"/>
      <c r="J5158" s="196"/>
      <c r="K5158" s="196"/>
      <c r="L5158" s="223"/>
    </row>
    <row r="5159" spans="1:12" ht="25.5" customHeight="1">
      <c r="A5159" s="195"/>
      <c r="B5159" s="277"/>
      <c r="C5159" s="244"/>
      <c r="D5159" s="244"/>
      <c r="E5159" s="245"/>
      <c r="F5159" s="246"/>
      <c r="G5159" s="196"/>
      <c r="H5159" s="196"/>
      <c r="I5159" s="196"/>
      <c r="J5159" s="196"/>
      <c r="K5159" s="196"/>
      <c r="L5159" s="223"/>
    </row>
    <row r="5160" spans="1:12" ht="25.5" customHeight="1">
      <c r="A5160" s="195"/>
      <c r="B5160" s="277"/>
      <c r="C5160" s="244"/>
      <c r="D5160" s="244"/>
      <c r="E5160" s="245"/>
      <c r="F5160" s="246"/>
      <c r="G5160" s="196"/>
      <c r="H5160" s="196"/>
      <c r="I5160" s="196"/>
      <c r="J5160" s="196"/>
      <c r="K5160" s="196"/>
      <c r="L5160" s="223"/>
    </row>
    <row r="5161" spans="1:12" ht="25.5" customHeight="1">
      <c r="A5161" s="195"/>
      <c r="B5161" s="277"/>
      <c r="C5161" s="244"/>
      <c r="D5161" s="244"/>
      <c r="E5161" s="245"/>
      <c r="F5161" s="246"/>
      <c r="G5161" s="196"/>
      <c r="H5161" s="196"/>
      <c r="I5161" s="196"/>
      <c r="J5161" s="196"/>
      <c r="K5161" s="196"/>
      <c r="L5161" s="223"/>
    </row>
    <row r="5162" spans="1:12" ht="25.5" customHeight="1">
      <c r="A5162" s="195"/>
      <c r="B5162" s="277"/>
      <c r="C5162" s="244"/>
      <c r="D5162" s="244"/>
      <c r="E5162" s="245"/>
      <c r="F5162" s="246"/>
      <c r="G5162" s="196"/>
      <c r="H5162" s="196"/>
      <c r="I5162" s="196"/>
      <c r="J5162" s="196"/>
      <c r="K5162" s="196"/>
      <c r="L5162" s="223"/>
    </row>
    <row r="5163" spans="1:12" ht="25.5" customHeight="1">
      <c r="A5163" s="195"/>
      <c r="B5163" s="277"/>
      <c r="C5163" s="244"/>
      <c r="D5163" s="244"/>
      <c r="E5163" s="245"/>
      <c r="F5163" s="246"/>
      <c r="G5163" s="196"/>
      <c r="H5163" s="196"/>
      <c r="I5163" s="196"/>
      <c r="J5163" s="196"/>
      <c r="K5163" s="196"/>
      <c r="L5163" s="223"/>
    </row>
    <row r="5164" spans="1:12" ht="25.5" customHeight="1">
      <c r="A5164" s="195"/>
      <c r="B5164" s="277"/>
      <c r="C5164" s="244"/>
      <c r="D5164" s="244"/>
      <c r="E5164" s="245"/>
      <c r="F5164" s="246"/>
      <c r="G5164" s="196"/>
      <c r="H5164" s="196"/>
      <c r="I5164" s="196"/>
      <c r="J5164" s="196"/>
      <c r="K5164" s="196"/>
      <c r="L5164" s="223"/>
    </row>
    <row r="5165" spans="1:12" ht="25.5" customHeight="1">
      <c r="A5165" s="195"/>
      <c r="B5165" s="277"/>
      <c r="C5165" s="244"/>
      <c r="D5165" s="244"/>
      <c r="E5165" s="245"/>
      <c r="F5165" s="246"/>
      <c r="G5165" s="196"/>
      <c r="H5165" s="196"/>
      <c r="I5165" s="196"/>
      <c r="J5165" s="196"/>
      <c r="K5165" s="196"/>
      <c r="L5165" s="223"/>
    </row>
    <row r="5166" spans="1:12" ht="25.5" customHeight="1">
      <c r="A5166" s="195"/>
      <c r="B5166" s="277"/>
      <c r="C5166" s="244"/>
      <c r="D5166" s="244"/>
      <c r="E5166" s="245"/>
      <c r="F5166" s="246"/>
      <c r="G5166" s="196"/>
      <c r="H5166" s="196"/>
      <c r="I5166" s="196"/>
      <c r="J5166" s="196"/>
      <c r="K5166" s="196"/>
      <c r="L5166" s="223"/>
    </row>
    <row r="5167" spans="1:12" ht="25.5" customHeight="1">
      <c r="A5167" s="195"/>
      <c r="B5167" s="277"/>
      <c r="C5167" s="244"/>
      <c r="D5167" s="244"/>
      <c r="E5167" s="245"/>
      <c r="F5167" s="246"/>
      <c r="G5167" s="196"/>
      <c r="H5167" s="196"/>
      <c r="I5167" s="196"/>
      <c r="J5167" s="196"/>
      <c r="K5167" s="196"/>
      <c r="L5167" s="223"/>
    </row>
    <row r="5168" spans="1:12" ht="25.5" customHeight="1">
      <c r="A5168" s="195"/>
      <c r="B5168" s="277"/>
      <c r="C5168" s="244"/>
      <c r="D5168" s="244"/>
      <c r="E5168" s="245"/>
      <c r="F5168" s="246"/>
      <c r="G5168" s="196"/>
      <c r="H5168" s="196"/>
      <c r="I5168" s="196"/>
      <c r="J5168" s="196"/>
      <c r="K5168" s="196"/>
      <c r="L5168" s="223"/>
    </row>
    <row r="5169" spans="1:12" ht="25.5" customHeight="1">
      <c r="A5169" s="195"/>
      <c r="B5169" s="277"/>
      <c r="C5169" s="244"/>
      <c r="D5169" s="244"/>
      <c r="E5169" s="245"/>
      <c r="F5169" s="246"/>
      <c r="G5169" s="196"/>
      <c r="H5169" s="196"/>
      <c r="I5169" s="196"/>
      <c r="J5169" s="196"/>
      <c r="K5169" s="196"/>
      <c r="L5169" s="223"/>
    </row>
    <row r="5170" spans="1:12" ht="25.5" customHeight="1">
      <c r="A5170" s="195"/>
      <c r="B5170" s="277"/>
      <c r="C5170" s="244"/>
      <c r="D5170" s="244"/>
      <c r="E5170" s="245"/>
      <c r="F5170" s="246"/>
      <c r="G5170" s="196"/>
      <c r="H5170" s="196"/>
      <c r="I5170" s="196"/>
      <c r="J5170" s="196"/>
      <c r="K5170" s="196"/>
      <c r="L5170" s="223"/>
    </row>
    <row r="5171" spans="1:12" ht="25.5" customHeight="1">
      <c r="A5171" s="195"/>
      <c r="B5171" s="277"/>
      <c r="C5171" s="244"/>
      <c r="D5171" s="244"/>
      <c r="E5171" s="245"/>
      <c r="F5171" s="246"/>
      <c r="G5171" s="196"/>
      <c r="H5171" s="196"/>
      <c r="I5171" s="196"/>
      <c r="J5171" s="196"/>
      <c r="K5171" s="196"/>
      <c r="L5171" s="223"/>
    </row>
    <row r="5172" spans="1:12" ht="25.5" customHeight="1">
      <c r="A5172" s="195"/>
      <c r="B5172" s="277"/>
      <c r="C5172" s="244"/>
      <c r="D5172" s="244"/>
      <c r="E5172" s="245"/>
      <c r="F5172" s="246"/>
      <c r="G5172" s="196"/>
      <c r="H5172" s="196"/>
      <c r="I5172" s="196"/>
      <c r="J5172" s="196"/>
      <c r="K5172" s="196"/>
      <c r="L5172" s="223"/>
    </row>
    <row r="5173" spans="1:12" ht="25.5" customHeight="1">
      <c r="A5173" s="195"/>
      <c r="B5173" s="277"/>
      <c r="C5173" s="244"/>
      <c r="D5173" s="244"/>
      <c r="E5173" s="245"/>
      <c r="F5173" s="246"/>
      <c r="G5173" s="196"/>
      <c r="H5173" s="196"/>
      <c r="I5173" s="196"/>
      <c r="J5173" s="196"/>
      <c r="K5173" s="196"/>
      <c r="L5173" s="223"/>
    </row>
    <row r="5174" spans="1:12" ht="25.5" customHeight="1">
      <c r="A5174" s="195"/>
      <c r="B5174" s="277"/>
      <c r="C5174" s="244"/>
      <c r="D5174" s="244"/>
      <c r="E5174" s="245"/>
      <c r="F5174" s="246"/>
      <c r="G5174" s="196"/>
      <c r="H5174" s="196"/>
      <c r="I5174" s="196"/>
      <c r="J5174" s="196"/>
      <c r="K5174" s="196"/>
      <c r="L5174" s="223"/>
    </row>
    <row r="5175" spans="1:12" ht="25.5" customHeight="1">
      <c r="A5175" s="195"/>
      <c r="B5175" s="277"/>
      <c r="C5175" s="244"/>
      <c r="D5175" s="244"/>
      <c r="E5175" s="245"/>
      <c r="F5175" s="246"/>
      <c r="G5175" s="196"/>
      <c r="H5175" s="196"/>
      <c r="I5175" s="196"/>
      <c r="J5175" s="196"/>
      <c r="K5175" s="196"/>
      <c r="L5175" s="223"/>
    </row>
    <row r="5176" spans="1:12" ht="25.5" customHeight="1">
      <c r="A5176" s="195"/>
      <c r="B5176" s="277"/>
      <c r="C5176" s="244"/>
      <c r="D5176" s="244"/>
      <c r="E5176" s="245"/>
      <c r="F5176" s="246"/>
      <c r="G5176" s="196"/>
      <c r="H5176" s="196"/>
      <c r="I5176" s="196"/>
      <c r="J5176" s="196"/>
      <c r="K5176" s="196"/>
      <c r="L5176" s="223"/>
    </row>
    <row r="5177" spans="1:12" ht="25.5" customHeight="1">
      <c r="A5177" s="195"/>
      <c r="B5177" s="277"/>
      <c r="C5177" s="244"/>
      <c r="D5177" s="244"/>
      <c r="E5177" s="245"/>
      <c r="F5177" s="246"/>
      <c r="G5177" s="196"/>
      <c r="H5177" s="196"/>
      <c r="I5177" s="196"/>
      <c r="J5177" s="196"/>
      <c r="K5177" s="196"/>
      <c r="L5177" s="223"/>
    </row>
    <row r="5178" spans="1:12" ht="25.5" customHeight="1">
      <c r="A5178" s="195"/>
      <c r="B5178" s="277"/>
      <c r="C5178" s="244"/>
      <c r="D5178" s="244"/>
      <c r="E5178" s="245"/>
      <c r="F5178" s="246"/>
      <c r="G5178" s="196"/>
      <c r="H5178" s="196"/>
      <c r="I5178" s="196"/>
      <c r="J5178" s="196"/>
      <c r="K5178" s="196"/>
      <c r="L5178" s="223"/>
    </row>
    <row r="5179" spans="1:12" ht="25.5" customHeight="1">
      <c r="A5179" s="195"/>
      <c r="B5179" s="277"/>
      <c r="C5179" s="244"/>
      <c r="D5179" s="244"/>
      <c r="E5179" s="245"/>
      <c r="F5179" s="246"/>
      <c r="G5179" s="196"/>
      <c r="H5179" s="196"/>
      <c r="I5179" s="196"/>
      <c r="J5179" s="196"/>
      <c r="K5179" s="196"/>
      <c r="L5179" s="223"/>
    </row>
    <row r="5180" spans="1:12" ht="25.5" customHeight="1">
      <c r="A5180" s="195"/>
      <c r="B5180" s="277"/>
      <c r="C5180" s="244"/>
      <c r="D5180" s="244"/>
      <c r="E5180" s="245"/>
      <c r="F5180" s="246"/>
      <c r="G5180" s="196"/>
      <c r="H5180" s="196"/>
      <c r="I5180" s="196"/>
      <c r="J5180" s="196"/>
      <c r="K5180" s="196"/>
      <c r="L5180" s="223"/>
    </row>
    <row r="5181" spans="1:12" ht="25.5" customHeight="1">
      <c r="A5181" s="195"/>
      <c r="B5181" s="277"/>
      <c r="C5181" s="244"/>
      <c r="D5181" s="244"/>
      <c r="E5181" s="245"/>
      <c r="F5181" s="246"/>
      <c r="G5181" s="196"/>
      <c r="H5181" s="196"/>
      <c r="I5181" s="196"/>
      <c r="J5181" s="196"/>
      <c r="K5181" s="196"/>
      <c r="L5181" s="223"/>
    </row>
    <row r="5182" spans="1:12" ht="25.5" customHeight="1">
      <c r="A5182" s="195"/>
      <c r="B5182" s="277"/>
      <c r="C5182" s="244"/>
      <c r="D5182" s="244"/>
      <c r="E5182" s="245"/>
      <c r="F5182" s="246"/>
      <c r="G5182" s="196"/>
      <c r="H5182" s="196"/>
      <c r="I5182" s="196"/>
      <c r="J5182" s="196"/>
      <c r="K5182" s="196"/>
      <c r="L5182" s="223"/>
    </row>
    <row r="5183" spans="1:12" ht="25.5" customHeight="1">
      <c r="A5183" s="195"/>
      <c r="B5183" s="277"/>
      <c r="C5183" s="244"/>
      <c r="D5183" s="244"/>
      <c r="E5183" s="245"/>
      <c r="F5183" s="246"/>
      <c r="G5183" s="196"/>
      <c r="H5183" s="196"/>
      <c r="I5183" s="196"/>
      <c r="J5183" s="196"/>
      <c r="K5183" s="196"/>
      <c r="L5183" s="223"/>
    </row>
    <row r="5184" spans="1:12" ht="25.5" customHeight="1">
      <c r="A5184" s="195"/>
      <c r="B5184" s="277"/>
      <c r="C5184" s="244"/>
      <c r="D5184" s="244"/>
      <c r="E5184" s="245"/>
      <c r="F5184" s="246"/>
      <c r="G5184" s="196"/>
      <c r="H5184" s="196"/>
      <c r="I5184" s="196"/>
      <c r="J5184" s="196"/>
      <c r="K5184" s="196"/>
      <c r="L5184" s="223"/>
    </row>
    <row r="5185" spans="1:12" ht="25.5" customHeight="1">
      <c r="A5185" s="195"/>
      <c r="B5185" s="277"/>
      <c r="C5185" s="244"/>
      <c r="D5185" s="244"/>
      <c r="E5185" s="245"/>
      <c r="F5185" s="246"/>
      <c r="G5185" s="196"/>
      <c r="H5185" s="196"/>
      <c r="I5185" s="196"/>
      <c r="J5185" s="196"/>
      <c r="K5185" s="196"/>
      <c r="L5185" s="223"/>
    </row>
    <row r="5186" spans="1:12" ht="25.5" customHeight="1">
      <c r="A5186" s="195"/>
      <c r="B5186" s="277"/>
      <c r="C5186" s="244"/>
      <c r="D5186" s="244"/>
      <c r="E5186" s="245"/>
      <c r="F5186" s="246"/>
      <c r="G5186" s="196"/>
      <c r="H5186" s="196"/>
      <c r="I5186" s="196"/>
      <c r="J5186" s="196"/>
      <c r="K5186" s="196"/>
      <c r="L5186" s="223"/>
    </row>
    <row r="5187" spans="1:12" ht="25.5" customHeight="1">
      <c r="A5187" s="195"/>
      <c r="B5187" s="277"/>
      <c r="C5187" s="244"/>
      <c r="D5187" s="244"/>
      <c r="E5187" s="245"/>
      <c r="F5187" s="246"/>
      <c r="G5187" s="196"/>
      <c r="H5187" s="196"/>
      <c r="I5187" s="196"/>
      <c r="J5187" s="196"/>
      <c r="K5187" s="196"/>
      <c r="L5187" s="223"/>
    </row>
    <row r="5188" spans="1:12" ht="25.5" customHeight="1">
      <c r="A5188" s="195"/>
      <c r="B5188" s="277"/>
      <c r="C5188" s="244"/>
      <c r="D5188" s="244"/>
      <c r="E5188" s="245"/>
      <c r="F5188" s="246"/>
      <c r="G5188" s="196"/>
      <c r="H5188" s="196"/>
      <c r="I5188" s="196"/>
      <c r="J5188" s="196"/>
      <c r="K5188" s="196"/>
      <c r="L5188" s="223"/>
    </row>
    <row r="5189" spans="1:12" ht="25.5" customHeight="1">
      <c r="A5189" s="195"/>
      <c r="B5189" s="277"/>
      <c r="C5189" s="244"/>
      <c r="D5189" s="244"/>
      <c r="E5189" s="245"/>
      <c r="F5189" s="246"/>
      <c r="G5189" s="196"/>
      <c r="H5189" s="196"/>
      <c r="I5189" s="196"/>
      <c r="J5189" s="196"/>
      <c r="K5189" s="196"/>
      <c r="L5189" s="223"/>
    </row>
    <row r="5190" spans="1:12" ht="25.5" customHeight="1">
      <c r="A5190" s="195"/>
      <c r="B5190" s="277"/>
      <c r="C5190" s="244"/>
      <c r="D5190" s="244"/>
      <c r="E5190" s="245"/>
      <c r="F5190" s="246"/>
      <c r="G5190" s="196"/>
      <c r="H5190" s="196"/>
      <c r="I5190" s="196"/>
      <c r="J5190" s="196"/>
      <c r="K5190" s="196"/>
      <c r="L5190" s="223"/>
    </row>
    <row r="5191" spans="1:12" ht="25.5" customHeight="1">
      <c r="A5191" s="195"/>
      <c r="B5191" s="277"/>
      <c r="C5191" s="244"/>
      <c r="D5191" s="244"/>
      <c r="E5191" s="245"/>
      <c r="F5191" s="246"/>
      <c r="G5191" s="196"/>
      <c r="H5191" s="196"/>
      <c r="I5191" s="196"/>
      <c r="J5191" s="196"/>
      <c r="K5191" s="196"/>
      <c r="L5191" s="223"/>
    </row>
    <row r="5192" spans="1:12" ht="25.5" customHeight="1">
      <c r="A5192" s="195"/>
      <c r="B5192" s="277"/>
      <c r="C5192" s="244"/>
      <c r="D5192" s="244"/>
      <c r="E5192" s="245"/>
      <c r="F5192" s="246"/>
      <c r="G5192" s="196"/>
      <c r="H5192" s="196"/>
      <c r="I5192" s="196"/>
      <c r="J5192" s="196"/>
      <c r="K5192" s="196"/>
      <c r="L5192" s="223"/>
    </row>
    <row r="5193" spans="1:12" ht="25.5" customHeight="1">
      <c r="A5193" s="195"/>
      <c r="B5193" s="277"/>
      <c r="C5193" s="244"/>
      <c r="D5193" s="244"/>
      <c r="E5193" s="245"/>
      <c r="F5193" s="246"/>
      <c r="G5193" s="196"/>
      <c r="H5193" s="196"/>
      <c r="I5193" s="196"/>
      <c r="J5193" s="196"/>
      <c r="K5193" s="196"/>
      <c r="L5193" s="223"/>
    </row>
    <row r="5194" spans="1:12" ht="25.5" customHeight="1">
      <c r="A5194" s="195"/>
      <c r="B5194" s="277"/>
      <c r="C5194" s="244"/>
      <c r="D5194" s="244"/>
      <c r="E5194" s="245"/>
      <c r="F5194" s="246"/>
      <c r="G5194" s="196"/>
      <c r="H5194" s="196"/>
      <c r="I5194" s="196"/>
      <c r="J5194" s="196"/>
      <c r="K5194" s="196"/>
      <c r="L5194" s="223"/>
    </row>
    <row r="5195" spans="1:12" ht="25.5" customHeight="1">
      <c r="A5195" s="195"/>
      <c r="B5195" s="277"/>
      <c r="C5195" s="244"/>
      <c r="D5195" s="244"/>
      <c r="E5195" s="245"/>
      <c r="F5195" s="246"/>
      <c r="G5195" s="196"/>
      <c r="H5195" s="196"/>
      <c r="I5195" s="196"/>
      <c r="J5195" s="196"/>
      <c r="K5195" s="196"/>
      <c r="L5195" s="223"/>
    </row>
    <row r="5196" spans="1:12" ht="25.5" customHeight="1">
      <c r="A5196" s="195"/>
      <c r="B5196" s="277"/>
      <c r="C5196" s="244"/>
      <c r="D5196" s="244"/>
      <c r="E5196" s="245"/>
      <c r="F5196" s="246"/>
      <c r="G5196" s="196"/>
      <c r="H5196" s="196"/>
      <c r="I5196" s="196"/>
      <c r="J5196" s="196"/>
      <c r="K5196" s="196"/>
      <c r="L5196" s="223"/>
    </row>
    <row r="5197" spans="1:12" ht="25.5" customHeight="1">
      <c r="A5197" s="195"/>
      <c r="B5197" s="277"/>
      <c r="C5197" s="244"/>
      <c r="D5197" s="244"/>
      <c r="E5197" s="245"/>
      <c r="F5197" s="246"/>
      <c r="G5197" s="196"/>
      <c r="H5197" s="196"/>
      <c r="I5197" s="255"/>
      <c r="J5197" s="196"/>
      <c r="K5197" s="196"/>
      <c r="L5197" s="223"/>
    </row>
    <row r="5198" spans="1:12" ht="25.5" customHeight="1">
      <c r="A5198" s="195"/>
      <c r="B5198" s="277"/>
      <c r="C5198" s="244"/>
      <c r="D5198" s="244"/>
      <c r="E5198" s="245"/>
      <c r="F5198" s="246"/>
      <c r="G5198" s="196"/>
      <c r="H5198" s="196"/>
      <c r="I5198" s="196"/>
      <c r="J5198" s="196"/>
      <c r="K5198" s="196"/>
      <c r="L5198" s="223"/>
    </row>
    <row r="5199" spans="1:12" ht="25.5" customHeight="1">
      <c r="A5199" s="195"/>
      <c r="B5199" s="277"/>
      <c r="C5199" s="244"/>
      <c r="D5199" s="244"/>
      <c r="E5199" s="245"/>
      <c r="F5199" s="246"/>
      <c r="G5199" s="196"/>
      <c r="H5199" s="196"/>
      <c r="I5199" s="196"/>
      <c r="J5199" s="196"/>
      <c r="K5199" s="196"/>
      <c r="L5199" s="223"/>
    </row>
    <row r="5200" spans="1:12" ht="25.5" customHeight="1">
      <c r="A5200" s="195"/>
      <c r="B5200" s="277"/>
      <c r="C5200" s="244"/>
      <c r="D5200" s="244"/>
      <c r="E5200" s="245"/>
      <c r="F5200" s="246"/>
      <c r="G5200" s="196"/>
      <c r="H5200" s="196"/>
      <c r="I5200" s="196"/>
      <c r="J5200" s="196"/>
      <c r="K5200" s="196"/>
      <c r="L5200" s="223"/>
    </row>
    <row r="5201" spans="1:12" ht="25.5" customHeight="1">
      <c r="A5201" s="195"/>
      <c r="B5201" s="277"/>
      <c r="C5201" s="244"/>
      <c r="D5201" s="244"/>
      <c r="E5201" s="245"/>
      <c r="F5201" s="246"/>
      <c r="G5201" s="196"/>
      <c r="H5201" s="196"/>
      <c r="I5201" s="196"/>
      <c r="J5201" s="196"/>
      <c r="K5201" s="196"/>
      <c r="L5201" s="223"/>
    </row>
    <row r="5202" spans="1:12" ht="25.5" customHeight="1">
      <c r="A5202" s="195"/>
      <c r="B5202" s="277"/>
      <c r="C5202" s="244"/>
      <c r="D5202" s="244"/>
      <c r="E5202" s="245"/>
      <c r="F5202" s="246"/>
      <c r="G5202" s="196"/>
      <c r="H5202" s="196"/>
      <c r="I5202" s="196"/>
      <c r="J5202" s="196"/>
      <c r="K5202" s="196"/>
      <c r="L5202" s="223"/>
    </row>
    <row r="5203" spans="1:12" ht="25.5" customHeight="1">
      <c r="A5203" s="195"/>
      <c r="B5203" s="277"/>
      <c r="C5203" s="244"/>
      <c r="D5203" s="244"/>
      <c r="E5203" s="245"/>
      <c r="F5203" s="246"/>
      <c r="G5203" s="196"/>
      <c r="H5203" s="196"/>
      <c r="I5203" s="196"/>
      <c r="J5203" s="196"/>
      <c r="K5203" s="196"/>
      <c r="L5203" s="223"/>
    </row>
    <row r="5204" spans="1:12" ht="25.5" customHeight="1">
      <c r="A5204" s="195"/>
      <c r="B5204" s="277"/>
      <c r="C5204" s="244"/>
      <c r="D5204" s="244"/>
      <c r="E5204" s="245"/>
      <c r="F5204" s="246"/>
      <c r="G5204" s="196"/>
      <c r="H5204" s="196"/>
      <c r="I5204" s="196"/>
      <c r="J5204" s="196"/>
      <c r="K5204" s="196"/>
      <c r="L5204" s="223"/>
    </row>
    <row r="5205" spans="1:12" ht="25.5" customHeight="1">
      <c r="A5205" s="195"/>
      <c r="B5205" s="277"/>
      <c r="C5205" s="244"/>
      <c r="D5205" s="244"/>
      <c r="E5205" s="245"/>
      <c r="F5205" s="246"/>
      <c r="G5205" s="196"/>
      <c r="H5205" s="196"/>
      <c r="I5205" s="196"/>
      <c r="J5205" s="196"/>
      <c r="K5205" s="196"/>
      <c r="L5205" s="223"/>
    </row>
    <row r="5206" spans="1:12" ht="25.5" customHeight="1">
      <c r="A5206" s="195"/>
      <c r="B5206" s="277"/>
      <c r="C5206" s="244"/>
      <c r="D5206" s="244"/>
      <c r="E5206" s="245"/>
      <c r="F5206" s="246"/>
      <c r="G5206" s="196"/>
      <c r="H5206" s="196"/>
      <c r="I5206" s="196"/>
      <c r="J5206" s="196"/>
      <c r="K5206" s="196"/>
      <c r="L5206" s="223"/>
    </row>
    <row r="5207" spans="1:12" ht="25.5" customHeight="1">
      <c r="A5207" s="195"/>
      <c r="B5207" s="277"/>
      <c r="C5207" s="244"/>
      <c r="D5207" s="244"/>
      <c r="E5207" s="245"/>
      <c r="F5207" s="246"/>
      <c r="G5207" s="196"/>
      <c r="H5207" s="196"/>
      <c r="I5207" s="196"/>
      <c r="J5207" s="196"/>
      <c r="K5207" s="196"/>
      <c r="L5207" s="223"/>
    </row>
    <row r="5208" spans="1:12" ht="25.5" customHeight="1">
      <c r="A5208" s="195"/>
      <c r="B5208" s="277"/>
      <c r="C5208" s="244"/>
      <c r="D5208" s="244"/>
      <c r="E5208" s="245"/>
      <c r="F5208" s="246"/>
      <c r="G5208" s="196"/>
      <c r="H5208" s="196"/>
      <c r="I5208" s="196"/>
      <c r="J5208" s="196"/>
      <c r="K5208" s="196"/>
      <c r="L5208" s="223"/>
    </row>
    <row r="5209" spans="1:12" ht="25.5" customHeight="1">
      <c r="A5209" s="195"/>
      <c r="B5209" s="277"/>
      <c r="C5209" s="244"/>
      <c r="D5209" s="244"/>
      <c r="E5209" s="245"/>
      <c r="F5209" s="246"/>
      <c r="G5209" s="196"/>
      <c r="H5209" s="196"/>
      <c r="I5209" s="196"/>
      <c r="J5209" s="196"/>
      <c r="K5209" s="196"/>
      <c r="L5209" s="223"/>
    </row>
    <row r="5210" spans="1:12" ht="25.5" customHeight="1">
      <c r="A5210" s="195"/>
      <c r="B5210" s="277"/>
      <c r="C5210" s="244"/>
      <c r="D5210" s="244"/>
      <c r="E5210" s="245"/>
      <c r="F5210" s="246"/>
      <c r="G5210" s="196"/>
      <c r="H5210" s="196"/>
      <c r="I5210" s="196"/>
      <c r="J5210" s="196"/>
      <c r="K5210" s="196"/>
      <c r="L5210" s="223"/>
    </row>
    <row r="5211" spans="1:12" ht="25.5" customHeight="1">
      <c r="A5211" s="195"/>
      <c r="B5211" s="277"/>
      <c r="C5211" s="244"/>
      <c r="D5211" s="244"/>
      <c r="E5211" s="245"/>
      <c r="F5211" s="246"/>
      <c r="G5211" s="196"/>
      <c r="H5211" s="196"/>
      <c r="I5211" s="196"/>
      <c r="J5211" s="196"/>
      <c r="K5211" s="196"/>
      <c r="L5211" s="223"/>
    </row>
    <row r="5212" spans="1:12" ht="25.5" customHeight="1">
      <c r="A5212" s="195"/>
      <c r="B5212" s="277"/>
      <c r="C5212" s="244"/>
      <c r="D5212" s="244"/>
      <c r="E5212" s="245"/>
      <c r="F5212" s="246"/>
      <c r="G5212" s="196"/>
      <c r="H5212" s="196"/>
      <c r="I5212" s="196"/>
      <c r="J5212" s="196"/>
      <c r="K5212" s="196"/>
      <c r="L5212" s="223"/>
    </row>
    <row r="5213" spans="1:12" ht="25.5" customHeight="1">
      <c r="A5213" s="195"/>
      <c r="B5213" s="277"/>
      <c r="C5213" s="244"/>
      <c r="D5213" s="244"/>
      <c r="E5213" s="245"/>
      <c r="F5213" s="246"/>
      <c r="G5213" s="196"/>
      <c r="H5213" s="196"/>
      <c r="I5213" s="196"/>
      <c r="J5213" s="196"/>
      <c r="K5213" s="196"/>
      <c r="L5213" s="223"/>
    </row>
    <row r="5214" spans="1:12" ht="25.5" customHeight="1">
      <c r="A5214" s="195"/>
      <c r="B5214" s="277"/>
      <c r="C5214" s="244"/>
      <c r="D5214" s="244"/>
      <c r="E5214" s="245"/>
      <c r="F5214" s="246"/>
      <c r="G5214" s="196"/>
      <c r="H5214" s="196"/>
      <c r="I5214" s="196"/>
      <c r="J5214" s="196"/>
      <c r="K5214" s="196"/>
      <c r="L5214" s="223"/>
    </row>
    <row r="5215" spans="1:12" ht="25.5" customHeight="1">
      <c r="A5215" s="195"/>
      <c r="B5215" s="277"/>
      <c r="C5215" s="244"/>
      <c r="D5215" s="244"/>
      <c r="E5215" s="245"/>
      <c r="F5215" s="246"/>
      <c r="G5215" s="196"/>
      <c r="H5215" s="196"/>
      <c r="I5215" s="196"/>
      <c r="J5215" s="196"/>
      <c r="K5215" s="196"/>
      <c r="L5215" s="223"/>
    </row>
    <row r="5216" spans="1:12" ht="25.5" customHeight="1">
      <c r="A5216" s="195"/>
      <c r="B5216" s="277"/>
      <c r="C5216" s="244"/>
      <c r="D5216" s="244"/>
      <c r="E5216" s="245"/>
      <c r="F5216" s="246"/>
      <c r="G5216" s="196"/>
      <c r="H5216" s="196"/>
      <c r="I5216" s="196"/>
      <c r="J5216" s="196"/>
      <c r="K5216" s="196"/>
      <c r="L5216" s="223"/>
    </row>
    <row r="5217" spans="1:12" ht="25.5" customHeight="1">
      <c r="A5217" s="195"/>
      <c r="B5217" s="277"/>
      <c r="C5217" s="244"/>
      <c r="D5217" s="244"/>
      <c r="E5217" s="245"/>
      <c r="F5217" s="246"/>
      <c r="G5217" s="196"/>
      <c r="H5217" s="196"/>
      <c r="I5217" s="196"/>
      <c r="J5217" s="196"/>
      <c r="K5217" s="196"/>
      <c r="L5217" s="223"/>
    </row>
    <row r="5218" spans="1:12" ht="25.5" customHeight="1">
      <c r="A5218" s="195"/>
      <c r="B5218" s="277"/>
      <c r="C5218" s="244"/>
      <c r="D5218" s="244"/>
      <c r="E5218" s="245"/>
      <c r="F5218" s="246"/>
      <c r="G5218" s="196"/>
      <c r="H5218" s="196"/>
      <c r="I5218" s="196"/>
      <c r="J5218" s="196"/>
      <c r="K5218" s="196"/>
      <c r="L5218" s="223"/>
    </row>
    <row r="5219" spans="1:12" ht="25.5" customHeight="1">
      <c r="A5219" s="195"/>
      <c r="B5219" s="277"/>
      <c r="C5219" s="244"/>
      <c r="D5219" s="244"/>
      <c r="E5219" s="245"/>
      <c r="F5219" s="246"/>
      <c r="G5219" s="196"/>
      <c r="H5219" s="196"/>
      <c r="I5219" s="196"/>
      <c r="J5219" s="196"/>
      <c r="K5219" s="196"/>
      <c r="L5219" s="223"/>
    </row>
    <row r="5220" spans="1:12" ht="25.5" customHeight="1">
      <c r="A5220" s="195"/>
      <c r="B5220" s="277"/>
      <c r="C5220" s="244"/>
      <c r="D5220" s="244"/>
      <c r="E5220" s="245"/>
      <c r="F5220" s="246"/>
      <c r="G5220" s="196"/>
      <c r="H5220" s="196"/>
      <c r="I5220" s="196"/>
      <c r="J5220" s="196"/>
      <c r="K5220" s="196"/>
      <c r="L5220" s="223"/>
    </row>
    <row r="5221" spans="1:12" ht="25.5" customHeight="1">
      <c r="A5221" s="195"/>
      <c r="B5221" s="277"/>
      <c r="C5221" s="244"/>
      <c r="D5221" s="244"/>
      <c r="E5221" s="245"/>
      <c r="F5221" s="246"/>
      <c r="G5221" s="196"/>
      <c r="H5221" s="196"/>
      <c r="I5221" s="196"/>
      <c r="J5221" s="196"/>
      <c r="K5221" s="196"/>
      <c r="L5221" s="223"/>
    </row>
    <row r="5222" spans="1:12" ht="25.5" customHeight="1">
      <c r="A5222" s="195"/>
      <c r="B5222" s="277"/>
      <c r="C5222" s="244"/>
      <c r="D5222" s="244"/>
      <c r="E5222" s="245"/>
      <c r="F5222" s="246"/>
      <c r="G5222" s="196"/>
      <c r="H5222" s="196"/>
      <c r="I5222" s="196"/>
      <c r="J5222" s="196"/>
      <c r="K5222" s="196"/>
      <c r="L5222" s="223"/>
    </row>
    <row r="5223" spans="1:12" ht="25.5" customHeight="1">
      <c r="A5223" s="195"/>
      <c r="B5223" s="277"/>
      <c r="C5223" s="244"/>
      <c r="D5223" s="244"/>
      <c r="E5223" s="245"/>
      <c r="F5223" s="246"/>
      <c r="G5223" s="196"/>
      <c r="H5223" s="196"/>
      <c r="I5223" s="196"/>
      <c r="J5223" s="196"/>
      <c r="K5223" s="196"/>
      <c r="L5223" s="223"/>
    </row>
    <row r="5224" spans="1:12" ht="25.5" customHeight="1">
      <c r="A5224" s="195"/>
      <c r="B5224" s="277"/>
      <c r="C5224" s="244"/>
      <c r="D5224" s="244"/>
      <c r="E5224" s="245"/>
      <c r="F5224" s="246"/>
      <c r="G5224" s="196"/>
      <c r="H5224" s="196"/>
      <c r="I5224" s="196"/>
      <c r="J5224" s="196"/>
      <c r="K5224" s="196"/>
      <c r="L5224" s="223"/>
    </row>
    <row r="5225" spans="1:12" ht="25.5" customHeight="1">
      <c r="A5225" s="195"/>
      <c r="B5225" s="277"/>
      <c r="C5225" s="244"/>
      <c r="D5225" s="244"/>
      <c r="E5225" s="245"/>
      <c r="F5225" s="246"/>
      <c r="G5225" s="196"/>
      <c r="H5225" s="196"/>
      <c r="I5225" s="196"/>
      <c r="J5225" s="196"/>
      <c r="K5225" s="196"/>
      <c r="L5225" s="223"/>
    </row>
    <row r="5226" spans="1:12" ht="25.5" customHeight="1">
      <c r="A5226" s="195"/>
      <c r="B5226" s="277"/>
      <c r="C5226" s="244"/>
      <c r="D5226" s="244"/>
      <c r="E5226" s="245"/>
      <c r="F5226" s="246"/>
      <c r="G5226" s="196"/>
      <c r="H5226" s="196"/>
      <c r="I5226" s="196"/>
      <c r="J5226" s="196"/>
      <c r="K5226" s="196"/>
      <c r="L5226" s="223"/>
    </row>
    <row r="5227" spans="1:12" ht="25.5" customHeight="1">
      <c r="A5227" s="195"/>
      <c r="B5227" s="277"/>
      <c r="C5227" s="244"/>
      <c r="D5227" s="244"/>
      <c r="E5227" s="245"/>
      <c r="F5227" s="246"/>
      <c r="G5227" s="196"/>
      <c r="H5227" s="196"/>
      <c r="I5227" s="196"/>
      <c r="J5227" s="196"/>
      <c r="K5227" s="196"/>
      <c r="L5227" s="223"/>
    </row>
    <row r="5228" spans="1:12" ht="25.5" customHeight="1">
      <c r="A5228" s="195"/>
      <c r="B5228" s="277"/>
      <c r="C5228" s="244"/>
      <c r="D5228" s="244"/>
      <c r="E5228" s="245"/>
      <c r="F5228" s="246"/>
      <c r="G5228" s="196"/>
      <c r="H5228" s="196"/>
      <c r="I5228" s="196"/>
      <c r="J5228" s="196"/>
      <c r="K5228" s="196"/>
      <c r="L5228" s="223"/>
    </row>
    <row r="5229" spans="1:12" ht="25.5" customHeight="1">
      <c r="A5229" s="195"/>
      <c r="B5229" s="277"/>
      <c r="C5229" s="244"/>
      <c r="D5229" s="244"/>
      <c r="E5229" s="245"/>
      <c r="F5229" s="246"/>
      <c r="G5229" s="196"/>
      <c r="H5229" s="196"/>
      <c r="I5229" s="196"/>
      <c r="J5229" s="196"/>
      <c r="K5229" s="196"/>
      <c r="L5229" s="223"/>
    </row>
    <row r="5230" spans="1:12" ht="25.5" customHeight="1">
      <c r="A5230" s="195"/>
      <c r="B5230" s="277"/>
      <c r="C5230" s="244"/>
      <c r="D5230" s="244"/>
      <c r="E5230" s="245"/>
      <c r="F5230" s="246"/>
      <c r="G5230" s="196"/>
      <c r="H5230" s="196"/>
      <c r="I5230" s="196"/>
      <c r="J5230" s="196"/>
      <c r="K5230" s="196"/>
      <c r="L5230" s="223"/>
    </row>
    <row r="5231" spans="1:12" ht="25.5" customHeight="1">
      <c r="A5231" s="195"/>
      <c r="B5231" s="277"/>
      <c r="C5231" s="244"/>
      <c r="D5231" s="244"/>
      <c r="E5231" s="245"/>
      <c r="F5231" s="246"/>
      <c r="G5231" s="196"/>
      <c r="H5231" s="196"/>
      <c r="I5231" s="196"/>
      <c r="J5231" s="196"/>
      <c r="K5231" s="196"/>
      <c r="L5231" s="223"/>
    </row>
    <row r="5232" spans="1:12" ht="25.5" customHeight="1">
      <c r="A5232" s="195"/>
      <c r="B5232" s="277"/>
      <c r="C5232" s="244"/>
      <c r="D5232" s="244"/>
      <c r="E5232" s="245"/>
      <c r="F5232" s="246"/>
      <c r="G5232" s="196"/>
      <c r="H5232" s="196"/>
      <c r="I5232" s="196"/>
      <c r="J5232" s="196"/>
      <c r="K5232" s="196"/>
      <c r="L5232" s="223"/>
    </row>
    <row r="5233" spans="1:12" ht="25.5" customHeight="1">
      <c r="A5233" s="195"/>
      <c r="B5233" s="277"/>
      <c r="C5233" s="244"/>
      <c r="D5233" s="244"/>
      <c r="E5233" s="245"/>
      <c r="F5233" s="246"/>
      <c r="G5233" s="196"/>
      <c r="H5233" s="196"/>
      <c r="I5233" s="196"/>
      <c r="J5233" s="196"/>
      <c r="K5233" s="196"/>
      <c r="L5233" s="223"/>
    </row>
    <row r="5234" spans="1:12" ht="25.5" customHeight="1">
      <c r="A5234" s="195"/>
      <c r="B5234" s="277"/>
      <c r="C5234" s="244"/>
      <c r="D5234" s="244"/>
      <c r="E5234" s="245"/>
      <c r="F5234" s="246"/>
      <c r="G5234" s="196"/>
      <c r="H5234" s="196"/>
      <c r="I5234" s="196"/>
      <c r="J5234" s="196"/>
      <c r="K5234" s="196"/>
      <c r="L5234" s="223"/>
    </row>
    <row r="5235" spans="1:12" ht="25.5" customHeight="1">
      <c r="A5235" s="195"/>
      <c r="B5235" s="277"/>
      <c r="C5235" s="244"/>
      <c r="D5235" s="244"/>
      <c r="E5235" s="245"/>
      <c r="F5235" s="246"/>
      <c r="G5235" s="196"/>
      <c r="H5235" s="196"/>
      <c r="I5235" s="196"/>
      <c r="J5235" s="196"/>
      <c r="K5235" s="196"/>
      <c r="L5235" s="223"/>
    </row>
    <row r="5236" spans="1:12" ht="25.5" customHeight="1">
      <c r="A5236" s="195"/>
      <c r="B5236" s="277"/>
      <c r="C5236" s="244"/>
      <c r="D5236" s="244"/>
      <c r="E5236" s="245"/>
      <c r="F5236" s="246"/>
      <c r="G5236" s="196"/>
      <c r="H5236" s="196"/>
      <c r="I5236" s="196"/>
      <c r="J5236" s="196"/>
      <c r="K5236" s="196"/>
      <c r="L5236" s="223"/>
    </row>
    <row r="5237" spans="1:12" ht="25.5" customHeight="1">
      <c r="A5237" s="195"/>
      <c r="B5237" s="277"/>
      <c r="C5237" s="244"/>
      <c r="D5237" s="244"/>
      <c r="E5237" s="245"/>
      <c r="F5237" s="246"/>
      <c r="G5237" s="196"/>
      <c r="H5237" s="196"/>
      <c r="I5237" s="196"/>
      <c r="J5237" s="196"/>
      <c r="K5237" s="196"/>
      <c r="L5237" s="223"/>
    </row>
    <row r="5238" spans="1:12" ht="25.5" customHeight="1">
      <c r="A5238" s="195"/>
      <c r="B5238" s="277"/>
      <c r="C5238" s="244"/>
      <c r="D5238" s="244"/>
      <c r="E5238" s="245"/>
      <c r="F5238" s="246"/>
      <c r="G5238" s="196"/>
      <c r="H5238" s="196"/>
      <c r="I5238" s="196"/>
      <c r="J5238" s="196"/>
      <c r="K5238" s="196"/>
      <c r="L5238" s="223"/>
    </row>
    <row r="5239" spans="1:12" ht="25.5" customHeight="1">
      <c r="A5239" s="195"/>
      <c r="B5239" s="277"/>
      <c r="C5239" s="244"/>
      <c r="D5239" s="244"/>
      <c r="E5239" s="245"/>
      <c r="F5239" s="246"/>
      <c r="G5239" s="196"/>
      <c r="H5239" s="196"/>
      <c r="I5239" s="196"/>
      <c r="J5239" s="196"/>
      <c r="K5239" s="196"/>
      <c r="L5239" s="223"/>
    </row>
    <row r="5240" spans="1:12" ht="25.5" customHeight="1">
      <c r="A5240" s="195"/>
      <c r="B5240" s="277"/>
      <c r="C5240" s="244"/>
      <c r="D5240" s="244"/>
      <c r="E5240" s="245"/>
      <c r="F5240" s="246"/>
      <c r="G5240" s="196"/>
      <c r="H5240" s="196"/>
      <c r="I5240" s="196"/>
      <c r="J5240" s="196"/>
      <c r="K5240" s="196"/>
      <c r="L5240" s="223"/>
    </row>
    <row r="5241" spans="1:12" ht="25.5" customHeight="1">
      <c r="A5241" s="195"/>
      <c r="B5241" s="277"/>
      <c r="C5241" s="244"/>
      <c r="D5241" s="244"/>
      <c r="E5241" s="245"/>
      <c r="F5241" s="246"/>
      <c r="G5241" s="196"/>
      <c r="H5241" s="196"/>
      <c r="I5241" s="196"/>
      <c r="J5241" s="196"/>
      <c r="K5241" s="196"/>
      <c r="L5241" s="223"/>
    </row>
    <row r="5242" spans="1:12" ht="25.5" customHeight="1">
      <c r="A5242" s="195"/>
      <c r="B5242" s="277"/>
      <c r="C5242" s="244"/>
      <c r="D5242" s="244"/>
      <c r="E5242" s="245"/>
      <c r="F5242" s="246"/>
      <c r="G5242" s="196"/>
      <c r="H5242" s="196"/>
      <c r="I5242" s="196"/>
      <c r="J5242" s="196"/>
      <c r="K5242" s="196"/>
      <c r="L5242" s="223"/>
    </row>
    <row r="5243" spans="1:12" ht="25.5" customHeight="1">
      <c r="A5243" s="195"/>
      <c r="B5243" s="277"/>
      <c r="C5243" s="244"/>
      <c r="D5243" s="244"/>
      <c r="E5243" s="245"/>
      <c r="F5243" s="246"/>
      <c r="G5243" s="196"/>
      <c r="H5243" s="196"/>
      <c r="I5243" s="196"/>
      <c r="J5243" s="196"/>
      <c r="K5243" s="196"/>
      <c r="L5243" s="223"/>
    </row>
    <row r="5244" spans="1:12" ht="25.5" customHeight="1">
      <c r="A5244" s="195"/>
      <c r="B5244" s="277"/>
      <c r="C5244" s="244"/>
      <c r="D5244" s="244"/>
      <c r="E5244" s="245"/>
      <c r="F5244" s="246"/>
      <c r="G5244" s="196"/>
      <c r="H5244" s="196"/>
      <c r="I5244" s="196"/>
      <c r="J5244" s="196"/>
      <c r="K5244" s="196"/>
      <c r="L5244" s="223"/>
    </row>
    <row r="5245" spans="1:12" ht="25.5" customHeight="1">
      <c r="A5245" s="195"/>
      <c r="B5245" s="277"/>
      <c r="C5245" s="244"/>
      <c r="D5245" s="244"/>
      <c r="E5245" s="245"/>
      <c r="F5245" s="246"/>
      <c r="G5245" s="196"/>
      <c r="H5245" s="196"/>
      <c r="I5245" s="196"/>
      <c r="J5245" s="196"/>
      <c r="K5245" s="196"/>
      <c r="L5245" s="223"/>
    </row>
    <row r="5246" spans="1:12" ht="25.5" customHeight="1">
      <c r="A5246" s="195"/>
      <c r="B5246" s="277"/>
      <c r="C5246" s="244"/>
      <c r="D5246" s="244"/>
      <c r="E5246" s="245"/>
      <c r="F5246" s="246"/>
      <c r="G5246" s="196"/>
      <c r="H5246" s="196"/>
      <c r="I5246" s="196"/>
      <c r="J5246" s="196"/>
      <c r="K5246" s="196"/>
      <c r="L5246" s="223"/>
    </row>
    <row r="5247" spans="1:12" ht="25.5" customHeight="1">
      <c r="A5247" s="195"/>
      <c r="B5247" s="277"/>
      <c r="C5247" s="244"/>
      <c r="D5247" s="244"/>
      <c r="E5247" s="245"/>
      <c r="F5247" s="246"/>
      <c r="G5247" s="196"/>
      <c r="H5247" s="196"/>
      <c r="I5247" s="196"/>
      <c r="J5247" s="196"/>
      <c r="K5247" s="196"/>
      <c r="L5247" s="223"/>
    </row>
    <row r="5248" spans="1:12" ht="25.5" customHeight="1">
      <c r="A5248" s="195"/>
      <c r="B5248" s="277"/>
      <c r="C5248" s="244"/>
      <c r="D5248" s="244"/>
      <c r="E5248" s="245"/>
      <c r="F5248" s="246"/>
      <c r="G5248" s="196"/>
      <c r="H5248" s="196"/>
      <c r="I5248" s="196"/>
      <c r="J5248" s="196"/>
      <c r="K5248" s="196"/>
      <c r="L5248" s="223"/>
    </row>
    <row r="5249" spans="1:12" ht="25.5" customHeight="1">
      <c r="A5249" s="195"/>
      <c r="B5249" s="277"/>
      <c r="C5249" s="244"/>
      <c r="D5249" s="244"/>
      <c r="E5249" s="245"/>
      <c r="F5249" s="246"/>
      <c r="G5249" s="196"/>
      <c r="H5249" s="196"/>
      <c r="I5249" s="196"/>
      <c r="J5249" s="196"/>
      <c r="K5249" s="196"/>
      <c r="L5249" s="223"/>
    </row>
    <row r="5250" spans="1:12" ht="25.5" customHeight="1">
      <c r="A5250" s="195"/>
      <c r="B5250" s="277"/>
      <c r="C5250" s="244"/>
      <c r="D5250" s="244"/>
      <c r="E5250" s="245"/>
      <c r="F5250" s="246"/>
      <c r="G5250" s="196"/>
      <c r="H5250" s="196"/>
      <c r="I5250" s="196"/>
      <c r="J5250" s="196"/>
      <c r="K5250" s="196"/>
      <c r="L5250" s="223"/>
    </row>
    <row r="5251" spans="1:12" ht="25.5" customHeight="1">
      <c r="A5251" s="195"/>
      <c r="B5251" s="277"/>
      <c r="C5251" s="244"/>
      <c r="D5251" s="244"/>
      <c r="E5251" s="245"/>
      <c r="F5251" s="246"/>
      <c r="G5251" s="196"/>
      <c r="H5251" s="196"/>
      <c r="I5251" s="196"/>
      <c r="J5251" s="196"/>
      <c r="K5251" s="196"/>
      <c r="L5251" s="223"/>
    </row>
    <row r="5252" spans="1:12" ht="25.5" customHeight="1">
      <c r="A5252" s="195"/>
      <c r="B5252" s="277"/>
      <c r="C5252" s="244"/>
      <c r="D5252" s="244"/>
      <c r="E5252" s="245"/>
      <c r="F5252" s="246"/>
      <c r="G5252" s="196"/>
      <c r="H5252" s="196"/>
      <c r="I5252" s="196"/>
      <c r="J5252" s="196"/>
      <c r="K5252" s="196"/>
      <c r="L5252" s="223"/>
    </row>
    <row r="5253" spans="1:12" ht="25.5" customHeight="1">
      <c r="A5253" s="195"/>
      <c r="B5253" s="277"/>
      <c r="C5253" s="244"/>
      <c r="D5253" s="244"/>
      <c r="E5253" s="245"/>
      <c r="F5253" s="246"/>
      <c r="G5253" s="196"/>
      <c r="H5253" s="196"/>
      <c r="I5253" s="196"/>
      <c r="J5253" s="196"/>
      <c r="K5253" s="196"/>
      <c r="L5253" s="223"/>
    </row>
    <row r="5254" spans="1:12" ht="25.5" customHeight="1">
      <c r="A5254" s="195"/>
      <c r="B5254" s="277"/>
      <c r="C5254" s="244"/>
      <c r="D5254" s="244"/>
      <c r="E5254" s="245"/>
      <c r="F5254" s="246"/>
      <c r="G5254" s="196"/>
      <c r="H5254" s="196"/>
      <c r="I5254" s="196"/>
      <c r="J5254" s="196"/>
      <c r="K5254" s="196"/>
      <c r="L5254" s="223"/>
    </row>
    <row r="5255" spans="1:12" ht="25.5" customHeight="1">
      <c r="A5255" s="195"/>
      <c r="B5255" s="277"/>
      <c r="C5255" s="244"/>
      <c r="D5255" s="244"/>
      <c r="E5255" s="245"/>
      <c r="F5255" s="246"/>
      <c r="G5255" s="196"/>
      <c r="H5255" s="196"/>
      <c r="I5255" s="196"/>
      <c r="J5255" s="196"/>
      <c r="K5255" s="196"/>
      <c r="L5255" s="223"/>
    </row>
    <row r="5256" spans="1:12" ht="25.5" customHeight="1">
      <c r="A5256" s="195"/>
      <c r="B5256" s="277"/>
      <c r="C5256" s="244"/>
      <c r="D5256" s="244"/>
      <c r="E5256" s="245"/>
      <c r="F5256" s="246"/>
      <c r="G5256" s="196"/>
      <c r="H5256" s="196"/>
      <c r="I5256" s="196"/>
      <c r="J5256" s="196"/>
      <c r="K5256" s="196"/>
      <c r="L5256" s="223"/>
    </row>
    <row r="5257" spans="1:12" ht="25.5" customHeight="1">
      <c r="A5257" s="195"/>
      <c r="B5257" s="277"/>
      <c r="C5257" s="244"/>
      <c r="D5257" s="244"/>
      <c r="E5257" s="245"/>
      <c r="F5257" s="246"/>
      <c r="G5257" s="196"/>
      <c r="H5257" s="196"/>
      <c r="I5257" s="196"/>
      <c r="J5257" s="196"/>
      <c r="K5257" s="196"/>
      <c r="L5257" s="223"/>
    </row>
    <row r="5258" spans="1:12" ht="25.5" customHeight="1">
      <c r="A5258" s="195"/>
      <c r="B5258" s="277"/>
      <c r="C5258" s="244"/>
      <c r="D5258" s="244"/>
      <c r="E5258" s="245"/>
      <c r="F5258" s="246"/>
      <c r="G5258" s="196"/>
      <c r="H5258" s="196"/>
      <c r="I5258" s="196"/>
      <c r="J5258" s="196"/>
      <c r="K5258" s="196"/>
      <c r="L5258" s="223"/>
    </row>
    <row r="5259" spans="1:12" ht="25.5" customHeight="1">
      <c r="A5259" s="195"/>
      <c r="B5259" s="277"/>
      <c r="C5259" s="244"/>
      <c r="D5259" s="244"/>
      <c r="E5259" s="245"/>
      <c r="F5259" s="246"/>
      <c r="G5259" s="196"/>
      <c r="H5259" s="196"/>
      <c r="I5259" s="196"/>
      <c r="J5259" s="196"/>
      <c r="K5259" s="196"/>
      <c r="L5259" s="223"/>
    </row>
    <row r="5260" spans="1:12" ht="25.5" customHeight="1">
      <c r="A5260" s="195"/>
      <c r="B5260" s="277"/>
      <c r="C5260" s="244"/>
      <c r="D5260" s="244"/>
      <c r="E5260" s="245"/>
      <c r="F5260" s="246"/>
      <c r="G5260" s="196"/>
      <c r="H5260" s="196"/>
      <c r="I5260" s="196"/>
      <c r="J5260" s="196"/>
      <c r="K5260" s="196"/>
      <c r="L5260" s="223"/>
    </row>
    <row r="5261" spans="1:12" ht="25.5" customHeight="1">
      <c r="A5261" s="195"/>
      <c r="B5261" s="277"/>
      <c r="C5261" s="244"/>
      <c r="D5261" s="244"/>
      <c r="E5261" s="245"/>
      <c r="F5261" s="246"/>
      <c r="G5261" s="196"/>
      <c r="H5261" s="196"/>
      <c r="I5261" s="196"/>
      <c r="J5261" s="196"/>
      <c r="K5261" s="196"/>
      <c r="L5261" s="223"/>
    </row>
    <row r="5262" spans="1:12" ht="25.5" customHeight="1">
      <c r="A5262" s="195"/>
      <c r="B5262" s="277"/>
      <c r="C5262" s="244"/>
      <c r="D5262" s="244"/>
      <c r="E5262" s="245"/>
      <c r="F5262" s="246"/>
      <c r="G5262" s="196"/>
      <c r="H5262" s="196"/>
      <c r="I5262" s="196"/>
      <c r="J5262" s="196"/>
      <c r="K5262" s="196"/>
      <c r="L5262" s="223"/>
    </row>
    <row r="5263" spans="1:12" ht="25.5" customHeight="1">
      <c r="A5263" s="195"/>
      <c r="B5263" s="277"/>
      <c r="C5263" s="244"/>
      <c r="D5263" s="244"/>
      <c r="E5263" s="245"/>
      <c r="F5263" s="246"/>
      <c r="G5263" s="196"/>
      <c r="H5263" s="196"/>
      <c r="I5263" s="196"/>
      <c r="J5263" s="196"/>
      <c r="K5263" s="196"/>
      <c r="L5263" s="223"/>
    </row>
    <row r="5264" spans="1:12" ht="25.5" customHeight="1">
      <c r="A5264" s="195"/>
      <c r="B5264" s="277"/>
      <c r="C5264" s="244"/>
      <c r="D5264" s="244"/>
      <c r="E5264" s="245"/>
      <c r="F5264" s="246"/>
      <c r="G5264" s="196"/>
      <c r="H5264" s="196"/>
      <c r="I5264" s="196"/>
      <c r="J5264" s="196"/>
      <c r="K5264" s="196"/>
      <c r="L5264" s="223"/>
    </row>
    <row r="5265" spans="1:12" ht="25.5" customHeight="1">
      <c r="A5265" s="195"/>
      <c r="B5265" s="277"/>
      <c r="C5265" s="244"/>
      <c r="D5265" s="244"/>
      <c r="E5265" s="245"/>
      <c r="F5265" s="246"/>
      <c r="G5265" s="196"/>
      <c r="H5265" s="196"/>
      <c r="I5265" s="196"/>
      <c r="J5265" s="196"/>
      <c r="K5265" s="196"/>
      <c r="L5265" s="223"/>
    </row>
    <row r="5266" spans="1:12" ht="25.5" customHeight="1">
      <c r="A5266" s="195"/>
      <c r="B5266" s="277"/>
      <c r="C5266" s="244"/>
      <c r="D5266" s="244"/>
      <c r="E5266" s="245"/>
      <c r="F5266" s="246"/>
      <c r="G5266" s="196"/>
      <c r="H5266" s="196"/>
      <c r="I5266" s="196"/>
      <c r="J5266" s="196"/>
      <c r="K5266" s="196"/>
      <c r="L5266" s="223"/>
    </row>
    <row r="5267" spans="1:12" ht="25.5" customHeight="1">
      <c r="A5267" s="195"/>
      <c r="B5267" s="277"/>
      <c r="C5267" s="244"/>
      <c r="D5267" s="244"/>
      <c r="E5267" s="245"/>
      <c r="F5267" s="246"/>
      <c r="G5267" s="196"/>
      <c r="H5267" s="196"/>
      <c r="I5267" s="196"/>
      <c r="J5267" s="196"/>
      <c r="K5267" s="196"/>
      <c r="L5267" s="223"/>
    </row>
    <row r="5268" spans="1:12" ht="25.5" customHeight="1">
      <c r="A5268" s="195"/>
      <c r="B5268" s="277"/>
      <c r="C5268" s="244"/>
      <c r="D5268" s="244"/>
      <c r="E5268" s="245"/>
      <c r="F5268" s="246"/>
      <c r="G5268" s="196"/>
      <c r="H5268" s="196"/>
      <c r="I5268" s="196"/>
      <c r="J5268" s="196"/>
      <c r="K5268" s="196"/>
      <c r="L5268" s="223"/>
    </row>
    <row r="5269" spans="1:12" ht="25.5" customHeight="1">
      <c r="A5269" s="195"/>
      <c r="B5269" s="277"/>
      <c r="C5269" s="244"/>
      <c r="D5269" s="244"/>
      <c r="E5269" s="245"/>
      <c r="F5269" s="246"/>
      <c r="G5269" s="196"/>
      <c r="H5269" s="196"/>
      <c r="I5269" s="196"/>
      <c r="J5269" s="196"/>
      <c r="K5269" s="196"/>
      <c r="L5269" s="223"/>
    </row>
    <row r="5270" spans="1:12" ht="25.5" customHeight="1">
      <c r="A5270" s="195"/>
      <c r="B5270" s="277"/>
      <c r="C5270" s="244"/>
      <c r="D5270" s="244"/>
      <c r="E5270" s="245"/>
      <c r="F5270" s="246"/>
      <c r="G5270" s="196"/>
      <c r="H5270" s="196"/>
      <c r="I5270" s="196"/>
      <c r="J5270" s="196"/>
      <c r="K5270" s="196"/>
      <c r="L5270" s="223"/>
    </row>
    <row r="5271" spans="1:12" ht="25.5" customHeight="1">
      <c r="A5271" s="195"/>
      <c r="B5271" s="277"/>
      <c r="C5271" s="244"/>
      <c r="D5271" s="244"/>
      <c r="E5271" s="245"/>
      <c r="F5271" s="246"/>
      <c r="G5271" s="196"/>
      <c r="H5271" s="196"/>
      <c r="I5271" s="196"/>
      <c r="J5271" s="196"/>
      <c r="K5271" s="196"/>
      <c r="L5271" s="223"/>
    </row>
    <row r="5272" spans="1:12" ht="25.5" customHeight="1">
      <c r="A5272" s="195"/>
      <c r="B5272" s="277"/>
      <c r="C5272" s="244"/>
      <c r="D5272" s="244"/>
      <c r="E5272" s="245"/>
      <c r="F5272" s="246"/>
      <c r="G5272" s="196"/>
      <c r="H5272" s="196"/>
      <c r="I5272" s="196"/>
      <c r="J5272" s="196"/>
      <c r="K5272" s="196"/>
      <c r="L5272" s="223"/>
    </row>
    <row r="5273" spans="1:12" ht="25.5" customHeight="1">
      <c r="A5273" s="195"/>
      <c r="B5273" s="277"/>
      <c r="C5273" s="244"/>
      <c r="D5273" s="244"/>
      <c r="E5273" s="245"/>
      <c r="F5273" s="246"/>
      <c r="G5273" s="196"/>
      <c r="H5273" s="196"/>
      <c r="I5273" s="196"/>
      <c r="J5273" s="196"/>
      <c r="K5273" s="196"/>
      <c r="L5273" s="223"/>
    </row>
    <row r="5274" spans="1:12" ht="25.5" customHeight="1">
      <c r="A5274" s="195"/>
      <c r="B5274" s="277"/>
      <c r="C5274" s="244"/>
      <c r="D5274" s="244"/>
      <c r="E5274" s="245"/>
      <c r="F5274" s="246"/>
      <c r="G5274" s="196"/>
      <c r="H5274" s="196"/>
      <c r="I5274" s="196"/>
      <c r="J5274" s="196"/>
      <c r="K5274" s="196"/>
      <c r="L5274" s="223"/>
    </row>
    <row r="5275" spans="1:12" ht="25.5" customHeight="1">
      <c r="A5275" s="195"/>
      <c r="B5275" s="277"/>
      <c r="C5275" s="244"/>
      <c r="D5275" s="244"/>
      <c r="E5275" s="245"/>
      <c r="F5275" s="246"/>
      <c r="G5275" s="196"/>
      <c r="H5275" s="196"/>
      <c r="I5275" s="196"/>
      <c r="J5275" s="196"/>
      <c r="K5275" s="196"/>
      <c r="L5275" s="223"/>
    </row>
    <row r="5276" spans="1:12" ht="25.5" customHeight="1">
      <c r="A5276" s="195"/>
      <c r="B5276" s="277"/>
      <c r="C5276" s="244"/>
      <c r="D5276" s="244"/>
      <c r="E5276" s="245"/>
      <c r="F5276" s="246"/>
      <c r="G5276" s="196"/>
      <c r="H5276" s="196"/>
      <c r="I5276" s="196"/>
      <c r="J5276" s="196"/>
      <c r="K5276" s="196"/>
      <c r="L5276" s="223"/>
    </row>
    <row r="5277" spans="1:12" ht="25.5" customHeight="1">
      <c r="A5277" s="195"/>
      <c r="B5277" s="277"/>
      <c r="C5277" s="244"/>
      <c r="D5277" s="244"/>
      <c r="E5277" s="245"/>
      <c r="F5277" s="246"/>
      <c r="G5277" s="196"/>
      <c r="H5277" s="196"/>
      <c r="I5277" s="196"/>
      <c r="J5277" s="196"/>
      <c r="K5277" s="196"/>
      <c r="L5277" s="223"/>
    </row>
    <row r="5278" spans="1:12" ht="25.5" customHeight="1">
      <c r="A5278" s="195"/>
      <c r="B5278" s="277"/>
      <c r="C5278" s="244"/>
      <c r="D5278" s="244"/>
      <c r="E5278" s="245"/>
      <c r="F5278" s="246"/>
      <c r="G5278" s="196"/>
      <c r="H5278" s="196"/>
      <c r="I5278" s="196"/>
      <c r="J5278" s="196"/>
      <c r="K5278" s="196"/>
      <c r="L5278" s="223"/>
    </row>
    <row r="5279" spans="1:12" ht="25.5" customHeight="1">
      <c r="A5279" s="195"/>
      <c r="B5279" s="277"/>
      <c r="C5279" s="244"/>
      <c r="D5279" s="244"/>
      <c r="E5279" s="245"/>
      <c r="F5279" s="246"/>
      <c r="G5279" s="196"/>
      <c r="H5279" s="196"/>
      <c r="I5279" s="196"/>
      <c r="J5279" s="196"/>
      <c r="K5279" s="196"/>
      <c r="L5279" s="223"/>
    </row>
    <row r="5280" spans="1:12" ht="25.5" customHeight="1">
      <c r="A5280" s="195"/>
      <c r="B5280" s="277"/>
      <c r="C5280" s="244"/>
      <c r="D5280" s="244"/>
      <c r="E5280" s="245"/>
      <c r="F5280" s="246"/>
      <c r="G5280" s="196"/>
      <c r="H5280" s="196"/>
      <c r="I5280" s="196"/>
      <c r="J5280" s="196"/>
      <c r="K5280" s="196"/>
      <c r="L5280" s="223"/>
    </row>
    <row r="5281" spans="1:12" ht="25.5" customHeight="1">
      <c r="A5281" s="195"/>
      <c r="B5281" s="277"/>
      <c r="C5281" s="244"/>
      <c r="D5281" s="244"/>
      <c r="E5281" s="245"/>
      <c r="F5281" s="246"/>
      <c r="G5281" s="196"/>
      <c r="H5281" s="196"/>
      <c r="I5281" s="196"/>
      <c r="J5281" s="196"/>
      <c r="K5281" s="196"/>
      <c r="L5281" s="223"/>
    </row>
    <row r="5282" spans="1:12" ht="25.5" customHeight="1">
      <c r="A5282" s="195"/>
      <c r="B5282" s="277"/>
      <c r="C5282" s="244"/>
      <c r="D5282" s="244"/>
      <c r="E5282" s="245"/>
      <c r="F5282" s="246"/>
      <c r="G5282" s="196"/>
      <c r="H5282" s="196"/>
      <c r="I5282" s="196"/>
      <c r="J5282" s="196"/>
      <c r="K5282" s="196"/>
      <c r="L5282" s="223"/>
    </row>
    <row r="5283" spans="1:12" ht="25.5" customHeight="1">
      <c r="A5283" s="195"/>
      <c r="B5283" s="277"/>
      <c r="C5283" s="244"/>
      <c r="D5283" s="244"/>
      <c r="E5283" s="245"/>
      <c r="F5283" s="246"/>
      <c r="G5283" s="196"/>
      <c r="H5283" s="196"/>
      <c r="I5283" s="196"/>
      <c r="J5283" s="196"/>
      <c r="K5283" s="196"/>
      <c r="L5283" s="223"/>
    </row>
    <row r="5284" spans="1:12" ht="25.5" customHeight="1">
      <c r="A5284" s="195"/>
      <c r="B5284" s="277"/>
      <c r="C5284" s="244"/>
      <c r="D5284" s="244"/>
      <c r="E5284" s="245"/>
      <c r="F5284" s="246"/>
      <c r="G5284" s="196"/>
      <c r="H5284" s="196"/>
      <c r="I5284" s="196"/>
      <c r="J5284" s="196"/>
      <c r="K5284" s="196"/>
      <c r="L5284" s="223"/>
    </row>
    <row r="5285" spans="1:12" ht="25.5" customHeight="1">
      <c r="A5285" s="195"/>
      <c r="B5285" s="277"/>
      <c r="C5285" s="244"/>
      <c r="D5285" s="244"/>
      <c r="E5285" s="245"/>
      <c r="F5285" s="246"/>
      <c r="G5285" s="196"/>
      <c r="H5285" s="196"/>
      <c r="I5285" s="196"/>
      <c r="J5285" s="196"/>
      <c r="K5285" s="196"/>
      <c r="L5285" s="223"/>
    </row>
    <row r="5286" spans="1:12" ht="25.5" customHeight="1">
      <c r="A5286" s="195"/>
      <c r="B5286" s="277"/>
      <c r="C5286" s="244"/>
      <c r="D5286" s="244"/>
      <c r="E5286" s="245"/>
      <c r="F5286" s="246"/>
      <c r="G5286" s="196"/>
      <c r="H5286" s="196"/>
      <c r="I5286" s="196"/>
      <c r="J5286" s="196"/>
      <c r="K5286" s="196"/>
      <c r="L5286" s="223"/>
    </row>
    <row r="5287" spans="1:12" ht="25.5" customHeight="1">
      <c r="A5287" s="195"/>
      <c r="B5287" s="277"/>
      <c r="C5287" s="244"/>
      <c r="D5287" s="244"/>
      <c r="E5287" s="245"/>
      <c r="F5287" s="246"/>
      <c r="G5287" s="196"/>
      <c r="H5287" s="196"/>
      <c r="I5287" s="196"/>
      <c r="J5287" s="196"/>
      <c r="K5287" s="196"/>
      <c r="L5287" s="223"/>
    </row>
    <row r="5288" spans="1:12" ht="25.5" customHeight="1">
      <c r="A5288" s="195"/>
      <c r="B5288" s="277"/>
      <c r="C5288" s="244"/>
      <c r="D5288" s="244"/>
      <c r="E5288" s="245"/>
      <c r="F5288" s="246"/>
      <c r="G5288" s="196"/>
      <c r="H5288" s="196"/>
      <c r="I5288" s="196"/>
      <c r="J5288" s="196"/>
      <c r="K5288" s="196"/>
      <c r="L5288" s="223"/>
    </row>
    <row r="5289" spans="1:12" ht="25.5" customHeight="1">
      <c r="A5289" s="195"/>
      <c r="B5289" s="277"/>
      <c r="C5289" s="244"/>
      <c r="D5289" s="244"/>
      <c r="E5289" s="245"/>
      <c r="F5289" s="246"/>
      <c r="G5289" s="196"/>
      <c r="H5289" s="196"/>
      <c r="I5289" s="196"/>
      <c r="J5289" s="196"/>
      <c r="K5289" s="196"/>
      <c r="L5289" s="223"/>
    </row>
    <row r="5290" spans="1:12" ht="25.5" customHeight="1">
      <c r="A5290" s="195"/>
      <c r="B5290" s="277"/>
      <c r="C5290" s="244"/>
      <c r="D5290" s="244"/>
      <c r="E5290" s="245"/>
      <c r="F5290" s="246"/>
      <c r="G5290" s="196"/>
      <c r="H5290" s="196"/>
      <c r="I5290" s="196"/>
      <c r="J5290" s="196"/>
      <c r="K5290" s="196"/>
      <c r="L5290" s="223"/>
    </row>
    <row r="5291" spans="1:12" ht="25.5" customHeight="1">
      <c r="A5291" s="195"/>
      <c r="B5291" s="277"/>
      <c r="C5291" s="244"/>
      <c r="D5291" s="244"/>
      <c r="E5291" s="245"/>
      <c r="F5291" s="246"/>
      <c r="G5291" s="196"/>
      <c r="H5291" s="196"/>
      <c r="I5291" s="196"/>
      <c r="J5291" s="196"/>
      <c r="K5291" s="196"/>
      <c r="L5291" s="223"/>
    </row>
    <row r="5292" spans="1:12" ht="25.5" customHeight="1">
      <c r="A5292" s="195"/>
      <c r="B5292" s="277"/>
      <c r="C5292" s="244"/>
      <c r="D5292" s="244"/>
      <c r="E5292" s="245"/>
      <c r="F5292" s="246"/>
      <c r="G5292" s="196"/>
      <c r="H5292" s="196"/>
      <c r="I5292" s="196"/>
      <c r="J5292" s="196"/>
      <c r="K5292" s="196"/>
      <c r="L5292" s="223"/>
    </row>
    <row r="5293" spans="1:12" ht="25.5" customHeight="1">
      <c r="A5293" s="195"/>
      <c r="B5293" s="277"/>
      <c r="C5293" s="244"/>
      <c r="D5293" s="244"/>
      <c r="E5293" s="245"/>
      <c r="F5293" s="246"/>
      <c r="G5293" s="196"/>
      <c r="H5293" s="196"/>
      <c r="I5293" s="196"/>
      <c r="J5293" s="196"/>
      <c r="K5293" s="196"/>
      <c r="L5293" s="223"/>
    </row>
    <row r="5294" spans="1:12" ht="25.5" customHeight="1">
      <c r="A5294" s="195"/>
      <c r="B5294" s="277"/>
      <c r="C5294" s="244"/>
      <c r="D5294" s="244"/>
      <c r="E5294" s="245"/>
      <c r="F5294" s="246"/>
      <c r="G5294" s="196"/>
      <c r="H5294" s="196"/>
      <c r="I5294" s="196"/>
      <c r="J5294" s="196"/>
      <c r="K5294" s="196"/>
      <c r="L5294" s="223"/>
    </row>
    <row r="5295" spans="1:12" ht="25.5" customHeight="1">
      <c r="A5295" s="195"/>
      <c r="B5295" s="277"/>
      <c r="C5295" s="244"/>
      <c r="D5295" s="244"/>
      <c r="E5295" s="245"/>
      <c r="F5295" s="246"/>
      <c r="G5295" s="196"/>
      <c r="H5295" s="196"/>
      <c r="I5295" s="196"/>
      <c r="J5295" s="196"/>
      <c r="K5295" s="196"/>
      <c r="L5295" s="223"/>
    </row>
    <row r="5296" spans="1:12" ht="25.5" customHeight="1">
      <c r="A5296" s="195"/>
      <c r="B5296" s="277"/>
      <c r="C5296" s="244"/>
      <c r="D5296" s="244"/>
      <c r="E5296" s="245"/>
      <c r="F5296" s="246"/>
      <c r="G5296" s="196"/>
      <c r="H5296" s="196"/>
      <c r="I5296" s="196"/>
      <c r="J5296" s="196"/>
      <c r="K5296" s="196"/>
      <c r="L5296" s="223"/>
    </row>
    <row r="5297" spans="1:12" ht="25.5" customHeight="1">
      <c r="A5297" s="195"/>
      <c r="B5297" s="277"/>
      <c r="C5297" s="244"/>
      <c r="D5297" s="244"/>
      <c r="E5297" s="245"/>
      <c r="F5297" s="246"/>
      <c r="G5297" s="196"/>
      <c r="H5297" s="196"/>
      <c r="I5297" s="196"/>
      <c r="J5297" s="196"/>
      <c r="K5297" s="196"/>
      <c r="L5297" s="223"/>
    </row>
    <row r="5298" spans="1:12" ht="25.5" customHeight="1">
      <c r="A5298" s="195"/>
      <c r="B5298" s="277"/>
      <c r="C5298" s="244"/>
      <c r="D5298" s="244"/>
      <c r="E5298" s="245"/>
      <c r="F5298" s="246"/>
      <c r="G5298" s="196"/>
      <c r="H5298" s="196"/>
      <c r="I5298" s="196"/>
      <c r="J5298" s="196"/>
      <c r="K5298" s="196"/>
      <c r="L5298" s="223"/>
    </row>
    <row r="5299" spans="1:12" ht="25.5" customHeight="1">
      <c r="A5299" s="195"/>
      <c r="B5299" s="277"/>
      <c r="C5299" s="244"/>
      <c r="D5299" s="244"/>
      <c r="E5299" s="245"/>
      <c r="F5299" s="246"/>
      <c r="G5299" s="196"/>
      <c r="H5299" s="196"/>
      <c r="I5299" s="196"/>
      <c r="J5299" s="196"/>
      <c r="K5299" s="196"/>
      <c r="L5299" s="223"/>
    </row>
    <row r="5300" spans="1:12" ht="25.5" customHeight="1">
      <c r="A5300" s="195"/>
      <c r="B5300" s="277"/>
      <c r="C5300" s="244"/>
      <c r="D5300" s="244"/>
      <c r="E5300" s="245"/>
      <c r="F5300" s="246"/>
      <c r="G5300" s="196"/>
      <c r="H5300" s="196"/>
      <c r="I5300" s="196"/>
      <c r="J5300" s="196"/>
      <c r="K5300" s="196"/>
      <c r="L5300" s="223"/>
    </row>
    <row r="5301" spans="1:12" ht="25.5" customHeight="1">
      <c r="A5301" s="195"/>
      <c r="B5301" s="277"/>
      <c r="C5301" s="244"/>
      <c r="D5301" s="244"/>
      <c r="E5301" s="245"/>
      <c r="F5301" s="246"/>
      <c r="G5301" s="196"/>
      <c r="H5301" s="196"/>
      <c r="I5301" s="196"/>
      <c r="J5301" s="196"/>
      <c r="K5301" s="196"/>
      <c r="L5301" s="223"/>
    </row>
    <row r="5302" spans="1:12" ht="25.5" customHeight="1">
      <c r="A5302" s="195"/>
      <c r="B5302" s="277"/>
      <c r="C5302" s="244"/>
      <c r="D5302" s="244"/>
      <c r="E5302" s="245"/>
      <c r="F5302" s="246"/>
      <c r="G5302" s="196"/>
      <c r="H5302" s="196"/>
      <c r="I5302" s="196"/>
      <c r="J5302" s="196"/>
      <c r="K5302" s="196"/>
      <c r="L5302" s="223"/>
    </row>
    <row r="5303" spans="1:12" ht="25.5" customHeight="1">
      <c r="A5303" s="195"/>
      <c r="B5303" s="277"/>
      <c r="C5303" s="244"/>
      <c r="D5303" s="244"/>
      <c r="E5303" s="245"/>
      <c r="F5303" s="246"/>
      <c r="G5303" s="196"/>
      <c r="H5303" s="196"/>
      <c r="I5303" s="196"/>
      <c r="J5303" s="196"/>
      <c r="K5303" s="196"/>
      <c r="L5303" s="223"/>
    </row>
    <row r="5304" spans="1:12" ht="25.5" customHeight="1">
      <c r="A5304" s="195"/>
      <c r="B5304" s="277"/>
      <c r="C5304" s="244"/>
      <c r="D5304" s="244"/>
      <c r="E5304" s="245"/>
      <c r="F5304" s="246"/>
      <c r="G5304" s="196"/>
      <c r="H5304" s="196"/>
      <c r="I5304" s="196"/>
      <c r="J5304" s="196"/>
      <c r="K5304" s="196"/>
      <c r="L5304" s="223"/>
    </row>
    <row r="5305" spans="1:12" ht="25.5" customHeight="1">
      <c r="A5305" s="195"/>
      <c r="B5305" s="277"/>
      <c r="C5305" s="244"/>
      <c r="D5305" s="244"/>
      <c r="E5305" s="245"/>
      <c r="F5305" s="246"/>
      <c r="G5305" s="196"/>
      <c r="H5305" s="196"/>
      <c r="I5305" s="196"/>
      <c r="J5305" s="196"/>
      <c r="K5305" s="196"/>
      <c r="L5305" s="223"/>
    </row>
    <row r="5306" spans="1:12" ht="25.5" customHeight="1">
      <c r="A5306" s="195"/>
      <c r="B5306" s="277"/>
      <c r="C5306" s="244"/>
      <c r="D5306" s="244"/>
      <c r="E5306" s="245"/>
      <c r="F5306" s="246"/>
      <c r="G5306" s="196"/>
      <c r="H5306" s="196"/>
      <c r="I5306" s="196"/>
      <c r="J5306" s="196"/>
      <c r="K5306" s="196"/>
      <c r="L5306" s="223"/>
    </row>
    <row r="5307" spans="1:12" ht="25.5" customHeight="1">
      <c r="A5307" s="195"/>
      <c r="B5307" s="277"/>
      <c r="C5307" s="244"/>
      <c r="D5307" s="244"/>
      <c r="E5307" s="245"/>
      <c r="F5307" s="246"/>
      <c r="G5307" s="196"/>
      <c r="H5307" s="196"/>
      <c r="I5307" s="196"/>
      <c r="J5307" s="196"/>
      <c r="K5307" s="196"/>
      <c r="L5307" s="223"/>
    </row>
    <row r="5308" spans="1:12" ht="25.5" customHeight="1">
      <c r="A5308" s="195"/>
      <c r="B5308" s="277"/>
      <c r="C5308" s="244"/>
      <c r="D5308" s="244"/>
      <c r="E5308" s="245"/>
      <c r="F5308" s="246"/>
      <c r="G5308" s="196"/>
      <c r="H5308" s="196"/>
      <c r="I5308" s="196"/>
      <c r="J5308" s="196"/>
      <c r="K5308" s="196"/>
      <c r="L5308" s="223"/>
    </row>
    <row r="5309" spans="1:12" ht="25.5" customHeight="1">
      <c r="A5309" s="195"/>
      <c r="B5309" s="277"/>
      <c r="C5309" s="244"/>
      <c r="D5309" s="244"/>
      <c r="E5309" s="245"/>
      <c r="F5309" s="246"/>
      <c r="G5309" s="196"/>
      <c r="H5309" s="196"/>
      <c r="I5309" s="196"/>
      <c r="J5309" s="196"/>
      <c r="K5309" s="196"/>
      <c r="L5309" s="223"/>
    </row>
    <row r="5310" spans="1:12" ht="25.5" customHeight="1">
      <c r="A5310" s="195"/>
      <c r="B5310" s="277"/>
      <c r="C5310" s="244"/>
      <c r="D5310" s="244"/>
      <c r="E5310" s="245"/>
      <c r="F5310" s="246"/>
      <c r="G5310" s="196"/>
      <c r="H5310" s="196"/>
      <c r="I5310" s="196"/>
      <c r="J5310" s="196"/>
      <c r="K5310" s="196"/>
      <c r="L5310" s="223"/>
    </row>
    <row r="5311" spans="1:12" ht="25.5" customHeight="1">
      <c r="A5311" s="195"/>
      <c r="B5311" s="277"/>
      <c r="C5311" s="244"/>
      <c r="D5311" s="244"/>
      <c r="E5311" s="245"/>
      <c r="F5311" s="246"/>
      <c r="G5311" s="196"/>
      <c r="H5311" s="196"/>
      <c r="I5311" s="196"/>
      <c r="J5311" s="196"/>
      <c r="K5311" s="196"/>
      <c r="L5311" s="223"/>
    </row>
    <row r="5312" spans="1:12" ht="25.5" customHeight="1">
      <c r="A5312" s="195"/>
      <c r="B5312" s="277"/>
      <c r="C5312" s="244"/>
      <c r="D5312" s="244"/>
      <c r="E5312" s="245"/>
      <c r="F5312" s="246"/>
      <c r="G5312" s="196"/>
      <c r="H5312" s="196"/>
      <c r="I5312" s="196"/>
      <c r="J5312" s="196"/>
      <c r="K5312" s="196"/>
      <c r="L5312" s="223"/>
    </row>
    <row r="5313" spans="1:12" ht="25.5" customHeight="1">
      <c r="A5313" s="195"/>
      <c r="B5313" s="277"/>
      <c r="C5313" s="244"/>
      <c r="D5313" s="244"/>
      <c r="E5313" s="245"/>
      <c r="F5313" s="246"/>
      <c r="G5313" s="196"/>
      <c r="H5313" s="196"/>
      <c r="I5313" s="196"/>
      <c r="J5313" s="196"/>
      <c r="K5313" s="196"/>
      <c r="L5313" s="223"/>
    </row>
    <row r="5314" spans="1:12" ht="25.5" customHeight="1">
      <c r="A5314" s="195"/>
      <c r="B5314" s="277"/>
      <c r="C5314" s="244"/>
      <c r="D5314" s="244"/>
      <c r="E5314" s="245"/>
      <c r="F5314" s="246"/>
      <c r="G5314" s="196"/>
      <c r="H5314" s="196"/>
      <c r="I5314" s="196"/>
      <c r="J5314" s="196"/>
      <c r="K5314" s="196"/>
      <c r="L5314" s="223"/>
    </row>
    <row r="5315" spans="1:12" ht="25.5" customHeight="1">
      <c r="A5315" s="195"/>
      <c r="B5315" s="277"/>
      <c r="C5315" s="244"/>
      <c r="D5315" s="244"/>
      <c r="E5315" s="245"/>
      <c r="F5315" s="246"/>
      <c r="G5315" s="196"/>
      <c r="H5315" s="196"/>
      <c r="I5315" s="196"/>
      <c r="J5315" s="196"/>
      <c r="K5315" s="196"/>
      <c r="L5315" s="223"/>
    </row>
    <row r="5316" spans="1:12" ht="25.5" customHeight="1">
      <c r="A5316" s="195"/>
      <c r="B5316" s="277"/>
      <c r="C5316" s="244"/>
      <c r="D5316" s="244"/>
      <c r="E5316" s="245"/>
      <c r="F5316" s="246"/>
      <c r="G5316" s="196"/>
      <c r="H5316" s="196"/>
      <c r="I5316" s="196"/>
      <c r="J5316" s="196"/>
      <c r="K5316" s="196"/>
      <c r="L5316" s="223"/>
    </row>
    <row r="5317" spans="1:12" ht="25.5" customHeight="1">
      <c r="A5317" s="195"/>
      <c r="B5317" s="277"/>
      <c r="C5317" s="244"/>
      <c r="D5317" s="244"/>
      <c r="E5317" s="245"/>
      <c r="F5317" s="246"/>
      <c r="G5317" s="196"/>
      <c r="H5317" s="196"/>
      <c r="I5317" s="196"/>
      <c r="J5317" s="196"/>
      <c r="K5317" s="196"/>
      <c r="L5317" s="223"/>
    </row>
    <row r="5318" spans="1:12" ht="25.5" customHeight="1">
      <c r="A5318" s="195"/>
      <c r="B5318" s="277"/>
      <c r="C5318" s="244"/>
      <c r="D5318" s="244"/>
      <c r="E5318" s="245"/>
      <c r="F5318" s="246"/>
      <c r="G5318" s="196"/>
      <c r="H5318" s="196"/>
      <c r="I5318" s="196"/>
      <c r="J5318" s="196"/>
      <c r="K5318" s="196"/>
      <c r="L5318" s="223"/>
    </row>
    <row r="5319" spans="1:12" ht="25.5" customHeight="1">
      <c r="A5319" s="195"/>
      <c r="B5319" s="277"/>
      <c r="C5319" s="244"/>
      <c r="D5319" s="244"/>
      <c r="E5319" s="245"/>
      <c r="F5319" s="246"/>
      <c r="G5319" s="196"/>
      <c r="H5319" s="196"/>
      <c r="I5319" s="196"/>
      <c r="J5319" s="196"/>
      <c r="K5319" s="196"/>
      <c r="L5319" s="223"/>
    </row>
    <row r="5320" spans="1:12" ht="25.5" customHeight="1">
      <c r="A5320" s="195"/>
      <c r="B5320" s="277"/>
      <c r="C5320" s="244"/>
      <c r="D5320" s="244"/>
      <c r="E5320" s="245"/>
      <c r="F5320" s="246"/>
      <c r="G5320" s="196"/>
      <c r="H5320" s="196"/>
      <c r="I5320" s="196"/>
      <c r="J5320" s="196"/>
      <c r="K5320" s="196"/>
      <c r="L5320" s="223"/>
    </row>
    <row r="5321" spans="1:12" ht="25.5" customHeight="1">
      <c r="A5321" s="195"/>
      <c r="B5321" s="277"/>
      <c r="C5321" s="244"/>
      <c r="D5321" s="244"/>
      <c r="E5321" s="245"/>
      <c r="F5321" s="246"/>
      <c r="G5321" s="196"/>
      <c r="H5321" s="196"/>
      <c r="I5321" s="196"/>
      <c r="J5321" s="196"/>
      <c r="K5321" s="196"/>
      <c r="L5321" s="223"/>
    </row>
    <row r="5322" spans="1:12" ht="25.5" customHeight="1">
      <c r="A5322" s="195"/>
      <c r="B5322" s="277"/>
      <c r="C5322" s="244"/>
      <c r="D5322" s="244"/>
      <c r="E5322" s="245"/>
      <c r="F5322" s="246"/>
      <c r="G5322" s="196"/>
      <c r="H5322" s="196"/>
      <c r="I5322" s="196"/>
      <c r="J5322" s="196"/>
      <c r="K5322" s="196"/>
      <c r="L5322" s="223"/>
    </row>
    <row r="5323" spans="1:12" ht="25.5" customHeight="1">
      <c r="A5323" s="195"/>
      <c r="B5323" s="277"/>
      <c r="C5323" s="244"/>
      <c r="D5323" s="244"/>
      <c r="E5323" s="245"/>
      <c r="F5323" s="246"/>
      <c r="G5323" s="196"/>
      <c r="H5323" s="196"/>
      <c r="I5323" s="196"/>
      <c r="J5323" s="196"/>
      <c r="K5323" s="196"/>
      <c r="L5323" s="223"/>
    </row>
    <row r="5324" spans="1:12" ht="25.5" customHeight="1">
      <c r="A5324" s="195"/>
      <c r="B5324" s="277"/>
      <c r="C5324" s="244"/>
      <c r="D5324" s="244"/>
      <c r="E5324" s="245"/>
      <c r="F5324" s="246"/>
      <c r="G5324" s="196"/>
      <c r="H5324" s="196"/>
      <c r="I5324" s="196"/>
      <c r="J5324" s="196"/>
      <c r="K5324" s="196"/>
      <c r="L5324" s="223"/>
    </row>
    <row r="5325" spans="1:12" ht="25.5" customHeight="1">
      <c r="A5325" s="195"/>
      <c r="B5325" s="277"/>
      <c r="C5325" s="244"/>
      <c r="D5325" s="244"/>
      <c r="E5325" s="245"/>
      <c r="F5325" s="246"/>
      <c r="G5325" s="196"/>
      <c r="H5325" s="196"/>
      <c r="I5325" s="196"/>
      <c r="J5325" s="196"/>
      <c r="K5325" s="196"/>
      <c r="L5325" s="223"/>
    </row>
    <row r="5326" spans="1:12" ht="25.5" customHeight="1">
      <c r="A5326" s="195"/>
      <c r="B5326" s="277"/>
      <c r="C5326" s="244"/>
      <c r="D5326" s="244"/>
      <c r="E5326" s="245"/>
      <c r="F5326" s="246"/>
      <c r="G5326" s="196"/>
      <c r="H5326" s="196"/>
      <c r="I5326" s="196"/>
      <c r="J5326" s="196"/>
      <c r="K5326" s="196"/>
      <c r="L5326" s="223"/>
    </row>
    <row r="5327" spans="1:12" ht="25.5" customHeight="1">
      <c r="A5327" s="195"/>
      <c r="B5327" s="277"/>
      <c r="C5327" s="244"/>
      <c r="D5327" s="244"/>
      <c r="E5327" s="245"/>
      <c r="F5327" s="246"/>
      <c r="G5327" s="196"/>
      <c r="H5327" s="196"/>
      <c r="I5327" s="196"/>
      <c r="J5327" s="196"/>
      <c r="K5327" s="196"/>
      <c r="L5327" s="223"/>
    </row>
    <row r="5328" spans="1:12" ht="25.5" customHeight="1">
      <c r="A5328" s="195"/>
      <c r="B5328" s="277"/>
      <c r="C5328" s="244"/>
      <c r="D5328" s="244"/>
      <c r="E5328" s="245"/>
      <c r="F5328" s="246"/>
      <c r="G5328" s="196"/>
      <c r="H5328" s="196"/>
      <c r="I5328" s="196"/>
      <c r="J5328" s="196"/>
      <c r="K5328" s="196"/>
      <c r="L5328" s="223"/>
    </row>
    <row r="5329" spans="1:12" ht="25.5" customHeight="1">
      <c r="A5329" s="195"/>
      <c r="B5329" s="277"/>
      <c r="C5329" s="244"/>
      <c r="D5329" s="244"/>
      <c r="E5329" s="245"/>
      <c r="F5329" s="246"/>
      <c r="G5329" s="196"/>
      <c r="H5329" s="196"/>
      <c r="I5329" s="196"/>
      <c r="J5329" s="196"/>
      <c r="K5329" s="196"/>
      <c r="L5329" s="223"/>
    </row>
    <row r="5330" spans="1:12" ht="25.5" customHeight="1">
      <c r="A5330" s="195"/>
      <c r="B5330" s="277"/>
      <c r="C5330" s="244"/>
      <c r="D5330" s="244"/>
      <c r="E5330" s="245"/>
      <c r="F5330" s="246"/>
      <c r="G5330" s="196"/>
      <c r="H5330" s="196"/>
      <c r="I5330" s="196"/>
      <c r="J5330" s="196"/>
      <c r="K5330" s="196"/>
      <c r="L5330" s="223"/>
    </row>
    <row r="5331" spans="1:12" ht="25.5" customHeight="1">
      <c r="A5331" s="195"/>
      <c r="B5331" s="277"/>
      <c r="C5331" s="244"/>
      <c r="D5331" s="244"/>
      <c r="E5331" s="245"/>
      <c r="F5331" s="246"/>
      <c r="G5331" s="196"/>
      <c r="H5331" s="196"/>
      <c r="I5331" s="196"/>
      <c r="J5331" s="196"/>
      <c r="K5331" s="196"/>
      <c r="L5331" s="223"/>
    </row>
    <row r="5332" spans="1:12" ht="25.5" customHeight="1">
      <c r="A5332" s="195"/>
      <c r="B5332" s="277"/>
      <c r="C5332" s="244"/>
      <c r="D5332" s="244"/>
      <c r="E5332" s="245"/>
      <c r="F5332" s="246"/>
      <c r="G5332" s="196"/>
      <c r="H5332" s="196"/>
      <c r="I5332" s="196"/>
      <c r="J5332" s="196"/>
      <c r="K5332" s="196"/>
      <c r="L5332" s="223"/>
    </row>
    <row r="5333" spans="1:12" ht="25.5" customHeight="1">
      <c r="A5333" s="195"/>
      <c r="B5333" s="277"/>
      <c r="C5333" s="244"/>
      <c r="D5333" s="244"/>
      <c r="E5333" s="245"/>
      <c r="F5333" s="246"/>
      <c r="G5333" s="196"/>
      <c r="H5333" s="196"/>
      <c r="I5333" s="196"/>
      <c r="J5333" s="196"/>
      <c r="K5333" s="196"/>
      <c r="L5333" s="223"/>
    </row>
    <row r="5334" spans="1:12" ht="25.5" customHeight="1">
      <c r="A5334" s="195"/>
      <c r="B5334" s="277"/>
      <c r="C5334" s="244"/>
      <c r="D5334" s="244"/>
      <c r="E5334" s="245"/>
      <c r="F5334" s="246"/>
      <c r="G5334" s="196"/>
      <c r="H5334" s="196"/>
      <c r="I5334" s="196"/>
      <c r="J5334" s="196"/>
      <c r="K5334" s="196"/>
      <c r="L5334" s="223"/>
    </row>
    <row r="5335" spans="1:12" ht="25.5" customHeight="1">
      <c r="A5335" s="195"/>
      <c r="B5335" s="277"/>
      <c r="C5335" s="244"/>
      <c r="D5335" s="244"/>
      <c r="E5335" s="245"/>
      <c r="F5335" s="246"/>
      <c r="G5335" s="196"/>
      <c r="H5335" s="196"/>
      <c r="I5335" s="196"/>
      <c r="J5335" s="196"/>
      <c r="K5335" s="196"/>
      <c r="L5335" s="223"/>
    </row>
    <row r="5336" spans="1:12" ht="25.5" customHeight="1">
      <c r="A5336" s="195"/>
      <c r="B5336" s="277"/>
      <c r="C5336" s="244"/>
      <c r="D5336" s="244"/>
      <c r="E5336" s="245"/>
      <c r="F5336" s="246"/>
      <c r="G5336" s="196"/>
      <c r="H5336" s="196"/>
      <c r="I5336" s="196"/>
      <c r="J5336" s="196"/>
      <c r="K5336" s="196"/>
      <c r="L5336" s="223"/>
    </row>
    <row r="5337" spans="1:12" ht="25.5" customHeight="1">
      <c r="A5337" s="195"/>
      <c r="B5337" s="277"/>
      <c r="C5337" s="244"/>
      <c r="D5337" s="244"/>
      <c r="E5337" s="245"/>
      <c r="F5337" s="246"/>
      <c r="G5337" s="196"/>
      <c r="H5337" s="196"/>
      <c r="I5337" s="196"/>
      <c r="J5337" s="196"/>
      <c r="K5337" s="196"/>
      <c r="L5337" s="223"/>
    </row>
    <row r="5338" spans="1:12" ht="25.5" customHeight="1">
      <c r="A5338" s="195"/>
      <c r="B5338" s="277"/>
      <c r="C5338" s="244"/>
      <c r="D5338" s="244"/>
      <c r="E5338" s="245"/>
      <c r="F5338" s="246"/>
      <c r="G5338" s="196"/>
      <c r="H5338" s="196"/>
      <c r="I5338" s="196"/>
      <c r="J5338" s="196"/>
      <c r="K5338" s="196"/>
      <c r="L5338" s="223"/>
    </row>
    <row r="5339" spans="1:12" ht="25.5" customHeight="1">
      <c r="A5339" s="195"/>
      <c r="B5339" s="277"/>
      <c r="C5339" s="244"/>
      <c r="D5339" s="244"/>
      <c r="E5339" s="245"/>
      <c r="F5339" s="246"/>
      <c r="G5339" s="196"/>
      <c r="H5339" s="196"/>
      <c r="I5339" s="196"/>
      <c r="J5339" s="196"/>
      <c r="K5339" s="196"/>
      <c r="L5339" s="223"/>
    </row>
    <row r="5340" spans="1:12" ht="25.5" customHeight="1">
      <c r="A5340" s="195"/>
      <c r="B5340" s="277"/>
      <c r="C5340" s="244"/>
      <c r="D5340" s="244"/>
      <c r="E5340" s="245"/>
      <c r="F5340" s="246"/>
      <c r="G5340" s="196"/>
      <c r="H5340" s="196"/>
      <c r="I5340" s="196"/>
      <c r="J5340" s="196"/>
      <c r="K5340" s="196"/>
      <c r="L5340" s="223"/>
    </row>
    <row r="5341" spans="1:12" ht="25.5" customHeight="1">
      <c r="A5341" s="195"/>
      <c r="B5341" s="277"/>
      <c r="C5341" s="244"/>
      <c r="D5341" s="244"/>
      <c r="E5341" s="245"/>
      <c r="F5341" s="246"/>
      <c r="G5341" s="196"/>
      <c r="H5341" s="196"/>
      <c r="I5341" s="196"/>
      <c r="J5341" s="196"/>
      <c r="K5341" s="196"/>
      <c r="L5341" s="223"/>
    </row>
    <row r="5342" spans="1:12" ht="25.5" customHeight="1">
      <c r="A5342" s="195"/>
      <c r="B5342" s="277"/>
      <c r="C5342" s="244"/>
      <c r="D5342" s="244"/>
      <c r="E5342" s="245"/>
      <c r="F5342" s="246"/>
      <c r="G5342" s="196"/>
      <c r="H5342" s="196"/>
      <c r="I5342" s="196"/>
      <c r="J5342" s="196"/>
      <c r="K5342" s="196"/>
      <c r="L5342" s="223"/>
    </row>
    <row r="5343" spans="1:12" ht="25.5" customHeight="1">
      <c r="A5343" s="195"/>
      <c r="B5343" s="277"/>
      <c r="C5343" s="244"/>
      <c r="D5343" s="244"/>
      <c r="E5343" s="245"/>
      <c r="F5343" s="246"/>
      <c r="G5343" s="196"/>
      <c r="H5343" s="196"/>
      <c r="I5343" s="196"/>
      <c r="J5343" s="196"/>
      <c r="K5343" s="196"/>
      <c r="L5343" s="223"/>
    </row>
    <row r="5344" spans="1:12" ht="25.5" customHeight="1">
      <c r="A5344" s="195"/>
      <c r="B5344" s="277"/>
      <c r="C5344" s="244"/>
      <c r="D5344" s="244"/>
      <c r="E5344" s="245"/>
      <c r="F5344" s="246"/>
      <c r="G5344" s="196"/>
      <c r="H5344" s="196"/>
      <c r="I5344" s="196"/>
      <c r="J5344" s="196"/>
      <c r="K5344" s="196"/>
      <c r="L5344" s="223"/>
    </row>
    <row r="5345" spans="1:12" ht="25.5" customHeight="1">
      <c r="A5345" s="195"/>
      <c r="B5345" s="277"/>
      <c r="C5345" s="244"/>
      <c r="D5345" s="244"/>
      <c r="E5345" s="245"/>
      <c r="F5345" s="246"/>
      <c r="G5345" s="196"/>
      <c r="H5345" s="196"/>
      <c r="I5345" s="196"/>
      <c r="J5345" s="196"/>
      <c r="K5345" s="196"/>
      <c r="L5345" s="223"/>
    </row>
    <row r="5346" spans="1:12" ht="25.5" customHeight="1">
      <c r="A5346" s="195"/>
      <c r="B5346" s="277"/>
      <c r="C5346" s="244"/>
      <c r="D5346" s="244"/>
      <c r="E5346" s="245"/>
      <c r="F5346" s="246"/>
      <c r="G5346" s="196"/>
      <c r="H5346" s="196"/>
      <c r="I5346" s="196"/>
      <c r="J5346" s="196"/>
      <c r="K5346" s="196"/>
      <c r="L5346" s="223"/>
    </row>
    <row r="5347" spans="1:12" ht="25.5" customHeight="1">
      <c r="A5347" s="195"/>
      <c r="B5347" s="277"/>
      <c r="C5347" s="244"/>
      <c r="D5347" s="244"/>
      <c r="E5347" s="245"/>
      <c r="F5347" s="246"/>
      <c r="G5347" s="196"/>
      <c r="H5347" s="196"/>
      <c r="I5347" s="196"/>
      <c r="J5347" s="196"/>
      <c r="K5347" s="196"/>
      <c r="L5347" s="223"/>
    </row>
    <row r="5348" spans="1:12" ht="25.5" customHeight="1">
      <c r="A5348" s="195"/>
      <c r="B5348" s="277"/>
      <c r="C5348" s="244"/>
      <c r="D5348" s="244"/>
      <c r="E5348" s="245"/>
      <c r="F5348" s="246"/>
      <c r="G5348" s="196"/>
      <c r="H5348" s="196"/>
      <c r="I5348" s="196"/>
      <c r="J5348" s="196"/>
      <c r="K5348" s="196"/>
      <c r="L5348" s="223"/>
    </row>
    <row r="5349" spans="1:12" ht="25.5" customHeight="1">
      <c r="A5349" s="195"/>
      <c r="B5349" s="277"/>
      <c r="C5349" s="244"/>
      <c r="D5349" s="244"/>
      <c r="E5349" s="245"/>
      <c r="F5349" s="246"/>
      <c r="G5349" s="196"/>
      <c r="H5349" s="196"/>
      <c r="I5349" s="196"/>
      <c r="J5349" s="196"/>
      <c r="K5349" s="196"/>
      <c r="L5349" s="223"/>
    </row>
    <row r="5350" spans="1:12" ht="25.5" customHeight="1">
      <c r="A5350" s="195"/>
      <c r="B5350" s="277"/>
      <c r="C5350" s="244"/>
      <c r="D5350" s="244"/>
      <c r="E5350" s="245"/>
      <c r="F5350" s="246"/>
      <c r="G5350" s="196"/>
      <c r="H5350" s="196"/>
      <c r="I5350" s="196"/>
      <c r="J5350" s="196"/>
      <c r="K5350" s="196"/>
      <c r="L5350" s="223"/>
    </row>
    <row r="5351" spans="1:12" ht="25.5" customHeight="1">
      <c r="A5351" s="195"/>
      <c r="B5351" s="277"/>
      <c r="C5351" s="244"/>
      <c r="D5351" s="244"/>
      <c r="E5351" s="245"/>
      <c r="F5351" s="246"/>
      <c r="G5351" s="196"/>
      <c r="H5351" s="196"/>
      <c r="I5351" s="196"/>
      <c r="J5351" s="196"/>
      <c r="K5351" s="196"/>
      <c r="L5351" s="223"/>
    </row>
    <row r="5352" spans="1:12" ht="25.5" customHeight="1">
      <c r="A5352" s="195"/>
      <c r="B5352" s="277"/>
      <c r="C5352" s="244"/>
      <c r="D5352" s="244"/>
      <c r="E5352" s="245"/>
      <c r="F5352" s="246"/>
      <c r="G5352" s="196"/>
      <c r="H5352" s="196"/>
      <c r="I5352" s="196"/>
      <c r="J5352" s="196"/>
      <c r="K5352" s="196"/>
      <c r="L5352" s="223"/>
    </row>
    <row r="5353" spans="1:12" ht="25.5" customHeight="1">
      <c r="A5353" s="195"/>
      <c r="B5353" s="277"/>
      <c r="C5353" s="244"/>
      <c r="D5353" s="244"/>
      <c r="E5353" s="245"/>
      <c r="F5353" s="246"/>
      <c r="G5353" s="196"/>
      <c r="H5353" s="196"/>
      <c r="I5353" s="196"/>
      <c r="J5353" s="196"/>
      <c r="K5353" s="196"/>
      <c r="L5353" s="223"/>
    </row>
    <row r="5354" spans="1:12" ht="25.5" customHeight="1">
      <c r="A5354" s="195"/>
      <c r="B5354" s="277"/>
      <c r="C5354" s="244"/>
      <c r="D5354" s="244"/>
      <c r="E5354" s="245"/>
      <c r="F5354" s="246"/>
      <c r="G5354" s="196"/>
      <c r="H5354" s="196"/>
      <c r="I5354" s="196"/>
      <c r="J5354" s="196"/>
      <c r="K5354" s="196"/>
      <c r="L5354" s="223"/>
    </row>
    <row r="5355" spans="1:12" ht="25.5" customHeight="1">
      <c r="A5355" s="195"/>
      <c r="B5355" s="277"/>
      <c r="C5355" s="244"/>
      <c r="D5355" s="244"/>
      <c r="E5355" s="245"/>
      <c r="F5355" s="246"/>
      <c r="G5355" s="196"/>
      <c r="H5355" s="196"/>
      <c r="I5355" s="196"/>
      <c r="J5355" s="196"/>
      <c r="K5355" s="196"/>
      <c r="L5355" s="223"/>
    </row>
    <row r="5356" spans="1:12" ht="25.5" customHeight="1">
      <c r="A5356" s="195"/>
      <c r="B5356" s="277"/>
      <c r="C5356" s="244"/>
      <c r="D5356" s="244"/>
      <c r="E5356" s="245"/>
      <c r="F5356" s="246"/>
      <c r="G5356" s="196"/>
      <c r="H5356" s="196"/>
      <c r="I5356" s="196"/>
      <c r="J5356" s="196"/>
      <c r="K5356" s="196"/>
      <c r="L5356" s="223"/>
    </row>
    <row r="5357" spans="1:12" ht="25.5" customHeight="1">
      <c r="A5357" s="195"/>
      <c r="B5357" s="277"/>
      <c r="C5357" s="244"/>
      <c r="D5357" s="244"/>
      <c r="E5357" s="245"/>
      <c r="F5357" s="246"/>
      <c r="G5357" s="196"/>
      <c r="H5357" s="196"/>
      <c r="I5357" s="196"/>
      <c r="J5357" s="196"/>
      <c r="K5357" s="196"/>
      <c r="L5357" s="223"/>
    </row>
    <row r="5358" spans="1:12" ht="25.5" customHeight="1">
      <c r="A5358" s="195"/>
      <c r="B5358" s="277"/>
      <c r="C5358" s="244"/>
      <c r="D5358" s="244"/>
      <c r="E5358" s="245"/>
      <c r="F5358" s="246"/>
      <c r="G5358" s="196"/>
      <c r="H5358" s="196"/>
      <c r="I5358" s="196"/>
      <c r="J5358" s="196"/>
      <c r="K5358" s="196"/>
      <c r="L5358" s="223"/>
    </row>
    <row r="5359" spans="1:12" ht="25.5" customHeight="1">
      <c r="A5359" s="195"/>
      <c r="B5359" s="277"/>
      <c r="C5359" s="244"/>
      <c r="D5359" s="244"/>
      <c r="E5359" s="245"/>
      <c r="F5359" s="246"/>
      <c r="G5359" s="196"/>
      <c r="H5359" s="196"/>
      <c r="I5359" s="196"/>
      <c r="J5359" s="196"/>
      <c r="K5359" s="196"/>
      <c r="L5359" s="223"/>
    </row>
    <row r="5360" spans="1:12" ht="25.5" customHeight="1">
      <c r="A5360" s="195"/>
      <c r="B5360" s="277"/>
      <c r="C5360" s="244"/>
      <c r="D5360" s="244"/>
      <c r="E5360" s="245"/>
      <c r="F5360" s="246"/>
      <c r="G5360" s="196"/>
      <c r="H5360" s="196"/>
      <c r="I5360" s="196"/>
      <c r="J5360" s="196"/>
      <c r="K5360" s="196"/>
      <c r="L5360" s="223"/>
    </row>
    <row r="5361" spans="1:12" ht="25.5" customHeight="1">
      <c r="A5361" s="195"/>
      <c r="B5361" s="277"/>
      <c r="C5361" s="244"/>
      <c r="D5361" s="244"/>
      <c r="E5361" s="245"/>
      <c r="F5361" s="246"/>
      <c r="G5361" s="196"/>
      <c r="H5361" s="196"/>
      <c r="I5361" s="196"/>
      <c r="J5361" s="196"/>
      <c r="K5361" s="196"/>
      <c r="L5361" s="223"/>
    </row>
    <row r="5362" spans="1:12" ht="25.5" customHeight="1">
      <c r="A5362" s="195"/>
      <c r="B5362" s="277"/>
      <c r="C5362" s="244"/>
      <c r="D5362" s="244"/>
      <c r="E5362" s="245"/>
      <c r="F5362" s="246"/>
      <c r="G5362" s="196"/>
      <c r="H5362" s="196"/>
      <c r="I5362" s="196"/>
      <c r="J5362" s="196"/>
      <c r="K5362" s="196"/>
      <c r="L5362" s="223"/>
    </row>
    <row r="5363" spans="1:12" ht="25.5" customHeight="1">
      <c r="A5363" s="195"/>
      <c r="B5363" s="277"/>
      <c r="C5363" s="244"/>
      <c r="D5363" s="244"/>
      <c r="E5363" s="245"/>
      <c r="F5363" s="246"/>
      <c r="G5363" s="196"/>
      <c r="H5363" s="196"/>
      <c r="I5363" s="196"/>
      <c r="J5363" s="196"/>
      <c r="K5363" s="196"/>
      <c r="L5363" s="223"/>
    </row>
    <row r="5364" spans="1:12" ht="25.5" customHeight="1">
      <c r="A5364" s="195"/>
      <c r="B5364" s="277"/>
      <c r="C5364" s="244"/>
      <c r="D5364" s="244"/>
      <c r="E5364" s="245"/>
      <c r="F5364" s="246"/>
      <c r="G5364" s="196"/>
      <c r="H5364" s="196"/>
      <c r="I5364" s="196"/>
      <c r="J5364" s="196"/>
      <c r="K5364" s="196"/>
      <c r="L5364" s="223"/>
    </row>
    <row r="5365" spans="1:12" ht="25.5" customHeight="1">
      <c r="A5365" s="195"/>
      <c r="B5365" s="277"/>
      <c r="C5365" s="244"/>
      <c r="D5365" s="244"/>
      <c r="E5365" s="245"/>
      <c r="F5365" s="246"/>
      <c r="G5365" s="196"/>
      <c r="H5365" s="196"/>
      <c r="I5365" s="196"/>
      <c r="J5365" s="196"/>
      <c r="K5365" s="196"/>
      <c r="L5365" s="223"/>
    </row>
    <row r="5366" spans="1:12" ht="25.5" customHeight="1">
      <c r="A5366" s="195"/>
      <c r="B5366" s="277"/>
      <c r="C5366" s="244"/>
      <c r="D5366" s="244"/>
      <c r="E5366" s="245"/>
      <c r="F5366" s="246"/>
      <c r="G5366" s="196"/>
      <c r="H5366" s="196"/>
      <c r="I5366" s="196"/>
      <c r="J5366" s="196"/>
      <c r="K5366" s="196"/>
      <c r="L5366" s="223"/>
    </row>
    <row r="5367" spans="1:12" ht="25.5" customHeight="1">
      <c r="A5367" s="195"/>
      <c r="B5367" s="277"/>
      <c r="C5367" s="244"/>
      <c r="D5367" s="244"/>
      <c r="E5367" s="245"/>
      <c r="F5367" s="246"/>
      <c r="G5367" s="196"/>
      <c r="H5367" s="196"/>
      <c r="I5367" s="196"/>
      <c r="J5367" s="196"/>
      <c r="K5367" s="196"/>
      <c r="L5367" s="223"/>
    </row>
    <row r="5368" spans="1:12" ht="25.5" customHeight="1">
      <c r="A5368" s="195"/>
      <c r="B5368" s="277"/>
      <c r="C5368" s="244"/>
      <c r="D5368" s="244"/>
      <c r="E5368" s="245"/>
      <c r="F5368" s="246"/>
      <c r="G5368" s="196"/>
      <c r="H5368" s="196"/>
      <c r="I5368" s="196"/>
      <c r="J5368" s="196"/>
      <c r="K5368" s="196"/>
      <c r="L5368" s="223"/>
    </row>
    <row r="5369" spans="1:12" ht="25.5" customHeight="1">
      <c r="A5369" s="195"/>
      <c r="B5369" s="277"/>
      <c r="C5369" s="244"/>
      <c r="D5369" s="244"/>
      <c r="E5369" s="245"/>
      <c r="F5369" s="246"/>
      <c r="G5369" s="196"/>
      <c r="H5369" s="196"/>
      <c r="I5369" s="196"/>
      <c r="J5369" s="196"/>
      <c r="K5369" s="196"/>
      <c r="L5369" s="223"/>
    </row>
    <row r="5370" spans="1:12" ht="25.5" customHeight="1">
      <c r="A5370" s="195"/>
      <c r="B5370" s="277"/>
      <c r="C5370" s="244"/>
      <c r="D5370" s="244"/>
      <c r="E5370" s="245"/>
      <c r="F5370" s="246"/>
      <c r="G5370" s="196"/>
      <c r="H5370" s="196"/>
      <c r="I5370" s="196"/>
      <c r="J5370" s="196"/>
      <c r="K5370" s="196"/>
      <c r="L5370" s="223"/>
    </row>
    <row r="5371" spans="1:12" ht="25.5" customHeight="1">
      <c r="A5371" s="195"/>
      <c r="B5371" s="277"/>
      <c r="C5371" s="244"/>
      <c r="D5371" s="244"/>
      <c r="E5371" s="245"/>
      <c r="F5371" s="246"/>
      <c r="G5371" s="196"/>
      <c r="H5371" s="196"/>
      <c r="I5371" s="196"/>
      <c r="J5371" s="196"/>
      <c r="K5371" s="196"/>
      <c r="L5371" s="223"/>
    </row>
    <row r="5372" spans="1:12" ht="25.5" customHeight="1">
      <c r="A5372" s="195"/>
      <c r="B5372" s="277"/>
      <c r="C5372" s="244"/>
      <c r="D5372" s="244"/>
      <c r="E5372" s="245"/>
      <c r="F5372" s="246"/>
      <c r="G5372" s="196"/>
      <c r="H5372" s="196"/>
      <c r="I5372" s="196"/>
      <c r="J5372" s="196"/>
      <c r="K5372" s="196"/>
      <c r="L5372" s="223"/>
    </row>
    <row r="5373" spans="1:12" ht="25.5" customHeight="1">
      <c r="A5373" s="195"/>
      <c r="B5373" s="277"/>
      <c r="C5373" s="244"/>
      <c r="D5373" s="244"/>
      <c r="E5373" s="245"/>
      <c r="F5373" s="246"/>
      <c r="G5373" s="196"/>
      <c r="H5373" s="196"/>
      <c r="I5373" s="196"/>
      <c r="J5373" s="196"/>
      <c r="K5373" s="196"/>
      <c r="L5373" s="223"/>
    </row>
    <row r="5374" spans="1:12" ht="25.5" customHeight="1">
      <c r="A5374" s="195"/>
      <c r="B5374" s="277"/>
      <c r="C5374" s="244"/>
      <c r="D5374" s="244"/>
      <c r="E5374" s="245"/>
      <c r="F5374" s="246"/>
      <c r="G5374" s="196"/>
      <c r="H5374" s="196"/>
      <c r="I5374" s="196"/>
      <c r="J5374" s="196"/>
      <c r="K5374" s="196"/>
      <c r="L5374" s="223"/>
    </row>
    <row r="5375" spans="1:12" ht="25.5" customHeight="1">
      <c r="A5375" s="195"/>
      <c r="B5375" s="277"/>
      <c r="C5375" s="244"/>
      <c r="D5375" s="244"/>
      <c r="E5375" s="245"/>
      <c r="F5375" s="246"/>
      <c r="G5375" s="196"/>
      <c r="H5375" s="196"/>
      <c r="I5375" s="196"/>
      <c r="J5375" s="196"/>
      <c r="K5375" s="196"/>
      <c r="L5375" s="223"/>
    </row>
    <row r="5376" spans="1:12" ht="25.5" customHeight="1">
      <c r="A5376" s="195"/>
      <c r="B5376" s="277"/>
      <c r="C5376" s="244"/>
      <c r="D5376" s="244"/>
      <c r="E5376" s="245"/>
      <c r="F5376" s="246"/>
      <c r="G5376" s="196"/>
      <c r="H5376" s="196"/>
      <c r="I5376" s="196"/>
      <c r="J5376" s="196"/>
      <c r="K5376" s="196"/>
      <c r="L5376" s="223"/>
    </row>
    <row r="5377" spans="1:12" ht="25.5" customHeight="1">
      <c r="A5377" s="195"/>
      <c r="B5377" s="277"/>
      <c r="C5377" s="244"/>
      <c r="D5377" s="244"/>
      <c r="E5377" s="245"/>
      <c r="F5377" s="246"/>
      <c r="G5377" s="196"/>
      <c r="H5377" s="196"/>
      <c r="I5377" s="196"/>
      <c r="J5377" s="196"/>
      <c r="K5377" s="196"/>
      <c r="L5377" s="223"/>
    </row>
    <row r="5378" spans="1:12" ht="25.5" customHeight="1">
      <c r="A5378" s="195"/>
      <c r="B5378" s="277"/>
      <c r="C5378" s="244"/>
      <c r="D5378" s="244"/>
      <c r="E5378" s="245"/>
      <c r="F5378" s="246"/>
      <c r="G5378" s="196"/>
      <c r="H5378" s="196"/>
      <c r="I5378" s="196"/>
      <c r="J5378" s="196"/>
      <c r="K5378" s="196"/>
      <c r="L5378" s="223"/>
    </row>
    <row r="5379" spans="1:12" ht="25.5" customHeight="1">
      <c r="A5379" s="195"/>
      <c r="B5379" s="277"/>
      <c r="C5379" s="244"/>
      <c r="D5379" s="244"/>
      <c r="E5379" s="245"/>
      <c r="F5379" s="246"/>
      <c r="G5379" s="196"/>
      <c r="H5379" s="196"/>
      <c r="I5379" s="196"/>
      <c r="J5379" s="196"/>
      <c r="K5379" s="196"/>
      <c r="L5379" s="223"/>
    </row>
    <row r="5380" spans="1:12" ht="25.5" customHeight="1">
      <c r="A5380" s="195"/>
      <c r="B5380" s="277"/>
      <c r="C5380" s="244"/>
      <c r="D5380" s="244"/>
      <c r="E5380" s="245"/>
      <c r="F5380" s="246"/>
      <c r="G5380" s="196"/>
      <c r="H5380" s="196"/>
      <c r="I5380" s="196"/>
      <c r="J5380" s="196"/>
      <c r="K5380" s="196"/>
      <c r="L5380" s="223"/>
    </row>
    <row r="5381" spans="1:12" ht="25.5" customHeight="1">
      <c r="A5381" s="195"/>
      <c r="B5381" s="277"/>
      <c r="C5381" s="244"/>
      <c r="D5381" s="244"/>
      <c r="E5381" s="245"/>
      <c r="F5381" s="246"/>
      <c r="G5381" s="196"/>
      <c r="H5381" s="196"/>
      <c r="I5381" s="196"/>
      <c r="J5381" s="196"/>
      <c r="K5381" s="196"/>
      <c r="L5381" s="223"/>
    </row>
    <row r="5382" spans="1:12" ht="25.5" customHeight="1">
      <c r="A5382" s="195"/>
      <c r="B5382" s="277"/>
      <c r="C5382" s="244"/>
      <c r="D5382" s="244"/>
      <c r="E5382" s="245"/>
      <c r="F5382" s="246"/>
      <c r="G5382" s="196"/>
      <c r="H5382" s="196"/>
      <c r="I5382" s="196"/>
      <c r="J5382" s="196"/>
      <c r="K5382" s="196"/>
      <c r="L5382" s="223"/>
    </row>
    <row r="5383" spans="1:12" ht="25.5" customHeight="1">
      <c r="A5383" s="195"/>
      <c r="B5383" s="277"/>
      <c r="C5383" s="244"/>
      <c r="D5383" s="244"/>
      <c r="E5383" s="245"/>
      <c r="F5383" s="246"/>
      <c r="G5383" s="196"/>
      <c r="H5383" s="196"/>
      <c r="I5383" s="196"/>
      <c r="J5383" s="196"/>
      <c r="K5383" s="196"/>
      <c r="L5383" s="223"/>
    </row>
    <row r="5384" spans="1:12" ht="25.5" customHeight="1">
      <c r="A5384" s="195"/>
      <c r="B5384" s="277"/>
      <c r="C5384" s="244"/>
      <c r="D5384" s="244"/>
      <c r="E5384" s="245"/>
      <c r="F5384" s="246"/>
      <c r="G5384" s="196"/>
      <c r="H5384" s="196"/>
      <c r="I5384" s="196"/>
      <c r="J5384" s="196"/>
      <c r="K5384" s="196"/>
      <c r="L5384" s="223"/>
    </row>
    <row r="5385" spans="1:12" ht="25.5" customHeight="1">
      <c r="A5385" s="195"/>
      <c r="B5385" s="277"/>
      <c r="C5385" s="244"/>
      <c r="D5385" s="244"/>
      <c r="E5385" s="245"/>
      <c r="F5385" s="246"/>
      <c r="G5385" s="196"/>
      <c r="H5385" s="196"/>
      <c r="I5385" s="196"/>
      <c r="J5385" s="196"/>
      <c r="K5385" s="196"/>
      <c r="L5385" s="223"/>
    </row>
    <row r="5386" spans="1:12" ht="25.5" customHeight="1">
      <c r="A5386" s="195"/>
      <c r="B5386" s="277"/>
      <c r="C5386" s="244"/>
      <c r="D5386" s="244"/>
      <c r="E5386" s="245"/>
      <c r="F5386" s="246"/>
      <c r="G5386" s="196"/>
      <c r="H5386" s="196"/>
      <c r="I5386" s="196"/>
      <c r="J5386" s="196"/>
      <c r="K5386" s="196"/>
      <c r="L5386" s="223"/>
    </row>
    <row r="5387" spans="1:12" ht="25.5" customHeight="1">
      <c r="A5387" s="195"/>
      <c r="B5387" s="277"/>
      <c r="C5387" s="244"/>
      <c r="D5387" s="244"/>
      <c r="E5387" s="245"/>
      <c r="F5387" s="246"/>
      <c r="G5387" s="196"/>
      <c r="H5387" s="196"/>
      <c r="I5387" s="196"/>
      <c r="J5387" s="196"/>
      <c r="K5387" s="196"/>
      <c r="L5387" s="223"/>
    </row>
    <row r="5388" spans="1:12" ht="25.5" customHeight="1">
      <c r="A5388" s="195"/>
      <c r="B5388" s="277"/>
      <c r="C5388" s="244"/>
      <c r="D5388" s="244"/>
      <c r="E5388" s="245"/>
      <c r="F5388" s="246"/>
      <c r="G5388" s="196"/>
      <c r="H5388" s="196"/>
      <c r="I5388" s="196"/>
      <c r="J5388" s="196"/>
      <c r="K5388" s="196"/>
      <c r="L5388" s="223"/>
    </row>
    <row r="5389" spans="1:12" ht="25.5" customHeight="1">
      <c r="A5389" s="195"/>
      <c r="B5389" s="277"/>
      <c r="C5389" s="244"/>
      <c r="D5389" s="244"/>
      <c r="E5389" s="245"/>
      <c r="F5389" s="246"/>
      <c r="G5389" s="196"/>
      <c r="H5389" s="196"/>
      <c r="I5389" s="196"/>
      <c r="J5389" s="196"/>
      <c r="K5389" s="196"/>
      <c r="L5389" s="223"/>
    </row>
    <row r="5390" spans="1:12" ht="25.5" customHeight="1">
      <c r="A5390" s="195"/>
      <c r="B5390" s="277"/>
      <c r="C5390" s="244"/>
      <c r="D5390" s="244"/>
      <c r="E5390" s="245"/>
      <c r="F5390" s="246"/>
      <c r="G5390" s="196"/>
      <c r="H5390" s="196"/>
      <c r="I5390" s="196"/>
      <c r="J5390" s="196"/>
      <c r="K5390" s="196"/>
      <c r="L5390" s="223"/>
    </row>
    <row r="5391" spans="1:12" ht="25.5" customHeight="1">
      <c r="A5391" s="195"/>
      <c r="B5391" s="277"/>
      <c r="C5391" s="244"/>
      <c r="D5391" s="244"/>
      <c r="E5391" s="245"/>
      <c r="F5391" s="246"/>
      <c r="G5391" s="196"/>
      <c r="H5391" s="196"/>
      <c r="I5391" s="196"/>
      <c r="J5391" s="196"/>
      <c r="K5391" s="196"/>
      <c r="L5391" s="223"/>
    </row>
    <row r="5392" spans="1:12" ht="25.5" customHeight="1">
      <c r="A5392" s="195"/>
      <c r="B5392" s="277"/>
      <c r="C5392" s="244"/>
      <c r="D5392" s="244"/>
      <c r="E5392" s="245"/>
      <c r="F5392" s="246"/>
      <c r="G5392" s="196"/>
      <c r="H5392" s="196"/>
      <c r="I5392" s="196"/>
      <c r="J5392" s="196"/>
      <c r="K5392" s="196"/>
      <c r="L5392" s="223"/>
    </row>
    <row r="5393" spans="1:12" ht="25.5" customHeight="1">
      <c r="A5393" s="195"/>
      <c r="B5393" s="277"/>
      <c r="C5393" s="244"/>
      <c r="D5393" s="244"/>
      <c r="E5393" s="245"/>
      <c r="F5393" s="246"/>
      <c r="G5393" s="196"/>
      <c r="H5393" s="196"/>
      <c r="I5393" s="196"/>
      <c r="J5393" s="196"/>
      <c r="K5393" s="196"/>
      <c r="L5393" s="223"/>
    </row>
    <row r="5394" spans="1:12" ht="25.5" customHeight="1">
      <c r="A5394" s="195"/>
      <c r="B5394" s="277"/>
      <c r="C5394" s="244"/>
      <c r="D5394" s="244"/>
      <c r="E5394" s="245"/>
      <c r="F5394" s="246"/>
      <c r="G5394" s="196"/>
      <c r="H5394" s="196"/>
      <c r="I5394" s="196"/>
      <c r="J5394" s="196"/>
      <c r="K5394" s="196"/>
      <c r="L5394" s="223"/>
    </row>
    <row r="5395" spans="1:12" ht="25.5" customHeight="1">
      <c r="A5395" s="195"/>
      <c r="B5395" s="277"/>
      <c r="C5395" s="244"/>
      <c r="D5395" s="244"/>
      <c r="E5395" s="245"/>
      <c r="F5395" s="246"/>
      <c r="G5395" s="196"/>
      <c r="H5395" s="196"/>
      <c r="I5395" s="196"/>
      <c r="J5395" s="196"/>
      <c r="K5395" s="196"/>
      <c r="L5395" s="223"/>
    </row>
    <row r="5396" spans="1:12" ht="25.5" customHeight="1">
      <c r="A5396" s="195"/>
      <c r="B5396" s="277"/>
      <c r="C5396" s="244"/>
      <c r="D5396" s="244"/>
      <c r="E5396" s="245"/>
      <c r="F5396" s="246"/>
      <c r="G5396" s="196"/>
      <c r="H5396" s="196"/>
      <c r="I5396" s="196"/>
      <c r="J5396" s="196"/>
      <c r="K5396" s="196"/>
      <c r="L5396" s="223"/>
    </row>
    <row r="5397" spans="1:12" ht="25.5" customHeight="1">
      <c r="A5397" s="195"/>
      <c r="B5397" s="277"/>
      <c r="C5397" s="244"/>
      <c r="D5397" s="244"/>
      <c r="E5397" s="245"/>
      <c r="F5397" s="246"/>
      <c r="G5397" s="196"/>
      <c r="H5397" s="196"/>
      <c r="I5397" s="196"/>
      <c r="J5397" s="196"/>
      <c r="K5397" s="196"/>
      <c r="L5397" s="223"/>
    </row>
    <row r="5398" spans="1:12" ht="25.5" customHeight="1">
      <c r="A5398" s="195"/>
      <c r="B5398" s="277"/>
      <c r="C5398" s="244"/>
      <c r="D5398" s="244"/>
      <c r="E5398" s="245"/>
      <c r="F5398" s="246"/>
      <c r="G5398" s="196"/>
      <c r="H5398" s="196"/>
      <c r="I5398" s="196"/>
      <c r="J5398" s="196"/>
      <c r="K5398" s="196"/>
      <c r="L5398" s="223"/>
    </row>
    <row r="5399" spans="1:12" ht="25.5" customHeight="1">
      <c r="A5399" s="195"/>
      <c r="B5399" s="277"/>
      <c r="C5399" s="244"/>
      <c r="D5399" s="244"/>
      <c r="E5399" s="245"/>
      <c r="F5399" s="246"/>
      <c r="G5399" s="196"/>
      <c r="H5399" s="196"/>
      <c r="I5399" s="196"/>
      <c r="J5399" s="196"/>
      <c r="K5399" s="196"/>
      <c r="L5399" s="223"/>
    </row>
    <row r="5400" spans="1:12" ht="25.5" customHeight="1">
      <c r="A5400" s="195"/>
      <c r="B5400" s="277"/>
      <c r="C5400" s="244"/>
      <c r="D5400" s="244"/>
      <c r="E5400" s="245"/>
      <c r="F5400" s="246"/>
      <c r="G5400" s="196"/>
      <c r="H5400" s="196"/>
      <c r="I5400" s="196"/>
      <c r="J5400" s="196"/>
      <c r="K5400" s="196"/>
      <c r="L5400" s="223"/>
    </row>
    <row r="5401" spans="1:12" ht="25.5" customHeight="1">
      <c r="A5401" s="195"/>
      <c r="B5401" s="277"/>
      <c r="C5401" s="244"/>
      <c r="D5401" s="244"/>
      <c r="E5401" s="245"/>
      <c r="F5401" s="246"/>
      <c r="G5401" s="196"/>
      <c r="H5401" s="196"/>
      <c r="I5401" s="196"/>
      <c r="J5401" s="196"/>
      <c r="K5401" s="196"/>
      <c r="L5401" s="223"/>
    </row>
    <row r="5402" spans="1:12" ht="25.5" customHeight="1">
      <c r="A5402" s="195"/>
      <c r="B5402" s="277"/>
      <c r="C5402" s="244"/>
      <c r="D5402" s="244"/>
      <c r="E5402" s="245"/>
      <c r="F5402" s="246"/>
      <c r="G5402" s="196"/>
      <c r="H5402" s="196"/>
      <c r="I5402" s="196"/>
      <c r="J5402" s="196"/>
      <c r="K5402" s="196"/>
      <c r="L5402" s="223"/>
    </row>
    <row r="5403" spans="1:12" ht="25.5" customHeight="1">
      <c r="A5403" s="195"/>
      <c r="B5403" s="277"/>
      <c r="C5403" s="244"/>
      <c r="D5403" s="244"/>
      <c r="E5403" s="245"/>
      <c r="F5403" s="246"/>
      <c r="G5403" s="196"/>
      <c r="H5403" s="196"/>
      <c r="I5403" s="196"/>
      <c r="J5403" s="196"/>
      <c r="K5403" s="196"/>
      <c r="L5403" s="223"/>
    </row>
    <row r="5404" spans="1:12" ht="25.5" customHeight="1">
      <c r="A5404" s="195"/>
      <c r="B5404" s="277"/>
      <c r="C5404" s="244"/>
      <c r="D5404" s="244"/>
      <c r="E5404" s="245"/>
      <c r="F5404" s="246"/>
      <c r="G5404" s="196"/>
      <c r="H5404" s="196"/>
      <c r="I5404" s="196"/>
      <c r="J5404" s="196"/>
      <c r="K5404" s="196"/>
      <c r="L5404" s="223"/>
    </row>
    <row r="5405" spans="1:12" ht="25.5" customHeight="1">
      <c r="A5405" s="195"/>
      <c r="B5405" s="277"/>
      <c r="C5405" s="244"/>
      <c r="D5405" s="244"/>
      <c r="E5405" s="245"/>
      <c r="F5405" s="246"/>
      <c r="G5405" s="196"/>
      <c r="H5405" s="196"/>
      <c r="I5405" s="196"/>
      <c r="J5405" s="196"/>
      <c r="K5405" s="196"/>
      <c r="L5405" s="223"/>
    </row>
    <row r="5406" spans="1:12" ht="25.5" customHeight="1">
      <c r="A5406" s="195"/>
      <c r="B5406" s="277"/>
      <c r="C5406" s="244"/>
      <c r="D5406" s="244"/>
      <c r="E5406" s="245"/>
      <c r="F5406" s="246"/>
      <c r="G5406" s="196"/>
      <c r="H5406" s="196"/>
      <c r="I5406" s="196"/>
      <c r="J5406" s="196"/>
      <c r="K5406" s="196"/>
      <c r="L5406" s="223"/>
    </row>
    <row r="5407" spans="1:12" ht="25.5" customHeight="1">
      <c r="A5407" s="195"/>
      <c r="B5407" s="277"/>
      <c r="C5407" s="244"/>
      <c r="D5407" s="244"/>
      <c r="E5407" s="245"/>
      <c r="F5407" s="246"/>
      <c r="G5407" s="196"/>
      <c r="H5407" s="196"/>
      <c r="I5407" s="196"/>
      <c r="J5407" s="196"/>
      <c r="K5407" s="196"/>
      <c r="L5407" s="223"/>
    </row>
    <row r="5408" spans="1:12" ht="25.5" customHeight="1">
      <c r="A5408" s="195"/>
      <c r="B5408" s="277"/>
      <c r="C5408" s="244"/>
      <c r="D5408" s="244"/>
      <c r="E5408" s="245"/>
      <c r="F5408" s="246"/>
      <c r="G5408" s="196"/>
      <c r="H5408" s="196"/>
      <c r="I5408" s="196"/>
      <c r="J5408" s="196"/>
      <c r="K5408" s="196"/>
      <c r="L5408" s="223"/>
    </row>
    <row r="5409" spans="1:12" ht="25.5" customHeight="1">
      <c r="A5409" s="195"/>
      <c r="B5409" s="277"/>
      <c r="C5409" s="244"/>
      <c r="D5409" s="244"/>
      <c r="E5409" s="245"/>
      <c r="F5409" s="246"/>
      <c r="G5409" s="196"/>
      <c r="H5409" s="196"/>
      <c r="I5409" s="196"/>
      <c r="J5409" s="196"/>
      <c r="K5409" s="196"/>
      <c r="L5409" s="223"/>
    </row>
    <row r="5410" spans="1:12" ht="25.5" customHeight="1">
      <c r="A5410" s="195"/>
      <c r="B5410" s="277"/>
      <c r="C5410" s="244"/>
      <c r="D5410" s="244"/>
      <c r="E5410" s="245"/>
      <c r="F5410" s="246"/>
      <c r="G5410" s="196"/>
      <c r="H5410" s="196"/>
      <c r="I5410" s="196"/>
      <c r="J5410" s="196"/>
      <c r="K5410" s="196"/>
      <c r="L5410" s="223"/>
    </row>
    <row r="5411" spans="1:12" ht="25.5" customHeight="1">
      <c r="A5411" s="195"/>
      <c r="B5411" s="277"/>
      <c r="C5411" s="244"/>
      <c r="D5411" s="244"/>
      <c r="E5411" s="245"/>
      <c r="F5411" s="246"/>
      <c r="G5411" s="196"/>
      <c r="H5411" s="196"/>
      <c r="I5411" s="196"/>
      <c r="J5411" s="196"/>
      <c r="K5411" s="196"/>
      <c r="L5411" s="223"/>
    </row>
    <row r="5412" spans="1:12" ht="25.5" customHeight="1">
      <c r="A5412" s="195"/>
      <c r="B5412" s="277"/>
      <c r="C5412" s="244"/>
      <c r="D5412" s="244"/>
      <c r="E5412" s="245"/>
      <c r="F5412" s="246"/>
      <c r="G5412" s="196"/>
      <c r="H5412" s="196"/>
      <c r="I5412" s="196"/>
      <c r="J5412" s="196"/>
      <c r="K5412" s="196"/>
      <c r="L5412" s="223"/>
    </row>
    <row r="5413" spans="1:12" ht="25.5" customHeight="1">
      <c r="A5413" s="195"/>
      <c r="B5413" s="277"/>
      <c r="C5413" s="244"/>
      <c r="D5413" s="244"/>
      <c r="E5413" s="245"/>
      <c r="F5413" s="246"/>
      <c r="G5413" s="196"/>
      <c r="H5413" s="196"/>
      <c r="I5413" s="196"/>
      <c r="J5413" s="196"/>
      <c r="K5413" s="196"/>
      <c r="L5413" s="223"/>
    </row>
    <row r="5414" spans="1:12" ht="25.5" customHeight="1">
      <c r="A5414" s="195"/>
      <c r="B5414" s="277"/>
      <c r="C5414" s="244"/>
      <c r="D5414" s="244"/>
      <c r="E5414" s="245"/>
      <c r="F5414" s="246"/>
      <c r="G5414" s="196"/>
      <c r="H5414" s="196"/>
      <c r="I5414" s="196"/>
      <c r="J5414" s="196"/>
      <c r="K5414" s="196"/>
      <c r="L5414" s="223"/>
    </row>
    <row r="5415" spans="1:12" ht="25.5" customHeight="1">
      <c r="A5415" s="195"/>
      <c r="B5415" s="277"/>
      <c r="C5415" s="244"/>
      <c r="D5415" s="244"/>
      <c r="E5415" s="245"/>
      <c r="F5415" s="246"/>
      <c r="G5415" s="196"/>
      <c r="H5415" s="196"/>
      <c r="I5415" s="196"/>
      <c r="J5415" s="196"/>
      <c r="K5415" s="196"/>
      <c r="L5415" s="223"/>
    </row>
    <row r="5416" spans="1:12" ht="25.5" customHeight="1">
      <c r="A5416" s="195"/>
      <c r="B5416" s="277"/>
      <c r="C5416" s="244"/>
      <c r="D5416" s="244"/>
      <c r="E5416" s="245"/>
      <c r="F5416" s="246"/>
      <c r="G5416" s="196"/>
      <c r="H5416" s="196"/>
      <c r="I5416" s="196"/>
      <c r="J5416" s="196"/>
      <c r="K5416" s="196"/>
      <c r="L5416" s="223"/>
    </row>
    <row r="5417" spans="1:12" ht="25.5" customHeight="1">
      <c r="A5417" s="195"/>
      <c r="B5417" s="277"/>
      <c r="C5417" s="244"/>
      <c r="D5417" s="244"/>
      <c r="E5417" s="245"/>
      <c r="F5417" s="246"/>
      <c r="G5417" s="196"/>
      <c r="H5417" s="196"/>
      <c r="I5417" s="196"/>
      <c r="J5417" s="196"/>
      <c r="K5417" s="196"/>
      <c r="L5417" s="223"/>
    </row>
    <row r="5418" spans="1:12" ht="25.5" customHeight="1">
      <c r="A5418" s="195"/>
      <c r="B5418" s="277"/>
      <c r="C5418" s="244"/>
      <c r="D5418" s="244"/>
      <c r="E5418" s="245"/>
      <c r="F5418" s="246"/>
      <c r="G5418" s="196"/>
      <c r="H5418" s="196"/>
      <c r="I5418" s="196"/>
      <c r="J5418" s="196"/>
      <c r="K5418" s="196"/>
      <c r="L5418" s="223"/>
    </row>
    <row r="5419" spans="1:12" ht="25.5" customHeight="1">
      <c r="A5419" s="195"/>
      <c r="B5419" s="277"/>
      <c r="C5419" s="244"/>
      <c r="D5419" s="244"/>
      <c r="E5419" s="245"/>
      <c r="F5419" s="246"/>
      <c r="G5419" s="196"/>
      <c r="H5419" s="196"/>
      <c r="I5419" s="196"/>
      <c r="J5419" s="196"/>
      <c r="K5419" s="196"/>
      <c r="L5419" s="223"/>
    </row>
    <row r="5420" spans="1:12" ht="25.5" customHeight="1">
      <c r="A5420" s="195"/>
      <c r="B5420" s="277"/>
      <c r="C5420" s="244"/>
      <c r="D5420" s="244"/>
      <c r="E5420" s="245"/>
      <c r="F5420" s="246"/>
      <c r="G5420" s="196"/>
      <c r="H5420" s="196"/>
      <c r="I5420" s="196"/>
      <c r="J5420" s="196"/>
      <c r="K5420" s="196"/>
      <c r="L5420" s="223"/>
    </row>
    <row r="5421" spans="1:12" ht="25.5" customHeight="1">
      <c r="A5421" s="195"/>
      <c r="B5421" s="277"/>
      <c r="C5421" s="244"/>
      <c r="D5421" s="244"/>
      <c r="E5421" s="245"/>
      <c r="F5421" s="246"/>
      <c r="G5421" s="196"/>
      <c r="H5421" s="196"/>
      <c r="I5421" s="196"/>
      <c r="J5421" s="196"/>
      <c r="K5421" s="196"/>
      <c r="L5421" s="223"/>
    </row>
    <row r="5422" spans="1:12" ht="25.5" customHeight="1">
      <c r="A5422" s="195"/>
      <c r="B5422" s="277"/>
      <c r="C5422" s="244"/>
      <c r="D5422" s="244"/>
      <c r="E5422" s="245"/>
      <c r="F5422" s="246"/>
      <c r="G5422" s="196"/>
      <c r="H5422" s="196"/>
      <c r="I5422" s="196"/>
      <c r="J5422" s="196"/>
      <c r="K5422" s="196"/>
      <c r="L5422" s="223"/>
    </row>
    <row r="5423" spans="1:12" ht="25.5" customHeight="1">
      <c r="A5423" s="195"/>
      <c r="B5423" s="277"/>
      <c r="C5423" s="244"/>
      <c r="D5423" s="244"/>
      <c r="E5423" s="245"/>
      <c r="F5423" s="246"/>
      <c r="G5423" s="196"/>
      <c r="H5423" s="196"/>
      <c r="I5423" s="196"/>
      <c r="J5423" s="196"/>
      <c r="K5423" s="196"/>
      <c r="L5423" s="223"/>
    </row>
    <row r="5424" spans="1:12" ht="25.5" customHeight="1">
      <c r="A5424" s="195"/>
      <c r="B5424" s="277"/>
      <c r="C5424" s="244"/>
      <c r="D5424" s="244"/>
      <c r="E5424" s="245"/>
      <c r="F5424" s="246"/>
      <c r="G5424" s="196"/>
      <c r="H5424" s="196"/>
      <c r="I5424" s="196"/>
      <c r="J5424" s="196"/>
      <c r="K5424" s="196"/>
      <c r="L5424" s="223"/>
    </row>
    <row r="5425" spans="1:12" ht="25.5" customHeight="1">
      <c r="A5425" s="195"/>
      <c r="B5425" s="277"/>
      <c r="C5425" s="244"/>
      <c r="D5425" s="244"/>
      <c r="E5425" s="245"/>
      <c r="F5425" s="246"/>
      <c r="G5425" s="196"/>
      <c r="H5425" s="196"/>
      <c r="I5425" s="196"/>
      <c r="J5425" s="196"/>
      <c r="K5425" s="196"/>
      <c r="L5425" s="223"/>
    </row>
    <row r="5426" spans="1:12" ht="25.5" customHeight="1">
      <c r="A5426" s="195"/>
      <c r="B5426" s="277"/>
      <c r="C5426" s="244"/>
      <c r="D5426" s="244"/>
      <c r="E5426" s="245"/>
      <c r="F5426" s="246"/>
      <c r="G5426" s="196"/>
      <c r="H5426" s="196"/>
      <c r="I5426" s="196"/>
      <c r="J5426" s="196"/>
      <c r="K5426" s="196"/>
      <c r="L5426" s="223"/>
    </row>
    <row r="5427" spans="1:12" ht="25.5" customHeight="1">
      <c r="A5427" s="195"/>
      <c r="B5427" s="277"/>
      <c r="C5427" s="244"/>
      <c r="D5427" s="244"/>
      <c r="E5427" s="245"/>
      <c r="F5427" s="246"/>
      <c r="G5427" s="196"/>
      <c r="H5427" s="196"/>
      <c r="I5427" s="196"/>
      <c r="J5427" s="196"/>
      <c r="K5427" s="196"/>
      <c r="L5427" s="223"/>
    </row>
    <row r="5428" spans="1:12" ht="25.5" customHeight="1">
      <c r="A5428" s="195"/>
      <c r="B5428" s="277"/>
      <c r="C5428" s="244"/>
      <c r="D5428" s="244"/>
      <c r="E5428" s="245"/>
      <c r="F5428" s="246"/>
      <c r="G5428" s="196"/>
      <c r="H5428" s="196"/>
      <c r="I5428" s="196"/>
      <c r="J5428" s="196"/>
      <c r="K5428" s="196"/>
      <c r="L5428" s="223"/>
    </row>
    <row r="5429" spans="1:12" ht="25.5" customHeight="1">
      <c r="A5429" s="195"/>
      <c r="B5429" s="277"/>
      <c r="C5429" s="244"/>
      <c r="D5429" s="244"/>
      <c r="E5429" s="245"/>
      <c r="F5429" s="246"/>
      <c r="G5429" s="196"/>
      <c r="H5429" s="196"/>
      <c r="I5429" s="196"/>
      <c r="J5429" s="196"/>
      <c r="K5429" s="196"/>
      <c r="L5429" s="223"/>
    </row>
    <row r="5430" spans="1:12" ht="25.5" customHeight="1">
      <c r="A5430" s="195"/>
      <c r="B5430" s="277"/>
      <c r="C5430" s="244"/>
      <c r="D5430" s="244"/>
      <c r="E5430" s="245"/>
      <c r="F5430" s="246"/>
      <c r="G5430" s="196"/>
      <c r="H5430" s="196"/>
      <c r="I5430" s="196"/>
      <c r="J5430" s="196"/>
      <c r="K5430" s="196"/>
      <c r="L5430" s="223"/>
    </row>
    <row r="5431" spans="1:12" ht="25.5" customHeight="1">
      <c r="A5431" s="195"/>
      <c r="B5431" s="277"/>
      <c r="C5431" s="244"/>
      <c r="D5431" s="244"/>
      <c r="E5431" s="245"/>
      <c r="F5431" s="246"/>
      <c r="G5431" s="196"/>
      <c r="H5431" s="196"/>
      <c r="I5431" s="196"/>
      <c r="J5431" s="196"/>
      <c r="K5431" s="196"/>
      <c r="L5431" s="223"/>
    </row>
    <row r="5432" spans="1:12" ht="25.5" customHeight="1">
      <c r="A5432" s="195"/>
      <c r="B5432" s="277"/>
      <c r="C5432" s="244"/>
      <c r="D5432" s="244"/>
      <c r="E5432" s="245"/>
      <c r="F5432" s="246"/>
      <c r="G5432" s="196"/>
      <c r="H5432" s="196"/>
      <c r="I5432" s="196"/>
      <c r="J5432" s="196"/>
      <c r="K5432" s="196"/>
      <c r="L5432" s="223"/>
    </row>
    <row r="5433" spans="1:12" ht="25.5" customHeight="1">
      <c r="A5433" s="195"/>
      <c r="B5433" s="277"/>
      <c r="C5433" s="244"/>
      <c r="D5433" s="244"/>
      <c r="E5433" s="245"/>
      <c r="F5433" s="246"/>
      <c r="G5433" s="196"/>
      <c r="H5433" s="196"/>
      <c r="I5433" s="196"/>
      <c r="J5433" s="196"/>
      <c r="K5433" s="196"/>
      <c r="L5433" s="223"/>
    </row>
    <row r="5434" spans="1:12" ht="25.5" customHeight="1">
      <c r="A5434" s="195"/>
      <c r="B5434" s="277"/>
      <c r="C5434" s="244"/>
      <c r="D5434" s="244"/>
      <c r="E5434" s="245"/>
      <c r="F5434" s="246"/>
      <c r="G5434" s="196"/>
      <c r="H5434" s="196"/>
      <c r="I5434" s="196"/>
      <c r="J5434" s="196"/>
      <c r="K5434" s="196"/>
      <c r="L5434" s="223"/>
    </row>
    <row r="5435" spans="1:12" ht="25.5" customHeight="1">
      <c r="A5435" s="195"/>
      <c r="B5435" s="277"/>
      <c r="C5435" s="244"/>
      <c r="D5435" s="244"/>
      <c r="E5435" s="245"/>
      <c r="F5435" s="246"/>
      <c r="G5435" s="196"/>
      <c r="H5435" s="196"/>
      <c r="I5435" s="196"/>
      <c r="J5435" s="196"/>
      <c r="K5435" s="196"/>
      <c r="L5435" s="223"/>
    </row>
    <row r="5436" spans="1:12" ht="25.5" customHeight="1">
      <c r="A5436" s="195"/>
      <c r="B5436" s="277"/>
      <c r="C5436" s="244"/>
      <c r="D5436" s="244"/>
      <c r="E5436" s="245"/>
      <c r="F5436" s="246"/>
      <c r="G5436" s="196"/>
      <c r="H5436" s="196"/>
      <c r="I5436" s="196"/>
      <c r="J5436" s="196"/>
      <c r="K5436" s="196"/>
      <c r="L5436" s="223"/>
    </row>
    <row r="5437" spans="1:12" ht="25.5" customHeight="1">
      <c r="A5437" s="195"/>
      <c r="B5437" s="277"/>
      <c r="C5437" s="244"/>
      <c r="D5437" s="244"/>
      <c r="E5437" s="245"/>
      <c r="F5437" s="246"/>
      <c r="G5437" s="196"/>
      <c r="H5437" s="196"/>
      <c r="I5437" s="196"/>
      <c r="J5437" s="196"/>
      <c r="K5437" s="196"/>
      <c r="L5437" s="223"/>
    </row>
    <row r="5438" spans="1:12" ht="25.5" customHeight="1">
      <c r="A5438" s="195"/>
      <c r="B5438" s="277"/>
      <c r="C5438" s="244"/>
      <c r="D5438" s="244"/>
      <c r="E5438" s="245"/>
      <c r="F5438" s="246"/>
      <c r="G5438" s="196"/>
      <c r="H5438" s="196"/>
      <c r="I5438" s="196"/>
      <c r="J5438" s="196"/>
      <c r="K5438" s="196"/>
      <c r="L5438" s="223"/>
    </row>
    <row r="5439" spans="1:12" ht="25.5" customHeight="1">
      <c r="A5439" s="195"/>
      <c r="B5439" s="277"/>
      <c r="C5439" s="244"/>
      <c r="D5439" s="244"/>
      <c r="E5439" s="245"/>
      <c r="F5439" s="246"/>
      <c r="G5439" s="196"/>
      <c r="H5439" s="196"/>
      <c r="I5439" s="196"/>
      <c r="J5439" s="196"/>
      <c r="K5439" s="196"/>
      <c r="L5439" s="223"/>
    </row>
    <row r="5440" spans="1:12" ht="25.5" customHeight="1">
      <c r="A5440" s="195"/>
      <c r="B5440" s="277"/>
      <c r="C5440" s="244"/>
      <c r="D5440" s="244"/>
      <c r="E5440" s="245"/>
      <c r="F5440" s="246"/>
      <c r="G5440" s="196"/>
      <c r="H5440" s="196"/>
      <c r="I5440" s="196"/>
      <c r="J5440" s="196"/>
      <c r="K5440" s="196"/>
      <c r="L5440" s="223"/>
    </row>
    <row r="5441" spans="1:12" ht="25.5" customHeight="1">
      <c r="A5441" s="195"/>
      <c r="B5441" s="277"/>
      <c r="C5441" s="244"/>
      <c r="D5441" s="244"/>
      <c r="E5441" s="245"/>
      <c r="F5441" s="246"/>
      <c r="G5441" s="196"/>
      <c r="H5441" s="196"/>
      <c r="I5441" s="196"/>
      <c r="J5441" s="196"/>
      <c r="K5441" s="196"/>
      <c r="L5441" s="223"/>
    </row>
    <row r="5442" spans="1:12" ht="25.5" customHeight="1">
      <c r="A5442" s="195"/>
      <c r="B5442" s="277"/>
      <c r="C5442" s="244"/>
      <c r="D5442" s="244"/>
      <c r="E5442" s="245"/>
      <c r="F5442" s="246"/>
      <c r="G5442" s="196"/>
      <c r="H5442" s="196"/>
      <c r="I5442" s="196"/>
      <c r="J5442" s="196"/>
      <c r="K5442" s="196"/>
      <c r="L5442" s="223"/>
    </row>
    <row r="5443" spans="1:12" ht="25.5" customHeight="1">
      <c r="A5443" s="195"/>
      <c r="B5443" s="277"/>
      <c r="C5443" s="244"/>
      <c r="D5443" s="244"/>
      <c r="E5443" s="245"/>
      <c r="F5443" s="246"/>
      <c r="G5443" s="196"/>
      <c r="H5443" s="196"/>
      <c r="I5443" s="196"/>
      <c r="J5443" s="196"/>
      <c r="K5443" s="196"/>
      <c r="L5443" s="223"/>
    </row>
    <row r="5444" spans="1:12" ht="25.5" customHeight="1">
      <c r="A5444" s="195"/>
      <c r="B5444" s="277"/>
      <c r="C5444" s="244"/>
      <c r="D5444" s="244"/>
      <c r="E5444" s="245"/>
      <c r="F5444" s="246"/>
      <c r="G5444" s="196"/>
      <c r="H5444" s="196"/>
      <c r="I5444" s="196"/>
      <c r="J5444" s="196"/>
      <c r="K5444" s="196"/>
      <c r="L5444" s="223"/>
    </row>
    <row r="5445" spans="1:12" ht="25.5" customHeight="1">
      <c r="A5445" s="195"/>
      <c r="B5445" s="277"/>
      <c r="C5445" s="244"/>
      <c r="D5445" s="244"/>
      <c r="E5445" s="245"/>
      <c r="F5445" s="246"/>
      <c r="G5445" s="196"/>
      <c r="H5445" s="196"/>
      <c r="I5445" s="196"/>
      <c r="J5445" s="196"/>
      <c r="K5445" s="196"/>
      <c r="L5445" s="223"/>
    </row>
    <row r="5446" spans="1:12" ht="25.5" customHeight="1">
      <c r="A5446" s="195"/>
      <c r="B5446" s="277"/>
      <c r="C5446" s="244"/>
      <c r="D5446" s="244"/>
      <c r="E5446" s="245"/>
      <c r="F5446" s="246"/>
      <c r="G5446" s="196"/>
      <c r="H5446" s="196"/>
      <c r="I5446" s="196"/>
      <c r="J5446" s="196"/>
      <c r="K5446" s="196"/>
      <c r="L5446" s="223"/>
    </row>
    <row r="5447" spans="1:12" ht="25.5" customHeight="1">
      <c r="A5447" s="195"/>
      <c r="B5447" s="277"/>
      <c r="C5447" s="244"/>
      <c r="D5447" s="244"/>
      <c r="E5447" s="245"/>
      <c r="F5447" s="246"/>
      <c r="G5447" s="196"/>
      <c r="H5447" s="196"/>
      <c r="I5447" s="196"/>
      <c r="J5447" s="196"/>
      <c r="K5447" s="196"/>
      <c r="L5447" s="223"/>
    </row>
    <row r="5448" spans="1:12" ht="25.5" customHeight="1">
      <c r="A5448" s="195"/>
      <c r="B5448" s="277"/>
      <c r="C5448" s="244"/>
      <c r="D5448" s="244"/>
      <c r="E5448" s="245"/>
      <c r="F5448" s="246"/>
      <c r="G5448" s="196"/>
      <c r="H5448" s="196"/>
      <c r="I5448" s="196"/>
      <c r="J5448" s="196"/>
      <c r="K5448" s="196"/>
      <c r="L5448" s="223"/>
    </row>
    <row r="5449" spans="1:12" ht="25.5" customHeight="1">
      <c r="A5449" s="195"/>
      <c r="B5449" s="277"/>
      <c r="C5449" s="244"/>
      <c r="D5449" s="244"/>
      <c r="E5449" s="245"/>
      <c r="F5449" s="246"/>
      <c r="G5449" s="196"/>
      <c r="H5449" s="196"/>
      <c r="I5449" s="196"/>
      <c r="J5449" s="196"/>
      <c r="K5449" s="196"/>
      <c r="L5449" s="223"/>
    </row>
    <row r="5450" spans="1:12" ht="25.5" customHeight="1">
      <c r="A5450" s="195"/>
      <c r="B5450" s="277"/>
      <c r="C5450" s="244"/>
      <c r="D5450" s="244"/>
      <c r="E5450" s="245"/>
      <c r="F5450" s="246"/>
      <c r="G5450" s="196"/>
      <c r="H5450" s="196"/>
      <c r="I5450" s="196"/>
      <c r="J5450" s="196"/>
      <c r="K5450" s="196"/>
      <c r="L5450" s="223"/>
    </row>
    <row r="5451" spans="1:12" ht="25.5" customHeight="1">
      <c r="A5451" s="195"/>
      <c r="B5451" s="277"/>
      <c r="C5451" s="244"/>
      <c r="D5451" s="244"/>
      <c r="E5451" s="245"/>
      <c r="F5451" s="246"/>
      <c r="G5451" s="196"/>
      <c r="H5451" s="196"/>
      <c r="I5451" s="196"/>
      <c r="J5451" s="196"/>
      <c r="K5451" s="196"/>
      <c r="L5451" s="223"/>
    </row>
    <row r="5452" spans="1:12" ht="25.5" customHeight="1">
      <c r="A5452" s="195"/>
      <c r="B5452" s="277"/>
      <c r="C5452" s="244"/>
      <c r="D5452" s="244"/>
      <c r="E5452" s="245"/>
      <c r="F5452" s="246"/>
      <c r="G5452" s="196"/>
      <c r="H5452" s="196"/>
      <c r="I5452" s="196"/>
      <c r="J5452" s="196"/>
      <c r="K5452" s="196"/>
      <c r="L5452" s="223"/>
    </row>
    <row r="5453" spans="1:12" ht="25.5" customHeight="1">
      <c r="A5453" s="195"/>
      <c r="B5453" s="277"/>
      <c r="C5453" s="244"/>
      <c r="D5453" s="244"/>
      <c r="E5453" s="245"/>
      <c r="F5453" s="246"/>
      <c r="G5453" s="196"/>
      <c r="H5453" s="196"/>
      <c r="I5453" s="196"/>
      <c r="J5453" s="196"/>
      <c r="K5453" s="196"/>
      <c r="L5453" s="223"/>
    </row>
    <row r="5454" spans="1:12" ht="25.5" customHeight="1">
      <c r="A5454" s="195"/>
      <c r="B5454" s="277"/>
      <c r="C5454" s="244"/>
      <c r="D5454" s="244"/>
      <c r="E5454" s="245"/>
      <c r="F5454" s="246"/>
      <c r="G5454" s="196"/>
      <c r="H5454" s="196"/>
      <c r="I5454" s="196"/>
      <c r="J5454" s="196"/>
      <c r="K5454" s="196"/>
      <c r="L5454" s="223"/>
    </row>
    <row r="5455" spans="1:12" ht="25.5" customHeight="1">
      <c r="A5455" s="195"/>
      <c r="B5455" s="277"/>
      <c r="C5455" s="244"/>
      <c r="D5455" s="244"/>
      <c r="E5455" s="245"/>
      <c r="F5455" s="246"/>
      <c r="G5455" s="196"/>
      <c r="H5455" s="196"/>
      <c r="I5455" s="196"/>
      <c r="J5455" s="196"/>
      <c r="K5455" s="196"/>
      <c r="L5455" s="223"/>
    </row>
    <row r="5456" spans="1:12" ht="25.5" customHeight="1">
      <c r="A5456" s="195"/>
      <c r="B5456" s="277"/>
      <c r="C5456" s="244"/>
      <c r="D5456" s="244"/>
      <c r="E5456" s="245"/>
      <c r="F5456" s="246"/>
      <c r="G5456" s="196"/>
      <c r="H5456" s="196"/>
      <c r="I5456" s="196"/>
      <c r="J5456" s="196"/>
      <c r="K5456" s="196"/>
      <c r="L5456" s="223"/>
    </row>
    <row r="5457" spans="1:12" ht="25.5" customHeight="1">
      <c r="A5457" s="195"/>
      <c r="B5457" s="277"/>
      <c r="C5457" s="244"/>
      <c r="D5457" s="244"/>
      <c r="E5457" s="245"/>
      <c r="F5457" s="246"/>
      <c r="G5457" s="196"/>
      <c r="H5457" s="196"/>
      <c r="I5457" s="196"/>
      <c r="J5457" s="196"/>
      <c r="K5457" s="196"/>
      <c r="L5457" s="223"/>
    </row>
    <row r="5458" spans="1:12" ht="25.5" customHeight="1">
      <c r="A5458" s="195"/>
      <c r="B5458" s="277"/>
      <c r="C5458" s="244"/>
      <c r="D5458" s="244"/>
      <c r="E5458" s="245"/>
      <c r="F5458" s="246"/>
      <c r="G5458" s="196"/>
      <c r="H5458" s="196"/>
      <c r="I5458" s="196"/>
      <c r="J5458" s="196"/>
      <c r="K5458" s="196"/>
      <c r="L5458" s="223"/>
    </row>
    <row r="5459" spans="1:12" ht="25.5" customHeight="1">
      <c r="A5459" s="195"/>
      <c r="B5459" s="277"/>
      <c r="C5459" s="244"/>
      <c r="D5459" s="244"/>
      <c r="E5459" s="245"/>
      <c r="F5459" s="246"/>
      <c r="G5459" s="196"/>
      <c r="H5459" s="196"/>
      <c r="I5459" s="196"/>
      <c r="J5459" s="196"/>
      <c r="K5459" s="196"/>
      <c r="L5459" s="223"/>
    </row>
    <row r="5460" spans="1:12" ht="25.5" customHeight="1">
      <c r="A5460" s="195"/>
      <c r="B5460" s="277"/>
      <c r="C5460" s="244"/>
      <c r="D5460" s="244"/>
      <c r="E5460" s="245"/>
      <c r="F5460" s="246"/>
      <c r="G5460" s="196"/>
      <c r="H5460" s="196"/>
      <c r="I5460" s="196"/>
      <c r="J5460" s="196"/>
      <c r="K5460" s="196"/>
      <c r="L5460" s="223"/>
    </row>
    <row r="5461" spans="1:12" ht="25.5" customHeight="1">
      <c r="A5461" s="195"/>
      <c r="B5461" s="277"/>
      <c r="C5461" s="244"/>
      <c r="D5461" s="244"/>
      <c r="E5461" s="245"/>
      <c r="F5461" s="246"/>
      <c r="G5461" s="196"/>
      <c r="H5461" s="196"/>
      <c r="I5461" s="196"/>
      <c r="J5461" s="196"/>
      <c r="K5461" s="196"/>
      <c r="L5461" s="223"/>
    </row>
    <row r="5462" spans="1:12" ht="25.5" customHeight="1">
      <c r="A5462" s="195"/>
      <c r="B5462" s="277"/>
      <c r="C5462" s="244"/>
      <c r="D5462" s="244"/>
      <c r="E5462" s="245"/>
      <c r="F5462" s="246"/>
      <c r="G5462" s="196"/>
      <c r="H5462" s="196"/>
      <c r="I5462" s="196"/>
      <c r="J5462" s="196"/>
      <c r="K5462" s="196"/>
      <c r="L5462" s="223"/>
    </row>
    <row r="5463" spans="1:12" ht="25.5" customHeight="1">
      <c r="A5463" s="195"/>
      <c r="B5463" s="277"/>
      <c r="C5463" s="244"/>
      <c r="D5463" s="244"/>
      <c r="E5463" s="245"/>
      <c r="F5463" s="246"/>
      <c r="G5463" s="196"/>
      <c r="H5463" s="196"/>
      <c r="I5463" s="196"/>
      <c r="J5463" s="196"/>
      <c r="K5463" s="196"/>
      <c r="L5463" s="223"/>
    </row>
    <row r="5464" spans="1:12" ht="25.5" customHeight="1">
      <c r="A5464" s="195"/>
      <c r="B5464" s="277"/>
      <c r="C5464" s="244"/>
      <c r="D5464" s="244"/>
      <c r="E5464" s="245"/>
      <c r="F5464" s="246"/>
      <c r="G5464" s="196"/>
      <c r="H5464" s="196"/>
      <c r="I5464" s="196"/>
      <c r="J5464" s="196"/>
      <c r="K5464" s="196"/>
      <c r="L5464" s="223"/>
    </row>
    <row r="5465" spans="1:12" ht="25.5" customHeight="1">
      <c r="A5465" s="195"/>
      <c r="B5465" s="277"/>
      <c r="C5465" s="244"/>
      <c r="D5465" s="244"/>
      <c r="E5465" s="245"/>
      <c r="F5465" s="246"/>
      <c r="G5465" s="196"/>
      <c r="H5465" s="196"/>
      <c r="I5465" s="196"/>
      <c r="J5465" s="196"/>
      <c r="K5465" s="196"/>
      <c r="L5465" s="223"/>
    </row>
    <row r="5466" spans="1:12" ht="25.5" customHeight="1">
      <c r="A5466" s="195"/>
      <c r="B5466" s="277"/>
      <c r="C5466" s="244"/>
      <c r="D5466" s="244"/>
      <c r="E5466" s="245"/>
      <c r="F5466" s="246"/>
      <c r="G5466" s="196"/>
      <c r="H5466" s="196"/>
      <c r="I5466" s="196"/>
      <c r="J5466" s="196"/>
      <c r="K5466" s="196"/>
      <c r="L5466" s="223"/>
    </row>
    <row r="5467" spans="1:12" ht="25.5" customHeight="1">
      <c r="A5467" s="195"/>
      <c r="B5467" s="277"/>
      <c r="C5467" s="244"/>
      <c r="D5467" s="244"/>
      <c r="E5467" s="245"/>
      <c r="F5467" s="246"/>
      <c r="G5467" s="196"/>
      <c r="H5467" s="196"/>
      <c r="I5467" s="196"/>
      <c r="J5467" s="196"/>
      <c r="K5467" s="196"/>
      <c r="L5467" s="223"/>
    </row>
    <row r="5468" spans="1:12" ht="25.5" customHeight="1">
      <c r="A5468" s="195"/>
      <c r="B5468" s="277"/>
      <c r="C5468" s="244"/>
      <c r="D5468" s="244"/>
      <c r="E5468" s="245"/>
      <c r="F5468" s="246"/>
      <c r="G5468" s="196"/>
      <c r="H5468" s="196"/>
      <c r="I5468" s="196"/>
      <c r="J5468" s="196"/>
      <c r="K5468" s="196"/>
      <c r="L5468" s="223"/>
    </row>
    <row r="5469" spans="1:12" ht="25.5" customHeight="1">
      <c r="A5469" s="195"/>
      <c r="B5469" s="277"/>
      <c r="C5469" s="244"/>
      <c r="D5469" s="244"/>
      <c r="E5469" s="245"/>
      <c r="F5469" s="246"/>
      <c r="G5469" s="196"/>
      <c r="H5469" s="196"/>
      <c r="I5469" s="196"/>
      <c r="J5469" s="196"/>
      <c r="K5469" s="196"/>
      <c r="L5469" s="223"/>
    </row>
    <row r="5470" spans="1:12" ht="25.5" customHeight="1">
      <c r="A5470" s="195"/>
      <c r="B5470" s="277"/>
      <c r="C5470" s="244"/>
      <c r="D5470" s="244"/>
      <c r="E5470" s="245"/>
      <c r="F5470" s="246"/>
      <c r="G5470" s="196"/>
      <c r="H5470" s="196"/>
      <c r="I5470" s="196"/>
      <c r="J5470" s="196"/>
      <c r="K5470" s="196"/>
      <c r="L5470" s="223"/>
    </row>
    <row r="5471" spans="1:12" ht="25.5" customHeight="1">
      <c r="A5471" s="195"/>
      <c r="B5471" s="277"/>
      <c r="C5471" s="244"/>
      <c r="D5471" s="244"/>
      <c r="E5471" s="245"/>
      <c r="F5471" s="246"/>
      <c r="G5471" s="196"/>
      <c r="H5471" s="196"/>
      <c r="I5471" s="196"/>
      <c r="J5471" s="196"/>
      <c r="K5471" s="196"/>
      <c r="L5471" s="223"/>
    </row>
    <row r="5472" spans="1:12" ht="25.5" customHeight="1">
      <c r="A5472" s="195"/>
      <c r="B5472" s="277"/>
      <c r="C5472" s="244"/>
      <c r="D5472" s="244"/>
      <c r="E5472" s="245"/>
      <c r="F5472" s="246"/>
      <c r="G5472" s="196"/>
      <c r="H5472" s="196"/>
      <c r="I5472" s="196"/>
      <c r="J5472" s="196"/>
      <c r="K5472" s="196"/>
      <c r="L5472" s="223"/>
    </row>
    <row r="5473" spans="1:12" ht="25.5" customHeight="1">
      <c r="A5473" s="195"/>
      <c r="B5473" s="277"/>
      <c r="C5473" s="244"/>
      <c r="D5473" s="244"/>
      <c r="E5473" s="245"/>
      <c r="F5473" s="246"/>
      <c r="G5473" s="196"/>
      <c r="H5473" s="196"/>
      <c r="I5473" s="196"/>
      <c r="J5473" s="196"/>
      <c r="K5473" s="196"/>
      <c r="L5473" s="223"/>
    </row>
    <row r="5474" spans="1:12" ht="25.5" customHeight="1">
      <c r="A5474" s="195"/>
      <c r="B5474" s="277"/>
      <c r="C5474" s="244"/>
      <c r="D5474" s="244"/>
      <c r="E5474" s="245"/>
      <c r="F5474" s="246"/>
      <c r="G5474" s="196"/>
      <c r="H5474" s="196"/>
      <c r="I5474" s="196"/>
      <c r="J5474" s="196"/>
      <c r="K5474" s="196"/>
      <c r="L5474" s="223"/>
    </row>
    <row r="5475" spans="1:12" ht="25.5" customHeight="1">
      <c r="A5475" s="195"/>
      <c r="B5475" s="277"/>
      <c r="C5475" s="244"/>
      <c r="D5475" s="244"/>
      <c r="E5475" s="245"/>
      <c r="F5475" s="246"/>
      <c r="G5475" s="196"/>
      <c r="H5475" s="196"/>
      <c r="I5475" s="196"/>
      <c r="J5475" s="196"/>
      <c r="K5475" s="196"/>
      <c r="L5475" s="223"/>
    </row>
    <row r="5476" spans="1:12" ht="25.5" customHeight="1">
      <c r="A5476" s="195"/>
      <c r="B5476" s="277"/>
      <c r="C5476" s="244"/>
      <c r="D5476" s="244"/>
      <c r="E5476" s="245"/>
      <c r="F5476" s="246"/>
      <c r="G5476" s="196"/>
      <c r="H5476" s="196"/>
      <c r="I5476" s="196"/>
      <c r="J5476" s="196"/>
      <c r="K5476" s="196"/>
      <c r="L5476" s="223"/>
    </row>
    <row r="5477" spans="1:12" ht="25.5" customHeight="1">
      <c r="A5477" s="195"/>
      <c r="B5477" s="277"/>
      <c r="C5477" s="244"/>
      <c r="D5477" s="244"/>
      <c r="E5477" s="245"/>
      <c r="F5477" s="246"/>
      <c r="G5477" s="196"/>
      <c r="H5477" s="196"/>
      <c r="I5477" s="196"/>
      <c r="J5477" s="196"/>
      <c r="K5477" s="196"/>
      <c r="L5477" s="223"/>
    </row>
    <row r="5478" spans="1:12" ht="25.5" customHeight="1">
      <c r="A5478" s="195"/>
      <c r="B5478" s="277"/>
      <c r="C5478" s="244"/>
      <c r="D5478" s="244"/>
      <c r="E5478" s="245"/>
      <c r="F5478" s="246"/>
      <c r="G5478" s="196"/>
      <c r="H5478" s="196"/>
      <c r="I5478" s="196"/>
      <c r="J5478" s="196"/>
      <c r="K5478" s="196"/>
      <c r="L5478" s="223"/>
    </row>
    <row r="5479" spans="1:12" ht="25.5" customHeight="1">
      <c r="A5479" s="195"/>
      <c r="B5479" s="277"/>
      <c r="C5479" s="244"/>
      <c r="D5479" s="244"/>
      <c r="E5479" s="245"/>
      <c r="F5479" s="246"/>
      <c r="G5479" s="196"/>
      <c r="H5479" s="196"/>
      <c r="I5479" s="196"/>
      <c r="J5479" s="196"/>
      <c r="K5479" s="196"/>
      <c r="L5479" s="223"/>
    </row>
    <row r="5480" spans="1:12" ht="25.5" customHeight="1">
      <c r="A5480" s="195"/>
      <c r="B5480" s="277"/>
      <c r="C5480" s="244"/>
      <c r="D5480" s="244"/>
      <c r="E5480" s="245"/>
      <c r="F5480" s="246"/>
      <c r="G5480" s="196"/>
      <c r="H5480" s="196"/>
      <c r="I5480" s="196"/>
      <c r="J5480" s="196"/>
      <c r="K5480" s="196"/>
      <c r="L5480" s="223"/>
    </row>
    <row r="5481" spans="1:12" ht="25.5" customHeight="1">
      <c r="A5481" s="195"/>
      <c r="B5481" s="277"/>
      <c r="C5481" s="244"/>
      <c r="D5481" s="244"/>
      <c r="E5481" s="245"/>
      <c r="F5481" s="246"/>
      <c r="G5481" s="196"/>
      <c r="H5481" s="196"/>
      <c r="I5481" s="196"/>
      <c r="J5481" s="196"/>
      <c r="K5481" s="196"/>
      <c r="L5481" s="223"/>
    </row>
    <row r="5482" spans="1:12" ht="25.5" customHeight="1">
      <c r="A5482" s="195"/>
      <c r="B5482" s="277"/>
      <c r="C5482" s="244"/>
      <c r="D5482" s="244"/>
      <c r="E5482" s="245"/>
      <c r="F5482" s="246"/>
      <c r="G5482" s="196"/>
      <c r="H5482" s="196"/>
      <c r="I5482" s="196"/>
      <c r="J5482" s="196"/>
      <c r="K5482" s="196"/>
      <c r="L5482" s="223"/>
    </row>
    <row r="5483" spans="1:12" ht="25.5" customHeight="1">
      <c r="A5483" s="195"/>
      <c r="B5483" s="277"/>
      <c r="C5483" s="244"/>
      <c r="D5483" s="244"/>
      <c r="E5483" s="245"/>
      <c r="F5483" s="246"/>
      <c r="G5483" s="196"/>
      <c r="H5483" s="196"/>
      <c r="I5483" s="196"/>
      <c r="J5483" s="196"/>
      <c r="K5483" s="196"/>
      <c r="L5483" s="223"/>
    </row>
    <row r="5484" spans="1:12" ht="25.5" customHeight="1">
      <c r="A5484" s="195"/>
      <c r="B5484" s="277"/>
      <c r="C5484" s="244"/>
      <c r="D5484" s="244"/>
      <c r="E5484" s="245"/>
      <c r="F5484" s="246"/>
      <c r="G5484" s="196"/>
      <c r="H5484" s="196"/>
      <c r="I5484" s="196"/>
      <c r="J5484" s="196"/>
      <c r="K5484" s="196"/>
      <c r="L5484" s="223"/>
    </row>
    <row r="5485" spans="1:12" ht="25.5" customHeight="1">
      <c r="A5485" s="195"/>
      <c r="B5485" s="277"/>
      <c r="C5485" s="244"/>
      <c r="D5485" s="244"/>
      <c r="E5485" s="245"/>
      <c r="F5485" s="246"/>
      <c r="G5485" s="196"/>
      <c r="H5485" s="196"/>
      <c r="I5485" s="196"/>
      <c r="J5485" s="196"/>
      <c r="K5485" s="196"/>
      <c r="L5485" s="223"/>
    </row>
    <row r="5486" spans="1:12" ht="25.5" customHeight="1">
      <c r="A5486" s="195"/>
      <c r="B5486" s="277"/>
      <c r="C5486" s="244"/>
      <c r="D5486" s="244"/>
      <c r="E5486" s="245"/>
      <c r="F5486" s="246"/>
      <c r="G5486" s="196"/>
      <c r="H5486" s="196"/>
      <c r="I5486" s="196"/>
      <c r="J5486" s="196"/>
      <c r="K5486" s="196"/>
      <c r="L5486" s="223"/>
    </row>
    <row r="5487" spans="1:12" ht="25.5" customHeight="1">
      <c r="A5487" s="195"/>
      <c r="B5487" s="277"/>
      <c r="C5487" s="244"/>
      <c r="D5487" s="244"/>
      <c r="E5487" s="245"/>
      <c r="F5487" s="246"/>
      <c r="G5487" s="196"/>
      <c r="H5487" s="196"/>
      <c r="I5487" s="196"/>
      <c r="J5487" s="196"/>
      <c r="K5487" s="196"/>
      <c r="L5487" s="223"/>
    </row>
    <row r="5488" spans="1:12" ht="25.5" customHeight="1">
      <c r="A5488" s="195"/>
      <c r="B5488" s="277"/>
      <c r="C5488" s="244"/>
      <c r="D5488" s="244"/>
      <c r="E5488" s="245"/>
      <c r="F5488" s="246"/>
      <c r="G5488" s="196"/>
      <c r="H5488" s="196"/>
      <c r="I5488" s="196"/>
      <c r="J5488" s="196"/>
      <c r="K5488" s="196"/>
      <c r="L5488" s="223"/>
    </row>
    <row r="5489" spans="1:12" ht="25.5" customHeight="1">
      <c r="A5489" s="195"/>
      <c r="B5489" s="277"/>
      <c r="C5489" s="244"/>
      <c r="D5489" s="244"/>
      <c r="E5489" s="245"/>
      <c r="F5489" s="246"/>
      <c r="G5489" s="196"/>
      <c r="H5489" s="196"/>
      <c r="I5489" s="196"/>
      <c r="J5489" s="196"/>
      <c r="K5489" s="196"/>
      <c r="L5489" s="223"/>
    </row>
    <row r="5490" spans="1:12" ht="25.5" customHeight="1">
      <c r="A5490" s="195"/>
      <c r="B5490" s="277"/>
      <c r="C5490" s="244"/>
      <c r="D5490" s="244"/>
      <c r="E5490" s="245"/>
      <c r="F5490" s="246"/>
      <c r="G5490" s="196"/>
      <c r="H5490" s="196"/>
      <c r="I5490" s="196"/>
      <c r="J5490" s="196"/>
      <c r="K5490" s="196"/>
      <c r="L5490" s="223"/>
    </row>
    <row r="5491" spans="1:12" ht="25.5" customHeight="1">
      <c r="A5491" s="195"/>
      <c r="B5491" s="277"/>
      <c r="C5491" s="244"/>
      <c r="D5491" s="244"/>
      <c r="E5491" s="245"/>
      <c r="F5491" s="246"/>
      <c r="G5491" s="196"/>
      <c r="H5491" s="196"/>
      <c r="I5491" s="196"/>
      <c r="J5491" s="196"/>
      <c r="K5491" s="196"/>
      <c r="L5491" s="223"/>
    </row>
    <row r="5492" spans="1:12" ht="25.5" customHeight="1">
      <c r="A5492" s="195"/>
      <c r="B5492" s="277"/>
      <c r="C5492" s="244"/>
      <c r="D5492" s="244"/>
      <c r="E5492" s="245"/>
      <c r="F5492" s="246"/>
      <c r="G5492" s="196"/>
      <c r="H5492" s="196"/>
      <c r="I5492" s="196"/>
      <c r="J5492" s="196"/>
      <c r="K5492" s="196"/>
      <c r="L5492" s="223"/>
    </row>
    <row r="5493" spans="1:12" ht="25.5" customHeight="1">
      <c r="A5493" s="195"/>
      <c r="B5493" s="277"/>
      <c r="C5493" s="244"/>
      <c r="D5493" s="244"/>
      <c r="E5493" s="245"/>
      <c r="F5493" s="246"/>
      <c r="G5493" s="196"/>
      <c r="H5493" s="196"/>
      <c r="I5493" s="196"/>
      <c r="J5493" s="196"/>
      <c r="K5493" s="196"/>
      <c r="L5493" s="223"/>
    </row>
    <row r="5494" spans="1:12" ht="25.5" customHeight="1">
      <c r="A5494" s="195"/>
      <c r="B5494" s="277"/>
      <c r="C5494" s="244"/>
      <c r="D5494" s="244"/>
      <c r="E5494" s="245"/>
      <c r="F5494" s="246"/>
      <c r="G5494" s="196"/>
      <c r="H5494" s="196"/>
      <c r="I5494" s="196"/>
      <c r="J5494" s="196"/>
      <c r="K5494" s="196"/>
      <c r="L5494" s="223"/>
    </row>
    <row r="5495" spans="1:12" ht="25.5" customHeight="1">
      <c r="A5495" s="195"/>
      <c r="B5495" s="277"/>
      <c r="C5495" s="244"/>
      <c r="D5495" s="244"/>
      <c r="E5495" s="245"/>
      <c r="F5495" s="246"/>
      <c r="G5495" s="196"/>
      <c r="H5495" s="196"/>
      <c r="I5495" s="196"/>
      <c r="J5495" s="196"/>
      <c r="K5495" s="196"/>
      <c r="L5495" s="223"/>
    </row>
    <row r="5496" spans="1:12" ht="25.5" customHeight="1">
      <c r="A5496" s="195"/>
      <c r="B5496" s="277"/>
      <c r="C5496" s="244"/>
      <c r="D5496" s="244"/>
      <c r="E5496" s="245"/>
      <c r="F5496" s="246"/>
      <c r="G5496" s="196"/>
      <c r="H5496" s="196"/>
      <c r="I5496" s="196"/>
      <c r="J5496" s="196"/>
      <c r="K5496" s="196"/>
      <c r="L5496" s="223"/>
    </row>
    <row r="5497" spans="1:12" ht="25.5" customHeight="1">
      <c r="A5497" s="195"/>
      <c r="B5497" s="277"/>
      <c r="C5497" s="244"/>
      <c r="D5497" s="244"/>
      <c r="E5497" s="245"/>
      <c r="F5497" s="246"/>
      <c r="G5497" s="196"/>
      <c r="H5497" s="196"/>
      <c r="I5497" s="196"/>
      <c r="J5497" s="196"/>
      <c r="K5497" s="196"/>
      <c r="L5497" s="223"/>
    </row>
    <row r="5498" spans="1:12" ht="25.5" customHeight="1">
      <c r="A5498" s="195"/>
      <c r="B5498" s="277"/>
      <c r="C5498" s="244"/>
      <c r="D5498" s="244"/>
      <c r="E5498" s="245"/>
      <c r="F5498" s="246"/>
      <c r="G5498" s="196"/>
      <c r="H5498" s="196"/>
      <c r="I5498" s="196"/>
      <c r="J5498" s="196"/>
      <c r="K5498" s="196"/>
      <c r="L5498" s="223"/>
    </row>
    <row r="5499" spans="1:12" ht="25.5" customHeight="1">
      <c r="A5499" s="195"/>
      <c r="B5499" s="277"/>
      <c r="C5499" s="244"/>
      <c r="D5499" s="244"/>
      <c r="E5499" s="245"/>
      <c r="F5499" s="246"/>
      <c r="G5499" s="196"/>
      <c r="H5499" s="196"/>
      <c r="I5499" s="196"/>
      <c r="J5499" s="196"/>
      <c r="K5499" s="196"/>
      <c r="L5499" s="223"/>
    </row>
    <row r="5500" spans="1:12" ht="25.5" customHeight="1">
      <c r="A5500" s="195"/>
      <c r="B5500" s="277"/>
      <c r="C5500" s="244"/>
      <c r="D5500" s="244"/>
      <c r="E5500" s="245"/>
      <c r="F5500" s="246"/>
      <c r="G5500" s="196"/>
      <c r="H5500" s="196"/>
      <c r="I5500" s="196"/>
      <c r="J5500" s="196"/>
      <c r="K5500" s="196"/>
      <c r="L5500" s="223"/>
    </row>
    <row r="5501" spans="1:12" ht="25.5" customHeight="1">
      <c r="A5501" s="195"/>
      <c r="B5501" s="277"/>
      <c r="C5501" s="244"/>
      <c r="D5501" s="244"/>
      <c r="E5501" s="245"/>
      <c r="F5501" s="246"/>
      <c r="G5501" s="196"/>
      <c r="H5501" s="196"/>
      <c r="I5501" s="196"/>
      <c r="J5501" s="196"/>
      <c r="K5501" s="196"/>
      <c r="L5501" s="223"/>
    </row>
    <row r="5502" spans="1:12" ht="25.5" customHeight="1">
      <c r="A5502" s="195"/>
      <c r="B5502" s="277"/>
      <c r="C5502" s="244"/>
      <c r="D5502" s="244"/>
      <c r="E5502" s="245"/>
      <c r="F5502" s="246"/>
      <c r="G5502" s="196"/>
      <c r="H5502" s="196"/>
      <c r="I5502" s="196"/>
      <c r="J5502" s="196"/>
      <c r="K5502" s="196"/>
      <c r="L5502" s="223"/>
    </row>
    <row r="5503" spans="1:12" ht="25.5" customHeight="1">
      <c r="A5503" s="195"/>
      <c r="B5503" s="277"/>
      <c r="C5503" s="244"/>
      <c r="D5503" s="244"/>
      <c r="E5503" s="245"/>
      <c r="F5503" s="246"/>
      <c r="G5503" s="196"/>
      <c r="H5503" s="196"/>
      <c r="I5503" s="196"/>
      <c r="J5503" s="196"/>
      <c r="K5503" s="196"/>
      <c r="L5503" s="223"/>
    </row>
    <row r="5504" spans="1:12" ht="25.5" customHeight="1">
      <c r="A5504" s="195"/>
      <c r="B5504" s="277"/>
      <c r="C5504" s="244"/>
      <c r="D5504" s="244"/>
      <c r="E5504" s="245"/>
      <c r="F5504" s="246"/>
      <c r="G5504" s="196"/>
      <c r="H5504" s="196"/>
      <c r="I5504" s="196"/>
      <c r="J5504" s="196"/>
      <c r="K5504" s="196"/>
      <c r="L5504" s="223"/>
    </row>
    <row r="5505" spans="1:12" ht="25.5" customHeight="1">
      <c r="A5505" s="195"/>
      <c r="B5505" s="277"/>
      <c r="C5505" s="244"/>
      <c r="D5505" s="244"/>
      <c r="E5505" s="245"/>
      <c r="F5505" s="246"/>
      <c r="G5505" s="196"/>
      <c r="H5505" s="196"/>
      <c r="I5505" s="196"/>
      <c r="J5505" s="196"/>
      <c r="K5505" s="196"/>
      <c r="L5505" s="223"/>
    </row>
    <row r="5506" spans="1:12" ht="25.5" customHeight="1">
      <c r="A5506" s="195"/>
      <c r="B5506" s="277"/>
      <c r="C5506" s="244"/>
      <c r="D5506" s="244"/>
      <c r="E5506" s="245"/>
      <c r="F5506" s="246"/>
      <c r="G5506" s="196"/>
      <c r="H5506" s="196"/>
      <c r="I5506" s="196"/>
      <c r="J5506" s="196"/>
      <c r="K5506" s="196"/>
      <c r="L5506" s="223"/>
    </row>
    <row r="5507" spans="1:12" ht="25.5" customHeight="1">
      <c r="A5507" s="195"/>
      <c r="B5507" s="277"/>
      <c r="C5507" s="244"/>
      <c r="D5507" s="244"/>
      <c r="E5507" s="245"/>
      <c r="F5507" s="246"/>
      <c r="G5507" s="196"/>
      <c r="H5507" s="196"/>
      <c r="I5507" s="196"/>
      <c r="J5507" s="196"/>
      <c r="K5507" s="196"/>
      <c r="L5507" s="223"/>
    </row>
    <row r="5508" spans="1:12" ht="25.5" customHeight="1">
      <c r="A5508" s="195"/>
      <c r="B5508" s="277"/>
      <c r="C5508" s="244"/>
      <c r="D5508" s="244"/>
      <c r="E5508" s="245"/>
      <c r="F5508" s="246"/>
      <c r="G5508" s="196"/>
      <c r="H5508" s="196"/>
      <c r="I5508" s="196"/>
      <c r="J5508" s="196"/>
      <c r="K5508" s="196"/>
      <c r="L5508" s="223"/>
    </row>
    <row r="5509" spans="1:12" ht="25.5" customHeight="1">
      <c r="A5509" s="195"/>
      <c r="B5509" s="277"/>
      <c r="C5509" s="244"/>
      <c r="D5509" s="244"/>
      <c r="E5509" s="245"/>
      <c r="F5509" s="246"/>
      <c r="G5509" s="196"/>
      <c r="H5509" s="196"/>
      <c r="I5509" s="196"/>
      <c r="J5509" s="196"/>
      <c r="K5509" s="196"/>
      <c r="L5509" s="223"/>
    </row>
    <row r="5510" spans="1:12" ht="25.5" customHeight="1">
      <c r="A5510" s="195"/>
      <c r="B5510" s="277"/>
      <c r="C5510" s="244"/>
      <c r="D5510" s="244"/>
      <c r="E5510" s="245"/>
      <c r="F5510" s="246"/>
      <c r="G5510" s="196"/>
      <c r="H5510" s="196"/>
      <c r="I5510" s="196"/>
      <c r="J5510" s="196"/>
      <c r="K5510" s="196"/>
      <c r="L5510" s="223"/>
    </row>
    <row r="5511" spans="1:12" ht="25.5" customHeight="1">
      <c r="A5511" s="195"/>
      <c r="B5511" s="277"/>
      <c r="C5511" s="244"/>
      <c r="D5511" s="244"/>
      <c r="E5511" s="245"/>
      <c r="F5511" s="246"/>
      <c r="G5511" s="196"/>
      <c r="H5511" s="196"/>
      <c r="I5511" s="196"/>
      <c r="J5511" s="196"/>
      <c r="K5511" s="196"/>
      <c r="L5511" s="223"/>
    </row>
    <row r="5512" spans="1:12" ht="25.5" customHeight="1">
      <c r="A5512" s="195"/>
      <c r="B5512" s="277"/>
      <c r="C5512" s="244"/>
      <c r="D5512" s="244"/>
      <c r="E5512" s="245"/>
      <c r="F5512" s="246"/>
      <c r="G5512" s="196"/>
      <c r="H5512" s="196"/>
      <c r="I5512" s="196"/>
      <c r="J5512" s="196"/>
      <c r="K5512" s="196"/>
      <c r="L5512" s="223"/>
    </row>
    <row r="5513" spans="1:12" ht="25.5" customHeight="1">
      <c r="A5513" s="195"/>
      <c r="B5513" s="277"/>
      <c r="C5513" s="244"/>
      <c r="D5513" s="244"/>
      <c r="E5513" s="245"/>
      <c r="F5513" s="246"/>
      <c r="G5513" s="196"/>
      <c r="H5513" s="196"/>
      <c r="I5513" s="196"/>
      <c r="J5513" s="196"/>
      <c r="K5513" s="196"/>
      <c r="L5513" s="223"/>
    </row>
    <row r="5514" spans="1:12" ht="25.5" customHeight="1">
      <c r="A5514" s="195"/>
      <c r="B5514" s="277"/>
      <c r="C5514" s="244"/>
      <c r="D5514" s="244"/>
      <c r="E5514" s="245"/>
      <c r="F5514" s="246"/>
      <c r="G5514" s="196"/>
      <c r="H5514" s="196"/>
      <c r="I5514" s="196"/>
      <c r="J5514" s="196"/>
      <c r="K5514" s="196"/>
      <c r="L5514" s="223"/>
    </row>
    <row r="5515" spans="1:12" ht="25.5" customHeight="1">
      <c r="A5515" s="195"/>
      <c r="B5515" s="277"/>
      <c r="C5515" s="244"/>
      <c r="D5515" s="244"/>
      <c r="E5515" s="245"/>
      <c r="F5515" s="246"/>
      <c r="G5515" s="196"/>
      <c r="H5515" s="196"/>
      <c r="I5515" s="196"/>
      <c r="J5515" s="196"/>
      <c r="K5515" s="196"/>
      <c r="L5515" s="223"/>
    </row>
    <row r="5516" spans="1:12" ht="25.5" customHeight="1">
      <c r="A5516" s="195"/>
      <c r="B5516" s="277"/>
      <c r="C5516" s="244"/>
      <c r="D5516" s="244"/>
      <c r="E5516" s="245"/>
      <c r="F5516" s="246"/>
      <c r="G5516" s="196"/>
      <c r="H5516" s="196"/>
      <c r="I5516" s="196"/>
      <c r="J5516" s="196"/>
      <c r="K5516" s="196"/>
      <c r="L5516" s="223"/>
    </row>
    <row r="5517" spans="1:12" ht="25.5" customHeight="1">
      <c r="A5517" s="195"/>
      <c r="B5517" s="277"/>
      <c r="C5517" s="244"/>
      <c r="D5517" s="244"/>
      <c r="E5517" s="245"/>
      <c r="F5517" s="246"/>
      <c r="G5517" s="196"/>
      <c r="H5517" s="196"/>
      <c r="I5517" s="196"/>
      <c r="J5517" s="196"/>
      <c r="K5517" s="196"/>
      <c r="L5517" s="223"/>
    </row>
    <row r="5518" spans="1:12" ht="25.5" customHeight="1">
      <c r="A5518" s="195"/>
      <c r="B5518" s="277"/>
      <c r="C5518" s="244"/>
      <c r="D5518" s="244"/>
      <c r="E5518" s="245"/>
      <c r="F5518" s="246"/>
      <c r="G5518" s="196"/>
      <c r="H5518" s="196"/>
      <c r="I5518" s="196"/>
      <c r="J5518" s="196"/>
      <c r="K5518" s="196"/>
      <c r="L5518" s="223"/>
    </row>
    <row r="5519" spans="1:12" ht="25.5" customHeight="1">
      <c r="A5519" s="195"/>
      <c r="B5519" s="277"/>
      <c r="C5519" s="244"/>
      <c r="D5519" s="244"/>
      <c r="E5519" s="245"/>
      <c r="F5519" s="246"/>
      <c r="G5519" s="196"/>
      <c r="H5519" s="196"/>
      <c r="I5519" s="196"/>
      <c r="J5519" s="196"/>
      <c r="K5519" s="196"/>
      <c r="L5519" s="223"/>
    </row>
    <row r="5520" spans="1:12" ht="25.5" customHeight="1">
      <c r="A5520" s="195"/>
      <c r="B5520" s="277"/>
      <c r="C5520" s="244"/>
      <c r="D5520" s="244"/>
      <c r="E5520" s="245"/>
      <c r="F5520" s="246"/>
      <c r="G5520" s="196"/>
      <c r="H5520" s="196"/>
      <c r="I5520" s="196"/>
      <c r="J5520" s="196"/>
      <c r="K5520" s="196"/>
      <c r="L5520" s="223"/>
    </row>
    <row r="5521" spans="1:12" ht="25.5" customHeight="1">
      <c r="A5521" s="195"/>
      <c r="B5521" s="277"/>
      <c r="C5521" s="244"/>
      <c r="D5521" s="244"/>
      <c r="E5521" s="245"/>
      <c r="F5521" s="246"/>
      <c r="G5521" s="196"/>
      <c r="H5521" s="196"/>
      <c r="I5521" s="196"/>
      <c r="J5521" s="196"/>
      <c r="K5521" s="196"/>
      <c r="L5521" s="223"/>
    </row>
    <row r="5522" spans="1:12" ht="25.5" customHeight="1">
      <c r="A5522" s="195"/>
      <c r="B5522" s="277"/>
      <c r="C5522" s="244"/>
      <c r="D5522" s="244"/>
      <c r="E5522" s="245"/>
      <c r="F5522" s="246"/>
      <c r="G5522" s="196"/>
      <c r="H5522" s="196"/>
      <c r="I5522" s="196"/>
      <c r="J5522" s="196"/>
      <c r="K5522" s="196"/>
      <c r="L5522" s="223"/>
    </row>
    <row r="5523" spans="1:12" ht="25.5" customHeight="1">
      <c r="A5523" s="195"/>
      <c r="B5523" s="277"/>
      <c r="C5523" s="244"/>
      <c r="D5523" s="244"/>
      <c r="E5523" s="245"/>
      <c r="F5523" s="246"/>
      <c r="G5523" s="196"/>
      <c r="H5523" s="196"/>
      <c r="I5523" s="196"/>
      <c r="J5523" s="196"/>
      <c r="K5523" s="196"/>
      <c r="L5523" s="223"/>
    </row>
    <row r="5524" spans="1:12" ht="25.5" customHeight="1">
      <c r="A5524" s="195"/>
      <c r="B5524" s="277"/>
      <c r="C5524" s="244"/>
      <c r="D5524" s="244"/>
      <c r="E5524" s="245"/>
      <c r="F5524" s="246"/>
      <c r="G5524" s="196"/>
      <c r="H5524" s="196"/>
      <c r="I5524" s="196"/>
      <c r="J5524" s="196"/>
      <c r="K5524" s="196"/>
      <c r="L5524" s="223"/>
    </row>
    <row r="5525" spans="1:12" ht="25.5" customHeight="1">
      <c r="A5525" s="195"/>
      <c r="B5525" s="277"/>
      <c r="C5525" s="244"/>
      <c r="D5525" s="244"/>
      <c r="E5525" s="245"/>
      <c r="F5525" s="246"/>
      <c r="G5525" s="196"/>
      <c r="H5525" s="196"/>
      <c r="I5525" s="196"/>
      <c r="J5525" s="196"/>
      <c r="K5525" s="196"/>
      <c r="L5525" s="223"/>
    </row>
    <row r="5526" spans="1:12" ht="25.5" customHeight="1">
      <c r="A5526" s="195"/>
      <c r="B5526" s="277"/>
      <c r="C5526" s="244"/>
      <c r="D5526" s="244"/>
      <c r="E5526" s="245"/>
      <c r="F5526" s="246"/>
      <c r="G5526" s="196"/>
      <c r="H5526" s="196"/>
      <c r="I5526" s="196"/>
      <c r="J5526" s="196"/>
      <c r="K5526" s="196"/>
      <c r="L5526" s="223"/>
    </row>
    <row r="5527" spans="1:12" ht="25.5" customHeight="1">
      <c r="A5527" s="195"/>
      <c r="B5527" s="277"/>
      <c r="C5527" s="244"/>
      <c r="D5527" s="244"/>
      <c r="E5527" s="245"/>
      <c r="F5527" s="246"/>
      <c r="G5527" s="196"/>
      <c r="H5527" s="196"/>
      <c r="I5527" s="196"/>
      <c r="J5527" s="196"/>
      <c r="K5527" s="196"/>
      <c r="L5527" s="223"/>
    </row>
    <row r="5528" spans="1:12" ht="25.5" customHeight="1">
      <c r="A5528" s="195"/>
      <c r="B5528" s="277"/>
      <c r="C5528" s="244"/>
      <c r="D5528" s="244"/>
      <c r="E5528" s="245"/>
      <c r="F5528" s="246"/>
      <c r="G5528" s="196"/>
      <c r="H5528" s="196"/>
      <c r="I5528" s="196"/>
      <c r="J5528" s="196"/>
      <c r="K5528" s="196"/>
      <c r="L5528" s="223"/>
    </row>
    <row r="5529" spans="1:12" ht="25.5" customHeight="1">
      <c r="A5529" s="195"/>
      <c r="B5529" s="277"/>
      <c r="C5529" s="244"/>
      <c r="D5529" s="244"/>
      <c r="E5529" s="245"/>
      <c r="F5529" s="246"/>
      <c r="G5529" s="196"/>
      <c r="H5529" s="196"/>
      <c r="I5529" s="196"/>
      <c r="J5529" s="196"/>
      <c r="K5529" s="196"/>
      <c r="L5529" s="223"/>
    </row>
    <row r="5530" spans="1:12" ht="25.5" customHeight="1">
      <c r="A5530" s="195"/>
      <c r="B5530" s="277"/>
      <c r="C5530" s="244"/>
      <c r="D5530" s="244"/>
      <c r="E5530" s="245"/>
      <c r="F5530" s="246"/>
      <c r="G5530" s="196"/>
      <c r="H5530" s="196"/>
      <c r="I5530" s="196"/>
      <c r="J5530" s="196"/>
      <c r="K5530" s="196"/>
      <c r="L5530" s="223"/>
    </row>
    <row r="5531" spans="1:12" ht="25.5" customHeight="1">
      <c r="A5531" s="195"/>
      <c r="B5531" s="277"/>
      <c r="C5531" s="244"/>
      <c r="D5531" s="244"/>
      <c r="E5531" s="245"/>
      <c r="F5531" s="246"/>
      <c r="G5531" s="196"/>
      <c r="H5531" s="196"/>
      <c r="I5531" s="196"/>
      <c r="J5531" s="196"/>
      <c r="K5531" s="196"/>
      <c r="L5531" s="223"/>
    </row>
    <row r="5532" spans="1:12" ht="25.5" customHeight="1">
      <c r="A5532" s="195"/>
      <c r="B5532" s="277"/>
      <c r="C5532" s="244"/>
      <c r="D5532" s="244"/>
      <c r="E5532" s="245"/>
      <c r="F5532" s="246"/>
      <c r="G5532" s="196"/>
      <c r="H5532" s="196"/>
      <c r="I5532" s="196"/>
      <c r="J5532" s="196"/>
      <c r="K5532" s="196"/>
      <c r="L5532" s="223"/>
    </row>
    <row r="5533" spans="1:12" ht="25.5" customHeight="1">
      <c r="A5533" s="195"/>
      <c r="B5533" s="277"/>
      <c r="C5533" s="244"/>
      <c r="D5533" s="244"/>
      <c r="E5533" s="245"/>
      <c r="F5533" s="246"/>
      <c r="G5533" s="196"/>
      <c r="H5533" s="196"/>
      <c r="I5533" s="196"/>
      <c r="J5533" s="196"/>
      <c r="K5533" s="196"/>
      <c r="L5533" s="223"/>
    </row>
    <row r="5534" spans="1:12" ht="25.5" customHeight="1">
      <c r="A5534" s="195"/>
      <c r="B5534" s="277"/>
      <c r="C5534" s="244"/>
      <c r="D5534" s="244"/>
      <c r="E5534" s="245"/>
      <c r="F5534" s="246"/>
      <c r="G5534" s="196"/>
      <c r="H5534" s="196"/>
      <c r="I5534" s="196"/>
      <c r="J5534" s="196"/>
      <c r="K5534" s="196"/>
      <c r="L5534" s="223"/>
    </row>
    <row r="5535" spans="1:12" ht="25.5" customHeight="1">
      <c r="A5535" s="195"/>
      <c r="B5535" s="277"/>
      <c r="C5535" s="244"/>
      <c r="D5535" s="244"/>
      <c r="E5535" s="245"/>
      <c r="F5535" s="246"/>
      <c r="G5535" s="196"/>
      <c r="H5535" s="196"/>
      <c r="I5535" s="196"/>
      <c r="J5535" s="196"/>
      <c r="K5535" s="196"/>
      <c r="L5535" s="223"/>
    </row>
    <row r="5536" spans="1:12" ht="25.5" customHeight="1">
      <c r="A5536" s="195"/>
      <c r="B5536" s="277"/>
      <c r="C5536" s="244"/>
      <c r="D5536" s="244"/>
      <c r="E5536" s="245"/>
      <c r="F5536" s="246"/>
      <c r="G5536" s="196"/>
      <c r="H5536" s="196"/>
      <c r="I5536" s="196"/>
      <c r="J5536" s="196"/>
      <c r="K5536" s="196"/>
      <c r="L5536" s="223"/>
    </row>
    <row r="5537" spans="1:12" ht="25.5" customHeight="1">
      <c r="A5537" s="195"/>
      <c r="B5537" s="277"/>
      <c r="C5537" s="244"/>
      <c r="D5537" s="244"/>
      <c r="E5537" s="245"/>
      <c r="F5537" s="246"/>
      <c r="G5537" s="196"/>
      <c r="H5537" s="196"/>
      <c r="I5537" s="196"/>
      <c r="J5537" s="196"/>
      <c r="K5537" s="196"/>
      <c r="L5537" s="223"/>
    </row>
    <row r="5538" spans="1:12" ht="25.5" customHeight="1">
      <c r="A5538" s="195"/>
      <c r="B5538" s="277"/>
      <c r="C5538" s="244"/>
      <c r="D5538" s="244"/>
      <c r="E5538" s="245"/>
      <c r="F5538" s="246"/>
      <c r="G5538" s="196"/>
      <c r="H5538" s="196"/>
      <c r="I5538" s="196"/>
      <c r="J5538" s="196"/>
      <c r="K5538" s="196"/>
      <c r="L5538" s="223"/>
    </row>
    <row r="5539" spans="1:12" ht="25.5" customHeight="1">
      <c r="A5539" s="195"/>
      <c r="B5539" s="277"/>
      <c r="C5539" s="244"/>
      <c r="D5539" s="244"/>
      <c r="E5539" s="245"/>
      <c r="F5539" s="246"/>
      <c r="G5539" s="196"/>
      <c r="H5539" s="196"/>
      <c r="I5539" s="196"/>
      <c r="J5539" s="196"/>
      <c r="K5539" s="196"/>
      <c r="L5539" s="223"/>
    </row>
    <row r="5540" spans="1:12" ht="25.5" customHeight="1">
      <c r="A5540" s="195"/>
      <c r="B5540" s="277"/>
      <c r="C5540" s="244"/>
      <c r="D5540" s="244"/>
      <c r="E5540" s="245"/>
      <c r="F5540" s="246"/>
      <c r="G5540" s="196"/>
      <c r="H5540" s="196"/>
      <c r="I5540" s="196"/>
      <c r="J5540" s="196"/>
      <c r="K5540" s="196"/>
      <c r="L5540" s="223"/>
    </row>
    <row r="5541" spans="1:12" ht="25.5" customHeight="1">
      <c r="A5541" s="195"/>
      <c r="B5541" s="277"/>
      <c r="C5541" s="244"/>
      <c r="D5541" s="244"/>
      <c r="E5541" s="245"/>
      <c r="F5541" s="246"/>
      <c r="G5541" s="196"/>
      <c r="H5541" s="196"/>
      <c r="I5541" s="196"/>
      <c r="J5541" s="196"/>
      <c r="K5541" s="196"/>
      <c r="L5541" s="223"/>
    </row>
    <row r="5542" spans="1:12" ht="25.5" customHeight="1">
      <c r="A5542" s="195"/>
      <c r="B5542" s="277"/>
      <c r="C5542" s="244"/>
      <c r="D5542" s="244"/>
      <c r="E5542" s="245"/>
      <c r="F5542" s="246"/>
      <c r="G5542" s="196"/>
      <c r="H5542" s="196"/>
      <c r="I5542" s="196"/>
      <c r="J5542" s="196"/>
      <c r="K5542" s="196"/>
      <c r="L5542" s="223"/>
    </row>
    <row r="5543" spans="1:12" ht="25.5" customHeight="1">
      <c r="A5543" s="195"/>
      <c r="B5543" s="277"/>
      <c r="C5543" s="244"/>
      <c r="D5543" s="244"/>
      <c r="E5543" s="245"/>
      <c r="F5543" s="246"/>
      <c r="G5543" s="196"/>
      <c r="H5543" s="196"/>
      <c r="I5543" s="196"/>
      <c r="J5543" s="196"/>
      <c r="K5543" s="196"/>
      <c r="L5543" s="223"/>
    </row>
    <row r="5544" spans="1:12" ht="25.5" customHeight="1">
      <c r="A5544" s="195"/>
      <c r="B5544" s="277"/>
      <c r="C5544" s="244"/>
      <c r="D5544" s="244"/>
      <c r="E5544" s="245"/>
      <c r="F5544" s="246"/>
      <c r="G5544" s="196"/>
      <c r="H5544" s="196"/>
      <c r="I5544" s="196"/>
      <c r="J5544" s="196"/>
      <c r="K5544" s="196"/>
      <c r="L5544" s="223"/>
    </row>
    <row r="5545" spans="1:12" ht="25.5" customHeight="1">
      <c r="A5545" s="195"/>
      <c r="B5545" s="277"/>
      <c r="C5545" s="244"/>
      <c r="D5545" s="244"/>
      <c r="E5545" s="245"/>
      <c r="F5545" s="246"/>
      <c r="G5545" s="196"/>
      <c r="H5545" s="196"/>
      <c r="I5545" s="196"/>
      <c r="J5545" s="196"/>
      <c r="K5545" s="196"/>
      <c r="L5545" s="223"/>
    </row>
    <row r="5546" spans="1:12" ht="25.5" customHeight="1">
      <c r="A5546" s="195"/>
      <c r="B5546" s="277"/>
      <c r="C5546" s="244"/>
      <c r="D5546" s="244"/>
      <c r="E5546" s="245"/>
      <c r="F5546" s="246"/>
      <c r="G5546" s="196"/>
      <c r="H5546" s="196"/>
      <c r="I5546" s="196"/>
      <c r="J5546" s="196"/>
      <c r="K5546" s="196"/>
      <c r="L5546" s="223"/>
    </row>
    <row r="5547" spans="1:12" ht="25.5" customHeight="1">
      <c r="A5547" s="195"/>
      <c r="B5547" s="277"/>
      <c r="C5547" s="244"/>
      <c r="D5547" s="244"/>
      <c r="E5547" s="245"/>
      <c r="F5547" s="246"/>
      <c r="G5547" s="196"/>
      <c r="H5547" s="196"/>
      <c r="I5547" s="196"/>
      <c r="J5547" s="196"/>
      <c r="K5547" s="196"/>
      <c r="L5547" s="223"/>
    </row>
    <row r="5548" spans="1:12" ht="25.5" customHeight="1">
      <c r="A5548" s="195"/>
      <c r="B5548" s="277"/>
      <c r="C5548" s="244"/>
      <c r="D5548" s="244"/>
      <c r="E5548" s="245"/>
      <c r="F5548" s="246"/>
      <c r="G5548" s="196"/>
      <c r="H5548" s="196"/>
      <c r="I5548" s="196"/>
      <c r="J5548" s="196"/>
      <c r="K5548" s="196"/>
      <c r="L5548" s="223"/>
    </row>
    <row r="5549" spans="1:12" ht="25.5" customHeight="1">
      <c r="A5549" s="195"/>
      <c r="B5549" s="277"/>
      <c r="C5549" s="244"/>
      <c r="D5549" s="244"/>
      <c r="E5549" s="245"/>
      <c r="F5549" s="246"/>
      <c r="G5549" s="196"/>
      <c r="H5549" s="196"/>
      <c r="I5549" s="196"/>
      <c r="J5549" s="196"/>
      <c r="K5549" s="196"/>
      <c r="L5549" s="223"/>
    </row>
    <row r="5550" spans="1:12" ht="25.5" customHeight="1">
      <c r="A5550" s="195"/>
      <c r="B5550" s="277"/>
      <c r="C5550" s="244"/>
      <c r="D5550" s="244"/>
      <c r="E5550" s="245"/>
      <c r="F5550" s="246"/>
      <c r="G5550" s="196"/>
      <c r="H5550" s="196"/>
      <c r="I5550" s="196"/>
      <c r="J5550" s="196"/>
      <c r="K5550" s="196"/>
      <c r="L5550" s="223"/>
    </row>
    <row r="5551" spans="1:12" ht="25.5" customHeight="1">
      <c r="A5551" s="195"/>
      <c r="B5551" s="277"/>
      <c r="C5551" s="244"/>
      <c r="D5551" s="244"/>
      <c r="E5551" s="245"/>
      <c r="F5551" s="246"/>
      <c r="G5551" s="196"/>
      <c r="H5551" s="196"/>
      <c r="I5551" s="196"/>
      <c r="J5551" s="196"/>
      <c r="K5551" s="196"/>
      <c r="L5551" s="223"/>
    </row>
    <row r="5552" spans="1:12" ht="25.5" customHeight="1">
      <c r="A5552" s="195"/>
      <c r="B5552" s="277"/>
      <c r="C5552" s="244"/>
      <c r="D5552" s="244"/>
      <c r="E5552" s="245"/>
      <c r="F5552" s="246"/>
      <c r="G5552" s="196"/>
      <c r="H5552" s="196"/>
      <c r="I5552" s="196"/>
      <c r="J5552" s="196"/>
      <c r="K5552" s="196"/>
      <c r="L5552" s="223"/>
    </row>
    <row r="5553" spans="1:12" ht="25.5" customHeight="1">
      <c r="A5553" s="195"/>
      <c r="B5553" s="277"/>
      <c r="C5553" s="244"/>
      <c r="D5553" s="244"/>
      <c r="E5553" s="245"/>
      <c r="F5553" s="246"/>
      <c r="G5553" s="196"/>
      <c r="H5553" s="196"/>
      <c r="I5553" s="196"/>
      <c r="J5553" s="196"/>
      <c r="K5553" s="196"/>
      <c r="L5553" s="223"/>
    </row>
    <row r="5554" spans="1:12" ht="25.5" customHeight="1">
      <c r="A5554" s="195"/>
      <c r="B5554" s="277"/>
      <c r="C5554" s="244"/>
      <c r="D5554" s="244"/>
      <c r="E5554" s="245"/>
      <c r="F5554" s="246"/>
      <c r="G5554" s="196"/>
      <c r="H5554" s="196"/>
      <c r="I5554" s="196"/>
      <c r="J5554" s="196"/>
      <c r="K5554" s="196"/>
      <c r="L5554" s="223"/>
    </row>
    <row r="5555" spans="1:12" ht="25.5" customHeight="1">
      <c r="A5555" s="195"/>
      <c r="B5555" s="277"/>
      <c r="C5555" s="244"/>
      <c r="D5555" s="244"/>
      <c r="E5555" s="245"/>
      <c r="F5555" s="246"/>
      <c r="G5555" s="196"/>
      <c r="H5555" s="196"/>
      <c r="I5555" s="196"/>
      <c r="J5555" s="196"/>
      <c r="K5555" s="196"/>
      <c r="L5555" s="223"/>
    </row>
    <row r="5556" spans="1:12" ht="25.5" customHeight="1">
      <c r="A5556" s="195"/>
      <c r="B5556" s="277"/>
      <c r="C5556" s="244"/>
      <c r="D5556" s="244"/>
      <c r="E5556" s="245"/>
      <c r="F5556" s="246"/>
      <c r="G5556" s="196"/>
      <c r="H5556" s="196"/>
      <c r="I5556" s="196"/>
      <c r="J5556" s="196"/>
      <c r="K5556" s="196"/>
      <c r="L5556" s="223"/>
    </row>
    <row r="5557" spans="1:12" ht="25.5" customHeight="1">
      <c r="A5557" s="195"/>
      <c r="B5557" s="277"/>
      <c r="C5557" s="244"/>
      <c r="D5557" s="244"/>
      <c r="E5557" s="245"/>
      <c r="F5557" s="246"/>
      <c r="G5557" s="196"/>
      <c r="H5557" s="196"/>
      <c r="I5557" s="196"/>
      <c r="J5557" s="196"/>
      <c r="K5557" s="196"/>
      <c r="L5557" s="223"/>
    </row>
    <row r="5558" spans="1:12" ht="25.5" customHeight="1">
      <c r="A5558" s="195"/>
      <c r="B5558" s="277"/>
      <c r="C5558" s="244"/>
      <c r="D5558" s="244"/>
      <c r="E5558" s="245"/>
      <c r="F5558" s="246"/>
      <c r="G5558" s="196"/>
      <c r="H5558" s="196"/>
      <c r="I5558" s="196"/>
      <c r="J5558" s="196"/>
      <c r="K5558" s="196"/>
      <c r="L5558" s="223"/>
    </row>
    <row r="5559" spans="1:12" ht="25.5" customHeight="1">
      <c r="A5559" s="195"/>
      <c r="B5559" s="277"/>
      <c r="C5559" s="244"/>
      <c r="D5559" s="244"/>
      <c r="E5559" s="245"/>
      <c r="F5559" s="246"/>
      <c r="G5559" s="196"/>
      <c r="H5559" s="196"/>
      <c r="I5559" s="196"/>
      <c r="J5559" s="196"/>
      <c r="K5559" s="196"/>
      <c r="L5559" s="223"/>
    </row>
    <row r="5560" spans="1:12" ht="25.5" customHeight="1">
      <c r="A5560" s="195"/>
      <c r="B5560" s="277"/>
      <c r="C5560" s="244"/>
      <c r="D5560" s="244"/>
      <c r="E5560" s="245"/>
      <c r="F5560" s="246"/>
      <c r="G5560" s="196"/>
      <c r="H5560" s="196"/>
      <c r="I5560" s="196"/>
      <c r="J5560" s="196"/>
      <c r="K5560" s="196"/>
      <c r="L5560" s="223"/>
    </row>
    <row r="5561" spans="1:12" ht="25.5" customHeight="1">
      <c r="A5561" s="195"/>
      <c r="B5561" s="277"/>
      <c r="C5561" s="244"/>
      <c r="D5561" s="244"/>
      <c r="E5561" s="245"/>
      <c r="F5561" s="246"/>
      <c r="G5561" s="196"/>
      <c r="H5561" s="196"/>
      <c r="I5561" s="196"/>
      <c r="J5561" s="196"/>
      <c r="K5561" s="196"/>
      <c r="L5561" s="223"/>
    </row>
    <row r="5562" spans="1:12" ht="25.5" customHeight="1">
      <c r="A5562" s="195"/>
      <c r="B5562" s="277"/>
      <c r="C5562" s="244"/>
      <c r="D5562" s="244"/>
      <c r="E5562" s="245"/>
      <c r="F5562" s="246"/>
      <c r="G5562" s="196"/>
      <c r="H5562" s="196"/>
      <c r="I5562" s="196"/>
      <c r="J5562" s="196"/>
      <c r="K5562" s="196"/>
      <c r="L5562" s="223"/>
    </row>
    <row r="5563" spans="1:12" ht="25.5" customHeight="1">
      <c r="A5563" s="195"/>
      <c r="B5563" s="277"/>
      <c r="C5563" s="244"/>
      <c r="D5563" s="244"/>
      <c r="E5563" s="245"/>
      <c r="F5563" s="246"/>
      <c r="G5563" s="196"/>
      <c r="H5563" s="196"/>
      <c r="I5563" s="196"/>
      <c r="J5563" s="196"/>
      <c r="K5563" s="196"/>
      <c r="L5563" s="223"/>
    </row>
    <row r="5564" spans="1:12" ht="25.5" customHeight="1">
      <c r="A5564" s="195"/>
      <c r="B5564" s="277"/>
      <c r="C5564" s="244"/>
      <c r="D5564" s="244"/>
      <c r="E5564" s="245"/>
      <c r="F5564" s="246"/>
      <c r="G5564" s="196"/>
      <c r="H5564" s="196"/>
      <c r="I5564" s="196"/>
      <c r="J5564" s="196"/>
      <c r="K5564" s="196"/>
      <c r="L5564" s="223"/>
    </row>
    <row r="5565" spans="1:12" ht="25.5" customHeight="1">
      <c r="A5565" s="195"/>
      <c r="B5565" s="277"/>
      <c r="C5565" s="244"/>
      <c r="D5565" s="244"/>
      <c r="E5565" s="245"/>
      <c r="F5565" s="246"/>
      <c r="G5565" s="196"/>
      <c r="H5565" s="196"/>
      <c r="I5565" s="196"/>
      <c r="J5565" s="196"/>
      <c r="K5565" s="196"/>
      <c r="L5565" s="223"/>
    </row>
    <row r="5566" spans="1:12" ht="25.5" customHeight="1">
      <c r="A5566" s="195"/>
      <c r="B5566" s="277"/>
      <c r="C5566" s="244"/>
      <c r="D5566" s="244"/>
      <c r="E5566" s="245"/>
      <c r="F5566" s="246"/>
      <c r="G5566" s="196"/>
      <c r="H5566" s="196"/>
      <c r="I5566" s="196"/>
      <c r="J5566" s="196"/>
      <c r="K5566" s="196"/>
      <c r="L5566" s="223"/>
    </row>
    <row r="5567" spans="1:12" ht="25.5" customHeight="1">
      <c r="A5567" s="195"/>
      <c r="B5567" s="277"/>
      <c r="C5567" s="244"/>
      <c r="D5567" s="244"/>
      <c r="E5567" s="245"/>
      <c r="F5567" s="246"/>
      <c r="G5567" s="196"/>
      <c r="H5567" s="196"/>
      <c r="I5567" s="196"/>
      <c r="J5567" s="196"/>
      <c r="K5567" s="196"/>
      <c r="L5567" s="223"/>
    </row>
    <row r="5568" spans="1:12" ht="25.5" customHeight="1">
      <c r="A5568" s="195"/>
      <c r="B5568" s="277"/>
      <c r="C5568" s="244"/>
      <c r="D5568" s="244"/>
      <c r="E5568" s="245"/>
      <c r="F5568" s="246"/>
      <c r="G5568" s="196"/>
      <c r="H5568" s="196"/>
      <c r="I5568" s="196"/>
      <c r="J5568" s="196"/>
      <c r="K5568" s="196"/>
      <c r="L5568" s="223"/>
    </row>
    <row r="5569" spans="1:12" ht="25.5" customHeight="1">
      <c r="A5569" s="195"/>
      <c r="B5569" s="277"/>
      <c r="C5569" s="244"/>
      <c r="D5569" s="244"/>
      <c r="E5569" s="245"/>
      <c r="F5569" s="246"/>
      <c r="G5569" s="196"/>
      <c r="H5569" s="196"/>
      <c r="I5569" s="196"/>
      <c r="J5569" s="196"/>
      <c r="K5569" s="196"/>
      <c r="L5569" s="223"/>
    </row>
    <row r="5570" spans="1:12" ht="25.5" customHeight="1">
      <c r="A5570" s="195"/>
      <c r="B5570" s="277"/>
      <c r="C5570" s="244"/>
      <c r="D5570" s="244"/>
      <c r="E5570" s="245"/>
      <c r="F5570" s="246"/>
      <c r="G5570" s="196"/>
      <c r="H5570" s="196"/>
      <c r="I5570" s="196"/>
      <c r="J5570" s="196"/>
      <c r="K5570" s="196"/>
      <c r="L5570" s="223"/>
    </row>
    <row r="5571" spans="1:12" ht="25.5" customHeight="1">
      <c r="A5571" s="195"/>
      <c r="B5571" s="277"/>
      <c r="C5571" s="244"/>
      <c r="D5571" s="244"/>
      <c r="E5571" s="245"/>
      <c r="F5571" s="246"/>
      <c r="G5571" s="196"/>
      <c r="H5571" s="196"/>
      <c r="I5571" s="196"/>
      <c r="J5571" s="196"/>
      <c r="K5571" s="196"/>
      <c r="L5571" s="223"/>
    </row>
    <row r="5572" spans="1:12" ht="25.5" customHeight="1">
      <c r="A5572" s="195"/>
      <c r="B5572" s="277"/>
      <c r="C5572" s="244"/>
      <c r="D5572" s="244"/>
      <c r="E5572" s="245"/>
      <c r="F5572" s="246"/>
      <c r="G5572" s="196"/>
      <c r="H5572" s="196"/>
      <c r="I5572" s="196"/>
      <c r="J5572" s="196"/>
      <c r="K5572" s="196"/>
      <c r="L5572" s="223"/>
    </row>
    <row r="5573" spans="1:12" ht="25.5" customHeight="1">
      <c r="A5573" s="195"/>
      <c r="B5573" s="277"/>
      <c r="C5573" s="244"/>
      <c r="D5573" s="244"/>
      <c r="E5573" s="245"/>
      <c r="F5573" s="246"/>
      <c r="G5573" s="196"/>
      <c r="H5573" s="196"/>
      <c r="I5573" s="196"/>
      <c r="J5573" s="196"/>
      <c r="K5573" s="196"/>
      <c r="L5573" s="223"/>
    </row>
    <row r="5574" spans="1:12" ht="25.5" customHeight="1">
      <c r="A5574" s="195"/>
      <c r="B5574" s="277"/>
      <c r="C5574" s="244"/>
      <c r="D5574" s="244"/>
      <c r="E5574" s="245"/>
      <c r="F5574" s="246"/>
      <c r="G5574" s="196"/>
      <c r="H5574" s="196"/>
      <c r="I5574" s="196"/>
      <c r="J5574" s="196"/>
      <c r="K5574" s="196"/>
      <c r="L5574" s="223"/>
    </row>
    <row r="5575" spans="1:12" ht="25.5" customHeight="1">
      <c r="A5575" s="195"/>
      <c r="B5575" s="277"/>
      <c r="C5575" s="244"/>
      <c r="D5575" s="244"/>
      <c r="E5575" s="245"/>
      <c r="F5575" s="246"/>
      <c r="G5575" s="196"/>
      <c r="H5575" s="196"/>
      <c r="I5575" s="196"/>
      <c r="J5575" s="196"/>
      <c r="K5575" s="196"/>
      <c r="L5575" s="223"/>
    </row>
    <row r="5576" spans="1:12" ht="25.5" customHeight="1">
      <c r="A5576" s="195"/>
      <c r="B5576" s="277"/>
      <c r="C5576" s="244"/>
      <c r="D5576" s="244"/>
      <c r="E5576" s="245"/>
      <c r="F5576" s="246"/>
      <c r="G5576" s="196"/>
      <c r="H5576" s="196"/>
      <c r="I5576" s="196"/>
      <c r="J5576" s="196"/>
      <c r="K5576" s="196"/>
      <c r="L5576" s="223"/>
    </row>
    <row r="5577" spans="1:12" ht="25.5" customHeight="1">
      <c r="A5577" s="195"/>
      <c r="B5577" s="277"/>
      <c r="C5577" s="244"/>
      <c r="D5577" s="244"/>
      <c r="E5577" s="245"/>
      <c r="F5577" s="246"/>
      <c r="G5577" s="196"/>
      <c r="H5577" s="196"/>
      <c r="I5577" s="196"/>
      <c r="J5577" s="196"/>
      <c r="K5577" s="196"/>
      <c r="L5577" s="223"/>
    </row>
    <row r="5578" spans="1:12" ht="25.5" customHeight="1">
      <c r="A5578" s="195"/>
      <c r="B5578" s="277"/>
      <c r="C5578" s="244"/>
      <c r="D5578" s="244"/>
      <c r="E5578" s="245"/>
      <c r="F5578" s="246"/>
      <c r="G5578" s="196"/>
      <c r="H5578" s="196"/>
      <c r="I5578" s="196"/>
      <c r="J5578" s="196"/>
      <c r="K5578" s="196"/>
      <c r="L5578" s="223"/>
    </row>
    <row r="5579" spans="1:12" ht="25.5" customHeight="1">
      <c r="A5579" s="195"/>
      <c r="B5579" s="277"/>
      <c r="C5579" s="244"/>
      <c r="D5579" s="244"/>
      <c r="E5579" s="245"/>
      <c r="F5579" s="246"/>
      <c r="G5579" s="196"/>
      <c r="H5579" s="196"/>
      <c r="I5579" s="196"/>
      <c r="J5579" s="196"/>
      <c r="K5579" s="196"/>
      <c r="L5579" s="223"/>
    </row>
    <row r="5580" spans="1:12" ht="25.5" customHeight="1">
      <c r="A5580" s="195"/>
      <c r="B5580" s="277"/>
      <c r="C5580" s="244"/>
      <c r="D5580" s="244"/>
      <c r="E5580" s="245"/>
      <c r="F5580" s="246"/>
      <c r="G5580" s="196"/>
      <c r="H5580" s="196"/>
      <c r="I5580" s="196"/>
      <c r="J5580" s="196"/>
      <c r="K5580" s="196"/>
      <c r="L5580" s="223"/>
    </row>
    <row r="5581" spans="1:12" ht="25.5" customHeight="1">
      <c r="A5581" s="195"/>
      <c r="B5581" s="277"/>
      <c r="C5581" s="244"/>
      <c r="D5581" s="244"/>
      <c r="E5581" s="245"/>
      <c r="F5581" s="246"/>
      <c r="G5581" s="196"/>
      <c r="H5581" s="196"/>
      <c r="I5581" s="196"/>
      <c r="J5581" s="196"/>
      <c r="K5581" s="196"/>
      <c r="L5581" s="223"/>
    </row>
    <row r="5582" spans="1:12" ht="25.5" customHeight="1">
      <c r="A5582" s="195"/>
      <c r="B5582" s="277"/>
      <c r="C5582" s="244"/>
      <c r="D5582" s="244"/>
      <c r="E5582" s="245"/>
      <c r="F5582" s="246"/>
      <c r="G5582" s="196"/>
      <c r="H5582" s="196"/>
      <c r="I5582" s="196"/>
      <c r="J5582" s="196"/>
      <c r="K5582" s="196"/>
      <c r="L5582" s="223"/>
    </row>
    <row r="5583" spans="1:12" ht="25.5" customHeight="1">
      <c r="A5583" s="195"/>
      <c r="B5583" s="277"/>
      <c r="C5583" s="244"/>
      <c r="D5583" s="244"/>
      <c r="E5583" s="245"/>
      <c r="F5583" s="246"/>
      <c r="G5583" s="196"/>
      <c r="H5583" s="196"/>
      <c r="I5583" s="196"/>
      <c r="J5583" s="196"/>
      <c r="K5583" s="196"/>
      <c r="L5583" s="223"/>
    </row>
    <row r="5584" spans="1:12" ht="25.5" customHeight="1">
      <c r="A5584" s="195"/>
      <c r="B5584" s="277"/>
      <c r="C5584" s="244"/>
      <c r="D5584" s="244"/>
      <c r="E5584" s="245"/>
      <c r="F5584" s="246"/>
      <c r="G5584" s="196"/>
      <c r="H5584" s="196"/>
      <c r="I5584" s="196"/>
      <c r="J5584" s="196"/>
      <c r="K5584" s="196"/>
      <c r="L5584" s="223"/>
    </row>
    <row r="5585" spans="1:12" ht="25.5" customHeight="1">
      <c r="A5585" s="195"/>
      <c r="B5585" s="277"/>
      <c r="C5585" s="244"/>
      <c r="D5585" s="244"/>
      <c r="E5585" s="245"/>
      <c r="F5585" s="246"/>
      <c r="G5585" s="196"/>
      <c r="H5585" s="196"/>
      <c r="I5585" s="196"/>
      <c r="J5585" s="196"/>
      <c r="K5585" s="196"/>
      <c r="L5585" s="223"/>
    </row>
    <row r="5586" spans="1:12" ht="25.5" customHeight="1">
      <c r="A5586" s="195"/>
      <c r="B5586" s="277"/>
      <c r="C5586" s="244"/>
      <c r="D5586" s="244"/>
      <c r="E5586" s="245"/>
      <c r="F5586" s="246"/>
      <c r="G5586" s="196"/>
      <c r="H5586" s="196"/>
      <c r="I5586" s="196"/>
      <c r="J5586" s="196"/>
      <c r="K5586" s="196"/>
      <c r="L5586" s="223"/>
    </row>
    <row r="5587" spans="1:12" ht="25.5" customHeight="1">
      <c r="A5587" s="195"/>
      <c r="B5587" s="277"/>
      <c r="C5587" s="244"/>
      <c r="D5587" s="244"/>
      <c r="E5587" s="245"/>
      <c r="F5587" s="246"/>
      <c r="G5587" s="196"/>
      <c r="H5587" s="196"/>
      <c r="I5587" s="196"/>
      <c r="J5587" s="196"/>
      <c r="K5587" s="196"/>
      <c r="L5587" s="223"/>
    </row>
    <row r="5588" spans="1:12" ht="25.5" customHeight="1">
      <c r="A5588" s="195"/>
      <c r="B5588" s="277"/>
      <c r="C5588" s="244"/>
      <c r="D5588" s="244"/>
      <c r="E5588" s="245"/>
      <c r="F5588" s="246"/>
      <c r="G5588" s="196"/>
      <c r="H5588" s="196"/>
      <c r="I5588" s="196"/>
      <c r="J5588" s="196"/>
      <c r="K5588" s="196"/>
      <c r="L5588" s="223"/>
    </row>
    <row r="5589" spans="1:12" ht="25.5" customHeight="1">
      <c r="A5589" s="195"/>
      <c r="B5589" s="277"/>
      <c r="C5589" s="244"/>
      <c r="D5589" s="244"/>
      <c r="E5589" s="245"/>
      <c r="F5589" s="246"/>
      <c r="G5589" s="196"/>
      <c r="H5589" s="196"/>
      <c r="I5589" s="196"/>
      <c r="J5589" s="196"/>
      <c r="K5589" s="196"/>
      <c r="L5589" s="223"/>
    </row>
    <row r="5590" spans="1:12" ht="25.5" customHeight="1">
      <c r="A5590" s="195"/>
      <c r="B5590" s="277"/>
      <c r="C5590" s="244"/>
      <c r="D5590" s="244"/>
      <c r="E5590" s="245"/>
      <c r="F5590" s="246"/>
      <c r="G5590" s="196"/>
      <c r="H5590" s="196"/>
      <c r="I5590" s="196"/>
      <c r="J5590" s="196"/>
      <c r="K5590" s="196"/>
      <c r="L5590" s="223"/>
    </row>
    <row r="5591" spans="1:12" ht="25.5" customHeight="1">
      <c r="A5591" s="195"/>
      <c r="B5591" s="277"/>
      <c r="C5591" s="244"/>
      <c r="D5591" s="244"/>
      <c r="E5591" s="245"/>
      <c r="F5591" s="246"/>
      <c r="G5591" s="196"/>
      <c r="H5591" s="196"/>
      <c r="I5591" s="196"/>
      <c r="J5591" s="196"/>
      <c r="K5591" s="196"/>
      <c r="L5591" s="223"/>
    </row>
    <row r="5592" spans="1:12" ht="25.5" customHeight="1">
      <c r="A5592" s="195"/>
      <c r="B5592" s="277"/>
      <c r="C5592" s="244"/>
      <c r="D5592" s="244"/>
      <c r="E5592" s="245"/>
      <c r="F5592" s="246"/>
      <c r="G5592" s="196"/>
      <c r="H5592" s="196"/>
      <c r="I5592" s="196"/>
      <c r="J5592" s="196"/>
      <c r="K5592" s="196"/>
      <c r="L5592" s="223"/>
    </row>
    <row r="5593" spans="1:12" ht="25.5" customHeight="1">
      <c r="A5593" s="195"/>
      <c r="B5593" s="277"/>
      <c r="C5593" s="244"/>
      <c r="D5593" s="244"/>
      <c r="E5593" s="245"/>
      <c r="F5593" s="246"/>
      <c r="G5593" s="196"/>
      <c r="H5593" s="196"/>
      <c r="I5593" s="196"/>
      <c r="J5593" s="196"/>
      <c r="K5593" s="196"/>
      <c r="L5593" s="223"/>
    </row>
    <row r="5594" spans="1:12" ht="25.5" customHeight="1">
      <c r="A5594" s="195"/>
      <c r="B5594" s="277"/>
      <c r="C5594" s="244"/>
      <c r="D5594" s="244"/>
      <c r="E5594" s="245"/>
      <c r="F5594" s="246"/>
      <c r="G5594" s="196"/>
      <c r="H5594" s="196"/>
      <c r="I5594" s="196"/>
      <c r="J5594" s="196"/>
      <c r="K5594" s="196"/>
      <c r="L5594" s="223"/>
    </row>
    <row r="5595" spans="1:12" ht="25.5" customHeight="1">
      <c r="A5595" s="195"/>
      <c r="B5595" s="277"/>
      <c r="C5595" s="244"/>
      <c r="D5595" s="244"/>
      <c r="E5595" s="245"/>
      <c r="F5595" s="246"/>
      <c r="G5595" s="196"/>
      <c r="H5595" s="196"/>
      <c r="I5595" s="196"/>
      <c r="J5595" s="196"/>
      <c r="K5595" s="196"/>
      <c r="L5595" s="223"/>
    </row>
    <row r="5596" spans="1:12" ht="25.5" customHeight="1">
      <c r="A5596" s="195"/>
      <c r="B5596" s="277"/>
      <c r="C5596" s="244"/>
      <c r="D5596" s="244"/>
      <c r="E5596" s="245"/>
      <c r="F5596" s="246"/>
      <c r="G5596" s="196"/>
      <c r="H5596" s="196"/>
      <c r="I5596" s="196"/>
      <c r="J5596" s="196"/>
      <c r="K5596" s="196"/>
      <c r="L5596" s="223"/>
    </row>
    <row r="5597" spans="1:12" ht="25.5" customHeight="1">
      <c r="A5597" s="195"/>
      <c r="B5597" s="277"/>
      <c r="C5597" s="244"/>
      <c r="D5597" s="244"/>
      <c r="E5597" s="245"/>
      <c r="F5597" s="246"/>
      <c r="G5597" s="196"/>
      <c r="H5597" s="196"/>
      <c r="I5597" s="196"/>
      <c r="J5597" s="196"/>
      <c r="K5597" s="196"/>
      <c r="L5597" s="223"/>
    </row>
    <row r="5598" spans="1:12" ht="25.5" customHeight="1">
      <c r="A5598" s="195"/>
      <c r="B5598" s="277"/>
      <c r="C5598" s="244"/>
      <c r="D5598" s="244"/>
      <c r="E5598" s="245"/>
      <c r="F5598" s="246"/>
      <c r="G5598" s="196"/>
      <c r="H5598" s="196"/>
      <c r="I5598" s="196"/>
      <c r="J5598" s="196"/>
      <c r="K5598" s="196"/>
      <c r="L5598" s="223"/>
    </row>
    <row r="5599" spans="1:12" ht="25.5" customHeight="1">
      <c r="A5599" s="195"/>
      <c r="B5599" s="277"/>
      <c r="C5599" s="244"/>
      <c r="D5599" s="244"/>
      <c r="E5599" s="245"/>
      <c r="F5599" s="246"/>
      <c r="G5599" s="196"/>
      <c r="H5599" s="196"/>
      <c r="I5599" s="196"/>
      <c r="J5599" s="196"/>
      <c r="K5599" s="196"/>
      <c r="L5599" s="223"/>
    </row>
    <row r="5600" spans="1:12" ht="25.5" customHeight="1">
      <c r="A5600" s="195"/>
      <c r="B5600" s="277"/>
      <c r="C5600" s="244"/>
      <c r="D5600" s="244"/>
      <c r="E5600" s="245"/>
      <c r="F5600" s="246"/>
      <c r="G5600" s="196"/>
      <c r="H5600" s="196"/>
      <c r="I5600" s="196"/>
      <c r="J5600" s="196"/>
      <c r="K5600" s="196"/>
      <c r="L5600" s="223"/>
    </row>
    <row r="5601" spans="1:12" ht="25.5" customHeight="1">
      <c r="A5601" s="195"/>
      <c r="B5601" s="277"/>
      <c r="C5601" s="244"/>
      <c r="D5601" s="244"/>
      <c r="E5601" s="245"/>
      <c r="F5601" s="246"/>
      <c r="G5601" s="196"/>
      <c r="H5601" s="196"/>
      <c r="I5601" s="196"/>
      <c r="J5601" s="196"/>
      <c r="K5601" s="196"/>
      <c r="L5601" s="223"/>
    </row>
    <row r="5602" spans="1:12" ht="25.5" customHeight="1">
      <c r="A5602" s="195"/>
      <c r="B5602" s="277"/>
      <c r="C5602" s="244"/>
      <c r="D5602" s="244"/>
      <c r="E5602" s="245"/>
      <c r="F5602" s="246"/>
      <c r="G5602" s="196"/>
      <c r="H5602" s="196"/>
      <c r="I5602" s="196"/>
      <c r="J5602" s="196"/>
      <c r="K5602" s="196"/>
      <c r="L5602" s="223"/>
    </row>
    <row r="5603" spans="1:12" ht="25.5" customHeight="1">
      <c r="A5603" s="195"/>
      <c r="B5603" s="277"/>
      <c r="C5603" s="244"/>
      <c r="D5603" s="244"/>
      <c r="E5603" s="245"/>
      <c r="F5603" s="246"/>
      <c r="G5603" s="196"/>
      <c r="H5603" s="196"/>
      <c r="I5603" s="196"/>
      <c r="J5603" s="196"/>
      <c r="K5603" s="196"/>
      <c r="L5603" s="223"/>
    </row>
    <row r="5604" spans="1:12" ht="25.5" customHeight="1">
      <c r="A5604" s="195"/>
      <c r="B5604" s="277"/>
      <c r="C5604" s="244"/>
      <c r="D5604" s="244"/>
      <c r="E5604" s="245"/>
      <c r="F5604" s="246"/>
      <c r="G5604" s="196"/>
      <c r="H5604" s="196"/>
      <c r="I5604" s="196"/>
      <c r="J5604" s="196"/>
      <c r="K5604" s="196"/>
      <c r="L5604" s="223"/>
    </row>
    <row r="5605" spans="1:12" ht="25.5" customHeight="1">
      <c r="A5605" s="195"/>
      <c r="B5605" s="277"/>
      <c r="C5605" s="244"/>
      <c r="D5605" s="244"/>
      <c r="E5605" s="245"/>
      <c r="F5605" s="246"/>
      <c r="G5605" s="196"/>
      <c r="H5605" s="196"/>
      <c r="I5605" s="196"/>
      <c r="J5605" s="196"/>
      <c r="K5605" s="196"/>
      <c r="L5605" s="223"/>
    </row>
    <row r="5606" spans="1:12" ht="25.5" customHeight="1">
      <c r="A5606" s="195"/>
      <c r="B5606" s="277"/>
      <c r="C5606" s="244"/>
      <c r="D5606" s="244"/>
      <c r="E5606" s="245"/>
      <c r="F5606" s="246"/>
      <c r="G5606" s="196"/>
      <c r="H5606" s="196"/>
      <c r="I5606" s="196"/>
      <c r="J5606" s="196"/>
      <c r="K5606" s="196"/>
      <c r="L5606" s="223"/>
    </row>
    <row r="5607" spans="1:12" ht="25.5" customHeight="1">
      <c r="A5607" s="195"/>
      <c r="B5607" s="277"/>
      <c r="C5607" s="244"/>
      <c r="D5607" s="244"/>
      <c r="E5607" s="245"/>
      <c r="F5607" s="246"/>
      <c r="G5607" s="196"/>
      <c r="H5607" s="196"/>
      <c r="I5607" s="196"/>
      <c r="J5607" s="196"/>
      <c r="K5607" s="196"/>
      <c r="L5607" s="223"/>
    </row>
    <row r="5608" spans="1:12" ht="25.5" customHeight="1">
      <c r="A5608" s="195"/>
      <c r="B5608" s="277"/>
      <c r="C5608" s="244"/>
      <c r="D5608" s="244"/>
      <c r="E5608" s="245"/>
      <c r="F5608" s="246"/>
      <c r="G5608" s="196"/>
      <c r="H5608" s="196"/>
      <c r="I5608" s="196"/>
      <c r="J5608" s="196"/>
      <c r="K5608" s="196"/>
      <c r="L5608" s="223"/>
    </row>
    <row r="5609" spans="1:12" ht="25.5" customHeight="1">
      <c r="A5609" s="195"/>
      <c r="B5609" s="277"/>
      <c r="C5609" s="244"/>
      <c r="D5609" s="244"/>
      <c r="E5609" s="245"/>
      <c r="F5609" s="246"/>
      <c r="G5609" s="196"/>
      <c r="H5609" s="196"/>
      <c r="I5609" s="196"/>
      <c r="J5609" s="196"/>
      <c r="K5609" s="196"/>
      <c r="L5609" s="223"/>
    </row>
    <row r="5610" spans="1:12" ht="25.5" customHeight="1">
      <c r="A5610" s="195"/>
      <c r="B5610" s="277"/>
      <c r="C5610" s="244"/>
      <c r="D5610" s="244"/>
      <c r="E5610" s="245"/>
      <c r="F5610" s="246"/>
      <c r="G5610" s="196"/>
      <c r="H5610" s="196"/>
      <c r="I5610" s="196"/>
      <c r="J5610" s="196"/>
      <c r="K5610" s="196"/>
      <c r="L5610" s="223"/>
    </row>
    <row r="5611" spans="1:12" ht="25.5" customHeight="1">
      <c r="A5611" s="195"/>
      <c r="B5611" s="277"/>
      <c r="C5611" s="244"/>
      <c r="D5611" s="244"/>
      <c r="E5611" s="245"/>
      <c r="F5611" s="246"/>
      <c r="G5611" s="196"/>
      <c r="H5611" s="196"/>
      <c r="I5611" s="196"/>
      <c r="J5611" s="196"/>
      <c r="K5611" s="196"/>
      <c r="L5611" s="223"/>
    </row>
    <row r="5612" spans="1:12" ht="25.5" customHeight="1">
      <c r="A5612" s="195"/>
      <c r="B5612" s="277"/>
      <c r="C5612" s="244"/>
      <c r="D5612" s="244"/>
      <c r="E5612" s="245"/>
      <c r="F5612" s="246"/>
      <c r="G5612" s="196"/>
      <c r="H5612" s="196"/>
      <c r="I5612" s="196"/>
      <c r="J5612" s="196"/>
      <c r="K5612" s="196"/>
      <c r="L5612" s="223"/>
    </row>
    <row r="5613" spans="1:12" ht="25.5" customHeight="1">
      <c r="A5613" s="195"/>
      <c r="B5613" s="277"/>
      <c r="C5613" s="244"/>
      <c r="D5613" s="244"/>
      <c r="E5613" s="245"/>
      <c r="F5613" s="246"/>
      <c r="G5613" s="196"/>
      <c r="H5613" s="196"/>
      <c r="I5613" s="196"/>
      <c r="J5613" s="196"/>
      <c r="K5613" s="196"/>
      <c r="L5613" s="223"/>
    </row>
    <row r="5614" spans="1:12" ht="25.5" customHeight="1">
      <c r="A5614" s="195"/>
      <c r="B5614" s="277"/>
      <c r="C5614" s="244"/>
      <c r="D5614" s="244"/>
      <c r="E5614" s="245"/>
      <c r="F5614" s="246"/>
      <c r="G5614" s="196"/>
      <c r="H5614" s="196"/>
      <c r="I5614" s="196"/>
      <c r="J5614" s="196"/>
      <c r="K5614" s="196"/>
      <c r="L5614" s="223"/>
    </row>
    <row r="5615" spans="1:12" ht="25.5" customHeight="1">
      <c r="A5615" s="195"/>
      <c r="B5615" s="277"/>
      <c r="C5615" s="244"/>
      <c r="D5615" s="244"/>
      <c r="E5615" s="245"/>
      <c r="F5615" s="246"/>
      <c r="G5615" s="196"/>
      <c r="H5615" s="196"/>
      <c r="I5615" s="196"/>
      <c r="J5615" s="196"/>
      <c r="K5615" s="196"/>
      <c r="L5615" s="223"/>
    </row>
    <row r="5616" spans="1:12" ht="25.5" customHeight="1">
      <c r="A5616" s="195"/>
      <c r="B5616" s="277"/>
      <c r="C5616" s="244"/>
      <c r="D5616" s="244"/>
      <c r="E5616" s="245"/>
      <c r="F5616" s="246"/>
      <c r="G5616" s="196"/>
      <c r="H5616" s="196"/>
      <c r="I5616" s="196"/>
      <c r="J5616" s="196"/>
      <c r="K5616" s="196"/>
      <c r="L5616" s="223"/>
    </row>
    <row r="5617" spans="1:12" ht="25.5" customHeight="1">
      <c r="A5617" s="195"/>
      <c r="B5617" s="277"/>
      <c r="C5617" s="244"/>
      <c r="D5617" s="244"/>
      <c r="E5617" s="245"/>
      <c r="F5617" s="246"/>
      <c r="G5617" s="196"/>
      <c r="H5617" s="196"/>
      <c r="I5617" s="196"/>
      <c r="J5617" s="196"/>
      <c r="K5617" s="196"/>
      <c r="L5617" s="223"/>
    </row>
    <row r="5618" spans="1:12" ht="25.5" customHeight="1">
      <c r="A5618" s="195"/>
      <c r="B5618" s="277"/>
      <c r="C5618" s="244"/>
      <c r="D5618" s="244"/>
      <c r="E5618" s="245"/>
      <c r="F5618" s="246"/>
      <c r="G5618" s="196"/>
      <c r="H5618" s="196"/>
      <c r="I5618" s="196"/>
      <c r="J5618" s="196"/>
      <c r="K5618" s="196"/>
      <c r="L5618" s="223"/>
    </row>
    <row r="5619" spans="1:12" ht="25.5" customHeight="1">
      <c r="A5619" s="195"/>
      <c r="B5619" s="277"/>
      <c r="C5619" s="244"/>
      <c r="D5619" s="244"/>
      <c r="E5619" s="245"/>
      <c r="F5619" s="246"/>
      <c r="G5619" s="196"/>
      <c r="H5619" s="196"/>
      <c r="I5619" s="196"/>
      <c r="J5619" s="196"/>
      <c r="K5619" s="196"/>
      <c r="L5619" s="223"/>
    </row>
    <row r="5620" spans="1:12" ht="25.5" customHeight="1">
      <c r="A5620" s="195"/>
      <c r="B5620" s="277"/>
      <c r="C5620" s="244"/>
      <c r="D5620" s="244"/>
      <c r="E5620" s="245"/>
      <c r="F5620" s="246"/>
      <c r="G5620" s="196"/>
      <c r="H5620" s="196"/>
      <c r="I5620" s="196"/>
      <c r="J5620" s="196"/>
      <c r="K5620" s="196"/>
      <c r="L5620" s="223"/>
    </row>
    <row r="5621" spans="1:12" ht="25.5" customHeight="1">
      <c r="A5621" s="195"/>
      <c r="B5621" s="277"/>
      <c r="C5621" s="244"/>
      <c r="D5621" s="244"/>
      <c r="E5621" s="245"/>
      <c r="F5621" s="246"/>
      <c r="G5621" s="196"/>
      <c r="H5621" s="196"/>
      <c r="I5621" s="196"/>
      <c r="J5621" s="196"/>
      <c r="K5621" s="196"/>
      <c r="L5621" s="223"/>
    </row>
    <row r="5622" spans="1:12" ht="25.5" customHeight="1">
      <c r="A5622" s="195"/>
      <c r="B5622" s="277"/>
      <c r="C5622" s="244"/>
      <c r="D5622" s="244"/>
      <c r="E5622" s="245"/>
      <c r="F5622" s="246"/>
      <c r="G5622" s="196"/>
      <c r="H5622" s="196"/>
      <c r="I5622" s="196"/>
      <c r="J5622" s="196"/>
      <c r="K5622" s="196"/>
      <c r="L5622" s="223"/>
    </row>
    <row r="5623" spans="1:12" ht="25.5" customHeight="1">
      <c r="A5623" s="195"/>
      <c r="B5623" s="277"/>
      <c r="C5623" s="244"/>
      <c r="D5623" s="244"/>
      <c r="E5623" s="245"/>
      <c r="F5623" s="246"/>
      <c r="G5623" s="196"/>
      <c r="H5623" s="196"/>
      <c r="I5623" s="196"/>
      <c r="J5623" s="196"/>
      <c r="K5623" s="196"/>
      <c r="L5623" s="223"/>
    </row>
    <row r="5624" spans="1:12" ht="25.5" customHeight="1">
      <c r="A5624" s="195"/>
      <c r="B5624" s="277"/>
      <c r="C5624" s="244"/>
      <c r="D5624" s="244"/>
      <c r="E5624" s="245"/>
      <c r="F5624" s="246"/>
      <c r="G5624" s="196"/>
      <c r="H5624" s="196"/>
      <c r="I5624" s="196"/>
      <c r="J5624" s="196"/>
      <c r="K5624" s="196"/>
      <c r="L5624" s="223"/>
    </row>
    <row r="5625" spans="1:12" ht="25.5" customHeight="1">
      <c r="A5625" s="195"/>
      <c r="B5625" s="277"/>
      <c r="C5625" s="244"/>
      <c r="D5625" s="244"/>
      <c r="E5625" s="245"/>
      <c r="F5625" s="246"/>
      <c r="G5625" s="196"/>
      <c r="H5625" s="196"/>
      <c r="I5625" s="196"/>
      <c r="J5625" s="196"/>
      <c r="K5625" s="196"/>
      <c r="L5625" s="223"/>
    </row>
    <row r="5626" spans="1:12" ht="25.5" customHeight="1">
      <c r="A5626" s="195"/>
      <c r="B5626" s="277"/>
      <c r="C5626" s="244"/>
      <c r="D5626" s="244"/>
      <c r="E5626" s="245"/>
      <c r="F5626" s="246"/>
      <c r="G5626" s="196"/>
      <c r="H5626" s="196"/>
      <c r="I5626" s="196"/>
      <c r="J5626" s="196"/>
      <c r="K5626" s="196"/>
      <c r="L5626" s="223"/>
    </row>
    <row r="5627" spans="1:12" ht="25.5" customHeight="1">
      <c r="A5627" s="195"/>
      <c r="B5627" s="277"/>
      <c r="C5627" s="244"/>
      <c r="D5627" s="244"/>
      <c r="E5627" s="245"/>
      <c r="F5627" s="246"/>
      <c r="G5627" s="196"/>
      <c r="H5627" s="196"/>
      <c r="I5627" s="196"/>
      <c r="J5627" s="196"/>
      <c r="K5627" s="196"/>
      <c r="L5627" s="223"/>
    </row>
    <row r="5628" spans="1:12" ht="25.5" customHeight="1">
      <c r="A5628" s="195"/>
      <c r="B5628" s="277"/>
      <c r="C5628" s="244"/>
      <c r="D5628" s="244"/>
      <c r="E5628" s="245"/>
      <c r="F5628" s="246"/>
      <c r="G5628" s="196"/>
      <c r="H5628" s="196"/>
      <c r="I5628" s="196"/>
      <c r="J5628" s="196"/>
      <c r="K5628" s="196"/>
      <c r="L5628" s="223"/>
    </row>
    <row r="5629" spans="1:12" ht="25.5" customHeight="1">
      <c r="A5629" s="195"/>
      <c r="B5629" s="277"/>
      <c r="C5629" s="244"/>
      <c r="D5629" s="244"/>
      <c r="E5629" s="245"/>
      <c r="F5629" s="246"/>
      <c r="G5629" s="196"/>
      <c r="H5629" s="196"/>
      <c r="I5629" s="196"/>
      <c r="J5629" s="196"/>
      <c r="K5629" s="196"/>
      <c r="L5629" s="223"/>
    </row>
    <row r="5630" spans="1:12" ht="25.5" customHeight="1">
      <c r="A5630" s="195"/>
      <c r="B5630" s="277"/>
      <c r="C5630" s="244"/>
      <c r="D5630" s="244"/>
      <c r="E5630" s="245"/>
      <c r="F5630" s="246"/>
      <c r="G5630" s="196"/>
      <c r="H5630" s="196"/>
      <c r="I5630" s="196"/>
      <c r="J5630" s="196"/>
      <c r="K5630" s="196"/>
      <c r="L5630" s="223"/>
    </row>
    <row r="5631" spans="1:12" ht="25.5" customHeight="1">
      <c r="A5631" s="195"/>
      <c r="B5631" s="277"/>
      <c r="C5631" s="244"/>
      <c r="D5631" s="244"/>
      <c r="E5631" s="245"/>
      <c r="F5631" s="246"/>
      <c r="G5631" s="196"/>
      <c r="H5631" s="196"/>
      <c r="I5631" s="196"/>
      <c r="J5631" s="196"/>
      <c r="K5631" s="196"/>
      <c r="L5631" s="223"/>
    </row>
    <row r="5632" spans="1:12" ht="25.5" customHeight="1">
      <c r="A5632" s="195"/>
      <c r="B5632" s="277"/>
      <c r="C5632" s="244"/>
      <c r="D5632" s="244"/>
      <c r="E5632" s="245"/>
      <c r="F5632" s="246"/>
      <c r="G5632" s="196"/>
      <c r="H5632" s="196"/>
      <c r="I5632" s="196"/>
      <c r="J5632" s="196"/>
      <c r="K5632" s="196"/>
      <c r="L5632" s="223"/>
    </row>
    <row r="5633" spans="1:12" ht="25.5" customHeight="1">
      <c r="A5633" s="195"/>
      <c r="B5633" s="277"/>
      <c r="C5633" s="244"/>
      <c r="D5633" s="244"/>
      <c r="E5633" s="245"/>
      <c r="F5633" s="246"/>
      <c r="G5633" s="196"/>
      <c r="H5633" s="196"/>
      <c r="I5633" s="196"/>
      <c r="J5633" s="196"/>
      <c r="K5633" s="196"/>
      <c r="L5633" s="223"/>
    </row>
    <row r="5634" spans="1:12" ht="25.5" customHeight="1">
      <c r="A5634" s="195"/>
      <c r="B5634" s="277"/>
      <c r="C5634" s="244"/>
      <c r="D5634" s="244"/>
      <c r="E5634" s="245"/>
      <c r="F5634" s="246"/>
      <c r="G5634" s="196"/>
      <c r="H5634" s="196"/>
      <c r="I5634" s="196"/>
      <c r="J5634" s="196"/>
      <c r="K5634" s="196"/>
      <c r="L5634" s="223"/>
    </row>
    <row r="5635" spans="1:12" ht="25.5" customHeight="1">
      <c r="A5635" s="195"/>
      <c r="B5635" s="277"/>
      <c r="C5635" s="244"/>
      <c r="D5635" s="244"/>
      <c r="E5635" s="245"/>
      <c r="F5635" s="246"/>
      <c r="G5635" s="196"/>
      <c r="H5635" s="196"/>
      <c r="I5635" s="196"/>
      <c r="J5635" s="196"/>
      <c r="K5635" s="196"/>
      <c r="L5635" s="223"/>
    </row>
    <row r="5636" spans="1:12" ht="25.5" customHeight="1">
      <c r="A5636" s="195"/>
      <c r="B5636" s="277"/>
      <c r="C5636" s="244"/>
      <c r="D5636" s="244"/>
      <c r="E5636" s="245"/>
      <c r="F5636" s="246"/>
      <c r="G5636" s="196"/>
      <c r="H5636" s="196"/>
      <c r="I5636" s="196"/>
      <c r="J5636" s="196"/>
      <c r="K5636" s="196"/>
      <c r="L5636" s="223"/>
    </row>
    <row r="5637" spans="1:12" ht="25.5" customHeight="1">
      <c r="A5637" s="195"/>
      <c r="B5637" s="277"/>
      <c r="C5637" s="244"/>
      <c r="D5637" s="244"/>
      <c r="E5637" s="245"/>
      <c r="F5637" s="246"/>
      <c r="G5637" s="196"/>
      <c r="H5637" s="196"/>
      <c r="I5637" s="196"/>
      <c r="J5637" s="196"/>
      <c r="K5637" s="196"/>
      <c r="L5637" s="223"/>
    </row>
    <row r="5638" spans="1:12" ht="25.5" customHeight="1">
      <c r="A5638" s="195"/>
      <c r="B5638" s="277"/>
      <c r="C5638" s="244"/>
      <c r="D5638" s="244"/>
      <c r="E5638" s="245"/>
      <c r="F5638" s="246"/>
      <c r="G5638" s="196"/>
      <c r="H5638" s="196"/>
      <c r="I5638" s="196"/>
      <c r="J5638" s="196"/>
      <c r="K5638" s="196"/>
      <c r="L5638" s="223"/>
    </row>
    <row r="5639" spans="1:12" ht="25.5" customHeight="1">
      <c r="A5639" s="195"/>
      <c r="B5639" s="277"/>
      <c r="C5639" s="244"/>
      <c r="D5639" s="244"/>
      <c r="E5639" s="245"/>
      <c r="F5639" s="246"/>
      <c r="G5639" s="196"/>
      <c r="H5639" s="196"/>
      <c r="I5639" s="196"/>
      <c r="J5639" s="196"/>
      <c r="K5639" s="196"/>
      <c r="L5639" s="223"/>
    </row>
    <row r="5640" spans="1:12" ht="25.5" customHeight="1">
      <c r="A5640" s="195"/>
      <c r="B5640" s="277"/>
      <c r="C5640" s="244"/>
      <c r="D5640" s="244"/>
      <c r="E5640" s="245"/>
      <c r="F5640" s="246"/>
      <c r="G5640" s="196"/>
      <c r="H5640" s="196"/>
      <c r="I5640" s="196"/>
      <c r="J5640" s="196"/>
      <c r="K5640" s="196"/>
      <c r="L5640" s="223"/>
    </row>
    <row r="5641" spans="1:12" ht="25.5" customHeight="1">
      <c r="A5641" s="195"/>
      <c r="B5641" s="277"/>
      <c r="C5641" s="244"/>
      <c r="D5641" s="244"/>
      <c r="E5641" s="245"/>
      <c r="F5641" s="246"/>
      <c r="G5641" s="196"/>
      <c r="H5641" s="196"/>
      <c r="I5641" s="196"/>
      <c r="J5641" s="196"/>
      <c r="K5641" s="196"/>
      <c r="L5641" s="223"/>
    </row>
    <row r="5642" spans="1:12" ht="25.5" customHeight="1">
      <c r="A5642" s="195"/>
      <c r="B5642" s="277"/>
      <c r="C5642" s="244"/>
      <c r="D5642" s="244"/>
      <c r="E5642" s="245"/>
      <c r="F5642" s="246"/>
      <c r="G5642" s="196"/>
      <c r="H5642" s="196"/>
      <c r="I5642" s="196"/>
      <c r="J5642" s="196"/>
      <c r="K5642" s="196"/>
      <c r="L5642" s="223"/>
    </row>
    <row r="5643" spans="1:12" ht="25.5" customHeight="1">
      <c r="A5643" s="195"/>
      <c r="B5643" s="277"/>
      <c r="C5643" s="244"/>
      <c r="D5643" s="244"/>
      <c r="E5643" s="245"/>
      <c r="F5643" s="246"/>
      <c r="G5643" s="196"/>
      <c r="H5643" s="196"/>
      <c r="I5643" s="196"/>
      <c r="J5643" s="196"/>
      <c r="K5643" s="196"/>
      <c r="L5643" s="223"/>
    </row>
    <row r="5644" spans="1:12" ht="25.5" customHeight="1">
      <c r="A5644" s="195"/>
      <c r="B5644" s="277"/>
      <c r="C5644" s="244"/>
      <c r="D5644" s="244"/>
      <c r="E5644" s="245"/>
      <c r="F5644" s="246"/>
      <c r="G5644" s="196"/>
      <c r="H5644" s="196"/>
      <c r="I5644" s="196"/>
      <c r="J5644" s="196"/>
      <c r="K5644" s="196"/>
      <c r="L5644" s="223"/>
    </row>
    <row r="5645" spans="1:12" ht="25.5" customHeight="1">
      <c r="A5645" s="195"/>
      <c r="B5645" s="277"/>
      <c r="C5645" s="244"/>
      <c r="D5645" s="244"/>
      <c r="E5645" s="245"/>
      <c r="F5645" s="246"/>
      <c r="G5645" s="196"/>
      <c r="H5645" s="196"/>
      <c r="I5645" s="196"/>
      <c r="J5645" s="196"/>
      <c r="K5645" s="196"/>
      <c r="L5645" s="223"/>
    </row>
    <row r="5646" spans="1:12" ht="25.5" customHeight="1">
      <c r="A5646" s="195"/>
      <c r="B5646" s="277"/>
      <c r="C5646" s="244"/>
      <c r="D5646" s="244"/>
      <c r="E5646" s="245"/>
      <c r="F5646" s="246"/>
      <c r="G5646" s="196"/>
      <c r="H5646" s="196"/>
      <c r="I5646" s="196"/>
      <c r="J5646" s="196"/>
      <c r="K5646" s="196"/>
      <c r="L5646" s="223"/>
    </row>
    <row r="5647" spans="1:12" ht="25.5" customHeight="1">
      <c r="A5647" s="195"/>
      <c r="B5647" s="277"/>
      <c r="C5647" s="244"/>
      <c r="D5647" s="244"/>
      <c r="E5647" s="245"/>
      <c r="F5647" s="246"/>
      <c r="G5647" s="196"/>
      <c r="H5647" s="196"/>
      <c r="I5647" s="196"/>
      <c r="J5647" s="196"/>
      <c r="K5647" s="196"/>
      <c r="L5647" s="223"/>
    </row>
    <row r="5648" spans="1:12" ht="25.5" customHeight="1">
      <c r="A5648" s="195"/>
      <c r="B5648" s="277"/>
      <c r="C5648" s="244"/>
      <c r="D5648" s="244"/>
      <c r="E5648" s="245"/>
      <c r="F5648" s="246"/>
      <c r="G5648" s="196"/>
      <c r="H5648" s="196"/>
      <c r="I5648" s="196"/>
      <c r="J5648" s="196"/>
      <c r="K5648" s="196"/>
      <c r="L5648" s="223"/>
    </row>
    <row r="5649" spans="1:12" ht="25.5" customHeight="1">
      <c r="A5649" s="195"/>
      <c r="B5649" s="277"/>
      <c r="C5649" s="244"/>
      <c r="D5649" s="244"/>
      <c r="E5649" s="245"/>
      <c r="F5649" s="246"/>
      <c r="G5649" s="196"/>
      <c r="H5649" s="196"/>
      <c r="I5649" s="196"/>
      <c r="J5649" s="196"/>
      <c r="K5649" s="196"/>
      <c r="L5649" s="223"/>
    </row>
    <row r="5650" spans="1:12" ht="25.5" customHeight="1">
      <c r="A5650" s="195"/>
      <c r="B5650" s="277"/>
      <c r="C5650" s="244"/>
      <c r="D5650" s="244"/>
      <c r="E5650" s="245"/>
      <c r="F5650" s="246"/>
      <c r="G5650" s="196"/>
      <c r="H5650" s="196"/>
      <c r="I5650" s="196"/>
      <c r="J5650" s="196"/>
      <c r="K5650" s="196"/>
      <c r="L5650" s="223"/>
    </row>
    <row r="5651" spans="1:12" ht="25.5" customHeight="1">
      <c r="A5651" s="195"/>
      <c r="B5651" s="277"/>
      <c r="C5651" s="244"/>
      <c r="D5651" s="244"/>
      <c r="E5651" s="245"/>
      <c r="F5651" s="246"/>
      <c r="G5651" s="196"/>
      <c r="H5651" s="196"/>
      <c r="I5651" s="196"/>
      <c r="J5651" s="196"/>
      <c r="K5651" s="196"/>
      <c r="L5651" s="223"/>
    </row>
    <row r="5652" spans="1:12" ht="25.5" customHeight="1">
      <c r="A5652" s="195"/>
      <c r="B5652" s="277"/>
      <c r="C5652" s="244"/>
      <c r="D5652" s="244"/>
      <c r="E5652" s="245"/>
      <c r="F5652" s="246"/>
      <c r="G5652" s="196"/>
      <c r="H5652" s="196"/>
      <c r="I5652" s="196"/>
      <c r="J5652" s="196"/>
      <c r="K5652" s="196"/>
      <c r="L5652" s="223"/>
    </row>
    <row r="5653" spans="1:12" ht="25.5" customHeight="1">
      <c r="A5653" s="195"/>
      <c r="B5653" s="277"/>
      <c r="C5653" s="244"/>
      <c r="D5653" s="244"/>
      <c r="E5653" s="245"/>
      <c r="F5653" s="246"/>
      <c r="G5653" s="196"/>
      <c r="H5653" s="196"/>
      <c r="I5653" s="196"/>
      <c r="J5653" s="196"/>
      <c r="K5653" s="196"/>
      <c r="L5653" s="223"/>
    </row>
    <row r="5654" spans="1:12" ht="25.5" customHeight="1">
      <c r="A5654" s="195"/>
      <c r="B5654" s="277"/>
      <c r="C5654" s="244"/>
      <c r="D5654" s="244"/>
      <c r="E5654" s="245"/>
      <c r="F5654" s="246"/>
      <c r="G5654" s="196"/>
      <c r="H5654" s="196"/>
      <c r="I5654" s="196"/>
      <c r="J5654" s="196"/>
      <c r="K5654" s="196"/>
      <c r="L5654" s="223"/>
    </row>
    <row r="5655" spans="1:12" ht="25.5" customHeight="1">
      <c r="A5655" s="195"/>
      <c r="B5655" s="277"/>
      <c r="C5655" s="244"/>
      <c r="D5655" s="244"/>
      <c r="E5655" s="245"/>
      <c r="F5655" s="246"/>
      <c r="G5655" s="196"/>
      <c r="H5655" s="196"/>
      <c r="I5655" s="196"/>
      <c r="J5655" s="196"/>
      <c r="K5655" s="196"/>
      <c r="L5655" s="223"/>
    </row>
    <row r="5656" spans="1:12" ht="25.5" customHeight="1">
      <c r="A5656" s="195"/>
      <c r="B5656" s="277"/>
      <c r="C5656" s="244"/>
      <c r="D5656" s="244"/>
      <c r="E5656" s="245"/>
      <c r="F5656" s="246"/>
      <c r="G5656" s="196"/>
      <c r="H5656" s="196"/>
      <c r="I5656" s="196"/>
      <c r="J5656" s="196"/>
      <c r="K5656" s="196"/>
      <c r="L5656" s="223"/>
    </row>
    <row r="5657" spans="1:12" ht="25.5" customHeight="1">
      <c r="A5657" s="195"/>
      <c r="B5657" s="277"/>
      <c r="C5657" s="244"/>
      <c r="D5657" s="244"/>
      <c r="E5657" s="245"/>
      <c r="F5657" s="246"/>
      <c r="G5657" s="196"/>
      <c r="H5657" s="196"/>
      <c r="I5657" s="196"/>
      <c r="J5657" s="196"/>
      <c r="K5657" s="196"/>
      <c r="L5657" s="223"/>
    </row>
    <row r="5658" spans="1:12" ht="25.5" customHeight="1">
      <c r="A5658" s="195"/>
      <c r="B5658" s="277"/>
      <c r="C5658" s="244"/>
      <c r="D5658" s="244"/>
      <c r="E5658" s="245"/>
      <c r="F5658" s="246"/>
      <c r="G5658" s="196"/>
      <c r="H5658" s="196"/>
      <c r="I5658" s="196"/>
      <c r="J5658" s="196"/>
      <c r="K5658" s="196"/>
      <c r="L5658" s="223"/>
    </row>
    <row r="5659" spans="1:12" ht="25.5" customHeight="1">
      <c r="A5659" s="195"/>
      <c r="B5659" s="277"/>
      <c r="C5659" s="244"/>
      <c r="D5659" s="244"/>
      <c r="E5659" s="245"/>
      <c r="F5659" s="246"/>
      <c r="G5659" s="196"/>
      <c r="H5659" s="196"/>
      <c r="I5659" s="196"/>
      <c r="J5659" s="196"/>
      <c r="K5659" s="196"/>
      <c r="L5659" s="223"/>
    </row>
    <row r="5660" spans="1:12" ht="25.5" customHeight="1">
      <c r="A5660" s="195"/>
      <c r="B5660" s="277"/>
      <c r="C5660" s="244"/>
      <c r="D5660" s="244"/>
      <c r="E5660" s="245"/>
      <c r="F5660" s="246"/>
      <c r="G5660" s="196"/>
      <c r="H5660" s="196"/>
      <c r="I5660" s="196"/>
      <c r="J5660" s="196"/>
      <c r="K5660" s="196"/>
      <c r="L5660" s="223"/>
    </row>
    <row r="5661" spans="1:12" ht="25.5" customHeight="1">
      <c r="A5661" s="195"/>
      <c r="B5661" s="277"/>
      <c r="C5661" s="244"/>
      <c r="D5661" s="244"/>
      <c r="E5661" s="245"/>
      <c r="F5661" s="246"/>
      <c r="G5661" s="196"/>
      <c r="H5661" s="196"/>
      <c r="I5661" s="196"/>
      <c r="J5661" s="196"/>
      <c r="K5661" s="196"/>
      <c r="L5661" s="223"/>
    </row>
    <row r="5662" spans="1:12" ht="25.5" customHeight="1">
      <c r="A5662" s="195"/>
      <c r="B5662" s="277"/>
      <c r="C5662" s="244"/>
      <c r="D5662" s="244"/>
      <c r="E5662" s="245"/>
      <c r="F5662" s="246"/>
      <c r="G5662" s="196"/>
      <c r="H5662" s="196"/>
      <c r="I5662" s="196"/>
      <c r="J5662" s="196"/>
      <c r="K5662" s="196"/>
      <c r="L5662" s="223"/>
    </row>
    <row r="5663" spans="1:12" ht="25.5" customHeight="1">
      <c r="A5663" s="195"/>
      <c r="B5663" s="277"/>
      <c r="C5663" s="244"/>
      <c r="D5663" s="244"/>
      <c r="E5663" s="245"/>
      <c r="F5663" s="246"/>
      <c r="G5663" s="196"/>
      <c r="H5663" s="196"/>
      <c r="I5663" s="196"/>
      <c r="J5663" s="196"/>
      <c r="K5663" s="196"/>
      <c r="L5663" s="223"/>
    </row>
    <row r="5664" spans="1:12" ht="25.5" customHeight="1">
      <c r="A5664" s="195"/>
      <c r="B5664" s="277"/>
      <c r="C5664" s="244"/>
      <c r="D5664" s="244"/>
      <c r="E5664" s="245"/>
      <c r="F5664" s="246"/>
      <c r="G5664" s="196"/>
      <c r="H5664" s="196"/>
      <c r="I5664" s="196"/>
      <c r="J5664" s="196"/>
      <c r="K5664" s="196"/>
      <c r="L5664" s="223"/>
    </row>
    <row r="5665" spans="1:12" ht="25.5" customHeight="1">
      <c r="A5665" s="195"/>
      <c r="B5665" s="277"/>
      <c r="C5665" s="244"/>
      <c r="D5665" s="244"/>
      <c r="E5665" s="245"/>
      <c r="F5665" s="246"/>
      <c r="G5665" s="196"/>
      <c r="H5665" s="196"/>
      <c r="I5665" s="196"/>
      <c r="J5665" s="196"/>
      <c r="K5665" s="196"/>
      <c r="L5665" s="223"/>
    </row>
    <row r="5666" spans="1:12" ht="25.5" customHeight="1">
      <c r="A5666" s="195"/>
      <c r="B5666" s="277"/>
      <c r="C5666" s="244"/>
      <c r="D5666" s="244"/>
      <c r="E5666" s="245"/>
      <c r="F5666" s="246"/>
      <c r="G5666" s="196"/>
      <c r="H5666" s="196"/>
      <c r="I5666" s="196"/>
      <c r="J5666" s="196"/>
      <c r="K5666" s="196"/>
      <c r="L5666" s="223"/>
    </row>
    <row r="5667" spans="1:12" ht="25.5" customHeight="1">
      <c r="A5667" s="195"/>
      <c r="B5667" s="277"/>
      <c r="C5667" s="244"/>
      <c r="D5667" s="244"/>
      <c r="E5667" s="245"/>
      <c r="F5667" s="246"/>
      <c r="G5667" s="196"/>
      <c r="H5667" s="196"/>
      <c r="I5667" s="196"/>
      <c r="J5667" s="196"/>
      <c r="K5667" s="196"/>
      <c r="L5667" s="223"/>
    </row>
    <row r="5668" spans="1:12" ht="25.5" customHeight="1">
      <c r="A5668" s="195"/>
      <c r="B5668" s="277"/>
      <c r="C5668" s="244"/>
      <c r="D5668" s="244"/>
      <c r="E5668" s="245"/>
      <c r="F5668" s="246"/>
      <c r="G5668" s="196"/>
      <c r="H5668" s="196"/>
      <c r="I5668" s="196"/>
      <c r="J5668" s="196"/>
      <c r="K5668" s="196"/>
      <c r="L5668" s="223"/>
    </row>
    <row r="5669" spans="1:12" ht="25.5" customHeight="1">
      <c r="A5669" s="195"/>
      <c r="B5669" s="277"/>
      <c r="C5669" s="244"/>
      <c r="D5669" s="244"/>
      <c r="E5669" s="245"/>
      <c r="F5669" s="246"/>
      <c r="G5669" s="196"/>
      <c r="H5669" s="196"/>
      <c r="I5669" s="196"/>
      <c r="J5669" s="196"/>
      <c r="K5669" s="196"/>
      <c r="L5669" s="223"/>
    </row>
    <row r="5670" spans="1:12" ht="25.5" customHeight="1">
      <c r="A5670" s="195"/>
      <c r="B5670" s="277"/>
      <c r="C5670" s="244"/>
      <c r="D5670" s="244"/>
      <c r="E5670" s="245"/>
      <c r="F5670" s="246"/>
      <c r="G5670" s="196"/>
      <c r="H5670" s="196"/>
      <c r="I5670" s="196"/>
      <c r="J5670" s="196"/>
      <c r="K5670" s="196"/>
      <c r="L5670" s="223"/>
    </row>
    <row r="5671" spans="1:12" ht="25.5" customHeight="1">
      <c r="A5671" s="195"/>
      <c r="B5671" s="277"/>
      <c r="C5671" s="244"/>
      <c r="D5671" s="244"/>
      <c r="E5671" s="245"/>
      <c r="F5671" s="246"/>
      <c r="G5671" s="196"/>
      <c r="H5671" s="196"/>
      <c r="I5671" s="196"/>
      <c r="J5671" s="196"/>
      <c r="K5671" s="196"/>
      <c r="L5671" s="223"/>
    </row>
    <row r="5672" spans="1:12" ht="25.5" customHeight="1">
      <c r="A5672" s="195"/>
      <c r="B5672" s="277"/>
      <c r="C5672" s="244"/>
      <c r="D5672" s="244"/>
      <c r="E5672" s="245"/>
      <c r="F5672" s="246"/>
      <c r="G5672" s="196"/>
      <c r="H5672" s="196"/>
      <c r="I5672" s="196"/>
      <c r="J5672" s="196"/>
      <c r="K5672" s="196"/>
      <c r="L5672" s="223"/>
    </row>
    <row r="5673" spans="1:12" ht="25.5" customHeight="1">
      <c r="A5673" s="195"/>
      <c r="B5673" s="277"/>
      <c r="C5673" s="244"/>
      <c r="D5673" s="244"/>
      <c r="E5673" s="245"/>
      <c r="F5673" s="246"/>
      <c r="G5673" s="196"/>
      <c r="H5673" s="196"/>
      <c r="I5673" s="196"/>
      <c r="J5673" s="196"/>
      <c r="K5673" s="196"/>
      <c r="L5673" s="223"/>
    </row>
    <row r="5674" spans="1:12" ht="25.5" customHeight="1">
      <c r="A5674" s="195"/>
      <c r="B5674" s="277"/>
      <c r="C5674" s="244"/>
      <c r="D5674" s="244"/>
      <c r="E5674" s="245"/>
      <c r="F5674" s="246"/>
      <c r="G5674" s="196"/>
      <c r="H5674" s="196"/>
      <c r="I5674" s="196"/>
      <c r="J5674" s="196"/>
      <c r="K5674" s="196"/>
      <c r="L5674" s="223"/>
    </row>
    <row r="5675" spans="1:12" ht="25.5" customHeight="1">
      <c r="A5675" s="195"/>
      <c r="B5675" s="277"/>
      <c r="C5675" s="244"/>
      <c r="D5675" s="244"/>
      <c r="E5675" s="245"/>
      <c r="F5675" s="246"/>
      <c r="G5675" s="196"/>
      <c r="H5675" s="196"/>
      <c r="I5675" s="196"/>
      <c r="J5675" s="196"/>
      <c r="K5675" s="196"/>
      <c r="L5675" s="223"/>
    </row>
    <row r="5676" spans="1:12" ht="25.5" customHeight="1">
      <c r="A5676" s="195"/>
      <c r="B5676" s="277"/>
      <c r="C5676" s="244"/>
      <c r="D5676" s="244"/>
      <c r="E5676" s="245"/>
      <c r="F5676" s="246"/>
      <c r="G5676" s="196"/>
      <c r="H5676" s="196"/>
      <c r="I5676" s="196"/>
      <c r="J5676" s="196"/>
      <c r="K5676" s="196"/>
      <c r="L5676" s="223"/>
    </row>
    <row r="5677" spans="1:12" ht="25.5" customHeight="1">
      <c r="A5677" s="195"/>
      <c r="B5677" s="277"/>
      <c r="C5677" s="244"/>
      <c r="D5677" s="244"/>
      <c r="E5677" s="245"/>
      <c r="F5677" s="246"/>
      <c r="G5677" s="196"/>
      <c r="H5677" s="196"/>
      <c r="I5677" s="196"/>
      <c r="J5677" s="196"/>
      <c r="K5677" s="196"/>
      <c r="L5677" s="223"/>
    </row>
    <row r="5678" spans="1:12" ht="25.5" customHeight="1">
      <c r="A5678" s="195"/>
      <c r="B5678" s="277"/>
      <c r="C5678" s="244"/>
      <c r="D5678" s="244"/>
      <c r="E5678" s="245"/>
      <c r="F5678" s="246"/>
      <c r="G5678" s="196"/>
      <c r="H5678" s="196"/>
      <c r="I5678" s="196"/>
      <c r="J5678" s="196"/>
      <c r="K5678" s="196"/>
      <c r="L5678" s="223"/>
    </row>
    <row r="5679" spans="1:12" ht="25.5" customHeight="1">
      <c r="A5679" s="195"/>
      <c r="B5679" s="277"/>
      <c r="C5679" s="244"/>
      <c r="D5679" s="244"/>
      <c r="E5679" s="245"/>
      <c r="F5679" s="246"/>
      <c r="G5679" s="196"/>
      <c r="H5679" s="196"/>
      <c r="I5679" s="196"/>
      <c r="J5679" s="196"/>
      <c r="K5679" s="196"/>
      <c r="L5679" s="223"/>
    </row>
    <row r="5680" spans="1:12" ht="25.5" customHeight="1">
      <c r="A5680" s="195"/>
      <c r="B5680" s="277"/>
      <c r="C5680" s="244"/>
      <c r="D5680" s="244"/>
      <c r="E5680" s="245"/>
      <c r="F5680" s="246"/>
      <c r="G5680" s="196"/>
      <c r="H5680" s="196"/>
      <c r="I5680" s="196"/>
      <c r="J5680" s="196"/>
      <c r="K5680" s="196"/>
      <c r="L5680" s="223"/>
    </row>
    <row r="5681" spans="1:12" ht="25.5" customHeight="1">
      <c r="A5681" s="195"/>
      <c r="B5681" s="277"/>
      <c r="C5681" s="244"/>
      <c r="D5681" s="244"/>
      <c r="E5681" s="245"/>
      <c r="F5681" s="246"/>
      <c r="G5681" s="196"/>
      <c r="H5681" s="196"/>
      <c r="I5681" s="196"/>
      <c r="J5681" s="196"/>
      <c r="K5681" s="196"/>
      <c r="L5681" s="223"/>
    </row>
    <row r="5682" spans="1:12" ht="25.5" customHeight="1">
      <c r="A5682" s="195"/>
      <c r="B5682" s="277"/>
      <c r="C5682" s="244"/>
      <c r="D5682" s="244"/>
      <c r="E5682" s="245"/>
      <c r="F5682" s="246"/>
      <c r="G5682" s="196"/>
      <c r="H5682" s="196"/>
      <c r="I5682" s="196"/>
      <c r="J5682" s="196"/>
      <c r="K5682" s="196"/>
      <c r="L5682" s="223"/>
    </row>
    <row r="5683" spans="1:12" ht="25.5" customHeight="1">
      <c r="A5683" s="195"/>
      <c r="B5683" s="277"/>
      <c r="C5683" s="244"/>
      <c r="D5683" s="244"/>
      <c r="E5683" s="245"/>
      <c r="F5683" s="246"/>
      <c r="G5683" s="196"/>
      <c r="H5683" s="196"/>
      <c r="I5683" s="196"/>
      <c r="J5683" s="196"/>
      <c r="K5683" s="196"/>
      <c r="L5683" s="223"/>
    </row>
    <row r="5684" spans="1:12" ht="25.5" customHeight="1">
      <c r="A5684" s="195"/>
      <c r="B5684" s="277"/>
      <c r="C5684" s="244"/>
      <c r="D5684" s="244"/>
      <c r="E5684" s="245"/>
      <c r="F5684" s="246"/>
      <c r="G5684" s="196"/>
      <c r="H5684" s="196"/>
      <c r="I5684" s="196"/>
      <c r="J5684" s="196"/>
      <c r="K5684" s="196"/>
      <c r="L5684" s="223"/>
    </row>
    <row r="5685" spans="1:12" ht="25.5" customHeight="1">
      <c r="A5685" s="195"/>
      <c r="B5685" s="277"/>
      <c r="C5685" s="244"/>
      <c r="D5685" s="244"/>
      <c r="E5685" s="245"/>
      <c r="F5685" s="246"/>
      <c r="G5685" s="196"/>
      <c r="H5685" s="196"/>
      <c r="I5685" s="196"/>
      <c r="J5685" s="196"/>
      <c r="K5685" s="196"/>
      <c r="L5685" s="223"/>
    </row>
    <row r="5686" spans="1:12" ht="25.5" customHeight="1">
      <c r="A5686" s="195"/>
      <c r="B5686" s="277"/>
      <c r="C5686" s="244"/>
      <c r="D5686" s="244"/>
      <c r="E5686" s="245"/>
      <c r="F5686" s="246"/>
      <c r="G5686" s="196"/>
      <c r="H5686" s="196"/>
      <c r="I5686" s="196"/>
      <c r="J5686" s="196"/>
      <c r="K5686" s="196"/>
      <c r="L5686" s="223"/>
    </row>
    <row r="5687" spans="1:12" ht="25.5" customHeight="1">
      <c r="A5687" s="195"/>
      <c r="B5687" s="277"/>
      <c r="C5687" s="244"/>
      <c r="D5687" s="244"/>
      <c r="E5687" s="245"/>
      <c r="F5687" s="246"/>
      <c r="G5687" s="196"/>
      <c r="H5687" s="196"/>
      <c r="I5687" s="196"/>
      <c r="J5687" s="196"/>
      <c r="K5687" s="196"/>
      <c r="L5687" s="223"/>
    </row>
    <row r="5688" spans="1:12" ht="25.5" customHeight="1">
      <c r="A5688" s="195"/>
      <c r="B5688" s="277"/>
      <c r="C5688" s="244"/>
      <c r="D5688" s="244"/>
      <c r="E5688" s="245"/>
      <c r="F5688" s="246"/>
      <c r="G5688" s="196"/>
      <c r="H5688" s="196"/>
      <c r="I5688" s="196"/>
      <c r="J5688" s="196"/>
      <c r="K5688" s="196"/>
      <c r="L5688" s="223"/>
    </row>
    <row r="5689" spans="1:12" ht="25.5" customHeight="1">
      <c r="A5689" s="195"/>
      <c r="B5689" s="277"/>
      <c r="C5689" s="244"/>
      <c r="D5689" s="244"/>
      <c r="E5689" s="245"/>
      <c r="F5689" s="246"/>
      <c r="G5689" s="196"/>
      <c r="H5689" s="196"/>
      <c r="I5689" s="196"/>
      <c r="J5689" s="196"/>
      <c r="K5689" s="196"/>
      <c r="L5689" s="223"/>
    </row>
    <row r="5690" spans="1:12" ht="25.5" customHeight="1">
      <c r="A5690" s="195"/>
      <c r="B5690" s="277"/>
      <c r="C5690" s="244"/>
      <c r="D5690" s="244"/>
      <c r="E5690" s="245"/>
      <c r="F5690" s="246"/>
      <c r="G5690" s="196"/>
      <c r="H5690" s="196"/>
      <c r="I5690" s="196"/>
      <c r="J5690" s="196"/>
      <c r="K5690" s="196"/>
      <c r="L5690" s="223"/>
    </row>
    <row r="5691" spans="1:12" ht="25.5" customHeight="1">
      <c r="A5691" s="195"/>
      <c r="B5691" s="277"/>
      <c r="C5691" s="244"/>
      <c r="D5691" s="244"/>
      <c r="E5691" s="245"/>
      <c r="F5691" s="246"/>
      <c r="G5691" s="196"/>
      <c r="H5691" s="196"/>
      <c r="I5691" s="196"/>
      <c r="J5691" s="196"/>
      <c r="K5691" s="196"/>
      <c r="L5691" s="223"/>
    </row>
    <row r="5692" spans="1:12" ht="25.5" customHeight="1">
      <c r="A5692" s="195"/>
      <c r="B5692" s="277"/>
      <c r="C5692" s="244"/>
      <c r="D5692" s="244"/>
      <c r="E5692" s="245"/>
      <c r="F5692" s="246"/>
      <c r="G5692" s="196"/>
      <c r="H5692" s="196"/>
      <c r="I5692" s="196"/>
      <c r="J5692" s="196"/>
      <c r="K5692" s="196"/>
      <c r="L5692" s="223"/>
    </row>
    <row r="5693" spans="1:12" ht="25.5" customHeight="1">
      <c r="A5693" s="195"/>
      <c r="B5693" s="277"/>
      <c r="C5693" s="244"/>
      <c r="D5693" s="244"/>
      <c r="E5693" s="245"/>
      <c r="F5693" s="246"/>
      <c r="G5693" s="196"/>
      <c r="H5693" s="196"/>
      <c r="I5693" s="196"/>
      <c r="J5693" s="196"/>
      <c r="K5693" s="196"/>
      <c r="L5693" s="223"/>
    </row>
    <row r="5694" spans="1:12" ht="25.5" customHeight="1">
      <c r="A5694" s="195"/>
      <c r="B5694" s="277"/>
      <c r="C5694" s="244"/>
      <c r="D5694" s="244"/>
      <c r="E5694" s="245"/>
      <c r="F5694" s="246"/>
      <c r="G5694" s="196"/>
      <c r="H5694" s="196"/>
      <c r="I5694" s="196"/>
      <c r="J5694" s="196"/>
      <c r="K5694" s="196"/>
      <c r="L5694" s="223"/>
    </row>
    <row r="5695" spans="1:12" ht="25.5" customHeight="1">
      <c r="A5695" s="195"/>
      <c r="B5695" s="277"/>
      <c r="C5695" s="244"/>
      <c r="D5695" s="244"/>
      <c r="E5695" s="245"/>
      <c r="F5695" s="246"/>
      <c r="G5695" s="196"/>
      <c r="H5695" s="196"/>
      <c r="I5695" s="196"/>
      <c r="J5695" s="196"/>
      <c r="K5695" s="196"/>
      <c r="L5695" s="223"/>
    </row>
    <row r="5696" spans="1:12" ht="25.5" customHeight="1">
      <c r="A5696" s="195"/>
      <c r="B5696" s="277"/>
      <c r="C5696" s="244"/>
      <c r="D5696" s="244"/>
      <c r="E5696" s="245"/>
      <c r="F5696" s="246"/>
      <c r="G5696" s="196"/>
      <c r="H5696" s="196"/>
      <c r="I5696" s="196"/>
      <c r="J5696" s="196"/>
      <c r="K5696" s="196"/>
      <c r="L5696" s="223"/>
    </row>
    <row r="5697" spans="1:12" ht="25.5" customHeight="1">
      <c r="A5697" s="195"/>
      <c r="B5697" s="277"/>
      <c r="C5697" s="244"/>
      <c r="D5697" s="244"/>
      <c r="E5697" s="245"/>
      <c r="F5697" s="246"/>
      <c r="G5697" s="196"/>
      <c r="H5697" s="196"/>
      <c r="I5697" s="196"/>
      <c r="J5697" s="196"/>
      <c r="K5697" s="196"/>
      <c r="L5697" s="223"/>
    </row>
    <row r="5698" spans="1:12" ht="25.5" customHeight="1">
      <c r="A5698" s="195"/>
      <c r="B5698" s="277"/>
      <c r="C5698" s="244"/>
      <c r="D5698" s="244"/>
      <c r="E5698" s="245"/>
      <c r="F5698" s="246"/>
      <c r="G5698" s="196"/>
      <c r="H5698" s="196"/>
      <c r="I5698" s="196"/>
      <c r="J5698" s="196"/>
      <c r="K5698" s="196"/>
      <c r="L5698" s="223"/>
    </row>
    <row r="5699" spans="1:12" ht="25.5" customHeight="1">
      <c r="A5699" s="195"/>
      <c r="B5699" s="277"/>
      <c r="C5699" s="244"/>
      <c r="D5699" s="244"/>
      <c r="E5699" s="245"/>
      <c r="F5699" s="246"/>
      <c r="G5699" s="196"/>
      <c r="H5699" s="196"/>
      <c r="I5699" s="196"/>
      <c r="J5699" s="196"/>
      <c r="K5699" s="196"/>
      <c r="L5699" s="223"/>
    </row>
    <row r="5700" spans="1:12" ht="25.5" customHeight="1">
      <c r="A5700" s="195"/>
      <c r="B5700" s="277"/>
      <c r="C5700" s="244"/>
      <c r="D5700" s="244"/>
      <c r="E5700" s="245"/>
      <c r="F5700" s="246"/>
      <c r="G5700" s="196"/>
      <c r="H5700" s="196"/>
      <c r="I5700" s="196"/>
      <c r="J5700" s="196"/>
      <c r="K5700" s="196"/>
      <c r="L5700" s="223"/>
    </row>
    <row r="5701" spans="1:12" ht="25.5" customHeight="1">
      <c r="A5701" s="195"/>
      <c r="B5701" s="277"/>
      <c r="C5701" s="244"/>
      <c r="D5701" s="244"/>
      <c r="E5701" s="245"/>
      <c r="F5701" s="246"/>
      <c r="G5701" s="196"/>
      <c r="H5701" s="196"/>
      <c r="I5701" s="196"/>
      <c r="J5701" s="196"/>
      <c r="K5701" s="196"/>
      <c r="L5701" s="223"/>
    </row>
    <row r="5702" spans="1:12" ht="25.5" customHeight="1">
      <c r="A5702" s="195"/>
      <c r="B5702" s="277"/>
      <c r="C5702" s="244"/>
      <c r="D5702" s="244"/>
      <c r="E5702" s="245"/>
      <c r="F5702" s="246"/>
      <c r="G5702" s="196"/>
      <c r="H5702" s="196"/>
      <c r="I5702" s="196"/>
      <c r="J5702" s="196"/>
      <c r="K5702" s="196"/>
      <c r="L5702" s="223"/>
    </row>
    <row r="5703" spans="1:12" ht="25.5" customHeight="1">
      <c r="A5703" s="195"/>
      <c r="B5703" s="277"/>
      <c r="C5703" s="244"/>
      <c r="D5703" s="244"/>
      <c r="E5703" s="245"/>
      <c r="F5703" s="246"/>
      <c r="G5703" s="196"/>
      <c r="H5703" s="196"/>
      <c r="I5703" s="196"/>
      <c r="J5703" s="196"/>
      <c r="K5703" s="196"/>
      <c r="L5703" s="223"/>
    </row>
    <row r="5704" spans="1:12" ht="25.5" customHeight="1">
      <c r="A5704" s="195"/>
      <c r="B5704" s="277"/>
      <c r="C5704" s="244"/>
      <c r="D5704" s="244"/>
      <c r="E5704" s="245"/>
      <c r="F5704" s="246"/>
      <c r="G5704" s="196"/>
      <c r="H5704" s="196"/>
      <c r="I5704" s="196"/>
      <c r="J5704" s="196"/>
      <c r="K5704" s="196"/>
      <c r="L5704" s="223"/>
    </row>
    <row r="5705" spans="1:12" ht="25.5" customHeight="1">
      <c r="A5705" s="195"/>
      <c r="B5705" s="277"/>
      <c r="C5705" s="244"/>
      <c r="D5705" s="244"/>
      <c r="E5705" s="245"/>
      <c r="F5705" s="246"/>
      <c r="G5705" s="196"/>
      <c r="H5705" s="196"/>
      <c r="I5705" s="196"/>
      <c r="J5705" s="196"/>
      <c r="K5705" s="196"/>
      <c r="L5705" s="223"/>
    </row>
    <row r="5706" spans="1:12" ht="25.5" customHeight="1">
      <c r="A5706" s="195"/>
      <c r="B5706" s="277"/>
      <c r="C5706" s="244"/>
      <c r="D5706" s="244"/>
      <c r="E5706" s="245"/>
      <c r="F5706" s="246"/>
      <c r="G5706" s="196"/>
      <c r="H5706" s="196"/>
      <c r="I5706" s="196"/>
      <c r="J5706" s="196"/>
      <c r="K5706" s="196"/>
      <c r="L5706" s="223"/>
    </row>
    <row r="5707" spans="1:12" ht="25.5" customHeight="1">
      <c r="A5707" s="195"/>
      <c r="B5707" s="277"/>
      <c r="C5707" s="244"/>
      <c r="D5707" s="244"/>
      <c r="E5707" s="245"/>
      <c r="F5707" s="246"/>
      <c r="G5707" s="196"/>
      <c r="H5707" s="196"/>
      <c r="I5707" s="196"/>
      <c r="J5707" s="196"/>
      <c r="K5707" s="196"/>
      <c r="L5707" s="223"/>
    </row>
    <row r="5708" spans="1:12" ht="25.5" customHeight="1">
      <c r="A5708" s="195"/>
      <c r="B5708" s="277"/>
      <c r="C5708" s="244"/>
      <c r="D5708" s="244"/>
      <c r="E5708" s="245"/>
      <c r="F5708" s="246"/>
      <c r="G5708" s="196"/>
      <c r="H5708" s="196"/>
      <c r="I5708" s="196"/>
      <c r="J5708" s="196"/>
      <c r="K5708" s="196"/>
      <c r="L5708" s="223"/>
    </row>
    <row r="5709" spans="1:12" ht="25.5" customHeight="1">
      <c r="A5709" s="195"/>
      <c r="B5709" s="277"/>
      <c r="C5709" s="244"/>
      <c r="D5709" s="244"/>
      <c r="E5709" s="245"/>
      <c r="F5709" s="246"/>
      <c r="G5709" s="196"/>
      <c r="H5709" s="196"/>
      <c r="I5709" s="196"/>
      <c r="J5709" s="196"/>
      <c r="K5709" s="196"/>
      <c r="L5709" s="223"/>
    </row>
    <row r="5710" spans="1:12" ht="25.5" customHeight="1">
      <c r="A5710" s="195"/>
      <c r="B5710" s="277"/>
      <c r="C5710" s="244"/>
      <c r="D5710" s="244"/>
      <c r="E5710" s="245"/>
      <c r="F5710" s="246"/>
      <c r="G5710" s="196"/>
      <c r="H5710" s="196"/>
      <c r="I5710" s="196"/>
      <c r="J5710" s="196"/>
      <c r="K5710" s="196"/>
      <c r="L5710" s="223"/>
    </row>
    <row r="5711" spans="1:12" ht="25.5" customHeight="1">
      <c r="A5711" s="195"/>
      <c r="B5711" s="277"/>
      <c r="C5711" s="244"/>
      <c r="D5711" s="244"/>
      <c r="E5711" s="245"/>
      <c r="F5711" s="246"/>
      <c r="G5711" s="196"/>
      <c r="H5711" s="196"/>
      <c r="I5711" s="196"/>
      <c r="J5711" s="196"/>
      <c r="K5711" s="196"/>
      <c r="L5711" s="223"/>
    </row>
    <row r="5712" spans="1:12" ht="25.5" customHeight="1">
      <c r="A5712" s="195"/>
      <c r="B5712" s="277"/>
      <c r="C5712" s="244"/>
      <c r="D5712" s="244"/>
      <c r="E5712" s="245"/>
      <c r="F5712" s="246"/>
      <c r="G5712" s="196"/>
      <c r="H5712" s="196"/>
      <c r="I5712" s="196"/>
      <c r="J5712" s="196"/>
      <c r="K5712" s="196"/>
      <c r="L5712" s="223"/>
    </row>
    <row r="5713" spans="1:12" ht="25.5" customHeight="1">
      <c r="A5713" s="195"/>
      <c r="B5713" s="277"/>
      <c r="C5713" s="244"/>
      <c r="D5713" s="244"/>
      <c r="E5713" s="245"/>
      <c r="F5713" s="246"/>
      <c r="G5713" s="196"/>
      <c r="H5713" s="196"/>
      <c r="I5713" s="196"/>
      <c r="J5713" s="196"/>
      <c r="K5713" s="196"/>
      <c r="L5713" s="223"/>
    </row>
    <row r="5714" spans="1:12" ht="25.5" customHeight="1">
      <c r="A5714" s="195"/>
      <c r="B5714" s="277"/>
      <c r="C5714" s="244"/>
      <c r="D5714" s="244"/>
      <c r="E5714" s="245"/>
      <c r="F5714" s="246"/>
      <c r="G5714" s="196"/>
      <c r="H5714" s="196"/>
      <c r="I5714" s="196"/>
      <c r="J5714" s="196"/>
      <c r="K5714" s="196"/>
      <c r="L5714" s="223"/>
    </row>
    <row r="5715" spans="1:12" ht="25.5" customHeight="1">
      <c r="A5715" s="195"/>
      <c r="B5715" s="277"/>
      <c r="C5715" s="244"/>
      <c r="D5715" s="244"/>
      <c r="E5715" s="245"/>
      <c r="F5715" s="246"/>
      <c r="G5715" s="196"/>
      <c r="H5715" s="196"/>
      <c r="I5715" s="196"/>
      <c r="J5715" s="196"/>
      <c r="K5715" s="196"/>
      <c r="L5715" s="223"/>
    </row>
    <row r="5716" spans="1:12" ht="25.5" customHeight="1">
      <c r="A5716" s="195"/>
      <c r="B5716" s="277"/>
      <c r="C5716" s="244"/>
      <c r="D5716" s="244"/>
      <c r="E5716" s="245"/>
      <c r="F5716" s="246"/>
      <c r="G5716" s="196"/>
      <c r="H5716" s="196"/>
      <c r="I5716" s="196"/>
      <c r="J5716" s="196"/>
      <c r="K5716" s="196"/>
      <c r="L5716" s="223"/>
    </row>
    <row r="5717" spans="1:12" ht="25.5" customHeight="1">
      <c r="A5717" s="195"/>
      <c r="B5717" s="277"/>
      <c r="C5717" s="244"/>
      <c r="D5717" s="244"/>
      <c r="E5717" s="245"/>
      <c r="F5717" s="246"/>
      <c r="G5717" s="196"/>
      <c r="H5717" s="196"/>
      <c r="I5717" s="196"/>
      <c r="J5717" s="196"/>
      <c r="K5717" s="196"/>
      <c r="L5717" s="223"/>
    </row>
    <row r="5718" spans="1:12" ht="25.5" customHeight="1">
      <c r="A5718" s="195"/>
      <c r="B5718" s="277"/>
      <c r="C5718" s="244"/>
      <c r="D5718" s="244"/>
      <c r="E5718" s="245"/>
      <c r="F5718" s="246"/>
      <c r="G5718" s="196"/>
      <c r="H5718" s="196"/>
      <c r="I5718" s="196"/>
      <c r="J5718" s="196"/>
      <c r="K5718" s="196"/>
      <c r="L5718" s="223"/>
    </row>
    <row r="5719" spans="1:12" ht="25.5" customHeight="1">
      <c r="A5719" s="195"/>
      <c r="B5719" s="277"/>
      <c r="C5719" s="244"/>
      <c r="D5719" s="244"/>
      <c r="E5719" s="245"/>
      <c r="F5719" s="246"/>
      <c r="G5719" s="196"/>
      <c r="H5719" s="196"/>
      <c r="I5719" s="196"/>
      <c r="J5719" s="196"/>
      <c r="K5719" s="196"/>
      <c r="L5719" s="223"/>
    </row>
    <row r="5720" spans="1:12" ht="25.5" customHeight="1">
      <c r="A5720" s="195"/>
      <c r="B5720" s="277"/>
      <c r="C5720" s="244"/>
      <c r="D5720" s="244"/>
      <c r="E5720" s="245"/>
      <c r="F5720" s="246"/>
      <c r="G5720" s="196"/>
      <c r="H5720" s="196"/>
      <c r="I5720" s="196"/>
      <c r="J5720" s="196"/>
      <c r="K5720" s="196"/>
      <c r="L5720" s="223"/>
    </row>
    <row r="5721" spans="1:12" ht="25.5" customHeight="1">
      <c r="A5721" s="195"/>
      <c r="B5721" s="277"/>
      <c r="C5721" s="244"/>
      <c r="D5721" s="244"/>
      <c r="E5721" s="245"/>
      <c r="F5721" s="246"/>
      <c r="G5721" s="196"/>
      <c r="H5721" s="196"/>
      <c r="I5721" s="196"/>
      <c r="J5721" s="196"/>
      <c r="K5721" s="196"/>
      <c r="L5721" s="223"/>
    </row>
    <row r="5722" spans="1:12" ht="25.5" customHeight="1">
      <c r="A5722" s="195"/>
      <c r="B5722" s="277"/>
      <c r="C5722" s="244"/>
      <c r="D5722" s="244"/>
      <c r="E5722" s="245"/>
      <c r="F5722" s="246"/>
      <c r="G5722" s="196"/>
      <c r="H5722" s="196"/>
      <c r="I5722" s="196"/>
      <c r="J5722" s="196"/>
      <c r="K5722" s="196"/>
      <c r="L5722" s="223"/>
    </row>
    <row r="5723" spans="1:12" ht="25.5" customHeight="1">
      <c r="A5723" s="195"/>
      <c r="B5723" s="277"/>
      <c r="C5723" s="244"/>
      <c r="D5723" s="244"/>
      <c r="E5723" s="245"/>
      <c r="F5723" s="246"/>
      <c r="G5723" s="196"/>
      <c r="H5723" s="196"/>
      <c r="I5723" s="196"/>
      <c r="J5723" s="196"/>
      <c r="K5723" s="196"/>
      <c r="L5723" s="223"/>
    </row>
    <row r="5724" spans="1:12" ht="25.5" customHeight="1">
      <c r="A5724" s="195"/>
      <c r="B5724" s="277"/>
      <c r="C5724" s="244"/>
      <c r="D5724" s="244"/>
      <c r="E5724" s="245"/>
      <c r="F5724" s="246"/>
      <c r="G5724" s="196"/>
      <c r="H5724" s="196"/>
      <c r="I5724" s="196"/>
      <c r="J5724" s="196"/>
      <c r="K5724" s="196"/>
      <c r="L5724" s="223"/>
    </row>
    <row r="5725" spans="1:12" ht="25.5" customHeight="1">
      <c r="A5725" s="195"/>
      <c r="B5725" s="277"/>
      <c r="C5725" s="244"/>
      <c r="D5725" s="244"/>
      <c r="E5725" s="245"/>
      <c r="F5725" s="246"/>
      <c r="G5725" s="196"/>
      <c r="H5725" s="196"/>
      <c r="I5725" s="196"/>
      <c r="J5725" s="196"/>
      <c r="K5725" s="196"/>
      <c r="L5725" s="223"/>
    </row>
    <row r="5726" spans="1:12" ht="25.5" customHeight="1">
      <c r="A5726" s="195"/>
      <c r="B5726" s="277"/>
      <c r="C5726" s="244"/>
      <c r="D5726" s="244"/>
      <c r="E5726" s="245"/>
      <c r="F5726" s="246"/>
      <c r="G5726" s="196"/>
      <c r="H5726" s="196"/>
      <c r="I5726" s="196"/>
      <c r="J5726" s="196"/>
      <c r="K5726" s="196"/>
      <c r="L5726" s="223"/>
    </row>
    <row r="5727" spans="1:12" ht="25.5" customHeight="1">
      <c r="A5727" s="195"/>
      <c r="B5727" s="277"/>
      <c r="C5727" s="244"/>
      <c r="D5727" s="244"/>
      <c r="E5727" s="245"/>
      <c r="F5727" s="246"/>
      <c r="G5727" s="196"/>
      <c r="H5727" s="196"/>
      <c r="I5727" s="196"/>
      <c r="J5727" s="196"/>
      <c r="K5727" s="196"/>
      <c r="L5727" s="223"/>
    </row>
    <row r="5728" spans="1:12" ht="25.5" customHeight="1">
      <c r="A5728" s="195"/>
      <c r="B5728" s="277"/>
      <c r="C5728" s="244"/>
      <c r="D5728" s="244"/>
      <c r="E5728" s="245"/>
      <c r="F5728" s="246"/>
      <c r="G5728" s="196"/>
      <c r="H5728" s="196"/>
      <c r="I5728" s="196"/>
      <c r="J5728" s="196"/>
      <c r="K5728" s="196"/>
      <c r="L5728" s="223"/>
    </row>
    <row r="5729" spans="1:12" ht="25.5" customHeight="1">
      <c r="A5729" s="195"/>
      <c r="B5729" s="277"/>
      <c r="C5729" s="244"/>
      <c r="D5729" s="244"/>
      <c r="E5729" s="245"/>
      <c r="F5729" s="246"/>
      <c r="G5729" s="196"/>
      <c r="H5729" s="196"/>
      <c r="I5729" s="196"/>
      <c r="J5729" s="196"/>
      <c r="K5729" s="196"/>
      <c r="L5729" s="223"/>
    </row>
    <row r="5730" spans="1:12" ht="25.5" customHeight="1">
      <c r="A5730" s="195"/>
      <c r="B5730" s="277"/>
      <c r="C5730" s="244"/>
      <c r="D5730" s="244"/>
      <c r="E5730" s="245"/>
      <c r="F5730" s="246"/>
      <c r="G5730" s="196"/>
      <c r="H5730" s="196"/>
      <c r="I5730" s="196"/>
      <c r="J5730" s="196"/>
      <c r="K5730" s="196"/>
      <c r="L5730" s="223"/>
    </row>
    <row r="5731" spans="1:12" ht="25.5" customHeight="1">
      <c r="A5731" s="195"/>
      <c r="B5731" s="277"/>
      <c r="C5731" s="244"/>
      <c r="D5731" s="244"/>
      <c r="E5731" s="245"/>
      <c r="F5731" s="246"/>
      <c r="G5731" s="196"/>
      <c r="H5731" s="196"/>
      <c r="I5731" s="196"/>
      <c r="J5731" s="196"/>
      <c r="K5731" s="196"/>
      <c r="L5731" s="223"/>
    </row>
    <row r="5732" spans="1:12" ht="25.5" customHeight="1">
      <c r="A5732" s="195"/>
      <c r="B5732" s="277"/>
      <c r="C5732" s="244"/>
      <c r="D5732" s="244"/>
      <c r="E5732" s="245"/>
      <c r="F5732" s="246"/>
      <c r="G5732" s="196"/>
      <c r="H5732" s="196"/>
      <c r="I5732" s="196"/>
      <c r="J5732" s="196"/>
      <c r="K5732" s="196"/>
      <c r="L5732" s="223"/>
    </row>
    <row r="5733" spans="1:12" ht="25.5" customHeight="1">
      <c r="A5733" s="195"/>
      <c r="B5733" s="277"/>
      <c r="C5733" s="244"/>
      <c r="D5733" s="244"/>
      <c r="E5733" s="245"/>
      <c r="F5733" s="246"/>
      <c r="G5733" s="196"/>
      <c r="H5733" s="196"/>
      <c r="I5733" s="196"/>
      <c r="J5733" s="196"/>
      <c r="K5733" s="196"/>
      <c r="L5733" s="223"/>
    </row>
    <row r="5734" spans="1:12" ht="25.5" customHeight="1">
      <c r="A5734" s="195"/>
      <c r="B5734" s="277"/>
      <c r="C5734" s="244"/>
      <c r="D5734" s="244"/>
      <c r="E5734" s="245"/>
      <c r="F5734" s="246"/>
      <c r="G5734" s="196"/>
      <c r="H5734" s="196"/>
      <c r="I5734" s="196"/>
      <c r="J5734" s="196"/>
      <c r="K5734" s="196"/>
      <c r="L5734" s="223"/>
    </row>
    <row r="5735" spans="1:12" ht="25.5" customHeight="1">
      <c r="A5735" s="195"/>
      <c r="B5735" s="277"/>
      <c r="C5735" s="244"/>
      <c r="D5735" s="244"/>
      <c r="E5735" s="245"/>
      <c r="F5735" s="246"/>
      <c r="G5735" s="196"/>
      <c r="H5735" s="196"/>
      <c r="I5735" s="196"/>
      <c r="J5735" s="196"/>
      <c r="K5735" s="196"/>
      <c r="L5735" s="223"/>
    </row>
    <row r="5736" spans="1:12" ht="25.5" customHeight="1">
      <c r="A5736" s="195"/>
      <c r="B5736" s="277"/>
      <c r="C5736" s="244"/>
      <c r="D5736" s="244"/>
      <c r="E5736" s="245"/>
      <c r="F5736" s="246"/>
      <c r="G5736" s="196"/>
      <c r="H5736" s="196"/>
      <c r="I5736" s="196"/>
      <c r="J5736" s="196"/>
      <c r="K5736" s="196"/>
      <c r="L5736" s="223"/>
    </row>
    <row r="5737" spans="1:12" ht="25.5" customHeight="1">
      <c r="A5737" s="195"/>
      <c r="B5737" s="277"/>
      <c r="C5737" s="244"/>
      <c r="D5737" s="244"/>
      <c r="E5737" s="245"/>
      <c r="F5737" s="246"/>
      <c r="G5737" s="196"/>
      <c r="H5737" s="196"/>
      <c r="I5737" s="196"/>
      <c r="J5737" s="196"/>
      <c r="K5737" s="196"/>
      <c r="L5737" s="223"/>
    </row>
    <row r="5738" spans="1:12" ht="25.5" customHeight="1">
      <c r="A5738" s="195"/>
      <c r="B5738" s="277"/>
      <c r="C5738" s="244"/>
      <c r="D5738" s="244"/>
      <c r="E5738" s="245"/>
      <c r="F5738" s="246"/>
      <c r="G5738" s="196"/>
      <c r="H5738" s="196"/>
      <c r="I5738" s="196"/>
      <c r="J5738" s="196"/>
      <c r="K5738" s="196"/>
      <c r="L5738" s="223"/>
    </row>
    <row r="5739" spans="1:12" ht="25.5" customHeight="1">
      <c r="A5739" s="195"/>
      <c r="B5739" s="277"/>
      <c r="C5739" s="244"/>
      <c r="D5739" s="244"/>
      <c r="E5739" s="245"/>
      <c r="F5739" s="246"/>
      <c r="G5739" s="196"/>
      <c r="H5739" s="196"/>
      <c r="I5739" s="196"/>
      <c r="J5739" s="196"/>
      <c r="K5739" s="196"/>
      <c r="L5739" s="223"/>
    </row>
    <row r="5740" spans="1:12" ht="25.5" customHeight="1">
      <c r="A5740" s="195"/>
      <c r="B5740" s="277"/>
      <c r="C5740" s="244"/>
      <c r="D5740" s="244"/>
      <c r="E5740" s="245"/>
      <c r="F5740" s="246"/>
      <c r="G5740" s="196"/>
      <c r="H5740" s="196"/>
      <c r="I5740" s="196"/>
      <c r="J5740" s="196"/>
      <c r="K5740" s="196"/>
      <c r="L5740" s="223"/>
    </row>
    <row r="5741" spans="1:12" ht="25.5" customHeight="1">
      <c r="A5741" s="195"/>
      <c r="B5741" s="277"/>
      <c r="C5741" s="244"/>
      <c r="D5741" s="244"/>
      <c r="E5741" s="245"/>
      <c r="F5741" s="246"/>
      <c r="G5741" s="196"/>
      <c r="H5741" s="196"/>
      <c r="I5741" s="196"/>
      <c r="J5741" s="196"/>
      <c r="K5741" s="196"/>
      <c r="L5741" s="223"/>
    </row>
    <row r="5742" spans="1:12" ht="25.5" customHeight="1">
      <c r="A5742" s="195"/>
      <c r="B5742" s="277"/>
      <c r="C5742" s="244"/>
      <c r="D5742" s="244"/>
      <c r="E5742" s="245"/>
      <c r="F5742" s="246"/>
      <c r="G5742" s="196"/>
      <c r="H5742" s="196"/>
      <c r="I5742" s="196"/>
      <c r="J5742" s="196"/>
      <c r="K5742" s="196"/>
      <c r="L5742" s="223"/>
    </row>
    <row r="5743" spans="1:12" ht="25.5" customHeight="1">
      <c r="A5743" s="195"/>
      <c r="B5743" s="277"/>
      <c r="C5743" s="244"/>
      <c r="D5743" s="244"/>
      <c r="E5743" s="245"/>
      <c r="F5743" s="246"/>
      <c r="G5743" s="196"/>
      <c r="H5743" s="196"/>
      <c r="I5743" s="196"/>
      <c r="J5743" s="196"/>
      <c r="K5743" s="196"/>
      <c r="L5743" s="223"/>
    </row>
    <row r="5744" spans="1:12" ht="25.5" customHeight="1">
      <c r="A5744" s="195"/>
      <c r="B5744" s="277"/>
      <c r="C5744" s="244"/>
      <c r="D5744" s="244"/>
      <c r="E5744" s="245"/>
      <c r="F5744" s="246"/>
      <c r="G5744" s="196"/>
      <c r="H5744" s="196"/>
      <c r="I5744" s="196"/>
      <c r="J5744" s="196"/>
      <c r="K5744" s="196"/>
      <c r="L5744" s="223"/>
    </row>
    <row r="5745" spans="1:12" ht="25.5" customHeight="1">
      <c r="A5745" s="195"/>
      <c r="B5745" s="277"/>
      <c r="C5745" s="244"/>
      <c r="D5745" s="244"/>
      <c r="E5745" s="245"/>
      <c r="F5745" s="246"/>
      <c r="G5745" s="196"/>
      <c r="H5745" s="196"/>
      <c r="I5745" s="196"/>
      <c r="J5745" s="196"/>
      <c r="K5745" s="196"/>
      <c r="L5745" s="223"/>
    </row>
    <row r="5746" spans="1:12" ht="25.5" customHeight="1">
      <c r="A5746" s="195"/>
      <c r="B5746" s="277"/>
      <c r="C5746" s="244"/>
      <c r="D5746" s="244"/>
      <c r="E5746" s="245"/>
      <c r="F5746" s="246"/>
      <c r="G5746" s="196"/>
      <c r="H5746" s="196"/>
      <c r="I5746" s="196"/>
      <c r="J5746" s="196"/>
      <c r="K5746" s="196"/>
      <c r="L5746" s="223"/>
    </row>
    <row r="5747" spans="1:12" ht="25.5" customHeight="1">
      <c r="A5747" s="195"/>
      <c r="B5747" s="277"/>
      <c r="C5747" s="244"/>
      <c r="D5747" s="244"/>
      <c r="E5747" s="245"/>
      <c r="F5747" s="246"/>
      <c r="G5747" s="196"/>
      <c r="H5747" s="196"/>
      <c r="I5747" s="196"/>
      <c r="J5747" s="196"/>
      <c r="K5747" s="196"/>
      <c r="L5747" s="223"/>
    </row>
    <row r="5748" spans="1:12" ht="25.5" customHeight="1">
      <c r="A5748" s="195"/>
      <c r="B5748" s="277"/>
      <c r="C5748" s="244"/>
      <c r="D5748" s="244"/>
      <c r="E5748" s="245"/>
      <c r="F5748" s="246"/>
      <c r="G5748" s="196"/>
      <c r="H5748" s="196"/>
      <c r="I5748" s="196"/>
      <c r="J5748" s="196"/>
      <c r="K5748" s="196"/>
      <c r="L5748" s="223"/>
    </row>
    <row r="5749" spans="1:12" ht="25.5" customHeight="1">
      <c r="A5749" s="195"/>
      <c r="B5749" s="277"/>
      <c r="C5749" s="244"/>
      <c r="D5749" s="244"/>
      <c r="E5749" s="245"/>
      <c r="F5749" s="246"/>
      <c r="G5749" s="196"/>
      <c r="H5749" s="196"/>
      <c r="I5749" s="196"/>
      <c r="J5749" s="196"/>
      <c r="K5749" s="196"/>
      <c r="L5749" s="223"/>
    </row>
    <row r="5750" spans="1:12" ht="25.5" customHeight="1">
      <c r="A5750" s="195"/>
      <c r="B5750" s="277"/>
      <c r="C5750" s="244"/>
      <c r="D5750" s="244"/>
      <c r="E5750" s="245"/>
      <c r="F5750" s="246"/>
      <c r="G5750" s="196"/>
      <c r="H5750" s="196"/>
      <c r="I5750" s="196"/>
      <c r="J5750" s="196"/>
      <c r="K5750" s="196"/>
      <c r="L5750" s="223"/>
    </row>
    <row r="5751" spans="1:12" ht="25.5" customHeight="1">
      <c r="A5751" s="195"/>
      <c r="B5751" s="277"/>
      <c r="C5751" s="244"/>
      <c r="D5751" s="244"/>
      <c r="E5751" s="245"/>
      <c r="F5751" s="246"/>
      <c r="G5751" s="196"/>
      <c r="H5751" s="196"/>
      <c r="I5751" s="196"/>
      <c r="J5751" s="196"/>
      <c r="K5751" s="196"/>
      <c r="L5751" s="223"/>
    </row>
    <row r="5752" spans="1:12" ht="25.5" customHeight="1">
      <c r="A5752" s="195"/>
      <c r="B5752" s="277"/>
      <c r="C5752" s="244"/>
      <c r="D5752" s="244"/>
      <c r="E5752" s="245"/>
      <c r="F5752" s="246"/>
      <c r="G5752" s="196"/>
      <c r="H5752" s="196"/>
      <c r="I5752" s="196"/>
      <c r="J5752" s="196"/>
      <c r="K5752" s="196"/>
      <c r="L5752" s="223"/>
    </row>
    <row r="5753" spans="1:12" ht="25.5" customHeight="1">
      <c r="A5753" s="195"/>
      <c r="B5753" s="277"/>
      <c r="C5753" s="244"/>
      <c r="D5753" s="244"/>
      <c r="E5753" s="245"/>
      <c r="F5753" s="246"/>
      <c r="G5753" s="196"/>
      <c r="H5753" s="196"/>
      <c r="I5753" s="196"/>
      <c r="J5753" s="196"/>
      <c r="K5753" s="196"/>
      <c r="L5753" s="223"/>
    </row>
    <row r="5754" spans="1:12" ht="25.5" customHeight="1">
      <c r="A5754" s="195"/>
      <c r="B5754" s="277"/>
      <c r="C5754" s="244"/>
      <c r="D5754" s="244"/>
      <c r="E5754" s="245"/>
      <c r="F5754" s="246"/>
      <c r="G5754" s="196"/>
      <c r="H5754" s="196"/>
      <c r="I5754" s="196"/>
      <c r="J5754" s="196"/>
      <c r="K5754" s="196"/>
      <c r="L5754" s="223"/>
    </row>
    <row r="5755" spans="1:12" ht="25.5" customHeight="1">
      <c r="A5755" s="195"/>
      <c r="B5755" s="277"/>
      <c r="C5755" s="244"/>
      <c r="D5755" s="244"/>
      <c r="E5755" s="245"/>
      <c r="F5755" s="246"/>
      <c r="G5755" s="196"/>
      <c r="H5755" s="196"/>
      <c r="I5755" s="196"/>
      <c r="J5755" s="196"/>
      <c r="K5755" s="196"/>
      <c r="L5755" s="223"/>
    </row>
    <row r="5756" spans="1:12" ht="25.5" customHeight="1">
      <c r="A5756" s="195"/>
      <c r="B5756" s="277"/>
      <c r="C5756" s="244"/>
      <c r="D5756" s="244"/>
      <c r="E5756" s="245"/>
      <c r="F5756" s="246"/>
      <c r="G5756" s="196"/>
      <c r="H5756" s="196"/>
      <c r="I5756" s="196"/>
      <c r="J5756" s="196"/>
      <c r="K5756" s="196"/>
      <c r="L5756" s="223"/>
    </row>
    <row r="5757" spans="1:12" ht="25.5" customHeight="1">
      <c r="A5757" s="195"/>
      <c r="B5757" s="277"/>
      <c r="C5757" s="244"/>
      <c r="D5757" s="244"/>
      <c r="E5757" s="245"/>
      <c r="F5757" s="246"/>
      <c r="G5757" s="196"/>
      <c r="H5757" s="196"/>
      <c r="I5757" s="196"/>
      <c r="J5757" s="196"/>
      <c r="K5757" s="196"/>
      <c r="L5757" s="223"/>
    </row>
    <row r="5758" spans="1:12" ht="25.5" customHeight="1">
      <c r="A5758" s="195"/>
      <c r="B5758" s="277"/>
      <c r="C5758" s="244"/>
      <c r="D5758" s="244"/>
      <c r="E5758" s="245"/>
      <c r="F5758" s="246"/>
      <c r="G5758" s="196"/>
      <c r="H5758" s="196"/>
      <c r="I5758" s="196"/>
      <c r="J5758" s="196"/>
      <c r="K5758" s="196"/>
      <c r="L5758" s="223"/>
    </row>
    <row r="5759" spans="1:12" ht="25.5" customHeight="1">
      <c r="A5759" s="195"/>
      <c r="B5759" s="277"/>
      <c r="C5759" s="244"/>
      <c r="D5759" s="244"/>
      <c r="E5759" s="245"/>
      <c r="F5759" s="246"/>
      <c r="G5759" s="196"/>
      <c r="H5759" s="196"/>
      <c r="I5759" s="196"/>
      <c r="J5759" s="196"/>
      <c r="K5759" s="196"/>
      <c r="L5759" s="223"/>
    </row>
    <row r="5760" spans="1:12" ht="25.5" customHeight="1">
      <c r="A5760" s="195"/>
      <c r="B5760" s="277"/>
      <c r="C5760" s="244"/>
      <c r="D5760" s="244"/>
      <c r="E5760" s="245"/>
      <c r="F5760" s="246"/>
      <c r="G5760" s="196"/>
      <c r="H5760" s="196"/>
      <c r="I5760" s="196"/>
      <c r="J5760" s="196"/>
      <c r="K5760" s="196"/>
      <c r="L5760" s="223"/>
    </row>
    <row r="5761" spans="1:12" ht="25.5" customHeight="1">
      <c r="A5761" s="195"/>
      <c r="B5761" s="277"/>
      <c r="C5761" s="244"/>
      <c r="D5761" s="244"/>
      <c r="E5761" s="245"/>
      <c r="F5761" s="246"/>
      <c r="G5761" s="196"/>
      <c r="H5761" s="196"/>
      <c r="I5761" s="196"/>
      <c r="J5761" s="196"/>
      <c r="K5761" s="196"/>
      <c r="L5761" s="223"/>
    </row>
    <row r="5762" spans="1:12" ht="25.5" customHeight="1">
      <c r="A5762" s="195"/>
      <c r="B5762" s="277"/>
      <c r="C5762" s="244"/>
      <c r="D5762" s="244"/>
      <c r="E5762" s="245"/>
      <c r="F5762" s="246"/>
      <c r="G5762" s="196"/>
      <c r="H5762" s="196"/>
      <c r="I5762" s="196"/>
      <c r="J5762" s="196"/>
      <c r="K5762" s="196"/>
      <c r="L5762" s="223"/>
    </row>
    <row r="5763" spans="1:12" ht="25.5" customHeight="1">
      <c r="A5763" s="195"/>
      <c r="B5763" s="277"/>
      <c r="C5763" s="244"/>
      <c r="D5763" s="244"/>
      <c r="E5763" s="245"/>
      <c r="F5763" s="246"/>
      <c r="G5763" s="196"/>
      <c r="H5763" s="196"/>
      <c r="I5763" s="196"/>
      <c r="J5763" s="196"/>
      <c r="K5763" s="196"/>
      <c r="L5763" s="223"/>
    </row>
    <row r="5764" spans="1:12" ht="25.5" customHeight="1">
      <c r="A5764" s="195"/>
      <c r="B5764" s="277"/>
      <c r="C5764" s="244"/>
      <c r="D5764" s="244"/>
      <c r="E5764" s="245"/>
      <c r="F5764" s="246"/>
      <c r="G5764" s="196"/>
      <c r="H5764" s="196"/>
      <c r="I5764" s="196"/>
      <c r="J5764" s="196"/>
      <c r="K5764" s="196"/>
      <c r="L5764" s="223"/>
    </row>
    <row r="5765" spans="1:12" ht="25.5" customHeight="1">
      <c r="A5765" s="195"/>
      <c r="B5765" s="277"/>
      <c r="C5765" s="244"/>
      <c r="D5765" s="244"/>
      <c r="E5765" s="245"/>
      <c r="F5765" s="246"/>
      <c r="G5765" s="196"/>
      <c r="H5765" s="196"/>
      <c r="I5765" s="196"/>
      <c r="J5765" s="196"/>
      <c r="K5765" s="196"/>
      <c r="L5765" s="223"/>
    </row>
    <row r="5766" spans="1:12" ht="25.5" customHeight="1">
      <c r="A5766" s="195"/>
      <c r="B5766" s="277"/>
      <c r="C5766" s="244"/>
      <c r="D5766" s="244"/>
      <c r="E5766" s="245"/>
      <c r="F5766" s="246"/>
      <c r="G5766" s="196"/>
      <c r="H5766" s="196"/>
      <c r="I5766" s="196"/>
      <c r="J5766" s="196"/>
      <c r="K5766" s="196"/>
      <c r="L5766" s="223"/>
    </row>
    <row r="5767" spans="1:12" ht="25.5" customHeight="1">
      <c r="A5767" s="195"/>
      <c r="B5767" s="277"/>
      <c r="C5767" s="244"/>
      <c r="D5767" s="244"/>
      <c r="E5767" s="245"/>
      <c r="F5767" s="246"/>
      <c r="G5767" s="196"/>
      <c r="H5767" s="196"/>
      <c r="I5767" s="196"/>
      <c r="J5767" s="196"/>
      <c r="K5767" s="196"/>
      <c r="L5767" s="223"/>
    </row>
    <row r="5768" spans="1:12" ht="25.5" customHeight="1">
      <c r="A5768" s="195"/>
      <c r="B5768" s="277"/>
      <c r="C5768" s="244"/>
      <c r="D5768" s="244"/>
      <c r="E5768" s="245"/>
      <c r="F5768" s="246"/>
      <c r="G5768" s="196"/>
      <c r="H5768" s="196"/>
      <c r="I5768" s="196"/>
      <c r="J5768" s="196"/>
      <c r="K5768" s="196"/>
      <c r="L5768" s="223"/>
    </row>
    <row r="5769" spans="1:12" ht="25.5" customHeight="1">
      <c r="A5769" s="195"/>
      <c r="B5769" s="277"/>
      <c r="C5769" s="244"/>
      <c r="D5769" s="244"/>
      <c r="E5769" s="245"/>
      <c r="F5769" s="246"/>
      <c r="G5769" s="196"/>
      <c r="H5769" s="196"/>
      <c r="I5769" s="196"/>
      <c r="J5769" s="196"/>
      <c r="K5769" s="196"/>
      <c r="L5769" s="223"/>
    </row>
    <row r="5770" spans="1:12" ht="25.5" customHeight="1">
      <c r="A5770" s="195"/>
      <c r="B5770" s="277"/>
      <c r="C5770" s="244"/>
      <c r="D5770" s="244"/>
      <c r="E5770" s="245"/>
      <c r="F5770" s="246"/>
      <c r="G5770" s="196"/>
      <c r="H5770" s="196"/>
      <c r="I5770" s="196"/>
      <c r="J5770" s="196"/>
      <c r="K5770" s="196"/>
      <c r="L5770" s="223"/>
    </row>
    <row r="5771" spans="1:12" ht="25.5" customHeight="1">
      <c r="A5771" s="195"/>
      <c r="B5771" s="277"/>
      <c r="C5771" s="244"/>
      <c r="D5771" s="244"/>
      <c r="E5771" s="245"/>
      <c r="F5771" s="246"/>
      <c r="G5771" s="196"/>
      <c r="H5771" s="196"/>
      <c r="I5771" s="196"/>
      <c r="J5771" s="196"/>
      <c r="K5771" s="196"/>
      <c r="L5771" s="223"/>
    </row>
    <row r="5772" spans="1:12" ht="25.5" customHeight="1">
      <c r="A5772" s="195"/>
      <c r="B5772" s="277"/>
      <c r="C5772" s="244"/>
      <c r="D5772" s="244"/>
      <c r="E5772" s="245"/>
      <c r="F5772" s="246"/>
      <c r="G5772" s="196"/>
      <c r="H5772" s="196"/>
      <c r="I5772" s="196"/>
      <c r="J5772" s="196"/>
      <c r="K5772" s="196"/>
      <c r="L5772" s="223"/>
    </row>
    <row r="5773" spans="1:12" ht="25.5" customHeight="1">
      <c r="A5773" s="195"/>
      <c r="B5773" s="277"/>
      <c r="C5773" s="244"/>
      <c r="D5773" s="244"/>
      <c r="E5773" s="245"/>
      <c r="F5773" s="246"/>
      <c r="G5773" s="196"/>
      <c r="H5773" s="196"/>
      <c r="I5773" s="196"/>
      <c r="J5773" s="196"/>
      <c r="K5773" s="196"/>
      <c r="L5773" s="223"/>
    </row>
    <row r="5774" spans="1:12" ht="25.5" customHeight="1">
      <c r="A5774" s="195"/>
      <c r="B5774" s="277"/>
      <c r="C5774" s="244"/>
      <c r="D5774" s="244"/>
      <c r="E5774" s="245"/>
      <c r="F5774" s="246"/>
      <c r="G5774" s="196"/>
      <c r="H5774" s="196"/>
      <c r="I5774" s="196"/>
      <c r="J5774" s="196"/>
      <c r="K5774" s="196"/>
      <c r="L5774" s="223"/>
    </row>
    <row r="5775" spans="1:12" ht="25.5" customHeight="1">
      <c r="A5775" s="195"/>
      <c r="B5775" s="277"/>
      <c r="C5775" s="244"/>
      <c r="D5775" s="244"/>
      <c r="E5775" s="245"/>
      <c r="F5775" s="246"/>
      <c r="G5775" s="196"/>
      <c r="H5775" s="196"/>
      <c r="I5775" s="196"/>
      <c r="J5775" s="196"/>
      <c r="K5775" s="196"/>
      <c r="L5775" s="223"/>
    </row>
    <row r="5776" spans="1:12" ht="25.5" customHeight="1">
      <c r="A5776" s="195"/>
      <c r="B5776" s="277"/>
      <c r="C5776" s="244"/>
      <c r="D5776" s="244"/>
      <c r="E5776" s="245"/>
      <c r="F5776" s="246"/>
      <c r="G5776" s="196"/>
      <c r="H5776" s="196"/>
      <c r="I5776" s="196"/>
      <c r="J5776" s="196"/>
      <c r="K5776" s="196"/>
      <c r="L5776" s="223"/>
    </row>
    <row r="5777" spans="1:12" ht="25.5" customHeight="1">
      <c r="A5777" s="195"/>
      <c r="B5777" s="277"/>
      <c r="C5777" s="244"/>
      <c r="D5777" s="244"/>
      <c r="E5777" s="245"/>
      <c r="F5777" s="246"/>
      <c r="G5777" s="196"/>
      <c r="H5777" s="196"/>
      <c r="I5777" s="196"/>
      <c r="J5777" s="196"/>
      <c r="K5777" s="196"/>
      <c r="L5777" s="223"/>
    </row>
    <row r="5778" spans="1:12" ht="25.5" customHeight="1">
      <c r="A5778" s="195"/>
      <c r="B5778" s="277"/>
      <c r="C5778" s="244"/>
      <c r="D5778" s="244"/>
      <c r="E5778" s="245"/>
      <c r="F5778" s="246"/>
      <c r="G5778" s="196"/>
      <c r="H5778" s="196"/>
      <c r="I5778" s="196"/>
      <c r="J5778" s="196"/>
      <c r="K5778" s="196"/>
      <c r="L5778" s="223"/>
    </row>
    <row r="5779" spans="1:12" ht="25.5" customHeight="1">
      <c r="A5779" s="195"/>
      <c r="B5779" s="277"/>
      <c r="C5779" s="244"/>
      <c r="D5779" s="244"/>
      <c r="E5779" s="245"/>
      <c r="F5779" s="246"/>
      <c r="G5779" s="196"/>
      <c r="H5779" s="196"/>
      <c r="I5779" s="196"/>
      <c r="J5779" s="196"/>
      <c r="K5779" s="196"/>
      <c r="L5779" s="223"/>
    </row>
    <row r="5780" spans="1:12" ht="25.5" customHeight="1">
      <c r="A5780" s="195"/>
      <c r="B5780" s="277"/>
      <c r="C5780" s="244"/>
      <c r="D5780" s="244"/>
      <c r="E5780" s="245"/>
      <c r="F5780" s="246"/>
      <c r="G5780" s="196"/>
      <c r="H5780" s="196"/>
      <c r="I5780" s="196"/>
      <c r="J5780" s="196"/>
      <c r="K5780" s="196"/>
      <c r="L5780" s="223"/>
    </row>
    <row r="5781" spans="1:12" ht="25.5" customHeight="1">
      <c r="A5781" s="195"/>
      <c r="B5781" s="277"/>
      <c r="C5781" s="244"/>
      <c r="D5781" s="244"/>
      <c r="E5781" s="245"/>
      <c r="F5781" s="246"/>
      <c r="G5781" s="196"/>
      <c r="H5781" s="196"/>
      <c r="I5781" s="196"/>
      <c r="J5781" s="196"/>
      <c r="K5781" s="196"/>
      <c r="L5781" s="223"/>
    </row>
    <row r="5782" spans="1:12" ht="25.5" customHeight="1">
      <c r="A5782" s="195"/>
      <c r="B5782" s="277"/>
      <c r="C5782" s="244"/>
      <c r="D5782" s="244"/>
      <c r="E5782" s="245"/>
      <c r="F5782" s="246"/>
      <c r="G5782" s="196"/>
      <c r="H5782" s="196"/>
      <c r="I5782" s="196"/>
      <c r="J5782" s="196"/>
      <c r="K5782" s="196"/>
      <c r="L5782" s="223"/>
    </row>
    <row r="5783" spans="1:12" ht="25.5" customHeight="1">
      <c r="A5783" s="195"/>
      <c r="B5783" s="277"/>
      <c r="C5783" s="244"/>
      <c r="D5783" s="244"/>
      <c r="E5783" s="245"/>
      <c r="F5783" s="246"/>
      <c r="G5783" s="196"/>
      <c r="H5783" s="196"/>
      <c r="I5783" s="196"/>
      <c r="J5783" s="196"/>
      <c r="K5783" s="196"/>
      <c r="L5783" s="223"/>
    </row>
    <row r="5784" spans="1:12" ht="25.5" customHeight="1">
      <c r="A5784" s="195"/>
      <c r="B5784" s="277"/>
      <c r="C5784" s="244"/>
      <c r="D5784" s="244"/>
      <c r="E5784" s="245"/>
      <c r="F5784" s="246"/>
      <c r="G5784" s="196"/>
      <c r="H5784" s="196"/>
      <c r="I5784" s="196"/>
      <c r="J5784" s="196"/>
      <c r="K5784" s="196"/>
      <c r="L5784" s="223"/>
    </row>
    <row r="5785" spans="1:12" ht="25.5" customHeight="1">
      <c r="A5785" s="195"/>
      <c r="B5785" s="277"/>
      <c r="C5785" s="244"/>
      <c r="D5785" s="244"/>
      <c r="E5785" s="245"/>
      <c r="F5785" s="246"/>
      <c r="G5785" s="196"/>
      <c r="H5785" s="196"/>
      <c r="I5785" s="196"/>
      <c r="J5785" s="196"/>
      <c r="K5785" s="196"/>
      <c r="L5785" s="223"/>
    </row>
    <row r="5786" spans="1:12" ht="25.5" customHeight="1">
      <c r="A5786" s="195"/>
      <c r="B5786" s="277"/>
      <c r="C5786" s="244"/>
      <c r="D5786" s="244"/>
      <c r="E5786" s="245"/>
      <c r="F5786" s="246"/>
      <c r="G5786" s="196"/>
      <c r="H5786" s="196"/>
      <c r="I5786" s="196"/>
      <c r="J5786" s="196"/>
      <c r="K5786" s="196"/>
      <c r="L5786" s="223"/>
    </row>
    <row r="5787" spans="1:12" ht="25.5" customHeight="1">
      <c r="A5787" s="195"/>
      <c r="B5787" s="277"/>
      <c r="C5787" s="244"/>
      <c r="D5787" s="244"/>
      <c r="E5787" s="245"/>
      <c r="F5787" s="246"/>
      <c r="G5787" s="196"/>
      <c r="H5787" s="196"/>
      <c r="I5787" s="196"/>
      <c r="J5787" s="196"/>
      <c r="K5787" s="196"/>
      <c r="L5787" s="223"/>
    </row>
    <row r="5788" spans="1:12" ht="25.5" customHeight="1">
      <c r="A5788" s="195"/>
      <c r="B5788" s="277"/>
      <c r="C5788" s="244"/>
      <c r="D5788" s="244"/>
      <c r="E5788" s="245"/>
      <c r="F5788" s="246"/>
      <c r="G5788" s="196"/>
      <c r="H5788" s="196"/>
      <c r="I5788" s="196"/>
      <c r="J5788" s="196"/>
      <c r="K5788" s="196"/>
      <c r="L5788" s="223"/>
    </row>
    <row r="5789" spans="1:12" ht="26.25" customHeight="1">
      <c r="A5789" s="195"/>
      <c r="B5789" s="277"/>
      <c r="C5789" s="244"/>
      <c r="D5789" s="244"/>
      <c r="E5789" s="245"/>
      <c r="F5789" s="246"/>
      <c r="G5789" s="196"/>
      <c r="H5789" s="196"/>
      <c r="I5789" s="196"/>
      <c r="J5789" s="196"/>
      <c r="K5789" s="196"/>
      <c r="L5789" s="223"/>
    </row>
    <row r="5790" spans="1:12" ht="26.25" customHeight="1">
      <c r="A5790" s="195"/>
      <c r="B5790" s="277"/>
      <c r="C5790" s="244"/>
      <c r="D5790" s="244"/>
      <c r="E5790" s="245"/>
      <c r="F5790" s="246"/>
      <c r="G5790" s="196"/>
      <c r="H5790" s="196"/>
      <c r="I5790" s="196"/>
      <c r="J5790" s="196"/>
      <c r="K5790" s="196"/>
      <c r="L5790" s="223"/>
    </row>
    <row r="5791" spans="1:12" ht="26.25" customHeight="1">
      <c r="A5791" s="195"/>
      <c r="B5791" s="277"/>
      <c r="C5791" s="244"/>
      <c r="D5791" s="244"/>
      <c r="E5791" s="245"/>
      <c r="F5791" s="246"/>
      <c r="G5791" s="196"/>
      <c r="H5791" s="196"/>
      <c r="I5791" s="196"/>
      <c r="J5791" s="196"/>
      <c r="K5791" s="196"/>
      <c r="L5791" s="223"/>
    </row>
    <row r="5792" spans="1:12" ht="26.25" customHeight="1">
      <c r="A5792" s="195"/>
      <c r="B5792" s="277"/>
      <c r="C5792" s="244"/>
      <c r="D5792" s="244"/>
      <c r="E5792" s="245"/>
      <c r="F5792" s="246"/>
      <c r="G5792" s="196"/>
      <c r="H5792" s="196"/>
      <c r="I5792" s="196"/>
      <c r="J5792" s="196"/>
      <c r="K5792" s="196"/>
      <c r="L5792" s="223"/>
    </row>
    <row r="5793" spans="1:12" ht="26.25" customHeight="1">
      <c r="A5793" s="195"/>
      <c r="B5793" s="277"/>
      <c r="C5793" s="244"/>
      <c r="D5793" s="244"/>
      <c r="E5793" s="245"/>
      <c r="F5793" s="246"/>
      <c r="G5793" s="196"/>
      <c r="H5793" s="196"/>
      <c r="I5793" s="196"/>
      <c r="J5793" s="196"/>
      <c r="K5793" s="196"/>
      <c r="L5793" s="223"/>
    </row>
    <row r="5794" spans="1:12" ht="26.25" customHeight="1">
      <c r="A5794" s="195"/>
      <c r="B5794" s="277"/>
      <c r="C5794" s="244"/>
      <c r="D5794" s="244"/>
      <c r="E5794" s="245"/>
      <c r="F5794" s="246"/>
      <c r="G5794" s="196"/>
      <c r="H5794" s="196"/>
      <c r="I5794" s="196"/>
      <c r="J5794" s="196"/>
      <c r="K5794" s="196"/>
      <c r="L5794" s="223"/>
    </row>
    <row r="5795" spans="1:12" ht="26.25" customHeight="1">
      <c r="A5795" s="195"/>
      <c r="B5795" s="277"/>
      <c r="C5795" s="244"/>
      <c r="D5795" s="244"/>
      <c r="E5795" s="245"/>
      <c r="F5795" s="246"/>
      <c r="G5795" s="196"/>
      <c r="H5795" s="196"/>
      <c r="I5795" s="196"/>
      <c r="J5795" s="196"/>
      <c r="K5795" s="196"/>
      <c r="L5795" s="223"/>
    </row>
    <row r="5796" spans="1:12" ht="26.25" customHeight="1">
      <c r="A5796" s="195"/>
      <c r="B5796" s="277"/>
      <c r="C5796" s="244"/>
      <c r="D5796" s="244"/>
      <c r="E5796" s="245"/>
      <c r="F5796" s="246"/>
      <c r="G5796" s="196"/>
      <c r="H5796" s="196"/>
      <c r="I5796" s="196"/>
      <c r="J5796" s="196"/>
      <c r="K5796" s="196"/>
      <c r="L5796" s="223"/>
    </row>
    <row r="5797" spans="1:12" ht="26.25" customHeight="1">
      <c r="A5797" s="195"/>
      <c r="B5797" s="277"/>
      <c r="C5797" s="244"/>
      <c r="D5797" s="244"/>
      <c r="E5797" s="245"/>
      <c r="F5797" s="246"/>
      <c r="G5797" s="196"/>
      <c r="H5797" s="196"/>
      <c r="I5797" s="196"/>
      <c r="J5797" s="196"/>
      <c r="K5797" s="196"/>
      <c r="L5797" s="223"/>
    </row>
    <row r="5798" spans="1:12" ht="26.25" customHeight="1">
      <c r="A5798" s="195"/>
      <c r="B5798" s="277"/>
      <c r="C5798" s="244"/>
      <c r="D5798" s="244"/>
      <c r="E5798" s="245"/>
      <c r="F5798" s="246"/>
      <c r="G5798" s="196"/>
      <c r="H5798" s="196"/>
      <c r="I5798" s="196"/>
      <c r="J5798" s="196"/>
      <c r="K5798" s="196"/>
      <c r="L5798" s="223"/>
    </row>
    <row r="5799" spans="1:12" ht="26.25" customHeight="1">
      <c r="A5799" s="195"/>
      <c r="B5799" s="277"/>
      <c r="C5799" s="244"/>
      <c r="D5799" s="244"/>
      <c r="E5799" s="245"/>
      <c r="F5799" s="246"/>
      <c r="G5799" s="196"/>
      <c r="H5799" s="196"/>
      <c r="I5799" s="196"/>
      <c r="J5799" s="196"/>
      <c r="K5799" s="196"/>
      <c r="L5799" s="223"/>
    </row>
    <row r="5800" spans="1:12" ht="26.25" customHeight="1">
      <c r="A5800" s="195"/>
      <c r="B5800" s="277"/>
      <c r="C5800" s="244"/>
      <c r="D5800" s="244"/>
      <c r="E5800" s="245"/>
      <c r="F5800" s="246"/>
      <c r="G5800" s="196"/>
      <c r="H5800" s="196"/>
      <c r="I5800" s="196"/>
      <c r="J5800" s="196"/>
      <c r="K5800" s="196"/>
      <c r="L5800" s="223"/>
    </row>
    <row r="5801" spans="1:12" ht="26.25" customHeight="1">
      <c r="A5801" s="195"/>
      <c r="B5801" s="277"/>
      <c r="C5801" s="244"/>
      <c r="D5801" s="244"/>
      <c r="E5801" s="245"/>
      <c r="F5801" s="246"/>
      <c r="G5801" s="196"/>
      <c r="H5801" s="196"/>
      <c r="I5801" s="196"/>
      <c r="J5801" s="196"/>
      <c r="K5801" s="196"/>
      <c r="L5801" s="223"/>
    </row>
    <row r="5802" spans="1:12" ht="26.25" customHeight="1">
      <c r="A5802" s="195"/>
      <c r="B5802" s="277"/>
      <c r="C5802" s="244"/>
      <c r="D5802" s="244"/>
      <c r="E5802" s="245"/>
      <c r="F5802" s="246"/>
      <c r="G5802" s="196"/>
      <c r="H5802" s="196"/>
      <c r="I5802" s="196"/>
      <c r="J5802" s="196"/>
      <c r="K5802" s="196"/>
      <c r="L5802" s="223"/>
    </row>
    <row r="5803" spans="1:12" ht="26.25" customHeight="1">
      <c r="A5803" s="195"/>
      <c r="B5803" s="277"/>
      <c r="C5803" s="244"/>
      <c r="D5803" s="244"/>
      <c r="E5803" s="245"/>
      <c r="F5803" s="246"/>
      <c r="G5803" s="196"/>
      <c r="H5803" s="196"/>
      <c r="I5803" s="196"/>
      <c r="J5803" s="196"/>
      <c r="K5803" s="196"/>
      <c r="L5803" s="223"/>
    </row>
    <row r="5804" spans="1:12" ht="26.25" customHeight="1">
      <c r="A5804" s="195"/>
      <c r="B5804" s="277"/>
      <c r="C5804" s="244"/>
      <c r="D5804" s="244"/>
      <c r="E5804" s="245"/>
      <c r="F5804" s="246"/>
      <c r="G5804" s="196"/>
      <c r="H5804" s="196"/>
      <c r="I5804" s="196"/>
      <c r="J5804" s="196"/>
      <c r="K5804" s="196"/>
      <c r="L5804" s="223"/>
    </row>
    <row r="5805" spans="1:12" ht="26.25" customHeight="1">
      <c r="A5805" s="195"/>
      <c r="B5805" s="277"/>
      <c r="C5805" s="244"/>
      <c r="D5805" s="244"/>
      <c r="E5805" s="245"/>
      <c r="F5805" s="246"/>
      <c r="G5805" s="196"/>
      <c r="H5805" s="196"/>
      <c r="I5805" s="196"/>
      <c r="J5805" s="196"/>
      <c r="K5805" s="196"/>
      <c r="L5805" s="223"/>
    </row>
    <row r="5806" spans="1:12" ht="26.25" customHeight="1">
      <c r="A5806" s="195"/>
      <c r="B5806" s="277"/>
      <c r="C5806" s="244"/>
      <c r="D5806" s="244"/>
      <c r="E5806" s="245"/>
      <c r="F5806" s="246"/>
      <c r="G5806" s="196"/>
      <c r="H5806" s="196"/>
      <c r="I5806" s="196"/>
      <c r="J5806" s="196"/>
      <c r="K5806" s="196"/>
      <c r="L5806" s="223"/>
    </row>
    <row r="5807" spans="1:12" ht="26.25" customHeight="1">
      <c r="A5807" s="195"/>
      <c r="B5807" s="277"/>
      <c r="C5807" s="244"/>
      <c r="D5807" s="244"/>
      <c r="E5807" s="245"/>
      <c r="F5807" s="246"/>
      <c r="G5807" s="196"/>
      <c r="H5807" s="196"/>
      <c r="I5807" s="196"/>
      <c r="J5807" s="196"/>
      <c r="K5807" s="196"/>
      <c r="L5807" s="223"/>
    </row>
    <row r="5808" spans="1:12" ht="26.25" customHeight="1">
      <c r="A5808" s="195"/>
      <c r="B5808" s="277"/>
      <c r="C5808" s="244"/>
      <c r="D5808" s="244"/>
      <c r="E5808" s="245"/>
      <c r="F5808" s="246"/>
      <c r="G5808" s="196"/>
      <c r="H5808" s="196"/>
      <c r="I5808" s="196"/>
      <c r="J5808" s="196"/>
      <c r="K5808" s="196"/>
      <c r="L5808" s="223"/>
    </row>
    <row r="5809" spans="1:12" ht="26.25" customHeight="1">
      <c r="A5809" s="195"/>
      <c r="B5809" s="277"/>
      <c r="C5809" s="244"/>
      <c r="D5809" s="244"/>
      <c r="E5809" s="245"/>
      <c r="F5809" s="246"/>
      <c r="G5809" s="196"/>
      <c r="H5809" s="196"/>
      <c r="I5809" s="196"/>
      <c r="J5809" s="196"/>
      <c r="K5809" s="196"/>
      <c r="L5809" s="223"/>
    </row>
    <row r="5810" spans="1:12" ht="26.25" customHeight="1">
      <c r="A5810" s="195"/>
      <c r="B5810" s="277"/>
      <c r="C5810" s="244"/>
      <c r="D5810" s="244"/>
      <c r="E5810" s="245"/>
      <c r="F5810" s="246"/>
      <c r="G5810" s="196"/>
      <c r="H5810" s="196"/>
      <c r="I5810" s="196"/>
      <c r="J5810" s="196"/>
      <c r="K5810" s="196"/>
      <c r="L5810" s="223"/>
    </row>
    <row r="5811" spans="1:12" ht="26.25" customHeight="1">
      <c r="A5811" s="195"/>
      <c r="B5811" s="277"/>
      <c r="C5811" s="244"/>
      <c r="D5811" s="244"/>
      <c r="E5811" s="245"/>
      <c r="F5811" s="246"/>
      <c r="G5811" s="196"/>
      <c r="H5811" s="196"/>
      <c r="I5811" s="196"/>
      <c r="J5811" s="196"/>
      <c r="K5811" s="196"/>
      <c r="L5811" s="223"/>
    </row>
    <row r="5812" spans="1:12" ht="26.25" customHeight="1">
      <c r="A5812" s="195"/>
      <c r="B5812" s="277"/>
      <c r="C5812" s="244"/>
      <c r="D5812" s="244"/>
      <c r="E5812" s="245"/>
      <c r="F5812" s="246"/>
      <c r="G5812" s="196"/>
      <c r="H5812" s="196"/>
      <c r="I5812" s="196"/>
      <c r="J5812" s="196"/>
      <c r="K5812" s="196"/>
      <c r="L5812" s="223"/>
    </row>
    <row r="5813" spans="1:12" ht="26.25" customHeight="1">
      <c r="A5813" s="195"/>
      <c r="B5813" s="277"/>
      <c r="C5813" s="244"/>
      <c r="D5813" s="244"/>
      <c r="E5813" s="245"/>
      <c r="F5813" s="246"/>
      <c r="G5813" s="196"/>
      <c r="H5813" s="196"/>
      <c r="I5813" s="196"/>
      <c r="J5813" s="196"/>
      <c r="K5813" s="196"/>
      <c r="L5813" s="223"/>
    </row>
    <row r="5814" spans="1:12" ht="26.25" customHeight="1">
      <c r="A5814" s="195"/>
      <c r="B5814" s="277"/>
      <c r="C5814" s="244"/>
      <c r="D5814" s="244"/>
      <c r="E5814" s="245"/>
      <c r="F5814" s="246"/>
      <c r="G5814" s="196"/>
      <c r="H5814" s="196"/>
      <c r="I5814" s="196"/>
      <c r="J5814" s="196"/>
      <c r="K5814" s="196"/>
      <c r="L5814" s="223"/>
    </row>
    <row r="5815" spans="1:12" ht="26.25" customHeight="1">
      <c r="A5815" s="195"/>
      <c r="B5815" s="277"/>
      <c r="C5815" s="244"/>
      <c r="D5815" s="244"/>
      <c r="E5815" s="245"/>
      <c r="F5815" s="246"/>
      <c r="G5815" s="196"/>
      <c r="H5815" s="196"/>
      <c r="I5815" s="196"/>
      <c r="J5815" s="196"/>
      <c r="K5815" s="196"/>
      <c r="L5815" s="223"/>
    </row>
    <row r="5816" spans="1:12" ht="26.25" customHeight="1">
      <c r="A5816" s="195"/>
      <c r="B5816" s="277"/>
      <c r="C5816" s="244"/>
      <c r="D5816" s="244"/>
      <c r="E5816" s="245"/>
      <c r="F5816" s="246"/>
      <c r="G5816" s="196"/>
      <c r="H5816" s="196"/>
      <c r="I5816" s="196"/>
      <c r="J5816" s="196"/>
      <c r="K5816" s="196"/>
      <c r="L5816" s="223"/>
    </row>
    <row r="5817" spans="1:12" ht="26.25" customHeight="1">
      <c r="A5817" s="195"/>
      <c r="B5817" s="277"/>
      <c r="C5817" s="244"/>
      <c r="D5817" s="244"/>
      <c r="E5817" s="245"/>
      <c r="F5817" s="246"/>
      <c r="G5817" s="196"/>
      <c r="H5817" s="196"/>
      <c r="I5817" s="196"/>
      <c r="J5817" s="196"/>
      <c r="K5817" s="196"/>
      <c r="L5817" s="223"/>
    </row>
    <row r="5818" spans="1:12" ht="26.25" customHeight="1">
      <c r="A5818" s="195"/>
      <c r="B5818" s="277"/>
      <c r="C5818" s="244"/>
      <c r="D5818" s="244"/>
      <c r="E5818" s="245"/>
      <c r="F5818" s="246"/>
      <c r="G5818" s="196"/>
      <c r="H5818" s="196"/>
      <c r="I5818" s="196"/>
      <c r="J5818" s="196"/>
      <c r="K5818" s="196"/>
      <c r="L5818" s="223"/>
    </row>
    <row r="5819" spans="1:12" ht="26.25" customHeight="1">
      <c r="A5819" s="195"/>
      <c r="B5819" s="277"/>
      <c r="C5819" s="244"/>
      <c r="D5819" s="244"/>
      <c r="E5819" s="245"/>
      <c r="F5819" s="246"/>
      <c r="G5819" s="196"/>
      <c r="H5819" s="196"/>
      <c r="I5819" s="196"/>
      <c r="J5819" s="196"/>
      <c r="K5819" s="196"/>
      <c r="L5819" s="223"/>
    </row>
    <row r="5820" spans="1:12" ht="26.25" customHeight="1">
      <c r="A5820" s="195"/>
      <c r="B5820" s="277"/>
      <c r="C5820" s="244"/>
      <c r="D5820" s="244"/>
      <c r="E5820" s="245"/>
      <c r="F5820" s="246"/>
      <c r="G5820" s="196"/>
      <c r="H5820" s="196"/>
      <c r="I5820" s="196"/>
      <c r="J5820" s="196"/>
      <c r="K5820" s="196"/>
      <c r="L5820" s="223"/>
    </row>
    <row r="5821" spans="1:12" ht="26.25" customHeight="1">
      <c r="A5821" s="195"/>
      <c r="B5821" s="277"/>
      <c r="C5821" s="244"/>
      <c r="D5821" s="244"/>
      <c r="E5821" s="245"/>
      <c r="F5821" s="246"/>
      <c r="G5821" s="196"/>
      <c r="H5821" s="196"/>
      <c r="I5821" s="196"/>
      <c r="J5821" s="196"/>
      <c r="K5821" s="196"/>
      <c r="L5821" s="223"/>
    </row>
    <row r="5822" spans="1:12" ht="26.25" customHeight="1">
      <c r="A5822" s="195"/>
      <c r="B5822" s="277"/>
      <c r="C5822" s="244"/>
      <c r="D5822" s="244"/>
      <c r="E5822" s="245"/>
      <c r="F5822" s="246"/>
      <c r="G5822" s="196"/>
      <c r="H5822" s="196"/>
      <c r="I5822" s="196"/>
      <c r="J5822" s="196"/>
      <c r="K5822" s="196"/>
      <c r="L5822" s="223"/>
    </row>
    <row r="5823" spans="1:12" ht="26.25" customHeight="1">
      <c r="A5823" s="195"/>
      <c r="B5823" s="277"/>
      <c r="C5823" s="244"/>
      <c r="D5823" s="244"/>
      <c r="E5823" s="245"/>
      <c r="F5823" s="246"/>
      <c r="G5823" s="196"/>
      <c r="H5823" s="196"/>
      <c r="I5823" s="196"/>
      <c r="J5823" s="196"/>
      <c r="K5823" s="196"/>
      <c r="L5823" s="223"/>
    </row>
    <row r="5824" spans="1:12" ht="26.25" customHeight="1">
      <c r="A5824" s="195"/>
      <c r="B5824" s="277"/>
      <c r="C5824" s="244"/>
      <c r="D5824" s="244"/>
      <c r="E5824" s="245"/>
      <c r="F5824" s="246"/>
      <c r="G5824" s="196"/>
      <c r="H5824" s="196"/>
      <c r="I5824" s="196"/>
      <c r="J5824" s="196"/>
      <c r="K5824" s="196"/>
      <c r="L5824" s="223"/>
    </row>
    <row r="5825" spans="1:12" ht="26.25" customHeight="1">
      <c r="A5825" s="195"/>
      <c r="B5825" s="277"/>
      <c r="C5825" s="244"/>
      <c r="D5825" s="244"/>
      <c r="E5825" s="245"/>
      <c r="F5825" s="246"/>
      <c r="G5825" s="196"/>
      <c r="H5825" s="196"/>
      <c r="I5825" s="196"/>
      <c r="J5825" s="196"/>
      <c r="K5825" s="196"/>
      <c r="L5825" s="223"/>
    </row>
    <row r="5826" spans="1:12" ht="26.25" customHeight="1">
      <c r="A5826" s="195"/>
      <c r="B5826" s="277"/>
      <c r="C5826" s="244"/>
      <c r="D5826" s="244"/>
      <c r="E5826" s="245"/>
      <c r="F5826" s="246"/>
      <c r="G5826" s="196"/>
      <c r="H5826" s="196"/>
      <c r="I5826" s="196"/>
      <c r="J5826" s="196"/>
      <c r="K5826" s="196"/>
      <c r="L5826" s="223"/>
    </row>
    <row r="5827" spans="1:12" ht="26.25" customHeight="1">
      <c r="A5827" s="195"/>
      <c r="B5827" s="277"/>
      <c r="C5827" s="244"/>
      <c r="D5827" s="244"/>
      <c r="E5827" s="245"/>
      <c r="F5827" s="246"/>
      <c r="G5827" s="196"/>
      <c r="H5827" s="196"/>
      <c r="I5827" s="196"/>
      <c r="J5827" s="196"/>
      <c r="K5827" s="196"/>
      <c r="L5827" s="223"/>
    </row>
    <row r="5828" spans="1:12" ht="26.25" customHeight="1">
      <c r="A5828" s="195"/>
      <c r="B5828" s="277"/>
      <c r="C5828" s="244"/>
      <c r="D5828" s="244"/>
      <c r="E5828" s="245"/>
      <c r="F5828" s="246"/>
      <c r="G5828" s="196"/>
      <c r="H5828" s="196"/>
      <c r="I5828" s="196"/>
      <c r="J5828" s="196"/>
      <c r="K5828" s="196"/>
      <c r="L5828" s="223"/>
    </row>
    <row r="5829" spans="1:12" ht="26.25" customHeight="1">
      <c r="A5829" s="195"/>
      <c r="B5829" s="277"/>
      <c r="C5829" s="244"/>
      <c r="D5829" s="244"/>
      <c r="E5829" s="245"/>
      <c r="F5829" s="246"/>
      <c r="G5829" s="196"/>
      <c r="H5829" s="196"/>
      <c r="I5829" s="196"/>
      <c r="J5829" s="196"/>
      <c r="K5829" s="196"/>
      <c r="L5829" s="223"/>
    </row>
    <row r="5830" spans="1:12" ht="26.25" customHeight="1">
      <c r="A5830" s="195"/>
      <c r="B5830" s="277"/>
      <c r="C5830" s="244"/>
      <c r="D5830" s="244"/>
      <c r="E5830" s="245"/>
      <c r="F5830" s="246"/>
      <c r="G5830" s="196"/>
      <c r="H5830" s="196"/>
      <c r="I5830" s="196"/>
      <c r="J5830" s="196"/>
      <c r="K5830" s="196"/>
      <c r="L5830" s="223"/>
    </row>
    <row r="5831" spans="1:12" ht="26.25" customHeight="1">
      <c r="A5831" s="195"/>
      <c r="B5831" s="277"/>
      <c r="C5831" s="244"/>
      <c r="D5831" s="244"/>
      <c r="E5831" s="245"/>
      <c r="F5831" s="246"/>
      <c r="G5831" s="196"/>
      <c r="H5831" s="196"/>
      <c r="I5831" s="196"/>
      <c r="J5831" s="196"/>
      <c r="K5831" s="196"/>
      <c r="L5831" s="223"/>
    </row>
    <row r="5832" spans="1:12" ht="26.25" customHeight="1">
      <c r="A5832" s="195"/>
      <c r="B5832" s="277"/>
      <c r="C5832" s="244"/>
      <c r="D5832" s="244"/>
      <c r="E5832" s="245"/>
      <c r="F5832" s="246"/>
      <c r="G5832" s="196"/>
      <c r="H5832" s="196"/>
      <c r="I5832" s="196"/>
      <c r="J5832" s="196"/>
      <c r="K5832" s="196"/>
      <c r="L5832" s="223"/>
    </row>
    <row r="5833" spans="1:12" ht="26.25" customHeight="1">
      <c r="A5833" s="195"/>
      <c r="B5833" s="277"/>
      <c r="C5833" s="244"/>
      <c r="D5833" s="244"/>
      <c r="E5833" s="245"/>
      <c r="F5833" s="246"/>
      <c r="G5833" s="196"/>
      <c r="H5833" s="196"/>
      <c r="I5833" s="196"/>
      <c r="J5833" s="196"/>
      <c r="K5833" s="196"/>
      <c r="L5833" s="223"/>
    </row>
    <row r="5834" spans="1:12" ht="26.25" customHeight="1">
      <c r="A5834" s="195"/>
      <c r="B5834" s="277"/>
      <c r="C5834" s="244"/>
      <c r="D5834" s="244"/>
      <c r="E5834" s="245"/>
      <c r="F5834" s="246"/>
      <c r="G5834" s="196"/>
      <c r="H5834" s="196"/>
      <c r="I5834" s="196"/>
      <c r="J5834" s="196"/>
      <c r="K5834" s="196"/>
      <c r="L5834" s="223"/>
    </row>
    <row r="5835" spans="1:12" ht="26.25" customHeight="1">
      <c r="A5835" s="195"/>
      <c r="B5835" s="277"/>
      <c r="C5835" s="244"/>
      <c r="D5835" s="244"/>
      <c r="E5835" s="245"/>
      <c r="F5835" s="246"/>
      <c r="G5835" s="196"/>
      <c r="H5835" s="196"/>
      <c r="I5835" s="196"/>
      <c r="J5835" s="196"/>
      <c r="K5835" s="196"/>
      <c r="L5835" s="223"/>
    </row>
    <row r="5836" spans="1:12" ht="26.25" customHeight="1">
      <c r="A5836" s="195"/>
      <c r="B5836" s="277"/>
      <c r="C5836" s="244"/>
      <c r="D5836" s="244"/>
      <c r="E5836" s="245"/>
      <c r="F5836" s="246"/>
      <c r="G5836" s="196"/>
      <c r="H5836" s="196"/>
      <c r="I5836" s="196"/>
      <c r="J5836" s="196"/>
      <c r="K5836" s="196"/>
      <c r="L5836" s="223"/>
    </row>
    <row r="5837" spans="1:12" ht="26.25" customHeight="1">
      <c r="A5837" s="195"/>
      <c r="B5837" s="277"/>
      <c r="C5837" s="244"/>
      <c r="D5837" s="244"/>
      <c r="E5837" s="245"/>
      <c r="F5837" s="246"/>
      <c r="G5837" s="196"/>
      <c r="H5837" s="196"/>
      <c r="I5837" s="196"/>
      <c r="J5837" s="196"/>
      <c r="K5837" s="196"/>
      <c r="L5837" s="223"/>
    </row>
    <row r="5838" spans="1:12" ht="26.25" customHeight="1">
      <c r="A5838" s="195"/>
      <c r="B5838" s="277"/>
      <c r="C5838" s="244"/>
      <c r="D5838" s="244"/>
      <c r="E5838" s="245"/>
      <c r="F5838" s="246"/>
      <c r="G5838" s="196"/>
      <c r="H5838" s="196"/>
      <c r="I5838" s="196"/>
      <c r="J5838" s="196"/>
      <c r="K5838" s="196"/>
      <c r="L5838" s="223"/>
    </row>
    <row r="5839" spans="1:12" ht="26.25" customHeight="1">
      <c r="A5839" s="195"/>
      <c r="B5839" s="277"/>
      <c r="C5839" s="244"/>
      <c r="D5839" s="244"/>
      <c r="E5839" s="245"/>
      <c r="F5839" s="246"/>
      <c r="G5839" s="196"/>
      <c r="H5839" s="196"/>
      <c r="I5839" s="196"/>
      <c r="J5839" s="196"/>
      <c r="K5839" s="196"/>
      <c r="L5839" s="223"/>
    </row>
    <row r="5840" spans="1:12" ht="26.25" customHeight="1">
      <c r="A5840" s="195"/>
      <c r="B5840" s="277"/>
      <c r="C5840" s="244"/>
      <c r="D5840" s="244"/>
      <c r="E5840" s="245"/>
      <c r="F5840" s="246"/>
      <c r="G5840" s="196"/>
      <c r="H5840" s="196"/>
      <c r="I5840" s="196"/>
      <c r="J5840" s="196"/>
      <c r="K5840" s="196"/>
      <c r="L5840" s="223"/>
    </row>
    <row r="5841" spans="1:12" ht="26.25" customHeight="1">
      <c r="A5841" s="195"/>
      <c r="B5841" s="277"/>
      <c r="C5841" s="244"/>
      <c r="D5841" s="244"/>
      <c r="E5841" s="245"/>
      <c r="F5841" s="246"/>
      <c r="G5841" s="196"/>
      <c r="H5841" s="196"/>
      <c r="I5841" s="196"/>
      <c r="J5841" s="196"/>
      <c r="K5841" s="196"/>
      <c r="L5841" s="223"/>
    </row>
    <row r="5842" spans="1:12" ht="26.25" customHeight="1">
      <c r="A5842" s="195"/>
      <c r="B5842" s="277"/>
      <c r="C5842" s="244"/>
      <c r="D5842" s="244"/>
      <c r="E5842" s="245"/>
      <c r="F5842" s="246"/>
      <c r="G5842" s="196"/>
      <c r="H5842" s="196"/>
      <c r="I5842" s="196"/>
      <c r="J5842" s="196"/>
      <c r="K5842" s="196"/>
      <c r="L5842" s="223"/>
    </row>
    <row r="5843" spans="1:12" ht="26.25" customHeight="1">
      <c r="A5843" s="195"/>
      <c r="B5843" s="277"/>
      <c r="C5843" s="244"/>
      <c r="D5843" s="244"/>
      <c r="E5843" s="245"/>
      <c r="F5843" s="246"/>
      <c r="G5843" s="196"/>
      <c r="H5843" s="196"/>
      <c r="I5843" s="196"/>
      <c r="J5843" s="196"/>
      <c r="K5843" s="196"/>
      <c r="L5843" s="223"/>
    </row>
    <row r="5844" spans="1:12" ht="26.25" customHeight="1">
      <c r="A5844" s="195"/>
      <c r="B5844" s="277"/>
      <c r="C5844" s="244"/>
      <c r="D5844" s="244"/>
      <c r="E5844" s="245"/>
      <c r="F5844" s="246"/>
      <c r="G5844" s="196"/>
      <c r="H5844" s="196"/>
      <c r="I5844" s="196"/>
      <c r="J5844" s="196"/>
      <c r="K5844" s="196"/>
      <c r="L5844" s="223"/>
    </row>
    <row r="5845" spans="1:12" ht="26.25" customHeight="1">
      <c r="A5845" s="195"/>
      <c r="B5845" s="277"/>
      <c r="C5845" s="244"/>
      <c r="D5845" s="244"/>
      <c r="E5845" s="245"/>
      <c r="F5845" s="246"/>
      <c r="G5845" s="196"/>
      <c r="H5845" s="196"/>
      <c r="I5845" s="196"/>
      <c r="J5845" s="196"/>
      <c r="K5845" s="196"/>
      <c r="L5845" s="223"/>
    </row>
    <row r="5846" spans="1:12" ht="26.25" customHeight="1">
      <c r="A5846" s="195"/>
      <c r="B5846" s="277"/>
      <c r="C5846" s="244"/>
      <c r="D5846" s="244"/>
      <c r="E5846" s="245"/>
      <c r="F5846" s="246"/>
      <c r="G5846" s="196"/>
      <c r="H5846" s="196"/>
      <c r="I5846" s="196"/>
      <c r="J5846" s="196"/>
      <c r="K5846" s="196"/>
      <c r="L5846" s="223"/>
    </row>
    <row r="5847" spans="1:12" ht="26.25" customHeight="1">
      <c r="A5847" s="195"/>
      <c r="B5847" s="277"/>
      <c r="C5847" s="244"/>
      <c r="D5847" s="244"/>
      <c r="E5847" s="245"/>
      <c r="F5847" s="246"/>
      <c r="G5847" s="196"/>
      <c r="H5847" s="196"/>
      <c r="I5847" s="196"/>
      <c r="J5847" s="196"/>
      <c r="K5847" s="196"/>
      <c r="L5847" s="223"/>
    </row>
    <row r="5848" spans="1:12" ht="26.25" customHeight="1">
      <c r="A5848" s="195"/>
      <c r="B5848" s="277"/>
      <c r="C5848" s="244"/>
      <c r="D5848" s="244"/>
      <c r="E5848" s="245"/>
      <c r="F5848" s="246"/>
      <c r="G5848" s="196"/>
      <c r="H5848" s="196"/>
      <c r="I5848" s="196"/>
      <c r="J5848" s="196"/>
      <c r="K5848" s="196"/>
      <c r="L5848" s="223"/>
    </row>
    <row r="5849" spans="1:12" ht="26.25" customHeight="1">
      <c r="A5849" s="195"/>
      <c r="B5849" s="277"/>
      <c r="C5849" s="244"/>
      <c r="D5849" s="244"/>
      <c r="E5849" s="245"/>
      <c r="F5849" s="246"/>
      <c r="G5849" s="196"/>
      <c r="H5849" s="196"/>
      <c r="I5849" s="196"/>
      <c r="J5849" s="196"/>
      <c r="K5849" s="196"/>
      <c r="L5849" s="223"/>
    </row>
    <row r="5850" spans="1:12" ht="26.25" customHeight="1">
      <c r="A5850" s="195"/>
      <c r="B5850" s="277"/>
      <c r="C5850" s="244"/>
      <c r="D5850" s="244"/>
      <c r="E5850" s="245"/>
      <c r="F5850" s="246"/>
      <c r="G5850" s="196"/>
      <c r="H5850" s="196"/>
      <c r="I5850" s="196"/>
      <c r="J5850" s="196"/>
      <c r="K5850" s="196"/>
      <c r="L5850" s="223"/>
    </row>
    <row r="5851" spans="1:12" ht="26.25" customHeight="1">
      <c r="A5851" s="195"/>
      <c r="B5851" s="277"/>
      <c r="C5851" s="244"/>
      <c r="D5851" s="244"/>
      <c r="E5851" s="245"/>
      <c r="F5851" s="246"/>
      <c r="G5851" s="196"/>
      <c r="H5851" s="196"/>
      <c r="I5851" s="196"/>
      <c r="J5851" s="196"/>
      <c r="K5851" s="196"/>
      <c r="L5851" s="223"/>
    </row>
    <row r="5852" spans="1:12" ht="26.25" customHeight="1">
      <c r="A5852" s="195"/>
      <c r="B5852" s="277"/>
      <c r="C5852" s="244"/>
      <c r="D5852" s="244"/>
      <c r="E5852" s="245"/>
      <c r="F5852" s="246"/>
      <c r="G5852" s="196"/>
      <c r="H5852" s="196"/>
      <c r="I5852" s="196"/>
      <c r="J5852" s="196"/>
      <c r="K5852" s="196"/>
      <c r="L5852" s="223"/>
    </row>
    <row r="5853" spans="1:12" ht="26.25" customHeight="1">
      <c r="A5853" s="195"/>
      <c r="B5853" s="277"/>
      <c r="C5853" s="244"/>
      <c r="D5853" s="244"/>
      <c r="E5853" s="245"/>
      <c r="F5853" s="246"/>
      <c r="G5853" s="196"/>
      <c r="H5853" s="196"/>
      <c r="I5853" s="196"/>
      <c r="J5853" s="196"/>
      <c r="K5853" s="196"/>
      <c r="L5853" s="223"/>
    </row>
    <row r="5854" spans="1:12" ht="26.25" customHeight="1">
      <c r="A5854" s="195"/>
      <c r="B5854" s="277"/>
      <c r="C5854" s="244"/>
      <c r="D5854" s="244"/>
      <c r="E5854" s="245"/>
      <c r="F5854" s="246"/>
      <c r="G5854" s="196"/>
      <c r="H5854" s="196"/>
      <c r="I5854" s="196"/>
      <c r="J5854" s="196"/>
      <c r="K5854" s="196"/>
      <c r="L5854" s="223"/>
    </row>
    <row r="5855" spans="1:12" ht="26.25" customHeight="1">
      <c r="A5855" s="195"/>
      <c r="B5855" s="277"/>
      <c r="C5855" s="244"/>
      <c r="D5855" s="244"/>
      <c r="E5855" s="245"/>
      <c r="F5855" s="246"/>
      <c r="G5855" s="196"/>
      <c r="H5855" s="196"/>
      <c r="I5855" s="196"/>
      <c r="J5855" s="196"/>
      <c r="K5855" s="196"/>
      <c r="L5855" s="223"/>
    </row>
    <row r="5856" spans="1:12" ht="26.25" customHeight="1">
      <c r="A5856" s="195"/>
      <c r="B5856" s="277"/>
      <c r="C5856" s="244"/>
      <c r="D5856" s="244"/>
      <c r="E5856" s="245"/>
      <c r="F5856" s="246"/>
      <c r="G5856" s="196"/>
      <c r="H5856" s="196"/>
      <c r="I5856" s="196"/>
      <c r="J5856" s="196"/>
      <c r="K5856" s="196"/>
      <c r="L5856" s="223"/>
    </row>
    <row r="5857" spans="1:12" ht="26.25" customHeight="1">
      <c r="A5857" s="195"/>
      <c r="B5857" s="277"/>
      <c r="C5857" s="244"/>
      <c r="D5857" s="244"/>
      <c r="E5857" s="245"/>
      <c r="F5857" s="246"/>
      <c r="G5857" s="196"/>
      <c r="H5857" s="196"/>
      <c r="I5857" s="196"/>
      <c r="J5857" s="196"/>
      <c r="K5857" s="196"/>
      <c r="L5857" s="223"/>
    </row>
    <row r="5858" spans="1:12" ht="26.25" customHeight="1">
      <c r="A5858" s="195"/>
      <c r="B5858" s="277"/>
      <c r="C5858" s="244"/>
      <c r="D5858" s="244"/>
      <c r="E5858" s="245"/>
      <c r="F5858" s="246"/>
      <c r="G5858" s="196"/>
      <c r="H5858" s="196"/>
      <c r="I5858" s="196"/>
      <c r="J5858" s="196"/>
      <c r="K5858" s="196"/>
      <c r="L5858" s="223"/>
    </row>
    <row r="5859" spans="1:12" ht="26.25" customHeight="1">
      <c r="A5859" s="195"/>
      <c r="B5859" s="277"/>
      <c r="C5859" s="244"/>
      <c r="D5859" s="244"/>
      <c r="E5859" s="245"/>
      <c r="F5859" s="246"/>
      <c r="G5859" s="196"/>
      <c r="H5859" s="196"/>
      <c r="I5859" s="196"/>
      <c r="J5859" s="196"/>
      <c r="K5859" s="196"/>
      <c r="L5859" s="223"/>
    </row>
    <row r="5860" spans="1:12" ht="26.25" customHeight="1">
      <c r="A5860" s="195"/>
      <c r="B5860" s="277"/>
      <c r="C5860" s="244"/>
      <c r="D5860" s="244"/>
      <c r="E5860" s="245"/>
      <c r="F5860" s="246"/>
      <c r="G5860" s="196"/>
      <c r="H5860" s="196"/>
      <c r="I5860" s="196"/>
      <c r="J5860" s="196"/>
      <c r="K5860" s="196"/>
      <c r="L5860" s="223"/>
    </row>
    <row r="5861" spans="1:12" ht="26.25" customHeight="1">
      <c r="A5861" s="195"/>
      <c r="B5861" s="277"/>
      <c r="C5861" s="244"/>
      <c r="D5861" s="244"/>
      <c r="E5861" s="245"/>
      <c r="F5861" s="246"/>
      <c r="G5861" s="196"/>
      <c r="H5861" s="196"/>
      <c r="I5861" s="196"/>
      <c r="J5861" s="196"/>
      <c r="K5861" s="196"/>
      <c r="L5861" s="223"/>
    </row>
    <row r="5862" spans="1:12" ht="26.25" customHeight="1">
      <c r="A5862" s="195"/>
      <c r="B5862" s="277"/>
      <c r="C5862" s="244"/>
      <c r="D5862" s="244"/>
      <c r="E5862" s="245"/>
      <c r="F5862" s="246"/>
      <c r="G5862" s="196"/>
      <c r="H5862" s="196"/>
      <c r="I5862" s="196"/>
      <c r="J5862" s="196"/>
      <c r="K5862" s="196"/>
      <c r="L5862" s="223"/>
    </row>
    <row r="5863" spans="1:12" ht="26.25" customHeight="1">
      <c r="A5863" s="195"/>
      <c r="B5863" s="277"/>
      <c r="C5863" s="244"/>
      <c r="D5863" s="244"/>
      <c r="E5863" s="245"/>
      <c r="F5863" s="246"/>
      <c r="G5863" s="196"/>
      <c r="H5863" s="196"/>
      <c r="I5863" s="196"/>
      <c r="J5863" s="196"/>
      <c r="K5863" s="196"/>
      <c r="L5863" s="223"/>
    </row>
    <row r="5864" spans="1:12" ht="26.25" customHeight="1">
      <c r="A5864" s="195"/>
      <c r="B5864" s="277"/>
      <c r="C5864" s="244"/>
      <c r="D5864" s="244"/>
      <c r="E5864" s="245"/>
      <c r="F5864" s="246"/>
      <c r="G5864" s="196"/>
      <c r="H5864" s="196"/>
      <c r="I5864" s="196"/>
      <c r="J5864" s="196"/>
      <c r="K5864" s="196"/>
      <c r="L5864" s="223"/>
    </row>
    <row r="5865" spans="1:12" ht="26.25" customHeight="1">
      <c r="A5865" s="195"/>
      <c r="B5865" s="277"/>
      <c r="C5865" s="244"/>
      <c r="D5865" s="244"/>
      <c r="E5865" s="245"/>
      <c r="F5865" s="246"/>
      <c r="G5865" s="196"/>
      <c r="H5865" s="196"/>
      <c r="I5865" s="196"/>
      <c r="J5865" s="196"/>
      <c r="K5865" s="196"/>
      <c r="L5865" s="223"/>
    </row>
    <row r="5866" spans="1:12" ht="26.25" customHeight="1">
      <c r="A5866" s="195"/>
      <c r="B5866" s="277"/>
      <c r="C5866" s="244"/>
      <c r="D5866" s="244"/>
      <c r="E5866" s="245"/>
      <c r="F5866" s="246"/>
      <c r="G5866" s="196"/>
      <c r="H5866" s="196"/>
      <c r="I5866" s="196"/>
      <c r="J5866" s="196"/>
      <c r="K5866" s="196"/>
      <c r="L5866" s="223"/>
    </row>
    <row r="5867" spans="1:12" ht="26.25" customHeight="1">
      <c r="A5867" s="195"/>
      <c r="B5867" s="277"/>
      <c r="C5867" s="244"/>
      <c r="D5867" s="244"/>
      <c r="E5867" s="245"/>
      <c r="F5867" s="246"/>
      <c r="G5867" s="196"/>
      <c r="H5867" s="196"/>
      <c r="I5867" s="196"/>
      <c r="J5867" s="196"/>
      <c r="K5867" s="196"/>
      <c r="L5867" s="223"/>
    </row>
    <row r="5868" spans="1:12" ht="26.25" customHeight="1">
      <c r="A5868" s="195"/>
      <c r="B5868" s="277"/>
      <c r="C5868" s="244"/>
      <c r="D5868" s="244"/>
      <c r="E5868" s="245"/>
      <c r="F5868" s="246"/>
      <c r="G5868" s="196"/>
      <c r="H5868" s="196"/>
      <c r="I5868" s="196"/>
      <c r="J5868" s="196"/>
      <c r="K5868" s="196"/>
      <c r="L5868" s="223"/>
    </row>
    <row r="5869" spans="1:12" ht="26.25" customHeight="1">
      <c r="A5869" s="195"/>
      <c r="B5869" s="277"/>
      <c r="C5869" s="244"/>
      <c r="D5869" s="244"/>
      <c r="E5869" s="245"/>
      <c r="F5869" s="246"/>
      <c r="G5869" s="196"/>
      <c r="H5869" s="196"/>
      <c r="I5869" s="196"/>
      <c r="J5869" s="196"/>
      <c r="K5869" s="196"/>
      <c r="L5869" s="223"/>
    </row>
    <row r="5870" spans="1:12" ht="26.25" customHeight="1">
      <c r="A5870" s="195"/>
      <c r="B5870" s="277"/>
      <c r="C5870" s="244"/>
      <c r="D5870" s="244"/>
      <c r="E5870" s="245"/>
      <c r="F5870" s="246"/>
      <c r="G5870" s="196"/>
      <c r="H5870" s="196"/>
      <c r="I5870" s="196"/>
      <c r="J5870" s="196"/>
      <c r="K5870" s="196"/>
      <c r="L5870" s="223"/>
    </row>
    <row r="5871" spans="1:12" ht="26.25" customHeight="1">
      <c r="A5871" s="195"/>
      <c r="B5871" s="277"/>
      <c r="C5871" s="244"/>
      <c r="D5871" s="244"/>
      <c r="E5871" s="245"/>
      <c r="F5871" s="246"/>
      <c r="G5871" s="196"/>
      <c r="H5871" s="196"/>
      <c r="I5871" s="196"/>
      <c r="J5871" s="196"/>
      <c r="K5871" s="196"/>
      <c r="L5871" s="223"/>
    </row>
    <row r="5872" spans="1:12" ht="26.25" customHeight="1">
      <c r="A5872" s="195"/>
      <c r="B5872" s="277"/>
      <c r="C5872" s="244"/>
      <c r="D5872" s="244"/>
      <c r="E5872" s="245"/>
      <c r="F5872" s="246"/>
      <c r="G5872" s="196"/>
      <c r="H5872" s="196"/>
      <c r="I5872" s="196"/>
      <c r="J5872" s="196"/>
      <c r="K5872" s="196"/>
      <c r="L5872" s="223"/>
    </row>
    <row r="5873" spans="1:12" ht="26.25" customHeight="1">
      <c r="A5873" s="195"/>
      <c r="B5873" s="277"/>
      <c r="C5873" s="244"/>
      <c r="D5873" s="244"/>
      <c r="E5873" s="245"/>
      <c r="F5873" s="246"/>
      <c r="G5873" s="196"/>
      <c r="H5873" s="196"/>
      <c r="I5873" s="196"/>
      <c r="J5873" s="196"/>
      <c r="K5873" s="196"/>
      <c r="L5873" s="223"/>
    </row>
    <row r="5874" spans="1:12" ht="26.25" customHeight="1">
      <c r="A5874" s="195"/>
      <c r="B5874" s="277"/>
      <c r="C5874" s="244"/>
      <c r="D5874" s="244"/>
      <c r="E5874" s="245"/>
      <c r="F5874" s="246"/>
      <c r="G5874" s="196"/>
      <c r="H5874" s="196"/>
      <c r="I5874" s="196"/>
      <c r="J5874" s="196"/>
      <c r="K5874" s="196"/>
      <c r="L5874" s="223"/>
    </row>
    <row r="5875" spans="1:12" ht="26.25" customHeight="1">
      <c r="A5875" s="195"/>
      <c r="B5875" s="277"/>
      <c r="C5875" s="244"/>
      <c r="D5875" s="244"/>
      <c r="E5875" s="245"/>
      <c r="F5875" s="246"/>
      <c r="G5875" s="196"/>
      <c r="H5875" s="196"/>
      <c r="I5875" s="196"/>
      <c r="J5875" s="196"/>
      <c r="K5875" s="196"/>
      <c r="L5875" s="223"/>
    </row>
    <row r="5876" spans="1:12" ht="26.25" customHeight="1">
      <c r="A5876" s="195"/>
      <c r="B5876" s="277"/>
      <c r="C5876" s="244"/>
      <c r="D5876" s="244"/>
      <c r="E5876" s="245"/>
      <c r="F5876" s="246"/>
      <c r="G5876" s="196"/>
      <c r="H5876" s="196"/>
      <c r="I5876" s="196"/>
      <c r="J5876" s="196"/>
      <c r="K5876" s="196"/>
      <c r="L5876" s="223"/>
    </row>
    <row r="5877" spans="1:12" ht="26.25" customHeight="1">
      <c r="A5877" s="195"/>
      <c r="B5877" s="277"/>
      <c r="C5877" s="244"/>
      <c r="D5877" s="244"/>
      <c r="E5877" s="245"/>
      <c r="F5877" s="246"/>
      <c r="G5877" s="196"/>
      <c r="H5877" s="196"/>
      <c r="I5877" s="196"/>
      <c r="J5877" s="196"/>
      <c r="K5877" s="196"/>
      <c r="L5877" s="223"/>
    </row>
    <row r="5878" spans="1:12" ht="26.25" customHeight="1">
      <c r="A5878" s="195"/>
      <c r="B5878" s="277"/>
      <c r="C5878" s="244"/>
      <c r="D5878" s="244"/>
      <c r="E5878" s="245"/>
      <c r="F5878" s="246"/>
      <c r="G5878" s="196"/>
      <c r="H5878" s="196"/>
      <c r="I5878" s="196"/>
      <c r="J5878" s="196"/>
      <c r="K5878" s="196"/>
      <c r="L5878" s="223"/>
    </row>
    <row r="5879" spans="1:12" ht="26.25" customHeight="1">
      <c r="A5879" s="195"/>
      <c r="B5879" s="277"/>
      <c r="C5879" s="244"/>
      <c r="D5879" s="244"/>
      <c r="E5879" s="245"/>
      <c r="F5879" s="246"/>
      <c r="G5879" s="196"/>
      <c r="H5879" s="196"/>
      <c r="I5879" s="196"/>
      <c r="J5879" s="196"/>
      <c r="K5879" s="196"/>
      <c r="L5879" s="223"/>
    </row>
    <row r="5880" spans="1:12" ht="26.25" customHeight="1">
      <c r="A5880" s="195"/>
      <c r="B5880" s="277"/>
      <c r="C5880" s="244"/>
      <c r="D5880" s="244"/>
      <c r="E5880" s="245"/>
      <c r="F5880" s="246"/>
      <c r="G5880" s="196"/>
      <c r="H5880" s="196"/>
      <c r="I5880" s="196"/>
      <c r="J5880" s="196"/>
      <c r="K5880" s="196"/>
      <c r="L5880" s="223"/>
    </row>
    <row r="5881" spans="1:12" ht="26.25" customHeight="1">
      <c r="A5881" s="195"/>
      <c r="B5881" s="277"/>
      <c r="C5881" s="244"/>
      <c r="D5881" s="244"/>
      <c r="E5881" s="245"/>
      <c r="F5881" s="246"/>
      <c r="G5881" s="196"/>
      <c r="H5881" s="196"/>
      <c r="I5881" s="196"/>
      <c r="J5881" s="196"/>
      <c r="K5881" s="196"/>
      <c r="L5881" s="223"/>
    </row>
    <row r="5882" spans="1:12" ht="26.25" customHeight="1">
      <c r="A5882" s="195"/>
      <c r="B5882" s="277"/>
      <c r="C5882" s="244"/>
      <c r="D5882" s="244"/>
      <c r="E5882" s="245"/>
      <c r="F5882" s="246"/>
      <c r="G5882" s="196"/>
      <c r="H5882" s="196"/>
      <c r="I5882" s="196"/>
      <c r="J5882" s="196"/>
      <c r="K5882" s="196"/>
      <c r="L5882" s="223"/>
    </row>
    <row r="5883" spans="1:12" ht="26.25" customHeight="1">
      <c r="A5883" s="195"/>
      <c r="B5883" s="277"/>
      <c r="C5883" s="244"/>
      <c r="D5883" s="244"/>
      <c r="E5883" s="245"/>
      <c r="F5883" s="246"/>
      <c r="G5883" s="196"/>
      <c r="H5883" s="196"/>
      <c r="I5883" s="196"/>
      <c r="J5883" s="196"/>
      <c r="K5883" s="196"/>
      <c r="L5883" s="223"/>
    </row>
    <row r="5884" spans="1:12" ht="26.25" customHeight="1">
      <c r="A5884" s="195"/>
      <c r="B5884" s="277"/>
      <c r="C5884" s="244"/>
      <c r="D5884" s="244"/>
      <c r="E5884" s="245"/>
      <c r="F5884" s="246"/>
      <c r="G5884" s="196"/>
      <c r="H5884" s="196"/>
      <c r="I5884" s="196"/>
      <c r="J5884" s="196"/>
      <c r="K5884" s="196"/>
      <c r="L5884" s="223"/>
    </row>
    <row r="5885" spans="1:12" ht="26.25" customHeight="1">
      <c r="A5885" s="195"/>
      <c r="B5885" s="277"/>
      <c r="C5885" s="244"/>
      <c r="D5885" s="244"/>
      <c r="E5885" s="245"/>
      <c r="F5885" s="246"/>
      <c r="G5885" s="196"/>
      <c r="H5885" s="196"/>
      <c r="I5885" s="196"/>
      <c r="J5885" s="196"/>
      <c r="K5885" s="196"/>
      <c r="L5885" s="223"/>
    </row>
    <row r="5886" spans="1:12" ht="26.25" customHeight="1">
      <c r="A5886" s="195"/>
      <c r="B5886" s="277"/>
      <c r="C5886" s="244"/>
      <c r="D5886" s="244"/>
      <c r="E5886" s="245"/>
      <c r="F5886" s="246"/>
      <c r="G5886" s="196"/>
      <c r="H5886" s="196"/>
      <c r="I5886" s="196"/>
      <c r="J5886" s="196"/>
      <c r="K5886" s="196"/>
      <c r="L5886" s="223"/>
    </row>
    <row r="5887" spans="1:12" ht="26.25" customHeight="1">
      <c r="A5887" s="195"/>
      <c r="B5887" s="277"/>
      <c r="C5887" s="244"/>
      <c r="D5887" s="244"/>
      <c r="E5887" s="245"/>
      <c r="F5887" s="246"/>
      <c r="G5887" s="196"/>
      <c r="H5887" s="196"/>
      <c r="I5887" s="196"/>
      <c r="J5887" s="196"/>
      <c r="K5887" s="196"/>
      <c r="L5887" s="223"/>
    </row>
    <row r="5888" spans="1:12" ht="26.25" customHeight="1">
      <c r="A5888" s="195"/>
      <c r="B5888" s="277"/>
      <c r="C5888" s="244"/>
      <c r="D5888" s="244"/>
      <c r="E5888" s="245"/>
      <c r="F5888" s="246"/>
      <c r="G5888" s="196"/>
      <c r="H5888" s="196"/>
      <c r="I5888" s="196"/>
      <c r="J5888" s="196"/>
      <c r="K5888" s="196"/>
      <c r="L5888" s="223"/>
    </row>
    <row r="5889" spans="1:12" ht="26.25" customHeight="1">
      <c r="A5889" s="195"/>
      <c r="B5889" s="277"/>
      <c r="C5889" s="244"/>
      <c r="D5889" s="244"/>
      <c r="E5889" s="245"/>
      <c r="F5889" s="246"/>
      <c r="G5889" s="196"/>
      <c r="H5889" s="196"/>
      <c r="I5889" s="196"/>
      <c r="J5889" s="196"/>
      <c r="K5889" s="196"/>
      <c r="L5889" s="223"/>
    </row>
    <row r="5890" spans="1:12" ht="26.25" customHeight="1">
      <c r="A5890" s="195"/>
      <c r="B5890" s="277"/>
      <c r="C5890" s="244"/>
      <c r="D5890" s="244"/>
      <c r="E5890" s="245"/>
      <c r="F5890" s="246"/>
      <c r="G5890" s="196"/>
      <c r="H5890" s="196"/>
      <c r="I5890" s="196"/>
      <c r="J5890" s="196"/>
      <c r="K5890" s="196"/>
      <c r="L5890" s="223"/>
    </row>
    <row r="5891" spans="1:12" ht="26.25" customHeight="1">
      <c r="A5891" s="195"/>
      <c r="B5891" s="277"/>
      <c r="C5891" s="244"/>
      <c r="D5891" s="244"/>
      <c r="E5891" s="245"/>
      <c r="F5891" s="246"/>
      <c r="G5891" s="196"/>
      <c r="H5891" s="196"/>
      <c r="I5891" s="196"/>
      <c r="J5891" s="196"/>
      <c r="K5891" s="196"/>
      <c r="L5891" s="223"/>
    </row>
    <row r="5892" spans="1:12" ht="26.25" customHeight="1">
      <c r="A5892" s="195"/>
      <c r="B5892" s="277"/>
      <c r="C5892" s="244"/>
      <c r="D5892" s="244"/>
      <c r="E5892" s="245"/>
      <c r="F5892" s="246"/>
      <c r="G5892" s="196"/>
      <c r="H5892" s="196"/>
      <c r="I5892" s="196"/>
      <c r="J5892" s="196"/>
      <c r="K5892" s="196"/>
      <c r="L5892" s="223"/>
    </row>
    <row r="5893" spans="1:12" ht="26.25" customHeight="1">
      <c r="A5893" s="195"/>
      <c r="B5893" s="277"/>
      <c r="C5893" s="244"/>
      <c r="D5893" s="244"/>
      <c r="E5893" s="245"/>
      <c r="F5893" s="246"/>
      <c r="G5893" s="196"/>
      <c r="H5893" s="196"/>
      <c r="I5893" s="196"/>
      <c r="J5893" s="196"/>
      <c r="K5893" s="196"/>
      <c r="L5893" s="223"/>
    </row>
    <row r="5894" spans="1:12" ht="26.25" customHeight="1">
      <c r="A5894" s="195"/>
      <c r="B5894" s="277"/>
      <c r="C5894" s="244"/>
      <c r="D5894" s="244"/>
      <c r="E5894" s="245"/>
      <c r="F5894" s="246"/>
      <c r="G5894" s="196"/>
      <c r="H5894" s="196"/>
      <c r="I5894" s="196"/>
      <c r="J5894" s="196"/>
      <c r="K5894" s="196"/>
      <c r="L5894" s="223"/>
    </row>
    <row r="5895" spans="1:12" ht="26.25" customHeight="1">
      <c r="A5895" s="195"/>
      <c r="B5895" s="277"/>
      <c r="C5895" s="244"/>
      <c r="D5895" s="244"/>
      <c r="E5895" s="245"/>
      <c r="F5895" s="246"/>
      <c r="G5895" s="196"/>
      <c r="H5895" s="196"/>
      <c r="I5895" s="196"/>
      <c r="J5895" s="196"/>
      <c r="K5895" s="196"/>
      <c r="L5895" s="223"/>
    </row>
    <row r="5896" spans="1:12" ht="26.25" customHeight="1">
      <c r="A5896" s="195"/>
      <c r="B5896" s="277"/>
      <c r="C5896" s="244"/>
      <c r="D5896" s="244"/>
      <c r="E5896" s="245"/>
      <c r="F5896" s="246"/>
      <c r="G5896" s="196"/>
      <c r="H5896" s="196"/>
      <c r="I5896" s="196"/>
      <c r="J5896" s="196"/>
      <c r="K5896" s="196"/>
      <c r="L5896" s="223"/>
    </row>
    <row r="5897" spans="1:12" ht="26.25" customHeight="1">
      <c r="A5897" s="195"/>
      <c r="B5897" s="277"/>
      <c r="C5897" s="244"/>
      <c r="D5897" s="244"/>
      <c r="E5897" s="245"/>
      <c r="F5897" s="246"/>
      <c r="G5897" s="196"/>
      <c r="H5897" s="196"/>
      <c r="I5897" s="196"/>
      <c r="J5897" s="196"/>
      <c r="K5897" s="196"/>
      <c r="L5897" s="223"/>
    </row>
    <row r="5898" spans="1:12" ht="26.25" customHeight="1">
      <c r="A5898" s="195"/>
      <c r="B5898" s="277"/>
      <c r="C5898" s="244"/>
      <c r="D5898" s="244"/>
      <c r="E5898" s="245"/>
      <c r="F5898" s="246"/>
      <c r="G5898" s="196"/>
      <c r="H5898" s="196"/>
      <c r="I5898" s="196"/>
      <c r="J5898" s="196"/>
      <c r="K5898" s="196"/>
      <c r="L5898" s="223"/>
    </row>
    <row r="5899" spans="1:12" ht="26.25" customHeight="1">
      <c r="A5899" s="195"/>
      <c r="B5899" s="277"/>
      <c r="C5899" s="244"/>
      <c r="D5899" s="244"/>
      <c r="E5899" s="245"/>
      <c r="F5899" s="246"/>
      <c r="G5899" s="196"/>
      <c r="H5899" s="196"/>
      <c r="I5899" s="196"/>
      <c r="J5899" s="196"/>
      <c r="K5899" s="196"/>
      <c r="L5899" s="223"/>
    </row>
    <row r="5900" spans="1:12" ht="26.25" customHeight="1">
      <c r="A5900" s="195"/>
      <c r="B5900" s="277"/>
      <c r="C5900" s="244"/>
      <c r="D5900" s="244"/>
      <c r="E5900" s="245"/>
      <c r="F5900" s="246"/>
      <c r="G5900" s="196"/>
      <c r="H5900" s="196"/>
      <c r="I5900" s="196"/>
      <c r="J5900" s="196"/>
      <c r="K5900" s="196"/>
      <c r="L5900" s="223"/>
    </row>
    <row r="5901" spans="1:12" ht="26.25" customHeight="1">
      <c r="A5901" s="195"/>
      <c r="B5901" s="277"/>
      <c r="C5901" s="244"/>
      <c r="D5901" s="244"/>
      <c r="E5901" s="245"/>
      <c r="F5901" s="246"/>
      <c r="G5901" s="196"/>
      <c r="H5901" s="196"/>
      <c r="I5901" s="196"/>
      <c r="J5901" s="196"/>
      <c r="K5901" s="196"/>
      <c r="L5901" s="223"/>
    </row>
    <row r="5902" spans="1:12" ht="26.25" customHeight="1">
      <c r="A5902" s="195"/>
      <c r="B5902" s="277"/>
      <c r="C5902" s="244"/>
      <c r="D5902" s="244"/>
      <c r="E5902" s="245"/>
      <c r="F5902" s="246"/>
      <c r="G5902" s="196"/>
      <c r="H5902" s="196"/>
      <c r="I5902" s="196"/>
      <c r="J5902" s="196"/>
      <c r="K5902" s="196"/>
      <c r="L5902" s="223"/>
    </row>
    <row r="5903" spans="1:12" ht="26.25" customHeight="1">
      <c r="A5903" s="195"/>
      <c r="B5903" s="277"/>
      <c r="C5903" s="244"/>
      <c r="D5903" s="244"/>
      <c r="E5903" s="245"/>
      <c r="F5903" s="246"/>
      <c r="G5903" s="196"/>
      <c r="H5903" s="196"/>
      <c r="I5903" s="196"/>
      <c r="J5903" s="196"/>
      <c r="K5903" s="196"/>
      <c r="L5903" s="223"/>
    </row>
    <row r="5904" spans="1:12" ht="26.25" customHeight="1">
      <c r="A5904" s="195"/>
      <c r="B5904" s="277"/>
      <c r="C5904" s="244"/>
      <c r="D5904" s="244"/>
      <c r="E5904" s="245"/>
      <c r="F5904" s="246"/>
      <c r="G5904" s="196"/>
      <c r="H5904" s="196"/>
      <c r="I5904" s="196"/>
      <c r="J5904" s="196"/>
      <c r="K5904" s="196"/>
      <c r="L5904" s="223"/>
    </row>
    <row r="5905" spans="1:12" ht="26.25" customHeight="1">
      <c r="A5905" s="195"/>
      <c r="B5905" s="277"/>
      <c r="C5905" s="244"/>
      <c r="D5905" s="244"/>
      <c r="E5905" s="245"/>
      <c r="F5905" s="246"/>
      <c r="G5905" s="196"/>
      <c r="H5905" s="196"/>
      <c r="I5905" s="196"/>
      <c r="J5905" s="196"/>
      <c r="K5905" s="196"/>
      <c r="L5905" s="223"/>
    </row>
    <row r="5906" spans="1:12" ht="26.25" customHeight="1">
      <c r="A5906" s="195"/>
      <c r="B5906" s="277"/>
      <c r="C5906" s="244"/>
      <c r="D5906" s="244"/>
      <c r="E5906" s="245"/>
      <c r="F5906" s="246"/>
      <c r="G5906" s="196"/>
      <c r="H5906" s="196"/>
      <c r="I5906" s="196"/>
      <c r="J5906" s="196"/>
      <c r="K5906" s="196"/>
      <c r="L5906" s="223"/>
    </row>
    <row r="5907" spans="1:12" ht="26.25" customHeight="1">
      <c r="A5907" s="195"/>
      <c r="B5907" s="277"/>
      <c r="C5907" s="244"/>
      <c r="D5907" s="244"/>
      <c r="E5907" s="245"/>
      <c r="F5907" s="246"/>
      <c r="G5907" s="196"/>
      <c r="H5907" s="196"/>
      <c r="I5907" s="196"/>
      <c r="J5907" s="196"/>
      <c r="K5907" s="196"/>
      <c r="L5907" s="223"/>
    </row>
    <row r="5908" spans="1:12" ht="26.25" customHeight="1">
      <c r="A5908" s="195"/>
      <c r="B5908" s="277"/>
      <c r="C5908" s="244"/>
      <c r="D5908" s="244"/>
      <c r="E5908" s="245"/>
      <c r="F5908" s="246"/>
      <c r="G5908" s="196"/>
      <c r="H5908" s="196"/>
      <c r="I5908" s="196"/>
      <c r="J5908" s="196"/>
      <c r="K5908" s="196"/>
      <c r="L5908" s="223"/>
    </row>
    <row r="5909" spans="1:12" ht="26.25" customHeight="1">
      <c r="A5909" s="195"/>
      <c r="B5909" s="277"/>
      <c r="C5909" s="244"/>
      <c r="D5909" s="244"/>
      <c r="E5909" s="245"/>
      <c r="F5909" s="246"/>
      <c r="G5909" s="196"/>
      <c r="H5909" s="196"/>
      <c r="I5909" s="196"/>
      <c r="J5909" s="196"/>
      <c r="K5909" s="196"/>
      <c r="L5909" s="223"/>
    </row>
    <row r="5910" spans="1:12" ht="26.25" customHeight="1">
      <c r="A5910" s="195"/>
      <c r="B5910" s="277"/>
      <c r="C5910" s="244"/>
      <c r="D5910" s="244"/>
      <c r="E5910" s="245"/>
      <c r="F5910" s="246"/>
      <c r="G5910" s="196"/>
      <c r="H5910" s="196"/>
      <c r="I5910" s="196"/>
      <c r="J5910" s="196"/>
      <c r="K5910" s="196"/>
      <c r="L5910" s="223"/>
    </row>
    <row r="5911" spans="1:12" ht="26.25" customHeight="1">
      <c r="A5911" s="195"/>
      <c r="B5911" s="277"/>
      <c r="C5911" s="244"/>
      <c r="D5911" s="244"/>
      <c r="E5911" s="245"/>
      <c r="F5911" s="246"/>
      <c r="G5911" s="196"/>
      <c r="H5911" s="196"/>
      <c r="I5911" s="196"/>
      <c r="J5911" s="196"/>
      <c r="K5911" s="196"/>
      <c r="L5911" s="223"/>
    </row>
    <row r="5912" spans="1:12" ht="26.25" customHeight="1">
      <c r="A5912" s="195"/>
      <c r="B5912" s="277"/>
      <c r="C5912" s="244"/>
      <c r="D5912" s="244"/>
      <c r="E5912" s="245"/>
      <c r="F5912" s="246"/>
      <c r="G5912" s="196"/>
      <c r="H5912" s="196"/>
      <c r="I5912" s="196"/>
      <c r="J5912" s="196"/>
      <c r="K5912" s="196"/>
      <c r="L5912" s="223"/>
    </row>
    <row r="5913" spans="1:12" ht="26.25" customHeight="1">
      <c r="A5913" s="195"/>
      <c r="B5913" s="277"/>
      <c r="C5913" s="244"/>
      <c r="D5913" s="244"/>
      <c r="E5913" s="245"/>
      <c r="F5913" s="246"/>
      <c r="G5913" s="196"/>
      <c r="H5913" s="196"/>
      <c r="I5913" s="196"/>
      <c r="J5913" s="196"/>
      <c r="K5913" s="196"/>
      <c r="L5913" s="223"/>
    </row>
    <row r="5914" spans="1:12" ht="26.25" customHeight="1">
      <c r="A5914" s="195"/>
      <c r="B5914" s="277"/>
      <c r="C5914" s="244"/>
      <c r="D5914" s="244"/>
      <c r="E5914" s="245"/>
      <c r="F5914" s="246"/>
      <c r="G5914" s="196"/>
      <c r="H5914" s="196"/>
      <c r="I5914" s="196"/>
      <c r="J5914" s="196"/>
      <c r="K5914" s="196"/>
      <c r="L5914" s="223"/>
    </row>
    <row r="5915" spans="1:12" ht="26.25" customHeight="1">
      <c r="A5915" s="195"/>
      <c r="B5915" s="277"/>
      <c r="C5915" s="244"/>
      <c r="D5915" s="244"/>
      <c r="E5915" s="245"/>
      <c r="F5915" s="246"/>
      <c r="G5915" s="196"/>
      <c r="H5915" s="196"/>
      <c r="I5915" s="196"/>
      <c r="J5915" s="196"/>
      <c r="K5915" s="196"/>
      <c r="L5915" s="223"/>
    </row>
    <row r="5916" spans="1:12" ht="26.25" customHeight="1">
      <c r="A5916" s="195"/>
      <c r="B5916" s="277"/>
      <c r="C5916" s="244"/>
      <c r="D5916" s="244"/>
      <c r="E5916" s="245"/>
      <c r="F5916" s="246"/>
      <c r="G5916" s="196"/>
      <c r="H5916" s="196"/>
      <c r="I5916" s="196"/>
      <c r="J5916" s="196"/>
      <c r="K5916" s="196"/>
      <c r="L5916" s="223"/>
    </row>
    <row r="5917" spans="1:12" ht="26.25" customHeight="1">
      <c r="A5917" s="195"/>
      <c r="B5917" s="277"/>
      <c r="C5917" s="244"/>
      <c r="D5917" s="244"/>
      <c r="E5917" s="245"/>
      <c r="F5917" s="246"/>
      <c r="G5917" s="196"/>
      <c r="H5917" s="196"/>
      <c r="I5917" s="196"/>
      <c r="J5917" s="196"/>
      <c r="K5917" s="196"/>
      <c r="L5917" s="223"/>
    </row>
    <row r="5918" spans="1:12" ht="26.25" customHeight="1">
      <c r="A5918" s="195"/>
      <c r="B5918" s="277"/>
      <c r="C5918" s="244"/>
      <c r="D5918" s="244"/>
      <c r="E5918" s="245"/>
      <c r="F5918" s="246"/>
      <c r="G5918" s="196"/>
      <c r="H5918" s="196"/>
      <c r="I5918" s="196"/>
      <c r="J5918" s="196"/>
      <c r="K5918" s="196"/>
      <c r="L5918" s="223"/>
    </row>
    <row r="5919" spans="1:12" ht="26.25" customHeight="1">
      <c r="A5919" s="195"/>
      <c r="B5919" s="277"/>
      <c r="C5919" s="244"/>
      <c r="D5919" s="244"/>
      <c r="E5919" s="245"/>
      <c r="F5919" s="246"/>
      <c r="G5919" s="196"/>
      <c r="H5919" s="196"/>
      <c r="I5919" s="196"/>
      <c r="J5919" s="196"/>
      <c r="K5919" s="196"/>
      <c r="L5919" s="223"/>
    </row>
    <row r="5920" spans="1:12" ht="26.25" customHeight="1">
      <c r="A5920" s="195"/>
      <c r="B5920" s="277"/>
      <c r="C5920" s="244"/>
      <c r="D5920" s="244"/>
      <c r="E5920" s="245"/>
      <c r="F5920" s="246"/>
      <c r="G5920" s="196"/>
      <c r="H5920" s="196"/>
      <c r="I5920" s="196"/>
      <c r="J5920" s="196"/>
      <c r="K5920" s="196"/>
      <c r="L5920" s="223"/>
    </row>
    <row r="5921" spans="1:12" ht="26.25" customHeight="1">
      <c r="A5921" s="195"/>
      <c r="B5921" s="277"/>
      <c r="C5921" s="244"/>
      <c r="D5921" s="244"/>
      <c r="E5921" s="245"/>
      <c r="F5921" s="246"/>
      <c r="G5921" s="196"/>
      <c r="H5921" s="196"/>
      <c r="I5921" s="196"/>
      <c r="J5921" s="196"/>
      <c r="K5921" s="196"/>
      <c r="L5921" s="223"/>
    </row>
    <row r="5922" spans="1:12" ht="26.25" customHeight="1">
      <c r="A5922" s="195"/>
      <c r="B5922" s="277"/>
      <c r="C5922" s="244"/>
      <c r="D5922" s="244"/>
      <c r="E5922" s="245"/>
      <c r="F5922" s="246"/>
      <c r="G5922" s="196"/>
      <c r="H5922" s="196"/>
      <c r="I5922" s="196"/>
      <c r="J5922" s="196"/>
      <c r="K5922" s="196"/>
      <c r="L5922" s="223"/>
    </row>
    <row r="5923" spans="1:12" ht="26.25" customHeight="1">
      <c r="A5923" s="195"/>
      <c r="B5923" s="277"/>
      <c r="C5923" s="244"/>
      <c r="D5923" s="244"/>
      <c r="E5923" s="245"/>
      <c r="F5923" s="246"/>
      <c r="G5923" s="196"/>
      <c r="H5923" s="196"/>
      <c r="I5923" s="196"/>
      <c r="J5923" s="196"/>
      <c r="K5923" s="196"/>
      <c r="L5923" s="223"/>
    </row>
    <row r="5924" spans="1:12" ht="26.25" customHeight="1">
      <c r="A5924" s="195"/>
      <c r="B5924" s="277"/>
      <c r="C5924" s="244"/>
      <c r="D5924" s="244"/>
      <c r="E5924" s="245"/>
      <c r="F5924" s="246"/>
      <c r="G5924" s="196"/>
      <c r="H5924" s="196"/>
      <c r="I5924" s="196"/>
      <c r="J5924" s="196"/>
      <c r="K5924" s="196"/>
      <c r="L5924" s="223"/>
    </row>
    <row r="5925" spans="1:12" ht="26.25" customHeight="1">
      <c r="A5925" s="195"/>
      <c r="B5925" s="277"/>
      <c r="C5925" s="244"/>
      <c r="D5925" s="244"/>
      <c r="E5925" s="245"/>
      <c r="F5925" s="246"/>
      <c r="G5925" s="196"/>
      <c r="H5925" s="196"/>
      <c r="I5925" s="196"/>
      <c r="J5925" s="196"/>
      <c r="K5925" s="196"/>
      <c r="L5925" s="223"/>
    </row>
    <row r="5926" spans="1:12" ht="26.25" customHeight="1">
      <c r="A5926" s="195"/>
      <c r="B5926" s="277"/>
      <c r="C5926" s="244"/>
      <c r="D5926" s="244"/>
      <c r="E5926" s="245"/>
      <c r="F5926" s="246"/>
      <c r="G5926" s="196"/>
      <c r="H5926" s="196"/>
      <c r="I5926" s="196"/>
      <c r="J5926" s="196"/>
      <c r="K5926" s="196"/>
      <c r="L5926" s="223"/>
    </row>
    <row r="5927" spans="1:12" ht="26.25" customHeight="1">
      <c r="A5927" s="195"/>
      <c r="B5927" s="277"/>
      <c r="C5927" s="244"/>
      <c r="D5927" s="244"/>
      <c r="E5927" s="245"/>
      <c r="F5927" s="246"/>
      <c r="G5927" s="196"/>
      <c r="H5927" s="196"/>
      <c r="I5927" s="196"/>
      <c r="J5927" s="196"/>
      <c r="K5927" s="196"/>
      <c r="L5927" s="223"/>
    </row>
    <row r="5928" spans="1:12" ht="26.25" customHeight="1">
      <c r="A5928" s="195"/>
      <c r="B5928" s="277"/>
      <c r="C5928" s="244"/>
      <c r="D5928" s="244"/>
      <c r="E5928" s="245"/>
      <c r="F5928" s="246"/>
      <c r="G5928" s="196"/>
      <c r="H5928" s="196"/>
      <c r="I5928" s="196"/>
      <c r="J5928" s="196"/>
      <c r="K5928" s="196"/>
      <c r="L5928" s="223"/>
    </row>
    <row r="5929" spans="1:12" ht="26.25" customHeight="1">
      <c r="A5929" s="195"/>
      <c r="B5929" s="277"/>
      <c r="C5929" s="244"/>
      <c r="D5929" s="244"/>
      <c r="E5929" s="245"/>
      <c r="F5929" s="246"/>
      <c r="G5929" s="196"/>
      <c r="H5929" s="196"/>
      <c r="I5929" s="196"/>
      <c r="J5929" s="196"/>
      <c r="K5929" s="196"/>
      <c r="L5929" s="223"/>
    </row>
    <row r="5930" spans="1:12" ht="26.25" customHeight="1">
      <c r="A5930" s="195"/>
      <c r="B5930" s="277"/>
      <c r="C5930" s="244"/>
      <c r="D5930" s="244"/>
      <c r="E5930" s="245"/>
      <c r="F5930" s="246"/>
      <c r="G5930" s="196"/>
      <c r="H5930" s="196"/>
      <c r="I5930" s="196"/>
      <c r="J5930" s="196"/>
      <c r="K5930" s="196"/>
      <c r="L5930" s="223"/>
    </row>
    <row r="5931" spans="1:12" ht="26.25" customHeight="1">
      <c r="A5931" s="195"/>
      <c r="B5931" s="277"/>
      <c r="C5931" s="244"/>
      <c r="D5931" s="244"/>
      <c r="E5931" s="245"/>
      <c r="F5931" s="246"/>
      <c r="G5931" s="196"/>
      <c r="H5931" s="196"/>
      <c r="I5931" s="196"/>
      <c r="J5931" s="196"/>
      <c r="K5931" s="196"/>
      <c r="L5931" s="223"/>
    </row>
    <row r="5932" spans="1:12" ht="26.25" customHeight="1">
      <c r="A5932" s="195"/>
      <c r="B5932" s="277"/>
      <c r="C5932" s="244"/>
      <c r="D5932" s="244"/>
      <c r="E5932" s="245"/>
      <c r="F5932" s="246"/>
      <c r="G5932" s="196"/>
      <c r="H5932" s="196"/>
      <c r="I5932" s="196"/>
      <c r="J5932" s="196"/>
      <c r="K5932" s="196"/>
      <c r="L5932" s="223"/>
    </row>
    <row r="5933" spans="1:12" ht="26.25" customHeight="1">
      <c r="A5933" s="195"/>
      <c r="B5933" s="277"/>
      <c r="C5933" s="244"/>
      <c r="D5933" s="244"/>
      <c r="E5933" s="245"/>
      <c r="F5933" s="246"/>
      <c r="G5933" s="196"/>
      <c r="H5933" s="196"/>
      <c r="I5933" s="196"/>
      <c r="J5933" s="196"/>
      <c r="K5933" s="196"/>
      <c r="L5933" s="223"/>
    </row>
    <row r="5934" spans="1:12" ht="26.25" customHeight="1">
      <c r="A5934" s="195"/>
      <c r="B5934" s="277"/>
      <c r="C5934" s="244"/>
      <c r="D5934" s="244"/>
      <c r="E5934" s="245"/>
      <c r="F5934" s="246"/>
      <c r="G5934" s="196"/>
      <c r="H5934" s="196"/>
      <c r="I5934" s="196"/>
      <c r="J5934" s="196"/>
      <c r="K5934" s="196"/>
      <c r="L5934" s="223"/>
    </row>
    <row r="5935" spans="1:12" ht="26.25" customHeight="1">
      <c r="A5935" s="195"/>
      <c r="B5935" s="277"/>
      <c r="C5935" s="244"/>
      <c r="D5935" s="244"/>
      <c r="E5935" s="245"/>
      <c r="F5935" s="246"/>
      <c r="G5935" s="196"/>
      <c r="H5935" s="196"/>
      <c r="I5935" s="196"/>
      <c r="J5935" s="196"/>
      <c r="K5935" s="196"/>
      <c r="L5935" s="223"/>
    </row>
    <row r="5936" spans="1:12" ht="25.5" customHeight="1">
      <c r="A5936" s="195"/>
      <c r="B5936" s="277"/>
      <c r="C5936" s="244"/>
      <c r="D5936" s="244"/>
      <c r="E5936" s="245"/>
      <c r="F5936" s="246"/>
      <c r="G5936" s="196"/>
      <c r="H5936" s="196"/>
      <c r="I5936" s="196"/>
      <c r="J5936" s="196"/>
      <c r="K5936" s="196"/>
      <c r="L5936" s="223"/>
    </row>
    <row r="5937" spans="1:12" ht="26.25" customHeight="1">
      <c r="A5937" s="195"/>
      <c r="B5937" s="277"/>
      <c r="C5937" s="244"/>
      <c r="D5937" s="244"/>
      <c r="E5937" s="245"/>
      <c r="F5937" s="246"/>
      <c r="G5937" s="196"/>
      <c r="H5937" s="196"/>
      <c r="I5937" s="196"/>
      <c r="J5937" s="196"/>
      <c r="K5937" s="196"/>
      <c r="L5937" s="223"/>
    </row>
    <row r="5938" spans="1:12" ht="26.25" customHeight="1">
      <c r="A5938" s="195"/>
      <c r="B5938" s="277"/>
      <c r="C5938" s="244"/>
      <c r="D5938" s="244"/>
      <c r="E5938" s="245"/>
      <c r="F5938" s="246"/>
      <c r="G5938" s="196"/>
      <c r="H5938" s="196"/>
      <c r="I5938" s="196"/>
      <c r="J5938" s="196"/>
      <c r="K5938" s="196"/>
      <c r="L5938" s="223"/>
    </row>
    <row r="5939" spans="1:12" ht="26.25" customHeight="1">
      <c r="A5939" s="195"/>
      <c r="B5939" s="277"/>
      <c r="C5939" s="244"/>
      <c r="D5939" s="244"/>
      <c r="E5939" s="245"/>
      <c r="F5939" s="246"/>
      <c r="G5939" s="196"/>
      <c r="H5939" s="196"/>
      <c r="I5939" s="196"/>
      <c r="J5939" s="196"/>
      <c r="K5939" s="196"/>
      <c r="L5939" s="223"/>
    </row>
    <row r="5940" spans="1:12" ht="26.25" customHeight="1">
      <c r="A5940" s="195"/>
      <c r="B5940" s="277"/>
      <c r="C5940" s="244"/>
      <c r="D5940" s="244"/>
      <c r="E5940" s="245"/>
      <c r="F5940" s="246"/>
      <c r="G5940" s="196"/>
      <c r="H5940" s="196"/>
      <c r="I5940" s="196"/>
      <c r="J5940" s="196"/>
      <c r="K5940" s="196"/>
      <c r="L5940" s="223"/>
    </row>
    <row r="5941" spans="1:12" ht="26.25" customHeight="1">
      <c r="A5941" s="195"/>
      <c r="B5941" s="277"/>
      <c r="C5941" s="244"/>
      <c r="D5941" s="244"/>
      <c r="E5941" s="245"/>
      <c r="F5941" s="246"/>
      <c r="G5941" s="196"/>
      <c r="H5941" s="196"/>
      <c r="I5941" s="196"/>
      <c r="J5941" s="196"/>
      <c r="K5941" s="196"/>
      <c r="L5941" s="223"/>
    </row>
    <row r="5942" spans="1:12" ht="26.25" customHeight="1">
      <c r="A5942" s="195"/>
      <c r="B5942" s="277"/>
      <c r="C5942" s="244"/>
      <c r="D5942" s="244"/>
      <c r="E5942" s="245"/>
      <c r="F5942" s="246"/>
      <c r="G5942" s="196"/>
      <c r="H5942" s="196"/>
      <c r="I5942" s="196"/>
      <c r="J5942" s="196"/>
      <c r="K5942" s="196"/>
      <c r="L5942" s="223"/>
    </row>
    <row r="5943" spans="1:12" ht="26.25" customHeight="1">
      <c r="A5943" s="195"/>
      <c r="B5943" s="277"/>
      <c r="C5943" s="244"/>
      <c r="D5943" s="244"/>
      <c r="E5943" s="245"/>
      <c r="F5943" s="246"/>
      <c r="G5943" s="196"/>
      <c r="H5943" s="196"/>
      <c r="I5943" s="196"/>
      <c r="J5943" s="196"/>
      <c r="K5943" s="196"/>
      <c r="L5943" s="223"/>
    </row>
    <row r="5944" spans="1:12" ht="26.25" customHeight="1">
      <c r="A5944" s="195"/>
      <c r="B5944" s="277"/>
      <c r="C5944" s="244"/>
      <c r="D5944" s="244"/>
      <c r="E5944" s="245"/>
      <c r="F5944" s="246"/>
      <c r="G5944" s="196"/>
      <c r="H5944" s="196"/>
      <c r="I5944" s="196"/>
      <c r="J5944" s="196"/>
      <c r="K5944" s="196"/>
      <c r="L5944" s="223"/>
    </row>
    <row r="5945" spans="1:12" ht="26.25" customHeight="1">
      <c r="A5945" s="195"/>
      <c r="B5945" s="277"/>
      <c r="C5945" s="244"/>
      <c r="D5945" s="244"/>
      <c r="E5945" s="245"/>
      <c r="F5945" s="246"/>
      <c r="G5945" s="196"/>
      <c r="H5945" s="196"/>
      <c r="I5945" s="196"/>
      <c r="J5945" s="196"/>
      <c r="K5945" s="196"/>
      <c r="L5945" s="223"/>
    </row>
    <row r="5946" spans="1:12" ht="26.25" customHeight="1">
      <c r="A5946" s="195"/>
      <c r="B5946" s="277"/>
      <c r="C5946" s="244"/>
      <c r="D5946" s="244"/>
      <c r="E5946" s="245"/>
      <c r="F5946" s="246"/>
      <c r="G5946" s="196"/>
      <c r="H5946" s="196"/>
      <c r="I5946" s="196"/>
      <c r="J5946" s="196"/>
      <c r="K5946" s="196"/>
      <c r="L5946" s="223"/>
    </row>
    <row r="5947" spans="1:12" ht="26.25" customHeight="1">
      <c r="A5947" s="195"/>
      <c r="B5947" s="277"/>
      <c r="C5947" s="244"/>
      <c r="D5947" s="244"/>
      <c r="E5947" s="245"/>
      <c r="F5947" s="246"/>
      <c r="G5947" s="196"/>
      <c r="H5947" s="196"/>
      <c r="I5947" s="196"/>
      <c r="J5947" s="196"/>
      <c r="K5947" s="196"/>
      <c r="L5947" s="223"/>
    </row>
    <row r="5948" spans="1:12" ht="26.25" customHeight="1">
      <c r="A5948" s="195"/>
      <c r="B5948" s="277"/>
      <c r="C5948" s="244"/>
      <c r="D5948" s="244"/>
      <c r="E5948" s="245"/>
      <c r="F5948" s="246"/>
      <c r="G5948" s="196"/>
      <c r="H5948" s="196"/>
      <c r="I5948" s="196"/>
      <c r="J5948" s="196"/>
      <c r="K5948" s="196"/>
      <c r="L5948" s="223"/>
    </row>
    <row r="5949" spans="1:12" ht="26.25" customHeight="1">
      <c r="A5949" s="195"/>
      <c r="B5949" s="277"/>
      <c r="C5949" s="244"/>
      <c r="D5949" s="244"/>
      <c r="E5949" s="245"/>
      <c r="F5949" s="246"/>
      <c r="G5949" s="196"/>
      <c r="H5949" s="196"/>
      <c r="I5949" s="196"/>
      <c r="J5949" s="196"/>
      <c r="K5949" s="196"/>
      <c r="L5949" s="223"/>
    </row>
    <row r="5950" spans="1:12" ht="26.25" customHeight="1">
      <c r="A5950" s="195"/>
      <c r="B5950" s="277"/>
      <c r="C5950" s="244"/>
      <c r="D5950" s="244"/>
      <c r="E5950" s="245"/>
      <c r="F5950" s="246"/>
      <c r="G5950" s="196"/>
      <c r="H5950" s="196"/>
      <c r="I5950" s="196"/>
      <c r="J5950" s="196"/>
      <c r="K5950" s="196"/>
      <c r="L5950" s="223"/>
    </row>
    <row r="5951" spans="1:12" ht="26.25" customHeight="1">
      <c r="A5951" s="195"/>
      <c r="B5951" s="277"/>
      <c r="C5951" s="244"/>
      <c r="D5951" s="244"/>
      <c r="E5951" s="245"/>
      <c r="F5951" s="246"/>
      <c r="G5951" s="196"/>
      <c r="H5951" s="196"/>
      <c r="I5951" s="196"/>
      <c r="J5951" s="196"/>
      <c r="K5951" s="196"/>
      <c r="L5951" s="223"/>
    </row>
    <row r="5952" spans="1:12" ht="26.25" customHeight="1">
      <c r="A5952" s="195"/>
      <c r="B5952" s="277"/>
      <c r="C5952" s="244"/>
      <c r="D5952" s="244"/>
      <c r="E5952" s="245"/>
      <c r="F5952" s="246"/>
      <c r="G5952" s="196"/>
      <c r="H5952" s="196"/>
      <c r="I5952" s="196"/>
      <c r="J5952" s="196"/>
      <c r="K5952" s="196"/>
      <c r="L5952" s="223"/>
    </row>
    <row r="5953" spans="1:12" ht="26.25" customHeight="1">
      <c r="A5953" s="195"/>
      <c r="B5953" s="277"/>
      <c r="C5953" s="244"/>
      <c r="D5953" s="244"/>
      <c r="E5953" s="245"/>
      <c r="F5953" s="246"/>
      <c r="G5953" s="196"/>
      <c r="H5953" s="196"/>
      <c r="I5953" s="196"/>
      <c r="J5953" s="196"/>
      <c r="K5953" s="196"/>
      <c r="L5953" s="223"/>
    </row>
    <row r="5954" spans="1:12" ht="26.25" customHeight="1">
      <c r="A5954" s="195"/>
      <c r="B5954" s="277"/>
      <c r="C5954" s="244"/>
      <c r="D5954" s="244"/>
      <c r="E5954" s="245"/>
      <c r="F5954" s="246"/>
      <c r="G5954" s="196"/>
      <c r="H5954" s="196"/>
      <c r="I5954" s="196"/>
      <c r="J5954" s="196"/>
      <c r="K5954" s="196"/>
      <c r="L5954" s="223"/>
    </row>
    <row r="5955" spans="1:12" ht="26.25" customHeight="1">
      <c r="A5955" s="195"/>
      <c r="B5955" s="277"/>
      <c r="C5955" s="244"/>
      <c r="D5955" s="244"/>
      <c r="E5955" s="245"/>
      <c r="F5955" s="246"/>
      <c r="G5955" s="196"/>
      <c r="H5955" s="196"/>
      <c r="I5955" s="196"/>
      <c r="J5955" s="196"/>
      <c r="K5955" s="196"/>
      <c r="L5955" s="223"/>
    </row>
    <row r="5956" spans="1:12" ht="26.25" customHeight="1">
      <c r="A5956" s="195"/>
      <c r="B5956" s="277"/>
      <c r="C5956" s="244"/>
      <c r="D5956" s="244"/>
      <c r="E5956" s="245"/>
      <c r="F5956" s="246"/>
      <c r="G5956" s="196"/>
      <c r="H5956" s="196"/>
      <c r="I5956" s="196"/>
      <c r="J5956" s="196"/>
      <c r="K5956" s="196"/>
      <c r="L5956" s="223"/>
    </row>
    <row r="5957" spans="1:12" ht="26.25" customHeight="1">
      <c r="A5957" s="195"/>
      <c r="B5957" s="277"/>
      <c r="C5957" s="244"/>
      <c r="D5957" s="244"/>
      <c r="E5957" s="245"/>
      <c r="F5957" s="246"/>
      <c r="G5957" s="196"/>
      <c r="H5957" s="196"/>
      <c r="I5957" s="196"/>
      <c r="J5957" s="196"/>
      <c r="K5957" s="196"/>
      <c r="L5957" s="223"/>
    </row>
    <row r="5958" spans="1:12" ht="26.25" customHeight="1">
      <c r="A5958" s="195"/>
      <c r="B5958" s="277"/>
      <c r="C5958" s="244"/>
      <c r="D5958" s="244"/>
      <c r="E5958" s="245"/>
      <c r="F5958" s="246"/>
      <c r="G5958" s="196"/>
      <c r="H5958" s="196"/>
      <c r="I5958" s="196"/>
      <c r="J5958" s="196"/>
      <c r="K5958" s="196"/>
      <c r="L5958" s="223"/>
    </row>
    <row r="5959" spans="1:12" ht="26.25" customHeight="1">
      <c r="A5959" s="195"/>
      <c r="B5959" s="277"/>
      <c r="C5959" s="244"/>
      <c r="D5959" s="244"/>
      <c r="E5959" s="245"/>
      <c r="F5959" s="246"/>
      <c r="G5959" s="196"/>
      <c r="H5959" s="196"/>
      <c r="I5959" s="196"/>
      <c r="J5959" s="196"/>
      <c r="K5959" s="196"/>
      <c r="L5959" s="223"/>
    </row>
    <row r="5960" spans="1:12" ht="26.25" customHeight="1">
      <c r="A5960" s="195"/>
      <c r="B5960" s="277"/>
      <c r="C5960" s="244"/>
      <c r="D5960" s="244"/>
      <c r="E5960" s="245"/>
      <c r="F5960" s="246"/>
      <c r="G5960" s="196"/>
      <c r="H5960" s="196"/>
      <c r="I5960" s="196"/>
      <c r="J5960" s="196"/>
      <c r="K5960" s="196"/>
      <c r="L5960" s="223"/>
    </row>
    <row r="5961" spans="1:12" ht="26.25" customHeight="1">
      <c r="A5961" s="195"/>
      <c r="B5961" s="277"/>
      <c r="C5961" s="244"/>
      <c r="D5961" s="244"/>
      <c r="E5961" s="245"/>
      <c r="F5961" s="246"/>
      <c r="G5961" s="196"/>
      <c r="H5961" s="196"/>
      <c r="I5961" s="196"/>
      <c r="J5961" s="196"/>
      <c r="K5961" s="196"/>
      <c r="L5961" s="223"/>
    </row>
    <row r="5962" spans="1:12" ht="26.25" customHeight="1">
      <c r="A5962" s="195"/>
      <c r="B5962" s="277"/>
      <c r="C5962" s="244"/>
      <c r="D5962" s="244"/>
      <c r="E5962" s="245"/>
      <c r="F5962" s="246"/>
      <c r="G5962" s="196"/>
      <c r="H5962" s="196"/>
      <c r="I5962" s="196"/>
      <c r="J5962" s="196"/>
      <c r="K5962" s="196"/>
      <c r="L5962" s="223"/>
    </row>
    <row r="5963" spans="1:12" ht="26.25" customHeight="1">
      <c r="A5963" s="195"/>
      <c r="B5963" s="277"/>
      <c r="C5963" s="244"/>
      <c r="D5963" s="244"/>
      <c r="E5963" s="245"/>
      <c r="F5963" s="246"/>
      <c r="G5963" s="196"/>
      <c r="H5963" s="196"/>
      <c r="I5963" s="196"/>
      <c r="J5963" s="196"/>
      <c r="K5963" s="196"/>
      <c r="L5963" s="223"/>
    </row>
    <row r="5964" spans="1:12" ht="26.25" customHeight="1">
      <c r="A5964" s="195"/>
      <c r="B5964" s="277"/>
      <c r="C5964" s="244"/>
      <c r="D5964" s="244"/>
      <c r="E5964" s="245"/>
      <c r="F5964" s="246"/>
      <c r="G5964" s="196"/>
      <c r="H5964" s="196"/>
      <c r="I5964" s="196"/>
      <c r="J5964" s="196"/>
      <c r="K5964" s="196"/>
      <c r="L5964" s="223"/>
    </row>
    <row r="5965" spans="1:12" ht="26.25" customHeight="1">
      <c r="A5965" s="195"/>
      <c r="B5965" s="277"/>
      <c r="C5965" s="244"/>
      <c r="D5965" s="244"/>
      <c r="E5965" s="245"/>
      <c r="F5965" s="246"/>
      <c r="G5965" s="196"/>
      <c r="H5965" s="196"/>
      <c r="I5965" s="196"/>
      <c r="J5965" s="196"/>
      <c r="K5965" s="196"/>
      <c r="L5965" s="223"/>
    </row>
    <row r="5966" spans="1:12" ht="26.25" customHeight="1">
      <c r="A5966" s="195"/>
      <c r="B5966" s="277"/>
      <c r="C5966" s="244"/>
      <c r="D5966" s="244"/>
      <c r="E5966" s="245"/>
      <c r="F5966" s="246"/>
      <c r="G5966" s="196"/>
      <c r="H5966" s="196"/>
      <c r="I5966" s="196"/>
      <c r="J5966" s="196"/>
      <c r="K5966" s="196"/>
      <c r="L5966" s="223"/>
    </row>
    <row r="5967" spans="1:12" ht="26.25" customHeight="1">
      <c r="A5967" s="195"/>
      <c r="B5967" s="277"/>
      <c r="C5967" s="244"/>
      <c r="D5967" s="244"/>
      <c r="E5967" s="245"/>
      <c r="F5967" s="246"/>
      <c r="G5967" s="196"/>
      <c r="H5967" s="196"/>
      <c r="I5967" s="196"/>
      <c r="J5967" s="196"/>
      <c r="K5967" s="196"/>
      <c r="L5967" s="223"/>
    </row>
    <row r="5968" spans="1:12" ht="26.25" customHeight="1">
      <c r="A5968" s="195"/>
      <c r="B5968" s="277"/>
      <c r="C5968" s="244"/>
      <c r="D5968" s="244"/>
      <c r="E5968" s="245"/>
      <c r="F5968" s="246"/>
      <c r="G5968" s="196"/>
      <c r="H5968" s="196"/>
      <c r="I5968" s="196"/>
      <c r="J5968" s="196"/>
      <c r="K5968" s="196"/>
      <c r="L5968" s="223"/>
    </row>
    <row r="5969" spans="1:12" ht="26.25" customHeight="1">
      <c r="A5969" s="195"/>
      <c r="B5969" s="277"/>
      <c r="C5969" s="244"/>
      <c r="D5969" s="244"/>
      <c r="E5969" s="245"/>
      <c r="F5969" s="246"/>
      <c r="G5969" s="196"/>
      <c r="H5969" s="196"/>
      <c r="I5969" s="196"/>
      <c r="J5969" s="196"/>
      <c r="K5969" s="196"/>
      <c r="L5969" s="223"/>
    </row>
    <row r="5970" spans="1:12" ht="26.25" customHeight="1">
      <c r="A5970" s="195"/>
      <c r="B5970" s="277"/>
      <c r="C5970" s="244"/>
      <c r="D5970" s="244"/>
      <c r="E5970" s="245"/>
      <c r="F5970" s="246"/>
      <c r="G5970" s="196"/>
      <c r="H5970" s="196"/>
      <c r="I5970" s="196"/>
      <c r="J5970" s="196"/>
      <c r="K5970" s="196"/>
      <c r="L5970" s="223"/>
    </row>
    <row r="5971" spans="1:12" ht="26.25" customHeight="1">
      <c r="A5971" s="195"/>
      <c r="B5971" s="277"/>
      <c r="C5971" s="244"/>
      <c r="D5971" s="244"/>
      <c r="E5971" s="245"/>
      <c r="F5971" s="246"/>
      <c r="G5971" s="196"/>
      <c r="H5971" s="196"/>
      <c r="I5971" s="196"/>
      <c r="J5971" s="196"/>
      <c r="K5971" s="196"/>
      <c r="L5971" s="223"/>
    </row>
    <row r="5972" spans="1:12" ht="26.25" customHeight="1">
      <c r="A5972" s="195"/>
      <c r="B5972" s="277"/>
      <c r="C5972" s="244"/>
      <c r="D5972" s="244"/>
      <c r="E5972" s="245"/>
      <c r="F5972" s="246"/>
      <c r="G5972" s="196"/>
      <c r="H5972" s="196"/>
      <c r="I5972" s="196"/>
      <c r="J5972" s="196"/>
      <c r="K5972" s="196"/>
      <c r="L5972" s="223"/>
    </row>
    <row r="5973" spans="1:12" ht="26.25" customHeight="1">
      <c r="A5973" s="195"/>
      <c r="B5973" s="277"/>
      <c r="C5973" s="244"/>
      <c r="D5973" s="244"/>
      <c r="E5973" s="245"/>
      <c r="F5973" s="246"/>
      <c r="G5973" s="196"/>
      <c r="H5973" s="196"/>
      <c r="I5973" s="196"/>
      <c r="J5973" s="196"/>
      <c r="K5973" s="196"/>
      <c r="L5973" s="223"/>
    </row>
    <row r="5974" spans="1:12" ht="26.25" customHeight="1">
      <c r="A5974" s="195"/>
      <c r="B5974" s="277"/>
      <c r="C5974" s="244"/>
      <c r="D5974" s="244"/>
      <c r="E5974" s="245"/>
      <c r="F5974" s="246"/>
      <c r="G5974" s="196"/>
      <c r="H5974" s="196"/>
      <c r="I5974" s="196"/>
      <c r="J5974" s="196"/>
      <c r="K5974" s="196"/>
      <c r="L5974" s="223"/>
    </row>
    <row r="5975" spans="1:12" ht="26.25" customHeight="1">
      <c r="A5975" s="195"/>
      <c r="B5975" s="277"/>
      <c r="C5975" s="244"/>
      <c r="D5975" s="244"/>
      <c r="E5975" s="245"/>
      <c r="F5975" s="246"/>
      <c r="G5975" s="196"/>
      <c r="H5975" s="196"/>
      <c r="I5975" s="196"/>
      <c r="J5975" s="196"/>
      <c r="K5975" s="196"/>
      <c r="L5975" s="223"/>
    </row>
    <row r="5976" spans="1:12" ht="26.25" customHeight="1">
      <c r="A5976" s="195"/>
      <c r="B5976" s="277"/>
      <c r="C5976" s="244"/>
      <c r="D5976" s="244"/>
      <c r="E5976" s="245"/>
      <c r="F5976" s="246"/>
      <c r="G5976" s="196"/>
      <c r="H5976" s="196"/>
      <c r="I5976" s="196"/>
      <c r="J5976" s="196"/>
      <c r="K5976" s="196"/>
      <c r="L5976" s="223"/>
    </row>
    <row r="5977" spans="1:12" ht="26.25" customHeight="1">
      <c r="A5977" s="195"/>
      <c r="B5977" s="277"/>
      <c r="C5977" s="244"/>
      <c r="D5977" s="244"/>
      <c r="E5977" s="245"/>
      <c r="F5977" s="246"/>
      <c r="G5977" s="196"/>
      <c r="H5977" s="196"/>
      <c r="I5977" s="196"/>
      <c r="J5977" s="196"/>
      <c r="K5977" s="196"/>
      <c r="L5977" s="223"/>
    </row>
    <row r="5978" spans="1:12" ht="26.25" customHeight="1">
      <c r="A5978" s="195"/>
      <c r="B5978" s="277"/>
      <c r="C5978" s="244"/>
      <c r="D5978" s="244"/>
      <c r="E5978" s="245"/>
      <c r="F5978" s="246"/>
      <c r="G5978" s="196"/>
      <c r="H5978" s="196"/>
      <c r="I5978" s="196"/>
      <c r="J5978" s="196"/>
      <c r="K5978" s="196"/>
      <c r="L5978" s="223"/>
    </row>
    <row r="5979" spans="1:12" ht="26.25" customHeight="1">
      <c r="A5979" s="195"/>
      <c r="B5979" s="277"/>
      <c r="C5979" s="244"/>
      <c r="D5979" s="244"/>
      <c r="E5979" s="245"/>
      <c r="F5979" s="246"/>
      <c r="G5979" s="196"/>
      <c r="H5979" s="196"/>
      <c r="I5979" s="196"/>
      <c r="J5979" s="196"/>
      <c r="K5979" s="196"/>
      <c r="L5979" s="223"/>
    </row>
    <row r="5980" spans="1:12" ht="26.25" customHeight="1">
      <c r="A5980" s="195"/>
      <c r="B5980" s="277"/>
      <c r="C5980" s="244"/>
      <c r="D5980" s="244"/>
      <c r="E5980" s="245"/>
      <c r="F5980" s="246"/>
      <c r="G5980" s="196"/>
      <c r="H5980" s="196"/>
      <c r="I5980" s="196"/>
      <c r="J5980" s="196"/>
      <c r="K5980" s="196"/>
      <c r="L5980" s="223"/>
    </row>
    <row r="5981" spans="1:12" ht="26.25" customHeight="1">
      <c r="A5981" s="195"/>
      <c r="B5981" s="277"/>
      <c r="C5981" s="244"/>
      <c r="D5981" s="244"/>
      <c r="E5981" s="245"/>
      <c r="F5981" s="246"/>
      <c r="G5981" s="196"/>
      <c r="H5981" s="196"/>
      <c r="I5981" s="196"/>
      <c r="J5981" s="196"/>
      <c r="K5981" s="196"/>
      <c r="L5981" s="223"/>
    </row>
    <row r="5982" spans="1:12" ht="26.25" customHeight="1">
      <c r="A5982" s="195"/>
      <c r="B5982" s="277"/>
      <c r="C5982" s="244"/>
      <c r="D5982" s="244"/>
      <c r="E5982" s="245"/>
      <c r="F5982" s="246"/>
      <c r="G5982" s="196"/>
      <c r="H5982" s="196"/>
      <c r="I5982" s="196"/>
      <c r="J5982" s="196"/>
      <c r="K5982" s="196"/>
      <c r="L5982" s="223"/>
    </row>
    <row r="5983" spans="1:12" ht="26.25" customHeight="1">
      <c r="A5983" s="195"/>
      <c r="B5983" s="277"/>
      <c r="C5983" s="244"/>
      <c r="D5983" s="244"/>
      <c r="E5983" s="245"/>
      <c r="F5983" s="246"/>
      <c r="G5983" s="196"/>
      <c r="H5983" s="196"/>
      <c r="I5983" s="196"/>
      <c r="J5983" s="196"/>
      <c r="K5983" s="196"/>
      <c r="L5983" s="223"/>
    </row>
    <row r="5984" spans="1:12" ht="26.25" customHeight="1">
      <c r="A5984" s="195"/>
      <c r="B5984" s="277"/>
      <c r="C5984" s="244"/>
      <c r="D5984" s="244"/>
      <c r="E5984" s="245"/>
      <c r="F5984" s="246"/>
      <c r="G5984" s="196"/>
      <c r="H5984" s="196"/>
      <c r="I5984" s="196"/>
      <c r="J5984" s="196"/>
      <c r="K5984" s="196"/>
      <c r="L5984" s="223"/>
    </row>
    <row r="5985" spans="1:12" ht="26.25" customHeight="1">
      <c r="A5985" s="195"/>
      <c r="B5985" s="277"/>
      <c r="C5985" s="244"/>
      <c r="D5985" s="244"/>
      <c r="E5985" s="245"/>
      <c r="F5985" s="246"/>
      <c r="G5985" s="196"/>
      <c r="H5985" s="196"/>
      <c r="I5985" s="196"/>
      <c r="J5985" s="196"/>
      <c r="K5985" s="196"/>
      <c r="L5985" s="223"/>
    </row>
    <row r="5986" spans="1:12" ht="26.25" customHeight="1">
      <c r="A5986" s="195"/>
      <c r="B5986" s="277"/>
      <c r="C5986" s="244"/>
      <c r="D5986" s="244"/>
      <c r="E5986" s="245"/>
      <c r="F5986" s="246"/>
      <c r="G5986" s="196"/>
      <c r="H5986" s="196"/>
      <c r="I5986" s="196"/>
      <c r="J5986" s="196"/>
      <c r="K5986" s="196"/>
      <c r="L5986" s="223"/>
    </row>
    <row r="5987" spans="1:12" ht="26.25" customHeight="1">
      <c r="A5987" s="195"/>
      <c r="B5987" s="277"/>
      <c r="C5987" s="244"/>
      <c r="D5987" s="244"/>
      <c r="E5987" s="245"/>
      <c r="F5987" s="246"/>
      <c r="G5987" s="196"/>
      <c r="H5987" s="196"/>
      <c r="I5987" s="196"/>
      <c r="J5987" s="196"/>
      <c r="K5987" s="196"/>
      <c r="L5987" s="223"/>
    </row>
    <row r="5988" spans="1:12" ht="26.25" customHeight="1">
      <c r="A5988" s="195"/>
      <c r="B5988" s="277"/>
      <c r="C5988" s="244"/>
      <c r="D5988" s="244"/>
      <c r="E5988" s="245"/>
      <c r="F5988" s="246"/>
      <c r="G5988" s="196"/>
      <c r="H5988" s="196"/>
      <c r="I5988" s="196"/>
      <c r="J5988" s="196"/>
      <c r="K5988" s="196"/>
      <c r="L5988" s="223"/>
    </row>
    <row r="5989" spans="1:12" ht="26.25" customHeight="1">
      <c r="A5989" s="195"/>
      <c r="B5989" s="277"/>
      <c r="C5989" s="244"/>
      <c r="D5989" s="244"/>
      <c r="E5989" s="245"/>
      <c r="F5989" s="246"/>
      <c r="G5989" s="196"/>
      <c r="H5989" s="196"/>
      <c r="I5989" s="196"/>
      <c r="J5989" s="196"/>
      <c r="K5989" s="196"/>
      <c r="L5989" s="223"/>
    </row>
    <row r="5990" spans="1:12" ht="26.25" customHeight="1">
      <c r="A5990" s="195"/>
      <c r="B5990" s="277"/>
      <c r="C5990" s="244"/>
      <c r="D5990" s="244"/>
      <c r="E5990" s="245"/>
      <c r="F5990" s="246"/>
      <c r="G5990" s="196"/>
      <c r="H5990" s="196"/>
      <c r="I5990" s="196"/>
      <c r="J5990" s="196"/>
      <c r="K5990" s="196"/>
      <c r="L5990" s="223"/>
    </row>
    <row r="5991" spans="1:12" ht="26.25" customHeight="1">
      <c r="A5991" s="195"/>
      <c r="B5991" s="277"/>
      <c r="C5991" s="244"/>
      <c r="D5991" s="244"/>
      <c r="E5991" s="245"/>
      <c r="F5991" s="246"/>
      <c r="G5991" s="196"/>
      <c r="H5991" s="196"/>
      <c r="I5991" s="196"/>
      <c r="J5991" s="196"/>
      <c r="K5991" s="196"/>
      <c r="L5991" s="223"/>
    </row>
    <row r="5992" spans="1:12" ht="26.25" customHeight="1">
      <c r="A5992" s="195"/>
      <c r="B5992" s="277"/>
      <c r="C5992" s="244"/>
      <c r="D5992" s="244"/>
      <c r="E5992" s="245"/>
      <c r="F5992" s="246"/>
      <c r="G5992" s="196"/>
      <c r="H5992" s="196"/>
      <c r="I5992" s="196"/>
      <c r="J5992" s="196"/>
      <c r="K5992" s="196"/>
      <c r="L5992" s="223"/>
    </row>
    <row r="5993" spans="1:12" ht="26.25" customHeight="1">
      <c r="A5993" s="195"/>
      <c r="B5993" s="277"/>
      <c r="C5993" s="244"/>
      <c r="D5993" s="244"/>
      <c r="E5993" s="245"/>
      <c r="F5993" s="246"/>
      <c r="G5993" s="196"/>
      <c r="H5993" s="196"/>
      <c r="I5993" s="196"/>
      <c r="J5993" s="196"/>
      <c r="K5993" s="196"/>
      <c r="L5993" s="223"/>
    </row>
    <row r="5994" spans="1:12" ht="26.25" customHeight="1">
      <c r="A5994" s="195"/>
      <c r="B5994" s="277"/>
      <c r="C5994" s="244"/>
      <c r="D5994" s="244"/>
      <c r="E5994" s="245"/>
      <c r="F5994" s="246"/>
      <c r="G5994" s="196"/>
      <c r="H5994" s="196"/>
      <c r="I5994" s="196"/>
      <c r="J5994" s="196"/>
      <c r="K5994" s="196"/>
      <c r="L5994" s="223"/>
    </row>
    <row r="5995" spans="1:12" ht="26.25" customHeight="1">
      <c r="A5995" s="195"/>
      <c r="B5995" s="277"/>
      <c r="C5995" s="244"/>
      <c r="D5995" s="244"/>
      <c r="E5995" s="245"/>
      <c r="F5995" s="246"/>
      <c r="G5995" s="196"/>
      <c r="H5995" s="196"/>
      <c r="I5995" s="196"/>
      <c r="J5995" s="196"/>
      <c r="K5995" s="196"/>
      <c r="L5995" s="223"/>
    </row>
    <row r="5996" spans="1:12" ht="26.25" customHeight="1">
      <c r="A5996" s="195"/>
      <c r="B5996" s="277"/>
      <c r="C5996" s="244"/>
      <c r="D5996" s="244"/>
      <c r="E5996" s="245"/>
      <c r="F5996" s="246"/>
      <c r="G5996" s="196"/>
      <c r="H5996" s="196"/>
      <c r="I5996" s="196"/>
      <c r="J5996" s="196"/>
      <c r="K5996" s="196"/>
      <c r="L5996" s="223"/>
    </row>
    <row r="5997" spans="1:12" ht="26.25" customHeight="1">
      <c r="A5997" s="195"/>
      <c r="B5997" s="277"/>
      <c r="C5997" s="244"/>
      <c r="D5997" s="244"/>
      <c r="E5997" s="245"/>
      <c r="F5997" s="246"/>
      <c r="G5997" s="196"/>
      <c r="H5997" s="196"/>
      <c r="I5997" s="196"/>
      <c r="J5997" s="196"/>
      <c r="K5997" s="196"/>
      <c r="L5997" s="223"/>
    </row>
    <row r="5998" spans="1:12" ht="26.25" customHeight="1">
      <c r="A5998" s="195"/>
      <c r="B5998" s="277"/>
      <c r="C5998" s="244"/>
      <c r="D5998" s="244"/>
      <c r="E5998" s="245"/>
      <c r="F5998" s="246"/>
      <c r="G5998" s="196"/>
      <c r="H5998" s="196"/>
      <c r="I5998" s="196"/>
      <c r="J5998" s="196"/>
      <c r="K5998" s="196"/>
      <c r="L5998" s="223"/>
    </row>
    <row r="5999" spans="1:12" ht="26.25" customHeight="1">
      <c r="A5999" s="195"/>
      <c r="B5999" s="277"/>
      <c r="C5999" s="244"/>
      <c r="D5999" s="244"/>
      <c r="E5999" s="245"/>
      <c r="F5999" s="246"/>
      <c r="G5999" s="196"/>
      <c r="H5999" s="196"/>
      <c r="I5999" s="196"/>
      <c r="J5999" s="196"/>
      <c r="K5999" s="196"/>
      <c r="L5999" s="223"/>
    </row>
    <row r="6000" spans="1:12" ht="26.25" customHeight="1">
      <c r="A6000" s="195"/>
      <c r="B6000" s="277"/>
      <c r="C6000" s="244"/>
      <c r="D6000" s="244"/>
      <c r="E6000" s="245"/>
      <c r="F6000" s="246"/>
      <c r="G6000" s="196"/>
      <c r="H6000" s="196"/>
      <c r="I6000" s="196"/>
      <c r="J6000" s="196"/>
      <c r="K6000" s="196"/>
      <c r="L6000" s="223"/>
    </row>
    <row r="6001" spans="1:12" ht="26.25" customHeight="1">
      <c r="A6001" s="195"/>
      <c r="B6001" s="277"/>
      <c r="C6001" s="244"/>
      <c r="D6001" s="244"/>
      <c r="E6001" s="245"/>
      <c r="F6001" s="246"/>
      <c r="G6001" s="196"/>
      <c r="H6001" s="196"/>
      <c r="I6001" s="196"/>
      <c r="J6001" s="196"/>
      <c r="K6001" s="196"/>
      <c r="L6001" s="223"/>
    </row>
    <row r="6002" spans="1:12" ht="26.25" customHeight="1">
      <c r="A6002" s="195"/>
      <c r="B6002" s="277"/>
      <c r="C6002" s="244"/>
      <c r="D6002" s="244"/>
      <c r="E6002" s="245"/>
      <c r="F6002" s="246"/>
      <c r="G6002" s="196"/>
      <c r="H6002" s="196"/>
      <c r="I6002" s="196"/>
      <c r="J6002" s="196"/>
      <c r="K6002" s="196"/>
      <c r="L6002" s="223"/>
    </row>
    <row r="6003" spans="1:12" ht="26.25" customHeight="1">
      <c r="A6003" s="195"/>
      <c r="B6003" s="277"/>
      <c r="C6003" s="244"/>
      <c r="D6003" s="244"/>
      <c r="E6003" s="245"/>
      <c r="F6003" s="246"/>
      <c r="G6003" s="196"/>
      <c r="H6003" s="196"/>
      <c r="I6003" s="196"/>
      <c r="J6003" s="196"/>
      <c r="K6003" s="196"/>
      <c r="L6003" s="223"/>
    </row>
    <row r="6004" spans="1:12" ht="26.25" customHeight="1">
      <c r="A6004" s="195"/>
      <c r="B6004" s="277"/>
      <c r="C6004" s="244"/>
      <c r="D6004" s="244"/>
      <c r="E6004" s="245"/>
      <c r="F6004" s="246"/>
      <c r="G6004" s="196"/>
      <c r="H6004" s="196"/>
      <c r="I6004" s="196"/>
      <c r="J6004" s="196"/>
      <c r="K6004" s="196"/>
      <c r="L6004" s="223"/>
    </row>
    <row r="6005" spans="1:12" ht="26.25" customHeight="1">
      <c r="A6005" s="195"/>
      <c r="B6005" s="277"/>
      <c r="C6005" s="244"/>
      <c r="D6005" s="244"/>
      <c r="E6005" s="245"/>
      <c r="F6005" s="246"/>
      <c r="G6005" s="196"/>
      <c r="H6005" s="196"/>
      <c r="I6005" s="196"/>
      <c r="J6005" s="196"/>
      <c r="K6005" s="196"/>
      <c r="L6005" s="223"/>
    </row>
    <row r="6006" spans="1:12" ht="26.25" customHeight="1">
      <c r="A6006" s="195"/>
      <c r="B6006" s="277"/>
      <c r="C6006" s="244"/>
      <c r="D6006" s="244"/>
      <c r="E6006" s="245"/>
      <c r="F6006" s="246"/>
      <c r="G6006" s="196"/>
      <c r="H6006" s="196"/>
      <c r="I6006" s="196"/>
      <c r="J6006" s="196"/>
      <c r="K6006" s="196"/>
      <c r="L6006" s="223"/>
    </row>
    <row r="6007" spans="1:12" ht="26.25" customHeight="1">
      <c r="A6007" s="195"/>
      <c r="B6007" s="277"/>
      <c r="C6007" s="244"/>
      <c r="D6007" s="244"/>
      <c r="E6007" s="245"/>
      <c r="F6007" s="246"/>
      <c r="G6007" s="196"/>
      <c r="H6007" s="196"/>
      <c r="I6007" s="196"/>
      <c r="J6007" s="196"/>
      <c r="K6007" s="196"/>
      <c r="L6007" s="223"/>
    </row>
    <row r="6008" spans="1:12" ht="26.25" customHeight="1">
      <c r="A6008" s="195"/>
      <c r="B6008" s="277"/>
      <c r="C6008" s="244"/>
      <c r="D6008" s="244"/>
      <c r="E6008" s="245"/>
      <c r="F6008" s="246"/>
      <c r="G6008" s="196"/>
      <c r="H6008" s="196"/>
      <c r="I6008" s="196"/>
      <c r="J6008" s="196"/>
      <c r="K6008" s="196"/>
      <c r="L6008" s="223"/>
    </row>
    <row r="6009" spans="1:12" ht="26.25" customHeight="1">
      <c r="A6009" s="195"/>
      <c r="B6009" s="277"/>
      <c r="C6009" s="244"/>
      <c r="D6009" s="244"/>
      <c r="E6009" s="245"/>
      <c r="F6009" s="246"/>
      <c r="G6009" s="196"/>
      <c r="H6009" s="196"/>
      <c r="I6009" s="196"/>
      <c r="J6009" s="196"/>
      <c r="K6009" s="196"/>
      <c r="L6009" s="223"/>
    </row>
    <row r="6010" spans="1:12" ht="26.25" customHeight="1">
      <c r="A6010" s="195"/>
      <c r="B6010" s="277"/>
      <c r="C6010" s="244"/>
      <c r="D6010" s="244"/>
      <c r="E6010" s="245"/>
      <c r="F6010" s="246"/>
      <c r="G6010" s="196"/>
      <c r="H6010" s="196"/>
      <c r="I6010" s="196"/>
      <c r="J6010" s="196"/>
      <c r="K6010" s="196"/>
      <c r="L6010" s="223"/>
    </row>
    <row r="6011" spans="1:12" ht="26.25" customHeight="1">
      <c r="A6011" s="195"/>
      <c r="B6011" s="277"/>
      <c r="C6011" s="244"/>
      <c r="D6011" s="244"/>
      <c r="E6011" s="245"/>
      <c r="F6011" s="246"/>
      <c r="G6011" s="196"/>
      <c r="H6011" s="196"/>
      <c r="I6011" s="196"/>
      <c r="J6011" s="196"/>
      <c r="K6011" s="196"/>
      <c r="L6011" s="223"/>
    </row>
    <row r="6012" spans="1:12" ht="26.25" customHeight="1">
      <c r="A6012" s="195"/>
      <c r="B6012" s="277"/>
      <c r="C6012" s="244"/>
      <c r="D6012" s="244"/>
      <c r="E6012" s="245"/>
      <c r="F6012" s="246"/>
      <c r="G6012" s="196"/>
      <c r="H6012" s="196"/>
      <c r="I6012" s="196"/>
      <c r="J6012" s="196"/>
      <c r="K6012" s="196"/>
      <c r="L6012" s="223"/>
    </row>
    <row r="6013" spans="1:12" ht="26.25" customHeight="1">
      <c r="A6013" s="195"/>
      <c r="B6013" s="277"/>
      <c r="C6013" s="244"/>
      <c r="D6013" s="244"/>
      <c r="E6013" s="245"/>
      <c r="F6013" s="238"/>
      <c r="G6013" s="196"/>
      <c r="H6013" s="196"/>
      <c r="I6013" s="196"/>
      <c r="J6013" s="196"/>
      <c r="K6013" s="196"/>
      <c r="L6013" s="223"/>
    </row>
    <row r="6014" spans="1:12" ht="26.25" customHeight="1">
      <c r="A6014" s="195"/>
      <c r="B6014" s="277"/>
      <c r="C6014" s="244"/>
      <c r="D6014" s="244"/>
      <c r="E6014" s="245"/>
      <c r="F6014" s="246"/>
      <c r="G6014" s="196"/>
      <c r="H6014" s="196"/>
      <c r="I6014" s="196"/>
      <c r="J6014" s="196"/>
      <c r="K6014" s="196"/>
      <c r="L6014" s="223"/>
    </row>
    <row r="6015" spans="1:12" ht="26.25" customHeight="1">
      <c r="A6015" s="195"/>
      <c r="B6015" s="277"/>
      <c r="C6015" s="244"/>
      <c r="D6015" s="244"/>
      <c r="E6015" s="245"/>
      <c r="F6015" s="246"/>
      <c r="G6015" s="196"/>
      <c r="H6015" s="196"/>
      <c r="I6015" s="196"/>
      <c r="J6015" s="196"/>
      <c r="K6015" s="196"/>
      <c r="L6015" s="223"/>
    </row>
    <row r="6016" spans="1:12" ht="26.25" customHeight="1">
      <c r="A6016" s="195"/>
      <c r="B6016" s="277"/>
      <c r="C6016" s="244"/>
      <c r="D6016" s="244"/>
      <c r="E6016" s="245"/>
      <c r="F6016" s="246"/>
      <c r="G6016" s="196"/>
      <c r="H6016" s="196"/>
      <c r="I6016" s="196"/>
      <c r="J6016" s="196"/>
      <c r="K6016" s="196"/>
      <c r="L6016" s="223"/>
    </row>
    <row r="6017" spans="1:12" ht="26.25" customHeight="1">
      <c r="A6017" s="195"/>
      <c r="B6017" s="277"/>
      <c r="C6017" s="244"/>
      <c r="D6017" s="244"/>
      <c r="E6017" s="245"/>
      <c r="F6017" s="246"/>
      <c r="G6017" s="196"/>
      <c r="H6017" s="196"/>
      <c r="I6017" s="196"/>
      <c r="J6017" s="196"/>
      <c r="K6017" s="196"/>
      <c r="L6017" s="223"/>
    </row>
    <row r="6018" spans="1:12" ht="26.25" customHeight="1">
      <c r="A6018" s="195"/>
      <c r="B6018" s="277"/>
      <c r="C6018" s="244"/>
      <c r="D6018" s="244"/>
      <c r="E6018" s="245"/>
      <c r="F6018" s="246"/>
      <c r="G6018" s="196"/>
      <c r="H6018" s="196"/>
      <c r="I6018" s="196"/>
      <c r="J6018" s="196"/>
      <c r="K6018" s="196"/>
      <c r="L6018" s="223"/>
    </row>
    <row r="6019" spans="1:12" ht="26.25" customHeight="1">
      <c r="A6019" s="195"/>
      <c r="B6019" s="277"/>
      <c r="C6019" s="244"/>
      <c r="D6019" s="244"/>
      <c r="E6019" s="245"/>
      <c r="F6019" s="246"/>
      <c r="G6019" s="196"/>
      <c r="H6019" s="196"/>
      <c r="I6019" s="196"/>
      <c r="J6019" s="196"/>
      <c r="K6019" s="196"/>
      <c r="L6019" s="223"/>
    </row>
    <row r="6020" spans="1:12" ht="26.25" customHeight="1">
      <c r="A6020" s="195"/>
      <c r="B6020" s="277"/>
      <c r="C6020" s="244"/>
      <c r="D6020" s="244"/>
      <c r="E6020" s="245"/>
      <c r="F6020" s="246"/>
      <c r="G6020" s="196"/>
      <c r="H6020" s="196"/>
      <c r="I6020" s="196"/>
      <c r="J6020" s="196"/>
      <c r="K6020" s="196"/>
      <c r="L6020" s="223"/>
    </row>
    <row r="6021" spans="1:12" ht="26.25" customHeight="1">
      <c r="A6021" s="195"/>
      <c r="B6021" s="277"/>
      <c r="C6021" s="244"/>
      <c r="D6021" s="244"/>
      <c r="E6021" s="245"/>
      <c r="F6021" s="246"/>
      <c r="G6021" s="196"/>
      <c r="H6021" s="196"/>
      <c r="I6021" s="196"/>
      <c r="J6021" s="196"/>
      <c r="K6021" s="196"/>
      <c r="L6021" s="223"/>
    </row>
    <row r="6022" spans="1:12" ht="26.25" customHeight="1">
      <c r="A6022" s="195"/>
      <c r="B6022" s="277"/>
      <c r="C6022" s="244"/>
      <c r="D6022" s="244"/>
      <c r="E6022" s="245"/>
      <c r="F6022" s="246"/>
      <c r="G6022" s="196"/>
      <c r="H6022" s="196"/>
      <c r="I6022" s="196"/>
      <c r="J6022" s="196"/>
      <c r="K6022" s="196"/>
      <c r="L6022" s="223"/>
    </row>
    <row r="6023" spans="1:12" ht="26.25" customHeight="1">
      <c r="A6023" s="195"/>
      <c r="B6023" s="277"/>
      <c r="C6023" s="244"/>
      <c r="D6023" s="244"/>
      <c r="E6023" s="245"/>
      <c r="F6023" s="246"/>
      <c r="G6023" s="196"/>
      <c r="H6023" s="196"/>
      <c r="I6023" s="196"/>
      <c r="J6023" s="196"/>
      <c r="K6023" s="196"/>
      <c r="L6023" s="223"/>
    </row>
    <row r="6024" spans="1:12" ht="26.25" customHeight="1">
      <c r="A6024" s="195"/>
      <c r="B6024" s="277"/>
      <c r="C6024" s="244"/>
      <c r="D6024" s="244"/>
      <c r="E6024" s="245"/>
      <c r="F6024" s="246"/>
      <c r="G6024" s="196"/>
      <c r="H6024" s="196"/>
      <c r="I6024" s="196"/>
      <c r="J6024" s="196"/>
      <c r="K6024" s="196"/>
      <c r="L6024" s="223"/>
    </row>
    <row r="6025" spans="1:12" ht="26.25" customHeight="1">
      <c r="A6025" s="195"/>
      <c r="B6025" s="277"/>
      <c r="C6025" s="244"/>
      <c r="D6025" s="244"/>
      <c r="E6025" s="245"/>
      <c r="F6025" s="246"/>
      <c r="G6025" s="196"/>
      <c r="H6025" s="196"/>
      <c r="I6025" s="196"/>
      <c r="J6025" s="196"/>
      <c r="K6025" s="196"/>
      <c r="L6025" s="223"/>
    </row>
    <row r="6026" spans="1:12" ht="26.25" customHeight="1">
      <c r="A6026" s="195"/>
      <c r="B6026" s="277"/>
      <c r="C6026" s="244"/>
      <c r="D6026" s="244"/>
      <c r="E6026" s="245"/>
      <c r="F6026" s="246"/>
      <c r="G6026" s="196"/>
      <c r="H6026" s="196"/>
      <c r="I6026" s="196"/>
      <c r="J6026" s="196"/>
      <c r="K6026" s="196"/>
      <c r="L6026" s="223"/>
    </row>
    <row r="6027" spans="1:12" ht="26.25" customHeight="1">
      <c r="A6027" s="195"/>
      <c r="B6027" s="277"/>
      <c r="C6027" s="244"/>
      <c r="D6027" s="244"/>
      <c r="E6027" s="245"/>
      <c r="F6027" s="246"/>
      <c r="G6027" s="196"/>
      <c r="H6027" s="196"/>
      <c r="I6027" s="196"/>
      <c r="J6027" s="196"/>
      <c r="K6027" s="196"/>
      <c r="L6027" s="223"/>
    </row>
    <row r="6028" spans="1:12" ht="26.25" customHeight="1">
      <c r="A6028" s="195"/>
      <c r="B6028" s="277"/>
      <c r="C6028" s="244"/>
      <c r="D6028" s="244"/>
      <c r="E6028" s="245"/>
      <c r="F6028" s="246"/>
      <c r="G6028" s="196"/>
      <c r="H6028" s="196"/>
      <c r="I6028" s="196"/>
      <c r="J6028" s="196"/>
      <c r="K6028" s="196"/>
      <c r="L6028" s="223"/>
    </row>
    <row r="6029" spans="1:12" ht="26.25" customHeight="1">
      <c r="A6029" s="195"/>
      <c r="B6029" s="277"/>
      <c r="C6029" s="244"/>
      <c r="D6029" s="244"/>
      <c r="E6029" s="245"/>
      <c r="F6029" s="246"/>
      <c r="G6029" s="196"/>
      <c r="H6029" s="196"/>
      <c r="I6029" s="196"/>
      <c r="J6029" s="196"/>
      <c r="K6029" s="196"/>
      <c r="L6029" s="223"/>
    </row>
    <row r="6030" spans="1:12" ht="26.25" customHeight="1">
      <c r="A6030" s="195"/>
      <c r="B6030" s="277"/>
      <c r="C6030" s="244"/>
      <c r="D6030" s="244"/>
      <c r="E6030" s="245"/>
      <c r="F6030" s="246"/>
      <c r="G6030" s="196"/>
      <c r="H6030" s="196"/>
      <c r="I6030" s="196"/>
      <c r="J6030" s="196"/>
      <c r="K6030" s="196"/>
      <c r="L6030" s="223"/>
    </row>
    <row r="6031" spans="1:12" ht="26.25" customHeight="1">
      <c r="A6031" s="195"/>
      <c r="B6031" s="277"/>
      <c r="C6031" s="244"/>
      <c r="D6031" s="244"/>
      <c r="E6031" s="245"/>
      <c r="F6031" s="246"/>
      <c r="G6031" s="196"/>
      <c r="H6031" s="196"/>
      <c r="I6031" s="196"/>
      <c r="J6031" s="196"/>
      <c r="K6031" s="196"/>
      <c r="L6031" s="223"/>
    </row>
    <row r="6032" spans="1:12" ht="26.25" customHeight="1">
      <c r="A6032" s="195"/>
      <c r="B6032" s="277"/>
      <c r="C6032" s="244"/>
      <c r="D6032" s="244"/>
      <c r="E6032" s="245"/>
      <c r="F6032" s="246"/>
      <c r="G6032" s="196"/>
      <c r="H6032" s="196"/>
      <c r="I6032" s="196"/>
      <c r="J6032" s="196"/>
      <c r="K6032" s="196"/>
      <c r="L6032" s="223"/>
    </row>
    <row r="6033" spans="1:12" ht="26.25" customHeight="1">
      <c r="A6033" s="195"/>
      <c r="B6033" s="277"/>
      <c r="C6033" s="244"/>
      <c r="D6033" s="244"/>
      <c r="E6033" s="245"/>
      <c r="F6033" s="246"/>
      <c r="G6033" s="196"/>
      <c r="H6033" s="196"/>
      <c r="I6033" s="196"/>
      <c r="J6033" s="196"/>
      <c r="K6033" s="196"/>
      <c r="L6033" s="223"/>
    </row>
    <row r="6034" spans="1:12" ht="26.25" customHeight="1">
      <c r="A6034" s="195"/>
      <c r="B6034" s="277"/>
      <c r="C6034" s="244"/>
      <c r="D6034" s="244"/>
      <c r="E6034" s="245"/>
      <c r="F6034" s="246"/>
      <c r="G6034" s="196"/>
      <c r="H6034" s="196"/>
      <c r="I6034" s="196"/>
      <c r="J6034" s="196"/>
      <c r="K6034" s="196"/>
      <c r="L6034" s="223"/>
    </row>
    <row r="6035" spans="1:12" ht="26.25" customHeight="1">
      <c r="A6035" s="195"/>
      <c r="B6035" s="277"/>
      <c r="C6035" s="244"/>
      <c r="D6035" s="244"/>
      <c r="E6035" s="245"/>
      <c r="F6035" s="246"/>
      <c r="G6035" s="196"/>
      <c r="H6035" s="196"/>
      <c r="I6035" s="196"/>
      <c r="J6035" s="196"/>
      <c r="K6035" s="196"/>
      <c r="L6035" s="223"/>
    </row>
    <row r="6036" spans="1:12" ht="26.25" customHeight="1">
      <c r="A6036" s="195"/>
      <c r="B6036" s="277"/>
      <c r="C6036" s="244"/>
      <c r="D6036" s="244"/>
      <c r="E6036" s="245"/>
      <c r="F6036" s="246"/>
      <c r="G6036" s="196"/>
      <c r="H6036" s="196"/>
      <c r="I6036" s="196"/>
      <c r="J6036" s="196"/>
      <c r="K6036" s="196"/>
      <c r="L6036" s="223"/>
    </row>
    <row r="6037" spans="1:12" ht="26.25" customHeight="1">
      <c r="A6037" s="195"/>
      <c r="B6037" s="277"/>
      <c r="C6037" s="244"/>
      <c r="D6037" s="244"/>
      <c r="E6037" s="245"/>
      <c r="F6037" s="246"/>
      <c r="G6037" s="196"/>
      <c r="H6037" s="196"/>
      <c r="I6037" s="196"/>
      <c r="J6037" s="196"/>
      <c r="K6037" s="196"/>
      <c r="L6037" s="223"/>
    </row>
    <row r="6038" spans="1:12" ht="26.25" customHeight="1">
      <c r="A6038" s="195"/>
      <c r="B6038" s="277"/>
      <c r="C6038" s="244"/>
      <c r="D6038" s="244"/>
      <c r="E6038" s="245"/>
      <c r="F6038" s="246"/>
      <c r="G6038" s="196"/>
      <c r="H6038" s="196"/>
      <c r="I6038" s="196"/>
      <c r="J6038" s="196"/>
      <c r="K6038" s="196"/>
      <c r="L6038" s="223"/>
    </row>
    <row r="6039" spans="1:12" ht="26.25" customHeight="1">
      <c r="A6039" s="195"/>
      <c r="B6039" s="277"/>
      <c r="C6039" s="244"/>
      <c r="D6039" s="244"/>
      <c r="E6039" s="245"/>
      <c r="F6039" s="246"/>
      <c r="G6039" s="196"/>
      <c r="H6039" s="196"/>
      <c r="I6039" s="196"/>
      <c r="J6039" s="196"/>
      <c r="K6039" s="196"/>
      <c r="L6039" s="223"/>
    </row>
    <row r="6040" spans="1:12" ht="26.25" customHeight="1">
      <c r="A6040" s="195"/>
      <c r="B6040" s="277"/>
      <c r="C6040" s="244"/>
      <c r="D6040" s="244"/>
      <c r="E6040" s="245"/>
      <c r="F6040" s="246"/>
      <c r="G6040" s="196"/>
      <c r="H6040" s="196"/>
      <c r="I6040" s="196"/>
      <c r="J6040" s="196"/>
      <c r="K6040" s="196"/>
      <c r="L6040" s="223"/>
    </row>
    <row r="6041" spans="1:12" ht="26.25" customHeight="1">
      <c r="A6041" s="195"/>
      <c r="B6041" s="277"/>
      <c r="C6041" s="244"/>
      <c r="D6041" s="244"/>
      <c r="E6041" s="245"/>
      <c r="F6041" s="246"/>
      <c r="G6041" s="196"/>
      <c r="H6041" s="196"/>
      <c r="I6041" s="196"/>
      <c r="J6041" s="196"/>
      <c r="K6041" s="196"/>
      <c r="L6041" s="223"/>
    </row>
    <row r="6042" spans="1:12" ht="26.25" customHeight="1">
      <c r="A6042" s="195"/>
      <c r="B6042" s="277"/>
      <c r="C6042" s="244"/>
      <c r="D6042" s="244"/>
      <c r="E6042" s="245"/>
      <c r="F6042" s="246"/>
      <c r="G6042" s="196"/>
      <c r="H6042" s="196"/>
      <c r="I6042" s="196"/>
      <c r="J6042" s="196"/>
      <c r="K6042" s="196"/>
      <c r="L6042" s="223"/>
    </row>
    <row r="6043" spans="1:12" ht="26.25" customHeight="1">
      <c r="A6043" s="195"/>
      <c r="B6043" s="277"/>
      <c r="C6043" s="244"/>
      <c r="D6043" s="244"/>
      <c r="E6043" s="245"/>
      <c r="F6043" s="246"/>
      <c r="G6043" s="196"/>
      <c r="H6043" s="196"/>
      <c r="I6043" s="196"/>
      <c r="J6043" s="196"/>
      <c r="K6043" s="196"/>
      <c r="L6043" s="223"/>
    </row>
    <row r="6044" spans="1:12" ht="26.25" customHeight="1">
      <c r="A6044" s="195"/>
      <c r="B6044" s="277"/>
      <c r="C6044" s="244"/>
      <c r="D6044" s="244"/>
      <c r="E6044" s="245"/>
      <c r="F6044" s="246"/>
      <c r="G6044" s="196"/>
      <c r="H6044" s="196"/>
      <c r="I6044" s="196"/>
      <c r="J6044" s="196"/>
      <c r="K6044" s="196"/>
      <c r="L6044" s="223"/>
    </row>
    <row r="6045" spans="1:12" ht="26.25" customHeight="1">
      <c r="A6045" s="195"/>
      <c r="B6045" s="277"/>
      <c r="C6045" s="244"/>
      <c r="D6045" s="244"/>
      <c r="E6045" s="245"/>
      <c r="F6045" s="246"/>
      <c r="G6045" s="196"/>
      <c r="H6045" s="196"/>
      <c r="I6045" s="196"/>
      <c r="J6045" s="196"/>
      <c r="K6045" s="196"/>
      <c r="L6045" s="223"/>
    </row>
    <row r="6046" spans="1:12" ht="26.25" customHeight="1">
      <c r="A6046" s="195"/>
      <c r="B6046" s="277"/>
      <c r="C6046" s="244"/>
      <c r="D6046" s="244"/>
      <c r="E6046" s="245"/>
      <c r="F6046" s="246"/>
      <c r="G6046" s="196"/>
      <c r="H6046" s="196"/>
      <c r="I6046" s="196"/>
      <c r="J6046" s="196"/>
      <c r="K6046" s="196"/>
      <c r="L6046" s="223"/>
    </row>
    <row r="6047" spans="1:12" ht="26.25" customHeight="1">
      <c r="A6047" s="195"/>
      <c r="B6047" s="277"/>
      <c r="C6047" s="244"/>
      <c r="D6047" s="244"/>
      <c r="E6047" s="245"/>
      <c r="F6047" s="246"/>
      <c r="G6047" s="196"/>
      <c r="H6047" s="196"/>
      <c r="I6047" s="196"/>
      <c r="J6047" s="196"/>
      <c r="K6047" s="196"/>
      <c r="L6047" s="223"/>
    </row>
    <row r="6048" spans="1:12" ht="26.25" customHeight="1">
      <c r="A6048" s="195"/>
      <c r="B6048" s="277"/>
      <c r="C6048" s="244"/>
      <c r="D6048" s="244"/>
      <c r="E6048" s="245"/>
      <c r="F6048" s="246"/>
      <c r="G6048" s="196"/>
      <c r="H6048" s="196"/>
      <c r="I6048" s="196"/>
      <c r="J6048" s="196"/>
      <c r="K6048" s="196"/>
      <c r="L6048" s="223"/>
    </row>
    <row r="6049" spans="1:12" ht="26.25" customHeight="1">
      <c r="A6049" s="195"/>
      <c r="B6049" s="277"/>
      <c r="C6049" s="244"/>
      <c r="D6049" s="244"/>
      <c r="E6049" s="245"/>
      <c r="F6049" s="246"/>
      <c r="G6049" s="196"/>
      <c r="H6049" s="196"/>
      <c r="I6049" s="196"/>
      <c r="J6049" s="196"/>
      <c r="K6049" s="196"/>
      <c r="L6049" s="223"/>
    </row>
    <row r="6050" spans="1:12" ht="26.25" customHeight="1">
      <c r="A6050" s="195"/>
      <c r="B6050" s="277"/>
      <c r="C6050" s="244"/>
      <c r="D6050" s="244"/>
      <c r="E6050" s="245"/>
      <c r="F6050" s="246"/>
      <c r="G6050" s="196"/>
      <c r="H6050" s="196"/>
      <c r="I6050" s="196"/>
      <c r="J6050" s="196"/>
      <c r="K6050" s="196"/>
      <c r="L6050" s="223"/>
    </row>
    <row r="6051" spans="1:12" ht="26.25" customHeight="1">
      <c r="A6051" s="195"/>
      <c r="B6051" s="277"/>
      <c r="C6051" s="244"/>
      <c r="D6051" s="244"/>
      <c r="E6051" s="245"/>
      <c r="F6051" s="246"/>
      <c r="G6051" s="196"/>
      <c r="H6051" s="196"/>
      <c r="I6051" s="196"/>
      <c r="J6051" s="196"/>
      <c r="K6051" s="196"/>
      <c r="L6051" s="223"/>
    </row>
    <row r="6052" spans="1:12" ht="26.25" customHeight="1">
      <c r="A6052" s="195"/>
      <c r="B6052" s="277"/>
      <c r="C6052" s="244"/>
      <c r="D6052" s="244"/>
      <c r="E6052" s="245"/>
      <c r="F6052" s="246"/>
      <c r="G6052" s="196"/>
      <c r="H6052" s="196"/>
      <c r="I6052" s="196"/>
      <c r="J6052" s="196"/>
      <c r="K6052" s="196"/>
      <c r="L6052" s="223"/>
    </row>
    <row r="6053" spans="1:12" ht="26.25" customHeight="1">
      <c r="A6053" s="195"/>
      <c r="B6053" s="277"/>
      <c r="C6053" s="244"/>
      <c r="D6053" s="244"/>
      <c r="E6053" s="245"/>
      <c r="F6053" s="246"/>
      <c r="G6053" s="196"/>
      <c r="H6053" s="196"/>
      <c r="I6053" s="196"/>
      <c r="J6053" s="196"/>
      <c r="K6053" s="196"/>
      <c r="L6053" s="223"/>
    </row>
    <row r="6054" spans="1:12" ht="27" customHeight="1">
      <c r="A6054" s="195"/>
      <c r="B6054" s="277"/>
      <c r="C6054" s="244"/>
      <c r="D6054" s="244"/>
      <c r="E6054" s="245"/>
      <c r="F6054" s="246"/>
      <c r="G6054" s="196"/>
      <c r="H6054" s="196"/>
      <c r="I6054" s="196"/>
      <c r="J6054" s="196"/>
      <c r="K6054" s="196"/>
      <c r="L6054" s="223"/>
    </row>
    <row r="6055" spans="1:12" ht="26.25" customHeight="1">
      <c r="A6055" s="195"/>
      <c r="B6055" s="277"/>
      <c r="C6055" s="244"/>
      <c r="D6055" s="244"/>
      <c r="E6055" s="245"/>
      <c r="F6055" s="246"/>
      <c r="G6055" s="196"/>
      <c r="H6055" s="196"/>
      <c r="I6055" s="196"/>
      <c r="J6055" s="196"/>
      <c r="K6055" s="196"/>
      <c r="L6055" s="223"/>
    </row>
    <row r="6056" spans="1:12" ht="26.25" customHeight="1">
      <c r="A6056" s="195"/>
      <c r="B6056" s="277"/>
      <c r="C6056" s="244"/>
      <c r="D6056" s="244"/>
      <c r="E6056" s="245"/>
      <c r="F6056" s="246"/>
      <c r="G6056" s="196"/>
      <c r="H6056" s="196"/>
      <c r="I6056" s="196"/>
      <c r="J6056" s="196"/>
      <c r="K6056" s="196"/>
      <c r="L6056" s="223"/>
    </row>
    <row r="6057" spans="1:12" ht="26.25" customHeight="1">
      <c r="A6057" s="195"/>
      <c r="B6057" s="277"/>
      <c r="C6057" s="244"/>
      <c r="D6057" s="244"/>
      <c r="E6057" s="245"/>
      <c r="F6057" s="246"/>
      <c r="G6057" s="196"/>
      <c r="H6057" s="196"/>
      <c r="I6057" s="196"/>
      <c r="J6057" s="196"/>
      <c r="K6057" s="196"/>
      <c r="L6057" s="223"/>
    </row>
    <row r="6058" spans="1:12" ht="15" customHeight="1">
      <c r="A6058" s="195"/>
      <c r="B6058" s="277"/>
      <c r="C6058" s="244"/>
      <c r="D6058" s="244"/>
      <c r="E6058" s="245"/>
      <c r="F6058" s="246"/>
      <c r="G6058" s="196"/>
      <c r="H6058" s="196"/>
      <c r="I6058" s="196"/>
      <c r="J6058" s="196"/>
      <c r="K6058" s="196"/>
      <c r="L6058" s="223"/>
    </row>
    <row r="6059" spans="1:12" ht="25.5" customHeight="1">
      <c r="A6059" s="195"/>
      <c r="B6059" s="277"/>
      <c r="C6059" s="244"/>
      <c r="D6059" s="244"/>
      <c r="E6059" s="245"/>
      <c r="F6059" s="246"/>
      <c r="G6059" s="196"/>
      <c r="H6059" s="196"/>
      <c r="I6059" s="196"/>
      <c r="J6059" s="196"/>
      <c r="K6059" s="196"/>
      <c r="L6059" s="223"/>
    </row>
    <row r="6060" spans="1:12" ht="15" customHeight="1">
      <c r="A6060" s="195"/>
      <c r="B6060" s="277"/>
      <c r="C6060" s="244"/>
      <c r="D6060" s="244"/>
      <c r="E6060" s="245"/>
      <c r="F6060" s="246"/>
      <c r="G6060" s="196"/>
      <c r="H6060" s="196"/>
      <c r="I6060" s="196"/>
      <c r="J6060" s="196"/>
      <c r="K6060" s="196"/>
      <c r="L6060" s="223"/>
    </row>
    <row r="6061" spans="1:12" ht="15" customHeight="1">
      <c r="A6061" s="195"/>
      <c r="B6061" s="277"/>
      <c r="C6061" s="244"/>
      <c r="D6061" s="244"/>
      <c r="E6061" s="243"/>
      <c r="F6061" s="246"/>
      <c r="G6061" s="196"/>
      <c r="H6061" s="196"/>
      <c r="I6061" s="196"/>
      <c r="J6061" s="196"/>
      <c r="K6061" s="196"/>
      <c r="L6061" s="223"/>
    </row>
    <row r="6062" spans="1:12" ht="15" customHeight="1">
      <c r="A6062" s="195"/>
      <c r="B6062" s="277"/>
      <c r="C6062" s="244"/>
      <c r="D6062" s="244"/>
      <c r="E6062" s="243"/>
      <c r="F6062" s="246"/>
      <c r="G6062" s="196"/>
      <c r="H6062" s="196"/>
      <c r="I6062" s="196"/>
      <c r="J6062" s="196"/>
      <c r="K6062" s="196"/>
      <c r="L6062" s="223"/>
    </row>
    <row r="6063" spans="1:12" ht="15" customHeight="1">
      <c r="A6063" s="195"/>
      <c r="B6063" s="277"/>
      <c r="C6063" s="244"/>
      <c r="D6063" s="244"/>
      <c r="E6063" s="245"/>
      <c r="F6063" s="246"/>
      <c r="G6063" s="196"/>
      <c r="H6063" s="196"/>
      <c r="I6063" s="196"/>
      <c r="J6063" s="196"/>
      <c r="K6063" s="196"/>
      <c r="L6063" s="223"/>
    </row>
    <row r="6064" spans="1:12" ht="15" customHeight="1">
      <c r="A6064" s="195"/>
      <c r="B6064" s="277"/>
      <c r="C6064" s="244"/>
      <c r="D6064" s="244"/>
      <c r="E6064" s="245"/>
      <c r="F6064" s="246"/>
      <c r="G6064" s="196"/>
      <c r="H6064" s="196"/>
      <c r="I6064" s="196"/>
      <c r="J6064" s="196"/>
      <c r="K6064" s="196"/>
      <c r="L6064" s="223"/>
    </row>
    <row r="6065" spans="1:12" ht="15" customHeight="1">
      <c r="A6065" s="195"/>
      <c r="B6065" s="277"/>
      <c r="C6065" s="244"/>
      <c r="D6065" s="244"/>
      <c r="E6065" s="245"/>
      <c r="F6065" s="246"/>
      <c r="G6065" s="196"/>
      <c r="H6065" s="196"/>
      <c r="I6065" s="196"/>
      <c r="J6065" s="196"/>
      <c r="K6065" s="196"/>
      <c r="L6065" s="223"/>
    </row>
    <row r="6066" spans="1:12" ht="15" customHeight="1">
      <c r="A6066" s="195"/>
      <c r="B6066" s="277"/>
      <c r="C6066" s="244"/>
      <c r="D6066" s="244"/>
      <c r="E6066" s="245"/>
      <c r="F6066" s="246"/>
      <c r="G6066" s="196"/>
      <c r="H6066" s="196"/>
      <c r="I6066" s="196"/>
      <c r="J6066" s="196"/>
      <c r="K6066" s="196"/>
      <c r="L6066" s="223"/>
    </row>
    <row r="6067" spans="1:12" ht="15" customHeight="1">
      <c r="A6067" s="195"/>
      <c r="B6067" s="277"/>
      <c r="C6067" s="244"/>
      <c r="D6067" s="244"/>
      <c r="E6067" s="245"/>
      <c r="F6067" s="246"/>
      <c r="G6067" s="196"/>
      <c r="H6067" s="196"/>
      <c r="I6067" s="196"/>
      <c r="J6067" s="196"/>
      <c r="K6067" s="196"/>
      <c r="L6067" s="223"/>
    </row>
    <row r="6068" spans="1:12" ht="15" customHeight="1">
      <c r="A6068" s="195"/>
      <c r="B6068" s="277"/>
      <c r="C6068" s="244"/>
      <c r="D6068" s="244"/>
      <c r="E6068" s="245"/>
      <c r="F6068" s="246"/>
      <c r="G6068" s="196"/>
      <c r="H6068" s="196"/>
      <c r="I6068" s="196"/>
      <c r="J6068" s="196"/>
      <c r="K6068" s="196"/>
      <c r="L6068" s="223"/>
    </row>
    <row r="6069" spans="1:12" ht="15" customHeight="1">
      <c r="A6069" s="195"/>
      <c r="B6069" s="277"/>
      <c r="C6069" s="244"/>
      <c r="D6069" s="244"/>
      <c r="E6069" s="245"/>
      <c r="F6069" s="246"/>
      <c r="G6069" s="196"/>
      <c r="H6069" s="196"/>
      <c r="I6069" s="196"/>
      <c r="J6069" s="196"/>
      <c r="K6069" s="196"/>
      <c r="L6069" s="223"/>
    </row>
    <row r="6070" spans="1:12" ht="15" customHeight="1">
      <c r="A6070" s="195"/>
      <c r="B6070" s="277"/>
      <c r="C6070" s="244"/>
      <c r="D6070" s="244"/>
      <c r="E6070" s="245"/>
      <c r="F6070" s="246"/>
      <c r="G6070" s="196"/>
      <c r="H6070" s="196"/>
      <c r="I6070" s="196"/>
      <c r="J6070" s="196"/>
      <c r="K6070" s="196"/>
      <c r="L6070" s="223"/>
    </row>
    <row r="6071" spans="1:12" ht="15" customHeight="1">
      <c r="A6071" s="195"/>
      <c r="B6071" s="277"/>
      <c r="C6071" s="244"/>
      <c r="D6071" s="244"/>
      <c r="E6071" s="245"/>
      <c r="F6071" s="246"/>
      <c r="G6071" s="196"/>
      <c r="H6071" s="196"/>
      <c r="I6071" s="196"/>
      <c r="J6071" s="196"/>
      <c r="K6071" s="196"/>
      <c r="L6071" s="223"/>
    </row>
    <row r="6072" spans="1:12" ht="15" customHeight="1">
      <c r="A6072" s="195"/>
      <c r="B6072" s="277"/>
      <c r="C6072" s="244"/>
      <c r="D6072" s="244"/>
      <c r="E6072" s="243"/>
      <c r="F6072" s="246"/>
      <c r="G6072" s="196"/>
      <c r="H6072" s="196"/>
      <c r="I6072" s="196"/>
      <c r="J6072" s="196"/>
      <c r="K6072" s="196"/>
      <c r="L6072" s="223"/>
    </row>
    <row r="6073" spans="1:12" ht="15" customHeight="1">
      <c r="A6073" s="195"/>
      <c r="B6073" s="277"/>
      <c r="C6073" s="244"/>
      <c r="D6073" s="244"/>
      <c r="E6073" s="243"/>
      <c r="F6073" s="246"/>
      <c r="G6073" s="196"/>
      <c r="H6073" s="196"/>
      <c r="I6073" s="196"/>
      <c r="J6073" s="196"/>
      <c r="K6073" s="196"/>
      <c r="L6073" s="223"/>
    </row>
    <row r="6074" spans="1:12" ht="15" customHeight="1">
      <c r="A6074" s="195"/>
      <c r="B6074" s="277"/>
      <c r="C6074" s="244"/>
      <c r="D6074" s="244"/>
      <c r="E6074" s="243"/>
      <c r="F6074" s="246"/>
      <c r="G6074" s="196"/>
      <c r="H6074" s="196"/>
      <c r="I6074" s="196"/>
      <c r="J6074" s="196"/>
      <c r="K6074" s="196"/>
      <c r="L6074" s="223"/>
    </row>
    <row r="6075" spans="1:12" ht="15" customHeight="1">
      <c r="A6075" s="195"/>
      <c r="B6075" s="277"/>
      <c r="C6075" s="244"/>
      <c r="D6075" s="244"/>
      <c r="E6075" s="243"/>
      <c r="F6075" s="246"/>
      <c r="G6075" s="196"/>
      <c r="H6075" s="196"/>
      <c r="I6075" s="196"/>
      <c r="J6075" s="196"/>
      <c r="K6075" s="196"/>
      <c r="L6075" s="223"/>
    </row>
    <row r="6076" spans="1:12" ht="15" customHeight="1">
      <c r="A6076" s="195"/>
      <c r="B6076" s="277"/>
      <c r="C6076" s="244"/>
      <c r="D6076" s="244"/>
      <c r="E6076" s="243"/>
      <c r="F6076" s="246"/>
      <c r="G6076" s="196"/>
      <c r="H6076" s="196"/>
      <c r="I6076" s="196"/>
      <c r="J6076" s="196"/>
      <c r="K6076" s="196"/>
      <c r="L6076" s="223"/>
    </row>
    <row r="6077" spans="1:12" ht="15" customHeight="1">
      <c r="A6077" s="195"/>
      <c r="B6077" s="277"/>
      <c r="C6077" s="244"/>
      <c r="D6077" s="244"/>
      <c r="E6077" s="243"/>
      <c r="F6077" s="246"/>
      <c r="G6077" s="196"/>
      <c r="H6077" s="196"/>
      <c r="I6077" s="196"/>
      <c r="J6077" s="196"/>
      <c r="K6077" s="196"/>
      <c r="L6077" s="223"/>
    </row>
    <row r="6078" spans="1:12" ht="25.5" customHeight="1">
      <c r="A6078" s="195"/>
      <c r="B6078" s="277"/>
      <c r="C6078" s="244"/>
      <c r="D6078" s="244"/>
      <c r="E6078" s="243"/>
      <c r="F6078" s="246"/>
      <c r="G6078" s="196"/>
      <c r="H6078" s="196"/>
      <c r="I6078" s="196"/>
      <c r="J6078" s="196"/>
      <c r="K6078" s="196"/>
      <c r="L6078" s="223"/>
    </row>
    <row r="6079" spans="1:12" ht="25.5" customHeight="1">
      <c r="A6079" s="195"/>
      <c r="B6079" s="277"/>
      <c r="C6079" s="244"/>
      <c r="D6079" s="244"/>
      <c r="E6079" s="243"/>
      <c r="F6079" s="246"/>
      <c r="G6079" s="196"/>
      <c r="H6079" s="196"/>
      <c r="I6079" s="196"/>
      <c r="J6079" s="196"/>
      <c r="K6079" s="196"/>
      <c r="L6079" s="223"/>
    </row>
    <row r="6080" spans="1:12" ht="28.5" customHeight="1">
      <c r="A6080" s="195"/>
      <c r="B6080" s="277"/>
      <c r="C6080" s="244"/>
      <c r="D6080" s="244"/>
      <c r="E6080" s="243"/>
      <c r="F6080" s="246"/>
      <c r="G6080" s="196"/>
      <c r="H6080" s="196"/>
      <c r="I6080" s="196"/>
      <c r="J6080" s="196"/>
      <c r="K6080" s="196"/>
      <c r="L6080" s="223"/>
    </row>
    <row r="6081" spans="1:12" ht="13.5" customHeight="1">
      <c r="A6081" s="195"/>
      <c r="B6081" s="277"/>
      <c r="C6081" s="244"/>
      <c r="D6081" s="244"/>
      <c r="E6081" s="243"/>
      <c r="F6081" s="246"/>
      <c r="G6081" s="196"/>
      <c r="H6081" s="196"/>
      <c r="I6081" s="196"/>
      <c r="J6081" s="196"/>
      <c r="K6081" s="196"/>
      <c r="L6081" s="223"/>
    </row>
    <row r="6082" spans="1:12" ht="15">
      <c r="A6082" s="195"/>
      <c r="B6082" s="277"/>
      <c r="C6082" s="244"/>
      <c r="D6082" s="244"/>
      <c r="E6082" s="243"/>
      <c r="F6082" s="246"/>
      <c r="G6082" s="196"/>
      <c r="H6082" s="196"/>
      <c r="I6082" s="196"/>
      <c r="J6082" s="196"/>
      <c r="K6082" s="196"/>
      <c r="L6082" s="223"/>
    </row>
    <row r="6083" spans="1:12" ht="15">
      <c r="A6083" s="195"/>
      <c r="B6083" s="277"/>
      <c r="C6083" s="244"/>
      <c r="D6083" s="244"/>
      <c r="E6083" s="243"/>
      <c r="F6083" s="246"/>
      <c r="G6083" s="196"/>
      <c r="H6083" s="196"/>
      <c r="I6083" s="196"/>
      <c r="J6083" s="196"/>
      <c r="K6083" s="196"/>
      <c r="L6083" s="223"/>
    </row>
    <row r="6084" spans="1:12" ht="15">
      <c r="A6084" s="195"/>
      <c r="B6084" s="277"/>
      <c r="C6084" s="244"/>
      <c r="D6084" s="244"/>
      <c r="E6084" s="243"/>
      <c r="F6084" s="246"/>
      <c r="G6084" s="196"/>
      <c r="H6084" s="196"/>
      <c r="I6084" s="196"/>
      <c r="J6084" s="196"/>
      <c r="K6084" s="196"/>
      <c r="L6084" s="223"/>
    </row>
    <row r="6085" spans="1:12" ht="15">
      <c r="A6085" s="195"/>
      <c r="B6085" s="277"/>
      <c r="C6085" s="244"/>
      <c r="D6085" s="244"/>
      <c r="E6085" s="243"/>
      <c r="F6085" s="246"/>
      <c r="G6085" s="196"/>
      <c r="H6085" s="196"/>
      <c r="I6085" s="196"/>
      <c r="J6085" s="196"/>
      <c r="K6085" s="196"/>
      <c r="L6085" s="223"/>
    </row>
    <row r="6086" spans="1:12" ht="15">
      <c r="A6086" s="195"/>
      <c r="B6086" s="277"/>
      <c r="C6086" s="244"/>
      <c r="D6086" s="244"/>
      <c r="E6086" s="243"/>
      <c r="F6086" s="246"/>
      <c r="G6086" s="196"/>
      <c r="H6086" s="196"/>
      <c r="I6086" s="196"/>
      <c r="J6086" s="196"/>
      <c r="K6086" s="196"/>
      <c r="L6086" s="223"/>
    </row>
    <row r="6087" spans="1:12" ht="15">
      <c r="A6087" s="195"/>
      <c r="B6087" s="277"/>
      <c r="C6087" s="244"/>
      <c r="D6087" s="244"/>
      <c r="E6087" s="243"/>
      <c r="F6087" s="246"/>
      <c r="G6087" s="196"/>
      <c r="H6087" s="196"/>
      <c r="I6087" s="196"/>
      <c r="J6087" s="196"/>
      <c r="K6087" s="196"/>
      <c r="L6087" s="223"/>
    </row>
    <row r="6088" spans="1:12" ht="15">
      <c r="A6088" s="195"/>
      <c r="B6088" s="277"/>
      <c r="C6088" s="244"/>
      <c r="D6088" s="244"/>
      <c r="E6088" s="243"/>
      <c r="F6088" s="246"/>
      <c r="G6088" s="196"/>
      <c r="H6088" s="196"/>
      <c r="I6088" s="196"/>
      <c r="J6088" s="196"/>
      <c r="K6088" s="196"/>
      <c r="L6088" s="223"/>
    </row>
    <row r="6089" spans="1:12" ht="15">
      <c r="A6089" s="195"/>
      <c r="B6089" s="277"/>
      <c r="C6089" s="244"/>
      <c r="D6089" s="244"/>
      <c r="E6089" s="243"/>
      <c r="F6089" s="246"/>
      <c r="G6089" s="196"/>
      <c r="H6089" s="196"/>
      <c r="I6089" s="196"/>
      <c r="J6089" s="196"/>
      <c r="K6089" s="196"/>
      <c r="L6089" s="223"/>
    </row>
    <row r="6090" spans="1:12" ht="15">
      <c r="A6090" s="195"/>
      <c r="B6090" s="277"/>
      <c r="C6090" s="244"/>
      <c r="D6090" s="244"/>
      <c r="E6090" s="243"/>
      <c r="F6090" s="246"/>
      <c r="G6090" s="196"/>
      <c r="H6090" s="196"/>
      <c r="I6090" s="196"/>
      <c r="J6090" s="196"/>
      <c r="K6090" s="196"/>
      <c r="L6090" s="223"/>
    </row>
    <row r="6091" spans="1:12" ht="15">
      <c r="A6091" s="195"/>
      <c r="B6091" s="277"/>
      <c r="C6091" s="244"/>
      <c r="D6091" s="244"/>
      <c r="E6091" s="243"/>
      <c r="F6091" s="246"/>
      <c r="G6091" s="196"/>
      <c r="H6091" s="196"/>
      <c r="I6091" s="196"/>
      <c r="J6091" s="196"/>
      <c r="K6091" s="196"/>
      <c r="L6091" s="223"/>
    </row>
    <row r="6092" spans="1:12" ht="15">
      <c r="A6092" s="195"/>
      <c r="B6092" s="277"/>
      <c r="C6092" s="244"/>
      <c r="D6092" s="244"/>
      <c r="E6092" s="243"/>
      <c r="F6092" s="246"/>
      <c r="G6092" s="196"/>
      <c r="H6092" s="196"/>
      <c r="I6092" s="196"/>
      <c r="J6092" s="196"/>
      <c r="K6092" s="196"/>
      <c r="L6092" s="223"/>
    </row>
    <row r="6093" spans="1:12" ht="15" customHeight="1">
      <c r="A6093" s="195"/>
      <c r="B6093" s="277"/>
      <c r="C6093" s="244"/>
      <c r="D6093" s="244"/>
      <c r="E6093" s="243"/>
      <c r="F6093" s="246"/>
      <c r="G6093" s="196"/>
      <c r="H6093" s="196"/>
      <c r="I6093" s="196"/>
      <c r="J6093" s="196"/>
      <c r="K6093" s="196"/>
      <c r="L6093" s="223"/>
    </row>
    <row r="6094" spans="1:12" ht="15">
      <c r="A6094" s="195"/>
      <c r="B6094" s="277"/>
      <c r="C6094" s="244"/>
      <c r="D6094" s="244"/>
      <c r="E6094" s="243"/>
      <c r="F6094" s="246"/>
      <c r="G6094" s="196"/>
      <c r="H6094" s="196"/>
      <c r="I6094" s="196"/>
      <c r="J6094" s="196"/>
      <c r="K6094" s="196"/>
      <c r="L6094" s="223"/>
    </row>
    <row r="6095" spans="1:12" ht="15">
      <c r="A6095" s="195"/>
      <c r="B6095" s="277"/>
      <c r="C6095" s="244"/>
      <c r="D6095" s="244"/>
      <c r="E6095" s="243"/>
      <c r="F6095" s="246"/>
      <c r="G6095" s="196"/>
      <c r="H6095" s="196"/>
      <c r="I6095" s="196"/>
      <c r="J6095" s="196"/>
      <c r="K6095" s="196"/>
      <c r="L6095" s="223"/>
    </row>
    <row r="6096" spans="1:12" ht="15">
      <c r="A6096" s="195"/>
      <c r="B6096" s="277"/>
      <c r="C6096" s="244"/>
      <c r="D6096" s="244"/>
      <c r="E6096" s="243"/>
      <c r="F6096" s="246"/>
      <c r="G6096" s="196"/>
      <c r="H6096" s="196"/>
      <c r="I6096" s="196"/>
      <c r="J6096" s="196"/>
      <c r="K6096" s="196"/>
      <c r="L6096" s="223"/>
    </row>
    <row r="6097" spans="1:12" ht="15" customHeight="1">
      <c r="A6097" s="195"/>
      <c r="B6097" s="277"/>
      <c r="C6097" s="244"/>
      <c r="D6097" s="244"/>
      <c r="E6097" s="243"/>
      <c r="F6097" s="246"/>
      <c r="G6097" s="196"/>
      <c r="H6097" s="196"/>
      <c r="I6097" s="196"/>
      <c r="J6097" s="196"/>
      <c r="K6097" s="196"/>
      <c r="L6097" s="223"/>
    </row>
    <row r="6098" spans="1:12" ht="15">
      <c r="A6098" s="195"/>
      <c r="B6098" s="277"/>
      <c r="C6098" s="244"/>
      <c r="D6098" s="244"/>
      <c r="E6098" s="243"/>
      <c r="F6098" s="246"/>
      <c r="G6098" s="196"/>
      <c r="H6098" s="196"/>
      <c r="I6098" s="196"/>
      <c r="J6098" s="196"/>
      <c r="K6098" s="196"/>
      <c r="L6098" s="223"/>
    </row>
    <row r="6099" spans="1:12" ht="15" customHeight="1">
      <c r="A6099" s="195"/>
      <c r="B6099" s="277"/>
      <c r="C6099" s="244"/>
      <c r="D6099" s="244"/>
      <c r="E6099" s="245"/>
      <c r="F6099" s="246"/>
      <c r="G6099" s="196"/>
      <c r="H6099" s="196"/>
      <c r="I6099" s="196"/>
      <c r="J6099" s="196"/>
      <c r="K6099" s="196"/>
      <c r="L6099" s="223"/>
    </row>
    <row r="6100" spans="1:12" ht="15">
      <c r="A6100" s="195"/>
      <c r="B6100" s="277"/>
      <c r="C6100" s="244"/>
      <c r="D6100" s="244"/>
      <c r="E6100" s="243"/>
      <c r="F6100" s="246"/>
      <c r="G6100" s="196"/>
      <c r="H6100" s="196"/>
      <c r="I6100" s="196"/>
      <c r="J6100" s="196"/>
      <c r="K6100" s="196"/>
      <c r="L6100" s="223"/>
    </row>
    <row r="6101" spans="1:12" ht="15">
      <c r="A6101" s="195"/>
      <c r="B6101" s="277"/>
      <c r="C6101" s="244"/>
      <c r="D6101" s="244"/>
      <c r="E6101" s="243"/>
      <c r="F6101" s="246"/>
      <c r="G6101" s="196"/>
      <c r="H6101" s="196"/>
      <c r="I6101" s="196"/>
      <c r="J6101" s="196"/>
      <c r="K6101" s="196"/>
      <c r="L6101" s="223"/>
    </row>
    <row r="6102" spans="1:12" ht="15">
      <c r="A6102" s="195"/>
      <c r="B6102" s="277"/>
      <c r="C6102" s="244"/>
      <c r="D6102" s="244"/>
      <c r="E6102" s="243"/>
      <c r="F6102" s="246"/>
      <c r="G6102" s="196"/>
      <c r="H6102" s="196"/>
      <c r="I6102" s="196"/>
      <c r="J6102" s="196"/>
      <c r="K6102" s="196"/>
      <c r="L6102" s="223"/>
    </row>
    <row r="6103" spans="1:12" ht="15" customHeight="1">
      <c r="A6103" s="195"/>
      <c r="B6103" s="277"/>
      <c r="C6103" s="244"/>
      <c r="D6103" s="244"/>
      <c r="E6103" s="243"/>
      <c r="F6103" s="246"/>
      <c r="G6103" s="196"/>
      <c r="H6103" s="196"/>
      <c r="I6103" s="196"/>
      <c r="J6103" s="196"/>
      <c r="K6103" s="196"/>
      <c r="L6103" s="223"/>
    </row>
    <row r="6104" spans="1:12" ht="15" customHeight="1">
      <c r="A6104" s="195"/>
      <c r="B6104" s="277"/>
      <c r="C6104" s="244"/>
      <c r="D6104" s="244"/>
      <c r="E6104" s="243"/>
      <c r="F6104" s="246"/>
      <c r="G6104" s="196"/>
      <c r="H6104" s="196"/>
      <c r="I6104" s="196"/>
      <c r="J6104" s="196"/>
      <c r="K6104" s="196"/>
      <c r="L6104" s="223"/>
    </row>
    <row r="6105" spans="1:12" ht="15" customHeight="1">
      <c r="A6105" s="195"/>
      <c r="B6105" s="277"/>
      <c r="C6105" s="244"/>
      <c r="D6105" s="244"/>
      <c r="E6105" s="243"/>
      <c r="F6105" s="246"/>
      <c r="G6105" s="196"/>
      <c r="H6105" s="196"/>
      <c r="I6105" s="196"/>
      <c r="J6105" s="196"/>
      <c r="K6105" s="196"/>
      <c r="L6105" s="223"/>
    </row>
    <row r="6106" spans="1:12" ht="15" customHeight="1">
      <c r="A6106" s="195"/>
      <c r="B6106" s="277"/>
      <c r="C6106" s="244"/>
      <c r="D6106" s="244"/>
      <c r="E6106" s="243"/>
      <c r="F6106" s="246"/>
      <c r="G6106" s="196"/>
      <c r="H6106" s="196"/>
      <c r="I6106" s="196"/>
      <c r="J6106" s="196"/>
      <c r="K6106" s="196"/>
      <c r="L6106" s="223"/>
    </row>
    <row r="6107" spans="1:12" ht="15" customHeight="1">
      <c r="A6107" s="195"/>
      <c r="B6107" s="277"/>
      <c r="C6107" s="244"/>
      <c r="D6107" s="244"/>
      <c r="E6107" s="243"/>
      <c r="F6107" s="246"/>
      <c r="G6107" s="196"/>
      <c r="H6107" s="196"/>
      <c r="I6107" s="196"/>
      <c r="J6107" s="196"/>
      <c r="K6107" s="196"/>
      <c r="L6107" s="223"/>
    </row>
    <row r="6108" spans="1:12" ht="15" customHeight="1">
      <c r="A6108" s="195"/>
      <c r="B6108" s="277"/>
      <c r="C6108" s="244"/>
      <c r="D6108" s="244"/>
      <c r="E6108" s="243"/>
      <c r="F6108" s="246"/>
      <c r="G6108" s="196"/>
      <c r="H6108" s="196"/>
      <c r="I6108" s="196"/>
      <c r="J6108" s="196"/>
      <c r="K6108" s="196"/>
      <c r="L6108" s="223"/>
    </row>
    <row r="6109" spans="1:12" ht="15" customHeight="1">
      <c r="A6109" s="195"/>
      <c r="B6109" s="277"/>
      <c r="C6109" s="244"/>
      <c r="D6109" s="244"/>
      <c r="E6109" s="243"/>
      <c r="F6109" s="246"/>
      <c r="G6109" s="196"/>
      <c r="H6109" s="196"/>
      <c r="I6109" s="196"/>
      <c r="J6109" s="196"/>
      <c r="K6109" s="196"/>
      <c r="L6109" s="223"/>
    </row>
    <row r="6110" spans="1:12" ht="15" customHeight="1">
      <c r="A6110" s="195"/>
      <c r="B6110" s="277"/>
      <c r="C6110" s="244"/>
      <c r="D6110" s="244"/>
      <c r="E6110" s="243"/>
      <c r="F6110" s="246"/>
      <c r="G6110" s="196"/>
      <c r="H6110" s="196"/>
      <c r="I6110" s="196"/>
      <c r="J6110" s="196"/>
      <c r="K6110" s="196"/>
      <c r="L6110" s="223"/>
    </row>
    <row r="6111" spans="1:12" ht="15" customHeight="1">
      <c r="A6111" s="195"/>
      <c r="B6111" s="277"/>
      <c r="C6111" s="244"/>
      <c r="D6111" s="244"/>
      <c r="E6111" s="243"/>
      <c r="F6111" s="246"/>
      <c r="G6111" s="196"/>
      <c r="H6111" s="196"/>
      <c r="I6111" s="196"/>
      <c r="J6111" s="196"/>
      <c r="K6111" s="196"/>
      <c r="L6111" s="223"/>
    </row>
    <row r="6112" spans="1:12" ht="15" customHeight="1">
      <c r="A6112" s="195"/>
      <c r="B6112" s="277"/>
      <c r="C6112" s="244"/>
      <c r="D6112" s="244"/>
      <c r="E6112" s="243"/>
      <c r="F6112" s="246"/>
      <c r="G6112" s="196"/>
      <c r="H6112" s="196"/>
      <c r="I6112" s="196"/>
      <c r="J6112" s="196"/>
      <c r="K6112" s="196"/>
      <c r="L6112" s="223"/>
    </row>
    <row r="6113" spans="1:12" ht="15" customHeight="1">
      <c r="A6113" s="195"/>
      <c r="B6113" s="277"/>
      <c r="C6113" s="244"/>
      <c r="D6113" s="244"/>
      <c r="E6113" s="243"/>
      <c r="F6113" s="246"/>
      <c r="G6113" s="196"/>
      <c r="H6113" s="196"/>
      <c r="I6113" s="196"/>
      <c r="J6113" s="196"/>
      <c r="K6113" s="196"/>
      <c r="L6113" s="223"/>
    </row>
    <row r="6114" spans="1:12" ht="15" customHeight="1">
      <c r="A6114" s="195"/>
      <c r="B6114" s="277"/>
      <c r="C6114" s="244"/>
      <c r="D6114" s="244"/>
      <c r="E6114" s="243"/>
      <c r="F6114" s="246"/>
      <c r="G6114" s="196"/>
      <c r="H6114" s="196"/>
      <c r="I6114" s="196"/>
      <c r="J6114" s="196"/>
      <c r="K6114" s="196"/>
      <c r="L6114" s="223"/>
    </row>
    <row r="6115" spans="1:12" ht="15" customHeight="1">
      <c r="A6115" s="195"/>
      <c r="B6115" s="277"/>
      <c r="C6115" s="244"/>
      <c r="D6115" s="244"/>
      <c r="E6115" s="243"/>
      <c r="F6115" s="246"/>
      <c r="G6115" s="196"/>
      <c r="H6115" s="196"/>
      <c r="I6115" s="196"/>
      <c r="J6115" s="196"/>
      <c r="K6115" s="196"/>
      <c r="L6115" s="223"/>
    </row>
    <row r="6116" spans="1:12" ht="25.5" customHeight="1">
      <c r="A6116" s="195"/>
      <c r="B6116" s="277"/>
      <c r="C6116" s="244"/>
      <c r="D6116" s="244"/>
      <c r="E6116" s="243"/>
      <c r="F6116" s="246"/>
      <c r="G6116" s="196"/>
      <c r="H6116" s="196"/>
      <c r="I6116" s="196"/>
      <c r="J6116" s="196"/>
      <c r="K6116" s="196"/>
      <c r="L6116" s="223"/>
    </row>
    <row r="6117" spans="1:12" ht="25.5" customHeight="1">
      <c r="A6117" s="195"/>
      <c r="B6117" s="277"/>
      <c r="C6117" s="244"/>
      <c r="D6117" s="244"/>
      <c r="E6117" s="243"/>
      <c r="F6117" s="246"/>
      <c r="G6117" s="196"/>
      <c r="H6117" s="196"/>
      <c r="I6117" s="196"/>
      <c r="J6117" s="196"/>
      <c r="K6117" s="196"/>
      <c r="L6117" s="223"/>
    </row>
    <row r="6118" spans="1:12" ht="15" customHeight="1">
      <c r="A6118" s="195"/>
      <c r="B6118" s="277"/>
      <c r="C6118" s="244"/>
      <c r="D6118" s="244"/>
      <c r="E6118" s="243"/>
      <c r="F6118" s="246"/>
      <c r="G6118" s="196"/>
      <c r="H6118" s="196"/>
      <c r="I6118" s="196"/>
      <c r="J6118" s="196"/>
      <c r="K6118" s="196"/>
      <c r="L6118" s="223"/>
    </row>
    <row r="6119" spans="1:12" ht="15" customHeight="1">
      <c r="A6119" s="195"/>
      <c r="B6119" s="277"/>
      <c r="C6119" s="244"/>
      <c r="D6119" s="244"/>
      <c r="E6119" s="243"/>
      <c r="F6119" s="246"/>
      <c r="G6119" s="196"/>
      <c r="H6119" s="196"/>
      <c r="I6119" s="196"/>
      <c r="J6119" s="196"/>
      <c r="K6119" s="196"/>
      <c r="L6119" s="223"/>
    </row>
    <row r="6120" spans="1:12" ht="15" customHeight="1">
      <c r="A6120" s="195"/>
      <c r="B6120" s="277"/>
      <c r="C6120" s="244"/>
      <c r="D6120" s="244"/>
      <c r="E6120" s="243"/>
      <c r="F6120" s="246"/>
      <c r="G6120" s="196"/>
      <c r="H6120" s="196"/>
      <c r="I6120" s="196"/>
      <c r="J6120" s="196"/>
      <c r="K6120" s="196"/>
      <c r="L6120" s="223"/>
    </row>
    <row r="6121" spans="1:12" ht="15" customHeight="1">
      <c r="A6121" s="195"/>
      <c r="B6121" s="277"/>
      <c r="C6121" s="244"/>
      <c r="D6121" s="244"/>
      <c r="E6121" s="243"/>
      <c r="F6121" s="246"/>
      <c r="G6121" s="196"/>
      <c r="H6121" s="196"/>
      <c r="I6121" s="196"/>
      <c r="J6121" s="196"/>
      <c r="K6121" s="196"/>
      <c r="L6121" s="223"/>
    </row>
    <row r="6122" spans="1:12" ht="15" customHeight="1">
      <c r="A6122" s="195"/>
      <c r="B6122" s="277"/>
      <c r="C6122" s="244"/>
      <c r="D6122" s="244"/>
      <c r="E6122" s="243"/>
      <c r="F6122" s="246"/>
      <c r="G6122" s="196"/>
      <c r="H6122" s="196"/>
      <c r="I6122" s="196"/>
      <c r="J6122" s="196"/>
      <c r="K6122" s="196"/>
      <c r="L6122" s="223"/>
    </row>
    <row r="6123" spans="1:12" ht="15" customHeight="1">
      <c r="A6123" s="195"/>
      <c r="B6123" s="277"/>
      <c r="C6123" s="244"/>
      <c r="D6123" s="244"/>
      <c r="E6123" s="243"/>
      <c r="F6123" s="246"/>
      <c r="G6123" s="196"/>
      <c r="H6123" s="196"/>
      <c r="I6123" s="196"/>
      <c r="J6123" s="196"/>
      <c r="K6123" s="196"/>
      <c r="L6123" s="223"/>
    </row>
    <row r="6124" spans="1:12" ht="15" customHeight="1">
      <c r="A6124" s="195"/>
      <c r="B6124" s="277"/>
      <c r="C6124" s="244"/>
      <c r="D6124" s="244"/>
      <c r="E6124" s="243"/>
      <c r="F6124" s="246"/>
      <c r="G6124" s="196"/>
      <c r="H6124" s="196"/>
      <c r="I6124" s="196"/>
      <c r="J6124" s="196"/>
      <c r="K6124" s="196"/>
      <c r="L6124" s="223"/>
    </row>
    <row r="6125" spans="1:12" ht="15" customHeight="1">
      <c r="A6125" s="195"/>
      <c r="B6125" s="277"/>
      <c r="C6125" s="244"/>
      <c r="D6125" s="244"/>
      <c r="E6125" s="243"/>
      <c r="F6125" s="246"/>
      <c r="G6125" s="196"/>
      <c r="H6125" s="196"/>
      <c r="I6125" s="196"/>
      <c r="J6125" s="196"/>
      <c r="K6125" s="196"/>
      <c r="L6125" s="223"/>
    </row>
    <row r="6126" spans="1:12" ht="15" customHeight="1">
      <c r="A6126" s="195"/>
      <c r="B6126" s="277"/>
      <c r="C6126" s="244"/>
      <c r="D6126" s="244"/>
      <c r="E6126" s="243"/>
      <c r="F6126" s="246"/>
      <c r="G6126" s="196"/>
      <c r="H6126" s="196"/>
      <c r="I6126" s="196"/>
      <c r="J6126" s="196"/>
      <c r="K6126" s="196"/>
      <c r="L6126" s="223"/>
    </row>
    <row r="6127" spans="1:12" ht="15" customHeight="1">
      <c r="A6127" s="195"/>
      <c r="B6127" s="277"/>
      <c r="C6127" s="244"/>
      <c r="D6127" s="244"/>
      <c r="E6127" s="243"/>
      <c r="F6127" s="246"/>
      <c r="G6127" s="196"/>
      <c r="H6127" s="196"/>
      <c r="I6127" s="196"/>
      <c r="J6127" s="196"/>
      <c r="K6127" s="196"/>
      <c r="L6127" s="223"/>
    </row>
    <row r="6128" spans="1:12" ht="25.5" customHeight="1">
      <c r="A6128" s="195"/>
      <c r="B6128" s="277"/>
      <c r="C6128" s="244"/>
      <c r="D6128" s="244"/>
      <c r="E6128" s="243"/>
      <c r="F6128" s="246"/>
      <c r="G6128" s="196"/>
      <c r="H6128" s="196"/>
      <c r="I6128" s="196"/>
      <c r="J6128" s="196"/>
      <c r="K6128" s="196"/>
      <c r="L6128" s="223"/>
    </row>
    <row r="6129" spans="1:12" ht="15" customHeight="1">
      <c r="A6129" s="195"/>
      <c r="B6129" s="277"/>
      <c r="C6129" s="244"/>
      <c r="D6129" s="244"/>
      <c r="E6129" s="243"/>
      <c r="F6129" s="246"/>
      <c r="G6129" s="196"/>
      <c r="H6129" s="196"/>
      <c r="I6129" s="196"/>
      <c r="J6129" s="196"/>
      <c r="K6129" s="196"/>
      <c r="L6129" s="223"/>
    </row>
    <row r="6130" spans="1:12" ht="15">
      <c r="A6130" s="195"/>
      <c r="B6130" s="277"/>
      <c r="C6130" s="244"/>
      <c r="D6130" s="244"/>
      <c r="E6130" s="243"/>
      <c r="F6130" s="246"/>
      <c r="G6130" s="196"/>
      <c r="H6130" s="196"/>
      <c r="I6130" s="196"/>
      <c r="J6130" s="196"/>
      <c r="K6130" s="196"/>
      <c r="L6130" s="223"/>
    </row>
    <row r="6131" spans="1:12" ht="15">
      <c r="A6131" s="195"/>
      <c r="B6131" s="277"/>
      <c r="C6131" s="244"/>
      <c r="D6131" s="244"/>
      <c r="E6131" s="243"/>
      <c r="F6131" s="246"/>
      <c r="G6131" s="196"/>
      <c r="H6131" s="196"/>
      <c r="I6131" s="196"/>
      <c r="J6131" s="196"/>
      <c r="K6131" s="196"/>
      <c r="L6131" s="223"/>
    </row>
    <row r="6132" spans="1:12" ht="15">
      <c r="A6132" s="195"/>
      <c r="B6132" s="277"/>
      <c r="C6132" s="244"/>
      <c r="D6132" s="244"/>
      <c r="E6132" s="243"/>
      <c r="F6132" s="246"/>
      <c r="G6132" s="196"/>
      <c r="H6132" s="196"/>
      <c r="I6132" s="196"/>
      <c r="J6132" s="196"/>
      <c r="K6132" s="196"/>
      <c r="L6132" s="223"/>
    </row>
    <row r="6133" spans="1:12" ht="15">
      <c r="A6133" s="195"/>
      <c r="B6133" s="277"/>
      <c r="C6133" s="244"/>
      <c r="D6133" s="244"/>
      <c r="E6133" s="243"/>
      <c r="F6133" s="246"/>
      <c r="G6133" s="196"/>
      <c r="H6133" s="196"/>
      <c r="I6133" s="196"/>
      <c r="J6133" s="196"/>
      <c r="K6133" s="196"/>
      <c r="L6133" s="223"/>
    </row>
    <row r="6134" spans="1:12" ht="15">
      <c r="A6134" s="195"/>
      <c r="B6134" s="277"/>
      <c r="C6134" s="244"/>
      <c r="D6134" s="244"/>
      <c r="E6134" s="243"/>
      <c r="F6134" s="246"/>
      <c r="G6134" s="196"/>
      <c r="H6134" s="196"/>
      <c r="I6134" s="196"/>
      <c r="J6134" s="196"/>
      <c r="K6134" s="196"/>
      <c r="L6134" s="223"/>
    </row>
    <row r="6135" spans="1:12" ht="15">
      <c r="A6135" s="195"/>
      <c r="B6135" s="277"/>
      <c r="C6135" s="244"/>
      <c r="D6135" s="244"/>
      <c r="E6135" s="243"/>
      <c r="F6135" s="246"/>
      <c r="G6135" s="196"/>
      <c r="H6135" s="196"/>
      <c r="I6135" s="196"/>
      <c r="J6135" s="196"/>
      <c r="K6135" s="196"/>
      <c r="L6135" s="223"/>
    </row>
    <row r="6136" spans="1:12" ht="15">
      <c r="A6136" s="195"/>
      <c r="B6136" s="277"/>
      <c r="C6136" s="244"/>
      <c r="D6136" s="244"/>
      <c r="E6136" s="243"/>
      <c r="F6136" s="246"/>
      <c r="G6136" s="196"/>
      <c r="H6136" s="196"/>
      <c r="I6136" s="196"/>
      <c r="J6136" s="196"/>
      <c r="K6136" s="196"/>
      <c r="L6136" s="223"/>
    </row>
    <row r="6137" spans="1:12" ht="15">
      <c r="A6137" s="195"/>
      <c r="B6137" s="277"/>
      <c r="C6137" s="244"/>
      <c r="D6137" s="244"/>
      <c r="E6137" s="243"/>
      <c r="F6137" s="246"/>
      <c r="G6137" s="196"/>
      <c r="H6137" s="196"/>
      <c r="I6137" s="196"/>
      <c r="J6137" s="196"/>
      <c r="K6137" s="196"/>
      <c r="L6137" s="223"/>
    </row>
    <row r="6138" spans="1:12" ht="15">
      <c r="A6138" s="195"/>
      <c r="B6138" s="277"/>
      <c r="C6138" s="244"/>
      <c r="D6138" s="244"/>
      <c r="E6138" s="243"/>
      <c r="F6138" s="246"/>
      <c r="G6138" s="196"/>
      <c r="H6138" s="196"/>
      <c r="I6138" s="196"/>
      <c r="J6138" s="196"/>
      <c r="K6138" s="196"/>
      <c r="L6138" s="223"/>
    </row>
    <row r="6139" spans="1:12" ht="15">
      <c r="A6139" s="195"/>
      <c r="B6139" s="277"/>
      <c r="C6139" s="244"/>
      <c r="D6139" s="244"/>
      <c r="E6139" s="243"/>
      <c r="F6139" s="246"/>
      <c r="G6139" s="196"/>
      <c r="H6139" s="196"/>
      <c r="I6139" s="196"/>
      <c r="J6139" s="196"/>
      <c r="K6139" s="196"/>
      <c r="L6139" s="223"/>
    </row>
    <row r="6140" spans="1:12" ht="15">
      <c r="A6140" s="195"/>
      <c r="B6140" s="277"/>
      <c r="C6140" s="244"/>
      <c r="D6140" s="244"/>
      <c r="E6140" s="243"/>
      <c r="F6140" s="246"/>
      <c r="G6140" s="196"/>
      <c r="H6140" s="196"/>
      <c r="I6140" s="196"/>
      <c r="J6140" s="196"/>
      <c r="K6140" s="196"/>
      <c r="L6140" s="223"/>
    </row>
    <row r="6141" spans="1:12" ht="25.5" customHeight="1">
      <c r="A6141" s="195"/>
      <c r="B6141" s="277"/>
      <c r="C6141" s="244"/>
      <c r="D6141" s="244"/>
      <c r="E6141" s="243"/>
      <c r="F6141" s="246"/>
      <c r="G6141" s="196"/>
      <c r="H6141" s="196"/>
      <c r="I6141" s="196"/>
      <c r="J6141" s="196"/>
      <c r="K6141" s="196"/>
      <c r="L6141" s="223"/>
    </row>
    <row r="6142" spans="1:12" ht="15">
      <c r="A6142" s="195"/>
      <c r="B6142" s="277"/>
      <c r="C6142" s="244"/>
      <c r="D6142" s="244"/>
      <c r="E6142" s="243"/>
      <c r="F6142" s="246"/>
      <c r="G6142" s="196"/>
      <c r="H6142" s="196"/>
      <c r="I6142" s="196"/>
      <c r="J6142" s="196"/>
      <c r="K6142" s="196"/>
      <c r="L6142" s="223"/>
    </row>
    <row r="6143" spans="1:12" ht="15">
      <c r="A6143" s="195"/>
      <c r="B6143" s="277"/>
      <c r="C6143" s="244"/>
      <c r="D6143" s="244"/>
      <c r="E6143" s="243"/>
      <c r="F6143" s="246"/>
      <c r="G6143" s="196"/>
      <c r="H6143" s="196"/>
      <c r="I6143" s="196"/>
      <c r="J6143" s="196"/>
      <c r="K6143" s="196"/>
      <c r="L6143" s="223"/>
    </row>
    <row r="6144" spans="1:12" ht="15" customHeight="1">
      <c r="A6144" s="195"/>
      <c r="B6144" s="277"/>
      <c r="C6144" s="244"/>
      <c r="D6144" s="244"/>
      <c r="E6144" s="243"/>
      <c r="F6144" s="246"/>
      <c r="G6144" s="196"/>
      <c r="H6144" s="196"/>
      <c r="I6144" s="196"/>
      <c r="J6144" s="196"/>
      <c r="K6144" s="196"/>
      <c r="L6144" s="223"/>
    </row>
    <row r="6145" spans="1:13" ht="15">
      <c r="A6145" s="195"/>
      <c r="B6145" s="277"/>
      <c r="C6145" s="244"/>
      <c r="D6145" s="244"/>
      <c r="E6145" s="243"/>
      <c r="F6145" s="246"/>
      <c r="G6145" s="196"/>
      <c r="H6145" s="196"/>
      <c r="I6145" s="196"/>
      <c r="J6145" s="196"/>
      <c r="K6145" s="196"/>
      <c r="L6145" s="223"/>
    </row>
    <row r="6146" spans="1:13" ht="15" customHeight="1">
      <c r="A6146" s="195"/>
      <c r="B6146" s="277"/>
      <c r="C6146" s="244"/>
      <c r="D6146" s="244"/>
      <c r="E6146" s="243"/>
      <c r="F6146" s="246"/>
      <c r="G6146" s="196"/>
      <c r="H6146" s="196"/>
      <c r="I6146" s="196"/>
      <c r="J6146" s="196"/>
      <c r="K6146" s="196"/>
      <c r="L6146" s="223"/>
    </row>
    <row r="6147" spans="1:13" ht="15" customHeight="1">
      <c r="A6147" s="195"/>
      <c r="B6147" s="277"/>
      <c r="C6147" s="244"/>
      <c r="D6147" s="244"/>
      <c r="E6147" s="243"/>
      <c r="F6147" s="246"/>
      <c r="G6147" s="196"/>
      <c r="H6147" s="196"/>
      <c r="I6147" s="196"/>
      <c r="J6147" s="196"/>
      <c r="K6147" s="196"/>
      <c r="L6147" s="223"/>
    </row>
    <row r="6148" spans="1:13" ht="15" customHeight="1">
      <c r="A6148" s="195"/>
      <c r="B6148" s="277"/>
      <c r="C6148" s="244"/>
      <c r="D6148" s="244"/>
      <c r="E6148" s="243"/>
      <c r="F6148" s="246"/>
      <c r="G6148" s="196"/>
      <c r="H6148" s="196"/>
      <c r="I6148" s="196"/>
      <c r="J6148" s="196"/>
      <c r="K6148" s="196"/>
      <c r="L6148" s="223"/>
    </row>
    <row r="6149" spans="1:13" ht="15" customHeight="1">
      <c r="A6149" s="195"/>
      <c r="B6149" s="277"/>
      <c r="C6149" s="244"/>
      <c r="D6149" s="244"/>
      <c r="E6149" s="243"/>
      <c r="F6149" s="246"/>
      <c r="G6149" s="196"/>
      <c r="H6149" s="196"/>
      <c r="I6149" s="196"/>
      <c r="J6149" s="196"/>
      <c r="K6149" s="196"/>
      <c r="L6149" s="223"/>
    </row>
    <row r="6150" spans="1:13" ht="15" customHeight="1">
      <c r="A6150" s="195"/>
      <c r="B6150" s="277"/>
      <c r="C6150" s="244"/>
      <c r="D6150" s="244"/>
      <c r="E6150" s="243"/>
      <c r="F6150" s="246"/>
      <c r="G6150" s="196"/>
      <c r="H6150" s="196"/>
      <c r="I6150" s="196"/>
      <c r="J6150" s="196"/>
      <c r="K6150" s="196"/>
      <c r="L6150" s="223"/>
    </row>
    <row r="6151" spans="1:13" ht="15" customHeight="1">
      <c r="A6151" s="195"/>
      <c r="B6151" s="277"/>
      <c r="C6151" s="244"/>
      <c r="D6151" s="244"/>
      <c r="E6151" s="243"/>
      <c r="F6151" s="246"/>
      <c r="G6151" s="196"/>
      <c r="H6151" s="196"/>
      <c r="I6151" s="196"/>
      <c r="J6151" s="196"/>
      <c r="K6151" s="196"/>
      <c r="L6151" s="223"/>
    </row>
    <row r="6152" spans="1:13" ht="15" customHeight="1">
      <c r="A6152" s="195"/>
      <c r="B6152" s="277"/>
      <c r="C6152" s="244"/>
      <c r="D6152" s="244"/>
      <c r="E6152" s="243"/>
      <c r="F6152" s="246"/>
      <c r="G6152" s="196"/>
      <c r="H6152" s="196"/>
      <c r="I6152" s="196"/>
      <c r="J6152" s="196"/>
      <c r="K6152" s="196"/>
      <c r="L6152" s="223"/>
    </row>
    <row r="6153" spans="1:13" ht="15" customHeight="1">
      <c r="A6153" s="195"/>
      <c r="B6153" s="277"/>
      <c r="C6153" s="244"/>
      <c r="D6153" s="244"/>
      <c r="E6153" s="243"/>
      <c r="F6153" s="246"/>
      <c r="G6153" s="196"/>
      <c r="H6153" s="196"/>
      <c r="I6153" s="196"/>
      <c r="J6153" s="196"/>
      <c r="K6153" s="196"/>
      <c r="L6153" s="223"/>
    </row>
    <row r="6154" spans="1:13" ht="15" customHeight="1">
      <c r="A6154" s="195"/>
      <c r="B6154" s="277"/>
      <c r="C6154" s="244"/>
      <c r="D6154" s="244"/>
      <c r="E6154" s="243"/>
      <c r="F6154" s="246"/>
      <c r="G6154" s="196"/>
      <c r="H6154" s="196"/>
      <c r="I6154" s="196"/>
      <c r="J6154" s="196"/>
      <c r="K6154" s="196"/>
      <c r="L6154" s="223"/>
    </row>
    <row r="6155" spans="1:13" ht="15" customHeight="1">
      <c r="A6155" s="195"/>
      <c r="B6155" s="277"/>
      <c r="C6155" s="244"/>
      <c r="D6155" s="244"/>
      <c r="E6155" s="243"/>
      <c r="F6155" s="246"/>
      <c r="G6155" s="196"/>
      <c r="H6155" s="196"/>
      <c r="I6155" s="196"/>
      <c r="J6155" s="196"/>
      <c r="K6155" s="196"/>
      <c r="L6155" s="223"/>
    </row>
    <row r="6156" spans="1:13" ht="15" customHeight="1">
      <c r="A6156" s="195"/>
      <c r="B6156" s="277"/>
      <c r="C6156" s="244"/>
      <c r="D6156" s="244"/>
      <c r="E6156" s="243"/>
      <c r="F6156" s="246"/>
      <c r="G6156" s="196"/>
      <c r="H6156" s="196"/>
      <c r="I6156" s="196"/>
      <c r="J6156" s="196"/>
      <c r="K6156" s="196"/>
      <c r="L6156" s="223"/>
    </row>
    <row r="6157" spans="1:13" ht="15" customHeight="1">
      <c r="A6157" s="195"/>
      <c r="B6157" s="277"/>
      <c r="C6157" s="244"/>
      <c r="D6157" s="244"/>
      <c r="E6157" s="243"/>
      <c r="F6157" s="246"/>
      <c r="G6157" s="196"/>
      <c r="H6157" s="196"/>
      <c r="I6157" s="196"/>
      <c r="J6157" s="196"/>
      <c r="K6157" s="196"/>
      <c r="L6157" s="223"/>
    </row>
    <row r="6158" spans="1:13" ht="15" customHeight="1">
      <c r="A6158" s="195"/>
      <c r="B6158" s="277"/>
      <c r="C6158" s="244"/>
      <c r="D6158" s="244"/>
      <c r="E6158" s="243"/>
      <c r="F6158" s="246"/>
      <c r="G6158" s="196"/>
      <c r="H6158" s="196"/>
      <c r="I6158" s="196"/>
      <c r="J6158" s="196"/>
      <c r="K6158" s="196"/>
      <c r="L6158" s="223"/>
    </row>
    <row r="6159" spans="1:13" s="4" customFormat="1" ht="20.25" customHeight="1">
      <c r="A6159" s="195"/>
      <c r="B6159" s="277"/>
      <c r="C6159" s="244"/>
      <c r="D6159" s="244"/>
      <c r="E6159" s="243"/>
      <c r="F6159" s="246"/>
      <c r="G6159" s="196"/>
      <c r="H6159" s="196"/>
      <c r="I6159" s="196"/>
      <c r="J6159" s="196"/>
      <c r="K6159" s="196"/>
      <c r="L6159" s="223"/>
      <c r="M6159" s="287"/>
    </row>
    <row r="6160" spans="1:13" ht="15" customHeight="1">
      <c r="A6160" s="195"/>
      <c r="B6160" s="277"/>
      <c r="C6160" s="244"/>
      <c r="D6160" s="244"/>
      <c r="E6160" s="243"/>
      <c r="F6160" s="246"/>
      <c r="G6160" s="196"/>
      <c r="H6160" s="196"/>
      <c r="I6160" s="196"/>
      <c r="J6160" s="196"/>
      <c r="K6160" s="196"/>
      <c r="L6160" s="223"/>
    </row>
    <row r="6161" spans="1:12" ht="15" customHeight="1">
      <c r="A6161" s="195"/>
      <c r="B6161" s="277"/>
      <c r="C6161" s="244"/>
      <c r="D6161" s="244"/>
      <c r="E6161" s="243"/>
      <c r="F6161" s="246"/>
      <c r="G6161" s="196"/>
      <c r="H6161" s="196"/>
      <c r="I6161" s="196"/>
      <c r="J6161" s="196"/>
      <c r="K6161" s="196"/>
      <c r="L6161" s="223"/>
    </row>
    <row r="6162" spans="1:12" ht="15" customHeight="1">
      <c r="A6162" s="195"/>
      <c r="B6162" s="277"/>
      <c r="C6162" s="244"/>
      <c r="D6162" s="244"/>
      <c r="E6162" s="243"/>
      <c r="F6162" s="246"/>
      <c r="G6162" s="196"/>
      <c r="H6162" s="196"/>
      <c r="I6162" s="196"/>
      <c r="J6162" s="196"/>
      <c r="K6162" s="196"/>
      <c r="L6162" s="223"/>
    </row>
    <row r="6163" spans="1:12" ht="25.5" customHeight="1">
      <c r="A6163" s="195"/>
      <c r="B6163" s="277"/>
      <c r="C6163" s="244"/>
      <c r="D6163" s="244"/>
      <c r="E6163" s="243"/>
      <c r="F6163" s="246"/>
      <c r="G6163" s="196"/>
      <c r="H6163" s="196"/>
      <c r="I6163" s="196"/>
      <c r="J6163" s="196"/>
      <c r="K6163" s="196"/>
      <c r="L6163" s="223"/>
    </row>
    <row r="6164" spans="1:12" ht="25.5" customHeight="1">
      <c r="A6164" s="195"/>
      <c r="B6164" s="277"/>
      <c r="C6164" s="244"/>
      <c r="D6164" s="244"/>
      <c r="E6164" s="243"/>
      <c r="F6164" s="246"/>
      <c r="G6164" s="196"/>
      <c r="H6164" s="196"/>
      <c r="I6164" s="196"/>
      <c r="J6164" s="196"/>
      <c r="K6164" s="196"/>
      <c r="L6164" s="223"/>
    </row>
    <row r="6165" spans="1:12" ht="25.5" customHeight="1">
      <c r="A6165" s="195"/>
      <c r="B6165" s="277"/>
      <c r="C6165" s="244"/>
      <c r="D6165" s="244"/>
      <c r="E6165" s="243"/>
      <c r="F6165" s="246"/>
      <c r="G6165" s="196"/>
      <c r="H6165" s="196"/>
      <c r="I6165" s="196"/>
      <c r="J6165" s="196"/>
      <c r="K6165" s="196"/>
      <c r="L6165" s="223"/>
    </row>
    <row r="6166" spans="1:12" ht="25.5" customHeight="1">
      <c r="A6166" s="195"/>
      <c r="B6166" s="277"/>
      <c r="C6166" s="244"/>
      <c r="D6166" s="244"/>
      <c r="E6166" s="243"/>
      <c r="F6166" s="246"/>
      <c r="G6166" s="196"/>
      <c r="H6166" s="196"/>
      <c r="I6166" s="196"/>
      <c r="J6166" s="196"/>
      <c r="K6166" s="196"/>
      <c r="L6166" s="223"/>
    </row>
    <row r="6167" spans="1:12" ht="15">
      <c r="A6167" s="195"/>
      <c r="B6167" s="277"/>
      <c r="C6167" s="244"/>
      <c r="D6167" s="244"/>
      <c r="E6167" s="243"/>
      <c r="F6167" s="246"/>
      <c r="G6167" s="196"/>
      <c r="H6167" s="196"/>
      <c r="I6167" s="196"/>
      <c r="J6167" s="196"/>
      <c r="K6167" s="196"/>
      <c r="L6167" s="223"/>
    </row>
    <row r="6168" spans="1:12" ht="15">
      <c r="A6168" s="195"/>
      <c r="B6168" s="277"/>
      <c r="C6168" s="244"/>
      <c r="D6168" s="244"/>
      <c r="E6168" s="243"/>
      <c r="F6168" s="246"/>
      <c r="G6168" s="196"/>
      <c r="H6168" s="196"/>
      <c r="I6168" s="196"/>
      <c r="J6168" s="196"/>
      <c r="K6168" s="196"/>
      <c r="L6168" s="223"/>
    </row>
    <row r="6169" spans="1:12" ht="15">
      <c r="A6169" s="195"/>
      <c r="B6169" s="277"/>
      <c r="C6169" s="244"/>
      <c r="D6169" s="244"/>
      <c r="E6169" s="243"/>
      <c r="F6169" s="246"/>
      <c r="G6169" s="196"/>
      <c r="H6169" s="196"/>
      <c r="I6169" s="196"/>
      <c r="J6169" s="196"/>
      <c r="K6169" s="196"/>
      <c r="L6169" s="223"/>
    </row>
    <row r="6170" spans="1:12" ht="15">
      <c r="A6170" s="195"/>
      <c r="B6170" s="277"/>
      <c r="C6170" s="244"/>
      <c r="D6170" s="244"/>
      <c r="E6170" s="243"/>
      <c r="F6170" s="246"/>
      <c r="G6170" s="196"/>
      <c r="H6170" s="196"/>
      <c r="I6170" s="196"/>
      <c r="J6170" s="196"/>
      <c r="K6170" s="196"/>
      <c r="L6170" s="223"/>
    </row>
    <row r="6171" spans="1:12" ht="15">
      <c r="A6171" s="195"/>
      <c r="B6171" s="277"/>
      <c r="C6171" s="244"/>
      <c r="D6171" s="244"/>
      <c r="E6171" s="243"/>
      <c r="F6171" s="246"/>
      <c r="G6171" s="196"/>
      <c r="H6171" s="196"/>
      <c r="I6171" s="196"/>
      <c r="J6171" s="196"/>
      <c r="K6171" s="196"/>
      <c r="L6171" s="223"/>
    </row>
    <row r="6172" spans="1:12" ht="15">
      <c r="A6172" s="195"/>
      <c r="B6172" s="277"/>
      <c r="C6172" s="244"/>
      <c r="D6172" s="244"/>
      <c r="E6172" s="243"/>
      <c r="F6172" s="246"/>
      <c r="G6172" s="196"/>
      <c r="H6172" s="196"/>
      <c r="I6172" s="196"/>
      <c r="J6172" s="196"/>
      <c r="K6172" s="196"/>
      <c r="L6172" s="223"/>
    </row>
    <row r="6173" spans="1:12" ht="15">
      <c r="A6173" s="195"/>
      <c r="B6173" s="277"/>
      <c r="C6173" s="244"/>
      <c r="D6173" s="244"/>
      <c r="E6173" s="243"/>
      <c r="F6173" s="246"/>
      <c r="G6173" s="196"/>
      <c r="H6173" s="196"/>
      <c r="I6173" s="196"/>
      <c r="J6173" s="196"/>
      <c r="K6173" s="196"/>
      <c r="L6173" s="223"/>
    </row>
    <row r="6174" spans="1:12" ht="15">
      <c r="A6174" s="195"/>
      <c r="B6174" s="277"/>
      <c r="C6174" s="244"/>
      <c r="D6174" s="244"/>
      <c r="E6174" s="243"/>
      <c r="F6174" s="246"/>
      <c r="G6174" s="196"/>
      <c r="H6174" s="196"/>
      <c r="I6174" s="196"/>
      <c r="J6174" s="196"/>
      <c r="K6174" s="196"/>
      <c r="L6174" s="223"/>
    </row>
    <row r="6175" spans="1:12" ht="15">
      <c r="A6175" s="195"/>
      <c r="B6175" s="277"/>
      <c r="C6175" s="244"/>
      <c r="D6175" s="244"/>
      <c r="E6175" s="243"/>
      <c r="F6175" s="246"/>
      <c r="G6175" s="196"/>
      <c r="H6175" s="196"/>
      <c r="I6175" s="196"/>
      <c r="J6175" s="196"/>
      <c r="K6175" s="196"/>
      <c r="L6175" s="223"/>
    </row>
    <row r="6176" spans="1:12" ht="15">
      <c r="A6176" s="195"/>
      <c r="B6176" s="277"/>
      <c r="C6176" s="244"/>
      <c r="D6176" s="244"/>
      <c r="E6176" s="243"/>
      <c r="F6176" s="246"/>
      <c r="G6176" s="196"/>
      <c r="H6176" s="196"/>
      <c r="I6176" s="196"/>
      <c r="J6176" s="196"/>
      <c r="K6176" s="196"/>
      <c r="L6176" s="223"/>
    </row>
    <row r="6177" spans="1:12" ht="15">
      <c r="A6177" s="195"/>
      <c r="B6177" s="277"/>
      <c r="C6177" s="244"/>
      <c r="D6177" s="244"/>
      <c r="E6177" s="243"/>
      <c r="F6177" s="246"/>
      <c r="G6177" s="196"/>
      <c r="H6177" s="196"/>
      <c r="I6177" s="196"/>
      <c r="J6177" s="196"/>
      <c r="K6177" s="196"/>
      <c r="L6177" s="223"/>
    </row>
    <row r="6178" spans="1:12" ht="15">
      <c r="A6178" s="195"/>
      <c r="B6178" s="277"/>
      <c r="C6178" s="244"/>
      <c r="D6178" s="244"/>
      <c r="E6178" s="243"/>
      <c r="F6178" s="246"/>
      <c r="G6178" s="196"/>
      <c r="H6178" s="196"/>
      <c r="I6178" s="196"/>
      <c r="J6178" s="196"/>
      <c r="K6178" s="196"/>
      <c r="L6178" s="223"/>
    </row>
    <row r="6179" spans="1:12" ht="15">
      <c r="A6179" s="195"/>
      <c r="B6179" s="277"/>
      <c r="C6179" s="244"/>
      <c r="D6179" s="244"/>
      <c r="E6179" s="243"/>
      <c r="F6179" s="246"/>
      <c r="G6179" s="196"/>
      <c r="H6179" s="196"/>
      <c r="I6179" s="196"/>
      <c r="J6179" s="196"/>
      <c r="K6179" s="196"/>
      <c r="L6179" s="223"/>
    </row>
    <row r="6180" spans="1:12" ht="15">
      <c r="A6180" s="195"/>
      <c r="B6180" s="277"/>
      <c r="C6180" s="244"/>
      <c r="D6180" s="244"/>
      <c r="E6180" s="243"/>
      <c r="F6180" s="246"/>
      <c r="G6180" s="196"/>
      <c r="H6180" s="196"/>
      <c r="I6180" s="196"/>
      <c r="J6180" s="196"/>
      <c r="K6180" s="196"/>
      <c r="L6180" s="223"/>
    </row>
    <row r="6181" spans="1:12" ht="15">
      <c r="A6181" s="195"/>
      <c r="B6181" s="277"/>
      <c r="C6181" s="244"/>
      <c r="D6181" s="244"/>
      <c r="E6181" s="243"/>
      <c r="F6181" s="246"/>
      <c r="G6181" s="196"/>
      <c r="H6181" s="196"/>
      <c r="I6181" s="196"/>
      <c r="J6181" s="196"/>
      <c r="K6181" s="196"/>
      <c r="L6181" s="223"/>
    </row>
    <row r="6182" spans="1:12" ht="15">
      <c r="A6182" s="195"/>
      <c r="B6182" s="277"/>
      <c r="C6182" s="244"/>
      <c r="D6182" s="244"/>
      <c r="E6182" s="243"/>
      <c r="F6182" s="246"/>
      <c r="G6182" s="196"/>
      <c r="H6182" s="196"/>
      <c r="I6182" s="196"/>
      <c r="J6182" s="196"/>
      <c r="K6182" s="196"/>
      <c r="L6182" s="223"/>
    </row>
    <row r="6183" spans="1:12" ht="15">
      <c r="A6183" s="195"/>
      <c r="B6183" s="277"/>
      <c r="C6183" s="244"/>
      <c r="D6183" s="244"/>
      <c r="E6183" s="243"/>
      <c r="F6183" s="246"/>
      <c r="G6183" s="196"/>
      <c r="H6183" s="196"/>
      <c r="I6183" s="196"/>
      <c r="J6183" s="196"/>
      <c r="K6183" s="196"/>
      <c r="L6183" s="223"/>
    </row>
    <row r="6184" spans="1:12" ht="15">
      <c r="A6184" s="195"/>
      <c r="B6184" s="277"/>
      <c r="C6184" s="244"/>
      <c r="D6184" s="244"/>
      <c r="E6184" s="243"/>
      <c r="F6184" s="246"/>
      <c r="G6184" s="196"/>
      <c r="H6184" s="196"/>
      <c r="I6184" s="196"/>
      <c r="J6184" s="196"/>
      <c r="K6184" s="196"/>
      <c r="L6184" s="223"/>
    </row>
    <row r="6185" spans="1:12" ht="15">
      <c r="A6185" s="195"/>
      <c r="B6185" s="277"/>
      <c r="C6185" s="244"/>
      <c r="D6185" s="244"/>
      <c r="E6185" s="243"/>
      <c r="F6185" s="246"/>
      <c r="G6185" s="196"/>
      <c r="H6185" s="196"/>
      <c r="I6185" s="196"/>
      <c r="J6185" s="196"/>
      <c r="K6185" s="196"/>
      <c r="L6185" s="223"/>
    </row>
    <row r="6186" spans="1:12" ht="15">
      <c r="A6186" s="195"/>
      <c r="B6186" s="277"/>
      <c r="C6186" s="244"/>
      <c r="D6186" s="244"/>
      <c r="E6186" s="243"/>
      <c r="F6186" s="246"/>
      <c r="G6186" s="196"/>
      <c r="H6186" s="196"/>
      <c r="I6186" s="196"/>
      <c r="J6186" s="196"/>
      <c r="K6186" s="196"/>
      <c r="L6186" s="223"/>
    </row>
    <row r="6187" spans="1:12" ht="15">
      <c r="A6187" s="195"/>
      <c r="B6187" s="277"/>
      <c r="C6187" s="244"/>
      <c r="D6187" s="244"/>
      <c r="E6187" s="243"/>
      <c r="F6187" s="246"/>
      <c r="G6187" s="196"/>
      <c r="H6187" s="196"/>
      <c r="I6187" s="196"/>
      <c r="J6187" s="196"/>
      <c r="K6187" s="196"/>
      <c r="L6187" s="223"/>
    </row>
    <row r="6188" spans="1:12" ht="15">
      <c r="A6188" s="195"/>
      <c r="B6188" s="277"/>
      <c r="C6188" s="244"/>
      <c r="D6188" s="244"/>
      <c r="E6188" s="243"/>
      <c r="F6188" s="246"/>
      <c r="G6188" s="196"/>
      <c r="H6188" s="196"/>
      <c r="I6188" s="196"/>
      <c r="J6188" s="196"/>
      <c r="K6188" s="196"/>
      <c r="L6188" s="223"/>
    </row>
    <row r="6189" spans="1:12" ht="15">
      <c r="A6189" s="195"/>
      <c r="B6189" s="277"/>
      <c r="C6189" s="244"/>
      <c r="D6189" s="244"/>
      <c r="E6189" s="243"/>
      <c r="F6189" s="246"/>
      <c r="G6189" s="196"/>
      <c r="H6189" s="196"/>
      <c r="I6189" s="196"/>
      <c r="J6189" s="196"/>
      <c r="K6189" s="196"/>
      <c r="L6189" s="223"/>
    </row>
    <row r="6190" spans="1:12" ht="15">
      <c r="A6190" s="195"/>
      <c r="B6190" s="277"/>
      <c r="C6190" s="244"/>
      <c r="D6190" s="244"/>
      <c r="E6190" s="243"/>
      <c r="F6190" s="246"/>
      <c r="G6190" s="196"/>
      <c r="H6190" s="196"/>
      <c r="I6190" s="196"/>
      <c r="J6190" s="196"/>
      <c r="K6190" s="196"/>
      <c r="L6190" s="223"/>
    </row>
    <row r="6191" spans="1:12" ht="15">
      <c r="A6191" s="195"/>
      <c r="B6191" s="277"/>
      <c r="C6191" s="244"/>
      <c r="D6191" s="244"/>
      <c r="E6191" s="243"/>
      <c r="F6191" s="246"/>
      <c r="G6191" s="196"/>
      <c r="H6191" s="196"/>
      <c r="I6191" s="196"/>
      <c r="J6191" s="196"/>
      <c r="K6191" s="196"/>
      <c r="L6191" s="223"/>
    </row>
    <row r="6192" spans="1:12" ht="15">
      <c r="A6192" s="195"/>
      <c r="B6192" s="277"/>
      <c r="C6192" s="244"/>
      <c r="D6192" s="244"/>
      <c r="E6192" s="243"/>
      <c r="F6192" s="246"/>
      <c r="G6192" s="196"/>
      <c r="H6192" s="196"/>
      <c r="I6192" s="196"/>
      <c r="J6192" s="196"/>
      <c r="K6192" s="196"/>
      <c r="L6192" s="223"/>
    </row>
    <row r="6193" spans="1:12" ht="15">
      <c r="A6193" s="195"/>
      <c r="B6193" s="277"/>
      <c r="C6193" s="244"/>
      <c r="D6193" s="244"/>
      <c r="E6193" s="243"/>
      <c r="F6193" s="246"/>
      <c r="G6193" s="196"/>
      <c r="H6193" s="196"/>
      <c r="I6193" s="196"/>
      <c r="J6193" s="196"/>
      <c r="K6193" s="196"/>
      <c r="L6193" s="223"/>
    </row>
    <row r="6194" spans="1:12" ht="15">
      <c r="A6194" s="195"/>
      <c r="B6194" s="277"/>
      <c r="C6194" s="244"/>
      <c r="D6194" s="244"/>
      <c r="E6194" s="245"/>
      <c r="F6194" s="246"/>
      <c r="G6194" s="196"/>
      <c r="H6194" s="196"/>
      <c r="I6194" s="196"/>
      <c r="J6194" s="196"/>
      <c r="K6194" s="196"/>
      <c r="L6194" s="223"/>
    </row>
    <row r="6195" spans="1:12" ht="15">
      <c r="A6195" s="195"/>
      <c r="B6195" s="277"/>
      <c r="C6195" s="244"/>
      <c r="D6195" s="244"/>
      <c r="E6195" s="243"/>
      <c r="F6195" s="246"/>
      <c r="G6195" s="196"/>
      <c r="H6195" s="196"/>
      <c r="I6195" s="196"/>
      <c r="J6195" s="196"/>
      <c r="K6195" s="196"/>
      <c r="L6195" s="223"/>
    </row>
    <row r="6196" spans="1:12" ht="15">
      <c r="A6196" s="195"/>
      <c r="B6196" s="277"/>
      <c r="C6196" s="244"/>
      <c r="D6196" s="244"/>
      <c r="E6196" s="243"/>
      <c r="F6196" s="246"/>
      <c r="G6196" s="196"/>
      <c r="H6196" s="196"/>
      <c r="I6196" s="196"/>
      <c r="J6196" s="196"/>
      <c r="K6196" s="196"/>
      <c r="L6196" s="223"/>
    </row>
    <row r="6197" spans="1:12" ht="15">
      <c r="A6197" s="195"/>
      <c r="B6197" s="277"/>
      <c r="C6197" s="244"/>
      <c r="D6197" s="244"/>
      <c r="E6197" s="243"/>
      <c r="F6197" s="246"/>
      <c r="G6197" s="196"/>
      <c r="H6197" s="196"/>
      <c r="I6197" s="196"/>
      <c r="J6197" s="196"/>
      <c r="K6197" s="196"/>
      <c r="L6197" s="223"/>
    </row>
    <row r="6198" spans="1:12" ht="15">
      <c r="A6198" s="195"/>
      <c r="B6198" s="277"/>
      <c r="C6198" s="244"/>
      <c r="D6198" s="244"/>
      <c r="E6198" s="243"/>
      <c r="F6198" s="246"/>
      <c r="G6198" s="196"/>
      <c r="H6198" s="196"/>
      <c r="I6198" s="196"/>
      <c r="J6198" s="196"/>
      <c r="K6198" s="196"/>
      <c r="L6198" s="223"/>
    </row>
    <row r="6199" spans="1:12" ht="15">
      <c r="A6199" s="195"/>
      <c r="B6199" s="277"/>
      <c r="C6199" s="244"/>
      <c r="D6199" s="244"/>
      <c r="E6199" s="243"/>
      <c r="F6199" s="246"/>
      <c r="G6199" s="196"/>
      <c r="H6199" s="196"/>
      <c r="I6199" s="196"/>
      <c r="J6199" s="196"/>
      <c r="K6199" s="196"/>
      <c r="L6199" s="223"/>
    </row>
    <row r="6200" spans="1:12" ht="15">
      <c r="A6200" s="195"/>
      <c r="B6200" s="277"/>
      <c r="C6200" s="244"/>
      <c r="D6200" s="244"/>
      <c r="E6200" s="243"/>
      <c r="F6200" s="246"/>
      <c r="G6200" s="196"/>
      <c r="H6200" s="196"/>
      <c r="I6200" s="196"/>
      <c r="J6200" s="196"/>
      <c r="K6200" s="196"/>
      <c r="L6200" s="223"/>
    </row>
    <row r="6201" spans="1:12" ht="15">
      <c r="A6201" s="195"/>
      <c r="B6201" s="277"/>
      <c r="C6201" s="244"/>
      <c r="D6201" s="244"/>
      <c r="E6201" s="243"/>
      <c r="F6201" s="246"/>
      <c r="G6201" s="196"/>
      <c r="H6201" s="196"/>
      <c r="I6201" s="196"/>
      <c r="J6201" s="196"/>
      <c r="K6201" s="196"/>
      <c r="L6201" s="223"/>
    </row>
    <row r="6202" spans="1:12" ht="15" customHeight="1">
      <c r="A6202" s="195"/>
      <c r="B6202" s="277"/>
      <c r="C6202" s="244"/>
      <c r="D6202" s="244"/>
      <c r="E6202" s="243"/>
      <c r="F6202" s="246"/>
      <c r="G6202" s="196"/>
      <c r="H6202" s="196"/>
      <c r="I6202" s="196"/>
      <c r="J6202" s="196"/>
      <c r="K6202" s="196"/>
      <c r="L6202" s="223"/>
    </row>
    <row r="6203" spans="1:12" ht="15" customHeight="1">
      <c r="A6203" s="195"/>
      <c r="B6203" s="277"/>
      <c r="C6203" s="244"/>
      <c r="D6203" s="244"/>
      <c r="E6203" s="243"/>
      <c r="F6203" s="246"/>
      <c r="G6203" s="196"/>
      <c r="H6203" s="196"/>
      <c r="I6203" s="196"/>
      <c r="J6203" s="196"/>
      <c r="K6203" s="196"/>
      <c r="L6203" s="223"/>
    </row>
    <row r="6204" spans="1:12" ht="15">
      <c r="A6204" s="195"/>
      <c r="B6204" s="277"/>
      <c r="C6204" s="244"/>
      <c r="D6204" s="244"/>
      <c r="E6204" s="243"/>
      <c r="F6204" s="246"/>
      <c r="G6204" s="196"/>
      <c r="H6204" s="196"/>
      <c r="I6204" s="196"/>
      <c r="J6204" s="196"/>
      <c r="K6204" s="196"/>
      <c r="L6204" s="223"/>
    </row>
    <row r="6205" spans="1:12" ht="15" customHeight="1">
      <c r="A6205" s="195"/>
      <c r="B6205" s="277"/>
      <c r="C6205" s="244"/>
      <c r="D6205" s="244"/>
      <c r="E6205" s="243"/>
      <c r="F6205" s="246"/>
      <c r="G6205" s="196"/>
      <c r="H6205" s="196"/>
      <c r="I6205" s="196"/>
      <c r="J6205" s="196"/>
      <c r="K6205" s="196"/>
      <c r="L6205" s="223"/>
    </row>
    <row r="6206" spans="1:12" ht="15" customHeight="1">
      <c r="A6206" s="195"/>
      <c r="B6206" s="277"/>
      <c r="C6206" s="244"/>
      <c r="D6206" s="244"/>
      <c r="E6206" s="243"/>
      <c r="F6206" s="246"/>
      <c r="G6206" s="196"/>
      <c r="H6206" s="196"/>
      <c r="I6206" s="196"/>
      <c r="J6206" s="196"/>
      <c r="K6206" s="196"/>
      <c r="L6206" s="223"/>
    </row>
    <row r="6207" spans="1:12" ht="15">
      <c r="A6207" s="195"/>
      <c r="B6207" s="277"/>
      <c r="C6207" s="244"/>
      <c r="D6207" s="244"/>
      <c r="E6207" s="243"/>
      <c r="F6207" s="246"/>
      <c r="G6207" s="196"/>
      <c r="H6207" s="196"/>
      <c r="I6207" s="196"/>
      <c r="J6207" s="196"/>
      <c r="K6207" s="196"/>
      <c r="L6207" s="223"/>
    </row>
    <row r="6208" spans="1:12" ht="15">
      <c r="A6208" s="195"/>
      <c r="B6208" s="277"/>
      <c r="C6208" s="244"/>
      <c r="D6208" s="244"/>
      <c r="E6208" s="243"/>
      <c r="F6208" s="246"/>
      <c r="G6208" s="196"/>
      <c r="H6208" s="196"/>
      <c r="I6208" s="196"/>
      <c r="J6208" s="196"/>
      <c r="K6208" s="196"/>
      <c r="L6208" s="223"/>
    </row>
    <row r="6209" spans="1:12" ht="15">
      <c r="A6209" s="195"/>
      <c r="B6209" s="277"/>
      <c r="C6209" s="244"/>
      <c r="D6209" s="244"/>
      <c r="E6209" s="243"/>
      <c r="F6209" s="246"/>
      <c r="G6209" s="196"/>
      <c r="H6209" s="196"/>
      <c r="I6209" s="196"/>
      <c r="J6209" s="196"/>
      <c r="K6209" s="196"/>
      <c r="L6209" s="223"/>
    </row>
    <row r="6210" spans="1:12" ht="15">
      <c r="A6210" s="195"/>
      <c r="B6210" s="277"/>
      <c r="C6210" s="244"/>
      <c r="D6210" s="244"/>
      <c r="E6210" s="243"/>
      <c r="F6210" s="246"/>
      <c r="G6210" s="196"/>
      <c r="H6210" s="196"/>
      <c r="I6210" s="196"/>
      <c r="J6210" s="196"/>
      <c r="K6210" s="196"/>
      <c r="L6210" s="223"/>
    </row>
    <row r="6211" spans="1:12" ht="15">
      <c r="A6211" s="195"/>
      <c r="B6211" s="277"/>
      <c r="C6211" s="244"/>
      <c r="D6211" s="244"/>
      <c r="E6211" s="243"/>
      <c r="F6211" s="246"/>
      <c r="G6211" s="196"/>
      <c r="H6211" s="196"/>
      <c r="I6211" s="196"/>
      <c r="J6211" s="196"/>
      <c r="K6211" s="196"/>
      <c r="L6211" s="223"/>
    </row>
    <row r="6212" spans="1:12" ht="15">
      <c r="A6212" s="195"/>
      <c r="B6212" s="277"/>
      <c r="C6212" s="244"/>
      <c r="D6212" s="244"/>
      <c r="E6212" s="243"/>
      <c r="F6212" s="246"/>
      <c r="G6212" s="196"/>
      <c r="H6212" s="196"/>
      <c r="I6212" s="196"/>
      <c r="J6212" s="196"/>
      <c r="K6212" s="196"/>
      <c r="L6212" s="223"/>
    </row>
    <row r="6213" spans="1:12" ht="15">
      <c r="A6213" s="195"/>
      <c r="B6213" s="277"/>
      <c r="C6213" s="244"/>
      <c r="D6213" s="244"/>
      <c r="E6213" s="243"/>
      <c r="F6213" s="246"/>
      <c r="G6213" s="196"/>
      <c r="H6213" s="196"/>
      <c r="I6213" s="196"/>
      <c r="J6213" s="196"/>
      <c r="K6213" s="196"/>
      <c r="L6213" s="223"/>
    </row>
    <row r="6214" spans="1:12" ht="15">
      <c r="A6214" s="195"/>
      <c r="B6214" s="277"/>
      <c r="C6214" s="244"/>
      <c r="D6214" s="244"/>
      <c r="E6214" s="243"/>
      <c r="F6214" s="246"/>
      <c r="G6214" s="196"/>
      <c r="H6214" s="196"/>
      <c r="I6214" s="196"/>
      <c r="J6214" s="196"/>
      <c r="K6214" s="196"/>
      <c r="L6214" s="223"/>
    </row>
    <row r="6215" spans="1:12" ht="15">
      <c r="A6215" s="195"/>
      <c r="B6215" s="277"/>
      <c r="C6215" s="244"/>
      <c r="D6215" s="244"/>
      <c r="E6215" s="243"/>
      <c r="F6215" s="246"/>
      <c r="G6215" s="196"/>
      <c r="H6215" s="196"/>
      <c r="I6215" s="196"/>
      <c r="J6215" s="196"/>
      <c r="K6215" s="196"/>
      <c r="L6215" s="223"/>
    </row>
    <row r="6216" spans="1:12" ht="15">
      <c r="A6216" s="195"/>
      <c r="B6216" s="277"/>
      <c r="C6216" s="244"/>
      <c r="D6216" s="244"/>
      <c r="E6216" s="243"/>
      <c r="F6216" s="246"/>
      <c r="G6216" s="196"/>
      <c r="H6216" s="196"/>
      <c r="I6216" s="196"/>
      <c r="J6216" s="196"/>
      <c r="K6216" s="196"/>
      <c r="L6216" s="223"/>
    </row>
    <row r="6217" spans="1:12" ht="15">
      <c r="A6217" s="195"/>
      <c r="B6217" s="277"/>
      <c r="C6217" s="244"/>
      <c r="D6217" s="244"/>
      <c r="E6217" s="243"/>
      <c r="F6217" s="246"/>
      <c r="G6217" s="196"/>
      <c r="H6217" s="196"/>
      <c r="I6217" s="196"/>
      <c r="J6217" s="196"/>
      <c r="K6217" s="196"/>
      <c r="L6217" s="223"/>
    </row>
    <row r="6218" spans="1:12" ht="24.75" customHeight="1">
      <c r="A6218" s="195"/>
      <c r="B6218" s="277"/>
      <c r="C6218" s="244"/>
      <c r="D6218" s="244"/>
      <c r="E6218" s="243"/>
      <c r="F6218" s="246"/>
      <c r="G6218" s="196"/>
      <c r="H6218" s="196"/>
      <c r="I6218" s="196"/>
      <c r="J6218" s="196"/>
      <c r="K6218" s="196"/>
      <c r="L6218" s="223"/>
    </row>
    <row r="6219" spans="1:12" ht="15">
      <c r="A6219" s="195"/>
      <c r="B6219" s="277"/>
      <c r="C6219" s="244"/>
      <c r="D6219" s="244"/>
      <c r="E6219" s="243"/>
      <c r="F6219" s="246"/>
      <c r="G6219" s="196"/>
      <c r="H6219" s="196"/>
      <c r="I6219" s="196"/>
      <c r="J6219" s="196"/>
      <c r="K6219" s="196"/>
      <c r="L6219" s="223"/>
    </row>
    <row r="6220" spans="1:12" ht="15">
      <c r="A6220" s="195"/>
      <c r="B6220" s="277"/>
      <c r="C6220" s="244"/>
      <c r="D6220" s="244"/>
      <c r="E6220" s="243"/>
      <c r="F6220" s="246"/>
      <c r="G6220" s="196"/>
      <c r="H6220" s="196"/>
      <c r="I6220" s="196"/>
      <c r="J6220" s="196"/>
      <c r="K6220" s="196"/>
      <c r="L6220" s="223"/>
    </row>
    <row r="6221" spans="1:12" ht="15">
      <c r="A6221" s="195"/>
      <c r="B6221" s="277"/>
      <c r="C6221" s="244"/>
      <c r="D6221" s="244"/>
      <c r="E6221" s="243"/>
      <c r="F6221" s="246"/>
      <c r="G6221" s="196"/>
      <c r="H6221" s="196"/>
      <c r="I6221" s="196"/>
      <c r="J6221" s="196"/>
      <c r="K6221" s="196"/>
      <c r="L6221" s="223"/>
    </row>
    <row r="6222" spans="1:12" ht="15">
      <c r="A6222" s="195"/>
      <c r="B6222" s="277"/>
      <c r="C6222" s="244"/>
      <c r="D6222" s="244"/>
      <c r="E6222" s="243"/>
      <c r="F6222" s="246"/>
      <c r="G6222" s="196"/>
      <c r="H6222" s="196"/>
      <c r="I6222" s="196"/>
      <c r="J6222" s="196"/>
      <c r="K6222" s="196"/>
      <c r="L6222" s="223"/>
    </row>
    <row r="6223" spans="1:12" ht="15">
      <c r="A6223" s="195"/>
      <c r="B6223" s="277"/>
      <c r="C6223" s="244"/>
      <c r="D6223" s="244"/>
      <c r="E6223" s="243"/>
      <c r="F6223" s="246"/>
      <c r="G6223" s="196"/>
      <c r="H6223" s="196"/>
      <c r="I6223" s="196"/>
      <c r="J6223" s="196"/>
      <c r="K6223" s="196"/>
      <c r="L6223" s="223"/>
    </row>
    <row r="6224" spans="1:12" ht="15">
      <c r="A6224" s="195"/>
      <c r="B6224" s="277"/>
      <c r="C6224" s="244"/>
      <c r="D6224" s="244"/>
      <c r="E6224" s="243"/>
      <c r="F6224" s="246"/>
      <c r="G6224" s="196"/>
      <c r="H6224" s="196"/>
      <c r="I6224" s="196"/>
      <c r="J6224" s="196"/>
      <c r="K6224" s="196"/>
      <c r="L6224" s="223"/>
    </row>
    <row r="6225" spans="1:12" ht="15">
      <c r="A6225" s="195"/>
      <c r="B6225" s="277"/>
      <c r="C6225" s="244"/>
      <c r="D6225" s="244"/>
      <c r="E6225" s="243"/>
      <c r="F6225" s="246"/>
      <c r="G6225" s="196"/>
      <c r="H6225" s="196"/>
      <c r="I6225" s="196"/>
      <c r="J6225" s="196"/>
      <c r="K6225" s="196"/>
      <c r="L6225" s="223"/>
    </row>
    <row r="6226" spans="1:12" ht="15">
      <c r="A6226" s="195"/>
      <c r="B6226" s="277"/>
      <c r="C6226" s="244"/>
      <c r="D6226" s="244"/>
      <c r="E6226" s="243"/>
      <c r="F6226" s="246"/>
      <c r="G6226" s="196"/>
      <c r="H6226" s="196"/>
      <c r="I6226" s="196"/>
      <c r="J6226" s="196"/>
      <c r="K6226" s="196"/>
      <c r="L6226" s="223"/>
    </row>
    <row r="6227" spans="1:12" ht="15">
      <c r="A6227" s="195"/>
      <c r="B6227" s="277"/>
      <c r="C6227" s="244"/>
      <c r="D6227" s="244"/>
      <c r="E6227" s="243"/>
      <c r="F6227" s="246"/>
      <c r="G6227" s="196"/>
      <c r="H6227" s="196"/>
      <c r="I6227" s="196"/>
      <c r="J6227" s="196"/>
      <c r="K6227" s="196"/>
      <c r="L6227" s="223"/>
    </row>
    <row r="6228" spans="1:12" ht="15">
      <c r="A6228" s="195"/>
      <c r="B6228" s="277"/>
      <c r="C6228" s="244"/>
      <c r="D6228" s="244"/>
      <c r="E6228" s="243"/>
      <c r="F6228" s="246"/>
      <c r="G6228" s="196"/>
      <c r="H6228" s="196"/>
      <c r="I6228" s="196"/>
      <c r="J6228" s="196"/>
      <c r="K6228" s="196"/>
      <c r="L6228" s="223"/>
    </row>
    <row r="6229" spans="1:12" ht="15">
      <c r="A6229" s="195"/>
      <c r="B6229" s="277"/>
      <c r="C6229" s="244"/>
      <c r="D6229" s="244"/>
      <c r="E6229" s="243"/>
      <c r="F6229" s="246"/>
      <c r="G6229" s="196"/>
      <c r="H6229" s="196"/>
      <c r="I6229" s="196"/>
      <c r="J6229" s="196"/>
      <c r="K6229" s="196"/>
      <c r="L6229" s="223"/>
    </row>
    <row r="6230" spans="1:12" ht="15">
      <c r="A6230" s="195"/>
      <c r="B6230" s="277"/>
      <c r="C6230" s="244"/>
      <c r="D6230" s="244"/>
      <c r="E6230" s="243"/>
      <c r="F6230" s="246"/>
      <c r="G6230" s="196"/>
      <c r="H6230" s="196"/>
      <c r="I6230" s="196"/>
      <c r="J6230" s="196"/>
      <c r="K6230" s="196"/>
      <c r="L6230" s="223"/>
    </row>
    <row r="6231" spans="1:12" ht="15">
      <c r="A6231" s="195"/>
      <c r="B6231" s="277"/>
      <c r="C6231" s="244"/>
      <c r="D6231" s="244"/>
      <c r="E6231" s="243"/>
      <c r="F6231" s="246"/>
      <c r="G6231" s="196"/>
      <c r="H6231" s="196"/>
      <c r="I6231" s="196"/>
      <c r="J6231" s="196"/>
      <c r="K6231" s="196"/>
      <c r="L6231" s="223"/>
    </row>
    <row r="6232" spans="1:12" ht="15">
      <c r="A6232" s="195"/>
      <c r="B6232" s="277"/>
      <c r="C6232" s="244"/>
      <c r="D6232" s="244"/>
      <c r="E6232" s="243"/>
      <c r="F6232" s="246"/>
      <c r="G6232" s="196"/>
      <c r="H6232" s="196"/>
      <c r="I6232" s="196"/>
      <c r="J6232" s="196"/>
      <c r="K6232" s="196"/>
      <c r="L6232" s="223"/>
    </row>
    <row r="6233" spans="1:12" ht="15">
      <c r="A6233" s="195"/>
      <c r="B6233" s="277"/>
      <c r="C6233" s="244"/>
      <c r="D6233" s="244"/>
      <c r="E6233" s="243"/>
      <c r="F6233" s="246"/>
      <c r="G6233" s="196"/>
      <c r="H6233" s="196"/>
      <c r="I6233" s="196"/>
      <c r="J6233" s="196"/>
      <c r="K6233" s="196"/>
      <c r="L6233" s="223"/>
    </row>
    <row r="6234" spans="1:12" ht="15">
      <c r="A6234" s="195"/>
      <c r="B6234" s="277"/>
      <c r="C6234" s="244"/>
      <c r="D6234" s="244"/>
      <c r="E6234" s="243"/>
      <c r="F6234" s="246"/>
      <c r="G6234" s="196"/>
      <c r="H6234" s="196"/>
      <c r="I6234" s="196"/>
      <c r="J6234" s="196"/>
      <c r="K6234" s="196"/>
      <c r="L6234" s="223"/>
    </row>
    <row r="6235" spans="1:12" ht="15">
      <c r="A6235" s="195"/>
      <c r="B6235" s="277"/>
      <c r="C6235" s="244"/>
      <c r="D6235" s="244"/>
      <c r="E6235" s="243"/>
      <c r="F6235" s="246"/>
      <c r="G6235" s="196"/>
      <c r="H6235" s="196"/>
      <c r="I6235" s="196"/>
      <c r="J6235" s="196"/>
      <c r="K6235" s="196"/>
      <c r="L6235" s="223"/>
    </row>
    <row r="6236" spans="1:12" ht="15">
      <c r="A6236" s="195"/>
      <c r="B6236" s="277"/>
      <c r="C6236" s="244"/>
      <c r="D6236" s="244"/>
      <c r="E6236" s="243"/>
      <c r="F6236" s="246"/>
      <c r="G6236" s="196"/>
      <c r="H6236" s="196"/>
      <c r="I6236" s="196"/>
      <c r="J6236" s="196"/>
      <c r="K6236" s="196"/>
      <c r="L6236" s="223"/>
    </row>
    <row r="6237" spans="1:12" ht="15">
      <c r="A6237" s="195"/>
      <c r="B6237" s="277"/>
      <c r="C6237" s="244"/>
      <c r="D6237" s="244"/>
      <c r="E6237" s="243"/>
      <c r="F6237" s="246"/>
      <c r="G6237" s="196"/>
      <c r="H6237" s="196"/>
      <c r="I6237" s="196"/>
      <c r="J6237" s="196"/>
      <c r="K6237" s="196"/>
      <c r="L6237" s="223"/>
    </row>
    <row r="6238" spans="1:12" ht="15">
      <c r="A6238" s="195"/>
      <c r="B6238" s="277"/>
      <c r="C6238" s="244"/>
      <c r="D6238" s="244"/>
      <c r="E6238" s="243"/>
      <c r="F6238" s="246"/>
      <c r="G6238" s="196"/>
      <c r="H6238" s="196"/>
      <c r="I6238" s="196"/>
      <c r="J6238" s="196"/>
      <c r="K6238" s="196"/>
      <c r="L6238" s="223"/>
    </row>
    <row r="6239" spans="1:12" ht="15">
      <c r="A6239" s="195"/>
      <c r="B6239" s="277"/>
      <c r="C6239" s="244"/>
      <c r="D6239" s="244"/>
      <c r="E6239" s="243"/>
      <c r="F6239" s="246"/>
      <c r="G6239" s="196"/>
      <c r="H6239" s="196"/>
      <c r="I6239" s="196"/>
      <c r="J6239" s="196"/>
      <c r="K6239" s="196"/>
      <c r="L6239" s="223"/>
    </row>
    <row r="6240" spans="1:12" ht="15">
      <c r="A6240" s="195"/>
      <c r="B6240" s="277"/>
      <c r="C6240" s="244"/>
      <c r="D6240" s="244"/>
      <c r="E6240" s="243"/>
      <c r="F6240" s="246"/>
      <c r="G6240" s="196"/>
      <c r="H6240" s="196"/>
      <c r="I6240" s="196"/>
      <c r="J6240" s="196"/>
      <c r="K6240" s="196"/>
      <c r="L6240" s="223"/>
    </row>
    <row r="6241" spans="1:12" ht="15">
      <c r="A6241" s="195"/>
      <c r="B6241" s="277"/>
      <c r="C6241" s="244"/>
      <c r="D6241" s="244"/>
      <c r="E6241" s="243"/>
      <c r="F6241" s="246"/>
      <c r="G6241" s="196"/>
      <c r="H6241" s="196"/>
      <c r="I6241" s="196"/>
      <c r="J6241" s="196"/>
      <c r="K6241" s="196"/>
      <c r="L6241" s="223"/>
    </row>
    <row r="6242" spans="1:12" ht="15">
      <c r="A6242" s="195"/>
      <c r="B6242" s="277"/>
      <c r="C6242" s="244"/>
      <c r="D6242" s="244"/>
      <c r="E6242" s="243"/>
      <c r="F6242" s="246"/>
      <c r="G6242" s="196"/>
      <c r="H6242" s="196"/>
      <c r="I6242" s="196"/>
      <c r="J6242" s="196"/>
      <c r="K6242" s="196"/>
      <c r="L6242" s="223"/>
    </row>
    <row r="6243" spans="1:12" ht="15">
      <c r="A6243" s="195"/>
      <c r="B6243" s="277"/>
      <c r="C6243" s="244"/>
      <c r="D6243" s="244"/>
      <c r="E6243" s="243"/>
      <c r="F6243" s="246"/>
      <c r="G6243" s="196"/>
      <c r="H6243" s="196"/>
      <c r="I6243" s="196"/>
      <c r="J6243" s="196"/>
      <c r="K6243" s="196"/>
      <c r="L6243" s="223"/>
    </row>
    <row r="6244" spans="1:12" ht="15">
      <c r="A6244" s="195"/>
      <c r="B6244" s="277"/>
      <c r="C6244" s="244"/>
      <c r="D6244" s="244"/>
      <c r="E6244" s="243"/>
      <c r="F6244" s="246"/>
      <c r="G6244" s="196"/>
      <c r="H6244" s="196"/>
      <c r="I6244" s="196"/>
      <c r="J6244" s="196"/>
      <c r="K6244" s="196"/>
      <c r="L6244" s="223"/>
    </row>
    <row r="6245" spans="1:12" ht="15">
      <c r="A6245" s="195"/>
      <c r="B6245" s="277"/>
      <c r="C6245" s="244"/>
      <c r="D6245" s="244"/>
      <c r="E6245" s="243"/>
      <c r="F6245" s="246"/>
      <c r="G6245" s="196"/>
      <c r="H6245" s="196"/>
      <c r="I6245" s="196"/>
      <c r="J6245" s="196"/>
      <c r="K6245" s="196"/>
      <c r="L6245" s="223"/>
    </row>
    <row r="6246" spans="1:12" ht="15">
      <c r="A6246" s="195"/>
      <c r="B6246" s="277"/>
      <c r="C6246" s="244"/>
      <c r="D6246" s="244"/>
      <c r="E6246" s="243"/>
      <c r="F6246" s="246"/>
      <c r="G6246" s="196"/>
      <c r="H6246" s="196"/>
      <c r="I6246" s="196"/>
      <c r="J6246" s="196"/>
      <c r="K6246" s="196"/>
      <c r="L6246" s="223"/>
    </row>
    <row r="6247" spans="1:12" ht="25.5" customHeight="1">
      <c r="A6247" s="195"/>
      <c r="B6247" s="277"/>
      <c r="C6247" s="244"/>
      <c r="D6247" s="244"/>
      <c r="E6247" s="243"/>
      <c r="F6247" s="246"/>
      <c r="G6247" s="196"/>
      <c r="H6247" s="196"/>
      <c r="I6247" s="196"/>
      <c r="J6247" s="196"/>
      <c r="K6247" s="196"/>
      <c r="L6247" s="223"/>
    </row>
    <row r="6248" spans="1:12" ht="15" customHeight="1">
      <c r="A6248" s="195"/>
      <c r="B6248" s="277"/>
      <c r="C6248" s="244"/>
      <c r="D6248" s="244"/>
      <c r="E6248" s="243"/>
      <c r="F6248" s="246"/>
      <c r="G6248" s="196"/>
      <c r="H6248" s="196"/>
      <c r="I6248" s="196"/>
      <c r="J6248" s="196"/>
      <c r="K6248" s="196"/>
      <c r="L6248" s="223"/>
    </row>
    <row r="6249" spans="1:12" ht="15" customHeight="1">
      <c r="A6249" s="195"/>
      <c r="B6249" s="277"/>
      <c r="C6249" s="244"/>
      <c r="D6249" s="244"/>
      <c r="E6249" s="243"/>
      <c r="F6249" s="246"/>
      <c r="G6249" s="196"/>
      <c r="H6249" s="196"/>
      <c r="I6249" s="196"/>
      <c r="J6249" s="196"/>
      <c r="K6249" s="196"/>
      <c r="L6249" s="223"/>
    </row>
    <row r="6250" spans="1:12" ht="15">
      <c r="A6250" s="195"/>
      <c r="B6250" s="277"/>
      <c r="C6250" s="244"/>
      <c r="D6250" s="244"/>
      <c r="E6250" s="243"/>
      <c r="F6250" s="246"/>
      <c r="G6250" s="196"/>
      <c r="H6250" s="196"/>
      <c r="I6250" s="196"/>
      <c r="J6250" s="196"/>
      <c r="K6250" s="196"/>
      <c r="L6250" s="223"/>
    </row>
    <row r="6251" spans="1:12" ht="25.5" customHeight="1">
      <c r="A6251" s="195"/>
      <c r="B6251" s="277"/>
      <c r="C6251" s="244"/>
      <c r="D6251" s="244"/>
      <c r="E6251" s="243"/>
      <c r="F6251" s="246"/>
      <c r="G6251" s="196"/>
      <c r="H6251" s="196"/>
      <c r="I6251" s="196"/>
      <c r="J6251" s="196"/>
      <c r="K6251" s="196"/>
      <c r="L6251" s="223"/>
    </row>
    <row r="6252" spans="1:12" ht="15">
      <c r="A6252" s="195"/>
      <c r="B6252" s="277"/>
      <c r="C6252" s="244"/>
      <c r="D6252" s="244"/>
      <c r="E6252" s="243"/>
      <c r="F6252" s="246"/>
      <c r="G6252" s="196"/>
      <c r="H6252" s="196"/>
      <c r="I6252" s="196"/>
      <c r="J6252" s="196"/>
      <c r="K6252" s="196"/>
      <c r="L6252" s="223"/>
    </row>
    <row r="6253" spans="1:12" ht="15" customHeight="1">
      <c r="A6253" s="195"/>
      <c r="B6253" s="277"/>
      <c r="C6253" s="244"/>
      <c r="D6253" s="244"/>
      <c r="E6253" s="243"/>
      <c r="F6253" s="246"/>
      <c r="G6253" s="196"/>
      <c r="H6253" s="196"/>
      <c r="I6253" s="196"/>
      <c r="J6253" s="196"/>
      <c r="K6253" s="196"/>
      <c r="L6253" s="223"/>
    </row>
    <row r="6254" spans="1:12" ht="15" customHeight="1">
      <c r="A6254" s="195"/>
      <c r="B6254" s="277"/>
      <c r="C6254" s="244"/>
      <c r="D6254" s="244"/>
      <c r="E6254" s="243"/>
      <c r="F6254" s="246"/>
      <c r="G6254" s="196"/>
      <c r="H6254" s="196"/>
      <c r="I6254" s="196"/>
      <c r="J6254" s="196"/>
      <c r="K6254" s="196"/>
      <c r="L6254" s="223"/>
    </row>
    <row r="6255" spans="1:12" ht="15">
      <c r="A6255" s="195"/>
      <c r="B6255" s="277"/>
      <c r="C6255" s="244"/>
      <c r="D6255" s="244"/>
      <c r="E6255" s="243"/>
      <c r="F6255" s="246"/>
      <c r="G6255" s="196"/>
      <c r="H6255" s="196"/>
      <c r="I6255" s="196"/>
      <c r="J6255" s="196"/>
      <c r="K6255" s="196"/>
      <c r="L6255" s="223"/>
    </row>
    <row r="6256" spans="1:12" ht="15" customHeight="1">
      <c r="A6256" s="195"/>
      <c r="B6256" s="277"/>
      <c r="C6256" s="244"/>
      <c r="D6256" s="244"/>
      <c r="E6256" s="243"/>
      <c r="F6256" s="246"/>
      <c r="G6256" s="196"/>
      <c r="H6256" s="196"/>
      <c r="I6256" s="196"/>
      <c r="J6256" s="196"/>
      <c r="K6256" s="196"/>
      <c r="L6256" s="223"/>
    </row>
    <row r="6257" spans="1:12" ht="15">
      <c r="A6257" s="195"/>
      <c r="B6257" s="277"/>
      <c r="C6257" s="244"/>
      <c r="D6257" s="244"/>
      <c r="E6257" s="243"/>
      <c r="F6257" s="246"/>
      <c r="G6257" s="196"/>
      <c r="H6257" s="196"/>
      <c r="I6257" s="196"/>
      <c r="J6257" s="196"/>
      <c r="K6257" s="196"/>
      <c r="L6257" s="223"/>
    </row>
    <row r="6258" spans="1:12" ht="15">
      <c r="A6258" s="195"/>
      <c r="B6258" s="277"/>
      <c r="C6258" s="244"/>
      <c r="D6258" s="244"/>
      <c r="E6258" s="243"/>
      <c r="F6258" s="246"/>
      <c r="G6258" s="196"/>
      <c r="H6258" s="196"/>
      <c r="I6258" s="196"/>
      <c r="J6258" s="196"/>
      <c r="K6258" s="196"/>
      <c r="L6258" s="223"/>
    </row>
    <row r="6259" spans="1:12" ht="15">
      <c r="A6259" s="195"/>
      <c r="B6259" s="277"/>
      <c r="C6259" s="244"/>
      <c r="D6259" s="244"/>
      <c r="E6259" s="243"/>
      <c r="F6259" s="246"/>
      <c r="G6259" s="196"/>
      <c r="H6259" s="196"/>
      <c r="I6259" s="196"/>
      <c r="J6259" s="196"/>
      <c r="K6259" s="196"/>
      <c r="L6259" s="223"/>
    </row>
    <row r="6260" spans="1:12" ht="15">
      <c r="A6260" s="195"/>
      <c r="B6260" s="277"/>
      <c r="C6260" s="244"/>
      <c r="D6260" s="244"/>
      <c r="E6260" s="243"/>
      <c r="F6260" s="246"/>
      <c r="G6260" s="196"/>
      <c r="H6260" s="196"/>
      <c r="I6260" s="196"/>
      <c r="J6260" s="196"/>
      <c r="K6260" s="196"/>
      <c r="L6260" s="223"/>
    </row>
    <row r="6261" spans="1:12" ht="15">
      <c r="A6261" s="195"/>
      <c r="B6261" s="277"/>
      <c r="C6261" s="244"/>
      <c r="D6261" s="244"/>
      <c r="E6261" s="243"/>
      <c r="F6261" s="246"/>
      <c r="G6261" s="196"/>
      <c r="H6261" s="196"/>
      <c r="I6261" s="196"/>
      <c r="J6261" s="196"/>
      <c r="K6261" s="196"/>
      <c r="L6261" s="223"/>
    </row>
    <row r="6262" spans="1:12" ht="15">
      <c r="A6262" s="195"/>
      <c r="B6262" s="277"/>
      <c r="C6262" s="244"/>
      <c r="D6262" s="244"/>
      <c r="E6262" s="243"/>
      <c r="F6262" s="246"/>
      <c r="G6262" s="196"/>
      <c r="H6262" s="196"/>
      <c r="I6262" s="196"/>
      <c r="J6262" s="196"/>
      <c r="K6262" s="196"/>
      <c r="L6262" s="223"/>
    </row>
    <row r="6263" spans="1:12" ht="15">
      <c r="A6263" s="195"/>
      <c r="B6263" s="277"/>
      <c r="C6263" s="244"/>
      <c r="D6263" s="244"/>
      <c r="E6263" s="243"/>
      <c r="F6263" s="246"/>
      <c r="G6263" s="196"/>
      <c r="H6263" s="196"/>
      <c r="I6263" s="196"/>
      <c r="J6263" s="196"/>
      <c r="K6263" s="196"/>
      <c r="L6263" s="223"/>
    </row>
    <row r="6264" spans="1:12" ht="25.5" customHeight="1">
      <c r="A6264" s="195"/>
      <c r="B6264" s="277"/>
      <c r="C6264" s="244"/>
      <c r="D6264" s="244"/>
      <c r="E6264" s="243"/>
      <c r="F6264" s="246"/>
      <c r="G6264" s="196"/>
      <c r="H6264" s="196"/>
      <c r="I6264" s="196"/>
      <c r="J6264" s="196"/>
      <c r="K6264" s="196"/>
      <c r="L6264" s="223"/>
    </row>
    <row r="6265" spans="1:12" ht="15">
      <c r="A6265" s="195"/>
      <c r="B6265" s="277"/>
      <c r="C6265" s="244"/>
      <c r="D6265" s="244"/>
      <c r="E6265" s="243"/>
      <c r="F6265" s="246"/>
      <c r="G6265" s="196"/>
      <c r="H6265" s="196"/>
      <c r="I6265" s="196"/>
      <c r="J6265" s="196"/>
      <c r="K6265" s="196"/>
      <c r="L6265" s="223"/>
    </row>
    <row r="6266" spans="1:12" ht="15">
      <c r="A6266" s="195"/>
      <c r="B6266" s="277"/>
      <c r="C6266" s="244"/>
      <c r="D6266" s="244"/>
      <c r="E6266" s="243"/>
      <c r="F6266" s="246"/>
      <c r="G6266" s="196"/>
      <c r="H6266" s="196"/>
      <c r="I6266" s="196"/>
      <c r="J6266" s="196"/>
      <c r="K6266" s="196"/>
      <c r="L6266" s="223"/>
    </row>
    <row r="6267" spans="1:12" ht="15">
      <c r="A6267" s="195"/>
      <c r="B6267" s="277"/>
      <c r="C6267" s="244"/>
      <c r="D6267" s="244"/>
      <c r="E6267" s="243"/>
      <c r="F6267" s="246"/>
      <c r="G6267" s="196"/>
      <c r="H6267" s="196"/>
      <c r="I6267" s="196"/>
      <c r="J6267" s="196"/>
      <c r="K6267" s="196"/>
      <c r="L6267" s="223"/>
    </row>
    <row r="6268" spans="1:12" ht="15">
      <c r="A6268" s="195"/>
      <c r="B6268" s="277"/>
      <c r="C6268" s="244"/>
      <c r="D6268" s="244"/>
      <c r="E6268" s="243"/>
      <c r="F6268" s="246"/>
      <c r="G6268" s="196"/>
      <c r="H6268" s="196"/>
      <c r="I6268" s="196"/>
      <c r="J6268" s="196"/>
      <c r="K6268" s="196"/>
      <c r="L6268" s="223"/>
    </row>
    <row r="6269" spans="1:12" ht="15">
      <c r="A6269" s="195"/>
      <c r="B6269" s="277"/>
      <c r="C6269" s="244"/>
      <c r="D6269" s="244"/>
      <c r="E6269" s="243"/>
      <c r="F6269" s="246"/>
      <c r="G6269" s="196"/>
      <c r="H6269" s="196"/>
      <c r="I6269" s="196"/>
      <c r="J6269" s="196"/>
      <c r="K6269" s="196"/>
      <c r="L6269" s="223"/>
    </row>
    <row r="6270" spans="1:12" ht="15">
      <c r="A6270" s="195"/>
      <c r="B6270" s="277"/>
      <c r="C6270" s="244"/>
      <c r="D6270" s="244"/>
      <c r="E6270" s="243"/>
      <c r="F6270" s="246"/>
      <c r="G6270" s="196"/>
      <c r="H6270" s="196"/>
      <c r="I6270" s="196"/>
      <c r="J6270" s="196"/>
      <c r="K6270" s="196"/>
      <c r="L6270" s="223"/>
    </row>
    <row r="6271" spans="1:12" ht="15">
      <c r="A6271" s="195"/>
      <c r="B6271" s="277"/>
      <c r="C6271" s="244"/>
      <c r="D6271" s="244"/>
      <c r="E6271" s="243"/>
      <c r="F6271" s="246"/>
      <c r="G6271" s="196"/>
      <c r="H6271" s="196"/>
      <c r="I6271" s="196"/>
      <c r="J6271" s="196"/>
      <c r="K6271" s="196"/>
      <c r="L6271" s="223"/>
    </row>
    <row r="6272" spans="1:12" ht="15">
      <c r="A6272" s="195"/>
      <c r="B6272" s="277"/>
      <c r="C6272" s="244"/>
      <c r="D6272" s="244"/>
      <c r="E6272" s="243"/>
      <c r="F6272" s="246"/>
      <c r="G6272" s="196"/>
      <c r="H6272" s="196"/>
      <c r="I6272" s="196"/>
      <c r="J6272" s="196"/>
      <c r="K6272" s="196"/>
      <c r="L6272" s="223"/>
    </row>
    <row r="6273" spans="1:12" ht="15">
      <c r="A6273" s="195"/>
      <c r="B6273" s="277"/>
      <c r="C6273" s="244"/>
      <c r="D6273" s="244"/>
      <c r="E6273" s="243"/>
      <c r="F6273" s="246"/>
      <c r="G6273" s="196"/>
      <c r="H6273" s="196"/>
      <c r="I6273" s="196"/>
      <c r="J6273" s="196"/>
      <c r="K6273" s="196"/>
      <c r="L6273" s="223"/>
    </row>
    <row r="6274" spans="1:12" ht="15">
      <c r="A6274" s="195"/>
      <c r="B6274" s="277"/>
      <c r="C6274" s="244"/>
      <c r="D6274" s="244"/>
      <c r="E6274" s="243"/>
      <c r="F6274" s="246"/>
      <c r="G6274" s="196"/>
      <c r="H6274" s="196"/>
      <c r="I6274" s="196"/>
      <c r="J6274" s="196"/>
      <c r="K6274" s="196"/>
      <c r="L6274" s="223"/>
    </row>
    <row r="6275" spans="1:12" ht="15">
      <c r="A6275" s="195"/>
      <c r="B6275" s="277"/>
      <c r="C6275" s="244"/>
      <c r="D6275" s="244"/>
      <c r="E6275" s="243"/>
      <c r="F6275" s="246"/>
      <c r="G6275" s="196"/>
      <c r="H6275" s="196"/>
      <c r="I6275" s="196"/>
      <c r="J6275" s="196"/>
      <c r="K6275" s="196"/>
      <c r="L6275" s="223"/>
    </row>
    <row r="6276" spans="1:12" ht="15">
      <c r="A6276" s="195"/>
      <c r="B6276" s="277"/>
      <c r="C6276" s="244"/>
      <c r="D6276" s="244"/>
      <c r="E6276" s="243"/>
      <c r="F6276" s="246"/>
      <c r="G6276" s="196"/>
      <c r="H6276" s="196"/>
      <c r="I6276" s="196"/>
      <c r="J6276" s="196"/>
      <c r="K6276" s="196"/>
      <c r="L6276" s="223"/>
    </row>
    <row r="6277" spans="1:12" ht="15">
      <c r="A6277" s="195"/>
      <c r="B6277" s="277"/>
      <c r="C6277" s="244"/>
      <c r="D6277" s="244"/>
      <c r="E6277" s="243"/>
      <c r="F6277" s="246"/>
      <c r="G6277" s="196"/>
      <c r="H6277" s="196"/>
      <c r="I6277" s="196"/>
      <c r="J6277" s="196"/>
      <c r="K6277" s="196"/>
      <c r="L6277" s="223"/>
    </row>
    <row r="6278" spans="1:12" ht="15">
      <c r="A6278" s="195"/>
      <c r="B6278" s="277"/>
      <c r="C6278" s="244"/>
      <c r="D6278" s="244"/>
      <c r="E6278" s="243"/>
      <c r="F6278" s="246"/>
      <c r="G6278" s="196"/>
      <c r="H6278" s="196"/>
      <c r="I6278" s="196"/>
      <c r="J6278" s="196"/>
      <c r="K6278" s="196"/>
      <c r="L6278" s="223"/>
    </row>
    <row r="6279" spans="1:12" ht="15">
      <c r="A6279" s="195"/>
      <c r="B6279" s="277"/>
      <c r="C6279" s="244"/>
      <c r="D6279" s="244"/>
      <c r="E6279" s="243"/>
      <c r="F6279" s="246"/>
      <c r="G6279" s="196"/>
      <c r="H6279" s="196"/>
      <c r="I6279" s="196"/>
      <c r="J6279" s="196"/>
      <c r="K6279" s="196"/>
      <c r="L6279" s="223"/>
    </row>
    <row r="6280" spans="1:12" ht="15">
      <c r="A6280" s="195"/>
      <c r="B6280" s="277"/>
      <c r="C6280" s="244"/>
      <c r="D6280" s="244"/>
      <c r="E6280" s="243"/>
      <c r="F6280" s="246"/>
      <c r="G6280" s="196"/>
      <c r="H6280" s="196"/>
      <c r="I6280" s="196"/>
      <c r="J6280" s="196"/>
      <c r="K6280" s="196"/>
      <c r="L6280" s="223"/>
    </row>
    <row r="6281" spans="1:12" ht="15">
      <c r="A6281" s="195"/>
      <c r="B6281" s="277"/>
      <c r="C6281" s="244"/>
      <c r="D6281" s="244"/>
      <c r="E6281" s="243"/>
      <c r="F6281" s="246"/>
      <c r="G6281" s="196"/>
      <c r="H6281" s="196"/>
      <c r="I6281" s="196"/>
      <c r="J6281" s="196"/>
      <c r="K6281" s="196"/>
      <c r="L6281" s="223"/>
    </row>
    <row r="6282" spans="1:12" ht="15">
      <c r="A6282" s="195"/>
      <c r="B6282" s="277"/>
      <c r="C6282" s="244"/>
      <c r="D6282" s="244"/>
      <c r="E6282" s="243"/>
      <c r="F6282" s="246"/>
      <c r="G6282" s="196"/>
      <c r="H6282" s="196"/>
      <c r="I6282" s="196"/>
      <c r="J6282" s="196"/>
      <c r="K6282" s="196"/>
      <c r="L6282" s="223"/>
    </row>
    <row r="6283" spans="1:12" ht="15">
      <c r="A6283" s="195"/>
      <c r="B6283" s="277"/>
      <c r="C6283" s="244"/>
      <c r="D6283" s="244"/>
      <c r="E6283" s="243"/>
      <c r="F6283" s="246"/>
      <c r="G6283" s="196"/>
      <c r="H6283" s="196"/>
      <c r="I6283" s="196"/>
      <c r="J6283" s="196"/>
      <c r="K6283" s="196"/>
      <c r="L6283" s="223"/>
    </row>
    <row r="6284" spans="1:12" ht="15">
      <c r="A6284" s="195"/>
      <c r="B6284" s="277"/>
      <c r="C6284" s="244"/>
      <c r="D6284" s="244"/>
      <c r="E6284" s="243"/>
      <c r="F6284" s="246"/>
      <c r="G6284" s="196"/>
      <c r="H6284" s="196"/>
      <c r="I6284" s="196"/>
      <c r="J6284" s="196"/>
      <c r="K6284" s="196"/>
      <c r="L6284" s="223"/>
    </row>
    <row r="6285" spans="1:12" ht="15">
      <c r="A6285" s="195"/>
      <c r="B6285" s="277"/>
      <c r="C6285" s="244"/>
      <c r="D6285" s="244"/>
      <c r="E6285" s="243"/>
      <c r="F6285" s="246"/>
      <c r="G6285" s="196"/>
      <c r="H6285" s="196"/>
      <c r="I6285" s="196"/>
      <c r="J6285" s="196"/>
      <c r="K6285" s="196"/>
      <c r="L6285" s="223"/>
    </row>
    <row r="6286" spans="1:12" ht="15">
      <c r="A6286" s="195"/>
      <c r="B6286" s="277"/>
      <c r="C6286" s="244"/>
      <c r="D6286" s="244"/>
      <c r="E6286" s="243"/>
      <c r="F6286" s="246"/>
      <c r="G6286" s="196"/>
      <c r="H6286" s="196"/>
      <c r="I6286" s="196"/>
      <c r="J6286" s="196"/>
      <c r="K6286" s="196"/>
      <c r="L6286" s="223"/>
    </row>
    <row r="6287" spans="1:12" ht="15">
      <c r="A6287" s="195"/>
      <c r="B6287" s="277"/>
      <c r="C6287" s="244"/>
      <c r="D6287" s="244"/>
      <c r="E6287" s="243"/>
      <c r="F6287" s="246"/>
      <c r="G6287" s="196"/>
      <c r="H6287" s="196"/>
      <c r="I6287" s="196"/>
      <c r="J6287" s="196"/>
      <c r="K6287" s="196"/>
      <c r="L6287" s="223"/>
    </row>
    <row r="6288" spans="1:12" ht="15">
      <c r="A6288" s="195"/>
      <c r="B6288" s="277"/>
      <c r="C6288" s="244"/>
      <c r="D6288" s="244"/>
      <c r="E6288" s="243"/>
      <c r="F6288" s="246"/>
      <c r="G6288" s="196"/>
      <c r="H6288" s="196"/>
      <c r="I6288" s="196"/>
      <c r="J6288" s="196"/>
      <c r="K6288" s="196"/>
      <c r="L6288" s="223"/>
    </row>
    <row r="6289" spans="1:12" ht="15">
      <c r="A6289" s="195"/>
      <c r="B6289" s="277"/>
      <c r="C6289" s="244"/>
      <c r="D6289" s="244"/>
      <c r="E6289" s="243"/>
      <c r="F6289" s="246"/>
      <c r="G6289" s="196"/>
      <c r="H6289" s="196"/>
      <c r="I6289" s="196"/>
      <c r="J6289" s="196"/>
      <c r="K6289" s="196"/>
      <c r="L6289" s="223"/>
    </row>
    <row r="6290" spans="1:12" ht="15">
      <c r="A6290" s="195"/>
      <c r="B6290" s="277"/>
      <c r="C6290" s="244"/>
      <c r="D6290" s="244"/>
      <c r="E6290" s="243"/>
      <c r="F6290" s="246"/>
      <c r="G6290" s="196"/>
      <c r="H6290" s="196"/>
      <c r="I6290" s="196"/>
      <c r="J6290" s="196"/>
      <c r="K6290" s="196"/>
      <c r="L6290" s="223"/>
    </row>
    <row r="6291" spans="1:12" ht="15">
      <c r="A6291" s="195"/>
      <c r="B6291" s="277"/>
      <c r="C6291" s="244"/>
      <c r="D6291" s="244"/>
      <c r="E6291" s="243"/>
      <c r="F6291" s="246"/>
      <c r="G6291" s="196"/>
      <c r="H6291" s="196"/>
      <c r="I6291" s="196"/>
      <c r="J6291" s="196"/>
      <c r="K6291" s="196"/>
      <c r="L6291" s="223"/>
    </row>
    <row r="6292" spans="1:12" ht="15">
      <c r="A6292" s="195"/>
      <c r="B6292" s="277"/>
      <c r="C6292" s="244"/>
      <c r="D6292" s="244"/>
      <c r="E6292" s="243"/>
      <c r="F6292" s="246"/>
      <c r="G6292" s="196"/>
      <c r="H6292" s="196"/>
      <c r="I6292" s="196"/>
      <c r="J6292" s="196"/>
      <c r="K6292" s="196"/>
      <c r="L6292" s="223"/>
    </row>
    <row r="6293" spans="1:12" ht="15">
      <c r="A6293" s="195"/>
      <c r="B6293" s="277"/>
      <c r="C6293" s="244"/>
      <c r="D6293" s="244"/>
      <c r="E6293" s="243"/>
      <c r="F6293" s="246"/>
      <c r="G6293" s="196"/>
      <c r="H6293" s="196"/>
      <c r="I6293" s="196"/>
      <c r="J6293" s="196"/>
      <c r="K6293" s="196"/>
      <c r="L6293" s="223"/>
    </row>
    <row r="6294" spans="1:12" ht="15">
      <c r="A6294" s="195"/>
      <c r="B6294" s="277"/>
      <c r="C6294" s="244"/>
      <c r="D6294" s="244"/>
      <c r="E6294" s="243"/>
      <c r="F6294" s="246"/>
      <c r="G6294" s="196"/>
      <c r="H6294" s="196"/>
      <c r="I6294" s="196"/>
      <c r="J6294" s="196"/>
      <c r="K6294" s="196"/>
      <c r="L6294" s="223"/>
    </row>
    <row r="6295" spans="1:12" ht="15">
      <c r="A6295" s="195"/>
      <c r="B6295" s="277"/>
      <c r="C6295" s="244"/>
      <c r="D6295" s="244"/>
      <c r="E6295" s="243"/>
      <c r="F6295" s="246"/>
      <c r="G6295" s="196"/>
      <c r="H6295" s="196"/>
      <c r="I6295" s="196"/>
      <c r="J6295" s="196"/>
      <c r="K6295" s="196"/>
      <c r="L6295" s="223"/>
    </row>
    <row r="6296" spans="1:12" ht="15">
      <c r="A6296" s="195"/>
      <c r="B6296" s="277"/>
      <c r="C6296" s="244"/>
      <c r="D6296" s="244"/>
      <c r="E6296" s="243"/>
      <c r="F6296" s="246"/>
      <c r="G6296" s="196"/>
      <c r="H6296" s="196"/>
      <c r="I6296" s="196"/>
      <c r="J6296" s="196"/>
      <c r="K6296" s="196"/>
      <c r="L6296" s="223"/>
    </row>
    <row r="6297" spans="1:12" ht="15">
      <c r="A6297" s="195"/>
      <c r="B6297" s="277"/>
      <c r="C6297" s="244"/>
      <c r="D6297" s="244"/>
      <c r="E6297" s="243"/>
      <c r="F6297" s="246"/>
      <c r="G6297" s="196"/>
      <c r="H6297" s="196"/>
      <c r="I6297" s="196"/>
      <c r="J6297" s="196"/>
      <c r="K6297" s="196"/>
      <c r="L6297" s="223"/>
    </row>
    <row r="6298" spans="1:12" ht="15">
      <c r="A6298" s="195"/>
      <c r="B6298" s="277"/>
      <c r="C6298" s="244"/>
      <c r="D6298" s="244"/>
      <c r="E6298" s="243"/>
      <c r="F6298" s="246"/>
      <c r="G6298" s="196"/>
      <c r="H6298" s="196"/>
      <c r="I6298" s="196"/>
      <c r="J6298" s="196"/>
      <c r="K6298" s="196"/>
      <c r="L6298" s="223"/>
    </row>
    <row r="6299" spans="1:12" ht="15">
      <c r="A6299" s="195"/>
      <c r="B6299" s="277"/>
      <c r="C6299" s="244"/>
      <c r="D6299" s="244"/>
      <c r="E6299" s="243"/>
      <c r="F6299" s="246"/>
      <c r="G6299" s="196"/>
      <c r="H6299" s="196"/>
      <c r="I6299" s="196"/>
      <c r="J6299" s="196"/>
      <c r="K6299" s="196"/>
      <c r="L6299" s="223"/>
    </row>
    <row r="6300" spans="1:12" ht="15">
      <c r="A6300" s="195"/>
      <c r="B6300" s="277"/>
      <c r="C6300" s="244"/>
      <c r="D6300" s="244"/>
      <c r="E6300" s="243"/>
      <c r="F6300" s="246"/>
      <c r="G6300" s="196"/>
      <c r="H6300" s="196"/>
      <c r="I6300" s="196"/>
      <c r="J6300" s="196"/>
      <c r="K6300" s="196"/>
      <c r="L6300" s="223"/>
    </row>
    <row r="6301" spans="1:12" ht="15">
      <c r="A6301" s="195"/>
      <c r="B6301" s="277"/>
      <c r="C6301" s="244"/>
      <c r="D6301" s="244"/>
      <c r="E6301" s="243"/>
      <c r="F6301" s="246"/>
      <c r="G6301" s="196"/>
      <c r="H6301" s="196"/>
      <c r="I6301" s="196"/>
      <c r="J6301" s="196"/>
      <c r="K6301" s="196"/>
      <c r="L6301" s="223"/>
    </row>
    <row r="6302" spans="1:12" ht="15">
      <c r="A6302" s="195"/>
      <c r="B6302" s="277"/>
      <c r="C6302" s="244"/>
      <c r="D6302" s="244"/>
      <c r="E6302" s="243"/>
      <c r="F6302" s="246"/>
      <c r="G6302" s="196"/>
      <c r="H6302" s="196"/>
      <c r="I6302" s="196"/>
      <c r="J6302" s="196"/>
      <c r="K6302" s="196"/>
      <c r="L6302" s="223"/>
    </row>
    <row r="6303" spans="1:12" ht="15">
      <c r="A6303" s="195"/>
      <c r="B6303" s="277"/>
      <c r="C6303" s="244"/>
      <c r="D6303" s="244"/>
      <c r="E6303" s="243"/>
      <c r="F6303" s="246"/>
      <c r="G6303" s="196"/>
      <c r="H6303" s="196"/>
      <c r="I6303" s="196"/>
      <c r="J6303" s="196"/>
      <c r="K6303" s="196"/>
      <c r="L6303" s="223"/>
    </row>
    <row r="6304" spans="1:12" ht="15">
      <c r="A6304" s="195"/>
      <c r="B6304" s="277"/>
      <c r="C6304" s="244"/>
      <c r="D6304" s="244"/>
      <c r="E6304" s="243"/>
      <c r="F6304" s="246"/>
      <c r="G6304" s="196"/>
      <c r="H6304" s="196"/>
      <c r="I6304" s="196"/>
      <c r="J6304" s="196"/>
      <c r="K6304" s="196"/>
      <c r="L6304" s="223"/>
    </row>
    <row r="6305" spans="1:12" ht="15">
      <c r="A6305" s="195"/>
      <c r="B6305" s="277"/>
      <c r="C6305" s="244"/>
      <c r="D6305" s="244"/>
      <c r="E6305" s="243"/>
      <c r="F6305" s="246"/>
      <c r="G6305" s="196"/>
      <c r="H6305" s="196"/>
      <c r="I6305" s="196"/>
      <c r="J6305" s="196"/>
      <c r="K6305" s="196"/>
      <c r="L6305" s="223"/>
    </row>
    <row r="6306" spans="1:12" ht="15">
      <c r="A6306" s="195"/>
      <c r="B6306" s="277"/>
      <c r="C6306" s="244"/>
      <c r="D6306" s="244"/>
      <c r="E6306" s="243"/>
      <c r="F6306" s="246"/>
      <c r="G6306" s="196"/>
      <c r="H6306" s="196"/>
      <c r="I6306" s="196"/>
      <c r="J6306" s="196"/>
      <c r="K6306" s="196"/>
      <c r="L6306" s="223"/>
    </row>
    <row r="6307" spans="1:12" ht="15">
      <c r="A6307" s="195"/>
      <c r="B6307" s="277"/>
      <c r="C6307" s="244"/>
      <c r="D6307" s="244"/>
      <c r="E6307" s="243"/>
      <c r="F6307" s="246"/>
      <c r="G6307" s="196"/>
      <c r="H6307" s="196"/>
      <c r="I6307" s="196"/>
      <c r="J6307" s="196"/>
      <c r="K6307" s="196"/>
      <c r="L6307" s="223"/>
    </row>
    <row r="6308" spans="1:12" ht="15">
      <c r="A6308" s="195"/>
      <c r="B6308" s="277"/>
      <c r="C6308" s="244"/>
      <c r="D6308" s="244"/>
      <c r="E6308" s="243"/>
      <c r="F6308" s="246"/>
      <c r="G6308" s="196"/>
      <c r="H6308" s="196"/>
      <c r="I6308" s="196"/>
      <c r="J6308" s="196"/>
      <c r="K6308" s="196"/>
      <c r="L6308" s="223"/>
    </row>
    <row r="6309" spans="1:12" ht="15">
      <c r="A6309" s="195"/>
      <c r="B6309" s="277"/>
      <c r="C6309" s="244"/>
      <c r="D6309" s="244"/>
      <c r="E6309" s="243"/>
      <c r="F6309" s="246"/>
      <c r="G6309" s="196"/>
      <c r="H6309" s="196"/>
      <c r="I6309" s="196"/>
      <c r="J6309" s="196"/>
      <c r="K6309" s="196"/>
      <c r="L6309" s="223"/>
    </row>
    <row r="6310" spans="1:12" ht="15" customHeight="1">
      <c r="A6310" s="195"/>
      <c r="B6310" s="277"/>
      <c r="C6310" s="244"/>
      <c r="D6310" s="244"/>
      <c r="E6310" s="243"/>
      <c r="F6310" s="246"/>
      <c r="G6310" s="196"/>
      <c r="H6310" s="196"/>
      <c r="I6310" s="196"/>
      <c r="J6310" s="196"/>
      <c r="K6310" s="196"/>
      <c r="L6310" s="223"/>
    </row>
    <row r="6311" spans="1:12" ht="15" customHeight="1">
      <c r="A6311" s="195"/>
      <c r="B6311" s="277"/>
      <c r="C6311" s="244"/>
      <c r="D6311" s="244"/>
      <c r="E6311" s="243"/>
      <c r="F6311" s="246"/>
      <c r="G6311" s="196"/>
      <c r="H6311" s="196"/>
      <c r="I6311" s="196"/>
      <c r="J6311" s="196"/>
      <c r="K6311" s="196"/>
      <c r="L6311" s="223"/>
    </row>
    <row r="6312" spans="1:12" ht="15" customHeight="1">
      <c r="A6312" s="195"/>
      <c r="B6312" s="277"/>
      <c r="C6312" s="244"/>
      <c r="D6312" s="244"/>
      <c r="E6312" s="243"/>
      <c r="F6312" s="246"/>
      <c r="G6312" s="196"/>
      <c r="H6312" s="196"/>
      <c r="I6312" s="196"/>
      <c r="J6312" s="196"/>
      <c r="K6312" s="196"/>
      <c r="L6312" s="223"/>
    </row>
    <row r="6313" spans="1:12" ht="15">
      <c r="A6313" s="195"/>
      <c r="B6313" s="277"/>
      <c r="C6313" s="244"/>
      <c r="D6313" s="244"/>
      <c r="E6313" s="243"/>
      <c r="F6313" s="246"/>
      <c r="G6313" s="196"/>
      <c r="H6313" s="196"/>
      <c r="I6313" s="196"/>
      <c r="J6313" s="196"/>
      <c r="K6313" s="196"/>
      <c r="L6313" s="223"/>
    </row>
    <row r="6314" spans="1:12" ht="15">
      <c r="A6314" s="195"/>
      <c r="B6314" s="277"/>
      <c r="C6314" s="244"/>
      <c r="D6314" s="244"/>
      <c r="E6314" s="243"/>
      <c r="F6314" s="246"/>
      <c r="G6314" s="196"/>
      <c r="H6314" s="196"/>
      <c r="I6314" s="196"/>
      <c r="J6314" s="196"/>
      <c r="K6314" s="196"/>
      <c r="L6314" s="223"/>
    </row>
    <row r="6315" spans="1:12" ht="15">
      <c r="A6315" s="195"/>
      <c r="B6315" s="277"/>
      <c r="C6315" s="244"/>
      <c r="D6315" s="244"/>
      <c r="E6315" s="243"/>
      <c r="F6315" s="246"/>
      <c r="G6315" s="196"/>
      <c r="H6315" s="196"/>
      <c r="I6315" s="196"/>
      <c r="J6315" s="196"/>
      <c r="K6315" s="196"/>
      <c r="L6315" s="223"/>
    </row>
    <row r="6316" spans="1:12" ht="15">
      <c r="A6316" s="195"/>
      <c r="B6316" s="277"/>
      <c r="C6316" s="244"/>
      <c r="D6316" s="244"/>
      <c r="E6316" s="243"/>
      <c r="F6316" s="246"/>
      <c r="G6316" s="196"/>
      <c r="H6316" s="196"/>
      <c r="I6316" s="196"/>
      <c r="J6316" s="196"/>
      <c r="K6316" s="196"/>
      <c r="L6316" s="223"/>
    </row>
    <row r="6317" spans="1:12" ht="15">
      <c r="A6317" s="195"/>
      <c r="B6317" s="277"/>
      <c r="C6317" s="244"/>
      <c r="D6317" s="244"/>
      <c r="E6317" s="243"/>
      <c r="F6317" s="246"/>
      <c r="G6317" s="196"/>
      <c r="H6317" s="196"/>
      <c r="I6317" s="196"/>
      <c r="J6317" s="196"/>
      <c r="K6317" s="196"/>
      <c r="L6317" s="223"/>
    </row>
    <row r="6318" spans="1:12" ht="15" customHeight="1">
      <c r="A6318" s="195"/>
      <c r="B6318" s="277"/>
      <c r="C6318" s="244"/>
      <c r="D6318" s="244"/>
      <c r="E6318" s="243"/>
      <c r="F6318" s="246"/>
      <c r="G6318" s="196"/>
      <c r="H6318" s="196"/>
      <c r="I6318" s="196"/>
      <c r="J6318" s="196"/>
      <c r="K6318" s="196"/>
      <c r="L6318" s="223"/>
    </row>
    <row r="6319" spans="1:12" ht="15" customHeight="1">
      <c r="A6319" s="195"/>
      <c r="B6319" s="277"/>
      <c r="C6319" s="244"/>
      <c r="D6319" s="244"/>
      <c r="E6319" s="243"/>
      <c r="F6319" s="246"/>
      <c r="G6319" s="196"/>
      <c r="H6319" s="196"/>
      <c r="I6319" s="196"/>
      <c r="J6319" s="196"/>
      <c r="K6319" s="196"/>
      <c r="L6319" s="223"/>
    </row>
    <row r="6320" spans="1:12" ht="15" customHeight="1">
      <c r="A6320" s="195"/>
      <c r="B6320" s="277"/>
      <c r="C6320" s="244"/>
      <c r="D6320" s="244"/>
      <c r="E6320" s="243"/>
      <c r="F6320" s="246"/>
      <c r="G6320" s="196"/>
      <c r="H6320" s="196"/>
      <c r="I6320" s="196"/>
      <c r="J6320" s="196"/>
      <c r="K6320" s="196"/>
      <c r="L6320" s="223"/>
    </row>
    <row r="6321" spans="1:12" ht="15">
      <c r="A6321" s="195"/>
      <c r="B6321" s="277"/>
      <c r="C6321" s="244"/>
      <c r="D6321" s="244"/>
      <c r="E6321" s="243"/>
      <c r="F6321" s="246"/>
      <c r="G6321" s="196"/>
      <c r="H6321" s="196"/>
      <c r="I6321" s="196"/>
      <c r="J6321" s="196"/>
      <c r="K6321" s="196"/>
      <c r="L6321" s="223"/>
    </row>
    <row r="6322" spans="1:12" ht="15">
      <c r="A6322" s="195"/>
      <c r="B6322" s="277"/>
      <c r="C6322" s="244"/>
      <c r="D6322" s="244"/>
      <c r="E6322" s="243"/>
      <c r="F6322" s="246"/>
      <c r="G6322" s="196"/>
      <c r="H6322" s="196"/>
      <c r="I6322" s="196"/>
      <c r="J6322" s="196"/>
      <c r="K6322" s="196"/>
      <c r="L6322" s="223"/>
    </row>
    <row r="6323" spans="1:12" ht="15">
      <c r="A6323" s="195"/>
      <c r="B6323" s="277"/>
      <c r="C6323" s="244"/>
      <c r="D6323" s="244"/>
      <c r="E6323" s="243"/>
      <c r="F6323" s="246"/>
      <c r="G6323" s="196"/>
      <c r="H6323" s="196"/>
      <c r="I6323" s="196"/>
      <c r="J6323" s="196"/>
      <c r="K6323" s="196"/>
      <c r="L6323" s="223"/>
    </row>
    <row r="6324" spans="1:12" ht="15">
      <c r="A6324" s="195"/>
      <c r="B6324" s="277"/>
      <c r="C6324" s="244"/>
      <c r="D6324" s="244"/>
      <c r="E6324" s="243"/>
      <c r="F6324" s="246"/>
      <c r="G6324" s="196"/>
      <c r="H6324" s="196"/>
      <c r="I6324" s="196"/>
      <c r="J6324" s="196"/>
      <c r="K6324" s="196"/>
      <c r="L6324" s="223"/>
    </row>
    <row r="6325" spans="1:12" ht="15">
      <c r="A6325" s="195"/>
      <c r="B6325" s="277"/>
      <c r="C6325" s="244"/>
      <c r="D6325" s="244"/>
      <c r="E6325" s="243"/>
      <c r="F6325" s="246"/>
      <c r="G6325" s="196"/>
      <c r="H6325" s="196"/>
      <c r="I6325" s="196"/>
      <c r="J6325" s="196"/>
      <c r="K6325" s="196"/>
      <c r="L6325" s="223"/>
    </row>
    <row r="6326" spans="1:12" ht="15">
      <c r="A6326" s="195"/>
      <c r="B6326" s="277"/>
      <c r="C6326" s="244"/>
      <c r="D6326" s="244"/>
      <c r="E6326" s="243"/>
      <c r="F6326" s="246"/>
      <c r="G6326" s="196"/>
      <c r="H6326" s="196"/>
      <c r="I6326" s="196"/>
      <c r="J6326" s="196"/>
      <c r="K6326" s="196"/>
      <c r="L6326" s="223"/>
    </row>
    <row r="6327" spans="1:12" ht="15">
      <c r="A6327" s="195"/>
      <c r="B6327" s="277"/>
      <c r="C6327" s="244"/>
      <c r="D6327" s="244"/>
      <c r="E6327" s="243"/>
      <c r="F6327" s="246"/>
      <c r="G6327" s="196"/>
      <c r="H6327" s="196"/>
      <c r="I6327" s="196"/>
      <c r="J6327" s="196"/>
      <c r="K6327" s="196"/>
      <c r="L6327" s="223"/>
    </row>
    <row r="6328" spans="1:12" ht="15">
      <c r="A6328" s="195"/>
      <c r="B6328" s="277"/>
      <c r="C6328" s="244"/>
      <c r="D6328" s="244"/>
      <c r="E6328" s="243"/>
      <c r="F6328" s="246"/>
      <c r="G6328" s="196"/>
      <c r="H6328" s="196"/>
      <c r="I6328" s="196"/>
      <c r="J6328" s="196"/>
      <c r="K6328" s="196"/>
      <c r="L6328" s="223"/>
    </row>
    <row r="6329" spans="1:12" ht="15">
      <c r="A6329" s="195"/>
      <c r="B6329" s="277"/>
      <c r="C6329" s="244"/>
      <c r="D6329" s="244"/>
      <c r="E6329" s="243"/>
      <c r="F6329" s="246"/>
      <c r="G6329" s="196"/>
      <c r="H6329" s="196"/>
      <c r="I6329" s="196"/>
      <c r="J6329" s="196"/>
      <c r="K6329" s="196"/>
      <c r="L6329" s="223"/>
    </row>
    <row r="6330" spans="1:12" ht="15">
      <c r="A6330" s="247"/>
      <c r="B6330" s="279"/>
      <c r="C6330" s="249"/>
      <c r="D6330" s="249"/>
      <c r="E6330" s="248"/>
      <c r="F6330" s="250"/>
      <c r="G6330" s="251"/>
      <c r="H6330" s="251"/>
      <c r="I6330" s="251"/>
      <c r="J6330" s="251"/>
      <c r="K6330" s="251"/>
      <c r="L6330" s="223"/>
    </row>
    <row r="6331" spans="1:12" ht="15">
      <c r="A6331" s="247"/>
      <c r="B6331" s="279"/>
      <c r="C6331" s="249"/>
      <c r="D6331" s="249"/>
      <c r="E6331" s="248"/>
      <c r="F6331" s="250"/>
      <c r="G6331" s="251"/>
      <c r="H6331" s="251"/>
      <c r="I6331" s="251"/>
      <c r="J6331" s="251"/>
      <c r="K6331" s="251"/>
      <c r="L6331" s="223"/>
    </row>
    <row r="6332" spans="1:12" ht="25.5" customHeight="1">
      <c r="A6332" s="247"/>
      <c r="B6332" s="279"/>
      <c r="C6332" s="249"/>
      <c r="D6332" s="249"/>
      <c r="E6332" s="248"/>
      <c r="F6332" s="250"/>
      <c r="G6332" s="251"/>
      <c r="H6332" s="251"/>
      <c r="I6332" s="251"/>
      <c r="J6332" s="251"/>
      <c r="K6332" s="251"/>
      <c r="L6332" s="223"/>
    </row>
    <row r="6333" spans="1:12" ht="15">
      <c r="A6333" s="247"/>
      <c r="B6333" s="279"/>
      <c r="C6333" s="249"/>
      <c r="D6333" s="249"/>
      <c r="E6333" s="248"/>
      <c r="F6333" s="250"/>
      <c r="G6333" s="251"/>
      <c r="H6333" s="251"/>
      <c r="I6333" s="251"/>
      <c r="J6333" s="251"/>
      <c r="K6333" s="251"/>
      <c r="L6333" s="223"/>
    </row>
    <row r="6334" spans="1:12" ht="15">
      <c r="A6334" s="247"/>
      <c r="B6334" s="279"/>
      <c r="C6334" s="249"/>
      <c r="D6334" s="249"/>
      <c r="E6334" s="248"/>
      <c r="F6334" s="250"/>
      <c r="G6334" s="251"/>
      <c r="H6334" s="251"/>
      <c r="I6334" s="251"/>
      <c r="J6334" s="251"/>
      <c r="K6334" s="251"/>
      <c r="L6334" s="223"/>
    </row>
    <row r="6335" spans="1:12" ht="15" customHeight="1">
      <c r="A6335" s="247"/>
      <c r="B6335" s="279"/>
      <c r="C6335" s="249"/>
      <c r="D6335" s="249"/>
      <c r="E6335" s="248"/>
      <c r="F6335" s="250"/>
      <c r="G6335" s="251"/>
      <c r="H6335" s="251"/>
      <c r="I6335" s="251"/>
      <c r="J6335" s="251"/>
      <c r="K6335" s="251"/>
      <c r="L6335" s="223"/>
    </row>
    <row r="6336" spans="1:12" ht="15">
      <c r="A6336" s="247"/>
      <c r="B6336" s="279"/>
      <c r="C6336" s="249"/>
      <c r="D6336" s="249"/>
      <c r="E6336" s="248"/>
      <c r="F6336" s="250"/>
      <c r="G6336" s="251"/>
      <c r="H6336" s="251"/>
      <c r="I6336" s="251"/>
      <c r="J6336" s="251"/>
      <c r="K6336" s="251"/>
      <c r="L6336" s="223"/>
    </row>
    <row r="6337" spans="1:12" ht="15">
      <c r="A6337" s="247"/>
      <c r="B6337" s="279"/>
      <c r="C6337" s="249"/>
      <c r="D6337" s="249"/>
      <c r="E6337" s="248"/>
      <c r="F6337" s="250"/>
      <c r="G6337" s="251"/>
      <c r="H6337" s="251"/>
      <c r="I6337" s="251"/>
      <c r="J6337" s="251"/>
      <c r="K6337" s="251"/>
      <c r="L6337" s="223"/>
    </row>
    <row r="6338" spans="1:12" ht="15">
      <c r="A6338" s="247"/>
      <c r="B6338" s="279"/>
      <c r="C6338" s="249"/>
      <c r="D6338" s="249"/>
      <c r="E6338" s="248"/>
      <c r="F6338" s="250"/>
      <c r="G6338" s="251"/>
      <c r="H6338" s="251"/>
      <c r="I6338" s="251"/>
      <c r="J6338" s="251"/>
      <c r="K6338" s="251"/>
      <c r="L6338" s="223"/>
    </row>
    <row r="6339" spans="1:12" ht="15">
      <c r="A6339" s="247"/>
      <c r="B6339" s="279"/>
      <c r="C6339" s="249"/>
      <c r="D6339" s="249"/>
      <c r="E6339" s="248"/>
      <c r="F6339" s="250"/>
      <c r="G6339" s="251"/>
      <c r="H6339" s="251"/>
      <c r="I6339" s="251"/>
      <c r="J6339" s="251"/>
      <c r="K6339" s="251"/>
      <c r="L6339" s="223"/>
    </row>
    <row r="6340" spans="1:12" ht="15">
      <c r="A6340" s="247"/>
      <c r="B6340" s="279"/>
      <c r="C6340" s="249"/>
      <c r="D6340" s="249"/>
      <c r="E6340" s="248"/>
      <c r="F6340" s="250"/>
      <c r="G6340" s="251"/>
      <c r="H6340" s="251"/>
      <c r="I6340" s="251"/>
      <c r="J6340" s="251"/>
      <c r="K6340" s="251"/>
      <c r="L6340" s="223"/>
    </row>
    <row r="6341" spans="1:12" ht="15">
      <c r="A6341" s="195"/>
      <c r="B6341" s="277"/>
      <c r="C6341" s="244"/>
      <c r="D6341" s="244"/>
      <c r="E6341" s="243"/>
      <c r="F6341" s="246"/>
      <c r="G6341" s="196"/>
      <c r="H6341" s="196"/>
      <c r="I6341" s="196"/>
      <c r="J6341" s="196"/>
      <c r="K6341" s="196"/>
      <c r="L6341" s="223"/>
    </row>
    <row r="6342" spans="1:12" ht="15">
      <c r="A6342" s="195"/>
      <c r="B6342" s="277"/>
      <c r="C6342" s="244"/>
      <c r="D6342" s="244"/>
      <c r="E6342" s="243"/>
      <c r="F6342" s="246"/>
      <c r="G6342" s="196"/>
      <c r="H6342" s="196"/>
      <c r="I6342" s="196"/>
      <c r="J6342" s="196"/>
      <c r="K6342" s="196"/>
      <c r="L6342" s="223"/>
    </row>
    <row r="6343" spans="1:12" ht="15">
      <c r="A6343" s="195"/>
      <c r="B6343" s="277"/>
      <c r="C6343" s="244"/>
      <c r="D6343" s="244"/>
      <c r="E6343" s="243"/>
      <c r="F6343" s="246"/>
      <c r="G6343" s="196"/>
      <c r="H6343" s="196"/>
      <c r="I6343" s="196"/>
      <c r="J6343" s="196"/>
      <c r="K6343" s="196"/>
      <c r="L6343" s="223"/>
    </row>
    <row r="6344" spans="1:12" ht="15">
      <c r="A6344" s="195"/>
      <c r="B6344" s="277"/>
      <c r="C6344" s="244"/>
      <c r="D6344" s="244"/>
      <c r="E6344" s="243"/>
      <c r="F6344" s="246"/>
      <c r="G6344" s="196"/>
      <c r="H6344" s="196"/>
      <c r="I6344" s="196"/>
      <c r="J6344" s="196"/>
      <c r="K6344" s="196"/>
      <c r="L6344" s="223"/>
    </row>
    <row r="6345" spans="1:12" ht="29.25" customHeight="1">
      <c r="A6345" s="195"/>
      <c r="B6345" s="277"/>
      <c r="C6345" s="244"/>
      <c r="D6345" s="244"/>
      <c r="E6345" s="243"/>
      <c r="F6345" s="246"/>
      <c r="G6345" s="196"/>
      <c r="H6345" s="196"/>
      <c r="I6345" s="196"/>
      <c r="J6345" s="196"/>
      <c r="K6345" s="196"/>
      <c r="L6345" s="223"/>
    </row>
    <row r="6346" spans="1:12" ht="15">
      <c r="A6346" s="195"/>
      <c r="B6346" s="277"/>
      <c r="C6346" s="244"/>
      <c r="D6346" s="244"/>
      <c r="E6346" s="243"/>
      <c r="F6346" s="246"/>
      <c r="G6346" s="196"/>
      <c r="H6346" s="196"/>
      <c r="I6346" s="196"/>
      <c r="J6346" s="196"/>
      <c r="K6346" s="196"/>
      <c r="L6346" s="223"/>
    </row>
    <row r="6347" spans="1:12" ht="15">
      <c r="A6347" s="195"/>
      <c r="B6347" s="277"/>
      <c r="C6347" s="244"/>
      <c r="D6347" s="244"/>
      <c r="E6347" s="243"/>
      <c r="F6347" s="246"/>
      <c r="G6347" s="196"/>
      <c r="H6347" s="196"/>
      <c r="I6347" s="196"/>
      <c r="J6347" s="196"/>
      <c r="K6347" s="196"/>
      <c r="L6347" s="223"/>
    </row>
    <row r="6348" spans="1:12" ht="15">
      <c r="A6348" s="195"/>
      <c r="B6348" s="277"/>
      <c r="C6348" s="244"/>
      <c r="D6348" s="244"/>
      <c r="E6348" s="243"/>
      <c r="F6348" s="246"/>
      <c r="G6348" s="196"/>
      <c r="H6348" s="196"/>
      <c r="I6348" s="196"/>
      <c r="J6348" s="196"/>
      <c r="K6348" s="196"/>
      <c r="L6348" s="223"/>
    </row>
    <row r="6349" spans="1:12" ht="15">
      <c r="A6349" s="195"/>
      <c r="B6349" s="277"/>
      <c r="C6349" s="244"/>
      <c r="D6349" s="244"/>
      <c r="E6349" s="243"/>
      <c r="F6349" s="246"/>
      <c r="G6349" s="196"/>
      <c r="H6349" s="196"/>
      <c r="I6349" s="196"/>
      <c r="J6349" s="196"/>
      <c r="K6349" s="196"/>
      <c r="L6349" s="223"/>
    </row>
    <row r="6350" spans="1:12" ht="15">
      <c r="A6350" s="195"/>
      <c r="B6350" s="277"/>
      <c r="C6350" s="244"/>
      <c r="D6350" s="244"/>
      <c r="E6350" s="243"/>
      <c r="F6350" s="246"/>
      <c r="G6350" s="196"/>
      <c r="H6350" s="196"/>
      <c r="I6350" s="196"/>
      <c r="J6350" s="196"/>
      <c r="K6350" s="196"/>
      <c r="L6350" s="223"/>
    </row>
    <row r="6351" spans="1:12" ht="15">
      <c r="A6351" s="195"/>
      <c r="B6351" s="277"/>
      <c r="C6351" s="244"/>
      <c r="D6351" s="244"/>
      <c r="E6351" s="243"/>
      <c r="F6351" s="246"/>
      <c r="G6351" s="196"/>
      <c r="H6351" s="196"/>
      <c r="I6351" s="196"/>
      <c r="J6351" s="196"/>
      <c r="K6351" s="196"/>
      <c r="L6351" s="223"/>
    </row>
    <row r="6352" spans="1:12" ht="15">
      <c r="A6352" s="195"/>
      <c r="B6352" s="277"/>
      <c r="C6352" s="244"/>
      <c r="D6352" s="244"/>
      <c r="E6352" s="243"/>
      <c r="F6352" s="246"/>
      <c r="G6352" s="196"/>
      <c r="H6352" s="196"/>
      <c r="I6352" s="196"/>
      <c r="J6352" s="196"/>
      <c r="K6352" s="196"/>
      <c r="L6352" s="223"/>
    </row>
    <row r="6353" spans="1:12" ht="15">
      <c r="A6353" s="195"/>
      <c r="B6353" s="277"/>
      <c r="C6353" s="244"/>
      <c r="D6353" s="244"/>
      <c r="E6353" s="243"/>
      <c r="F6353" s="246"/>
      <c r="G6353" s="196"/>
      <c r="H6353" s="196"/>
      <c r="I6353" s="196"/>
      <c r="J6353" s="196"/>
      <c r="K6353" s="196"/>
      <c r="L6353" s="223"/>
    </row>
    <row r="6354" spans="1:12" ht="15" customHeight="1">
      <c r="A6354" s="195"/>
      <c r="B6354" s="277"/>
      <c r="C6354" s="244"/>
      <c r="D6354" s="244"/>
      <c r="E6354" s="243"/>
      <c r="F6354" s="246"/>
      <c r="G6354" s="196"/>
      <c r="H6354" s="196"/>
      <c r="I6354" s="196"/>
      <c r="J6354" s="196"/>
      <c r="K6354" s="196"/>
      <c r="L6354" s="223"/>
    </row>
    <row r="6355" spans="1:12" ht="15">
      <c r="A6355" s="195"/>
      <c r="B6355" s="277"/>
      <c r="C6355" s="244"/>
      <c r="D6355" s="244"/>
      <c r="E6355" s="243"/>
      <c r="F6355" s="246"/>
      <c r="G6355" s="196"/>
      <c r="H6355" s="196"/>
      <c r="I6355" s="196"/>
      <c r="J6355" s="196"/>
      <c r="K6355" s="196"/>
      <c r="L6355" s="223"/>
    </row>
    <row r="6356" spans="1:12" ht="15">
      <c r="A6356" s="195"/>
      <c r="B6356" s="277"/>
      <c r="C6356" s="244"/>
      <c r="D6356" s="244"/>
      <c r="E6356" s="243"/>
      <c r="F6356" s="246"/>
      <c r="G6356" s="196"/>
      <c r="H6356" s="196"/>
      <c r="I6356" s="196"/>
      <c r="J6356" s="196"/>
      <c r="K6356" s="196"/>
      <c r="L6356" s="223"/>
    </row>
    <row r="6357" spans="1:12" ht="15">
      <c r="A6357" s="195"/>
      <c r="B6357" s="277"/>
      <c r="C6357" s="244"/>
      <c r="D6357" s="244"/>
      <c r="E6357" s="243"/>
      <c r="F6357" s="246"/>
      <c r="G6357" s="196"/>
      <c r="H6357" s="196"/>
      <c r="I6357" s="196"/>
      <c r="J6357" s="196"/>
      <c r="K6357" s="196"/>
      <c r="L6357" s="223"/>
    </row>
    <row r="6358" spans="1:12" ht="15">
      <c r="A6358" s="195"/>
      <c r="B6358" s="277"/>
      <c r="C6358" s="244"/>
      <c r="D6358" s="244"/>
      <c r="E6358" s="243"/>
      <c r="F6358" s="246"/>
      <c r="G6358" s="196"/>
      <c r="H6358" s="196"/>
      <c r="I6358" s="196"/>
      <c r="J6358" s="196"/>
      <c r="K6358" s="196"/>
      <c r="L6358" s="223"/>
    </row>
    <row r="6359" spans="1:12" ht="15">
      <c r="A6359" s="195"/>
      <c r="B6359" s="277"/>
      <c r="C6359" s="244"/>
      <c r="D6359" s="244"/>
      <c r="E6359" s="243"/>
      <c r="F6359" s="246"/>
      <c r="G6359" s="196"/>
      <c r="H6359" s="196"/>
      <c r="I6359" s="196"/>
      <c r="J6359" s="196"/>
      <c r="K6359" s="196"/>
      <c r="L6359" s="223"/>
    </row>
    <row r="6360" spans="1:12" ht="15">
      <c r="A6360" s="195"/>
      <c r="B6360" s="277"/>
      <c r="C6360" s="244"/>
      <c r="D6360" s="244"/>
      <c r="E6360" s="243"/>
      <c r="F6360" s="246"/>
      <c r="G6360" s="196"/>
      <c r="H6360" s="196"/>
      <c r="I6360" s="196"/>
      <c r="J6360" s="196"/>
      <c r="K6360" s="196"/>
      <c r="L6360" s="223"/>
    </row>
    <row r="6361" spans="1:12" ht="15">
      <c r="A6361" s="195"/>
      <c r="B6361" s="277"/>
      <c r="C6361" s="244"/>
      <c r="D6361" s="244"/>
      <c r="E6361" s="243"/>
      <c r="F6361" s="246"/>
      <c r="G6361" s="196"/>
      <c r="H6361" s="196"/>
      <c r="I6361" s="196"/>
      <c r="J6361" s="196"/>
      <c r="K6361" s="196"/>
      <c r="L6361" s="223"/>
    </row>
    <row r="6362" spans="1:12" ht="15">
      <c r="A6362" s="195"/>
      <c r="B6362" s="277"/>
      <c r="C6362" s="244"/>
      <c r="D6362" s="244"/>
      <c r="E6362" s="243"/>
      <c r="F6362" s="246"/>
      <c r="G6362" s="196"/>
      <c r="H6362" s="196"/>
      <c r="I6362" s="196"/>
      <c r="J6362" s="196"/>
      <c r="K6362" s="196"/>
      <c r="L6362" s="223"/>
    </row>
    <row r="6363" spans="1:12" ht="15">
      <c r="A6363" s="195"/>
      <c r="B6363" s="277"/>
      <c r="C6363" s="244"/>
      <c r="D6363" s="244"/>
      <c r="E6363" s="243"/>
      <c r="F6363" s="246"/>
      <c r="G6363" s="196"/>
      <c r="H6363" s="196"/>
      <c r="I6363" s="196"/>
      <c r="J6363" s="196"/>
      <c r="K6363" s="196"/>
      <c r="L6363" s="223"/>
    </row>
    <row r="6364" spans="1:12" ht="15">
      <c r="A6364" s="195"/>
      <c r="B6364" s="277"/>
      <c r="C6364" s="244"/>
      <c r="D6364" s="244"/>
      <c r="E6364" s="243"/>
      <c r="F6364" s="246"/>
      <c r="G6364" s="196"/>
      <c r="H6364" s="196"/>
      <c r="I6364" s="196"/>
      <c r="J6364" s="196"/>
      <c r="K6364" s="196"/>
      <c r="L6364" s="223"/>
    </row>
    <row r="6365" spans="1:12" ht="15">
      <c r="A6365" s="195"/>
      <c r="B6365" s="277"/>
      <c r="C6365" s="244"/>
      <c r="D6365" s="244"/>
      <c r="E6365" s="243"/>
      <c r="F6365" s="246"/>
      <c r="G6365" s="196"/>
      <c r="H6365" s="196"/>
      <c r="I6365" s="196"/>
      <c r="J6365" s="196"/>
      <c r="K6365" s="196"/>
      <c r="L6365" s="223"/>
    </row>
    <row r="6366" spans="1:12" ht="15">
      <c r="A6366" s="195"/>
      <c r="B6366" s="277"/>
      <c r="C6366" s="244"/>
      <c r="D6366" s="244"/>
      <c r="E6366" s="243"/>
      <c r="F6366" s="246"/>
      <c r="G6366" s="196"/>
      <c r="H6366" s="196"/>
      <c r="I6366" s="196"/>
      <c r="J6366" s="196"/>
      <c r="K6366" s="196"/>
      <c r="L6366" s="223"/>
    </row>
    <row r="6367" spans="1:12" ht="15">
      <c r="A6367" s="195"/>
      <c r="B6367" s="277"/>
      <c r="C6367" s="244"/>
      <c r="D6367" s="244"/>
      <c r="E6367" s="243"/>
      <c r="F6367" s="246"/>
      <c r="G6367" s="196"/>
      <c r="H6367" s="196"/>
      <c r="I6367" s="196"/>
      <c r="J6367" s="196"/>
      <c r="K6367" s="196"/>
      <c r="L6367" s="223"/>
    </row>
    <row r="6368" spans="1:12" ht="15">
      <c r="A6368" s="195"/>
      <c r="B6368" s="277"/>
      <c r="C6368" s="244"/>
      <c r="D6368" s="244"/>
      <c r="E6368" s="243"/>
      <c r="F6368" s="246"/>
      <c r="G6368" s="196"/>
      <c r="H6368" s="196"/>
      <c r="I6368" s="196"/>
      <c r="J6368" s="196"/>
      <c r="K6368" s="196"/>
      <c r="L6368" s="223"/>
    </row>
    <row r="6369" spans="1:12" ht="15">
      <c r="A6369" s="195"/>
      <c r="B6369" s="277"/>
      <c r="C6369" s="244"/>
      <c r="D6369" s="244"/>
      <c r="E6369" s="243"/>
      <c r="F6369" s="246"/>
      <c r="G6369" s="196"/>
      <c r="H6369" s="196"/>
      <c r="I6369" s="196"/>
      <c r="J6369" s="196"/>
      <c r="K6369" s="196"/>
      <c r="L6369" s="223"/>
    </row>
    <row r="6370" spans="1:12" ht="15">
      <c r="A6370" s="195"/>
      <c r="B6370" s="277"/>
      <c r="C6370" s="244"/>
      <c r="D6370" s="244"/>
      <c r="E6370" s="243"/>
      <c r="F6370" s="246"/>
      <c r="G6370" s="196"/>
      <c r="H6370" s="196"/>
      <c r="I6370" s="196"/>
      <c r="J6370" s="196"/>
      <c r="K6370" s="196"/>
      <c r="L6370" s="223"/>
    </row>
    <row r="6371" spans="1:12" ht="15">
      <c r="A6371" s="195"/>
      <c r="B6371" s="277"/>
      <c r="C6371" s="244"/>
      <c r="D6371" s="244"/>
      <c r="E6371" s="243"/>
      <c r="F6371" s="246"/>
      <c r="G6371" s="196"/>
      <c r="H6371" s="196"/>
      <c r="I6371" s="196"/>
      <c r="J6371" s="196"/>
      <c r="K6371" s="196"/>
      <c r="L6371" s="223"/>
    </row>
    <row r="6372" spans="1:12" ht="15">
      <c r="A6372" s="195"/>
      <c r="B6372" s="277"/>
      <c r="C6372" s="244"/>
      <c r="D6372" s="244"/>
      <c r="E6372" s="243"/>
      <c r="F6372" s="246"/>
      <c r="G6372" s="196"/>
      <c r="H6372" s="196"/>
      <c r="I6372" s="196"/>
      <c r="J6372" s="196"/>
      <c r="K6372" s="196"/>
      <c r="L6372" s="223"/>
    </row>
    <row r="6373" spans="1:12" ht="15">
      <c r="A6373" s="195"/>
      <c r="B6373" s="277"/>
      <c r="C6373" s="244"/>
      <c r="D6373" s="244"/>
      <c r="E6373" s="243"/>
      <c r="F6373" s="246"/>
      <c r="G6373" s="196"/>
      <c r="H6373" s="196"/>
      <c r="I6373" s="196"/>
      <c r="J6373" s="196"/>
      <c r="K6373" s="196"/>
      <c r="L6373" s="223"/>
    </row>
    <row r="6374" spans="1:12" ht="15">
      <c r="A6374" s="195"/>
      <c r="B6374" s="277"/>
      <c r="C6374" s="244"/>
      <c r="D6374" s="244"/>
      <c r="E6374" s="243"/>
      <c r="F6374" s="246"/>
      <c r="G6374" s="196"/>
      <c r="H6374" s="196"/>
      <c r="I6374" s="196"/>
      <c r="J6374" s="196"/>
      <c r="K6374" s="196"/>
      <c r="L6374" s="223"/>
    </row>
    <row r="6375" spans="1:12" ht="15">
      <c r="A6375" s="195"/>
      <c r="B6375" s="277"/>
      <c r="C6375" s="244"/>
      <c r="D6375" s="244"/>
      <c r="E6375" s="243"/>
      <c r="F6375" s="246"/>
      <c r="G6375" s="196"/>
      <c r="H6375" s="196"/>
      <c r="I6375" s="196"/>
      <c r="J6375" s="196"/>
      <c r="K6375" s="196"/>
      <c r="L6375" s="223"/>
    </row>
    <row r="6376" spans="1:12" ht="15">
      <c r="A6376" s="195"/>
      <c r="B6376" s="277"/>
      <c r="C6376" s="244"/>
      <c r="D6376" s="244"/>
      <c r="E6376" s="243"/>
      <c r="F6376" s="246"/>
      <c r="G6376" s="196"/>
      <c r="H6376" s="196"/>
      <c r="I6376" s="196"/>
      <c r="J6376" s="196"/>
      <c r="K6376" s="196"/>
      <c r="L6376" s="223"/>
    </row>
    <row r="6377" spans="1:12" ht="15">
      <c r="A6377" s="195"/>
      <c r="B6377" s="277"/>
      <c r="C6377" s="244"/>
      <c r="D6377" s="244"/>
      <c r="E6377" s="243"/>
      <c r="F6377" s="246"/>
      <c r="G6377" s="196"/>
      <c r="H6377" s="196"/>
      <c r="I6377" s="196"/>
      <c r="J6377" s="196"/>
      <c r="K6377" s="196"/>
      <c r="L6377" s="223"/>
    </row>
    <row r="6378" spans="1:12" ht="15">
      <c r="A6378" s="195"/>
      <c r="B6378" s="277"/>
      <c r="C6378" s="244"/>
      <c r="D6378" s="244"/>
      <c r="E6378" s="243"/>
      <c r="F6378" s="246"/>
      <c r="G6378" s="196"/>
      <c r="H6378" s="196"/>
      <c r="I6378" s="196"/>
      <c r="J6378" s="196"/>
      <c r="K6378" s="196"/>
      <c r="L6378" s="223"/>
    </row>
    <row r="6379" spans="1:12" ht="15">
      <c r="A6379" s="195"/>
      <c r="B6379" s="277"/>
      <c r="C6379" s="244"/>
      <c r="D6379" s="244"/>
      <c r="E6379" s="243"/>
      <c r="F6379" s="246"/>
      <c r="G6379" s="196"/>
      <c r="H6379" s="196"/>
      <c r="I6379" s="196"/>
      <c r="J6379" s="196"/>
      <c r="K6379" s="196"/>
      <c r="L6379" s="223"/>
    </row>
    <row r="6380" spans="1:12" ht="15">
      <c r="A6380" s="195"/>
      <c r="B6380" s="277"/>
      <c r="C6380" s="244"/>
      <c r="D6380" s="244"/>
      <c r="E6380" s="243"/>
      <c r="F6380" s="246"/>
      <c r="G6380" s="196"/>
      <c r="H6380" s="196"/>
      <c r="I6380" s="196"/>
      <c r="J6380" s="196"/>
      <c r="K6380" s="196"/>
      <c r="L6380" s="223"/>
    </row>
    <row r="6381" spans="1:12" ht="15">
      <c r="A6381" s="195"/>
      <c r="B6381" s="277"/>
      <c r="C6381" s="244"/>
      <c r="D6381" s="244"/>
      <c r="E6381" s="243"/>
      <c r="F6381" s="246"/>
      <c r="G6381" s="196"/>
      <c r="H6381" s="196"/>
      <c r="I6381" s="196"/>
      <c r="J6381" s="196"/>
      <c r="K6381" s="196"/>
      <c r="L6381" s="223"/>
    </row>
    <row r="6382" spans="1:12" ht="15">
      <c r="A6382" s="195"/>
      <c r="B6382" s="277"/>
      <c r="C6382" s="244"/>
      <c r="D6382" s="244"/>
      <c r="E6382" s="243"/>
      <c r="F6382" s="246"/>
      <c r="G6382" s="196"/>
      <c r="H6382" s="196"/>
      <c r="I6382" s="196"/>
      <c r="J6382" s="196"/>
      <c r="K6382" s="196"/>
      <c r="L6382" s="223"/>
    </row>
    <row r="6383" spans="1:12" ht="15">
      <c r="A6383" s="195"/>
      <c r="B6383" s="277"/>
      <c r="C6383" s="244"/>
      <c r="D6383" s="244"/>
      <c r="E6383" s="243"/>
      <c r="F6383" s="246"/>
      <c r="G6383" s="196"/>
      <c r="H6383" s="196"/>
      <c r="I6383" s="196"/>
      <c r="J6383" s="196"/>
      <c r="K6383" s="196"/>
      <c r="L6383" s="223"/>
    </row>
    <row r="6384" spans="1:12" ht="15">
      <c r="A6384" s="195"/>
      <c r="B6384" s="277"/>
      <c r="C6384" s="244"/>
      <c r="D6384" s="244"/>
      <c r="E6384" s="243"/>
      <c r="F6384" s="246"/>
      <c r="G6384" s="196"/>
      <c r="H6384" s="196"/>
      <c r="I6384" s="196"/>
      <c r="J6384" s="196"/>
      <c r="K6384" s="196"/>
      <c r="L6384" s="223"/>
    </row>
    <row r="6385" spans="1:13" ht="15">
      <c r="A6385" s="195"/>
      <c r="B6385" s="277"/>
      <c r="C6385" s="244"/>
      <c r="D6385" s="244"/>
      <c r="E6385" s="243"/>
      <c r="F6385" s="246"/>
      <c r="G6385" s="196"/>
      <c r="H6385" s="196"/>
      <c r="I6385" s="196"/>
      <c r="J6385" s="196"/>
      <c r="K6385" s="196"/>
      <c r="L6385" s="223"/>
    </row>
    <row r="6386" spans="1:13" ht="15">
      <c r="A6386" s="195"/>
      <c r="B6386" s="277"/>
      <c r="C6386" s="244"/>
      <c r="D6386" s="244"/>
      <c r="E6386" s="243"/>
      <c r="F6386" s="246"/>
      <c r="G6386" s="196"/>
      <c r="H6386" s="196"/>
      <c r="I6386" s="196"/>
      <c r="J6386" s="196"/>
      <c r="K6386" s="196"/>
      <c r="L6386" s="223"/>
    </row>
    <row r="6387" spans="1:13" ht="15">
      <c r="A6387" s="195"/>
      <c r="B6387" s="277"/>
      <c r="C6387" s="244"/>
      <c r="D6387" s="244"/>
      <c r="E6387" s="243"/>
      <c r="F6387" s="246"/>
      <c r="G6387" s="196"/>
      <c r="H6387" s="196"/>
      <c r="I6387" s="196"/>
      <c r="J6387" s="196"/>
      <c r="K6387" s="196"/>
      <c r="L6387" s="223"/>
    </row>
    <row r="6388" spans="1:13" ht="15">
      <c r="A6388" s="195"/>
      <c r="B6388" s="277"/>
      <c r="C6388" s="244"/>
      <c r="D6388" s="244"/>
      <c r="E6388" s="243"/>
      <c r="F6388" s="246"/>
      <c r="G6388" s="196"/>
      <c r="H6388" s="196"/>
      <c r="I6388" s="196"/>
      <c r="J6388" s="196"/>
      <c r="K6388" s="196"/>
      <c r="L6388" s="223"/>
    </row>
    <row r="6389" spans="1:13" ht="15">
      <c r="A6389" s="195"/>
      <c r="B6389" s="277"/>
      <c r="C6389" s="244"/>
      <c r="D6389" s="244"/>
      <c r="E6389" s="243"/>
      <c r="F6389" s="246"/>
      <c r="G6389" s="196"/>
      <c r="H6389" s="196"/>
      <c r="I6389" s="196"/>
      <c r="J6389" s="196"/>
      <c r="K6389" s="196"/>
      <c r="L6389" s="223"/>
    </row>
    <row r="6390" spans="1:13" ht="15">
      <c r="A6390" s="195"/>
      <c r="B6390" s="277"/>
      <c r="C6390" s="244"/>
      <c r="D6390" s="244"/>
      <c r="E6390" s="243"/>
      <c r="F6390" s="246"/>
      <c r="G6390" s="196"/>
      <c r="H6390" s="196"/>
      <c r="I6390" s="196"/>
      <c r="J6390" s="196"/>
      <c r="K6390" s="196"/>
      <c r="L6390" s="223"/>
    </row>
    <row r="6391" spans="1:13" ht="15">
      <c r="A6391" s="195"/>
      <c r="B6391" s="277"/>
      <c r="C6391" s="244"/>
      <c r="D6391" s="244"/>
      <c r="E6391" s="243"/>
      <c r="F6391" s="246"/>
      <c r="G6391" s="196"/>
      <c r="H6391" s="196"/>
      <c r="I6391" s="196"/>
      <c r="J6391" s="196"/>
      <c r="K6391" s="196"/>
      <c r="L6391" s="223"/>
    </row>
    <row r="6392" spans="1:13" s="234" customFormat="1" ht="21.75" customHeight="1">
      <c r="A6392" s="228"/>
      <c r="B6392" s="280"/>
      <c r="C6392" s="230"/>
      <c r="D6392" s="230"/>
      <c r="E6392" s="229"/>
      <c r="F6392" s="231"/>
      <c r="G6392" s="232"/>
      <c r="H6392" s="232"/>
      <c r="I6392" s="232"/>
      <c r="J6392" s="232"/>
      <c r="K6392" s="232"/>
      <c r="L6392" s="233"/>
      <c r="M6392" s="235"/>
    </row>
    <row r="6393" spans="1:13" s="234" customFormat="1" ht="15">
      <c r="A6393" s="228"/>
      <c r="B6393" s="280"/>
      <c r="C6393" s="230"/>
      <c r="D6393" s="230"/>
      <c r="E6393" s="229"/>
      <c r="F6393" s="231"/>
      <c r="G6393" s="232"/>
      <c r="H6393" s="232"/>
      <c r="I6393" s="232"/>
      <c r="J6393" s="232"/>
      <c r="K6393" s="232"/>
      <c r="L6393" s="233"/>
      <c r="M6393" s="235"/>
    </row>
    <row r="6394" spans="1:13" s="234" customFormat="1" ht="15">
      <c r="A6394" s="228"/>
      <c r="B6394" s="280"/>
      <c r="C6394" s="230"/>
      <c r="D6394" s="230"/>
      <c r="E6394" s="229"/>
      <c r="F6394" s="231"/>
      <c r="G6394" s="232"/>
      <c r="H6394" s="232"/>
      <c r="I6394" s="232"/>
      <c r="J6394" s="232"/>
      <c r="K6394" s="232"/>
      <c r="L6394" s="233"/>
      <c r="M6394" s="235"/>
    </row>
    <row r="6395" spans="1:13" ht="15">
      <c r="A6395" s="195"/>
      <c r="B6395" s="277"/>
      <c r="C6395" s="244"/>
      <c r="D6395" s="244"/>
      <c r="E6395" s="243"/>
      <c r="F6395" s="246"/>
      <c r="G6395" s="196"/>
      <c r="H6395" s="196"/>
      <c r="I6395" s="196"/>
      <c r="J6395" s="196"/>
      <c r="K6395" s="196"/>
      <c r="L6395" s="223"/>
    </row>
    <row r="6396" spans="1:13" ht="15">
      <c r="A6396" s="195"/>
      <c r="B6396" s="277"/>
      <c r="C6396" s="244"/>
      <c r="D6396" s="244"/>
      <c r="E6396" s="243"/>
      <c r="F6396" s="246"/>
      <c r="G6396" s="196"/>
      <c r="H6396" s="196"/>
      <c r="I6396" s="196"/>
      <c r="J6396" s="196"/>
      <c r="K6396" s="196"/>
      <c r="L6396" s="223"/>
    </row>
    <row r="6397" spans="1:13" ht="15">
      <c r="A6397" s="195"/>
      <c r="B6397" s="277"/>
      <c r="C6397" s="244"/>
      <c r="D6397" s="244"/>
      <c r="E6397" s="243"/>
      <c r="F6397" s="246"/>
      <c r="G6397" s="196"/>
      <c r="H6397" s="196"/>
      <c r="I6397" s="196"/>
      <c r="J6397" s="196"/>
      <c r="K6397" s="196"/>
      <c r="L6397" s="223"/>
    </row>
    <row r="6398" spans="1:13" ht="15">
      <c r="A6398" s="195"/>
      <c r="B6398" s="277"/>
      <c r="C6398" s="244"/>
      <c r="D6398" s="244"/>
      <c r="E6398" s="243"/>
      <c r="F6398" s="246"/>
      <c r="G6398" s="196"/>
      <c r="H6398" s="196"/>
      <c r="I6398" s="196"/>
      <c r="J6398" s="196"/>
      <c r="K6398" s="196"/>
      <c r="L6398" s="223"/>
    </row>
    <row r="6399" spans="1:13" ht="15">
      <c r="A6399" s="195"/>
      <c r="B6399" s="277"/>
      <c r="C6399" s="244"/>
      <c r="D6399" s="244"/>
      <c r="E6399" s="243"/>
      <c r="F6399" s="246"/>
      <c r="G6399" s="196"/>
      <c r="H6399" s="196"/>
      <c r="I6399" s="196"/>
      <c r="J6399" s="196"/>
      <c r="K6399" s="196"/>
      <c r="L6399" s="223"/>
    </row>
    <row r="6400" spans="1:13" ht="15">
      <c r="A6400" s="195"/>
      <c r="B6400" s="277"/>
      <c r="C6400" s="244"/>
      <c r="D6400" s="244"/>
      <c r="E6400" s="243"/>
      <c r="F6400" s="246"/>
      <c r="G6400" s="196"/>
      <c r="H6400" s="196"/>
      <c r="I6400" s="196"/>
      <c r="J6400" s="196"/>
      <c r="K6400" s="196"/>
      <c r="L6400" s="223"/>
    </row>
    <row r="6401" spans="1:12" ht="15">
      <c r="A6401" s="195"/>
      <c r="B6401" s="277"/>
      <c r="C6401" s="244"/>
      <c r="D6401" s="244"/>
      <c r="E6401" s="243"/>
      <c r="F6401" s="246"/>
      <c r="G6401" s="196"/>
      <c r="H6401" s="196"/>
      <c r="I6401" s="196"/>
      <c r="J6401" s="196"/>
      <c r="K6401" s="196"/>
      <c r="L6401" s="223"/>
    </row>
    <row r="6402" spans="1:12" ht="15">
      <c r="A6402" s="195"/>
      <c r="B6402" s="277"/>
      <c r="C6402" s="244"/>
      <c r="D6402" s="244"/>
      <c r="E6402" s="243"/>
      <c r="F6402" s="246"/>
      <c r="G6402" s="196"/>
      <c r="H6402" s="196"/>
      <c r="I6402" s="196"/>
      <c r="J6402" s="196"/>
      <c r="K6402" s="196"/>
      <c r="L6402" s="223"/>
    </row>
    <row r="6403" spans="1:12" ht="15" customHeight="1">
      <c r="A6403" s="195"/>
      <c r="B6403" s="277"/>
      <c r="C6403" s="244"/>
      <c r="D6403" s="244"/>
      <c r="E6403" s="243"/>
      <c r="F6403" s="246"/>
      <c r="G6403" s="196"/>
      <c r="H6403" s="196"/>
      <c r="I6403" s="196"/>
      <c r="J6403" s="196"/>
      <c r="K6403" s="196"/>
      <c r="L6403" s="223"/>
    </row>
    <row r="6404" spans="1:12" ht="15" customHeight="1">
      <c r="A6404" s="195"/>
      <c r="B6404" s="277"/>
      <c r="C6404" s="244"/>
      <c r="D6404" s="244"/>
      <c r="E6404" s="243"/>
      <c r="F6404" s="246"/>
      <c r="G6404" s="196"/>
      <c r="H6404" s="196"/>
      <c r="I6404" s="196"/>
      <c r="J6404" s="196"/>
      <c r="K6404" s="196"/>
      <c r="L6404" s="223"/>
    </row>
    <row r="6405" spans="1:12" ht="15" customHeight="1">
      <c r="A6405" s="195"/>
      <c r="B6405" s="277"/>
      <c r="C6405" s="244"/>
      <c r="D6405" s="244"/>
      <c r="E6405" s="243"/>
      <c r="F6405" s="246"/>
      <c r="G6405" s="196"/>
      <c r="H6405" s="196"/>
      <c r="I6405" s="196"/>
      <c r="J6405" s="196"/>
      <c r="K6405" s="196"/>
      <c r="L6405" s="223"/>
    </row>
    <row r="6406" spans="1:12" ht="15" customHeight="1">
      <c r="A6406" s="195"/>
      <c r="B6406" s="277"/>
      <c r="C6406" s="244"/>
      <c r="D6406" s="244"/>
      <c r="E6406" s="243"/>
      <c r="F6406" s="246"/>
      <c r="G6406" s="196"/>
      <c r="H6406" s="196"/>
      <c r="I6406" s="196"/>
      <c r="J6406" s="196"/>
      <c r="K6406" s="196"/>
      <c r="L6406" s="223"/>
    </row>
    <row r="6407" spans="1:12" ht="15" customHeight="1">
      <c r="A6407" s="195"/>
      <c r="B6407" s="277"/>
      <c r="C6407" s="244"/>
      <c r="D6407" s="244"/>
      <c r="E6407" s="243"/>
      <c r="F6407" s="246"/>
      <c r="G6407" s="196"/>
      <c r="H6407" s="196"/>
      <c r="I6407" s="196"/>
      <c r="J6407" s="196"/>
      <c r="K6407" s="196"/>
      <c r="L6407" s="223"/>
    </row>
    <row r="6408" spans="1:12" ht="15" customHeight="1">
      <c r="A6408" s="195"/>
      <c r="B6408" s="277"/>
      <c r="C6408" s="244"/>
      <c r="D6408" s="244"/>
      <c r="E6408" s="243"/>
      <c r="F6408" s="246"/>
      <c r="G6408" s="196"/>
      <c r="H6408" s="196"/>
      <c r="I6408" s="196"/>
      <c r="J6408" s="196"/>
      <c r="K6408" s="196"/>
      <c r="L6408" s="223"/>
    </row>
    <row r="6409" spans="1:12" ht="15" customHeight="1">
      <c r="A6409" s="195"/>
      <c r="B6409" s="277"/>
      <c r="C6409" s="244"/>
      <c r="D6409" s="244"/>
      <c r="E6409" s="243"/>
      <c r="F6409" s="246"/>
      <c r="G6409" s="196"/>
      <c r="H6409" s="196"/>
      <c r="I6409" s="196"/>
      <c r="J6409" s="196"/>
      <c r="K6409" s="196"/>
      <c r="L6409" s="223"/>
    </row>
    <row r="6410" spans="1:12" ht="15" customHeight="1">
      <c r="A6410" s="195"/>
      <c r="B6410" s="277"/>
      <c r="C6410" s="244"/>
      <c r="D6410" s="244"/>
      <c r="E6410" s="243"/>
      <c r="F6410" s="246"/>
      <c r="G6410" s="196"/>
      <c r="H6410" s="196"/>
      <c r="I6410" s="196"/>
      <c r="J6410" s="196"/>
      <c r="K6410" s="196"/>
      <c r="L6410" s="223"/>
    </row>
    <row r="6411" spans="1:12" ht="15" customHeight="1">
      <c r="A6411" s="195"/>
      <c r="B6411" s="277"/>
      <c r="C6411" s="244"/>
      <c r="D6411" s="244"/>
      <c r="E6411" s="243"/>
      <c r="F6411" s="246"/>
      <c r="G6411" s="196"/>
      <c r="H6411" s="196"/>
      <c r="I6411" s="196"/>
      <c r="J6411" s="196"/>
      <c r="K6411" s="196"/>
      <c r="L6411" s="223"/>
    </row>
    <row r="6412" spans="1:12" ht="15" customHeight="1">
      <c r="A6412" s="195"/>
      <c r="B6412" s="277"/>
      <c r="C6412" s="244"/>
      <c r="D6412" s="244"/>
      <c r="E6412" s="243"/>
      <c r="F6412" s="246"/>
      <c r="G6412" s="196"/>
      <c r="H6412" s="196"/>
      <c r="I6412" s="196"/>
      <c r="J6412" s="196"/>
      <c r="K6412" s="196"/>
      <c r="L6412" s="223"/>
    </row>
    <row r="6413" spans="1:12" ht="15" customHeight="1">
      <c r="A6413" s="195"/>
      <c r="B6413" s="277"/>
      <c r="C6413" s="244"/>
      <c r="D6413" s="244"/>
      <c r="E6413" s="243"/>
      <c r="F6413" s="246"/>
      <c r="G6413" s="196"/>
      <c r="H6413" s="196"/>
      <c r="I6413" s="196"/>
      <c r="J6413" s="196"/>
      <c r="K6413" s="196"/>
      <c r="L6413" s="223"/>
    </row>
    <row r="6414" spans="1:12" ht="15" customHeight="1">
      <c r="A6414" s="195"/>
      <c r="B6414" s="277"/>
      <c r="C6414" s="244"/>
      <c r="D6414" s="244"/>
      <c r="E6414" s="243"/>
      <c r="F6414" s="246"/>
      <c r="G6414" s="196"/>
      <c r="H6414" s="196"/>
      <c r="I6414" s="196"/>
      <c r="J6414" s="196"/>
      <c r="K6414" s="196"/>
      <c r="L6414" s="223"/>
    </row>
    <row r="6415" spans="1:12" ht="15" customHeight="1">
      <c r="A6415" s="195"/>
      <c r="B6415" s="277"/>
      <c r="C6415" s="244"/>
      <c r="D6415" s="244"/>
      <c r="E6415" s="243"/>
      <c r="F6415" s="246"/>
      <c r="G6415" s="196"/>
      <c r="H6415" s="196"/>
      <c r="I6415" s="196"/>
      <c r="J6415" s="196"/>
      <c r="K6415" s="196"/>
      <c r="L6415" s="223"/>
    </row>
    <row r="6416" spans="1:12" ht="15" customHeight="1">
      <c r="A6416" s="195"/>
      <c r="B6416" s="277"/>
      <c r="C6416" s="244"/>
      <c r="D6416" s="244"/>
      <c r="E6416" s="243"/>
      <c r="F6416" s="246"/>
      <c r="G6416" s="196"/>
      <c r="H6416" s="196"/>
      <c r="I6416" s="196"/>
      <c r="J6416" s="196"/>
      <c r="K6416" s="196"/>
      <c r="L6416" s="223"/>
    </row>
    <row r="6417" spans="1:12" ht="15" customHeight="1">
      <c r="A6417" s="195"/>
      <c r="B6417" s="277"/>
      <c r="C6417" s="244"/>
      <c r="D6417" s="244"/>
      <c r="E6417" s="243"/>
      <c r="F6417" s="246"/>
      <c r="G6417" s="196"/>
      <c r="H6417" s="196"/>
      <c r="I6417" s="196"/>
      <c r="J6417" s="196"/>
      <c r="K6417" s="196"/>
      <c r="L6417" s="223"/>
    </row>
    <row r="6418" spans="1:12" ht="15" customHeight="1">
      <c r="A6418" s="195"/>
      <c r="B6418" s="277"/>
      <c r="C6418" s="244"/>
      <c r="D6418" s="244"/>
      <c r="E6418" s="243"/>
      <c r="F6418" s="246"/>
      <c r="G6418" s="196"/>
      <c r="H6418" s="196"/>
      <c r="I6418" s="196"/>
      <c r="J6418" s="196"/>
      <c r="K6418" s="196"/>
      <c r="L6418" s="223"/>
    </row>
    <row r="6419" spans="1:12" ht="15" customHeight="1">
      <c r="A6419" s="195"/>
      <c r="B6419" s="277"/>
      <c r="C6419" s="244"/>
      <c r="D6419" s="244"/>
      <c r="E6419" s="243"/>
      <c r="F6419" s="246"/>
      <c r="G6419" s="196"/>
      <c r="H6419" s="196"/>
      <c r="I6419" s="196"/>
      <c r="J6419" s="196"/>
      <c r="K6419" s="196"/>
      <c r="L6419" s="223"/>
    </row>
    <row r="6420" spans="1:12" ht="15">
      <c r="A6420" s="195"/>
      <c r="B6420" s="277"/>
      <c r="C6420" s="244"/>
      <c r="D6420" s="244"/>
      <c r="E6420" s="243"/>
      <c r="F6420" s="246"/>
      <c r="G6420" s="196"/>
      <c r="H6420" s="196"/>
      <c r="I6420" s="196"/>
      <c r="J6420" s="196"/>
      <c r="K6420" s="196"/>
      <c r="L6420" s="223"/>
    </row>
    <row r="6421" spans="1:12" ht="15">
      <c r="A6421" s="195"/>
      <c r="B6421" s="277"/>
      <c r="C6421" s="244"/>
      <c r="D6421" s="244"/>
      <c r="E6421" s="243"/>
      <c r="F6421" s="246"/>
      <c r="G6421" s="196"/>
      <c r="H6421" s="196"/>
      <c r="I6421" s="196"/>
      <c r="J6421" s="196"/>
      <c r="K6421" s="196"/>
      <c r="L6421" s="223"/>
    </row>
    <row r="6422" spans="1:12" ht="15">
      <c r="A6422" s="195"/>
      <c r="B6422" s="277"/>
      <c r="C6422" s="244"/>
      <c r="D6422" s="244"/>
      <c r="E6422" s="243"/>
      <c r="F6422" s="246"/>
      <c r="G6422" s="196"/>
      <c r="H6422" s="196"/>
      <c r="I6422" s="196"/>
      <c r="J6422" s="196"/>
      <c r="K6422" s="196"/>
      <c r="L6422" s="223"/>
    </row>
    <row r="6423" spans="1:12" ht="15">
      <c r="A6423" s="195"/>
      <c r="B6423" s="277"/>
      <c r="C6423" s="244"/>
      <c r="D6423" s="244"/>
      <c r="E6423" s="243"/>
      <c r="F6423" s="246"/>
      <c r="G6423" s="196"/>
      <c r="H6423" s="196"/>
      <c r="I6423" s="196"/>
      <c r="J6423" s="196"/>
      <c r="K6423" s="196"/>
      <c r="L6423" s="223"/>
    </row>
    <row r="6424" spans="1:12" ht="15">
      <c r="A6424" s="195"/>
      <c r="B6424" s="277"/>
      <c r="C6424" s="244"/>
      <c r="D6424" s="244"/>
      <c r="E6424" s="243"/>
      <c r="F6424" s="246"/>
      <c r="G6424" s="196"/>
      <c r="H6424" s="196"/>
      <c r="I6424" s="196"/>
      <c r="J6424" s="196"/>
      <c r="K6424" s="196"/>
      <c r="L6424" s="223"/>
    </row>
    <row r="6425" spans="1:12" ht="15">
      <c r="A6425" s="195"/>
      <c r="B6425" s="277"/>
      <c r="C6425" s="244"/>
      <c r="D6425" s="244"/>
      <c r="E6425" s="243"/>
      <c r="F6425" s="246"/>
      <c r="G6425" s="196"/>
      <c r="H6425" s="196"/>
      <c r="I6425" s="196"/>
      <c r="J6425" s="196"/>
      <c r="K6425" s="196"/>
      <c r="L6425" s="223"/>
    </row>
    <row r="6426" spans="1:12" ht="15">
      <c r="A6426" s="195"/>
      <c r="B6426" s="277"/>
      <c r="C6426" s="244"/>
      <c r="D6426" s="244"/>
      <c r="E6426" s="243"/>
      <c r="F6426" s="246"/>
      <c r="G6426" s="196"/>
      <c r="H6426" s="196"/>
      <c r="I6426" s="196"/>
      <c r="J6426" s="196"/>
      <c r="K6426" s="196"/>
      <c r="L6426" s="223"/>
    </row>
    <row r="6427" spans="1:12" ht="15">
      <c r="A6427" s="195"/>
      <c r="B6427" s="277"/>
      <c r="C6427" s="244"/>
      <c r="D6427" s="244"/>
      <c r="E6427" s="243"/>
      <c r="F6427" s="246"/>
      <c r="G6427" s="196"/>
      <c r="H6427" s="196"/>
      <c r="I6427" s="196"/>
      <c r="J6427" s="196"/>
      <c r="K6427" s="196"/>
      <c r="L6427" s="223"/>
    </row>
    <row r="6428" spans="1:12" ht="15">
      <c r="A6428" s="195"/>
      <c r="B6428" s="277"/>
      <c r="C6428" s="244"/>
      <c r="D6428" s="244"/>
      <c r="E6428" s="243"/>
      <c r="F6428" s="246"/>
      <c r="G6428" s="196"/>
      <c r="H6428" s="196"/>
      <c r="I6428" s="196"/>
      <c r="J6428" s="196"/>
      <c r="K6428" s="196"/>
      <c r="L6428" s="223"/>
    </row>
    <row r="6429" spans="1:12" ht="15">
      <c r="A6429" s="195"/>
      <c r="B6429" s="277"/>
      <c r="C6429" s="244"/>
      <c r="D6429" s="244"/>
      <c r="E6429" s="243"/>
      <c r="F6429" s="246"/>
      <c r="G6429" s="196"/>
      <c r="H6429" s="196"/>
      <c r="I6429" s="196"/>
      <c r="J6429" s="196"/>
      <c r="K6429" s="196"/>
      <c r="L6429" s="223"/>
    </row>
    <row r="6430" spans="1:12" ht="15">
      <c r="A6430" s="195"/>
      <c r="B6430" s="277"/>
      <c r="C6430" s="244"/>
      <c r="D6430" s="244"/>
      <c r="E6430" s="243"/>
      <c r="F6430" s="246"/>
      <c r="G6430" s="196"/>
      <c r="H6430" s="196"/>
      <c r="I6430" s="196"/>
      <c r="J6430" s="196"/>
      <c r="K6430" s="196"/>
      <c r="L6430" s="223"/>
    </row>
    <row r="6431" spans="1:12" ht="15">
      <c r="A6431" s="195"/>
      <c r="B6431" s="277"/>
      <c r="C6431" s="244"/>
      <c r="D6431" s="244"/>
      <c r="E6431" s="243"/>
      <c r="F6431" s="246"/>
      <c r="G6431" s="196"/>
      <c r="H6431" s="196"/>
      <c r="I6431" s="196"/>
      <c r="J6431" s="196"/>
      <c r="K6431" s="196"/>
      <c r="L6431" s="223"/>
    </row>
    <row r="6432" spans="1:12" ht="15">
      <c r="A6432" s="195"/>
      <c r="B6432" s="277"/>
      <c r="C6432" s="244"/>
      <c r="D6432" s="244"/>
      <c r="E6432" s="243"/>
      <c r="F6432" s="246"/>
      <c r="G6432" s="196"/>
      <c r="H6432" s="196"/>
      <c r="I6432" s="196"/>
      <c r="J6432" s="196"/>
      <c r="K6432" s="196"/>
      <c r="L6432" s="223"/>
    </row>
    <row r="6433" spans="1:12" ht="15">
      <c r="A6433" s="195"/>
      <c r="B6433" s="277"/>
      <c r="C6433" s="244"/>
      <c r="D6433" s="244"/>
      <c r="E6433" s="243"/>
      <c r="F6433" s="246"/>
      <c r="G6433" s="196"/>
      <c r="H6433" s="196"/>
      <c r="I6433" s="196"/>
      <c r="J6433" s="196"/>
      <c r="K6433" s="196"/>
      <c r="L6433" s="223"/>
    </row>
    <row r="6434" spans="1:12" ht="15">
      <c r="A6434" s="195"/>
      <c r="B6434" s="277"/>
      <c r="C6434" s="244"/>
      <c r="D6434" s="244"/>
      <c r="E6434" s="243"/>
      <c r="F6434" s="246"/>
      <c r="G6434" s="196"/>
      <c r="H6434" s="196"/>
      <c r="I6434" s="196"/>
      <c r="J6434" s="196"/>
      <c r="K6434" s="196"/>
      <c r="L6434" s="223"/>
    </row>
    <row r="6435" spans="1:12" ht="15">
      <c r="A6435" s="195"/>
      <c r="B6435" s="277"/>
      <c r="C6435" s="244"/>
      <c r="D6435" s="244"/>
      <c r="E6435" s="243"/>
      <c r="F6435" s="246"/>
      <c r="G6435" s="196"/>
      <c r="H6435" s="196"/>
      <c r="I6435" s="196"/>
      <c r="J6435" s="196"/>
      <c r="K6435" s="196"/>
      <c r="L6435" s="223"/>
    </row>
    <row r="6436" spans="1:12" ht="15">
      <c r="A6436" s="195"/>
      <c r="B6436" s="277"/>
      <c r="C6436" s="244"/>
      <c r="D6436" s="244"/>
      <c r="E6436" s="243"/>
      <c r="F6436" s="246"/>
      <c r="G6436" s="196"/>
      <c r="H6436" s="196"/>
      <c r="I6436" s="196"/>
      <c r="J6436" s="196"/>
      <c r="K6436" s="196"/>
      <c r="L6436" s="223"/>
    </row>
    <row r="6437" spans="1:12" ht="15">
      <c r="A6437" s="195"/>
      <c r="B6437" s="277"/>
      <c r="C6437" s="244"/>
      <c r="D6437" s="244"/>
      <c r="E6437" s="243"/>
      <c r="F6437" s="246"/>
      <c r="G6437" s="196"/>
      <c r="H6437" s="196"/>
      <c r="I6437" s="196"/>
      <c r="J6437" s="196"/>
      <c r="K6437" s="196"/>
      <c r="L6437" s="223"/>
    </row>
    <row r="6438" spans="1:12" ht="15">
      <c r="A6438" s="195"/>
      <c r="B6438" s="277"/>
      <c r="C6438" s="244"/>
      <c r="D6438" s="244"/>
      <c r="E6438" s="243"/>
      <c r="F6438" s="246"/>
      <c r="G6438" s="196"/>
      <c r="H6438" s="196"/>
      <c r="I6438" s="196"/>
      <c r="J6438" s="196"/>
      <c r="K6438" s="196"/>
      <c r="L6438" s="223"/>
    </row>
    <row r="6439" spans="1:12" ht="15">
      <c r="A6439" s="195"/>
      <c r="B6439" s="277"/>
      <c r="C6439" s="244"/>
      <c r="D6439" s="244"/>
      <c r="E6439" s="243"/>
      <c r="F6439" s="246"/>
      <c r="G6439" s="196"/>
      <c r="H6439" s="196"/>
      <c r="I6439" s="196"/>
      <c r="J6439" s="196"/>
      <c r="K6439" s="196"/>
      <c r="L6439" s="223"/>
    </row>
    <row r="6440" spans="1:12" ht="15">
      <c r="A6440" s="195"/>
      <c r="B6440" s="277"/>
      <c r="C6440" s="244"/>
      <c r="D6440" s="244"/>
      <c r="E6440" s="243"/>
      <c r="F6440" s="246"/>
      <c r="G6440" s="196"/>
      <c r="H6440" s="196"/>
      <c r="I6440" s="196"/>
      <c r="J6440" s="196"/>
      <c r="K6440" s="196"/>
      <c r="L6440" s="223"/>
    </row>
    <row r="6441" spans="1:12" ht="15">
      <c r="A6441" s="195"/>
      <c r="B6441" s="277"/>
      <c r="C6441" s="244"/>
      <c r="D6441" s="244"/>
      <c r="E6441" s="243"/>
      <c r="F6441" s="246"/>
      <c r="G6441" s="196"/>
      <c r="H6441" s="196"/>
      <c r="I6441" s="196"/>
      <c r="J6441" s="196"/>
      <c r="K6441" s="196"/>
      <c r="L6441" s="223"/>
    </row>
    <row r="6442" spans="1:12" ht="15">
      <c r="A6442" s="195"/>
      <c r="B6442" s="277"/>
      <c r="C6442" s="244"/>
      <c r="D6442" s="244"/>
      <c r="E6442" s="245"/>
      <c r="F6442" s="246"/>
      <c r="G6442" s="196"/>
      <c r="H6442" s="196"/>
      <c r="I6442" s="196"/>
      <c r="J6442" s="196"/>
      <c r="K6442" s="196"/>
      <c r="L6442" s="223"/>
    </row>
    <row r="6443" spans="1:12" ht="15">
      <c r="A6443" s="195"/>
      <c r="B6443" s="277"/>
      <c r="C6443" s="244"/>
      <c r="D6443" s="244"/>
      <c r="E6443" s="245"/>
      <c r="F6443" s="246"/>
      <c r="G6443" s="196"/>
      <c r="H6443" s="196"/>
      <c r="I6443" s="196"/>
      <c r="J6443" s="196"/>
      <c r="K6443" s="196"/>
      <c r="L6443" s="223"/>
    </row>
    <row r="6444" spans="1:12" ht="15">
      <c r="A6444" s="195"/>
      <c r="B6444" s="277"/>
      <c r="C6444" s="244"/>
      <c r="D6444" s="244"/>
      <c r="E6444" s="245"/>
      <c r="F6444" s="246"/>
      <c r="G6444" s="196"/>
      <c r="H6444" s="196"/>
      <c r="I6444" s="196"/>
      <c r="J6444" s="196"/>
      <c r="K6444" s="196"/>
      <c r="L6444" s="223"/>
    </row>
    <row r="6445" spans="1:12" ht="15">
      <c r="A6445" s="195"/>
      <c r="B6445" s="277"/>
      <c r="C6445" s="244"/>
      <c r="D6445" s="244"/>
      <c r="E6445" s="243"/>
      <c r="F6445" s="246"/>
      <c r="G6445" s="196"/>
      <c r="H6445" s="196"/>
      <c r="I6445" s="196"/>
      <c r="J6445" s="196"/>
      <c r="K6445" s="196"/>
      <c r="L6445" s="223"/>
    </row>
    <row r="6446" spans="1:12" ht="15">
      <c r="A6446" s="195"/>
      <c r="B6446" s="277"/>
      <c r="C6446" s="244"/>
      <c r="D6446" s="244"/>
      <c r="E6446" s="243"/>
      <c r="F6446" s="246"/>
      <c r="G6446" s="196"/>
      <c r="H6446" s="196"/>
      <c r="I6446" s="196"/>
      <c r="J6446" s="196"/>
      <c r="K6446" s="196"/>
      <c r="L6446" s="223"/>
    </row>
    <row r="6447" spans="1:12" ht="15">
      <c r="A6447" s="195"/>
      <c r="B6447" s="277"/>
      <c r="C6447" s="244"/>
      <c r="D6447" s="244"/>
      <c r="E6447" s="243"/>
      <c r="F6447" s="246"/>
      <c r="G6447" s="196"/>
      <c r="H6447" s="196"/>
      <c r="I6447" s="196"/>
      <c r="J6447" s="196"/>
      <c r="K6447" s="196"/>
      <c r="L6447" s="223"/>
    </row>
    <row r="6448" spans="1:12" ht="15">
      <c r="A6448" s="195"/>
      <c r="B6448" s="277"/>
      <c r="C6448" s="244"/>
      <c r="D6448" s="244"/>
      <c r="E6448" s="243"/>
      <c r="F6448" s="246"/>
      <c r="G6448" s="196"/>
      <c r="H6448" s="196"/>
      <c r="I6448" s="196"/>
      <c r="J6448" s="196"/>
      <c r="K6448" s="196"/>
      <c r="L6448" s="223"/>
    </row>
    <row r="6449" spans="1:12" ht="15">
      <c r="A6449" s="195"/>
      <c r="B6449" s="277"/>
      <c r="C6449" s="244"/>
      <c r="D6449" s="244"/>
      <c r="E6449" s="243"/>
      <c r="F6449" s="246"/>
      <c r="G6449" s="196"/>
      <c r="H6449" s="196"/>
      <c r="I6449" s="196"/>
      <c r="J6449" s="196"/>
      <c r="K6449" s="196"/>
      <c r="L6449" s="223"/>
    </row>
    <row r="6450" spans="1:12" ht="15">
      <c r="A6450" s="195"/>
      <c r="B6450" s="277"/>
      <c r="C6450" s="244"/>
      <c r="D6450" s="244"/>
      <c r="E6450" s="243"/>
      <c r="F6450" s="246"/>
      <c r="G6450" s="196"/>
      <c r="H6450" s="196"/>
      <c r="I6450" s="196"/>
      <c r="J6450" s="196"/>
      <c r="K6450" s="196"/>
      <c r="L6450" s="223"/>
    </row>
    <row r="6451" spans="1:12" ht="15">
      <c r="A6451" s="195"/>
      <c r="B6451" s="277"/>
      <c r="C6451" s="244"/>
      <c r="D6451" s="244"/>
      <c r="E6451" s="243"/>
      <c r="F6451" s="246"/>
      <c r="G6451" s="196"/>
      <c r="H6451" s="196"/>
      <c r="I6451" s="196"/>
      <c r="J6451" s="196"/>
      <c r="K6451" s="196"/>
      <c r="L6451" s="223"/>
    </row>
    <row r="6452" spans="1:12" ht="15">
      <c r="A6452" s="195"/>
      <c r="B6452" s="277"/>
      <c r="C6452" s="244"/>
      <c r="D6452" s="244"/>
      <c r="E6452" s="243"/>
      <c r="F6452" s="246"/>
      <c r="G6452" s="196"/>
      <c r="H6452" s="196"/>
      <c r="I6452" s="196"/>
      <c r="J6452" s="196"/>
      <c r="K6452" s="196"/>
      <c r="L6452" s="223"/>
    </row>
    <row r="6453" spans="1:12" ht="15">
      <c r="A6453" s="195"/>
      <c r="B6453" s="277"/>
      <c r="C6453" s="244"/>
      <c r="D6453" s="244"/>
      <c r="E6453" s="243"/>
      <c r="F6453" s="246"/>
      <c r="G6453" s="196"/>
      <c r="H6453" s="196"/>
      <c r="I6453" s="196"/>
      <c r="J6453" s="196"/>
      <c r="K6453" s="196"/>
      <c r="L6453" s="223"/>
    </row>
    <row r="6454" spans="1:12" ht="15">
      <c r="A6454" s="195"/>
      <c r="B6454" s="277"/>
      <c r="C6454" s="244"/>
      <c r="D6454" s="244"/>
      <c r="E6454" s="243"/>
      <c r="F6454" s="246"/>
      <c r="G6454" s="196"/>
      <c r="H6454" s="196"/>
      <c r="I6454" s="196"/>
      <c r="J6454" s="196"/>
      <c r="K6454" s="196"/>
      <c r="L6454" s="223"/>
    </row>
    <row r="6455" spans="1:12" ht="15">
      <c r="A6455" s="195"/>
      <c r="B6455" s="277"/>
      <c r="C6455" s="244"/>
      <c r="D6455" s="244"/>
      <c r="E6455" s="243"/>
      <c r="F6455" s="246"/>
      <c r="G6455" s="196"/>
      <c r="H6455" s="196"/>
      <c r="I6455" s="196"/>
      <c r="J6455" s="196"/>
      <c r="K6455" s="196"/>
      <c r="L6455" s="223"/>
    </row>
    <row r="6456" spans="1:12" ht="15">
      <c r="A6456" s="195"/>
      <c r="B6456" s="277"/>
      <c r="C6456" s="244"/>
      <c r="D6456" s="244"/>
      <c r="E6456" s="243"/>
      <c r="F6456" s="246"/>
      <c r="G6456" s="196"/>
      <c r="H6456" s="196"/>
      <c r="I6456" s="196"/>
      <c r="J6456" s="196"/>
      <c r="K6456" s="196"/>
      <c r="L6456" s="223"/>
    </row>
    <row r="6457" spans="1:12" ht="15">
      <c r="A6457" s="195"/>
      <c r="B6457" s="277"/>
      <c r="C6457" s="244"/>
      <c r="D6457" s="244"/>
      <c r="E6457" s="243"/>
      <c r="F6457" s="246"/>
      <c r="G6457" s="196"/>
      <c r="H6457" s="196"/>
      <c r="I6457" s="196"/>
      <c r="J6457" s="196"/>
      <c r="K6457" s="196"/>
      <c r="L6457" s="223"/>
    </row>
    <row r="6458" spans="1:12" ht="15">
      <c r="A6458" s="195"/>
      <c r="B6458" s="277"/>
      <c r="C6458" s="244"/>
      <c r="D6458" s="244"/>
      <c r="E6458" s="243"/>
      <c r="F6458" s="246"/>
      <c r="G6458" s="196"/>
      <c r="H6458" s="196"/>
      <c r="I6458" s="196"/>
      <c r="J6458" s="196"/>
      <c r="K6458" s="196"/>
      <c r="L6458" s="223"/>
    </row>
    <row r="6459" spans="1:12" ht="15">
      <c r="A6459" s="195"/>
      <c r="B6459" s="277"/>
      <c r="C6459" s="244"/>
      <c r="D6459" s="244"/>
      <c r="E6459" s="243"/>
      <c r="F6459" s="246"/>
      <c r="G6459" s="196"/>
      <c r="H6459" s="196"/>
      <c r="I6459" s="196"/>
      <c r="J6459" s="196"/>
      <c r="K6459" s="196"/>
      <c r="L6459" s="223"/>
    </row>
    <row r="6460" spans="1:12" ht="15">
      <c r="A6460" s="195"/>
      <c r="B6460" s="277"/>
      <c r="C6460" s="244"/>
      <c r="D6460" s="244"/>
      <c r="E6460" s="243"/>
      <c r="F6460" s="246"/>
      <c r="G6460" s="196"/>
      <c r="H6460" s="196"/>
      <c r="I6460" s="196"/>
      <c r="J6460" s="196"/>
      <c r="K6460" s="196"/>
      <c r="L6460" s="223"/>
    </row>
    <row r="6461" spans="1:12" ht="15">
      <c r="A6461" s="195"/>
      <c r="B6461" s="277"/>
      <c r="C6461" s="244"/>
      <c r="D6461" s="244"/>
      <c r="E6461" s="243"/>
      <c r="F6461" s="246"/>
      <c r="G6461" s="196"/>
      <c r="H6461" s="196"/>
      <c r="I6461" s="196"/>
      <c r="J6461" s="196"/>
      <c r="K6461" s="196"/>
      <c r="L6461" s="223"/>
    </row>
    <row r="6462" spans="1:12" ht="15">
      <c r="A6462" s="195"/>
      <c r="B6462" s="277"/>
      <c r="C6462" s="244"/>
      <c r="D6462" s="244"/>
      <c r="E6462" s="243"/>
      <c r="F6462" s="246"/>
      <c r="G6462" s="196"/>
      <c r="H6462" s="196"/>
      <c r="I6462" s="196"/>
      <c r="J6462" s="196"/>
      <c r="K6462" s="196"/>
      <c r="L6462" s="223"/>
    </row>
    <row r="6463" spans="1:12" ht="15">
      <c r="A6463" s="195"/>
      <c r="B6463" s="277"/>
      <c r="C6463" s="244"/>
      <c r="D6463" s="244"/>
      <c r="E6463" s="243"/>
      <c r="F6463" s="246"/>
      <c r="G6463" s="196"/>
      <c r="H6463" s="196"/>
      <c r="I6463" s="196"/>
      <c r="J6463" s="196"/>
      <c r="K6463" s="196"/>
      <c r="L6463" s="223"/>
    </row>
    <row r="6464" spans="1:12" ht="15">
      <c r="A6464" s="195"/>
      <c r="B6464" s="277"/>
      <c r="C6464" s="244"/>
      <c r="D6464" s="244"/>
      <c r="E6464" s="243"/>
      <c r="F6464" s="246"/>
      <c r="G6464" s="196"/>
      <c r="H6464" s="196"/>
      <c r="I6464" s="196"/>
      <c r="J6464" s="196"/>
      <c r="K6464" s="196"/>
      <c r="L6464" s="223"/>
    </row>
    <row r="6465" spans="1:12" ht="15">
      <c r="A6465" s="195"/>
      <c r="B6465" s="277"/>
      <c r="C6465" s="244"/>
      <c r="D6465" s="244"/>
      <c r="E6465" s="243"/>
      <c r="F6465" s="246"/>
      <c r="G6465" s="196"/>
      <c r="H6465" s="196"/>
      <c r="I6465" s="196"/>
      <c r="J6465" s="196"/>
      <c r="K6465" s="196"/>
      <c r="L6465" s="223"/>
    </row>
    <row r="6466" spans="1:12" ht="25.5" customHeight="1">
      <c r="A6466" s="195"/>
      <c r="B6466" s="277"/>
      <c r="C6466" s="244"/>
      <c r="D6466" s="244"/>
      <c r="E6466" s="243"/>
      <c r="F6466" s="246"/>
      <c r="G6466" s="196"/>
      <c r="H6466" s="196"/>
      <c r="I6466" s="196"/>
      <c r="J6466" s="196"/>
      <c r="K6466" s="196"/>
      <c r="L6466" s="223"/>
    </row>
    <row r="6467" spans="1:12" ht="15">
      <c r="A6467" s="195"/>
      <c r="B6467" s="277"/>
      <c r="C6467" s="244"/>
      <c r="D6467" s="244"/>
      <c r="E6467" s="243"/>
      <c r="F6467" s="246"/>
      <c r="G6467" s="196"/>
      <c r="H6467" s="196"/>
      <c r="I6467" s="196"/>
      <c r="J6467" s="196"/>
      <c r="K6467" s="196"/>
      <c r="L6467" s="223"/>
    </row>
    <row r="6468" spans="1:12" ht="15">
      <c r="A6468" s="195"/>
      <c r="B6468" s="277"/>
      <c r="C6468" s="244"/>
      <c r="D6468" s="244"/>
      <c r="E6468" s="243"/>
      <c r="F6468" s="246"/>
      <c r="G6468" s="196"/>
      <c r="H6468" s="196"/>
      <c r="I6468" s="196"/>
      <c r="J6468" s="196"/>
      <c r="K6468" s="196"/>
      <c r="L6468" s="223"/>
    </row>
    <row r="6469" spans="1:12" ht="15">
      <c r="A6469" s="195"/>
      <c r="B6469" s="277"/>
      <c r="C6469" s="244"/>
      <c r="D6469" s="244"/>
      <c r="E6469" s="243"/>
      <c r="F6469" s="246"/>
      <c r="G6469" s="196"/>
      <c r="H6469" s="196"/>
      <c r="I6469" s="196"/>
      <c r="J6469" s="196"/>
      <c r="K6469" s="196"/>
      <c r="L6469" s="223"/>
    </row>
    <row r="6470" spans="1:12" ht="15">
      <c r="A6470" s="195"/>
      <c r="B6470" s="277"/>
      <c r="C6470" s="244"/>
      <c r="D6470" s="244"/>
      <c r="E6470" s="243"/>
      <c r="F6470" s="246"/>
      <c r="G6470" s="196"/>
      <c r="H6470" s="196"/>
      <c r="I6470" s="196"/>
      <c r="J6470" s="196"/>
      <c r="K6470" s="196"/>
      <c r="L6470" s="223"/>
    </row>
    <row r="6471" spans="1:12" ht="15">
      <c r="A6471" s="195"/>
      <c r="B6471" s="277"/>
      <c r="C6471" s="244"/>
      <c r="D6471" s="244"/>
      <c r="E6471" s="243"/>
      <c r="F6471" s="246"/>
      <c r="G6471" s="196"/>
      <c r="H6471" s="196"/>
      <c r="I6471" s="196"/>
      <c r="J6471" s="196"/>
      <c r="K6471" s="196"/>
      <c r="L6471" s="223"/>
    </row>
    <row r="6472" spans="1:12" ht="15">
      <c r="A6472" s="195"/>
      <c r="B6472" s="277"/>
      <c r="C6472" s="244"/>
      <c r="D6472" s="244"/>
      <c r="E6472" s="243"/>
      <c r="F6472" s="246"/>
      <c r="G6472" s="196"/>
      <c r="H6472" s="196"/>
      <c r="I6472" s="196"/>
      <c r="J6472" s="196"/>
      <c r="K6472" s="196"/>
      <c r="L6472" s="223"/>
    </row>
    <row r="6473" spans="1:12" ht="15">
      <c r="A6473" s="195"/>
      <c r="B6473" s="277"/>
      <c r="C6473" s="244"/>
      <c r="D6473" s="244"/>
      <c r="E6473" s="243"/>
      <c r="F6473" s="246"/>
      <c r="G6473" s="196"/>
      <c r="H6473" s="196"/>
      <c r="I6473" s="196"/>
      <c r="J6473" s="196"/>
      <c r="K6473" s="196"/>
      <c r="L6473" s="223"/>
    </row>
    <row r="6474" spans="1:12" ht="15">
      <c r="A6474" s="195"/>
      <c r="B6474" s="277"/>
      <c r="C6474" s="244"/>
      <c r="D6474" s="244"/>
      <c r="E6474" s="243"/>
      <c r="F6474" s="246"/>
      <c r="G6474" s="196"/>
      <c r="H6474" s="196"/>
      <c r="I6474" s="196"/>
      <c r="J6474" s="196"/>
      <c r="K6474" s="196"/>
      <c r="L6474" s="223"/>
    </row>
    <row r="6475" spans="1:12" ht="15">
      <c r="A6475" s="195"/>
      <c r="B6475" s="277"/>
      <c r="C6475" s="244"/>
      <c r="D6475" s="244"/>
      <c r="E6475" s="243"/>
      <c r="F6475" s="246"/>
      <c r="G6475" s="196"/>
      <c r="H6475" s="196"/>
      <c r="I6475" s="196"/>
      <c r="J6475" s="196"/>
      <c r="K6475" s="196"/>
      <c r="L6475" s="223"/>
    </row>
    <row r="6476" spans="1:12" ht="15">
      <c r="A6476" s="195"/>
      <c r="B6476" s="277"/>
      <c r="C6476" s="244"/>
      <c r="D6476" s="244"/>
      <c r="E6476" s="243"/>
      <c r="F6476" s="246"/>
      <c r="G6476" s="196"/>
      <c r="H6476" s="196"/>
      <c r="I6476" s="196"/>
      <c r="J6476" s="196"/>
      <c r="K6476" s="196"/>
      <c r="L6476" s="223"/>
    </row>
    <row r="6477" spans="1:12" ht="15">
      <c r="A6477" s="195"/>
      <c r="B6477" s="277"/>
      <c r="C6477" s="244"/>
      <c r="D6477" s="244"/>
      <c r="E6477" s="243"/>
      <c r="F6477" s="246"/>
      <c r="G6477" s="196"/>
      <c r="H6477" s="196"/>
      <c r="I6477" s="196"/>
      <c r="J6477" s="196"/>
      <c r="K6477" s="196"/>
      <c r="L6477" s="223"/>
    </row>
    <row r="6478" spans="1:12" ht="15">
      <c r="A6478" s="195"/>
      <c r="B6478" s="277"/>
      <c r="C6478" s="244"/>
      <c r="D6478" s="244"/>
      <c r="E6478" s="243"/>
      <c r="F6478" s="246"/>
      <c r="G6478" s="196"/>
      <c r="H6478" s="196"/>
      <c r="I6478" s="196"/>
      <c r="J6478" s="196"/>
      <c r="K6478" s="196"/>
      <c r="L6478" s="223"/>
    </row>
    <row r="6479" spans="1:12" ht="15">
      <c r="A6479" s="195"/>
      <c r="B6479" s="277"/>
      <c r="C6479" s="244"/>
      <c r="D6479" s="244"/>
      <c r="E6479" s="243"/>
      <c r="F6479" s="246"/>
      <c r="G6479" s="196"/>
      <c r="H6479" s="196"/>
      <c r="I6479" s="196"/>
      <c r="J6479" s="196"/>
      <c r="K6479" s="196"/>
      <c r="L6479" s="223"/>
    </row>
    <row r="6480" spans="1:12" ht="15">
      <c r="A6480" s="195"/>
      <c r="B6480" s="277"/>
      <c r="C6480" s="244"/>
      <c r="D6480" s="244"/>
      <c r="E6480" s="243"/>
      <c r="F6480" s="246"/>
      <c r="G6480" s="196"/>
      <c r="H6480" s="196"/>
      <c r="I6480" s="196"/>
      <c r="J6480" s="196"/>
      <c r="K6480" s="196"/>
      <c r="L6480" s="223"/>
    </row>
    <row r="6481" spans="1:12" ht="15">
      <c r="A6481" s="195"/>
      <c r="B6481" s="277"/>
      <c r="C6481" s="244"/>
      <c r="D6481" s="244"/>
      <c r="E6481" s="243"/>
      <c r="F6481" s="246"/>
      <c r="G6481" s="196"/>
      <c r="H6481" s="196"/>
      <c r="I6481" s="196"/>
      <c r="J6481" s="196"/>
      <c r="K6481" s="196"/>
      <c r="L6481" s="223"/>
    </row>
    <row r="6482" spans="1:12" ht="15">
      <c r="A6482" s="195"/>
      <c r="B6482" s="277"/>
      <c r="C6482" s="244"/>
      <c r="D6482" s="244"/>
      <c r="E6482" s="243"/>
      <c r="F6482" s="246"/>
      <c r="G6482" s="196"/>
      <c r="H6482" s="196"/>
      <c r="I6482" s="196"/>
      <c r="J6482" s="196"/>
      <c r="K6482" s="196"/>
      <c r="L6482" s="223"/>
    </row>
    <row r="6483" spans="1:12" ht="15">
      <c r="A6483" s="195"/>
      <c r="B6483" s="277"/>
      <c r="C6483" s="244"/>
      <c r="D6483" s="244"/>
      <c r="E6483" s="243"/>
      <c r="F6483" s="246"/>
      <c r="G6483" s="196"/>
      <c r="H6483" s="196"/>
      <c r="I6483" s="196"/>
      <c r="J6483" s="196"/>
      <c r="K6483" s="196"/>
      <c r="L6483" s="223"/>
    </row>
    <row r="6484" spans="1:12" ht="15">
      <c r="A6484" s="195"/>
      <c r="B6484" s="277"/>
      <c r="C6484" s="244"/>
      <c r="D6484" s="244"/>
      <c r="E6484" s="243"/>
      <c r="F6484" s="246"/>
      <c r="G6484" s="196"/>
      <c r="H6484" s="196"/>
      <c r="I6484" s="196"/>
      <c r="J6484" s="196"/>
      <c r="K6484" s="196"/>
      <c r="L6484" s="223"/>
    </row>
    <row r="6485" spans="1:12" ht="15">
      <c r="A6485" s="195"/>
      <c r="B6485" s="277"/>
      <c r="C6485" s="244"/>
      <c r="D6485" s="244"/>
      <c r="E6485" s="243"/>
      <c r="F6485" s="246"/>
      <c r="G6485" s="196"/>
      <c r="H6485" s="196"/>
      <c r="I6485" s="196"/>
      <c r="J6485" s="196"/>
      <c r="K6485" s="196"/>
      <c r="L6485" s="223"/>
    </row>
    <row r="6486" spans="1:12" ht="15">
      <c r="A6486" s="195"/>
      <c r="B6486" s="277"/>
      <c r="C6486" s="244"/>
      <c r="D6486" s="244"/>
      <c r="E6486" s="243"/>
      <c r="F6486" s="246"/>
      <c r="G6486" s="196"/>
      <c r="H6486" s="196"/>
      <c r="I6486" s="196"/>
      <c r="J6486" s="196"/>
      <c r="K6486" s="196"/>
      <c r="L6486" s="223"/>
    </row>
    <row r="6487" spans="1:12" ht="15">
      <c r="A6487" s="195"/>
      <c r="B6487" s="277"/>
      <c r="C6487" s="244"/>
      <c r="D6487" s="244"/>
      <c r="E6487" s="243"/>
      <c r="F6487" s="246"/>
      <c r="G6487" s="196"/>
      <c r="H6487" s="196"/>
      <c r="I6487" s="196"/>
      <c r="J6487" s="196"/>
      <c r="K6487" s="196"/>
      <c r="L6487" s="223"/>
    </row>
    <row r="6488" spans="1:12" ht="15">
      <c r="A6488" s="195"/>
      <c r="B6488" s="277"/>
      <c r="C6488" s="244"/>
      <c r="D6488" s="244"/>
      <c r="E6488" s="243"/>
      <c r="F6488" s="246"/>
      <c r="G6488" s="196"/>
      <c r="H6488" s="196"/>
      <c r="I6488" s="196"/>
      <c r="J6488" s="196"/>
      <c r="K6488" s="196"/>
      <c r="L6488" s="223"/>
    </row>
    <row r="6489" spans="1:12" ht="15">
      <c r="A6489" s="195"/>
      <c r="B6489" s="277"/>
      <c r="C6489" s="244"/>
      <c r="D6489" s="244"/>
      <c r="E6489" s="243"/>
      <c r="F6489" s="246"/>
      <c r="G6489" s="196"/>
      <c r="H6489" s="196"/>
      <c r="I6489" s="196"/>
      <c r="J6489" s="196"/>
      <c r="K6489" s="196"/>
      <c r="L6489" s="223"/>
    </row>
    <row r="6490" spans="1:12" ht="15">
      <c r="A6490" s="195"/>
      <c r="B6490" s="277"/>
      <c r="C6490" s="244"/>
      <c r="D6490" s="244"/>
      <c r="E6490" s="243"/>
      <c r="F6490" s="246"/>
      <c r="G6490" s="196"/>
      <c r="H6490" s="196"/>
      <c r="I6490" s="196"/>
      <c r="J6490" s="196"/>
      <c r="K6490" s="196"/>
      <c r="L6490" s="223"/>
    </row>
    <row r="6491" spans="1:12" ht="15">
      <c r="A6491" s="195"/>
      <c r="B6491" s="277"/>
      <c r="C6491" s="244"/>
      <c r="D6491" s="244"/>
      <c r="E6491" s="243"/>
      <c r="F6491" s="246"/>
      <c r="G6491" s="196"/>
      <c r="H6491" s="196"/>
      <c r="I6491" s="196"/>
      <c r="J6491" s="196"/>
      <c r="K6491" s="196"/>
      <c r="L6491" s="223"/>
    </row>
    <row r="6492" spans="1:12" ht="15">
      <c r="A6492" s="195"/>
      <c r="B6492" s="277"/>
      <c r="C6492" s="244"/>
      <c r="D6492" s="244"/>
      <c r="E6492" s="243"/>
      <c r="F6492" s="246"/>
      <c r="G6492" s="196"/>
      <c r="H6492" s="196"/>
      <c r="I6492" s="196"/>
      <c r="J6492" s="196"/>
      <c r="K6492" s="196"/>
      <c r="L6492" s="223"/>
    </row>
    <row r="6493" spans="1:12" ht="15">
      <c r="A6493" s="195"/>
      <c r="B6493" s="277"/>
      <c r="C6493" s="244"/>
      <c r="D6493" s="244"/>
      <c r="E6493" s="243"/>
      <c r="F6493" s="246"/>
      <c r="G6493" s="196"/>
      <c r="H6493" s="196"/>
      <c r="I6493" s="196"/>
      <c r="J6493" s="196"/>
      <c r="K6493" s="196"/>
      <c r="L6493" s="223"/>
    </row>
    <row r="6494" spans="1:12" ht="15">
      <c r="A6494" s="195"/>
      <c r="B6494" s="277"/>
      <c r="C6494" s="244"/>
      <c r="D6494" s="244"/>
      <c r="E6494" s="243"/>
      <c r="F6494" s="246"/>
      <c r="G6494" s="196"/>
      <c r="H6494" s="196"/>
      <c r="I6494" s="196"/>
      <c r="J6494" s="196"/>
      <c r="K6494" s="196"/>
      <c r="L6494" s="223"/>
    </row>
    <row r="6495" spans="1:12" ht="15">
      <c r="A6495" s="195"/>
      <c r="B6495" s="277"/>
      <c r="C6495" s="244"/>
      <c r="D6495" s="244"/>
      <c r="E6495" s="243"/>
      <c r="F6495" s="246"/>
      <c r="G6495" s="196"/>
      <c r="H6495" s="196"/>
      <c r="I6495" s="196"/>
      <c r="J6495" s="196"/>
      <c r="K6495" s="196"/>
      <c r="L6495" s="223"/>
    </row>
    <row r="6496" spans="1:12" ht="15">
      <c r="A6496" s="195"/>
      <c r="B6496" s="277"/>
      <c r="C6496" s="244"/>
      <c r="D6496" s="244"/>
      <c r="E6496" s="243"/>
      <c r="F6496" s="246"/>
      <c r="G6496" s="196"/>
      <c r="H6496" s="196"/>
      <c r="I6496" s="196"/>
      <c r="J6496" s="196"/>
      <c r="K6496" s="196"/>
      <c r="L6496" s="223"/>
    </row>
    <row r="6497" spans="1:12" ht="15">
      <c r="A6497" s="195"/>
      <c r="B6497" s="277"/>
      <c r="C6497" s="244"/>
      <c r="D6497" s="244"/>
      <c r="E6497" s="243"/>
      <c r="F6497" s="246"/>
      <c r="G6497" s="196"/>
      <c r="H6497" s="196"/>
      <c r="I6497" s="196"/>
      <c r="J6497" s="196"/>
      <c r="K6497" s="196"/>
      <c r="L6497" s="223"/>
    </row>
    <row r="6498" spans="1:12" ht="15">
      <c r="A6498" s="195"/>
      <c r="B6498" s="277"/>
      <c r="C6498" s="244"/>
      <c r="D6498" s="244"/>
      <c r="E6498" s="243"/>
      <c r="F6498" s="246"/>
      <c r="G6498" s="196"/>
      <c r="H6498" s="196"/>
      <c r="I6498" s="196"/>
      <c r="J6498" s="196"/>
      <c r="K6498" s="196"/>
      <c r="L6498" s="223"/>
    </row>
    <row r="6499" spans="1:12" ht="15">
      <c r="A6499" s="195"/>
      <c r="B6499" s="277"/>
      <c r="C6499" s="244"/>
      <c r="D6499" s="244"/>
      <c r="E6499" s="243"/>
      <c r="F6499" s="246"/>
      <c r="G6499" s="196"/>
      <c r="H6499" s="196"/>
      <c r="I6499" s="196"/>
      <c r="J6499" s="196"/>
      <c r="K6499" s="196"/>
      <c r="L6499" s="223"/>
    </row>
    <row r="6500" spans="1:12" ht="15">
      <c r="A6500" s="195"/>
      <c r="B6500" s="277"/>
      <c r="C6500" s="244"/>
      <c r="D6500" s="244"/>
      <c r="E6500" s="243"/>
      <c r="F6500" s="246"/>
      <c r="G6500" s="196"/>
      <c r="H6500" s="196"/>
      <c r="I6500" s="196"/>
      <c r="J6500" s="196"/>
      <c r="K6500" s="196"/>
      <c r="L6500" s="223"/>
    </row>
    <row r="6501" spans="1:12" ht="15">
      <c r="A6501" s="195"/>
      <c r="B6501" s="277"/>
      <c r="C6501" s="244"/>
      <c r="D6501" s="244"/>
      <c r="E6501" s="243"/>
      <c r="F6501" s="246"/>
      <c r="G6501" s="196"/>
      <c r="H6501" s="196"/>
      <c r="I6501" s="196"/>
      <c r="J6501" s="196"/>
      <c r="K6501" s="196"/>
      <c r="L6501" s="223"/>
    </row>
    <row r="6502" spans="1:12" ht="15">
      <c r="A6502" s="195"/>
      <c r="B6502" s="277"/>
      <c r="C6502" s="244"/>
      <c r="D6502" s="244"/>
      <c r="E6502" s="243"/>
      <c r="F6502" s="246"/>
      <c r="G6502" s="196"/>
      <c r="H6502" s="196"/>
      <c r="I6502" s="196"/>
      <c r="J6502" s="196"/>
      <c r="K6502" s="196"/>
      <c r="L6502" s="223"/>
    </row>
    <row r="6503" spans="1:12" ht="15">
      <c r="A6503" s="195"/>
      <c r="B6503" s="277"/>
      <c r="C6503" s="244"/>
      <c r="D6503" s="244"/>
      <c r="E6503" s="243"/>
      <c r="F6503" s="246"/>
      <c r="G6503" s="196"/>
      <c r="H6503" s="196"/>
      <c r="I6503" s="196"/>
      <c r="J6503" s="196"/>
      <c r="K6503" s="196"/>
      <c r="L6503" s="223"/>
    </row>
    <row r="6504" spans="1:12" ht="15">
      <c r="A6504" s="195"/>
      <c r="B6504" s="277"/>
      <c r="C6504" s="244"/>
      <c r="D6504" s="244"/>
      <c r="E6504" s="243"/>
      <c r="F6504" s="246"/>
      <c r="G6504" s="196"/>
      <c r="H6504" s="196"/>
      <c r="I6504" s="196"/>
      <c r="J6504" s="196"/>
      <c r="K6504" s="196"/>
      <c r="L6504" s="223"/>
    </row>
    <row r="6505" spans="1:12" ht="15">
      <c r="A6505" s="195"/>
      <c r="B6505" s="277"/>
      <c r="C6505" s="244"/>
      <c r="D6505" s="244"/>
      <c r="E6505" s="243"/>
      <c r="F6505" s="246"/>
      <c r="G6505" s="196"/>
      <c r="H6505" s="196"/>
      <c r="I6505" s="196"/>
      <c r="J6505" s="196"/>
      <c r="K6505" s="196"/>
      <c r="L6505" s="223"/>
    </row>
    <row r="6506" spans="1:12" ht="15">
      <c r="A6506" s="195"/>
      <c r="B6506" s="277"/>
      <c r="C6506" s="244"/>
      <c r="D6506" s="244"/>
      <c r="E6506" s="243"/>
      <c r="F6506" s="246"/>
      <c r="G6506" s="196"/>
      <c r="H6506" s="196"/>
      <c r="I6506" s="196"/>
      <c r="J6506" s="196"/>
      <c r="K6506" s="196"/>
      <c r="L6506" s="223"/>
    </row>
    <row r="6507" spans="1:12" ht="15">
      <c r="A6507" s="195"/>
      <c r="B6507" s="277"/>
      <c r="C6507" s="244"/>
      <c r="D6507" s="244"/>
      <c r="E6507" s="243"/>
      <c r="F6507" s="246"/>
      <c r="G6507" s="196"/>
      <c r="H6507" s="196"/>
      <c r="I6507" s="196"/>
      <c r="J6507" s="196"/>
      <c r="K6507" s="196"/>
      <c r="L6507" s="223"/>
    </row>
    <row r="6508" spans="1:12" ht="15">
      <c r="A6508" s="195"/>
      <c r="B6508" s="277"/>
      <c r="C6508" s="244"/>
      <c r="D6508" s="244"/>
      <c r="E6508" s="243"/>
      <c r="F6508" s="246"/>
      <c r="G6508" s="196"/>
      <c r="H6508" s="196"/>
      <c r="I6508" s="196"/>
      <c r="J6508" s="196"/>
      <c r="K6508" s="196"/>
      <c r="L6508" s="223"/>
    </row>
    <row r="6509" spans="1:12" ht="15">
      <c r="A6509" s="195"/>
      <c r="B6509" s="277"/>
      <c r="C6509" s="244"/>
      <c r="D6509" s="244"/>
      <c r="E6509" s="243"/>
      <c r="F6509" s="246"/>
      <c r="G6509" s="196"/>
      <c r="H6509" s="196"/>
      <c r="I6509" s="196"/>
      <c r="J6509" s="196"/>
      <c r="K6509" s="196"/>
      <c r="L6509" s="223"/>
    </row>
    <row r="6510" spans="1:12" ht="15">
      <c r="A6510" s="195"/>
      <c r="B6510" s="277"/>
      <c r="C6510" s="244"/>
      <c r="D6510" s="244"/>
      <c r="E6510" s="243"/>
      <c r="F6510" s="246"/>
      <c r="G6510" s="196"/>
      <c r="H6510" s="196"/>
      <c r="I6510" s="196"/>
      <c r="J6510" s="196"/>
      <c r="K6510" s="196"/>
      <c r="L6510" s="223"/>
    </row>
    <row r="6511" spans="1:12" ht="15">
      <c r="A6511" s="195"/>
      <c r="B6511" s="277"/>
      <c r="C6511" s="244"/>
      <c r="D6511" s="244"/>
      <c r="E6511" s="243"/>
      <c r="F6511" s="246"/>
      <c r="G6511" s="196"/>
      <c r="H6511" s="196"/>
      <c r="I6511" s="196"/>
      <c r="J6511" s="196"/>
      <c r="K6511" s="196"/>
      <c r="L6511" s="223"/>
    </row>
    <row r="6512" spans="1:12" ht="15">
      <c r="A6512" s="195"/>
      <c r="B6512" s="277"/>
      <c r="C6512" s="244"/>
      <c r="D6512" s="244"/>
      <c r="E6512" s="243"/>
      <c r="F6512" s="246"/>
      <c r="G6512" s="196"/>
      <c r="H6512" s="196"/>
      <c r="I6512" s="196"/>
      <c r="J6512" s="196"/>
      <c r="K6512" s="196"/>
      <c r="L6512" s="223"/>
    </row>
    <row r="6513" spans="1:12" ht="15">
      <c r="A6513" s="195"/>
      <c r="B6513" s="277"/>
      <c r="C6513" s="244"/>
      <c r="D6513" s="244"/>
      <c r="E6513" s="243"/>
      <c r="F6513" s="246"/>
      <c r="G6513" s="196"/>
      <c r="H6513" s="196"/>
      <c r="I6513" s="196"/>
      <c r="J6513" s="196"/>
      <c r="K6513" s="196"/>
      <c r="L6513" s="223"/>
    </row>
    <row r="6514" spans="1:12" ht="15">
      <c r="A6514" s="195"/>
      <c r="B6514" s="277"/>
      <c r="C6514" s="244"/>
      <c r="D6514" s="244"/>
      <c r="E6514" s="243"/>
      <c r="F6514" s="246"/>
      <c r="G6514" s="196"/>
      <c r="H6514" s="196"/>
      <c r="I6514" s="196"/>
      <c r="J6514" s="196"/>
      <c r="K6514" s="196"/>
      <c r="L6514" s="223"/>
    </row>
    <row r="6515" spans="1:12" ht="15">
      <c r="A6515" s="195"/>
      <c r="B6515" s="277"/>
      <c r="C6515" s="244"/>
      <c r="D6515" s="244"/>
      <c r="E6515" s="243"/>
      <c r="F6515" s="246"/>
      <c r="G6515" s="196"/>
      <c r="H6515" s="196"/>
      <c r="I6515" s="196"/>
      <c r="J6515" s="196"/>
      <c r="K6515" s="196"/>
      <c r="L6515" s="223"/>
    </row>
    <row r="6516" spans="1:12" ht="15">
      <c r="A6516" s="195"/>
      <c r="B6516" s="277"/>
      <c r="C6516" s="244"/>
      <c r="D6516" s="244"/>
      <c r="E6516" s="243"/>
      <c r="F6516" s="246"/>
      <c r="G6516" s="196"/>
      <c r="H6516" s="196"/>
      <c r="I6516" s="196"/>
      <c r="J6516" s="196"/>
      <c r="K6516" s="196"/>
      <c r="L6516" s="223"/>
    </row>
    <row r="6517" spans="1:12" ht="15">
      <c r="A6517" s="195"/>
      <c r="B6517" s="277"/>
      <c r="C6517" s="244"/>
      <c r="D6517" s="244"/>
      <c r="E6517" s="243"/>
      <c r="F6517" s="246"/>
      <c r="G6517" s="196"/>
      <c r="H6517" s="196"/>
      <c r="I6517" s="196"/>
      <c r="J6517" s="196"/>
      <c r="K6517" s="196"/>
      <c r="L6517" s="223"/>
    </row>
    <row r="6518" spans="1:12" ht="15">
      <c r="A6518" s="195"/>
      <c r="B6518" s="277"/>
      <c r="C6518" s="244"/>
      <c r="D6518" s="244"/>
      <c r="E6518" s="243"/>
      <c r="F6518" s="246"/>
      <c r="G6518" s="196"/>
      <c r="H6518" s="196"/>
      <c r="I6518" s="196"/>
      <c r="J6518" s="196"/>
      <c r="K6518" s="196"/>
      <c r="L6518" s="223"/>
    </row>
    <row r="6519" spans="1:12" ht="15">
      <c r="A6519" s="195"/>
      <c r="B6519" s="277"/>
      <c r="C6519" s="244"/>
      <c r="D6519" s="244"/>
      <c r="E6519" s="243"/>
      <c r="F6519" s="246"/>
      <c r="G6519" s="196"/>
      <c r="H6519" s="196"/>
      <c r="I6519" s="196"/>
      <c r="J6519" s="196"/>
      <c r="K6519" s="196"/>
      <c r="L6519" s="223"/>
    </row>
    <row r="6520" spans="1:12" ht="15">
      <c r="A6520" s="195"/>
      <c r="B6520" s="277"/>
      <c r="C6520" s="244"/>
      <c r="D6520" s="244"/>
      <c r="E6520" s="243"/>
      <c r="F6520" s="246"/>
      <c r="G6520" s="196"/>
      <c r="H6520" s="196"/>
      <c r="I6520" s="196"/>
      <c r="J6520" s="196"/>
      <c r="K6520" s="196"/>
      <c r="L6520" s="223"/>
    </row>
    <row r="6521" spans="1:12" ht="15">
      <c r="A6521" s="195"/>
      <c r="B6521" s="277"/>
      <c r="C6521" s="244"/>
      <c r="D6521" s="244"/>
      <c r="E6521" s="243"/>
      <c r="F6521" s="246"/>
      <c r="G6521" s="196"/>
      <c r="H6521" s="196"/>
      <c r="I6521" s="196"/>
      <c r="J6521" s="196"/>
      <c r="K6521" s="196"/>
      <c r="L6521" s="223"/>
    </row>
    <row r="6522" spans="1:12" ht="15">
      <c r="A6522" s="195"/>
      <c r="B6522" s="277"/>
      <c r="C6522" s="244"/>
      <c r="D6522" s="244"/>
      <c r="E6522" s="243"/>
      <c r="F6522" s="246"/>
      <c r="G6522" s="196"/>
      <c r="H6522" s="196"/>
      <c r="I6522" s="196"/>
      <c r="J6522" s="196"/>
      <c r="K6522" s="196"/>
      <c r="L6522" s="223"/>
    </row>
    <row r="6523" spans="1:12" ht="15">
      <c r="A6523" s="195"/>
      <c r="B6523" s="277"/>
      <c r="C6523" s="244"/>
      <c r="D6523" s="244"/>
      <c r="E6523" s="243"/>
      <c r="F6523" s="246"/>
      <c r="G6523" s="196"/>
      <c r="H6523" s="196"/>
      <c r="I6523" s="196"/>
      <c r="J6523" s="196"/>
      <c r="K6523" s="196"/>
      <c r="L6523" s="223"/>
    </row>
    <row r="6524" spans="1:12" ht="15">
      <c r="A6524" s="195"/>
      <c r="B6524" s="277"/>
      <c r="C6524" s="244"/>
      <c r="D6524" s="244"/>
      <c r="E6524" s="243"/>
      <c r="F6524" s="246"/>
      <c r="G6524" s="196"/>
      <c r="H6524" s="196"/>
      <c r="I6524" s="196"/>
      <c r="J6524" s="196"/>
      <c r="K6524" s="196"/>
      <c r="L6524" s="223"/>
    </row>
    <row r="6525" spans="1:12" ht="15">
      <c r="A6525" s="195"/>
      <c r="B6525" s="277"/>
      <c r="C6525" s="244"/>
      <c r="D6525" s="244"/>
      <c r="E6525" s="243"/>
      <c r="F6525" s="246"/>
      <c r="G6525" s="196"/>
      <c r="H6525" s="196"/>
      <c r="I6525" s="196"/>
      <c r="J6525" s="196"/>
      <c r="K6525" s="196"/>
      <c r="L6525" s="223"/>
    </row>
    <row r="6526" spans="1:12" ht="15">
      <c r="A6526" s="195"/>
      <c r="B6526" s="277"/>
      <c r="C6526" s="244"/>
      <c r="D6526" s="244"/>
      <c r="E6526" s="243"/>
      <c r="F6526" s="246"/>
      <c r="G6526" s="196"/>
      <c r="H6526" s="196"/>
      <c r="I6526" s="196"/>
      <c r="J6526" s="196"/>
      <c r="K6526" s="196"/>
      <c r="L6526" s="223"/>
    </row>
    <row r="6527" spans="1:12" ht="15">
      <c r="A6527" s="195"/>
      <c r="B6527" s="277"/>
      <c r="C6527" s="244"/>
      <c r="D6527" s="244"/>
      <c r="E6527" s="243"/>
      <c r="F6527" s="246"/>
      <c r="G6527" s="196"/>
      <c r="H6527" s="196"/>
      <c r="I6527" s="196"/>
      <c r="J6527" s="196"/>
      <c r="K6527" s="196"/>
      <c r="L6527" s="223"/>
    </row>
    <row r="6528" spans="1:12" ht="15">
      <c r="A6528" s="195"/>
      <c r="B6528" s="277"/>
      <c r="C6528" s="244"/>
      <c r="D6528" s="244"/>
      <c r="E6528" s="243"/>
      <c r="F6528" s="246"/>
      <c r="G6528" s="196"/>
      <c r="H6528" s="196"/>
      <c r="I6528" s="196"/>
      <c r="J6528" s="196"/>
      <c r="K6528" s="196"/>
      <c r="L6528" s="223"/>
    </row>
    <row r="6529" spans="1:12" ht="15">
      <c r="A6529" s="195"/>
      <c r="B6529" s="277"/>
      <c r="C6529" s="244"/>
      <c r="D6529" s="244"/>
      <c r="E6529" s="243"/>
      <c r="F6529" s="246"/>
      <c r="G6529" s="196"/>
      <c r="H6529" s="196"/>
      <c r="I6529" s="196"/>
      <c r="J6529" s="196"/>
      <c r="K6529" s="196"/>
      <c r="L6529" s="223"/>
    </row>
    <row r="6530" spans="1:12" ht="15">
      <c r="A6530" s="195"/>
      <c r="B6530" s="277"/>
      <c r="C6530" s="244"/>
      <c r="D6530" s="244"/>
      <c r="E6530" s="243"/>
      <c r="F6530" s="246"/>
      <c r="G6530" s="196"/>
      <c r="H6530" s="196"/>
      <c r="I6530" s="196"/>
      <c r="J6530" s="196"/>
      <c r="K6530" s="196"/>
      <c r="L6530" s="223"/>
    </row>
    <row r="6531" spans="1:12" ht="15">
      <c r="A6531" s="195"/>
      <c r="B6531" s="277"/>
      <c r="C6531" s="244"/>
      <c r="D6531" s="244"/>
      <c r="E6531" s="243"/>
      <c r="F6531" s="246"/>
      <c r="G6531" s="196"/>
      <c r="H6531" s="196"/>
      <c r="I6531" s="196"/>
      <c r="J6531" s="196"/>
      <c r="K6531" s="196"/>
      <c r="L6531" s="223"/>
    </row>
    <row r="6532" spans="1:12" ht="15">
      <c r="A6532" s="195"/>
      <c r="B6532" s="277"/>
      <c r="C6532" s="244"/>
      <c r="D6532" s="244"/>
      <c r="E6532" s="243"/>
      <c r="F6532" s="246"/>
      <c r="G6532" s="196"/>
      <c r="H6532" s="196"/>
      <c r="I6532" s="196"/>
      <c r="J6532" s="196"/>
      <c r="K6532" s="196"/>
      <c r="L6532" s="223"/>
    </row>
    <row r="6533" spans="1:12" ht="15">
      <c r="A6533" s="195"/>
      <c r="B6533" s="277"/>
      <c r="C6533" s="244"/>
      <c r="D6533" s="244"/>
      <c r="E6533" s="243"/>
      <c r="F6533" s="246"/>
      <c r="G6533" s="196"/>
      <c r="H6533" s="196"/>
      <c r="I6533" s="196"/>
      <c r="J6533" s="196"/>
      <c r="K6533" s="196"/>
      <c r="L6533" s="223"/>
    </row>
    <row r="6534" spans="1:12" ht="15">
      <c r="A6534" s="195"/>
      <c r="B6534" s="277"/>
      <c r="C6534" s="244"/>
      <c r="D6534" s="244"/>
      <c r="E6534" s="243"/>
      <c r="F6534" s="246"/>
      <c r="G6534" s="196"/>
      <c r="H6534" s="196"/>
      <c r="I6534" s="196"/>
      <c r="J6534" s="196"/>
      <c r="K6534" s="196"/>
      <c r="L6534" s="223"/>
    </row>
    <row r="6535" spans="1:12" ht="15">
      <c r="A6535" s="195"/>
      <c r="B6535" s="277"/>
      <c r="C6535" s="244"/>
      <c r="D6535" s="244"/>
      <c r="E6535" s="243"/>
      <c r="F6535" s="246"/>
      <c r="G6535" s="196"/>
      <c r="H6535" s="196"/>
      <c r="I6535" s="196"/>
      <c r="J6535" s="196"/>
      <c r="K6535" s="196"/>
      <c r="L6535" s="223"/>
    </row>
    <row r="6536" spans="1:12" ht="15">
      <c r="A6536" s="195"/>
      <c r="B6536" s="277"/>
      <c r="C6536" s="244"/>
      <c r="D6536" s="244"/>
      <c r="E6536" s="243"/>
      <c r="F6536" s="246"/>
      <c r="G6536" s="196"/>
      <c r="H6536" s="196"/>
      <c r="I6536" s="196"/>
      <c r="J6536" s="196"/>
      <c r="K6536" s="196"/>
      <c r="L6536" s="223"/>
    </row>
    <row r="6537" spans="1:12" ht="15">
      <c r="A6537" s="195"/>
      <c r="B6537" s="277"/>
      <c r="C6537" s="244"/>
      <c r="D6537" s="244"/>
      <c r="E6537" s="243"/>
      <c r="F6537" s="246"/>
      <c r="G6537" s="196"/>
      <c r="H6537" s="196"/>
      <c r="I6537" s="196"/>
      <c r="J6537" s="196"/>
      <c r="K6537" s="196"/>
      <c r="L6537" s="223"/>
    </row>
    <row r="6538" spans="1:12" ht="15">
      <c r="A6538" s="195"/>
      <c r="B6538" s="277"/>
      <c r="C6538" s="244"/>
      <c r="D6538" s="244"/>
      <c r="E6538" s="243"/>
      <c r="F6538" s="246"/>
      <c r="G6538" s="196"/>
      <c r="H6538" s="196"/>
      <c r="I6538" s="196"/>
      <c r="J6538" s="196"/>
      <c r="K6538" s="196"/>
      <c r="L6538" s="223"/>
    </row>
    <row r="6539" spans="1:12" ht="15">
      <c r="A6539" s="195"/>
      <c r="B6539" s="277"/>
      <c r="C6539" s="244"/>
      <c r="D6539" s="244"/>
      <c r="E6539" s="243"/>
      <c r="F6539" s="246"/>
      <c r="G6539" s="196"/>
      <c r="H6539" s="196"/>
      <c r="I6539" s="196"/>
      <c r="J6539" s="196"/>
      <c r="K6539" s="196"/>
      <c r="L6539" s="223"/>
    </row>
    <row r="6540" spans="1:12" ht="15">
      <c r="A6540" s="195"/>
      <c r="B6540" s="277"/>
      <c r="C6540" s="244"/>
      <c r="D6540" s="244"/>
      <c r="E6540" s="243"/>
      <c r="F6540" s="246"/>
      <c r="G6540" s="196"/>
      <c r="H6540" s="196"/>
      <c r="I6540" s="196"/>
      <c r="J6540" s="196"/>
      <c r="K6540" s="196"/>
      <c r="L6540" s="223"/>
    </row>
    <row r="6541" spans="1:12" ht="15">
      <c r="A6541" s="195"/>
      <c r="B6541" s="277"/>
      <c r="C6541" s="244"/>
      <c r="D6541" s="244"/>
      <c r="E6541" s="243"/>
      <c r="F6541" s="246"/>
      <c r="G6541" s="196"/>
      <c r="H6541" s="196"/>
      <c r="I6541" s="196"/>
      <c r="J6541" s="196"/>
      <c r="K6541" s="196"/>
      <c r="L6541" s="223"/>
    </row>
    <row r="6542" spans="1:12" ht="15">
      <c r="A6542" s="195"/>
      <c r="B6542" s="277"/>
      <c r="C6542" s="244"/>
      <c r="D6542" s="244"/>
      <c r="E6542" s="243"/>
      <c r="F6542" s="246"/>
      <c r="G6542" s="196"/>
      <c r="H6542" s="196"/>
      <c r="I6542" s="196"/>
      <c r="J6542" s="196"/>
      <c r="K6542" s="196"/>
      <c r="L6542" s="223"/>
    </row>
    <row r="6543" spans="1:12" ht="15">
      <c r="A6543" s="195"/>
      <c r="B6543" s="277"/>
      <c r="C6543" s="244"/>
      <c r="D6543" s="244"/>
      <c r="E6543" s="243"/>
      <c r="F6543" s="246"/>
      <c r="G6543" s="196"/>
      <c r="H6543" s="196"/>
      <c r="I6543" s="196"/>
      <c r="J6543" s="196"/>
      <c r="K6543" s="196"/>
      <c r="L6543" s="223"/>
    </row>
    <row r="6544" spans="1:12" ht="15">
      <c r="A6544" s="195"/>
      <c r="B6544" s="277"/>
      <c r="C6544" s="244"/>
      <c r="D6544" s="244"/>
      <c r="E6544" s="243"/>
      <c r="F6544" s="246"/>
      <c r="G6544" s="196"/>
      <c r="H6544" s="196"/>
      <c r="I6544" s="196"/>
      <c r="J6544" s="196"/>
      <c r="K6544" s="196"/>
      <c r="L6544" s="223"/>
    </row>
    <row r="6545" spans="1:12" ht="15">
      <c r="A6545" s="195"/>
      <c r="B6545" s="277"/>
      <c r="C6545" s="244"/>
      <c r="D6545" s="244"/>
      <c r="E6545" s="243"/>
      <c r="F6545" s="246"/>
      <c r="G6545" s="196"/>
      <c r="H6545" s="196"/>
      <c r="I6545" s="196"/>
      <c r="J6545" s="196"/>
      <c r="K6545" s="196"/>
      <c r="L6545" s="223"/>
    </row>
    <row r="6546" spans="1:12" ht="15">
      <c r="A6546" s="195"/>
      <c r="B6546" s="277"/>
      <c r="C6546" s="244"/>
      <c r="D6546" s="244"/>
      <c r="E6546" s="243"/>
      <c r="F6546" s="246"/>
      <c r="G6546" s="196"/>
      <c r="H6546" s="196"/>
      <c r="I6546" s="196"/>
      <c r="J6546" s="196"/>
      <c r="K6546" s="196"/>
      <c r="L6546" s="223"/>
    </row>
    <row r="6547" spans="1:12" ht="15">
      <c r="A6547" s="195"/>
      <c r="B6547" s="277"/>
      <c r="C6547" s="244"/>
      <c r="D6547" s="244"/>
      <c r="E6547" s="243"/>
      <c r="F6547" s="246"/>
      <c r="G6547" s="196"/>
      <c r="H6547" s="196"/>
      <c r="I6547" s="196"/>
      <c r="J6547" s="196"/>
      <c r="K6547" s="196"/>
      <c r="L6547" s="223"/>
    </row>
    <row r="6548" spans="1:12" ht="15">
      <c r="A6548" s="195"/>
      <c r="B6548" s="277"/>
      <c r="C6548" s="244"/>
      <c r="D6548" s="244"/>
      <c r="E6548" s="243"/>
      <c r="F6548" s="246"/>
      <c r="G6548" s="196"/>
      <c r="H6548" s="196"/>
      <c r="I6548" s="196"/>
      <c r="J6548" s="196"/>
      <c r="K6548" s="196"/>
      <c r="L6548" s="223"/>
    </row>
    <row r="6549" spans="1:12" ht="15">
      <c r="A6549" s="195"/>
      <c r="B6549" s="277"/>
      <c r="C6549" s="244"/>
      <c r="D6549" s="244"/>
      <c r="E6549" s="243"/>
      <c r="F6549" s="246"/>
      <c r="G6549" s="196"/>
      <c r="H6549" s="196"/>
      <c r="I6549" s="196"/>
      <c r="J6549" s="196"/>
      <c r="K6549" s="196"/>
      <c r="L6549" s="223"/>
    </row>
    <row r="6550" spans="1:12" ht="15">
      <c r="A6550" s="195"/>
      <c r="B6550" s="277"/>
      <c r="C6550" s="244"/>
      <c r="D6550" s="244"/>
      <c r="E6550" s="243"/>
      <c r="F6550" s="246"/>
      <c r="G6550" s="196"/>
      <c r="H6550" s="196"/>
      <c r="I6550" s="196"/>
      <c r="J6550" s="196"/>
      <c r="K6550" s="196"/>
      <c r="L6550" s="223"/>
    </row>
    <row r="6551" spans="1:12" ht="15" customHeight="1">
      <c r="A6551" s="195"/>
      <c r="B6551" s="277"/>
      <c r="C6551" s="244"/>
      <c r="D6551" s="244"/>
      <c r="E6551" s="243"/>
      <c r="F6551" s="246"/>
      <c r="G6551" s="196"/>
      <c r="H6551" s="196"/>
      <c r="I6551" s="196"/>
      <c r="J6551" s="196"/>
      <c r="K6551" s="196"/>
      <c r="L6551" s="223"/>
    </row>
    <row r="6552" spans="1:12" ht="15" customHeight="1">
      <c r="A6552" s="195"/>
      <c r="B6552" s="277"/>
      <c r="C6552" s="244"/>
      <c r="D6552" s="244"/>
      <c r="E6552" s="243"/>
      <c r="F6552" s="246"/>
      <c r="G6552" s="196"/>
      <c r="H6552" s="196"/>
      <c r="I6552" s="196"/>
      <c r="J6552" s="196"/>
      <c r="K6552" s="196"/>
      <c r="L6552" s="223"/>
    </row>
    <row r="6553" spans="1:12" ht="15" customHeight="1">
      <c r="A6553" s="195"/>
      <c r="B6553" s="277"/>
      <c r="C6553" s="244"/>
      <c r="D6553" s="244"/>
      <c r="E6553" s="243"/>
      <c r="F6553" s="246"/>
      <c r="G6553" s="196"/>
      <c r="H6553" s="196"/>
      <c r="I6553" s="196"/>
      <c r="J6553" s="196"/>
      <c r="K6553" s="196"/>
      <c r="L6553" s="223"/>
    </row>
    <row r="6554" spans="1:12" ht="25.5" customHeight="1">
      <c r="A6554" s="195"/>
      <c r="B6554" s="277"/>
      <c r="C6554" s="244"/>
      <c r="D6554" s="244"/>
      <c r="E6554" s="243"/>
      <c r="F6554" s="246"/>
      <c r="G6554" s="196"/>
      <c r="H6554" s="196"/>
      <c r="I6554" s="196"/>
      <c r="J6554" s="196"/>
      <c r="K6554" s="196"/>
      <c r="L6554" s="223"/>
    </row>
    <row r="6555" spans="1:12" ht="15">
      <c r="A6555" s="195"/>
      <c r="B6555" s="277"/>
      <c r="C6555" s="244"/>
      <c r="D6555" s="244"/>
      <c r="E6555" s="243"/>
      <c r="F6555" s="246"/>
      <c r="G6555" s="196"/>
      <c r="H6555" s="196"/>
      <c r="I6555" s="196"/>
      <c r="J6555" s="196"/>
      <c r="K6555" s="196"/>
      <c r="L6555" s="223"/>
    </row>
    <row r="6556" spans="1:12" ht="15">
      <c r="A6556" s="195"/>
      <c r="B6556" s="277"/>
      <c r="C6556" s="244"/>
      <c r="D6556" s="244"/>
      <c r="E6556" s="243"/>
      <c r="F6556" s="246"/>
      <c r="G6556" s="196"/>
      <c r="H6556" s="196"/>
      <c r="I6556" s="196"/>
      <c r="J6556" s="196"/>
      <c r="K6556" s="196"/>
      <c r="L6556" s="223"/>
    </row>
    <row r="6557" spans="1:12" ht="15">
      <c r="A6557" s="195"/>
      <c r="B6557" s="277"/>
      <c r="C6557" s="244"/>
      <c r="D6557" s="244"/>
      <c r="E6557" s="243"/>
      <c r="F6557" s="246"/>
      <c r="G6557" s="196"/>
      <c r="H6557" s="196"/>
      <c r="I6557" s="196"/>
      <c r="J6557" s="196"/>
      <c r="K6557" s="196"/>
      <c r="L6557" s="223"/>
    </row>
    <row r="6558" spans="1:12" ht="15" customHeight="1">
      <c r="A6558" s="195"/>
      <c r="B6558" s="277"/>
      <c r="C6558" s="244"/>
      <c r="D6558" s="244"/>
      <c r="E6558" s="243"/>
      <c r="F6558" s="246"/>
      <c r="G6558" s="196"/>
      <c r="H6558" s="196"/>
      <c r="I6558" s="196"/>
      <c r="J6558" s="196"/>
      <c r="K6558" s="196"/>
      <c r="L6558" s="223"/>
    </row>
    <row r="6559" spans="1:12" ht="15">
      <c r="A6559" s="195"/>
      <c r="B6559" s="277"/>
      <c r="C6559" s="244"/>
      <c r="D6559" s="244"/>
      <c r="E6559" s="243"/>
      <c r="F6559" s="246"/>
      <c r="G6559" s="196"/>
      <c r="H6559" s="196"/>
      <c r="I6559" s="196"/>
      <c r="J6559" s="196"/>
      <c r="K6559" s="196"/>
      <c r="L6559" s="223"/>
    </row>
    <row r="6560" spans="1:12" ht="15">
      <c r="A6560" s="195"/>
      <c r="B6560" s="277"/>
      <c r="C6560" s="244"/>
      <c r="D6560" s="244"/>
      <c r="E6560" s="243"/>
      <c r="F6560" s="246"/>
      <c r="G6560" s="196"/>
      <c r="H6560" s="196"/>
      <c r="I6560" s="196"/>
      <c r="J6560" s="196"/>
      <c r="K6560" s="196"/>
      <c r="L6560" s="223"/>
    </row>
    <row r="6561" spans="1:13" ht="15">
      <c r="A6561" s="195"/>
      <c r="B6561" s="277"/>
      <c r="C6561" s="244"/>
      <c r="D6561" s="244"/>
      <c r="E6561" s="243"/>
      <c r="F6561" s="246"/>
      <c r="G6561" s="196"/>
      <c r="H6561" s="196"/>
      <c r="I6561" s="196"/>
      <c r="J6561" s="196"/>
      <c r="K6561" s="196"/>
      <c r="L6561" s="223"/>
    </row>
    <row r="6562" spans="1:13" ht="15">
      <c r="A6562" s="195"/>
      <c r="B6562" s="277"/>
      <c r="C6562" s="244"/>
      <c r="D6562" s="244"/>
      <c r="E6562" s="243"/>
      <c r="F6562" s="246"/>
      <c r="G6562" s="196"/>
      <c r="H6562" s="196"/>
      <c r="I6562" s="196"/>
      <c r="J6562" s="196"/>
      <c r="K6562" s="196"/>
      <c r="L6562" s="223"/>
    </row>
    <row r="6563" spans="1:13" ht="15">
      <c r="A6563" s="195"/>
      <c r="B6563" s="277"/>
      <c r="C6563" s="244"/>
      <c r="D6563" s="244"/>
      <c r="E6563" s="243"/>
      <c r="F6563" s="246"/>
      <c r="G6563" s="196"/>
      <c r="H6563" s="196"/>
      <c r="I6563" s="196"/>
      <c r="J6563" s="196"/>
      <c r="K6563" s="196"/>
      <c r="L6563" s="223"/>
    </row>
    <row r="6564" spans="1:13" ht="15">
      <c r="A6564" s="195"/>
      <c r="B6564" s="277"/>
      <c r="C6564" s="244"/>
      <c r="D6564" s="244"/>
      <c r="E6564" s="243"/>
      <c r="F6564" s="246"/>
      <c r="G6564" s="196"/>
      <c r="H6564" s="196"/>
      <c r="I6564" s="196"/>
      <c r="J6564" s="196"/>
      <c r="K6564" s="196"/>
      <c r="L6564" s="223"/>
    </row>
    <row r="6565" spans="1:13" ht="15">
      <c r="A6565" s="195"/>
      <c r="B6565" s="277"/>
      <c r="C6565" s="244"/>
      <c r="D6565" s="244"/>
      <c r="E6565" s="243"/>
      <c r="F6565" s="246"/>
      <c r="G6565" s="196"/>
      <c r="H6565" s="196"/>
      <c r="I6565" s="196"/>
      <c r="J6565" s="196"/>
      <c r="K6565" s="196"/>
      <c r="L6565" s="223"/>
    </row>
    <row r="6566" spans="1:13" ht="15">
      <c r="A6566" s="195"/>
      <c r="B6566" s="277"/>
      <c r="C6566" s="244"/>
      <c r="D6566" s="244"/>
      <c r="E6566" s="243"/>
      <c r="F6566" s="246"/>
      <c r="G6566" s="196"/>
      <c r="H6566" s="196"/>
      <c r="I6566" s="196"/>
      <c r="J6566" s="196"/>
      <c r="K6566" s="196"/>
      <c r="L6566" s="223"/>
    </row>
    <row r="6567" spans="1:13" ht="15">
      <c r="A6567" s="195"/>
      <c r="B6567" s="277"/>
      <c r="C6567" s="244"/>
      <c r="D6567" s="244"/>
      <c r="E6567" s="243"/>
      <c r="F6567" s="246"/>
      <c r="G6567" s="196"/>
      <c r="H6567" s="196"/>
      <c r="I6567" s="196"/>
      <c r="J6567" s="196"/>
      <c r="K6567" s="196"/>
      <c r="L6567" s="223"/>
    </row>
    <row r="6568" spans="1:13" ht="15">
      <c r="A6568" s="195"/>
      <c r="B6568" s="277"/>
      <c r="C6568" s="244"/>
      <c r="D6568" s="244"/>
      <c r="E6568" s="243"/>
      <c r="F6568" s="246"/>
      <c r="G6568" s="196"/>
      <c r="H6568" s="196"/>
      <c r="I6568" s="196"/>
      <c r="J6568" s="196"/>
      <c r="K6568" s="196"/>
      <c r="L6568" s="223"/>
    </row>
    <row r="6569" spans="1:13" s="254" customFormat="1" ht="15" customHeight="1">
      <c r="A6569" s="247"/>
      <c r="B6569" s="279"/>
      <c r="C6569" s="249"/>
      <c r="D6569" s="249"/>
      <c r="E6569" s="248"/>
      <c r="F6569" s="250"/>
      <c r="G6569" s="251"/>
      <c r="H6569" s="251"/>
      <c r="I6569" s="251"/>
      <c r="J6569" s="251"/>
      <c r="K6569" s="251"/>
      <c r="L6569" s="252"/>
      <c r="M6569" s="253"/>
    </row>
    <row r="6570" spans="1:13" s="254" customFormat="1" ht="15" customHeight="1">
      <c r="A6570" s="247"/>
      <c r="B6570" s="279"/>
      <c r="C6570" s="249"/>
      <c r="D6570" s="249"/>
      <c r="E6570" s="248"/>
      <c r="F6570" s="250"/>
      <c r="G6570" s="251"/>
      <c r="H6570" s="251"/>
      <c r="I6570" s="251"/>
      <c r="J6570" s="251"/>
      <c r="K6570" s="251"/>
      <c r="L6570" s="252"/>
      <c r="M6570" s="253"/>
    </row>
    <row r="6571" spans="1:13" s="254" customFormat="1" ht="15" customHeight="1">
      <c r="A6571" s="247"/>
      <c r="B6571" s="279"/>
      <c r="C6571" s="249"/>
      <c r="D6571" s="249"/>
      <c r="E6571" s="248"/>
      <c r="F6571" s="250"/>
      <c r="G6571" s="251"/>
      <c r="H6571" s="251"/>
      <c r="I6571" s="251"/>
      <c r="J6571" s="251"/>
      <c r="K6571" s="251"/>
      <c r="L6571" s="252"/>
      <c r="M6571" s="253"/>
    </row>
    <row r="6572" spans="1:13" s="254" customFormat="1" ht="15" customHeight="1">
      <c r="A6572" s="247"/>
      <c r="B6572" s="279"/>
      <c r="C6572" s="249"/>
      <c r="D6572" s="249"/>
      <c r="E6572" s="248"/>
      <c r="F6572" s="250"/>
      <c r="G6572" s="251"/>
      <c r="H6572" s="251"/>
      <c r="I6572" s="251"/>
      <c r="J6572" s="251"/>
      <c r="K6572" s="251"/>
      <c r="L6572" s="252"/>
      <c r="M6572" s="253"/>
    </row>
    <row r="6573" spans="1:13" s="254" customFormat="1" ht="15" customHeight="1">
      <c r="A6573" s="247"/>
      <c r="B6573" s="279"/>
      <c r="C6573" s="249"/>
      <c r="D6573" s="249"/>
      <c r="E6573" s="248"/>
      <c r="F6573" s="250"/>
      <c r="G6573" s="251"/>
      <c r="H6573" s="251"/>
      <c r="I6573" s="251"/>
      <c r="J6573" s="251"/>
      <c r="K6573" s="251"/>
      <c r="L6573" s="252"/>
      <c r="M6573" s="253"/>
    </row>
    <row r="6574" spans="1:13" s="254" customFormat="1" ht="15" customHeight="1">
      <c r="A6574" s="247"/>
      <c r="B6574" s="279"/>
      <c r="C6574" s="249"/>
      <c r="D6574" s="249"/>
      <c r="E6574" s="248"/>
      <c r="F6574" s="250"/>
      <c r="G6574" s="251"/>
      <c r="H6574" s="251"/>
      <c r="I6574" s="251"/>
      <c r="J6574" s="251"/>
      <c r="K6574" s="251"/>
      <c r="L6574" s="252"/>
      <c r="M6574" s="253"/>
    </row>
    <row r="6575" spans="1:13" s="254" customFormat="1" ht="15">
      <c r="A6575" s="247"/>
      <c r="B6575" s="279"/>
      <c r="C6575" s="249"/>
      <c r="D6575" s="249"/>
      <c r="E6575" s="248"/>
      <c r="F6575" s="250"/>
      <c r="G6575" s="251"/>
      <c r="H6575" s="251"/>
      <c r="I6575" s="251"/>
      <c r="J6575" s="251"/>
      <c r="K6575" s="251"/>
      <c r="L6575" s="252"/>
      <c r="M6575" s="253"/>
    </row>
    <row r="6576" spans="1:13" ht="15">
      <c r="A6576" s="195"/>
      <c r="B6576" s="277"/>
      <c r="C6576" s="244"/>
      <c r="D6576" s="244"/>
      <c r="E6576" s="243"/>
      <c r="F6576" s="246"/>
      <c r="G6576" s="196"/>
      <c r="H6576" s="196"/>
      <c r="I6576" s="196"/>
      <c r="J6576" s="196"/>
      <c r="K6576" s="196"/>
      <c r="L6576" s="223"/>
    </row>
    <row r="6577" spans="1:13" ht="15">
      <c r="A6577" s="195"/>
      <c r="B6577" s="277"/>
      <c r="C6577" s="244"/>
      <c r="D6577" s="244"/>
      <c r="E6577" s="243"/>
      <c r="F6577" s="246"/>
      <c r="G6577" s="196"/>
      <c r="H6577" s="196"/>
      <c r="I6577" s="196"/>
      <c r="J6577" s="196"/>
      <c r="K6577" s="196"/>
      <c r="L6577" s="223"/>
    </row>
    <row r="6578" spans="1:13" ht="15">
      <c r="A6578" s="195"/>
      <c r="B6578" s="277"/>
      <c r="C6578" s="244"/>
      <c r="D6578" s="244"/>
      <c r="E6578" s="243"/>
      <c r="F6578" s="246"/>
      <c r="G6578" s="196"/>
      <c r="H6578" s="196"/>
      <c r="I6578" s="196"/>
      <c r="J6578" s="196"/>
      <c r="K6578" s="196"/>
      <c r="L6578" s="223"/>
    </row>
    <row r="6579" spans="1:13" ht="15">
      <c r="A6579" s="195"/>
      <c r="B6579" s="277"/>
      <c r="C6579" s="244"/>
      <c r="D6579" s="244"/>
      <c r="E6579" s="243"/>
      <c r="F6579" s="246"/>
      <c r="G6579" s="196"/>
      <c r="H6579" s="196"/>
      <c r="I6579" s="196"/>
      <c r="J6579" s="196"/>
      <c r="K6579" s="196"/>
      <c r="L6579" s="223"/>
    </row>
    <row r="6580" spans="1:13" ht="15">
      <c r="A6580" s="195"/>
      <c r="B6580" s="277"/>
      <c r="C6580" s="244"/>
      <c r="D6580" s="244"/>
      <c r="E6580" s="243"/>
      <c r="F6580" s="246"/>
      <c r="G6580" s="196"/>
      <c r="H6580" s="196"/>
      <c r="I6580" s="196"/>
      <c r="J6580" s="196"/>
      <c r="K6580" s="196"/>
      <c r="L6580" s="223"/>
    </row>
    <row r="6581" spans="1:13" s="4" customFormat="1" ht="15">
      <c r="A6581" s="195"/>
      <c r="B6581" s="277"/>
      <c r="C6581" s="244"/>
      <c r="D6581" s="244"/>
      <c r="E6581" s="243"/>
      <c r="F6581" s="246"/>
      <c r="G6581" s="196"/>
      <c r="H6581" s="196"/>
      <c r="I6581" s="196"/>
      <c r="J6581" s="196"/>
      <c r="K6581" s="196"/>
      <c r="L6581" s="223"/>
      <c r="M6581" s="287"/>
    </row>
    <row r="6582" spans="1:13" s="4" customFormat="1" ht="15">
      <c r="A6582" s="195"/>
      <c r="B6582" s="277"/>
      <c r="C6582" s="244"/>
      <c r="D6582" s="244"/>
      <c r="E6582" s="243"/>
      <c r="F6582" s="246"/>
      <c r="G6582" s="196"/>
      <c r="H6582" s="196"/>
      <c r="I6582" s="196"/>
      <c r="J6582" s="196"/>
      <c r="K6582" s="196"/>
      <c r="L6582" s="223"/>
      <c r="M6582" s="287"/>
    </row>
    <row r="6583" spans="1:13" s="4" customFormat="1" ht="15">
      <c r="A6583" s="195"/>
      <c r="B6583" s="277"/>
      <c r="C6583" s="244"/>
      <c r="D6583" s="244"/>
      <c r="E6583" s="243"/>
      <c r="F6583" s="246"/>
      <c r="G6583" s="196"/>
      <c r="H6583" s="196"/>
      <c r="I6583" s="196"/>
      <c r="J6583" s="196"/>
      <c r="K6583" s="196"/>
      <c r="L6583" s="223"/>
      <c r="M6583" s="287"/>
    </row>
    <row r="6584" spans="1:13" s="4" customFormat="1" ht="15">
      <c r="A6584" s="195"/>
      <c r="B6584" s="277"/>
      <c r="C6584" s="244"/>
      <c r="D6584" s="244"/>
      <c r="E6584" s="243"/>
      <c r="F6584" s="246"/>
      <c r="G6584" s="196"/>
      <c r="H6584" s="196"/>
      <c r="I6584" s="196"/>
      <c r="J6584" s="196"/>
      <c r="K6584" s="196"/>
      <c r="L6584" s="223"/>
      <c r="M6584" s="287"/>
    </row>
    <row r="6585" spans="1:13" s="4" customFormat="1" ht="15">
      <c r="A6585" s="195"/>
      <c r="B6585" s="277"/>
      <c r="C6585" s="244"/>
      <c r="D6585" s="244"/>
      <c r="E6585" s="243"/>
      <c r="F6585" s="246"/>
      <c r="G6585" s="196"/>
      <c r="H6585" s="196"/>
      <c r="I6585" s="196"/>
      <c r="J6585" s="196"/>
      <c r="K6585" s="196"/>
      <c r="L6585" s="223"/>
      <c r="M6585" s="287"/>
    </row>
    <row r="6586" spans="1:13" s="4" customFormat="1" ht="15">
      <c r="A6586" s="195"/>
      <c r="B6586" s="277"/>
      <c r="C6586" s="244"/>
      <c r="D6586" s="244"/>
      <c r="E6586" s="243"/>
      <c r="F6586" s="246"/>
      <c r="G6586" s="196"/>
      <c r="H6586" s="196"/>
      <c r="I6586" s="196"/>
      <c r="J6586" s="196"/>
      <c r="K6586" s="196"/>
      <c r="L6586" s="223"/>
      <c r="M6586" s="287"/>
    </row>
    <row r="6587" spans="1:13" s="4" customFormat="1" ht="15">
      <c r="A6587" s="195"/>
      <c r="B6587" s="277"/>
      <c r="C6587" s="244"/>
      <c r="D6587" s="244"/>
      <c r="E6587" s="243"/>
      <c r="F6587" s="246"/>
      <c r="G6587" s="196"/>
      <c r="H6587" s="196"/>
      <c r="I6587" s="196"/>
      <c r="J6587" s="196"/>
      <c r="K6587" s="196"/>
      <c r="L6587" s="223"/>
      <c r="M6587" s="287"/>
    </row>
    <row r="6588" spans="1:13" s="4" customFormat="1" ht="15">
      <c r="A6588" s="195"/>
      <c r="B6588" s="277"/>
      <c r="C6588" s="244"/>
      <c r="D6588" s="244"/>
      <c r="E6588" s="243"/>
      <c r="F6588" s="246"/>
      <c r="G6588" s="196"/>
      <c r="H6588" s="196"/>
      <c r="I6588" s="196"/>
      <c r="J6588" s="196"/>
      <c r="K6588" s="196"/>
      <c r="L6588" s="223"/>
      <c r="M6588" s="287"/>
    </row>
    <row r="6589" spans="1:13" s="4" customFormat="1" ht="15">
      <c r="A6589" s="195"/>
      <c r="B6589" s="277"/>
      <c r="C6589" s="244"/>
      <c r="D6589" s="244"/>
      <c r="E6589" s="243"/>
      <c r="F6589" s="246"/>
      <c r="G6589" s="196"/>
      <c r="H6589" s="196"/>
      <c r="I6589" s="196"/>
      <c r="J6589" s="196"/>
      <c r="K6589" s="196"/>
      <c r="L6589" s="223"/>
      <c r="M6589" s="287"/>
    </row>
    <row r="6590" spans="1:13" s="4" customFormat="1" ht="15">
      <c r="A6590" s="195"/>
      <c r="B6590" s="277"/>
      <c r="C6590" s="244"/>
      <c r="D6590" s="244"/>
      <c r="E6590" s="243"/>
      <c r="F6590" s="246"/>
      <c r="G6590" s="196"/>
      <c r="H6590" s="196"/>
      <c r="I6590" s="196"/>
      <c r="J6590" s="196"/>
      <c r="K6590" s="196"/>
      <c r="L6590" s="223"/>
      <c r="M6590" s="287"/>
    </row>
    <row r="6591" spans="1:13" s="4" customFormat="1" ht="15">
      <c r="A6591" s="195"/>
      <c r="B6591" s="277"/>
      <c r="C6591" s="244"/>
      <c r="D6591" s="244"/>
      <c r="E6591" s="243"/>
      <c r="F6591" s="246"/>
      <c r="G6591" s="196"/>
      <c r="H6591" s="196"/>
      <c r="I6591" s="196"/>
      <c r="J6591" s="196"/>
      <c r="K6591" s="196"/>
      <c r="L6591" s="223"/>
      <c r="M6591" s="287"/>
    </row>
    <row r="6592" spans="1:13" ht="15" customHeight="1">
      <c r="A6592" s="174"/>
      <c r="B6592" s="281"/>
      <c r="C6592" s="175"/>
      <c r="D6592" s="175"/>
      <c r="E6592" s="174"/>
      <c r="F6592" s="174"/>
      <c r="G6592" s="175"/>
      <c r="H6592" s="175"/>
      <c r="I6592" s="175"/>
      <c r="J6592" s="175"/>
      <c r="K6592" s="176"/>
    </row>
    <row r="6593" spans="1:11" ht="15" customHeight="1">
      <c r="A6593" s="174"/>
      <c r="B6593" s="281"/>
      <c r="C6593" s="175"/>
      <c r="D6593" s="175"/>
      <c r="E6593" s="174"/>
      <c r="F6593" s="174"/>
      <c r="G6593" s="175"/>
      <c r="H6593" s="175"/>
      <c r="I6593" s="175"/>
      <c r="J6593" s="175"/>
      <c r="K6593" s="176"/>
    </row>
    <row r="6594" spans="1:11" ht="15" customHeight="1">
      <c r="A6594" s="174"/>
      <c r="B6594" s="281"/>
      <c r="C6594" s="175"/>
      <c r="D6594" s="175"/>
      <c r="E6594" s="174"/>
      <c r="F6594" s="174"/>
      <c r="G6594" s="175"/>
      <c r="H6594" s="175"/>
      <c r="I6594" s="175"/>
      <c r="J6594" s="175"/>
      <c r="K6594" s="176"/>
    </row>
    <row r="6595" spans="1:11" ht="15" customHeight="1">
      <c r="A6595" s="174"/>
      <c r="B6595" s="281"/>
      <c r="C6595" s="175"/>
      <c r="D6595" s="175"/>
      <c r="E6595" s="174"/>
      <c r="F6595" s="174"/>
      <c r="G6595" s="175"/>
      <c r="H6595" s="175"/>
      <c r="I6595" s="175"/>
      <c r="J6595" s="175"/>
      <c r="K6595" s="176"/>
    </row>
    <row r="6596" spans="1:11" ht="15" customHeight="1">
      <c r="A6596" s="174"/>
      <c r="B6596" s="281"/>
      <c r="C6596" s="175"/>
      <c r="D6596" s="175"/>
      <c r="E6596" s="174"/>
      <c r="F6596" s="174"/>
      <c r="G6596" s="175"/>
      <c r="H6596" s="175"/>
      <c r="I6596" s="175"/>
      <c r="J6596" s="175"/>
      <c r="K6596" s="176"/>
    </row>
    <row r="6597" spans="1:11" ht="15" customHeight="1">
      <c r="A6597" s="174"/>
      <c r="B6597" s="281"/>
      <c r="C6597" s="175"/>
      <c r="D6597" s="175"/>
      <c r="E6597" s="174"/>
      <c r="F6597" s="174"/>
      <c r="G6597" s="175"/>
      <c r="H6597" s="175"/>
      <c r="I6597" s="175"/>
      <c r="J6597" s="175"/>
      <c r="K6597" s="176"/>
    </row>
    <row r="6598" spans="1:11" ht="15" customHeight="1">
      <c r="A6598" s="174"/>
      <c r="B6598" s="281"/>
      <c r="C6598" s="175"/>
      <c r="D6598" s="175"/>
      <c r="E6598" s="174"/>
      <c r="F6598" s="174"/>
      <c r="G6598" s="175"/>
      <c r="H6598" s="175"/>
      <c r="I6598" s="175"/>
      <c r="J6598" s="175"/>
      <c r="K6598" s="176"/>
    </row>
    <row r="6599" spans="1:11" ht="15" customHeight="1">
      <c r="A6599" s="174"/>
      <c r="B6599" s="281"/>
      <c r="C6599" s="175"/>
      <c r="D6599" s="175"/>
      <c r="E6599" s="174"/>
      <c r="F6599" s="174"/>
      <c r="G6599" s="175"/>
      <c r="H6599" s="175"/>
      <c r="I6599" s="175"/>
      <c r="J6599" s="175"/>
      <c r="K6599" s="176"/>
    </row>
    <row r="6600" spans="1:11" ht="15" customHeight="1">
      <c r="A6600" s="174"/>
      <c r="B6600" s="281"/>
      <c r="C6600" s="175"/>
      <c r="D6600" s="175"/>
      <c r="E6600" s="174"/>
      <c r="F6600" s="174"/>
      <c r="G6600" s="175"/>
      <c r="H6600" s="175"/>
      <c r="I6600" s="175"/>
      <c r="J6600" s="175"/>
      <c r="K6600" s="176"/>
    </row>
    <row r="6601" spans="1:11" ht="15" customHeight="1">
      <c r="A6601" s="174"/>
      <c r="B6601" s="281"/>
      <c r="C6601" s="175"/>
      <c r="D6601" s="175"/>
      <c r="E6601" s="174"/>
      <c r="F6601" s="174"/>
      <c r="G6601" s="175"/>
      <c r="H6601" s="175"/>
      <c r="I6601" s="175"/>
      <c r="J6601" s="175"/>
      <c r="K6601" s="176"/>
    </row>
    <row r="6602" spans="1:11" ht="15" customHeight="1">
      <c r="A6602" s="174"/>
      <c r="B6602" s="281"/>
      <c r="C6602" s="175"/>
      <c r="D6602" s="175"/>
      <c r="E6602" s="174"/>
      <c r="F6602" s="174"/>
      <c r="G6602" s="175"/>
      <c r="H6602" s="175"/>
      <c r="I6602" s="175"/>
      <c r="J6602" s="175"/>
      <c r="K6602" s="176"/>
    </row>
    <row r="6603" spans="1:11" ht="15" customHeight="1">
      <c r="A6603" s="174"/>
      <c r="B6603" s="281"/>
      <c r="C6603" s="175"/>
      <c r="D6603" s="175"/>
      <c r="E6603" s="174"/>
      <c r="F6603" s="174"/>
      <c r="G6603" s="175"/>
      <c r="H6603" s="175"/>
      <c r="I6603" s="175"/>
      <c r="J6603" s="175"/>
      <c r="K6603" s="176"/>
    </row>
    <row r="6604" spans="1:11" ht="15" customHeight="1">
      <c r="A6604" s="174"/>
      <c r="B6604" s="281"/>
      <c r="C6604" s="175"/>
      <c r="D6604" s="175"/>
      <c r="E6604" s="174"/>
      <c r="F6604" s="174"/>
      <c r="G6604" s="175"/>
      <c r="H6604" s="175"/>
      <c r="I6604" s="175"/>
      <c r="J6604" s="175"/>
      <c r="K6604" s="176"/>
    </row>
    <row r="6605" spans="1:11" ht="15" customHeight="1">
      <c r="A6605" s="174"/>
      <c r="B6605" s="281"/>
      <c r="C6605" s="175"/>
      <c r="D6605" s="175"/>
      <c r="E6605" s="174"/>
      <c r="F6605" s="174"/>
      <c r="G6605" s="175"/>
      <c r="H6605" s="175"/>
      <c r="I6605" s="175"/>
      <c r="J6605" s="175"/>
      <c r="K6605" s="176"/>
    </row>
    <row r="6606" spans="1:11" ht="15" customHeight="1">
      <c r="A6606" s="174"/>
      <c r="B6606" s="281"/>
      <c r="C6606" s="175"/>
      <c r="D6606" s="175"/>
      <c r="E6606" s="174"/>
      <c r="F6606" s="174"/>
      <c r="G6606" s="175"/>
      <c r="H6606" s="175"/>
      <c r="I6606" s="175"/>
      <c r="J6606" s="175"/>
      <c r="K6606" s="176"/>
    </row>
    <row r="6607" spans="1:11" ht="15" customHeight="1">
      <c r="A6607" s="174"/>
      <c r="B6607" s="281"/>
      <c r="C6607" s="175"/>
      <c r="D6607" s="175"/>
      <c r="E6607" s="174"/>
      <c r="F6607" s="174"/>
      <c r="G6607" s="175"/>
      <c r="H6607" s="175"/>
      <c r="I6607" s="175"/>
      <c r="J6607" s="175"/>
      <c r="K6607" s="176"/>
    </row>
    <row r="6608" spans="1:11" ht="15" customHeight="1">
      <c r="A6608" s="174"/>
      <c r="B6608" s="281"/>
      <c r="C6608" s="175"/>
      <c r="D6608" s="175"/>
      <c r="E6608" s="174"/>
      <c r="F6608" s="174"/>
      <c r="G6608" s="175"/>
      <c r="H6608" s="175"/>
      <c r="I6608" s="175"/>
      <c r="J6608" s="175"/>
      <c r="K6608" s="176"/>
    </row>
    <row r="6609" spans="1:11" ht="15" customHeight="1">
      <c r="A6609" s="174"/>
      <c r="B6609" s="281"/>
      <c r="C6609" s="175"/>
      <c r="D6609" s="175"/>
      <c r="E6609" s="174"/>
      <c r="F6609" s="174"/>
      <c r="G6609" s="175"/>
      <c r="H6609" s="175"/>
      <c r="I6609" s="175"/>
      <c r="J6609" s="175"/>
      <c r="K6609" s="176"/>
    </row>
    <row r="6610" spans="1:11" ht="15" customHeight="1">
      <c r="A6610" s="174"/>
      <c r="B6610" s="281"/>
      <c r="C6610" s="175"/>
      <c r="D6610" s="175"/>
      <c r="E6610" s="174"/>
      <c r="F6610" s="174"/>
      <c r="G6610" s="175"/>
      <c r="H6610" s="175"/>
      <c r="I6610" s="175"/>
      <c r="J6610" s="175"/>
      <c r="K6610" s="176"/>
    </row>
    <row r="6611" spans="1:11" ht="15" customHeight="1">
      <c r="A6611" s="174"/>
      <c r="B6611" s="281"/>
      <c r="C6611" s="175"/>
      <c r="D6611" s="175"/>
      <c r="E6611" s="174"/>
      <c r="F6611" s="174"/>
      <c r="G6611" s="175"/>
      <c r="H6611" s="175"/>
      <c r="I6611" s="175"/>
      <c r="J6611" s="175"/>
      <c r="K6611" s="176"/>
    </row>
    <row r="6612" spans="1:11" ht="15" customHeight="1">
      <c r="A6612" s="174"/>
      <c r="B6612" s="281"/>
      <c r="C6612" s="173"/>
      <c r="D6612" s="175"/>
      <c r="E6612" s="174"/>
      <c r="F6612" s="174"/>
      <c r="G6612" s="175"/>
      <c r="H6612" s="175"/>
      <c r="I6612" s="175"/>
      <c r="J6612" s="175"/>
      <c r="K6612" s="176"/>
    </row>
    <row r="6613" spans="1:11" ht="15" customHeight="1">
      <c r="A6613" s="174"/>
      <c r="B6613" s="281"/>
      <c r="C6613" s="175"/>
      <c r="D6613" s="175"/>
      <c r="E6613" s="174"/>
      <c r="F6613" s="174"/>
      <c r="G6613" s="175"/>
      <c r="H6613" s="175"/>
      <c r="I6613" s="175"/>
      <c r="J6613" s="175"/>
      <c r="K6613" s="176"/>
    </row>
    <row r="6614" spans="1:11" ht="15" customHeight="1">
      <c r="A6614" s="174"/>
      <c r="B6614" s="281"/>
      <c r="C6614" s="175"/>
      <c r="D6614" s="175"/>
      <c r="E6614" s="174"/>
      <c r="F6614" s="174"/>
      <c r="G6614" s="175"/>
      <c r="H6614" s="175"/>
      <c r="I6614" s="175"/>
      <c r="J6614" s="175"/>
      <c r="K6614" s="176"/>
    </row>
    <row r="6615" spans="1:11" ht="15" customHeight="1">
      <c r="A6615" s="174"/>
      <c r="B6615" s="281"/>
      <c r="C6615" s="175"/>
      <c r="D6615" s="175"/>
      <c r="E6615" s="174"/>
      <c r="F6615" s="174"/>
      <c r="G6615" s="175"/>
      <c r="H6615" s="175"/>
      <c r="I6615" s="175"/>
      <c r="J6615" s="175"/>
      <c r="K6615" s="176"/>
    </row>
    <row r="6616" spans="1:11" ht="15" customHeight="1">
      <c r="A6616" s="174"/>
      <c r="B6616" s="281"/>
      <c r="C6616" s="175"/>
      <c r="D6616" s="175"/>
      <c r="E6616" s="174"/>
      <c r="F6616" s="174"/>
      <c r="G6616" s="175"/>
      <c r="H6616" s="175"/>
      <c r="I6616" s="175"/>
      <c r="J6616" s="175"/>
      <c r="K6616" s="176"/>
    </row>
    <row r="6617" spans="1:11" ht="15" customHeight="1">
      <c r="A6617" s="174"/>
      <c r="B6617" s="281"/>
      <c r="C6617" s="175"/>
      <c r="D6617" s="175"/>
      <c r="E6617" s="174"/>
      <c r="F6617" s="174"/>
      <c r="G6617" s="175"/>
      <c r="H6617" s="175"/>
      <c r="I6617" s="175"/>
      <c r="J6617" s="175"/>
      <c r="K6617" s="176"/>
    </row>
    <row r="6618" spans="1:11" ht="15" customHeight="1">
      <c r="A6618" s="174"/>
      <c r="B6618" s="281"/>
      <c r="C6618" s="175"/>
      <c r="D6618" s="175"/>
      <c r="E6618" s="174"/>
      <c r="F6618" s="174"/>
      <c r="G6618" s="175"/>
      <c r="H6618" s="175"/>
      <c r="I6618" s="175"/>
      <c r="J6618" s="175"/>
      <c r="K6618" s="176"/>
    </row>
    <row r="6619" spans="1:11" ht="15" customHeight="1">
      <c r="A6619" s="174"/>
      <c r="B6619" s="281"/>
      <c r="C6619" s="175"/>
      <c r="D6619" s="175"/>
      <c r="E6619" s="174"/>
      <c r="F6619" s="174"/>
      <c r="G6619" s="175"/>
      <c r="H6619" s="175"/>
      <c r="I6619" s="175"/>
      <c r="J6619" s="175"/>
      <c r="K6619" s="176"/>
    </row>
    <row r="6620" spans="1:11" ht="15" customHeight="1">
      <c r="A6620" s="174"/>
      <c r="B6620" s="281"/>
      <c r="C6620" s="175"/>
      <c r="D6620" s="175"/>
      <c r="E6620" s="174"/>
      <c r="F6620" s="174"/>
      <c r="G6620" s="175"/>
      <c r="H6620" s="175"/>
      <c r="I6620" s="175"/>
      <c r="J6620" s="175"/>
      <c r="K6620" s="176"/>
    </row>
    <row r="6621" spans="1:11" ht="15" customHeight="1">
      <c r="A6621" s="174"/>
      <c r="B6621" s="281"/>
      <c r="C6621" s="175"/>
      <c r="D6621" s="175"/>
      <c r="E6621" s="174"/>
      <c r="F6621" s="174"/>
      <c r="G6621" s="175"/>
      <c r="H6621" s="175"/>
      <c r="I6621" s="175"/>
      <c r="J6621" s="175"/>
      <c r="K6621" s="176"/>
    </row>
    <row r="6622" spans="1:11" ht="15" customHeight="1">
      <c r="A6622" s="174"/>
      <c r="B6622" s="281"/>
      <c r="C6622" s="175"/>
      <c r="D6622" s="175"/>
      <c r="E6622" s="174"/>
      <c r="F6622" s="174"/>
      <c r="G6622" s="175"/>
      <c r="H6622" s="175"/>
      <c r="I6622" s="175"/>
      <c r="J6622" s="175"/>
      <c r="K6622" s="176"/>
    </row>
    <row r="6623" spans="1:11" ht="15" customHeight="1">
      <c r="A6623" s="174"/>
      <c r="B6623" s="281"/>
      <c r="C6623" s="175"/>
      <c r="D6623" s="175"/>
      <c r="E6623" s="174"/>
      <c r="F6623" s="174"/>
      <c r="G6623" s="175"/>
      <c r="H6623" s="175"/>
      <c r="I6623" s="175"/>
      <c r="J6623" s="175"/>
      <c r="K6623" s="176"/>
    </row>
    <row r="6624" spans="1:11" ht="15" customHeight="1">
      <c r="A6624" s="174"/>
      <c r="B6624" s="281"/>
      <c r="C6624" s="175"/>
      <c r="D6624" s="175"/>
      <c r="E6624" s="174"/>
      <c r="F6624" s="174"/>
      <c r="G6624" s="175"/>
      <c r="H6624" s="175"/>
      <c r="I6624" s="175"/>
      <c r="J6624" s="175"/>
      <c r="K6624" s="176"/>
    </row>
    <row r="6625" spans="1:11" ht="15" customHeight="1">
      <c r="A6625" s="174"/>
      <c r="B6625" s="281"/>
      <c r="C6625" s="175"/>
      <c r="D6625" s="175"/>
      <c r="E6625" s="174"/>
      <c r="F6625" s="174"/>
      <c r="G6625" s="175"/>
      <c r="H6625" s="175"/>
      <c r="I6625" s="175"/>
      <c r="J6625" s="175"/>
      <c r="K6625" s="176"/>
    </row>
    <row r="6626" spans="1:11" ht="15" customHeight="1">
      <c r="A6626" s="174"/>
      <c r="B6626" s="281"/>
      <c r="C6626" s="175"/>
      <c r="D6626" s="175"/>
      <c r="E6626" s="174"/>
      <c r="F6626" s="174"/>
      <c r="G6626" s="175"/>
      <c r="H6626" s="175"/>
      <c r="I6626" s="175"/>
      <c r="J6626" s="175"/>
      <c r="K6626" s="176"/>
    </row>
    <row r="6627" spans="1:11" ht="15" customHeight="1">
      <c r="A6627" s="174"/>
      <c r="B6627" s="281"/>
      <c r="C6627" s="175"/>
      <c r="D6627" s="175"/>
      <c r="E6627" s="174"/>
      <c r="F6627" s="174"/>
      <c r="G6627" s="175"/>
      <c r="H6627" s="175"/>
      <c r="I6627" s="175"/>
      <c r="J6627" s="175"/>
      <c r="K6627" s="176"/>
    </row>
    <row r="6628" spans="1:11" ht="15" customHeight="1">
      <c r="A6628" s="174"/>
      <c r="B6628" s="281"/>
      <c r="C6628" s="175"/>
      <c r="D6628" s="175"/>
      <c r="E6628" s="174"/>
      <c r="F6628" s="174"/>
      <c r="G6628" s="175"/>
      <c r="H6628" s="175"/>
      <c r="I6628" s="175"/>
      <c r="J6628" s="175"/>
      <c r="K6628" s="176"/>
    </row>
    <row r="6629" spans="1:11" ht="15" customHeight="1">
      <c r="A6629" s="174"/>
      <c r="B6629" s="281"/>
      <c r="C6629" s="175"/>
      <c r="D6629" s="175"/>
      <c r="E6629" s="174"/>
      <c r="F6629" s="174"/>
      <c r="G6629" s="175"/>
      <c r="H6629" s="175"/>
      <c r="I6629" s="175"/>
      <c r="J6629" s="175"/>
      <c r="K6629" s="176"/>
    </row>
    <row r="6630" spans="1:11" ht="15" customHeight="1">
      <c r="A6630" s="174"/>
      <c r="B6630" s="281"/>
      <c r="C6630" s="175"/>
      <c r="D6630" s="175"/>
      <c r="E6630" s="174"/>
      <c r="F6630" s="174"/>
      <c r="G6630" s="175"/>
      <c r="H6630" s="175"/>
      <c r="I6630" s="175"/>
      <c r="J6630" s="175"/>
      <c r="K6630" s="176"/>
    </row>
    <row r="6631" spans="1:11" ht="15" customHeight="1">
      <c r="A6631" s="174"/>
      <c r="B6631" s="281"/>
      <c r="C6631" s="175"/>
      <c r="D6631" s="175"/>
      <c r="E6631" s="174"/>
      <c r="F6631" s="174"/>
      <c r="G6631" s="175"/>
      <c r="H6631" s="175"/>
      <c r="I6631" s="175"/>
      <c r="J6631" s="175"/>
      <c r="K6631" s="176"/>
    </row>
    <row r="6632" spans="1:11" ht="15" customHeight="1">
      <c r="A6632" s="174"/>
      <c r="B6632" s="281"/>
      <c r="C6632" s="175"/>
      <c r="D6632" s="175"/>
      <c r="E6632" s="174"/>
      <c r="F6632" s="174"/>
      <c r="G6632" s="175"/>
      <c r="H6632" s="175"/>
      <c r="I6632" s="175"/>
      <c r="J6632" s="175"/>
      <c r="K6632" s="176"/>
    </row>
    <row r="6633" spans="1:11" ht="15" customHeight="1">
      <c r="A6633" s="174"/>
      <c r="B6633" s="281"/>
      <c r="C6633" s="175"/>
      <c r="D6633" s="175"/>
      <c r="E6633" s="174"/>
      <c r="F6633" s="174"/>
      <c r="G6633" s="175"/>
      <c r="H6633" s="175"/>
      <c r="I6633" s="175"/>
      <c r="J6633" s="175"/>
      <c r="K6633" s="176"/>
    </row>
    <row r="6634" spans="1:11" ht="15" customHeight="1">
      <c r="A6634" s="174"/>
      <c r="B6634" s="281"/>
      <c r="C6634" s="175"/>
      <c r="D6634" s="175"/>
      <c r="E6634" s="174"/>
      <c r="F6634" s="174"/>
      <c r="G6634" s="175"/>
      <c r="H6634" s="175"/>
      <c r="I6634" s="175"/>
      <c r="J6634" s="175"/>
      <c r="K6634" s="176"/>
    </row>
    <row r="6635" spans="1:11" ht="15" customHeight="1">
      <c r="A6635" s="174"/>
      <c r="B6635" s="281"/>
      <c r="C6635" s="175"/>
      <c r="D6635" s="175"/>
      <c r="E6635" s="174"/>
      <c r="F6635" s="174"/>
      <c r="G6635" s="175"/>
      <c r="H6635" s="175"/>
      <c r="I6635" s="175"/>
      <c r="J6635" s="175"/>
      <c r="K6635" s="176"/>
    </row>
    <row r="6636" spans="1:11" ht="15" customHeight="1">
      <c r="A6636" s="174"/>
      <c r="B6636" s="281"/>
      <c r="C6636" s="175"/>
      <c r="D6636" s="175"/>
      <c r="E6636" s="174"/>
      <c r="F6636" s="174"/>
      <c r="G6636" s="175"/>
      <c r="H6636" s="175"/>
      <c r="I6636" s="175"/>
      <c r="J6636" s="175"/>
      <c r="K6636" s="176"/>
    </row>
    <row r="6637" spans="1:11" ht="15" customHeight="1">
      <c r="A6637" s="174"/>
      <c r="B6637" s="281"/>
      <c r="C6637" s="175"/>
      <c r="D6637" s="175"/>
      <c r="E6637" s="174"/>
      <c r="F6637" s="174"/>
      <c r="G6637" s="175"/>
      <c r="H6637" s="175"/>
      <c r="I6637" s="175"/>
      <c r="J6637" s="175"/>
      <c r="K6637" s="176"/>
    </row>
    <row r="6638" spans="1:11" ht="15" customHeight="1">
      <c r="A6638" s="174"/>
      <c r="B6638" s="281"/>
      <c r="C6638" s="175"/>
      <c r="D6638" s="175"/>
      <c r="E6638" s="174"/>
      <c r="F6638" s="174"/>
      <c r="G6638" s="175"/>
      <c r="H6638" s="175"/>
      <c r="I6638" s="175"/>
      <c r="J6638" s="175"/>
      <c r="K6638" s="176"/>
    </row>
    <row r="6639" spans="1:11" ht="15" customHeight="1">
      <c r="A6639" s="174"/>
      <c r="B6639" s="281"/>
      <c r="C6639" s="175"/>
      <c r="D6639" s="175"/>
      <c r="E6639" s="174"/>
      <c r="F6639" s="174"/>
      <c r="G6639" s="175"/>
      <c r="H6639" s="175"/>
      <c r="I6639" s="175"/>
      <c r="J6639" s="175"/>
      <c r="K6639" s="176"/>
    </row>
    <row r="6640" spans="1:11" ht="15" customHeight="1">
      <c r="A6640" s="174"/>
      <c r="B6640" s="281"/>
      <c r="C6640" s="175"/>
      <c r="D6640" s="175"/>
      <c r="E6640" s="174"/>
      <c r="F6640" s="174"/>
      <c r="G6640" s="175"/>
      <c r="H6640" s="175"/>
      <c r="I6640" s="175"/>
      <c r="J6640" s="175"/>
      <c r="K6640" s="176"/>
    </row>
    <row r="6641" spans="1:11" ht="15" customHeight="1">
      <c r="A6641" s="174"/>
      <c r="B6641" s="281"/>
      <c r="C6641" s="175"/>
      <c r="D6641" s="175"/>
      <c r="E6641" s="174"/>
      <c r="F6641" s="174"/>
      <c r="G6641" s="175"/>
      <c r="H6641" s="175"/>
      <c r="I6641" s="175"/>
      <c r="J6641" s="175"/>
      <c r="K6641" s="176"/>
    </row>
    <row r="6642" spans="1:11" ht="15" customHeight="1">
      <c r="A6642" s="174"/>
      <c r="B6642" s="281"/>
      <c r="C6642" s="175"/>
      <c r="D6642" s="175"/>
      <c r="E6642" s="174"/>
      <c r="F6642" s="174"/>
      <c r="G6642" s="175"/>
      <c r="H6642" s="175"/>
      <c r="I6642" s="175"/>
      <c r="J6642" s="175"/>
      <c r="K6642" s="176"/>
    </row>
    <row r="6643" spans="1:11" ht="15" customHeight="1">
      <c r="A6643" s="174"/>
      <c r="B6643" s="281"/>
      <c r="C6643" s="175"/>
      <c r="D6643" s="175"/>
      <c r="E6643" s="174"/>
      <c r="F6643" s="174"/>
      <c r="G6643" s="175"/>
      <c r="H6643" s="175"/>
      <c r="I6643" s="175"/>
      <c r="J6643" s="175"/>
      <c r="K6643" s="176"/>
    </row>
    <row r="6644" spans="1:11" ht="15" customHeight="1">
      <c r="A6644" s="174"/>
      <c r="B6644" s="281"/>
      <c r="C6644" s="175"/>
      <c r="D6644" s="175"/>
      <c r="E6644" s="174"/>
      <c r="F6644" s="174"/>
      <c r="G6644" s="175"/>
      <c r="H6644" s="175"/>
      <c r="I6644" s="175"/>
      <c r="J6644" s="175"/>
      <c r="K6644" s="176"/>
    </row>
    <row r="6645" spans="1:11" ht="15" customHeight="1">
      <c r="A6645" s="174"/>
      <c r="B6645" s="281"/>
      <c r="C6645" s="175"/>
      <c r="D6645" s="175"/>
      <c r="E6645" s="174"/>
      <c r="F6645" s="174"/>
      <c r="G6645" s="175"/>
      <c r="H6645" s="175"/>
      <c r="I6645" s="175"/>
      <c r="J6645" s="175"/>
      <c r="K6645" s="176"/>
    </row>
    <row r="6646" spans="1:11" ht="15" customHeight="1">
      <c r="A6646" s="174"/>
      <c r="B6646" s="281"/>
      <c r="C6646" s="175"/>
      <c r="D6646" s="175"/>
      <c r="E6646" s="174"/>
      <c r="F6646" s="174"/>
      <c r="G6646" s="175"/>
      <c r="H6646" s="175"/>
      <c r="I6646" s="175"/>
      <c r="J6646" s="175"/>
      <c r="K6646" s="176"/>
    </row>
    <row r="6647" spans="1:11" ht="15" customHeight="1">
      <c r="A6647" s="174"/>
      <c r="B6647" s="281"/>
      <c r="C6647" s="175"/>
      <c r="D6647" s="175"/>
      <c r="E6647" s="174"/>
      <c r="F6647" s="174"/>
      <c r="G6647" s="175"/>
      <c r="H6647" s="175"/>
      <c r="I6647" s="175"/>
      <c r="J6647" s="175"/>
      <c r="K6647" s="176"/>
    </row>
    <row r="6648" spans="1:11" ht="15" customHeight="1">
      <c r="A6648" s="174"/>
      <c r="B6648" s="281"/>
      <c r="C6648" s="175"/>
      <c r="D6648" s="175"/>
      <c r="E6648" s="174"/>
      <c r="F6648" s="174"/>
      <c r="G6648" s="175"/>
      <c r="H6648" s="175"/>
      <c r="I6648" s="175"/>
      <c r="J6648" s="175"/>
      <c r="K6648" s="176"/>
    </row>
    <row r="6649" spans="1:11" ht="15" customHeight="1">
      <c r="A6649" s="174"/>
      <c r="B6649" s="281"/>
      <c r="C6649" s="175"/>
      <c r="D6649" s="175"/>
      <c r="E6649" s="174"/>
      <c r="F6649" s="174"/>
      <c r="G6649" s="175"/>
      <c r="H6649" s="175"/>
      <c r="I6649" s="175"/>
      <c r="J6649" s="175"/>
      <c r="K6649" s="176"/>
    </row>
    <row r="6650" spans="1:11" ht="15" customHeight="1">
      <c r="A6650" s="174"/>
      <c r="B6650" s="281"/>
      <c r="C6650" s="175"/>
      <c r="D6650" s="175"/>
      <c r="E6650" s="174"/>
      <c r="F6650" s="174"/>
      <c r="G6650" s="175"/>
      <c r="H6650" s="175"/>
      <c r="I6650" s="175"/>
      <c r="J6650" s="175"/>
      <c r="K6650" s="176"/>
    </row>
    <row r="6651" spans="1:11" ht="15" customHeight="1">
      <c r="A6651" s="174"/>
      <c r="B6651" s="281"/>
      <c r="C6651" s="175"/>
      <c r="D6651" s="175"/>
      <c r="E6651" s="174"/>
      <c r="F6651" s="174"/>
      <c r="G6651" s="175"/>
      <c r="H6651" s="175"/>
      <c r="I6651" s="175"/>
      <c r="J6651" s="175"/>
      <c r="K6651" s="176"/>
    </row>
    <row r="6652" spans="1:11" ht="15" customHeight="1">
      <c r="A6652" s="174"/>
      <c r="B6652" s="281"/>
      <c r="C6652" s="175"/>
      <c r="D6652" s="175"/>
      <c r="E6652" s="174"/>
      <c r="F6652" s="174"/>
      <c r="G6652" s="175"/>
      <c r="H6652" s="175"/>
      <c r="I6652" s="175"/>
      <c r="J6652" s="175"/>
      <c r="K6652" s="176"/>
    </row>
    <row r="6653" spans="1:11" ht="15" customHeight="1">
      <c r="A6653" s="174"/>
      <c r="B6653" s="281"/>
      <c r="C6653" s="175"/>
      <c r="D6653" s="175"/>
      <c r="E6653" s="174"/>
      <c r="F6653" s="174"/>
      <c r="G6653" s="175"/>
      <c r="H6653" s="175"/>
      <c r="I6653" s="175"/>
      <c r="J6653" s="175"/>
      <c r="K6653" s="176"/>
    </row>
    <row r="6654" spans="1:11" ht="15" customHeight="1">
      <c r="A6654" s="174"/>
      <c r="B6654" s="281"/>
      <c r="C6654" s="175"/>
      <c r="D6654" s="175"/>
      <c r="E6654" s="174"/>
      <c r="F6654" s="174"/>
      <c r="G6654" s="175"/>
      <c r="H6654" s="175"/>
      <c r="I6654" s="175"/>
      <c r="J6654" s="175"/>
      <c r="K6654" s="176"/>
    </row>
    <row r="6655" spans="1:11" ht="15" customHeight="1">
      <c r="A6655" s="174"/>
      <c r="B6655" s="281"/>
      <c r="C6655" s="175"/>
      <c r="D6655" s="175"/>
      <c r="E6655" s="174"/>
      <c r="F6655" s="174"/>
      <c r="G6655" s="175"/>
      <c r="H6655" s="175"/>
      <c r="I6655" s="175"/>
      <c r="J6655" s="175"/>
      <c r="K6655" s="176"/>
    </row>
    <row r="6656" spans="1:11" ht="15" customHeight="1">
      <c r="A6656" s="174"/>
      <c r="B6656" s="281"/>
      <c r="C6656" s="175"/>
      <c r="D6656" s="175"/>
      <c r="E6656" s="174"/>
      <c r="F6656" s="174"/>
      <c r="G6656" s="175"/>
      <c r="H6656" s="175"/>
      <c r="I6656" s="175"/>
      <c r="J6656" s="175"/>
      <c r="K6656" s="176"/>
    </row>
    <row r="6657" spans="1:11" ht="15" customHeight="1">
      <c r="A6657" s="174"/>
      <c r="B6657" s="281"/>
      <c r="C6657" s="175"/>
      <c r="D6657" s="175"/>
      <c r="E6657" s="174"/>
      <c r="F6657" s="174"/>
      <c r="G6657" s="175"/>
      <c r="H6657" s="175"/>
      <c r="I6657" s="175"/>
      <c r="J6657" s="175"/>
      <c r="K6657" s="176"/>
    </row>
    <row r="6658" spans="1:11" ht="15" customHeight="1">
      <c r="A6658" s="174"/>
      <c r="B6658" s="281"/>
      <c r="C6658" s="175"/>
      <c r="D6658" s="175"/>
      <c r="E6658" s="174"/>
      <c r="F6658" s="174"/>
      <c r="G6658" s="175"/>
      <c r="H6658" s="175"/>
      <c r="I6658" s="175"/>
      <c r="J6658" s="175"/>
      <c r="K6658" s="176"/>
    </row>
    <row r="6659" spans="1:11" ht="15" customHeight="1">
      <c r="A6659" s="174"/>
      <c r="B6659" s="281"/>
      <c r="C6659" s="175"/>
      <c r="D6659" s="175"/>
      <c r="E6659" s="174"/>
      <c r="F6659" s="174"/>
      <c r="G6659" s="175"/>
      <c r="H6659" s="175"/>
      <c r="I6659" s="175"/>
      <c r="J6659" s="175"/>
      <c r="K6659" s="176"/>
    </row>
    <row r="6660" spans="1:11" ht="15" customHeight="1">
      <c r="A6660" s="174"/>
      <c r="B6660" s="281"/>
      <c r="C6660" s="175"/>
      <c r="D6660" s="175"/>
      <c r="E6660" s="174"/>
      <c r="F6660" s="174"/>
      <c r="G6660" s="175"/>
      <c r="H6660" s="175"/>
      <c r="I6660" s="175"/>
      <c r="J6660" s="175"/>
      <c r="K6660" s="176"/>
    </row>
    <row r="6661" spans="1:11" ht="15" customHeight="1">
      <c r="A6661" s="174"/>
      <c r="B6661" s="281"/>
      <c r="C6661" s="175"/>
      <c r="D6661" s="175"/>
      <c r="E6661" s="174"/>
      <c r="F6661" s="174"/>
      <c r="G6661" s="175"/>
      <c r="H6661" s="175"/>
      <c r="I6661" s="175"/>
      <c r="J6661" s="175"/>
      <c r="K6661" s="176"/>
    </row>
    <row r="6662" spans="1:11" ht="15" customHeight="1">
      <c r="A6662" s="174"/>
      <c r="B6662" s="281"/>
      <c r="C6662" s="175"/>
      <c r="D6662" s="175"/>
      <c r="E6662" s="174"/>
      <c r="F6662" s="174"/>
      <c r="G6662" s="175"/>
      <c r="H6662" s="175"/>
      <c r="I6662" s="175"/>
      <c r="J6662" s="175"/>
      <c r="K6662" s="176"/>
    </row>
    <row r="6663" spans="1:11" ht="15" customHeight="1">
      <c r="A6663" s="174"/>
      <c r="B6663" s="281"/>
      <c r="C6663" s="175"/>
      <c r="D6663" s="175"/>
      <c r="E6663" s="174"/>
      <c r="F6663" s="174"/>
      <c r="G6663" s="175"/>
      <c r="H6663" s="175"/>
      <c r="I6663" s="175"/>
      <c r="J6663" s="175"/>
      <c r="K6663" s="176"/>
    </row>
    <row r="6664" spans="1:11" ht="15" customHeight="1">
      <c r="A6664" s="174"/>
      <c r="B6664" s="281"/>
      <c r="C6664" s="175"/>
      <c r="D6664" s="175"/>
      <c r="E6664" s="174"/>
      <c r="F6664" s="174"/>
      <c r="G6664" s="175"/>
      <c r="H6664" s="175"/>
      <c r="I6664" s="175"/>
      <c r="J6664" s="175"/>
      <c r="K6664" s="176"/>
    </row>
    <row r="6665" spans="1:11" ht="15" customHeight="1">
      <c r="A6665" s="174"/>
      <c r="B6665" s="281"/>
      <c r="C6665" s="175"/>
      <c r="D6665" s="175"/>
      <c r="E6665" s="174"/>
      <c r="F6665" s="174"/>
      <c r="G6665" s="175"/>
      <c r="H6665" s="175"/>
      <c r="I6665" s="175"/>
      <c r="J6665" s="175"/>
      <c r="K6665" s="176"/>
    </row>
    <row r="6666" spans="1:11" ht="15" customHeight="1">
      <c r="A6666" s="174"/>
      <c r="B6666" s="281"/>
      <c r="C6666" s="175"/>
      <c r="D6666" s="175"/>
      <c r="E6666" s="174"/>
      <c r="F6666" s="174"/>
      <c r="G6666" s="175"/>
      <c r="H6666" s="175"/>
      <c r="I6666" s="175"/>
      <c r="J6666" s="175"/>
      <c r="K6666" s="176"/>
    </row>
    <row r="6667" spans="1:11" ht="15" customHeight="1">
      <c r="A6667" s="174"/>
      <c r="B6667" s="281"/>
      <c r="C6667" s="175"/>
      <c r="D6667" s="175"/>
      <c r="E6667" s="174"/>
      <c r="F6667" s="174"/>
      <c r="G6667" s="175"/>
      <c r="H6667" s="175"/>
      <c r="I6667" s="175"/>
      <c r="J6667" s="175"/>
      <c r="K6667" s="176"/>
    </row>
    <row r="6668" spans="1:11" ht="15" customHeight="1">
      <c r="A6668" s="174"/>
      <c r="B6668" s="281"/>
      <c r="C6668" s="175"/>
      <c r="D6668" s="175"/>
      <c r="E6668" s="174"/>
      <c r="F6668" s="174"/>
      <c r="G6668" s="175"/>
      <c r="H6668" s="175"/>
      <c r="I6668" s="175"/>
      <c r="J6668" s="175"/>
      <c r="K6668" s="176"/>
    </row>
    <row r="6669" spans="1:11" ht="15" customHeight="1">
      <c r="A6669" s="174"/>
      <c r="B6669" s="281"/>
      <c r="C6669" s="175"/>
      <c r="D6669" s="175"/>
      <c r="E6669" s="174"/>
      <c r="F6669" s="174"/>
      <c r="G6669" s="175"/>
      <c r="H6669" s="175"/>
      <c r="I6669" s="175"/>
      <c r="J6669" s="175"/>
      <c r="K6669" s="176"/>
    </row>
    <row r="6670" spans="1:11" ht="15" customHeight="1">
      <c r="A6670" s="174"/>
      <c r="B6670" s="281"/>
      <c r="C6670" s="175"/>
      <c r="D6670" s="175"/>
      <c r="E6670" s="174"/>
      <c r="F6670" s="174"/>
      <c r="G6670" s="175"/>
      <c r="H6670" s="175"/>
      <c r="I6670" s="175"/>
      <c r="J6670" s="175"/>
      <c r="K6670" s="176"/>
    </row>
    <row r="6671" spans="1:11" ht="15" customHeight="1">
      <c r="A6671" s="174"/>
      <c r="B6671" s="281"/>
      <c r="C6671" s="175"/>
      <c r="D6671" s="175"/>
      <c r="E6671" s="174"/>
      <c r="F6671" s="174"/>
      <c r="G6671" s="175"/>
      <c r="H6671" s="175"/>
      <c r="I6671" s="175"/>
      <c r="J6671" s="175"/>
      <c r="K6671" s="176"/>
    </row>
    <row r="6672" spans="1:11" ht="15" customHeight="1">
      <c r="A6672" s="174"/>
      <c r="B6672" s="281"/>
      <c r="C6672" s="175"/>
      <c r="D6672" s="175"/>
      <c r="E6672" s="174"/>
      <c r="F6672" s="174"/>
      <c r="G6672" s="175"/>
      <c r="H6672" s="175"/>
      <c r="I6672" s="175"/>
      <c r="J6672" s="175"/>
      <c r="K6672" s="176"/>
    </row>
    <row r="6673" spans="1:11" ht="15" customHeight="1">
      <c r="A6673" s="174"/>
      <c r="B6673" s="281"/>
      <c r="C6673" s="175"/>
      <c r="D6673" s="175"/>
      <c r="E6673" s="174"/>
      <c r="F6673" s="174"/>
      <c r="G6673" s="175"/>
      <c r="H6673" s="175"/>
      <c r="I6673" s="175"/>
      <c r="J6673" s="175"/>
      <c r="K6673" s="176"/>
    </row>
    <row r="6674" spans="1:11" ht="15" customHeight="1">
      <c r="A6674" s="174"/>
      <c r="B6674" s="281"/>
      <c r="C6674" s="175"/>
      <c r="D6674" s="175"/>
      <c r="E6674" s="174"/>
      <c r="F6674" s="174"/>
      <c r="G6674" s="175"/>
      <c r="H6674" s="175"/>
      <c r="I6674" s="175"/>
      <c r="J6674" s="175"/>
      <c r="K6674" s="176"/>
    </row>
    <row r="6675" spans="1:11" ht="15" customHeight="1">
      <c r="A6675" s="174"/>
      <c r="B6675" s="281"/>
      <c r="C6675" s="175"/>
      <c r="D6675" s="175"/>
      <c r="E6675" s="174"/>
      <c r="F6675" s="174"/>
      <c r="G6675" s="175"/>
      <c r="H6675" s="175"/>
      <c r="I6675" s="175"/>
      <c r="J6675" s="175"/>
      <c r="K6675" s="176"/>
    </row>
    <row r="6676" spans="1:11" ht="15" customHeight="1">
      <c r="A6676" s="174"/>
      <c r="B6676" s="281"/>
      <c r="C6676" s="175"/>
      <c r="D6676" s="175"/>
      <c r="E6676" s="174"/>
      <c r="F6676" s="174"/>
      <c r="G6676" s="175"/>
      <c r="H6676" s="175"/>
      <c r="I6676" s="175"/>
      <c r="J6676" s="175"/>
      <c r="K6676" s="176"/>
    </row>
    <row r="6677" spans="1:11" ht="15" customHeight="1">
      <c r="A6677" s="174"/>
      <c r="B6677" s="281"/>
      <c r="C6677" s="175"/>
      <c r="D6677" s="175"/>
      <c r="E6677" s="174"/>
      <c r="F6677" s="174"/>
      <c r="G6677" s="175"/>
      <c r="H6677" s="175"/>
      <c r="I6677" s="175"/>
      <c r="J6677" s="175"/>
      <c r="K6677" s="176"/>
    </row>
    <row r="6678" spans="1:11" ht="15" customHeight="1">
      <c r="A6678" s="174"/>
      <c r="B6678" s="281"/>
      <c r="C6678" s="175"/>
      <c r="D6678" s="175"/>
      <c r="E6678" s="174"/>
      <c r="F6678" s="174"/>
      <c r="G6678" s="175"/>
      <c r="H6678" s="175"/>
      <c r="I6678" s="175"/>
      <c r="J6678" s="175"/>
      <c r="K6678" s="176"/>
    </row>
    <row r="6679" spans="1:11" ht="15" customHeight="1">
      <c r="A6679" s="174"/>
      <c r="B6679" s="281"/>
      <c r="C6679" s="175"/>
      <c r="D6679" s="175"/>
      <c r="E6679" s="174"/>
      <c r="F6679" s="174"/>
      <c r="G6679" s="175"/>
      <c r="H6679" s="175"/>
      <c r="I6679" s="175"/>
      <c r="J6679" s="175"/>
      <c r="K6679" s="176"/>
    </row>
    <row r="6680" spans="1:11" ht="15" customHeight="1">
      <c r="A6680" s="174"/>
      <c r="B6680" s="281"/>
      <c r="C6680" s="175"/>
      <c r="D6680" s="175"/>
      <c r="E6680" s="174"/>
      <c r="F6680" s="174"/>
      <c r="G6680" s="175"/>
      <c r="H6680" s="175"/>
      <c r="I6680" s="175"/>
      <c r="J6680" s="175"/>
      <c r="K6680" s="176"/>
    </row>
    <row r="6681" spans="1:11" ht="15" customHeight="1">
      <c r="A6681" s="174"/>
      <c r="B6681" s="281"/>
      <c r="C6681" s="175"/>
      <c r="D6681" s="175"/>
      <c r="E6681" s="174"/>
      <c r="F6681" s="174"/>
      <c r="G6681" s="175"/>
      <c r="H6681" s="175"/>
      <c r="I6681" s="175"/>
      <c r="J6681" s="175"/>
      <c r="K6681" s="176"/>
    </row>
    <row r="6682" spans="1:11" ht="15" customHeight="1">
      <c r="A6682" s="174"/>
      <c r="B6682" s="281"/>
      <c r="C6682" s="175"/>
      <c r="D6682" s="175"/>
      <c r="E6682" s="174"/>
      <c r="F6682" s="174"/>
      <c r="G6682" s="175"/>
      <c r="H6682" s="175"/>
      <c r="I6682" s="175"/>
      <c r="J6682" s="175"/>
      <c r="K6682" s="176"/>
    </row>
    <row r="6683" spans="1:11" ht="15" customHeight="1">
      <c r="A6683" s="174"/>
      <c r="B6683" s="281"/>
      <c r="C6683" s="175"/>
      <c r="D6683" s="175"/>
      <c r="E6683" s="174"/>
      <c r="F6683" s="174"/>
      <c r="G6683" s="175"/>
      <c r="H6683" s="175"/>
      <c r="I6683" s="175"/>
      <c r="J6683" s="175"/>
      <c r="K6683" s="176"/>
    </row>
    <row r="6684" spans="1:11" ht="15" customHeight="1">
      <c r="A6684" s="174"/>
      <c r="B6684" s="281"/>
      <c r="C6684" s="175"/>
      <c r="D6684" s="175"/>
      <c r="E6684" s="174"/>
      <c r="F6684" s="174"/>
      <c r="G6684" s="175"/>
      <c r="H6684" s="175"/>
      <c r="I6684" s="175"/>
      <c r="J6684" s="175"/>
      <c r="K6684" s="176"/>
    </row>
    <row r="6685" spans="1:11" ht="15" customHeight="1">
      <c r="A6685" s="174"/>
      <c r="B6685" s="281"/>
      <c r="C6685" s="175"/>
      <c r="D6685" s="175"/>
      <c r="E6685" s="174"/>
      <c r="F6685" s="174"/>
      <c r="G6685" s="175"/>
      <c r="H6685" s="175"/>
      <c r="I6685" s="175"/>
      <c r="J6685" s="175"/>
      <c r="K6685" s="176"/>
    </row>
    <row r="6686" spans="1:11" ht="15" customHeight="1">
      <c r="A6686" s="174"/>
      <c r="B6686" s="281"/>
      <c r="C6686" s="175"/>
      <c r="D6686" s="175"/>
      <c r="E6686" s="174"/>
      <c r="F6686" s="174"/>
      <c r="G6686" s="175"/>
      <c r="H6686" s="175"/>
      <c r="I6686" s="175"/>
      <c r="J6686" s="175"/>
      <c r="K6686" s="176"/>
    </row>
    <row r="6687" spans="1:11" ht="15" customHeight="1">
      <c r="A6687" s="174"/>
      <c r="B6687" s="281"/>
      <c r="C6687" s="175"/>
      <c r="D6687" s="175"/>
      <c r="E6687" s="174"/>
      <c r="F6687" s="174"/>
      <c r="G6687" s="175"/>
      <c r="H6687" s="175"/>
      <c r="I6687" s="175"/>
      <c r="J6687" s="175"/>
      <c r="K6687" s="176"/>
    </row>
    <row r="6688" spans="1:11" ht="15" customHeight="1">
      <c r="A6688" s="174"/>
      <c r="B6688" s="281"/>
      <c r="C6688" s="175"/>
      <c r="D6688" s="175"/>
      <c r="E6688" s="174"/>
      <c r="F6688" s="174"/>
      <c r="G6688" s="175"/>
      <c r="H6688" s="175"/>
      <c r="I6688" s="175"/>
      <c r="J6688" s="175"/>
      <c r="K6688" s="176"/>
    </row>
    <row r="6689" spans="1:11" ht="15" customHeight="1">
      <c r="A6689" s="174"/>
      <c r="B6689" s="281"/>
      <c r="C6689" s="175"/>
      <c r="D6689" s="175"/>
      <c r="E6689" s="174"/>
      <c r="F6689" s="174"/>
      <c r="G6689" s="175"/>
      <c r="H6689" s="175"/>
      <c r="I6689" s="175"/>
      <c r="J6689" s="175"/>
      <c r="K6689" s="176"/>
    </row>
    <row r="6690" spans="1:11" ht="15" customHeight="1">
      <c r="A6690" s="174"/>
      <c r="B6690" s="281"/>
      <c r="C6690" s="175"/>
      <c r="D6690" s="175"/>
      <c r="E6690" s="174"/>
      <c r="F6690" s="174"/>
      <c r="G6690" s="175"/>
      <c r="H6690" s="175"/>
      <c r="I6690" s="175"/>
      <c r="J6690" s="175"/>
      <c r="K6690" s="176"/>
    </row>
    <row r="6691" spans="1:11" ht="15" customHeight="1">
      <c r="A6691" s="174"/>
      <c r="B6691" s="281"/>
      <c r="C6691" s="175"/>
      <c r="D6691" s="175"/>
      <c r="E6691" s="174"/>
      <c r="F6691" s="174"/>
      <c r="G6691" s="175"/>
      <c r="H6691" s="175"/>
      <c r="I6691" s="175"/>
      <c r="J6691" s="175"/>
      <c r="K6691" s="176"/>
    </row>
    <row r="6692" spans="1:11" ht="15" customHeight="1">
      <c r="A6692" s="174"/>
      <c r="B6692" s="281"/>
      <c r="C6692" s="175"/>
      <c r="D6692" s="175"/>
      <c r="E6692" s="174"/>
      <c r="F6692" s="174"/>
      <c r="G6692" s="175"/>
      <c r="H6692" s="175"/>
      <c r="I6692" s="175"/>
      <c r="J6692" s="175"/>
      <c r="K6692" s="176"/>
    </row>
    <row r="6693" spans="1:11" ht="15" customHeight="1">
      <c r="A6693" s="174"/>
      <c r="B6693" s="281"/>
      <c r="C6693" s="175"/>
      <c r="D6693" s="175"/>
      <c r="E6693" s="174"/>
      <c r="F6693" s="174"/>
      <c r="G6693" s="175"/>
      <c r="H6693" s="175"/>
      <c r="I6693" s="175"/>
      <c r="J6693" s="175"/>
      <c r="K6693" s="176"/>
    </row>
    <row r="6694" spans="1:11" ht="15" customHeight="1">
      <c r="A6694" s="174"/>
      <c r="B6694" s="281"/>
      <c r="C6694" s="175"/>
      <c r="D6694" s="175"/>
      <c r="E6694" s="174"/>
      <c r="F6694" s="174"/>
      <c r="G6694" s="175"/>
      <c r="H6694" s="175"/>
      <c r="I6694" s="175"/>
      <c r="J6694" s="175"/>
      <c r="K6694" s="176"/>
    </row>
    <row r="6695" spans="1:11" ht="15" customHeight="1">
      <c r="A6695" s="174"/>
      <c r="B6695" s="281"/>
      <c r="C6695" s="175"/>
      <c r="D6695" s="175"/>
      <c r="E6695" s="174"/>
      <c r="F6695" s="174"/>
      <c r="G6695" s="175"/>
      <c r="H6695" s="175"/>
      <c r="I6695" s="175"/>
      <c r="J6695" s="175"/>
      <c r="K6695" s="176"/>
    </row>
    <row r="6696" spans="1:11" ht="15" customHeight="1">
      <c r="A6696" s="174"/>
      <c r="B6696" s="281"/>
      <c r="C6696" s="175"/>
      <c r="D6696" s="175"/>
      <c r="E6696" s="174"/>
      <c r="F6696" s="174"/>
      <c r="G6696" s="175"/>
      <c r="H6696" s="175"/>
      <c r="I6696" s="175"/>
      <c r="J6696" s="175"/>
      <c r="K6696" s="176"/>
    </row>
    <row r="6697" spans="1:11" ht="15" customHeight="1">
      <c r="A6697" s="174"/>
      <c r="B6697" s="281"/>
      <c r="C6697" s="175"/>
      <c r="D6697" s="175"/>
      <c r="E6697" s="174"/>
      <c r="F6697" s="174"/>
      <c r="G6697" s="175"/>
      <c r="H6697" s="175"/>
      <c r="I6697" s="175"/>
      <c r="J6697" s="175"/>
      <c r="K6697" s="176"/>
    </row>
    <row r="6698" spans="1:11" ht="15" customHeight="1">
      <c r="A6698" s="174"/>
      <c r="B6698" s="281"/>
      <c r="C6698" s="175"/>
      <c r="D6698" s="175"/>
      <c r="E6698" s="174"/>
      <c r="F6698" s="174"/>
      <c r="G6698" s="175"/>
      <c r="H6698" s="175"/>
      <c r="I6698" s="175"/>
      <c r="J6698" s="175"/>
      <c r="K6698" s="176"/>
    </row>
    <row r="6699" spans="1:11" ht="15" customHeight="1">
      <c r="A6699" s="174"/>
      <c r="B6699" s="281"/>
      <c r="C6699" s="175"/>
      <c r="D6699" s="175"/>
      <c r="E6699" s="174"/>
      <c r="F6699" s="174"/>
      <c r="G6699" s="175"/>
      <c r="H6699" s="175"/>
      <c r="I6699" s="175"/>
      <c r="J6699" s="175"/>
      <c r="K6699" s="176"/>
    </row>
    <row r="6700" spans="1:11" ht="15" customHeight="1">
      <c r="A6700" s="174"/>
      <c r="B6700" s="281"/>
      <c r="C6700" s="175"/>
      <c r="D6700" s="175"/>
      <c r="E6700" s="174"/>
      <c r="F6700" s="174"/>
      <c r="G6700" s="175"/>
      <c r="H6700" s="175"/>
      <c r="I6700" s="175"/>
      <c r="J6700" s="175"/>
      <c r="K6700" s="176"/>
    </row>
    <row r="6701" spans="1:11" ht="15" customHeight="1">
      <c r="A6701" s="174"/>
      <c r="B6701" s="281"/>
      <c r="C6701" s="175"/>
      <c r="D6701" s="175"/>
      <c r="E6701" s="174"/>
      <c r="F6701" s="174"/>
      <c r="G6701" s="175"/>
      <c r="H6701" s="175"/>
      <c r="I6701" s="175"/>
      <c r="J6701" s="175"/>
      <c r="K6701" s="176"/>
    </row>
    <row r="6702" spans="1:11" ht="15" customHeight="1">
      <c r="A6702" s="174"/>
      <c r="B6702" s="281"/>
      <c r="C6702" s="175"/>
      <c r="D6702" s="175"/>
      <c r="E6702" s="174"/>
      <c r="F6702" s="174"/>
      <c r="G6702" s="175"/>
      <c r="H6702" s="175"/>
      <c r="I6702" s="175"/>
      <c r="J6702" s="175"/>
      <c r="K6702" s="176"/>
    </row>
    <row r="6703" spans="1:11" ht="15" customHeight="1">
      <c r="A6703" s="174"/>
      <c r="B6703" s="281"/>
      <c r="C6703" s="175"/>
      <c r="D6703" s="175"/>
      <c r="E6703" s="174"/>
      <c r="F6703" s="174"/>
      <c r="G6703" s="175"/>
      <c r="H6703" s="175"/>
      <c r="I6703" s="175"/>
      <c r="J6703" s="175"/>
      <c r="K6703" s="176"/>
    </row>
    <row r="6704" spans="1:11" ht="15" customHeight="1">
      <c r="A6704" s="174"/>
      <c r="B6704" s="281"/>
      <c r="C6704" s="175"/>
      <c r="D6704" s="175"/>
      <c r="E6704" s="174"/>
      <c r="F6704" s="174"/>
      <c r="G6704" s="175"/>
      <c r="H6704" s="175"/>
      <c r="I6704" s="175"/>
      <c r="J6704" s="175"/>
      <c r="K6704" s="176"/>
    </row>
    <row r="6705" spans="1:11" ht="15" customHeight="1">
      <c r="A6705" s="174"/>
      <c r="B6705" s="281"/>
      <c r="C6705" s="175"/>
      <c r="D6705" s="175"/>
      <c r="E6705" s="174"/>
      <c r="F6705" s="174"/>
      <c r="G6705" s="175"/>
      <c r="H6705" s="175"/>
      <c r="I6705" s="175"/>
      <c r="J6705" s="175"/>
      <c r="K6705" s="176"/>
    </row>
    <row r="6706" spans="1:11" ht="15" customHeight="1">
      <c r="A6706" s="174"/>
      <c r="B6706" s="281"/>
      <c r="C6706" s="175"/>
      <c r="D6706" s="175"/>
      <c r="E6706" s="174"/>
      <c r="F6706" s="174"/>
      <c r="G6706" s="175"/>
      <c r="H6706" s="175"/>
      <c r="I6706" s="175"/>
      <c r="J6706" s="175"/>
      <c r="K6706" s="176"/>
    </row>
    <row r="6707" spans="1:11" ht="15" customHeight="1">
      <c r="A6707" s="174"/>
      <c r="B6707" s="281"/>
      <c r="C6707" s="175"/>
      <c r="D6707" s="175"/>
      <c r="E6707" s="174"/>
      <c r="F6707" s="174"/>
      <c r="G6707" s="175"/>
      <c r="H6707" s="175"/>
      <c r="I6707" s="175"/>
      <c r="J6707" s="175"/>
      <c r="K6707" s="176"/>
    </row>
    <row r="6708" spans="1:11" ht="15" customHeight="1">
      <c r="A6708" s="174"/>
      <c r="B6708" s="281"/>
      <c r="C6708" s="175"/>
      <c r="D6708" s="175"/>
      <c r="E6708" s="174"/>
      <c r="F6708" s="174"/>
      <c r="G6708" s="175"/>
      <c r="H6708" s="175"/>
      <c r="I6708" s="175"/>
      <c r="J6708" s="175"/>
      <c r="K6708" s="176"/>
    </row>
    <row r="6709" spans="1:11" ht="15" customHeight="1">
      <c r="A6709" s="174"/>
      <c r="B6709" s="281"/>
      <c r="C6709" s="175"/>
      <c r="D6709" s="175"/>
      <c r="E6709" s="174"/>
      <c r="F6709" s="174"/>
      <c r="G6709" s="175"/>
      <c r="H6709" s="175"/>
      <c r="I6709" s="175"/>
      <c r="J6709" s="175"/>
      <c r="K6709" s="176"/>
    </row>
    <row r="6710" spans="1:11" ht="15" customHeight="1">
      <c r="A6710" s="174"/>
      <c r="B6710" s="281"/>
      <c r="C6710" s="175"/>
      <c r="D6710" s="175"/>
      <c r="E6710" s="174"/>
      <c r="F6710" s="174"/>
      <c r="G6710" s="175"/>
      <c r="H6710" s="175"/>
      <c r="I6710" s="175"/>
      <c r="J6710" s="175"/>
      <c r="K6710" s="176"/>
    </row>
    <row r="6711" spans="1:11" ht="15" customHeight="1">
      <c r="A6711" s="174"/>
      <c r="B6711" s="281"/>
      <c r="C6711" s="175"/>
      <c r="D6711" s="175"/>
      <c r="E6711" s="174"/>
      <c r="F6711" s="174"/>
      <c r="G6711" s="175"/>
      <c r="H6711" s="175"/>
      <c r="I6711" s="175"/>
      <c r="J6711" s="175"/>
      <c r="K6711" s="176"/>
    </row>
    <row r="6712" spans="1:11" ht="15" customHeight="1">
      <c r="A6712" s="174"/>
      <c r="B6712" s="281"/>
      <c r="C6712" s="175"/>
      <c r="D6712" s="175"/>
      <c r="E6712" s="174"/>
      <c r="F6712" s="174"/>
      <c r="G6712" s="175"/>
      <c r="H6712" s="175"/>
      <c r="I6712" s="175"/>
      <c r="J6712" s="175"/>
      <c r="K6712" s="176"/>
    </row>
    <row r="6713" spans="1:11" ht="15" customHeight="1">
      <c r="A6713" s="174"/>
      <c r="B6713" s="281"/>
      <c r="C6713" s="175"/>
      <c r="D6713" s="175"/>
      <c r="E6713" s="174"/>
      <c r="F6713" s="174"/>
      <c r="G6713" s="175"/>
      <c r="H6713" s="175"/>
      <c r="I6713" s="175"/>
      <c r="J6713" s="175"/>
      <c r="K6713" s="176"/>
    </row>
    <row r="6714" spans="1:11" ht="15" customHeight="1">
      <c r="A6714" s="174"/>
      <c r="B6714" s="281"/>
      <c r="C6714" s="175"/>
      <c r="D6714" s="175"/>
      <c r="E6714" s="174"/>
      <c r="F6714" s="174"/>
      <c r="G6714" s="175"/>
      <c r="H6714" s="175"/>
      <c r="I6714" s="175"/>
      <c r="J6714" s="175"/>
      <c r="K6714" s="176"/>
    </row>
    <row r="6715" spans="1:11" ht="15" customHeight="1">
      <c r="A6715" s="174"/>
      <c r="B6715" s="281"/>
      <c r="C6715" s="175"/>
      <c r="D6715" s="175"/>
      <c r="E6715" s="174"/>
      <c r="F6715" s="174"/>
      <c r="G6715" s="175"/>
      <c r="H6715" s="175"/>
      <c r="I6715" s="175"/>
      <c r="J6715" s="175"/>
      <c r="K6715" s="176"/>
    </row>
    <row r="6716" spans="1:11" ht="15" customHeight="1">
      <c r="A6716" s="174"/>
      <c r="B6716" s="281"/>
      <c r="C6716" s="175"/>
      <c r="D6716" s="175"/>
      <c r="E6716" s="174"/>
      <c r="F6716" s="174"/>
      <c r="G6716" s="175"/>
      <c r="H6716" s="175"/>
      <c r="I6716" s="175"/>
      <c r="J6716" s="175"/>
      <c r="K6716" s="176"/>
    </row>
    <row r="6717" spans="1:11" ht="15" customHeight="1">
      <c r="A6717" s="174"/>
      <c r="B6717" s="281"/>
      <c r="C6717" s="175"/>
      <c r="D6717" s="175"/>
      <c r="E6717" s="174"/>
      <c r="F6717" s="174"/>
      <c r="G6717" s="175"/>
      <c r="H6717" s="175"/>
      <c r="I6717" s="175"/>
      <c r="J6717" s="175"/>
      <c r="K6717" s="176"/>
    </row>
    <row r="6718" spans="1:11" ht="15" customHeight="1">
      <c r="A6718" s="174"/>
      <c r="B6718" s="281"/>
      <c r="C6718" s="175"/>
      <c r="D6718" s="175"/>
      <c r="E6718" s="174"/>
      <c r="F6718" s="174"/>
      <c r="G6718" s="175"/>
      <c r="H6718" s="175"/>
      <c r="I6718" s="175"/>
      <c r="J6718" s="175"/>
      <c r="K6718" s="176"/>
    </row>
    <row r="6719" spans="1:11" ht="15" customHeight="1">
      <c r="A6719" s="174"/>
      <c r="B6719" s="281"/>
      <c r="C6719" s="175"/>
      <c r="D6719" s="175"/>
      <c r="E6719" s="174"/>
      <c r="F6719" s="174"/>
      <c r="G6719" s="175"/>
      <c r="H6719" s="175"/>
      <c r="I6719" s="175"/>
      <c r="J6719" s="175"/>
      <c r="K6719" s="176"/>
    </row>
    <row r="6720" spans="1:11" ht="15" customHeight="1">
      <c r="A6720" s="174"/>
      <c r="B6720" s="281"/>
      <c r="C6720" s="175"/>
      <c r="D6720" s="175"/>
      <c r="E6720" s="174"/>
      <c r="F6720" s="174"/>
      <c r="G6720" s="175"/>
      <c r="H6720" s="175"/>
      <c r="I6720" s="175"/>
      <c r="J6720" s="175"/>
      <c r="K6720" s="176"/>
    </row>
    <row r="6721" spans="1:11" ht="15" customHeight="1">
      <c r="A6721" s="174"/>
      <c r="B6721" s="281"/>
      <c r="C6721" s="175"/>
      <c r="D6721" s="175"/>
      <c r="E6721" s="174"/>
      <c r="F6721" s="174"/>
      <c r="G6721" s="175"/>
      <c r="H6721" s="175"/>
      <c r="I6721" s="175"/>
      <c r="J6721" s="175"/>
      <c r="K6721" s="176"/>
    </row>
    <row r="6722" spans="1:11" ht="15" customHeight="1">
      <c r="A6722" s="174"/>
      <c r="B6722" s="281"/>
      <c r="C6722" s="175"/>
      <c r="D6722" s="175"/>
      <c r="E6722" s="174"/>
      <c r="F6722" s="174"/>
      <c r="G6722" s="175"/>
      <c r="H6722" s="175"/>
      <c r="I6722" s="175"/>
      <c r="J6722" s="175"/>
      <c r="K6722" s="176"/>
    </row>
    <row r="6723" spans="1:11" ht="15" customHeight="1">
      <c r="A6723" s="174"/>
      <c r="B6723" s="281"/>
      <c r="C6723" s="175"/>
      <c r="D6723" s="175"/>
      <c r="E6723" s="174"/>
      <c r="F6723" s="174"/>
      <c r="G6723" s="175"/>
      <c r="H6723" s="175"/>
      <c r="I6723" s="175"/>
      <c r="J6723" s="175"/>
      <c r="K6723" s="176"/>
    </row>
    <row r="6724" spans="1:11" ht="15" customHeight="1">
      <c r="A6724" s="174"/>
      <c r="B6724" s="281"/>
      <c r="C6724" s="175"/>
      <c r="D6724" s="175"/>
      <c r="E6724" s="174"/>
      <c r="F6724" s="174"/>
      <c r="G6724" s="175"/>
      <c r="H6724" s="175"/>
      <c r="I6724" s="175"/>
      <c r="J6724" s="175"/>
      <c r="K6724" s="176"/>
    </row>
    <row r="6725" spans="1:11" ht="15" customHeight="1">
      <c r="A6725" s="174"/>
      <c r="B6725" s="281"/>
      <c r="C6725" s="175"/>
      <c r="D6725" s="175"/>
      <c r="E6725" s="174"/>
      <c r="F6725" s="174"/>
      <c r="G6725" s="175"/>
      <c r="H6725" s="175"/>
      <c r="I6725" s="175"/>
      <c r="J6725" s="175"/>
      <c r="K6725" s="176"/>
    </row>
    <row r="6726" spans="1:11" ht="15" customHeight="1">
      <c r="A6726" s="174"/>
      <c r="B6726" s="281"/>
      <c r="C6726" s="175"/>
      <c r="D6726" s="175"/>
      <c r="E6726" s="174"/>
      <c r="F6726" s="174"/>
      <c r="G6726" s="175"/>
      <c r="H6726" s="175"/>
      <c r="I6726" s="175"/>
      <c r="J6726" s="175"/>
      <c r="K6726" s="176"/>
    </row>
    <row r="6727" spans="1:11" ht="15" customHeight="1">
      <c r="A6727" s="174"/>
      <c r="B6727" s="281"/>
      <c r="C6727" s="175"/>
      <c r="D6727" s="175"/>
      <c r="E6727" s="174"/>
      <c r="F6727" s="174"/>
      <c r="G6727" s="175"/>
      <c r="H6727" s="175"/>
      <c r="I6727" s="175"/>
      <c r="J6727" s="175"/>
      <c r="K6727" s="176"/>
    </row>
    <row r="6728" spans="1:11" ht="15" customHeight="1">
      <c r="A6728" s="174"/>
      <c r="B6728" s="281"/>
      <c r="C6728" s="175"/>
      <c r="D6728" s="175"/>
      <c r="E6728" s="174"/>
      <c r="F6728" s="174"/>
      <c r="G6728" s="175"/>
      <c r="H6728" s="175"/>
      <c r="I6728" s="175"/>
      <c r="J6728" s="175"/>
      <c r="K6728" s="176"/>
    </row>
    <row r="6729" spans="1:11" ht="15" customHeight="1">
      <c r="A6729" s="174"/>
      <c r="B6729" s="281"/>
      <c r="C6729" s="175"/>
      <c r="D6729" s="175"/>
      <c r="E6729" s="174"/>
      <c r="F6729" s="174"/>
      <c r="G6729" s="175"/>
      <c r="H6729" s="175"/>
      <c r="I6729" s="175"/>
      <c r="J6729" s="175"/>
      <c r="K6729" s="176"/>
    </row>
    <row r="6730" spans="1:11" ht="15" customHeight="1">
      <c r="A6730" s="174"/>
      <c r="B6730" s="281"/>
      <c r="C6730" s="175"/>
      <c r="D6730" s="175"/>
      <c r="E6730" s="174"/>
      <c r="F6730" s="174"/>
      <c r="G6730" s="175"/>
      <c r="H6730" s="175"/>
      <c r="I6730" s="175"/>
      <c r="J6730" s="175"/>
      <c r="K6730" s="176"/>
    </row>
    <row r="6731" spans="1:11" ht="15" customHeight="1">
      <c r="A6731" s="174"/>
      <c r="B6731" s="281"/>
      <c r="C6731" s="175"/>
      <c r="D6731" s="175"/>
      <c r="E6731" s="174"/>
      <c r="F6731" s="174"/>
      <c r="G6731" s="175"/>
      <c r="H6731" s="175"/>
      <c r="I6731" s="175"/>
      <c r="J6731" s="175"/>
      <c r="K6731" s="176"/>
    </row>
    <row r="6732" spans="1:11" ht="15" customHeight="1">
      <c r="A6732" s="174"/>
      <c r="B6732" s="281"/>
      <c r="C6732" s="175"/>
      <c r="D6732" s="175"/>
      <c r="E6732" s="174"/>
      <c r="F6732" s="174"/>
      <c r="G6732" s="175"/>
      <c r="H6732" s="175"/>
      <c r="I6732" s="175"/>
      <c r="J6732" s="175"/>
      <c r="K6732" s="176"/>
    </row>
    <row r="6733" spans="1:11" ht="15" customHeight="1">
      <c r="A6733" s="174"/>
      <c r="B6733" s="281"/>
      <c r="C6733" s="175"/>
      <c r="D6733" s="175"/>
      <c r="E6733" s="174"/>
      <c r="F6733" s="174"/>
      <c r="G6733" s="175"/>
      <c r="H6733" s="175"/>
      <c r="I6733" s="175"/>
      <c r="J6733" s="175"/>
      <c r="K6733" s="176"/>
    </row>
    <row r="6734" spans="1:11" ht="15" customHeight="1">
      <c r="A6734" s="174"/>
      <c r="B6734" s="281"/>
      <c r="C6734" s="175"/>
      <c r="D6734" s="175"/>
      <c r="E6734" s="174"/>
      <c r="F6734" s="174"/>
      <c r="G6734" s="175"/>
      <c r="H6734" s="175"/>
      <c r="I6734" s="175"/>
      <c r="J6734" s="175"/>
      <c r="K6734" s="176"/>
    </row>
    <row r="6735" spans="1:11" ht="15" customHeight="1">
      <c r="A6735" s="174"/>
      <c r="B6735" s="281"/>
      <c r="C6735" s="175"/>
      <c r="D6735" s="175"/>
      <c r="E6735" s="174"/>
      <c r="F6735" s="174"/>
      <c r="G6735" s="175"/>
      <c r="H6735" s="175"/>
      <c r="I6735" s="175"/>
      <c r="J6735" s="175"/>
      <c r="K6735" s="176"/>
    </row>
    <row r="6736" spans="1:11" ht="15" customHeight="1">
      <c r="A6736" s="174"/>
      <c r="B6736" s="281"/>
      <c r="C6736" s="175"/>
      <c r="D6736" s="175"/>
      <c r="E6736" s="174"/>
      <c r="F6736" s="174"/>
      <c r="G6736" s="175"/>
      <c r="H6736" s="175"/>
      <c r="I6736" s="175"/>
      <c r="J6736" s="175"/>
      <c r="K6736" s="176"/>
    </row>
    <row r="6737" spans="1:11" ht="15" customHeight="1">
      <c r="A6737" s="174"/>
      <c r="B6737" s="281"/>
      <c r="C6737" s="175"/>
      <c r="D6737" s="175"/>
      <c r="E6737" s="174"/>
      <c r="F6737" s="174"/>
      <c r="G6737" s="175"/>
      <c r="H6737" s="175"/>
      <c r="I6737" s="175"/>
      <c r="J6737" s="175"/>
      <c r="K6737" s="176"/>
    </row>
    <row r="6738" spans="1:11" ht="15" customHeight="1">
      <c r="A6738" s="174"/>
      <c r="B6738" s="281"/>
      <c r="C6738" s="175"/>
      <c r="D6738" s="175"/>
      <c r="E6738" s="174"/>
      <c r="F6738" s="174"/>
      <c r="G6738" s="175"/>
      <c r="H6738" s="175"/>
      <c r="I6738" s="175"/>
      <c r="J6738" s="175"/>
      <c r="K6738" s="176"/>
    </row>
    <row r="6739" spans="1:11" ht="15" customHeight="1">
      <c r="A6739" s="174"/>
      <c r="B6739" s="281"/>
      <c r="C6739" s="175"/>
      <c r="D6739" s="175"/>
      <c r="E6739" s="174"/>
      <c r="F6739" s="174"/>
      <c r="G6739" s="175"/>
      <c r="H6739" s="175"/>
      <c r="I6739" s="175"/>
      <c r="J6739" s="175"/>
      <c r="K6739" s="176"/>
    </row>
    <row r="6740" spans="1:11" ht="15" customHeight="1">
      <c r="A6740" s="174"/>
      <c r="B6740" s="281"/>
      <c r="C6740" s="175"/>
      <c r="D6740" s="175"/>
      <c r="E6740" s="174"/>
      <c r="F6740" s="174"/>
      <c r="G6740" s="175"/>
      <c r="H6740" s="175"/>
      <c r="I6740" s="175"/>
      <c r="J6740" s="175"/>
      <c r="K6740" s="176"/>
    </row>
    <row r="6741" spans="1:11" ht="15" customHeight="1">
      <c r="A6741" s="174"/>
      <c r="B6741" s="281"/>
      <c r="C6741" s="175"/>
      <c r="D6741" s="175"/>
      <c r="E6741" s="174"/>
      <c r="F6741" s="174"/>
      <c r="G6741" s="175"/>
      <c r="H6741" s="175"/>
      <c r="I6741" s="175"/>
      <c r="J6741" s="175"/>
      <c r="K6741" s="176"/>
    </row>
    <row r="6742" spans="1:11" ht="15" customHeight="1">
      <c r="A6742" s="174"/>
      <c r="B6742" s="281"/>
      <c r="C6742" s="175"/>
      <c r="D6742" s="175"/>
      <c r="E6742" s="174"/>
      <c r="F6742" s="174"/>
      <c r="G6742" s="175"/>
      <c r="H6742" s="175"/>
      <c r="I6742" s="175"/>
      <c r="J6742" s="175"/>
      <c r="K6742" s="176"/>
    </row>
    <row r="6743" spans="1:11" ht="15" customHeight="1">
      <c r="A6743" s="174"/>
      <c r="B6743" s="281"/>
      <c r="C6743" s="175"/>
      <c r="D6743" s="175"/>
      <c r="E6743" s="174"/>
      <c r="F6743" s="174"/>
      <c r="G6743" s="175"/>
      <c r="H6743" s="175"/>
      <c r="I6743" s="175"/>
      <c r="J6743" s="175"/>
      <c r="K6743" s="176"/>
    </row>
    <row r="6744" spans="1:11" ht="15" customHeight="1">
      <c r="A6744" s="174"/>
      <c r="B6744" s="281"/>
      <c r="C6744" s="175"/>
      <c r="D6744" s="175"/>
      <c r="E6744" s="174"/>
      <c r="F6744" s="174"/>
      <c r="G6744" s="175"/>
      <c r="H6744" s="175"/>
      <c r="I6744" s="175"/>
      <c r="J6744" s="175"/>
      <c r="K6744" s="176"/>
    </row>
    <row r="6745" spans="1:11" ht="15" customHeight="1">
      <c r="A6745" s="174"/>
      <c r="B6745" s="281"/>
      <c r="C6745" s="175"/>
      <c r="D6745" s="175"/>
      <c r="E6745" s="174"/>
      <c r="F6745" s="174"/>
      <c r="G6745" s="175"/>
      <c r="H6745" s="175"/>
      <c r="I6745" s="175"/>
      <c r="J6745" s="175"/>
      <c r="K6745" s="176"/>
    </row>
    <row r="6746" spans="1:11" ht="15" customHeight="1">
      <c r="A6746" s="174"/>
      <c r="B6746" s="281"/>
      <c r="C6746" s="175"/>
      <c r="D6746" s="175"/>
      <c r="E6746" s="174"/>
      <c r="F6746" s="174"/>
      <c r="G6746" s="175"/>
      <c r="H6746" s="175"/>
      <c r="I6746" s="175"/>
      <c r="J6746" s="175"/>
      <c r="K6746" s="176"/>
    </row>
    <row r="6747" spans="1:11" ht="15" customHeight="1">
      <c r="A6747" s="174"/>
      <c r="B6747" s="281"/>
      <c r="C6747" s="175"/>
      <c r="D6747" s="175"/>
      <c r="E6747" s="174"/>
      <c r="F6747" s="174"/>
      <c r="G6747" s="175"/>
      <c r="H6747" s="175"/>
      <c r="I6747" s="175"/>
      <c r="J6747" s="175"/>
      <c r="K6747" s="176"/>
    </row>
    <row r="6748" spans="1:11" ht="15" customHeight="1">
      <c r="A6748" s="174"/>
      <c r="B6748" s="281"/>
      <c r="C6748" s="175"/>
      <c r="D6748" s="175"/>
      <c r="E6748" s="174"/>
      <c r="F6748" s="174"/>
      <c r="G6748" s="175"/>
      <c r="H6748" s="175"/>
      <c r="I6748" s="175"/>
      <c r="J6748" s="175"/>
      <c r="K6748" s="176"/>
    </row>
    <row r="6749" spans="1:11" ht="15" customHeight="1">
      <c r="A6749" s="174"/>
      <c r="B6749" s="281"/>
      <c r="C6749" s="175"/>
      <c r="D6749" s="175"/>
      <c r="E6749" s="174"/>
      <c r="F6749" s="174"/>
      <c r="G6749" s="175"/>
      <c r="H6749" s="175"/>
      <c r="I6749" s="175"/>
      <c r="J6749" s="175"/>
      <c r="K6749" s="176"/>
    </row>
    <row r="6750" spans="1:11" ht="15" customHeight="1">
      <c r="A6750" s="174"/>
      <c r="B6750" s="281"/>
      <c r="C6750" s="175"/>
      <c r="D6750" s="175"/>
      <c r="E6750" s="174"/>
      <c r="F6750" s="174"/>
      <c r="G6750" s="175"/>
      <c r="H6750" s="175"/>
      <c r="I6750" s="175"/>
      <c r="J6750" s="175"/>
      <c r="K6750" s="176"/>
    </row>
    <row r="6751" spans="1:11" ht="15" customHeight="1">
      <c r="A6751" s="174"/>
      <c r="B6751" s="281"/>
      <c r="C6751" s="175"/>
      <c r="D6751" s="175"/>
      <c r="E6751" s="174"/>
      <c r="F6751" s="174"/>
      <c r="G6751" s="175"/>
      <c r="H6751" s="175"/>
      <c r="I6751" s="175"/>
      <c r="J6751" s="175"/>
      <c r="K6751" s="176"/>
    </row>
    <row r="6752" spans="1:11" ht="15" customHeight="1">
      <c r="A6752" s="174"/>
      <c r="B6752" s="281"/>
      <c r="C6752" s="175"/>
      <c r="D6752" s="175"/>
      <c r="E6752" s="174"/>
      <c r="F6752" s="174"/>
      <c r="G6752" s="175"/>
      <c r="H6752" s="175"/>
      <c r="I6752" s="175"/>
      <c r="J6752" s="175"/>
      <c r="K6752" s="176"/>
    </row>
    <row r="6753" spans="1:11" ht="15" customHeight="1">
      <c r="A6753" s="174"/>
      <c r="B6753" s="281"/>
      <c r="C6753" s="175"/>
      <c r="D6753" s="175"/>
      <c r="E6753" s="174"/>
      <c r="F6753" s="174"/>
      <c r="G6753" s="175"/>
      <c r="H6753" s="175"/>
      <c r="I6753" s="175"/>
      <c r="J6753" s="175"/>
      <c r="K6753" s="176"/>
    </row>
    <row r="6754" spans="1:11" ht="15" customHeight="1">
      <c r="A6754" s="174"/>
      <c r="B6754" s="281"/>
      <c r="C6754" s="175"/>
      <c r="D6754" s="175"/>
      <c r="E6754" s="174"/>
      <c r="F6754" s="174"/>
      <c r="G6754" s="175"/>
      <c r="H6754" s="175"/>
      <c r="I6754" s="175"/>
      <c r="J6754" s="175"/>
      <c r="K6754" s="176"/>
    </row>
    <row r="6755" spans="1:11" ht="15" customHeight="1">
      <c r="A6755" s="174"/>
      <c r="B6755" s="281"/>
      <c r="C6755" s="175"/>
      <c r="D6755" s="175"/>
      <c r="E6755" s="174"/>
      <c r="F6755" s="174"/>
      <c r="G6755" s="175"/>
      <c r="H6755" s="175"/>
      <c r="I6755" s="175"/>
      <c r="J6755" s="175"/>
      <c r="K6755" s="176"/>
    </row>
    <row r="6756" spans="1:11" ht="15" customHeight="1">
      <c r="A6756" s="174"/>
      <c r="B6756" s="281"/>
      <c r="C6756" s="175"/>
      <c r="D6756" s="175"/>
      <c r="E6756" s="174"/>
      <c r="F6756" s="174"/>
      <c r="G6756" s="175"/>
      <c r="H6756" s="175"/>
      <c r="I6756" s="175"/>
      <c r="J6756" s="175"/>
      <c r="K6756" s="176"/>
    </row>
    <row r="6757" spans="1:11" ht="15" customHeight="1">
      <c r="A6757" s="174"/>
      <c r="B6757" s="281"/>
      <c r="C6757" s="175"/>
      <c r="D6757" s="175"/>
      <c r="E6757" s="174"/>
      <c r="F6757" s="174"/>
      <c r="G6757" s="175"/>
      <c r="H6757" s="175"/>
      <c r="I6757" s="175"/>
      <c r="J6757" s="175"/>
      <c r="K6757" s="176"/>
    </row>
    <row r="6758" spans="1:11" ht="15" customHeight="1">
      <c r="A6758" s="174"/>
      <c r="B6758" s="281"/>
      <c r="C6758" s="175"/>
      <c r="D6758" s="175"/>
      <c r="E6758" s="174"/>
      <c r="F6758" s="174"/>
      <c r="G6758" s="175"/>
      <c r="H6758" s="175"/>
      <c r="I6758" s="175"/>
      <c r="J6758" s="175"/>
      <c r="K6758" s="176"/>
    </row>
    <row r="6759" spans="1:11" ht="15" customHeight="1">
      <c r="A6759" s="174"/>
      <c r="B6759" s="281"/>
      <c r="C6759" s="175"/>
      <c r="D6759" s="175"/>
      <c r="E6759" s="174"/>
      <c r="F6759" s="174"/>
      <c r="G6759" s="175"/>
      <c r="H6759" s="175"/>
      <c r="I6759" s="175"/>
      <c r="J6759" s="175"/>
      <c r="K6759" s="176"/>
    </row>
    <row r="6760" spans="1:11" ht="15" customHeight="1">
      <c r="A6760" s="174"/>
      <c r="B6760" s="281"/>
      <c r="C6760" s="175"/>
      <c r="D6760" s="175"/>
      <c r="E6760" s="174"/>
      <c r="F6760" s="174"/>
      <c r="G6760" s="175"/>
      <c r="H6760" s="175"/>
      <c r="I6760" s="175"/>
      <c r="J6760" s="175"/>
      <c r="K6760" s="176"/>
    </row>
    <row r="6761" spans="1:11" ht="15" customHeight="1">
      <c r="A6761" s="174"/>
      <c r="B6761" s="281"/>
      <c r="C6761" s="175"/>
      <c r="D6761" s="175"/>
      <c r="E6761" s="174"/>
      <c r="F6761" s="174"/>
      <c r="G6761" s="175"/>
      <c r="H6761" s="175"/>
      <c r="I6761" s="175"/>
      <c r="J6761" s="175"/>
      <c r="K6761" s="176"/>
    </row>
    <row r="6762" spans="1:11" ht="15" customHeight="1">
      <c r="A6762" s="174"/>
      <c r="B6762" s="281"/>
      <c r="C6762" s="175"/>
      <c r="D6762" s="175"/>
      <c r="E6762" s="174"/>
      <c r="F6762" s="174"/>
      <c r="G6762" s="175"/>
      <c r="H6762" s="175"/>
      <c r="I6762" s="175"/>
      <c r="J6762" s="175"/>
      <c r="K6762" s="176"/>
    </row>
    <row r="6763" spans="1:11" ht="15" customHeight="1">
      <c r="A6763" s="174"/>
      <c r="B6763" s="281"/>
      <c r="C6763" s="175"/>
      <c r="D6763" s="175"/>
      <c r="E6763" s="174"/>
      <c r="F6763" s="174"/>
      <c r="G6763" s="175"/>
      <c r="H6763" s="175"/>
      <c r="I6763" s="175"/>
      <c r="J6763" s="175"/>
      <c r="K6763" s="176"/>
    </row>
    <row r="6764" spans="1:11" ht="15" customHeight="1">
      <c r="A6764" s="174"/>
      <c r="B6764" s="281"/>
      <c r="C6764" s="175"/>
      <c r="D6764" s="175"/>
      <c r="E6764" s="174"/>
      <c r="F6764" s="174"/>
      <c r="G6764" s="175"/>
      <c r="H6764" s="175"/>
      <c r="I6764" s="175"/>
      <c r="J6764" s="175"/>
      <c r="K6764" s="176"/>
    </row>
    <row r="6765" spans="1:11" ht="15" customHeight="1">
      <c r="A6765" s="174"/>
      <c r="B6765" s="281"/>
      <c r="C6765" s="175"/>
      <c r="D6765" s="175"/>
      <c r="E6765" s="174"/>
      <c r="F6765" s="174"/>
      <c r="G6765" s="175"/>
      <c r="H6765" s="175"/>
      <c r="I6765" s="175"/>
      <c r="J6765" s="175"/>
      <c r="K6765" s="176"/>
    </row>
    <row r="6766" spans="1:11" ht="15" customHeight="1">
      <c r="A6766" s="174"/>
      <c r="B6766" s="281"/>
      <c r="C6766" s="175"/>
      <c r="D6766" s="175"/>
      <c r="E6766" s="174"/>
      <c r="F6766" s="174"/>
      <c r="G6766" s="175"/>
      <c r="H6766" s="175"/>
      <c r="I6766" s="175"/>
      <c r="J6766" s="175"/>
      <c r="K6766" s="176"/>
    </row>
    <row r="6767" spans="1:11" ht="15" customHeight="1">
      <c r="A6767" s="174"/>
      <c r="B6767" s="281"/>
      <c r="C6767" s="175"/>
      <c r="D6767" s="175"/>
      <c r="E6767" s="174"/>
      <c r="F6767" s="174"/>
      <c r="G6767" s="175"/>
      <c r="H6767" s="175"/>
      <c r="I6767" s="175"/>
      <c r="J6767" s="175"/>
      <c r="K6767" s="176"/>
    </row>
    <row r="6768" spans="1:11" ht="15" customHeight="1">
      <c r="A6768" s="174"/>
      <c r="B6768" s="281"/>
      <c r="C6768" s="175"/>
      <c r="D6768" s="175"/>
      <c r="E6768" s="174"/>
      <c r="F6768" s="174"/>
      <c r="G6768" s="175"/>
      <c r="H6768" s="175"/>
      <c r="I6768" s="175"/>
      <c r="J6768" s="175"/>
      <c r="K6768" s="176"/>
    </row>
    <row r="6769" spans="1:11" ht="15" customHeight="1">
      <c r="A6769" s="174"/>
      <c r="B6769" s="281"/>
      <c r="C6769" s="175"/>
      <c r="D6769" s="175"/>
      <c r="E6769" s="174"/>
      <c r="F6769" s="174"/>
      <c r="G6769" s="175"/>
      <c r="H6769" s="175"/>
      <c r="I6769" s="175"/>
      <c r="J6769" s="175"/>
      <c r="K6769" s="176"/>
    </row>
    <row r="6770" spans="1:11" ht="15" customHeight="1">
      <c r="A6770" s="174"/>
      <c r="B6770" s="281"/>
      <c r="C6770" s="175"/>
      <c r="D6770" s="175"/>
      <c r="E6770" s="174"/>
      <c r="F6770" s="174"/>
      <c r="G6770" s="175"/>
      <c r="H6770" s="175"/>
      <c r="I6770" s="175"/>
      <c r="J6770" s="175"/>
      <c r="K6770" s="176"/>
    </row>
    <row r="6771" spans="1:11" ht="15" customHeight="1">
      <c r="A6771" s="174"/>
      <c r="B6771" s="281"/>
      <c r="C6771" s="175"/>
      <c r="D6771" s="175"/>
      <c r="E6771" s="174"/>
      <c r="F6771" s="174"/>
      <c r="G6771" s="175"/>
      <c r="H6771" s="175"/>
      <c r="I6771" s="175"/>
      <c r="J6771" s="175"/>
      <c r="K6771" s="176"/>
    </row>
    <row r="6772" spans="1:11" ht="15" customHeight="1">
      <c r="A6772" s="174"/>
      <c r="B6772" s="281"/>
      <c r="C6772" s="175"/>
      <c r="D6772" s="175"/>
      <c r="E6772" s="174"/>
      <c r="F6772" s="174"/>
      <c r="G6772" s="175"/>
      <c r="H6772" s="175"/>
      <c r="I6772" s="175"/>
      <c r="J6772" s="175"/>
      <c r="K6772" s="176"/>
    </row>
    <row r="6773" spans="1:11" ht="15" customHeight="1">
      <c r="A6773" s="174"/>
      <c r="B6773" s="281"/>
      <c r="C6773" s="175"/>
      <c r="D6773" s="175"/>
      <c r="E6773" s="174"/>
      <c r="F6773" s="174"/>
      <c r="G6773" s="175"/>
      <c r="H6773" s="175"/>
      <c r="I6773" s="175"/>
      <c r="J6773" s="175"/>
      <c r="K6773" s="176"/>
    </row>
    <row r="6774" spans="1:11" ht="15" customHeight="1">
      <c r="A6774" s="174"/>
      <c r="B6774" s="281"/>
      <c r="C6774" s="175"/>
      <c r="D6774" s="175"/>
      <c r="E6774" s="174"/>
      <c r="F6774" s="174"/>
      <c r="G6774" s="175"/>
      <c r="H6774" s="175"/>
      <c r="I6774" s="175"/>
      <c r="J6774" s="175"/>
      <c r="K6774" s="176"/>
    </row>
    <row r="6775" spans="1:11" ht="15" customHeight="1">
      <c r="A6775" s="174"/>
      <c r="B6775" s="281"/>
      <c r="C6775" s="175"/>
      <c r="D6775" s="175"/>
      <c r="E6775" s="174"/>
      <c r="F6775" s="174"/>
      <c r="G6775" s="175"/>
      <c r="H6775" s="175"/>
      <c r="I6775" s="175"/>
      <c r="J6775" s="175"/>
      <c r="K6775" s="176"/>
    </row>
    <row r="6776" spans="1:11" ht="15" customHeight="1">
      <c r="A6776" s="174"/>
      <c r="B6776" s="281"/>
      <c r="C6776" s="175"/>
      <c r="D6776" s="175"/>
      <c r="E6776" s="174"/>
      <c r="F6776" s="174"/>
      <c r="G6776" s="175"/>
      <c r="H6776" s="175"/>
      <c r="I6776" s="175"/>
      <c r="J6776" s="175"/>
      <c r="K6776" s="176"/>
    </row>
    <row r="6777" spans="1:11" ht="15" customHeight="1">
      <c r="A6777" s="174"/>
      <c r="B6777" s="281"/>
      <c r="C6777" s="175"/>
      <c r="D6777" s="175"/>
      <c r="E6777" s="174"/>
      <c r="F6777" s="174"/>
      <c r="G6777" s="175"/>
      <c r="H6777" s="175"/>
      <c r="I6777" s="175"/>
      <c r="J6777" s="175"/>
      <c r="K6777" s="176"/>
    </row>
    <row r="6778" spans="1:11" ht="15" customHeight="1">
      <c r="A6778" s="174"/>
      <c r="B6778" s="281"/>
      <c r="C6778" s="175"/>
      <c r="D6778" s="175"/>
      <c r="E6778" s="174"/>
      <c r="F6778" s="174"/>
      <c r="G6778" s="175"/>
      <c r="H6778" s="175"/>
      <c r="I6778" s="175"/>
      <c r="J6778" s="175"/>
      <c r="K6778" s="176"/>
    </row>
    <row r="6779" spans="1:11" ht="15" customHeight="1">
      <c r="A6779" s="174"/>
      <c r="B6779" s="281"/>
      <c r="C6779" s="175"/>
      <c r="D6779" s="175"/>
      <c r="E6779" s="174"/>
      <c r="F6779" s="174"/>
      <c r="G6779" s="175"/>
      <c r="H6779" s="175"/>
      <c r="I6779" s="175"/>
      <c r="J6779" s="175"/>
      <c r="K6779" s="176"/>
    </row>
    <row r="6780" spans="1:11" ht="15" customHeight="1">
      <c r="A6780" s="174"/>
      <c r="B6780" s="281"/>
      <c r="C6780" s="175"/>
      <c r="D6780" s="175"/>
      <c r="E6780" s="174"/>
      <c r="F6780" s="174"/>
      <c r="G6780" s="175"/>
      <c r="H6780" s="175"/>
      <c r="I6780" s="175"/>
      <c r="J6780" s="175"/>
      <c r="K6780" s="176"/>
    </row>
    <row r="6781" spans="1:11" ht="15" customHeight="1">
      <c r="A6781" s="174"/>
      <c r="B6781" s="281"/>
      <c r="C6781" s="175"/>
      <c r="D6781" s="175"/>
      <c r="E6781" s="174"/>
      <c r="F6781" s="174"/>
      <c r="G6781" s="175"/>
      <c r="H6781" s="175"/>
      <c r="I6781" s="175"/>
      <c r="J6781" s="175"/>
      <c r="K6781" s="176"/>
    </row>
    <row r="6782" spans="1:11" ht="15" customHeight="1">
      <c r="A6782" s="174"/>
      <c r="B6782" s="281"/>
      <c r="C6782" s="175"/>
      <c r="D6782" s="175"/>
      <c r="E6782" s="174"/>
      <c r="F6782" s="174"/>
      <c r="G6782" s="175"/>
      <c r="H6782" s="175"/>
      <c r="I6782" s="175"/>
      <c r="J6782" s="175"/>
      <c r="K6782" s="176"/>
    </row>
    <row r="6783" spans="1:11" ht="15" customHeight="1">
      <c r="A6783" s="174"/>
      <c r="B6783" s="281"/>
      <c r="C6783" s="175"/>
      <c r="D6783" s="175"/>
      <c r="E6783" s="174"/>
      <c r="F6783" s="174"/>
      <c r="G6783" s="175"/>
      <c r="H6783" s="175"/>
      <c r="I6783" s="175"/>
      <c r="J6783" s="175"/>
      <c r="K6783" s="176"/>
    </row>
    <row r="6784" spans="1:11" ht="15" customHeight="1">
      <c r="A6784" s="174"/>
      <c r="B6784" s="281"/>
      <c r="C6784" s="175"/>
      <c r="D6784" s="175"/>
      <c r="E6784" s="174"/>
      <c r="F6784" s="174"/>
      <c r="G6784" s="175"/>
      <c r="H6784" s="175"/>
      <c r="I6784" s="175"/>
      <c r="J6784" s="175"/>
      <c r="K6784" s="176"/>
    </row>
    <row r="6785" spans="1:11" ht="15" customHeight="1">
      <c r="A6785" s="174"/>
      <c r="B6785" s="281"/>
      <c r="C6785" s="175"/>
      <c r="D6785" s="175"/>
      <c r="E6785" s="174"/>
      <c r="F6785" s="174"/>
      <c r="G6785" s="175"/>
      <c r="H6785" s="175"/>
      <c r="I6785" s="175"/>
      <c r="J6785" s="175"/>
      <c r="K6785" s="176"/>
    </row>
    <row r="6786" spans="1:11" ht="15" customHeight="1">
      <c r="A6786" s="174"/>
      <c r="B6786" s="281"/>
      <c r="C6786" s="175"/>
      <c r="D6786" s="175"/>
      <c r="E6786" s="174"/>
      <c r="F6786" s="174"/>
      <c r="G6786" s="175"/>
      <c r="H6786" s="175"/>
      <c r="I6786" s="175"/>
      <c r="J6786" s="175"/>
      <c r="K6786" s="176"/>
    </row>
    <row r="6787" spans="1:11" ht="15" customHeight="1">
      <c r="A6787" s="174"/>
      <c r="B6787" s="281"/>
      <c r="C6787" s="175"/>
      <c r="D6787" s="175"/>
      <c r="E6787" s="174"/>
      <c r="F6787" s="174"/>
      <c r="G6787" s="175"/>
      <c r="H6787" s="175"/>
      <c r="I6787" s="175"/>
      <c r="J6787" s="175"/>
      <c r="K6787" s="176"/>
    </row>
    <row r="6788" spans="1:11" ht="15" customHeight="1">
      <c r="A6788" s="174"/>
      <c r="B6788" s="281"/>
      <c r="C6788" s="175"/>
      <c r="D6788" s="175"/>
      <c r="E6788" s="174"/>
      <c r="F6788" s="174"/>
      <c r="G6788" s="175"/>
      <c r="H6788" s="175"/>
      <c r="I6788" s="175"/>
      <c r="J6788" s="175"/>
      <c r="K6788" s="176"/>
    </row>
    <row r="6789" spans="1:11" ht="15" customHeight="1">
      <c r="A6789" s="174"/>
      <c r="B6789" s="281"/>
      <c r="C6789" s="175"/>
      <c r="D6789" s="175"/>
      <c r="E6789" s="174"/>
      <c r="F6789" s="174"/>
      <c r="G6789" s="175"/>
      <c r="H6789" s="175"/>
      <c r="I6789" s="175"/>
      <c r="J6789" s="175"/>
      <c r="K6789" s="176"/>
    </row>
    <row r="6790" spans="1:11" ht="15" customHeight="1">
      <c r="A6790" s="174"/>
      <c r="B6790" s="281"/>
      <c r="C6790" s="175"/>
      <c r="D6790" s="175"/>
      <c r="E6790" s="174"/>
      <c r="F6790" s="174"/>
      <c r="G6790" s="175"/>
      <c r="H6790" s="175"/>
      <c r="I6790" s="175"/>
      <c r="J6790" s="175"/>
      <c r="K6790" s="176"/>
    </row>
    <row r="6791" spans="1:11" ht="15" customHeight="1">
      <c r="A6791" s="174"/>
      <c r="B6791" s="281"/>
      <c r="C6791" s="175"/>
      <c r="D6791" s="175"/>
      <c r="E6791" s="174"/>
      <c r="F6791" s="174"/>
      <c r="G6791" s="175"/>
      <c r="H6791" s="175"/>
      <c r="I6791" s="175"/>
      <c r="J6791" s="175"/>
      <c r="K6791" s="176"/>
    </row>
    <row r="6792" spans="1:11" ht="15" customHeight="1">
      <c r="A6792" s="174"/>
      <c r="B6792" s="281"/>
      <c r="C6792" s="175"/>
      <c r="D6792" s="175"/>
      <c r="E6792" s="174"/>
      <c r="F6792" s="174"/>
      <c r="G6792" s="175"/>
      <c r="H6792" s="175"/>
      <c r="I6792" s="175"/>
      <c r="J6792" s="175"/>
      <c r="K6792" s="176"/>
    </row>
    <row r="6793" spans="1:11" ht="15" customHeight="1">
      <c r="A6793" s="174"/>
      <c r="B6793" s="281"/>
      <c r="C6793" s="175"/>
      <c r="D6793" s="175"/>
      <c r="E6793" s="174"/>
      <c r="F6793" s="174"/>
      <c r="G6793" s="175"/>
      <c r="H6793" s="175"/>
      <c r="I6793" s="175"/>
      <c r="J6793" s="175"/>
      <c r="K6793" s="176"/>
    </row>
    <row r="6794" spans="1:11" ht="15" customHeight="1">
      <c r="A6794" s="174"/>
      <c r="B6794" s="281"/>
      <c r="C6794" s="175"/>
      <c r="D6794" s="175"/>
      <c r="E6794" s="174"/>
      <c r="F6794" s="174"/>
      <c r="G6794" s="175"/>
      <c r="H6794" s="175"/>
      <c r="I6794" s="175"/>
      <c r="J6794" s="175"/>
      <c r="K6794" s="176"/>
    </row>
    <row r="6795" spans="1:11" ht="15" customHeight="1">
      <c r="A6795" s="174"/>
      <c r="B6795" s="281"/>
      <c r="C6795" s="175"/>
      <c r="D6795" s="175"/>
      <c r="E6795" s="174"/>
      <c r="F6795" s="174"/>
      <c r="G6795" s="175"/>
      <c r="H6795" s="175"/>
      <c r="I6795" s="175"/>
      <c r="J6795" s="175"/>
      <c r="K6795" s="176"/>
    </row>
    <row r="6796" spans="1:11" ht="15" customHeight="1">
      <c r="A6796" s="174"/>
      <c r="B6796" s="281"/>
      <c r="C6796" s="175"/>
      <c r="D6796" s="175"/>
      <c r="E6796" s="174"/>
      <c r="F6796" s="174"/>
      <c r="G6796" s="175"/>
      <c r="H6796" s="175"/>
      <c r="I6796" s="175"/>
      <c r="J6796" s="175"/>
      <c r="K6796" s="176"/>
    </row>
    <row r="6797" spans="1:11" ht="15" customHeight="1">
      <c r="A6797" s="174"/>
      <c r="B6797" s="281"/>
      <c r="C6797" s="175"/>
      <c r="D6797" s="175"/>
      <c r="E6797" s="174"/>
      <c r="F6797" s="174"/>
      <c r="G6797" s="175"/>
      <c r="H6797" s="175"/>
      <c r="I6797" s="175"/>
      <c r="J6797" s="175"/>
      <c r="K6797" s="176"/>
    </row>
    <row r="6798" spans="1:11" ht="15" customHeight="1">
      <c r="A6798" s="174"/>
      <c r="B6798" s="281"/>
      <c r="C6798" s="175"/>
      <c r="D6798" s="175"/>
      <c r="E6798" s="174"/>
      <c r="F6798" s="174"/>
      <c r="G6798" s="175"/>
      <c r="H6798" s="175"/>
      <c r="I6798" s="175"/>
      <c r="J6798" s="175"/>
      <c r="K6798" s="176"/>
    </row>
    <row r="6799" spans="1:11" ht="15" customHeight="1">
      <c r="A6799" s="174"/>
      <c r="B6799" s="281"/>
      <c r="C6799" s="175"/>
      <c r="D6799" s="175"/>
      <c r="E6799" s="174"/>
      <c r="F6799" s="174"/>
      <c r="G6799" s="175"/>
      <c r="H6799" s="175"/>
      <c r="I6799" s="175"/>
      <c r="J6799" s="175"/>
      <c r="K6799" s="176"/>
    </row>
    <row r="6800" spans="1:11" ht="15" customHeight="1">
      <c r="A6800" s="174"/>
      <c r="B6800" s="281"/>
      <c r="C6800" s="175"/>
      <c r="D6800" s="175"/>
      <c r="E6800" s="174"/>
      <c r="F6800" s="174"/>
      <c r="G6800" s="175"/>
      <c r="H6800" s="175"/>
      <c r="I6800" s="175"/>
      <c r="J6800" s="175"/>
      <c r="K6800" s="176"/>
    </row>
    <row r="6801" spans="1:11" ht="15" customHeight="1">
      <c r="A6801" s="174"/>
      <c r="B6801" s="281"/>
      <c r="C6801" s="175"/>
      <c r="D6801" s="175"/>
      <c r="E6801" s="174"/>
      <c r="F6801" s="174"/>
      <c r="G6801" s="175"/>
      <c r="H6801" s="175"/>
      <c r="I6801" s="175"/>
      <c r="J6801" s="175"/>
      <c r="K6801" s="176"/>
    </row>
    <row r="6802" spans="1:11" ht="15" customHeight="1">
      <c r="A6802" s="174"/>
      <c r="B6802" s="281"/>
      <c r="C6802" s="175"/>
      <c r="D6802" s="175"/>
      <c r="E6802" s="174"/>
      <c r="F6802" s="174"/>
      <c r="G6802" s="175"/>
      <c r="H6802" s="175"/>
      <c r="I6802" s="175"/>
      <c r="J6802" s="175"/>
      <c r="K6802" s="176"/>
    </row>
    <row r="6803" spans="1:11" ht="15" customHeight="1">
      <c r="A6803" s="174"/>
      <c r="B6803" s="281"/>
      <c r="C6803" s="175"/>
      <c r="D6803" s="175"/>
      <c r="E6803" s="174"/>
      <c r="F6803" s="174"/>
      <c r="G6803" s="175"/>
      <c r="H6803" s="175"/>
      <c r="I6803" s="175"/>
      <c r="J6803" s="175"/>
      <c r="K6803" s="176"/>
    </row>
    <row r="6804" spans="1:11" ht="15" customHeight="1">
      <c r="A6804" s="174"/>
      <c r="B6804" s="281"/>
      <c r="C6804" s="175"/>
      <c r="D6804" s="175"/>
      <c r="E6804" s="174"/>
      <c r="F6804" s="174"/>
      <c r="G6804" s="175"/>
      <c r="H6804" s="175"/>
      <c r="I6804" s="175"/>
      <c r="J6804" s="175"/>
      <c r="K6804" s="176"/>
    </row>
    <row r="6805" spans="1:11" ht="15" customHeight="1">
      <c r="A6805" s="174"/>
      <c r="B6805" s="281"/>
      <c r="C6805" s="175"/>
      <c r="D6805" s="175"/>
      <c r="E6805" s="174"/>
      <c r="F6805" s="174"/>
      <c r="G6805" s="175"/>
      <c r="H6805" s="175"/>
      <c r="I6805" s="175"/>
      <c r="J6805" s="175"/>
      <c r="K6805" s="176"/>
    </row>
    <row r="6806" spans="1:11" ht="15" customHeight="1">
      <c r="A6806" s="174"/>
      <c r="B6806" s="281"/>
      <c r="C6806" s="175"/>
      <c r="D6806" s="175"/>
      <c r="E6806" s="174"/>
      <c r="F6806" s="174"/>
      <c r="G6806" s="175"/>
      <c r="H6806" s="175"/>
      <c r="I6806" s="175"/>
      <c r="J6806" s="175"/>
      <c r="K6806" s="176"/>
    </row>
    <row r="6807" spans="1:11" ht="15" customHeight="1">
      <c r="A6807" s="174"/>
      <c r="B6807" s="281"/>
      <c r="C6807" s="175"/>
      <c r="D6807" s="175"/>
      <c r="E6807" s="174"/>
      <c r="F6807" s="174"/>
      <c r="G6807" s="175"/>
      <c r="H6807" s="175"/>
      <c r="I6807" s="175"/>
      <c r="J6807" s="175"/>
      <c r="K6807" s="176"/>
    </row>
    <row r="6808" spans="1:11" ht="15" customHeight="1">
      <c r="A6808" s="174"/>
      <c r="B6808" s="281"/>
      <c r="C6808" s="175"/>
      <c r="D6808" s="175"/>
      <c r="E6808" s="174"/>
      <c r="F6808" s="174"/>
      <c r="G6808" s="175"/>
      <c r="H6808" s="175"/>
      <c r="I6808" s="175"/>
      <c r="J6808" s="175"/>
      <c r="K6808" s="176"/>
    </row>
    <row r="6809" spans="1:11" ht="15" customHeight="1">
      <c r="A6809" s="174"/>
      <c r="B6809" s="281"/>
      <c r="C6809" s="175"/>
      <c r="D6809" s="175"/>
      <c r="E6809" s="174"/>
      <c r="F6809" s="174"/>
      <c r="G6809" s="175"/>
      <c r="H6809" s="175"/>
      <c r="I6809" s="175"/>
      <c r="J6809" s="175"/>
      <c r="K6809" s="176"/>
    </row>
    <row r="6810" spans="1:11" ht="15" customHeight="1">
      <c r="A6810" s="174"/>
      <c r="B6810" s="281"/>
      <c r="C6810" s="175"/>
      <c r="D6810" s="175"/>
      <c r="E6810" s="174"/>
      <c r="F6810" s="174"/>
      <c r="G6810" s="175"/>
      <c r="H6810" s="175"/>
      <c r="I6810" s="175"/>
      <c r="J6810" s="175"/>
      <c r="K6810" s="176"/>
    </row>
    <row r="6811" spans="1:11" ht="15" customHeight="1">
      <c r="A6811" s="174"/>
      <c r="B6811" s="281"/>
      <c r="C6811" s="175"/>
      <c r="D6811" s="175"/>
      <c r="E6811" s="174"/>
      <c r="F6811" s="174"/>
      <c r="G6811" s="175"/>
      <c r="H6811" s="175"/>
      <c r="I6811" s="175"/>
      <c r="J6811" s="175"/>
      <c r="K6811" s="176"/>
    </row>
    <row r="6812" spans="1:11" ht="15" customHeight="1">
      <c r="A6812" s="174"/>
      <c r="B6812" s="281"/>
      <c r="C6812" s="175"/>
      <c r="D6812" s="175"/>
      <c r="E6812" s="174"/>
      <c r="F6812" s="174"/>
      <c r="G6812" s="175"/>
      <c r="H6812" s="175"/>
      <c r="I6812" s="175"/>
      <c r="J6812" s="175"/>
      <c r="K6812" s="176"/>
    </row>
    <row r="6813" spans="1:11" ht="15" customHeight="1">
      <c r="A6813" s="174"/>
      <c r="B6813" s="281"/>
      <c r="C6813" s="175"/>
      <c r="D6813" s="175"/>
      <c r="E6813" s="174"/>
      <c r="F6813" s="174"/>
      <c r="G6813" s="175"/>
      <c r="H6813" s="175"/>
      <c r="I6813" s="175"/>
      <c r="J6813" s="175"/>
      <c r="K6813" s="176"/>
    </row>
    <row r="6814" spans="1:11" ht="15" customHeight="1">
      <c r="A6814" s="174"/>
      <c r="B6814" s="281"/>
      <c r="C6814" s="175"/>
      <c r="D6814" s="175"/>
      <c r="E6814" s="174"/>
      <c r="F6814" s="174"/>
      <c r="G6814" s="175"/>
      <c r="H6814" s="175"/>
      <c r="I6814" s="175"/>
      <c r="J6814" s="175"/>
      <c r="K6814" s="176"/>
    </row>
    <row r="6815" spans="1:11" ht="15" customHeight="1">
      <c r="A6815" s="174"/>
      <c r="B6815" s="281"/>
      <c r="C6815" s="175"/>
      <c r="D6815" s="175"/>
      <c r="E6815" s="174"/>
      <c r="F6815" s="174"/>
      <c r="G6815" s="175"/>
      <c r="H6815" s="175"/>
      <c r="I6815" s="175"/>
      <c r="J6815" s="175"/>
      <c r="K6815" s="176"/>
    </row>
    <row r="6816" spans="1:11" ht="15" customHeight="1">
      <c r="A6816" s="174"/>
      <c r="B6816" s="281"/>
      <c r="C6816" s="175"/>
      <c r="D6816" s="175"/>
      <c r="E6816" s="174"/>
      <c r="F6816" s="174"/>
      <c r="G6816" s="175"/>
      <c r="H6816" s="175"/>
      <c r="I6816" s="175"/>
      <c r="J6816" s="175"/>
      <c r="K6816" s="176"/>
    </row>
    <row r="6817" spans="1:11" ht="15" customHeight="1">
      <c r="A6817" s="174"/>
      <c r="B6817" s="281"/>
      <c r="C6817" s="175"/>
      <c r="D6817" s="175"/>
      <c r="E6817" s="174"/>
      <c r="F6817" s="174"/>
      <c r="G6817" s="175"/>
      <c r="H6817" s="175"/>
      <c r="I6817" s="175"/>
      <c r="J6817" s="175"/>
      <c r="K6817" s="176"/>
    </row>
    <row r="6818" spans="1:11" ht="15" customHeight="1">
      <c r="A6818" s="174"/>
      <c r="B6818" s="281"/>
      <c r="C6818" s="175"/>
      <c r="D6818" s="175"/>
      <c r="E6818" s="174"/>
      <c r="F6818" s="174"/>
      <c r="G6818" s="175"/>
      <c r="H6818" s="175"/>
      <c r="I6818" s="175"/>
      <c r="J6818" s="175"/>
      <c r="K6818" s="176"/>
    </row>
    <row r="6819" spans="1:11" ht="15" customHeight="1">
      <c r="A6819" s="174"/>
      <c r="B6819" s="281"/>
      <c r="C6819" s="175"/>
      <c r="D6819" s="175"/>
      <c r="E6819" s="174"/>
      <c r="F6819" s="174"/>
      <c r="G6819" s="175"/>
      <c r="H6819" s="175"/>
      <c r="I6819" s="175"/>
      <c r="J6819" s="175"/>
      <c r="K6819" s="176"/>
    </row>
    <row r="6820" spans="1:11" ht="15" customHeight="1">
      <c r="A6820" s="174"/>
      <c r="B6820" s="281"/>
      <c r="C6820" s="175"/>
      <c r="D6820" s="175"/>
      <c r="E6820" s="174"/>
      <c r="F6820" s="174"/>
      <c r="G6820" s="175"/>
      <c r="H6820" s="175"/>
      <c r="I6820" s="175"/>
      <c r="J6820" s="175"/>
      <c r="K6820" s="176"/>
    </row>
    <row r="6821" spans="1:11" ht="15" customHeight="1">
      <c r="A6821" s="174"/>
      <c r="B6821" s="281"/>
      <c r="C6821" s="175"/>
      <c r="D6821" s="175"/>
      <c r="E6821" s="174"/>
      <c r="F6821" s="174"/>
      <c r="G6821" s="175"/>
      <c r="H6821" s="175"/>
      <c r="I6821" s="175"/>
      <c r="J6821" s="175"/>
      <c r="K6821" s="176"/>
    </row>
    <row r="6822" spans="1:11" ht="15" customHeight="1">
      <c r="A6822" s="174"/>
      <c r="B6822" s="281"/>
      <c r="C6822" s="175"/>
      <c r="D6822" s="175"/>
      <c r="E6822" s="174"/>
      <c r="F6822" s="174"/>
      <c r="G6822" s="175"/>
      <c r="H6822" s="175"/>
      <c r="I6822" s="175"/>
      <c r="J6822" s="175"/>
      <c r="K6822" s="176"/>
    </row>
    <row r="6823" spans="1:11" ht="15" customHeight="1">
      <c r="A6823" s="174"/>
      <c r="B6823" s="281"/>
      <c r="C6823" s="175"/>
      <c r="D6823" s="175"/>
      <c r="E6823" s="174"/>
      <c r="F6823" s="174"/>
      <c r="G6823" s="175"/>
      <c r="H6823" s="175"/>
      <c r="I6823" s="175"/>
      <c r="J6823" s="175"/>
      <c r="K6823" s="176"/>
    </row>
    <row r="6824" spans="1:11" ht="15" customHeight="1">
      <c r="A6824" s="174"/>
      <c r="B6824" s="281"/>
      <c r="C6824" s="175"/>
      <c r="D6824" s="175"/>
      <c r="E6824" s="174"/>
      <c r="F6824" s="174"/>
      <c r="G6824" s="175"/>
      <c r="H6824" s="175"/>
      <c r="I6824" s="175"/>
      <c r="J6824" s="175"/>
      <c r="K6824" s="176"/>
    </row>
    <row r="6825" spans="1:11" ht="15" customHeight="1">
      <c r="A6825" s="174"/>
      <c r="B6825" s="281"/>
      <c r="C6825" s="175"/>
      <c r="D6825" s="175"/>
      <c r="E6825" s="174"/>
      <c r="F6825" s="174"/>
      <c r="G6825" s="175"/>
      <c r="H6825" s="175"/>
      <c r="I6825" s="175"/>
      <c r="J6825" s="175"/>
      <c r="K6825" s="176"/>
    </row>
    <row r="6826" spans="1:11" ht="15" customHeight="1">
      <c r="A6826" s="174"/>
      <c r="B6826" s="281"/>
      <c r="C6826" s="175"/>
      <c r="D6826" s="175"/>
      <c r="E6826" s="174"/>
      <c r="F6826" s="174"/>
      <c r="G6826" s="175"/>
      <c r="H6826" s="175"/>
      <c r="I6826" s="175"/>
      <c r="J6826" s="175"/>
      <c r="K6826" s="176"/>
    </row>
    <row r="6827" spans="1:11" ht="15" customHeight="1">
      <c r="A6827" s="174"/>
      <c r="B6827" s="281"/>
      <c r="C6827" s="175"/>
      <c r="D6827" s="175"/>
      <c r="E6827" s="174"/>
      <c r="F6827" s="174"/>
      <c r="G6827" s="175"/>
      <c r="H6827" s="175"/>
      <c r="I6827" s="175"/>
      <c r="J6827" s="175"/>
      <c r="K6827" s="176"/>
    </row>
    <row r="6828" spans="1:11" ht="15" customHeight="1">
      <c r="A6828" s="174"/>
      <c r="B6828" s="281"/>
      <c r="C6828" s="175"/>
      <c r="D6828" s="175"/>
      <c r="E6828" s="174"/>
      <c r="F6828" s="174"/>
      <c r="G6828" s="175"/>
      <c r="H6828" s="175"/>
      <c r="I6828" s="175"/>
      <c r="J6828" s="175"/>
      <c r="K6828" s="176"/>
    </row>
    <row r="6829" spans="1:11" ht="15" customHeight="1">
      <c r="A6829" s="174"/>
      <c r="B6829" s="281"/>
      <c r="C6829" s="175"/>
      <c r="D6829" s="175"/>
      <c r="E6829" s="174"/>
      <c r="F6829" s="174"/>
      <c r="G6829" s="175"/>
      <c r="H6829" s="175"/>
      <c r="I6829" s="175"/>
      <c r="J6829" s="175"/>
      <c r="K6829" s="176"/>
    </row>
    <row r="6830" spans="1:11" ht="15" customHeight="1">
      <c r="A6830" s="174"/>
      <c r="B6830" s="281"/>
      <c r="C6830" s="175"/>
      <c r="D6830" s="175"/>
      <c r="E6830" s="174"/>
      <c r="F6830" s="174"/>
      <c r="G6830" s="175"/>
      <c r="H6830" s="175"/>
      <c r="I6830" s="175"/>
      <c r="J6830" s="175"/>
      <c r="K6830" s="176"/>
    </row>
    <row r="6831" spans="1:11" ht="15" customHeight="1">
      <c r="A6831" s="174"/>
      <c r="B6831" s="281"/>
      <c r="C6831" s="175"/>
      <c r="D6831" s="175"/>
      <c r="E6831" s="174"/>
      <c r="F6831" s="174"/>
      <c r="G6831" s="175"/>
      <c r="H6831" s="175"/>
      <c r="I6831" s="175"/>
      <c r="J6831" s="175"/>
      <c r="K6831" s="176"/>
    </row>
    <row r="6832" spans="1:11" ht="15" customHeight="1">
      <c r="A6832" s="174"/>
      <c r="B6832" s="281"/>
      <c r="C6832" s="175"/>
      <c r="D6832" s="175"/>
      <c r="E6832" s="174"/>
      <c r="F6832" s="174"/>
      <c r="G6832" s="175"/>
      <c r="H6832" s="175"/>
      <c r="I6832" s="175"/>
      <c r="J6832" s="175"/>
      <c r="K6832" s="176"/>
    </row>
    <row r="6833" spans="1:11" ht="15" customHeight="1">
      <c r="A6833" s="174"/>
      <c r="B6833" s="281"/>
      <c r="C6833" s="175"/>
      <c r="D6833" s="175"/>
      <c r="E6833" s="174"/>
      <c r="F6833" s="174"/>
      <c r="G6833" s="175"/>
      <c r="H6833" s="175"/>
      <c r="I6833" s="175"/>
      <c r="J6833" s="175"/>
      <c r="K6833" s="176"/>
    </row>
    <row r="6834" spans="1:11" ht="15" customHeight="1">
      <c r="A6834" s="174"/>
      <c r="B6834" s="281"/>
      <c r="C6834" s="175"/>
      <c r="D6834" s="175"/>
      <c r="E6834" s="174"/>
      <c r="F6834" s="174"/>
      <c r="G6834" s="175"/>
      <c r="H6834" s="175"/>
      <c r="I6834" s="175"/>
      <c r="J6834" s="175"/>
      <c r="K6834" s="176"/>
    </row>
    <row r="6835" spans="1:11" ht="15" customHeight="1">
      <c r="A6835" s="174"/>
      <c r="B6835" s="281"/>
      <c r="C6835" s="175"/>
      <c r="D6835" s="175"/>
      <c r="E6835" s="174"/>
      <c r="F6835" s="174"/>
      <c r="G6835" s="175"/>
      <c r="H6835" s="175"/>
      <c r="I6835" s="175"/>
      <c r="J6835" s="175"/>
      <c r="K6835" s="176"/>
    </row>
    <row r="6836" spans="1:11" ht="15" customHeight="1">
      <c r="A6836" s="174"/>
      <c r="B6836" s="281"/>
      <c r="C6836" s="175"/>
      <c r="D6836" s="175"/>
      <c r="E6836" s="174"/>
      <c r="F6836" s="174"/>
      <c r="G6836" s="175"/>
      <c r="H6836" s="175"/>
      <c r="I6836" s="175"/>
      <c r="J6836" s="175"/>
      <c r="K6836" s="176"/>
    </row>
    <row r="6837" spans="1:11" ht="15" customHeight="1">
      <c r="A6837" s="174"/>
      <c r="B6837" s="281"/>
      <c r="C6837" s="175"/>
      <c r="D6837" s="175"/>
      <c r="E6837" s="174"/>
      <c r="F6837" s="174"/>
      <c r="G6837" s="175"/>
      <c r="H6837" s="175"/>
      <c r="I6837" s="175"/>
      <c r="J6837" s="175"/>
      <c r="K6837" s="176"/>
    </row>
    <row r="6838" spans="1:11" ht="15" customHeight="1">
      <c r="A6838" s="174"/>
      <c r="B6838" s="281"/>
      <c r="C6838" s="175"/>
      <c r="D6838" s="175"/>
      <c r="E6838" s="174"/>
      <c r="F6838" s="174"/>
      <c r="G6838" s="175"/>
      <c r="H6838" s="175"/>
      <c r="I6838" s="175"/>
      <c r="J6838" s="175"/>
      <c r="K6838" s="176"/>
    </row>
    <row r="6839" spans="1:11" ht="15" customHeight="1">
      <c r="A6839" s="174"/>
      <c r="B6839" s="281"/>
      <c r="C6839" s="175"/>
      <c r="D6839" s="175"/>
      <c r="E6839" s="174"/>
      <c r="F6839" s="174"/>
      <c r="G6839" s="175"/>
      <c r="H6839" s="175"/>
      <c r="I6839" s="175"/>
      <c r="J6839" s="175"/>
      <c r="K6839" s="176"/>
    </row>
    <row r="6840" spans="1:11" ht="15" customHeight="1">
      <c r="A6840" s="174"/>
      <c r="B6840" s="281"/>
      <c r="C6840" s="175"/>
      <c r="D6840" s="175"/>
      <c r="E6840" s="174"/>
      <c r="F6840" s="174"/>
      <c r="G6840" s="175"/>
      <c r="H6840" s="175"/>
      <c r="I6840" s="175"/>
      <c r="J6840" s="175"/>
      <c r="K6840" s="176"/>
    </row>
    <row r="6841" spans="1:11" ht="15" customHeight="1">
      <c r="A6841" s="174"/>
      <c r="B6841" s="281"/>
      <c r="C6841" s="175"/>
      <c r="D6841" s="175"/>
      <c r="E6841" s="174"/>
      <c r="F6841" s="174"/>
      <c r="G6841" s="175"/>
      <c r="H6841" s="175"/>
      <c r="I6841" s="175"/>
      <c r="J6841" s="175"/>
      <c r="K6841" s="176"/>
    </row>
    <row r="6842" spans="1:11" ht="15" customHeight="1">
      <c r="A6842" s="174"/>
      <c r="B6842" s="281"/>
      <c r="C6842" s="175"/>
      <c r="D6842" s="175"/>
      <c r="E6842" s="174"/>
      <c r="F6842" s="174"/>
      <c r="G6842" s="175"/>
      <c r="H6842" s="175"/>
      <c r="I6842" s="175"/>
      <c r="J6842" s="175"/>
      <c r="K6842" s="176"/>
    </row>
    <row r="6843" spans="1:11" ht="15" customHeight="1">
      <c r="A6843" s="174"/>
      <c r="B6843" s="281"/>
      <c r="C6843" s="175"/>
      <c r="D6843" s="175"/>
      <c r="E6843" s="174"/>
      <c r="F6843" s="174"/>
      <c r="G6843" s="175"/>
      <c r="H6843" s="175"/>
      <c r="I6843" s="175"/>
      <c r="J6843" s="175"/>
      <c r="K6843" s="176"/>
    </row>
    <row r="6844" spans="1:11" ht="15" customHeight="1">
      <c r="A6844" s="174"/>
      <c r="B6844" s="281"/>
      <c r="C6844" s="175"/>
      <c r="D6844" s="175"/>
      <c r="E6844" s="174"/>
      <c r="F6844" s="174"/>
      <c r="G6844" s="175"/>
      <c r="H6844" s="175"/>
      <c r="I6844" s="175"/>
      <c r="J6844" s="175"/>
      <c r="K6844" s="176"/>
    </row>
    <row r="6845" spans="1:11" ht="15" customHeight="1">
      <c r="A6845" s="174"/>
      <c r="B6845" s="281"/>
      <c r="C6845" s="175"/>
      <c r="D6845" s="175"/>
      <c r="E6845" s="174"/>
      <c r="F6845" s="174"/>
      <c r="G6845" s="175"/>
      <c r="H6845" s="175"/>
      <c r="I6845" s="175"/>
      <c r="J6845" s="175"/>
      <c r="K6845" s="176"/>
    </row>
    <row r="6846" spans="1:11" ht="15" customHeight="1">
      <c r="A6846" s="174"/>
      <c r="B6846" s="281"/>
      <c r="C6846" s="175"/>
      <c r="D6846" s="175"/>
      <c r="E6846" s="174"/>
      <c r="F6846" s="174"/>
      <c r="G6846" s="175"/>
      <c r="H6846" s="175"/>
      <c r="I6846" s="175"/>
      <c r="J6846" s="175"/>
      <c r="K6846" s="176"/>
    </row>
    <row r="6847" spans="1:11" ht="15" customHeight="1">
      <c r="A6847" s="174"/>
      <c r="B6847" s="281"/>
      <c r="C6847" s="175"/>
      <c r="D6847" s="175"/>
      <c r="E6847" s="174"/>
      <c r="F6847" s="174"/>
      <c r="G6847" s="175"/>
      <c r="H6847" s="175"/>
      <c r="I6847" s="175"/>
      <c r="J6847" s="175"/>
      <c r="K6847" s="176"/>
    </row>
    <row r="6848" spans="1:11" ht="15" customHeight="1">
      <c r="A6848" s="174"/>
      <c r="B6848" s="281"/>
      <c r="C6848" s="175"/>
      <c r="D6848" s="175"/>
      <c r="E6848" s="174"/>
      <c r="F6848" s="174"/>
      <c r="G6848" s="175"/>
      <c r="H6848" s="175"/>
      <c r="I6848" s="175"/>
      <c r="J6848" s="175"/>
      <c r="K6848" s="176"/>
    </row>
    <row r="6849" spans="1:11" ht="15" customHeight="1">
      <c r="A6849" s="174"/>
      <c r="B6849" s="281"/>
      <c r="C6849" s="175"/>
      <c r="D6849" s="175"/>
      <c r="E6849" s="174"/>
      <c r="F6849" s="174"/>
      <c r="G6849" s="175"/>
      <c r="H6849" s="175"/>
      <c r="I6849" s="175"/>
      <c r="J6849" s="175"/>
      <c r="K6849" s="176"/>
    </row>
    <row r="6850" spans="1:11" ht="15" customHeight="1">
      <c r="A6850" s="174"/>
      <c r="B6850" s="281"/>
      <c r="C6850" s="175"/>
      <c r="D6850" s="175"/>
      <c r="E6850" s="174"/>
      <c r="F6850" s="174"/>
      <c r="G6850" s="175"/>
      <c r="H6850" s="175"/>
      <c r="I6850" s="175"/>
      <c r="J6850" s="175"/>
      <c r="K6850" s="176"/>
    </row>
    <row r="6851" spans="1:11" ht="15" customHeight="1">
      <c r="A6851" s="174"/>
      <c r="B6851" s="281"/>
      <c r="C6851" s="175"/>
      <c r="D6851" s="175"/>
      <c r="E6851" s="174"/>
      <c r="F6851" s="174"/>
      <c r="G6851" s="175"/>
      <c r="H6851" s="175"/>
      <c r="I6851" s="175"/>
      <c r="J6851" s="175"/>
      <c r="K6851" s="176"/>
    </row>
    <row r="6852" spans="1:11" ht="15" customHeight="1">
      <c r="A6852" s="174"/>
      <c r="B6852" s="281"/>
      <c r="C6852" s="175"/>
      <c r="D6852" s="175"/>
      <c r="E6852" s="174"/>
      <c r="F6852" s="174"/>
      <c r="G6852" s="175"/>
      <c r="H6852" s="175"/>
      <c r="I6852" s="175"/>
      <c r="J6852" s="175"/>
      <c r="K6852" s="176"/>
    </row>
    <row r="6853" spans="1:11" ht="15" customHeight="1">
      <c r="A6853" s="174"/>
      <c r="B6853" s="281"/>
      <c r="C6853" s="175"/>
      <c r="D6853" s="175"/>
      <c r="E6853" s="174"/>
      <c r="F6853" s="174"/>
      <c r="G6853" s="175"/>
      <c r="H6853" s="175"/>
      <c r="I6853" s="175"/>
      <c r="J6853" s="175"/>
      <c r="K6853" s="176"/>
    </row>
    <row r="6854" spans="1:11" ht="15" customHeight="1">
      <c r="A6854" s="174"/>
      <c r="B6854" s="281"/>
      <c r="C6854" s="175"/>
      <c r="D6854" s="175"/>
      <c r="E6854" s="174"/>
      <c r="F6854" s="174"/>
      <c r="G6854" s="175"/>
      <c r="H6854" s="175"/>
      <c r="I6854" s="175"/>
      <c r="J6854" s="175"/>
      <c r="K6854" s="176"/>
    </row>
    <row r="6855" spans="1:11" ht="15" customHeight="1">
      <c r="A6855" s="174"/>
      <c r="B6855" s="281"/>
      <c r="C6855" s="175"/>
      <c r="D6855" s="175"/>
      <c r="E6855" s="174"/>
      <c r="F6855" s="174"/>
      <c r="G6855" s="175"/>
      <c r="H6855" s="175"/>
      <c r="I6855" s="175"/>
      <c r="J6855" s="175"/>
      <c r="K6855" s="176"/>
    </row>
    <row r="6856" spans="1:11" ht="15" customHeight="1">
      <c r="A6856" s="174"/>
      <c r="B6856" s="281"/>
      <c r="C6856" s="175"/>
      <c r="D6856" s="175"/>
      <c r="E6856" s="174"/>
      <c r="F6856" s="174"/>
      <c r="G6856" s="175"/>
      <c r="H6856" s="175"/>
      <c r="I6856" s="175"/>
      <c r="J6856" s="175"/>
      <c r="K6856" s="176"/>
    </row>
    <row r="6857" spans="1:11" ht="15" customHeight="1">
      <c r="A6857" s="174"/>
      <c r="B6857" s="281"/>
      <c r="C6857" s="175"/>
      <c r="D6857" s="175"/>
      <c r="E6857" s="174"/>
      <c r="F6857" s="174"/>
      <c r="G6857" s="175"/>
      <c r="H6857" s="175"/>
      <c r="I6857" s="175"/>
      <c r="J6857" s="175"/>
      <c r="K6857" s="176"/>
    </row>
    <row r="6858" spans="1:11" ht="15" customHeight="1">
      <c r="A6858" s="174"/>
      <c r="B6858" s="281"/>
      <c r="C6858" s="175"/>
      <c r="D6858" s="175"/>
      <c r="E6858" s="174"/>
      <c r="F6858" s="174"/>
      <c r="G6858" s="175"/>
      <c r="H6858" s="175"/>
      <c r="I6858" s="175"/>
      <c r="J6858" s="175"/>
      <c r="K6858" s="176"/>
    </row>
    <row r="6859" spans="1:11" ht="15" customHeight="1">
      <c r="A6859" s="174"/>
      <c r="B6859" s="281"/>
      <c r="C6859" s="175"/>
      <c r="D6859" s="175"/>
      <c r="E6859" s="174"/>
      <c r="F6859" s="174"/>
      <c r="G6859" s="175"/>
      <c r="H6859" s="175"/>
      <c r="I6859" s="175"/>
      <c r="J6859" s="175"/>
      <c r="K6859" s="176"/>
    </row>
    <row r="6860" spans="1:11" ht="15" customHeight="1">
      <c r="A6860" s="174"/>
      <c r="B6860" s="281"/>
      <c r="C6860" s="175"/>
      <c r="D6860" s="175"/>
      <c r="E6860" s="174"/>
      <c r="F6860" s="174"/>
      <c r="G6860" s="175"/>
      <c r="H6860" s="175"/>
      <c r="I6860" s="175"/>
      <c r="J6860" s="175"/>
      <c r="K6860" s="176"/>
    </row>
    <row r="6861" spans="1:11" ht="15" customHeight="1">
      <c r="A6861" s="174"/>
      <c r="B6861" s="281"/>
      <c r="C6861" s="175"/>
      <c r="D6861" s="175"/>
      <c r="E6861" s="174"/>
      <c r="F6861" s="174"/>
      <c r="G6861" s="175"/>
      <c r="H6861" s="175"/>
      <c r="I6861" s="175"/>
      <c r="J6861" s="175"/>
      <c r="K6861" s="176"/>
    </row>
    <row r="6862" spans="1:11" ht="15" customHeight="1">
      <c r="A6862" s="174"/>
      <c r="B6862" s="281"/>
      <c r="C6862" s="175"/>
      <c r="D6862" s="175"/>
      <c r="E6862" s="174"/>
      <c r="F6862" s="174"/>
      <c r="G6862" s="175"/>
      <c r="H6862" s="175"/>
      <c r="I6862" s="175"/>
      <c r="J6862" s="175"/>
      <c r="K6862" s="176"/>
    </row>
    <row r="6863" spans="1:11" ht="15" customHeight="1">
      <c r="A6863" s="174"/>
      <c r="B6863" s="281"/>
      <c r="C6863" s="175"/>
      <c r="D6863" s="175"/>
      <c r="E6863" s="174"/>
      <c r="F6863" s="174"/>
      <c r="G6863" s="175"/>
      <c r="H6863" s="175"/>
      <c r="I6863" s="175"/>
      <c r="J6863" s="175"/>
      <c r="K6863" s="176"/>
    </row>
    <row r="6864" spans="1:11" ht="15" customHeight="1">
      <c r="A6864" s="174"/>
      <c r="B6864" s="281"/>
      <c r="C6864" s="175"/>
      <c r="D6864" s="175"/>
      <c r="E6864" s="174"/>
      <c r="F6864" s="174"/>
      <c r="G6864" s="175"/>
      <c r="H6864" s="175"/>
      <c r="I6864" s="175"/>
      <c r="J6864" s="175"/>
      <c r="K6864" s="176"/>
    </row>
    <row r="6865" spans="1:11" ht="15" customHeight="1">
      <c r="A6865" s="174"/>
      <c r="B6865" s="281"/>
      <c r="C6865" s="175"/>
      <c r="D6865" s="175"/>
      <c r="E6865" s="174"/>
      <c r="F6865" s="174"/>
      <c r="G6865" s="175"/>
      <c r="H6865" s="175"/>
      <c r="I6865" s="175"/>
      <c r="J6865" s="175"/>
      <c r="K6865" s="176"/>
    </row>
    <row r="6866" spans="1:11" ht="15" customHeight="1">
      <c r="A6866" s="174"/>
      <c r="B6866" s="281"/>
      <c r="C6866" s="175"/>
      <c r="D6866" s="175"/>
      <c r="E6866" s="174"/>
      <c r="F6866" s="174"/>
      <c r="G6866" s="175"/>
      <c r="H6866" s="175"/>
      <c r="I6866" s="175"/>
      <c r="J6866" s="175"/>
      <c r="K6866" s="176"/>
    </row>
    <row r="6867" spans="1:11" ht="15" customHeight="1">
      <c r="A6867" s="174"/>
      <c r="B6867" s="281"/>
      <c r="C6867" s="175"/>
      <c r="D6867" s="175"/>
      <c r="E6867" s="174"/>
      <c r="F6867" s="174"/>
      <c r="G6867" s="175"/>
      <c r="H6867" s="175"/>
      <c r="I6867" s="175"/>
      <c r="J6867" s="175"/>
      <c r="K6867" s="176"/>
    </row>
    <row r="6868" spans="1:11" ht="15" customHeight="1">
      <c r="A6868" s="174"/>
      <c r="B6868" s="281"/>
      <c r="C6868" s="175"/>
      <c r="D6868" s="175"/>
      <c r="E6868" s="174"/>
      <c r="F6868" s="174"/>
      <c r="G6868" s="175"/>
      <c r="H6868" s="175"/>
      <c r="I6868" s="175"/>
      <c r="J6868" s="175"/>
      <c r="K6868" s="176"/>
    </row>
    <row r="6869" spans="1:11" ht="15" customHeight="1">
      <c r="A6869" s="174"/>
      <c r="B6869" s="281"/>
      <c r="C6869" s="175"/>
      <c r="D6869" s="175"/>
      <c r="E6869" s="174"/>
      <c r="F6869" s="174"/>
      <c r="G6869" s="175"/>
      <c r="H6869" s="175"/>
      <c r="I6869" s="175"/>
      <c r="J6869" s="175"/>
      <c r="K6869" s="176"/>
    </row>
    <row r="6870" spans="1:11" ht="15" customHeight="1">
      <c r="A6870" s="174"/>
      <c r="B6870" s="281"/>
      <c r="C6870" s="175"/>
      <c r="D6870" s="175"/>
      <c r="E6870" s="174"/>
      <c r="F6870" s="174"/>
      <c r="G6870" s="175"/>
      <c r="H6870" s="175"/>
      <c r="I6870" s="175"/>
      <c r="J6870" s="175"/>
      <c r="K6870" s="176"/>
    </row>
    <row r="6871" spans="1:11" ht="15" customHeight="1">
      <c r="A6871" s="174"/>
      <c r="B6871" s="281"/>
      <c r="C6871" s="175"/>
      <c r="D6871" s="175"/>
      <c r="E6871" s="174"/>
      <c r="F6871" s="174"/>
      <c r="G6871" s="175"/>
      <c r="H6871" s="175"/>
      <c r="I6871" s="175"/>
      <c r="J6871" s="175"/>
      <c r="K6871" s="176"/>
    </row>
    <row r="6872" spans="1:11" ht="15" customHeight="1">
      <c r="A6872" s="174"/>
      <c r="B6872" s="281"/>
      <c r="C6872" s="175"/>
      <c r="D6872" s="175"/>
      <c r="E6872" s="174"/>
      <c r="F6872" s="174"/>
      <c r="G6872" s="175"/>
      <c r="H6872" s="175"/>
      <c r="I6872" s="175"/>
      <c r="J6872" s="175"/>
      <c r="K6872" s="176"/>
    </row>
    <row r="6873" spans="1:11" ht="15" customHeight="1">
      <c r="A6873" s="174"/>
      <c r="B6873" s="281"/>
      <c r="C6873" s="175"/>
      <c r="D6873" s="175"/>
      <c r="E6873" s="174"/>
      <c r="F6873" s="174"/>
      <c r="G6873" s="175"/>
      <c r="H6873" s="175"/>
      <c r="I6873" s="175"/>
      <c r="J6873" s="175"/>
      <c r="K6873" s="176"/>
    </row>
    <row r="6874" spans="1:11" ht="15" customHeight="1">
      <c r="A6874" s="174"/>
      <c r="B6874" s="281"/>
      <c r="C6874" s="175"/>
      <c r="D6874" s="175"/>
      <c r="E6874" s="174"/>
      <c r="F6874" s="174"/>
      <c r="G6874" s="175"/>
      <c r="H6874" s="175"/>
      <c r="I6874" s="175"/>
      <c r="J6874" s="175"/>
      <c r="K6874" s="176"/>
    </row>
    <row r="6875" spans="1:11" ht="15" customHeight="1">
      <c r="A6875" s="174"/>
      <c r="B6875" s="281"/>
      <c r="C6875" s="175"/>
      <c r="D6875" s="175"/>
      <c r="E6875" s="174"/>
      <c r="F6875" s="174"/>
      <c r="G6875" s="175"/>
      <c r="H6875" s="175"/>
      <c r="I6875" s="175"/>
      <c r="J6875" s="175"/>
      <c r="K6875" s="176"/>
    </row>
    <row r="6876" spans="1:11" ht="15" customHeight="1">
      <c r="A6876" s="174"/>
      <c r="B6876" s="281"/>
      <c r="C6876" s="175"/>
      <c r="D6876" s="175"/>
      <c r="E6876" s="174"/>
      <c r="F6876" s="174"/>
      <c r="G6876" s="175"/>
      <c r="H6876" s="175"/>
      <c r="I6876" s="175"/>
      <c r="J6876" s="175"/>
      <c r="K6876" s="176"/>
    </row>
    <row r="6877" spans="1:11" ht="15" customHeight="1">
      <c r="A6877" s="174"/>
      <c r="B6877" s="281"/>
      <c r="C6877" s="175"/>
      <c r="D6877" s="175"/>
      <c r="E6877" s="174"/>
      <c r="F6877" s="174"/>
      <c r="G6877" s="175"/>
      <c r="H6877" s="175"/>
      <c r="I6877" s="175"/>
      <c r="J6877" s="175"/>
      <c r="K6877" s="176"/>
    </row>
    <row r="6878" spans="1:11" ht="15" customHeight="1">
      <c r="A6878" s="174"/>
      <c r="B6878" s="281"/>
      <c r="C6878" s="175"/>
      <c r="D6878" s="175"/>
      <c r="E6878" s="174"/>
      <c r="F6878" s="174"/>
      <c r="G6878" s="175"/>
      <c r="H6878" s="175"/>
      <c r="I6878" s="175"/>
      <c r="J6878" s="175"/>
      <c r="K6878" s="176"/>
    </row>
    <row r="6879" spans="1:11" ht="15" customHeight="1">
      <c r="A6879" s="174"/>
      <c r="B6879" s="281"/>
      <c r="C6879" s="175"/>
      <c r="D6879" s="175"/>
      <c r="E6879" s="174"/>
      <c r="F6879" s="174"/>
      <c r="G6879" s="175"/>
      <c r="H6879" s="175"/>
      <c r="I6879" s="175"/>
      <c r="J6879" s="175"/>
      <c r="K6879" s="176"/>
    </row>
    <row r="6880" spans="1:11" ht="15" customHeight="1">
      <c r="A6880" s="174"/>
      <c r="B6880" s="281"/>
      <c r="C6880" s="175"/>
      <c r="D6880" s="175"/>
      <c r="E6880" s="174"/>
      <c r="F6880" s="174"/>
      <c r="G6880" s="175"/>
      <c r="H6880" s="175"/>
      <c r="I6880" s="175"/>
      <c r="J6880" s="175"/>
      <c r="K6880" s="176"/>
    </row>
    <row r="6881" spans="1:11" ht="15" customHeight="1">
      <c r="A6881" s="174"/>
      <c r="B6881" s="281"/>
      <c r="C6881" s="175"/>
      <c r="D6881" s="175"/>
      <c r="E6881" s="174"/>
      <c r="F6881" s="174"/>
      <c r="G6881" s="175"/>
      <c r="H6881" s="175"/>
      <c r="I6881" s="175"/>
      <c r="J6881" s="175"/>
      <c r="K6881" s="176"/>
    </row>
    <row r="6882" spans="1:11" ht="15" customHeight="1">
      <c r="A6882" s="174"/>
      <c r="B6882" s="281"/>
      <c r="C6882" s="175"/>
      <c r="D6882" s="175"/>
      <c r="E6882" s="174"/>
      <c r="F6882" s="174"/>
      <c r="G6882" s="175"/>
      <c r="H6882" s="175"/>
      <c r="I6882" s="175"/>
      <c r="J6882" s="175"/>
      <c r="K6882" s="176"/>
    </row>
    <row r="6883" spans="1:11" ht="15" customHeight="1">
      <c r="A6883" s="174"/>
      <c r="B6883" s="281"/>
      <c r="C6883" s="175"/>
      <c r="D6883" s="175"/>
      <c r="E6883" s="174"/>
      <c r="F6883" s="174"/>
      <c r="G6883" s="175"/>
      <c r="H6883" s="175"/>
      <c r="I6883" s="175"/>
      <c r="J6883" s="175"/>
      <c r="K6883" s="176"/>
    </row>
    <row r="6884" spans="1:11" ht="15" customHeight="1">
      <c r="A6884" s="174"/>
      <c r="B6884" s="281"/>
      <c r="C6884" s="175"/>
      <c r="D6884" s="175"/>
      <c r="E6884" s="174"/>
      <c r="F6884" s="174"/>
      <c r="G6884" s="175"/>
      <c r="H6884" s="175"/>
      <c r="I6884" s="175"/>
      <c r="J6884" s="175"/>
      <c r="K6884" s="176"/>
    </row>
    <row r="6885" spans="1:11" ht="15" customHeight="1">
      <c r="A6885" s="174"/>
      <c r="B6885" s="281"/>
      <c r="C6885" s="175"/>
      <c r="D6885" s="175"/>
      <c r="E6885" s="174"/>
      <c r="F6885" s="174"/>
      <c r="G6885" s="175"/>
      <c r="H6885" s="175"/>
      <c r="I6885" s="175"/>
      <c r="J6885" s="175"/>
      <c r="K6885" s="176"/>
    </row>
    <row r="6886" spans="1:11" ht="15" customHeight="1">
      <c r="A6886" s="174"/>
      <c r="B6886" s="281"/>
      <c r="C6886" s="175"/>
      <c r="D6886" s="175"/>
      <c r="E6886" s="174"/>
      <c r="F6886" s="174"/>
      <c r="G6886" s="175"/>
      <c r="H6886" s="175"/>
      <c r="I6886" s="175"/>
      <c r="J6886" s="175"/>
      <c r="K6886" s="176"/>
    </row>
    <row r="6887" spans="1:11" ht="15" customHeight="1">
      <c r="A6887" s="174"/>
      <c r="B6887" s="281"/>
      <c r="C6887" s="175"/>
      <c r="D6887" s="175"/>
      <c r="E6887" s="174"/>
      <c r="F6887" s="174"/>
      <c r="G6887" s="175"/>
      <c r="H6887" s="175"/>
      <c r="I6887" s="175"/>
      <c r="J6887" s="175"/>
      <c r="K6887" s="176"/>
    </row>
    <row r="6888" spans="1:11" ht="15" customHeight="1">
      <c r="A6888" s="174"/>
      <c r="B6888" s="281"/>
      <c r="C6888" s="175"/>
      <c r="D6888" s="175"/>
      <c r="E6888" s="174"/>
      <c r="F6888" s="174"/>
      <c r="G6888" s="175"/>
      <c r="H6888" s="175"/>
      <c r="I6888" s="175"/>
      <c r="J6888" s="175"/>
      <c r="K6888" s="176"/>
    </row>
    <row r="6889" spans="1:11" ht="15" customHeight="1">
      <c r="A6889" s="174"/>
      <c r="B6889" s="281"/>
      <c r="C6889" s="175"/>
      <c r="D6889" s="175"/>
      <c r="E6889" s="174"/>
      <c r="F6889" s="174"/>
      <c r="G6889" s="175"/>
      <c r="H6889" s="175"/>
      <c r="I6889" s="175"/>
      <c r="J6889" s="175"/>
      <c r="K6889" s="176"/>
    </row>
    <row r="6890" spans="1:11" ht="15" customHeight="1">
      <c r="A6890" s="174"/>
      <c r="B6890" s="281"/>
      <c r="C6890" s="175"/>
      <c r="D6890" s="175"/>
      <c r="E6890" s="174"/>
      <c r="F6890" s="174"/>
      <c r="G6890" s="175"/>
      <c r="H6890" s="175"/>
      <c r="I6890" s="175"/>
      <c r="J6890" s="175"/>
      <c r="K6890" s="176"/>
    </row>
    <row r="6891" spans="1:11" ht="15" customHeight="1">
      <c r="A6891" s="174"/>
      <c r="B6891" s="281"/>
      <c r="C6891" s="175"/>
      <c r="D6891" s="175"/>
      <c r="E6891" s="174"/>
      <c r="F6891" s="174"/>
      <c r="G6891" s="175"/>
      <c r="H6891" s="175"/>
      <c r="I6891" s="175"/>
      <c r="J6891" s="175"/>
      <c r="K6891" s="176"/>
    </row>
    <row r="6892" spans="1:11" ht="15" customHeight="1">
      <c r="A6892" s="174"/>
      <c r="B6892" s="281"/>
      <c r="C6892" s="175"/>
      <c r="D6892" s="175"/>
      <c r="E6892" s="174"/>
      <c r="F6892" s="174"/>
      <c r="G6892" s="175"/>
      <c r="H6892" s="175"/>
      <c r="I6892" s="175"/>
      <c r="J6892" s="175"/>
      <c r="K6892" s="176"/>
    </row>
    <row r="6893" spans="1:11" ht="15" customHeight="1">
      <c r="A6893" s="174"/>
      <c r="B6893" s="281"/>
      <c r="C6893" s="175"/>
      <c r="D6893" s="175"/>
      <c r="E6893" s="174"/>
      <c r="F6893" s="174"/>
      <c r="G6893" s="175"/>
      <c r="H6893" s="175"/>
      <c r="I6893" s="175"/>
      <c r="J6893" s="175"/>
      <c r="K6893" s="176"/>
    </row>
    <row r="6894" spans="1:11" ht="15" customHeight="1">
      <c r="A6894" s="174"/>
      <c r="B6894" s="281"/>
      <c r="C6894" s="175"/>
      <c r="D6894" s="175"/>
      <c r="E6894" s="174"/>
      <c r="F6894" s="174"/>
      <c r="G6894" s="175"/>
      <c r="H6894" s="175"/>
      <c r="I6894" s="175"/>
      <c r="J6894" s="175"/>
      <c r="K6894" s="176"/>
    </row>
    <row r="6895" spans="1:11" ht="15" customHeight="1">
      <c r="A6895" s="174"/>
      <c r="B6895" s="281"/>
      <c r="C6895" s="175"/>
      <c r="D6895" s="175"/>
      <c r="E6895" s="174"/>
      <c r="F6895" s="174"/>
      <c r="G6895" s="175"/>
      <c r="H6895" s="175"/>
      <c r="I6895" s="175"/>
      <c r="J6895" s="175"/>
      <c r="K6895" s="176"/>
    </row>
    <row r="6896" spans="1:11" ht="15" customHeight="1">
      <c r="A6896" s="174"/>
      <c r="B6896" s="281"/>
      <c r="C6896" s="175"/>
      <c r="D6896" s="175"/>
      <c r="E6896" s="174"/>
      <c r="F6896" s="174"/>
      <c r="G6896" s="175"/>
      <c r="H6896" s="175"/>
      <c r="I6896" s="175"/>
      <c r="J6896" s="175"/>
      <c r="K6896" s="176"/>
    </row>
    <row r="6897" spans="1:11" ht="15" customHeight="1">
      <c r="A6897" s="174"/>
      <c r="B6897" s="281"/>
      <c r="C6897" s="175"/>
      <c r="D6897" s="175"/>
      <c r="E6897" s="174"/>
      <c r="F6897" s="174"/>
      <c r="G6897" s="175"/>
      <c r="H6897" s="175"/>
      <c r="I6897" s="175"/>
      <c r="J6897" s="175"/>
      <c r="K6897" s="176"/>
    </row>
    <row r="6898" spans="1:11" ht="15" customHeight="1">
      <c r="A6898" s="174"/>
      <c r="B6898" s="281"/>
      <c r="C6898" s="175"/>
      <c r="D6898" s="175"/>
      <c r="E6898" s="174"/>
      <c r="F6898" s="174"/>
      <c r="G6898" s="175"/>
      <c r="H6898" s="175"/>
      <c r="I6898" s="175"/>
      <c r="J6898" s="175"/>
      <c r="K6898" s="176"/>
    </row>
    <row r="6899" spans="1:11" ht="15" customHeight="1">
      <c r="A6899" s="174"/>
      <c r="B6899" s="281"/>
      <c r="C6899" s="175"/>
      <c r="D6899" s="175"/>
      <c r="E6899" s="174"/>
      <c r="F6899" s="174"/>
      <c r="G6899" s="175"/>
      <c r="H6899" s="175"/>
      <c r="I6899" s="175"/>
      <c r="J6899" s="175"/>
      <c r="K6899" s="176"/>
    </row>
    <row r="6900" spans="1:11" ht="15" customHeight="1">
      <c r="A6900" s="174"/>
      <c r="B6900" s="281"/>
      <c r="C6900" s="175"/>
      <c r="D6900" s="175"/>
      <c r="E6900" s="174"/>
      <c r="F6900" s="174"/>
      <c r="G6900" s="175"/>
      <c r="H6900" s="175"/>
      <c r="I6900" s="175"/>
      <c r="J6900" s="175"/>
      <c r="K6900" s="176"/>
    </row>
    <row r="6901" spans="1:11" ht="15" customHeight="1">
      <c r="A6901" s="174"/>
      <c r="B6901" s="281"/>
      <c r="C6901" s="175"/>
      <c r="D6901" s="175"/>
      <c r="E6901" s="174"/>
      <c r="F6901" s="174"/>
      <c r="G6901" s="175"/>
      <c r="H6901" s="175"/>
      <c r="I6901" s="175"/>
      <c r="J6901" s="175"/>
      <c r="K6901" s="176"/>
    </row>
    <row r="6902" spans="1:11" ht="15" customHeight="1">
      <c r="A6902" s="174"/>
      <c r="B6902" s="281"/>
      <c r="C6902" s="175"/>
      <c r="D6902" s="175"/>
      <c r="E6902" s="174"/>
      <c r="F6902" s="174"/>
      <c r="G6902" s="175"/>
      <c r="H6902" s="175"/>
      <c r="I6902" s="175"/>
      <c r="J6902" s="175"/>
      <c r="K6902" s="176"/>
    </row>
    <row r="6903" spans="1:11" ht="15" customHeight="1">
      <c r="A6903" s="174"/>
      <c r="B6903" s="281"/>
      <c r="C6903" s="175"/>
      <c r="D6903" s="175"/>
      <c r="E6903" s="174"/>
      <c r="F6903" s="174"/>
      <c r="G6903" s="175"/>
      <c r="H6903" s="175"/>
      <c r="I6903" s="175"/>
      <c r="J6903" s="175"/>
      <c r="K6903" s="176"/>
    </row>
    <row r="6904" spans="1:11" ht="15" customHeight="1">
      <c r="A6904" s="174"/>
      <c r="B6904" s="281"/>
      <c r="C6904" s="175"/>
      <c r="D6904" s="175"/>
      <c r="E6904" s="174"/>
      <c r="F6904" s="174"/>
      <c r="G6904" s="175"/>
      <c r="H6904" s="175"/>
      <c r="I6904" s="175"/>
      <c r="J6904" s="175"/>
      <c r="K6904" s="176"/>
    </row>
    <row r="6905" spans="1:11" ht="15" customHeight="1">
      <c r="A6905" s="174"/>
      <c r="B6905" s="281"/>
      <c r="C6905" s="175"/>
      <c r="D6905" s="175"/>
      <c r="E6905" s="174"/>
      <c r="F6905" s="174"/>
      <c r="G6905" s="175"/>
      <c r="H6905" s="175"/>
      <c r="I6905" s="175"/>
      <c r="J6905" s="175"/>
      <c r="K6905" s="176"/>
    </row>
    <row r="6906" spans="1:11" ht="15" customHeight="1">
      <c r="A6906" s="174"/>
      <c r="B6906" s="281"/>
      <c r="C6906" s="175"/>
      <c r="D6906" s="175"/>
      <c r="E6906" s="174"/>
      <c r="F6906" s="174"/>
      <c r="G6906" s="175"/>
      <c r="H6906" s="175"/>
      <c r="I6906" s="175"/>
      <c r="J6906" s="175"/>
      <c r="K6906" s="176"/>
    </row>
    <row r="6907" spans="1:11" ht="15" customHeight="1">
      <c r="A6907" s="174"/>
      <c r="B6907" s="281"/>
      <c r="C6907" s="175"/>
      <c r="D6907" s="175"/>
      <c r="E6907" s="174"/>
      <c r="F6907" s="174"/>
      <c r="G6907" s="175"/>
      <c r="H6907" s="175"/>
      <c r="I6907" s="175"/>
      <c r="J6907" s="175"/>
      <c r="K6907" s="176"/>
    </row>
    <row r="6908" spans="1:11" ht="15" customHeight="1">
      <c r="A6908" s="174"/>
      <c r="B6908" s="281"/>
      <c r="C6908" s="175"/>
      <c r="D6908" s="175"/>
      <c r="E6908" s="174"/>
      <c r="F6908" s="174"/>
      <c r="G6908" s="175"/>
      <c r="H6908" s="175"/>
      <c r="I6908" s="175"/>
      <c r="J6908" s="175"/>
      <c r="K6908" s="176"/>
    </row>
    <row r="6909" spans="1:11" ht="15" customHeight="1">
      <c r="A6909" s="174"/>
      <c r="B6909" s="281"/>
      <c r="C6909" s="175"/>
      <c r="D6909" s="175"/>
      <c r="E6909" s="174"/>
      <c r="F6909" s="174"/>
      <c r="G6909" s="175"/>
      <c r="H6909" s="175"/>
      <c r="I6909" s="175"/>
      <c r="J6909" s="175"/>
      <c r="K6909" s="176"/>
    </row>
    <row r="6910" spans="1:11" ht="15" customHeight="1">
      <c r="A6910" s="174"/>
      <c r="B6910" s="281"/>
      <c r="C6910" s="175"/>
      <c r="D6910" s="175"/>
      <c r="E6910" s="174"/>
      <c r="F6910" s="174"/>
      <c r="G6910" s="175"/>
      <c r="H6910" s="175"/>
      <c r="I6910" s="175"/>
      <c r="J6910" s="175"/>
      <c r="K6910" s="176"/>
    </row>
    <row r="6911" spans="1:11" ht="15" customHeight="1">
      <c r="A6911" s="174"/>
      <c r="B6911" s="281"/>
      <c r="C6911" s="175"/>
      <c r="D6911" s="175"/>
      <c r="E6911" s="174"/>
      <c r="F6911" s="174"/>
      <c r="G6911" s="175"/>
      <c r="H6911" s="175"/>
      <c r="I6911" s="175"/>
      <c r="J6911" s="175"/>
      <c r="K6911" s="176"/>
    </row>
    <row r="6912" spans="1:11" ht="15" customHeight="1">
      <c r="A6912" s="174"/>
      <c r="B6912" s="281"/>
      <c r="C6912" s="175"/>
      <c r="D6912" s="175"/>
      <c r="E6912" s="174"/>
      <c r="F6912" s="174"/>
      <c r="G6912" s="175"/>
      <c r="H6912" s="175"/>
      <c r="I6912" s="175"/>
      <c r="J6912" s="175"/>
      <c r="K6912" s="176"/>
    </row>
    <row r="6913" spans="1:11" ht="15" customHeight="1">
      <c r="A6913" s="174"/>
      <c r="B6913" s="281"/>
      <c r="C6913" s="175"/>
      <c r="D6913" s="175"/>
      <c r="E6913" s="174"/>
      <c r="F6913" s="174"/>
      <c r="G6913" s="175"/>
      <c r="H6913" s="175"/>
      <c r="I6913" s="175"/>
      <c r="J6913" s="175"/>
      <c r="K6913" s="176"/>
    </row>
    <row r="6914" spans="1:11" ht="15" customHeight="1">
      <c r="A6914" s="174"/>
      <c r="B6914" s="281"/>
      <c r="C6914" s="175"/>
      <c r="D6914" s="175"/>
      <c r="E6914" s="174"/>
      <c r="F6914" s="174"/>
      <c r="G6914" s="175"/>
      <c r="H6914" s="175"/>
      <c r="I6914" s="175"/>
      <c r="J6914" s="175"/>
      <c r="K6914" s="176"/>
    </row>
    <row r="6915" spans="1:11" ht="15" customHeight="1">
      <c r="A6915" s="174"/>
      <c r="B6915" s="281"/>
      <c r="C6915" s="175"/>
      <c r="D6915" s="175"/>
      <c r="E6915" s="174"/>
      <c r="F6915" s="174"/>
      <c r="G6915" s="175"/>
      <c r="H6915" s="175"/>
      <c r="I6915" s="175"/>
      <c r="J6915" s="175"/>
      <c r="K6915" s="176"/>
    </row>
    <row r="6916" spans="1:11" ht="15" customHeight="1">
      <c r="A6916" s="174"/>
      <c r="B6916" s="281"/>
      <c r="C6916" s="175"/>
      <c r="D6916" s="175"/>
      <c r="E6916" s="174"/>
      <c r="F6916" s="174"/>
      <c r="G6916" s="175"/>
      <c r="H6916" s="175"/>
      <c r="I6916" s="175"/>
      <c r="J6916" s="175"/>
      <c r="K6916" s="176"/>
    </row>
    <row r="6917" spans="1:11" ht="15" customHeight="1">
      <c r="A6917" s="174"/>
      <c r="B6917" s="281"/>
      <c r="C6917" s="175"/>
      <c r="D6917" s="175"/>
      <c r="E6917" s="174"/>
      <c r="F6917" s="174"/>
      <c r="G6917" s="175"/>
      <c r="H6917" s="175"/>
      <c r="I6917" s="175"/>
      <c r="J6917" s="175"/>
      <c r="K6917" s="176"/>
    </row>
    <row r="6918" spans="1:11" ht="15" customHeight="1">
      <c r="A6918" s="174"/>
      <c r="B6918" s="281"/>
      <c r="C6918" s="175"/>
      <c r="D6918" s="175"/>
      <c r="E6918" s="174"/>
      <c r="F6918" s="174"/>
      <c r="G6918" s="175"/>
      <c r="H6918" s="175"/>
      <c r="I6918" s="175"/>
      <c r="J6918" s="175"/>
      <c r="K6918" s="176"/>
    </row>
    <row r="6919" spans="1:11" ht="15" customHeight="1">
      <c r="A6919" s="174"/>
      <c r="B6919" s="281"/>
      <c r="C6919" s="175"/>
      <c r="D6919" s="175"/>
      <c r="E6919" s="174"/>
      <c r="F6919" s="174"/>
      <c r="G6919" s="175"/>
      <c r="H6919" s="175"/>
      <c r="I6919" s="175"/>
      <c r="J6919" s="175"/>
      <c r="K6919" s="176"/>
    </row>
    <row r="6920" spans="1:11" ht="15" customHeight="1">
      <c r="A6920" s="174"/>
      <c r="B6920" s="281"/>
      <c r="C6920" s="175"/>
      <c r="D6920" s="175"/>
      <c r="E6920" s="174"/>
      <c r="F6920" s="174"/>
      <c r="G6920" s="175"/>
      <c r="H6920" s="175"/>
      <c r="I6920" s="175"/>
      <c r="J6920" s="175"/>
      <c r="K6920" s="176"/>
    </row>
    <row r="6921" spans="1:11" ht="15" customHeight="1">
      <c r="A6921" s="174"/>
      <c r="B6921" s="281"/>
      <c r="C6921" s="175"/>
      <c r="D6921" s="175"/>
      <c r="E6921" s="174"/>
      <c r="F6921" s="174"/>
      <c r="G6921" s="175"/>
      <c r="H6921" s="175"/>
      <c r="I6921" s="175"/>
      <c r="J6921" s="175"/>
      <c r="K6921" s="176"/>
    </row>
    <row r="6922" spans="1:11" ht="15" customHeight="1">
      <c r="A6922" s="174"/>
      <c r="B6922" s="281"/>
      <c r="C6922" s="175"/>
      <c r="D6922" s="175"/>
      <c r="E6922" s="174"/>
      <c r="F6922" s="174"/>
      <c r="G6922" s="175"/>
      <c r="H6922" s="175"/>
      <c r="I6922" s="175"/>
      <c r="J6922" s="175"/>
      <c r="K6922" s="176"/>
    </row>
    <row r="6923" spans="1:11" ht="15" customHeight="1">
      <c r="A6923" s="174"/>
      <c r="B6923" s="281"/>
      <c r="C6923" s="175"/>
      <c r="D6923" s="175"/>
      <c r="E6923" s="174"/>
      <c r="F6923" s="174"/>
      <c r="G6923" s="175"/>
      <c r="H6923" s="175"/>
      <c r="I6923" s="175"/>
      <c r="J6923" s="175"/>
      <c r="K6923" s="176"/>
    </row>
    <row r="6924" spans="1:11" ht="15" customHeight="1">
      <c r="A6924" s="174"/>
      <c r="B6924" s="281"/>
      <c r="C6924" s="175"/>
      <c r="D6924" s="175"/>
      <c r="E6924" s="174"/>
      <c r="F6924" s="174"/>
      <c r="G6924" s="175"/>
      <c r="H6924" s="175"/>
      <c r="I6924" s="175"/>
      <c r="J6924" s="175"/>
      <c r="K6924" s="176"/>
    </row>
    <row r="6925" spans="1:11" ht="15" customHeight="1">
      <c r="A6925" s="174"/>
      <c r="B6925" s="281"/>
      <c r="C6925" s="175"/>
      <c r="D6925" s="175"/>
      <c r="E6925" s="174"/>
      <c r="F6925" s="174"/>
      <c r="G6925" s="175"/>
      <c r="H6925" s="175"/>
      <c r="I6925" s="175"/>
      <c r="J6925" s="175"/>
      <c r="K6925" s="176"/>
    </row>
    <row r="6926" spans="1:11" ht="15" customHeight="1">
      <c r="A6926" s="174"/>
      <c r="B6926" s="281"/>
      <c r="C6926" s="175"/>
      <c r="D6926" s="175"/>
      <c r="E6926" s="174"/>
      <c r="F6926" s="174"/>
      <c r="G6926" s="175"/>
      <c r="H6926" s="175"/>
      <c r="I6926" s="175"/>
      <c r="J6926" s="175"/>
      <c r="K6926" s="176"/>
    </row>
    <row r="6927" spans="1:11" ht="15" customHeight="1">
      <c r="A6927" s="174"/>
      <c r="B6927" s="281"/>
      <c r="C6927" s="175"/>
      <c r="D6927" s="175"/>
      <c r="E6927" s="174"/>
      <c r="F6927" s="174"/>
      <c r="G6927" s="175"/>
      <c r="H6927" s="175"/>
      <c r="I6927" s="175"/>
      <c r="J6927" s="175"/>
      <c r="K6927" s="176"/>
    </row>
    <row r="6928" spans="1:11" ht="15" customHeight="1">
      <c r="A6928" s="174"/>
      <c r="B6928" s="281"/>
      <c r="C6928" s="175"/>
      <c r="D6928" s="175"/>
      <c r="E6928" s="174"/>
      <c r="F6928" s="174"/>
      <c r="G6928" s="175"/>
      <c r="H6928" s="175"/>
      <c r="I6928" s="175"/>
      <c r="J6928" s="175"/>
      <c r="K6928" s="176"/>
    </row>
    <row r="6929" spans="1:11" ht="15" customHeight="1">
      <c r="A6929" s="174"/>
      <c r="B6929" s="281"/>
      <c r="C6929" s="175"/>
      <c r="D6929" s="175"/>
      <c r="E6929" s="174"/>
      <c r="F6929" s="174"/>
      <c r="G6929" s="175"/>
      <c r="H6929" s="175"/>
      <c r="I6929" s="175"/>
      <c r="J6929" s="175"/>
      <c r="K6929" s="176"/>
    </row>
    <row r="6930" spans="1:11" ht="15" customHeight="1">
      <c r="A6930" s="174"/>
      <c r="B6930" s="281"/>
      <c r="C6930" s="175"/>
      <c r="D6930" s="175"/>
      <c r="E6930" s="174"/>
      <c r="F6930" s="174"/>
      <c r="G6930" s="175"/>
      <c r="H6930" s="175"/>
      <c r="I6930" s="175"/>
      <c r="J6930" s="175"/>
      <c r="K6930" s="176"/>
    </row>
    <row r="6931" spans="1:11" ht="15" customHeight="1">
      <c r="A6931" s="174"/>
      <c r="B6931" s="281"/>
      <c r="C6931" s="175"/>
      <c r="D6931" s="175"/>
      <c r="E6931" s="174"/>
      <c r="F6931" s="174"/>
      <c r="G6931" s="175"/>
      <c r="H6931" s="175"/>
      <c r="I6931" s="175"/>
      <c r="J6931" s="175"/>
      <c r="K6931" s="176"/>
    </row>
    <row r="6932" spans="1:11" ht="15" customHeight="1">
      <c r="A6932" s="174"/>
      <c r="B6932" s="281"/>
      <c r="C6932" s="175"/>
      <c r="D6932" s="175"/>
      <c r="E6932" s="174"/>
      <c r="F6932" s="174"/>
      <c r="G6932" s="175"/>
      <c r="H6932" s="175"/>
      <c r="I6932" s="175"/>
      <c r="J6932" s="175"/>
      <c r="K6932" s="176"/>
    </row>
    <row r="6933" spans="1:11" ht="15" customHeight="1">
      <c r="A6933" s="174"/>
      <c r="B6933" s="281"/>
      <c r="C6933" s="175"/>
      <c r="D6933" s="175"/>
      <c r="E6933" s="174"/>
      <c r="F6933" s="174"/>
      <c r="G6933" s="175"/>
      <c r="H6933" s="175"/>
      <c r="I6933" s="175"/>
      <c r="J6933" s="175"/>
      <c r="K6933" s="176"/>
    </row>
    <row r="6934" spans="1:11" ht="15" customHeight="1">
      <c r="A6934" s="174"/>
      <c r="B6934" s="281"/>
      <c r="C6934" s="175"/>
      <c r="D6934" s="175"/>
      <c r="E6934" s="174"/>
      <c r="F6934" s="174"/>
      <c r="G6934" s="175"/>
      <c r="H6934" s="175"/>
      <c r="I6934" s="175"/>
      <c r="J6934" s="175"/>
      <c r="K6934" s="176"/>
    </row>
    <row r="6935" spans="1:11" ht="15" customHeight="1">
      <c r="A6935" s="174"/>
      <c r="B6935" s="281"/>
      <c r="C6935" s="175"/>
      <c r="D6935" s="175"/>
      <c r="E6935" s="174"/>
      <c r="F6935" s="174"/>
      <c r="G6935" s="175"/>
      <c r="H6935" s="175"/>
      <c r="I6935" s="175"/>
      <c r="J6935" s="175"/>
      <c r="K6935" s="176"/>
    </row>
    <row r="6936" spans="1:11" ht="15" customHeight="1">
      <c r="A6936" s="174"/>
      <c r="B6936" s="281"/>
      <c r="C6936" s="175"/>
      <c r="D6936" s="175"/>
      <c r="E6936" s="174"/>
      <c r="F6936" s="174"/>
      <c r="G6936" s="175"/>
      <c r="H6936" s="175"/>
      <c r="I6936" s="175"/>
      <c r="J6936" s="175"/>
      <c r="K6936" s="176"/>
    </row>
    <row r="6937" spans="1:11" ht="15" customHeight="1">
      <c r="A6937" s="174"/>
      <c r="B6937" s="281"/>
      <c r="C6937" s="175"/>
      <c r="D6937" s="175"/>
      <c r="E6937" s="174"/>
      <c r="F6937" s="174"/>
      <c r="G6937" s="175"/>
      <c r="H6937" s="175"/>
      <c r="I6937" s="175"/>
      <c r="J6937" s="175"/>
      <c r="K6937" s="176"/>
    </row>
    <row r="6938" spans="1:11" ht="15" customHeight="1">
      <c r="A6938" s="174"/>
      <c r="B6938" s="281"/>
      <c r="C6938" s="175"/>
      <c r="D6938" s="175"/>
      <c r="E6938" s="174"/>
      <c r="F6938" s="174"/>
      <c r="G6938" s="175"/>
      <c r="H6938" s="175"/>
      <c r="I6938" s="175"/>
      <c r="J6938" s="175"/>
      <c r="K6938" s="176"/>
    </row>
    <row r="6939" spans="1:11" ht="15" customHeight="1">
      <c r="A6939" s="174"/>
      <c r="B6939" s="281"/>
      <c r="C6939" s="175"/>
      <c r="D6939" s="175"/>
      <c r="E6939" s="174"/>
      <c r="F6939" s="174"/>
      <c r="G6939" s="175"/>
      <c r="H6939" s="175"/>
      <c r="I6939" s="175"/>
      <c r="J6939" s="175"/>
      <c r="K6939" s="176"/>
    </row>
    <row r="6940" spans="1:11" ht="15" customHeight="1">
      <c r="A6940" s="174"/>
      <c r="B6940" s="281"/>
      <c r="C6940" s="175"/>
      <c r="D6940" s="175"/>
      <c r="E6940" s="174"/>
      <c r="F6940" s="174"/>
      <c r="G6940" s="175"/>
      <c r="H6940" s="175"/>
      <c r="I6940" s="175"/>
      <c r="J6940" s="175"/>
      <c r="K6940" s="176"/>
    </row>
    <row r="6941" spans="1:11" ht="15" customHeight="1">
      <c r="A6941" s="174"/>
      <c r="B6941" s="281"/>
      <c r="C6941" s="175"/>
      <c r="D6941" s="175"/>
      <c r="E6941" s="174"/>
      <c r="F6941" s="174"/>
      <c r="G6941" s="175"/>
      <c r="H6941" s="175"/>
      <c r="I6941" s="175"/>
      <c r="J6941" s="175"/>
      <c r="K6941" s="176"/>
    </row>
    <row r="6942" spans="1:11" ht="15" customHeight="1">
      <c r="A6942" s="174"/>
      <c r="B6942" s="281"/>
      <c r="C6942" s="175"/>
      <c r="D6942" s="175"/>
      <c r="E6942" s="174"/>
      <c r="F6942" s="174"/>
      <c r="G6942" s="175"/>
      <c r="H6942" s="175"/>
      <c r="I6942" s="175"/>
      <c r="J6942" s="175"/>
      <c r="K6942" s="176"/>
    </row>
    <row r="6943" spans="1:11" ht="15" customHeight="1">
      <c r="A6943" s="174"/>
      <c r="B6943" s="281"/>
      <c r="C6943" s="175"/>
      <c r="D6943" s="175"/>
      <c r="E6943" s="174"/>
      <c r="F6943" s="174"/>
      <c r="G6943" s="175"/>
      <c r="H6943" s="175"/>
      <c r="I6943" s="175"/>
      <c r="J6943" s="175"/>
      <c r="K6943" s="176"/>
    </row>
    <row r="6944" spans="1:11" ht="15" customHeight="1">
      <c r="A6944" s="174"/>
      <c r="B6944" s="281"/>
      <c r="C6944" s="175"/>
      <c r="D6944" s="175"/>
      <c r="E6944" s="174"/>
      <c r="F6944" s="174"/>
      <c r="G6944" s="175"/>
      <c r="H6944" s="175"/>
      <c r="I6944" s="175"/>
      <c r="J6944" s="175"/>
      <c r="K6944" s="176"/>
    </row>
    <row r="6945" spans="1:11" ht="15" customHeight="1">
      <c r="A6945" s="174"/>
      <c r="B6945" s="281"/>
      <c r="C6945" s="175"/>
      <c r="D6945" s="175"/>
      <c r="E6945" s="174"/>
      <c r="F6945" s="174"/>
      <c r="G6945" s="175"/>
      <c r="H6945" s="175"/>
      <c r="I6945" s="175"/>
      <c r="J6945" s="175"/>
      <c r="K6945" s="176"/>
    </row>
    <row r="6946" spans="1:11" ht="15" customHeight="1">
      <c r="A6946" s="174"/>
      <c r="B6946" s="281"/>
      <c r="C6946" s="175"/>
      <c r="D6946" s="175"/>
      <c r="E6946" s="174"/>
      <c r="F6946" s="174"/>
      <c r="G6946" s="175"/>
      <c r="H6946" s="175"/>
      <c r="I6946" s="175"/>
      <c r="J6946" s="175"/>
      <c r="K6946" s="176"/>
    </row>
    <row r="6947" spans="1:11" ht="15" customHeight="1">
      <c r="A6947" s="174"/>
      <c r="B6947" s="281"/>
      <c r="C6947" s="175"/>
      <c r="D6947" s="175"/>
      <c r="E6947" s="174"/>
      <c r="F6947" s="174"/>
      <c r="G6947" s="175"/>
      <c r="H6947" s="175"/>
      <c r="I6947" s="175"/>
      <c r="J6947" s="175"/>
      <c r="K6947" s="176"/>
    </row>
    <row r="6948" spans="1:11" ht="15" customHeight="1">
      <c r="A6948" s="174"/>
      <c r="B6948" s="281"/>
      <c r="C6948" s="175"/>
      <c r="D6948" s="175"/>
      <c r="E6948" s="174"/>
      <c r="F6948" s="174"/>
      <c r="G6948" s="175"/>
      <c r="H6948" s="175"/>
      <c r="I6948" s="175"/>
      <c r="J6948" s="175"/>
      <c r="K6948" s="176"/>
    </row>
    <row r="6949" spans="1:11" ht="15" customHeight="1">
      <c r="A6949" s="174"/>
      <c r="B6949" s="281"/>
      <c r="C6949" s="175"/>
      <c r="D6949" s="175"/>
      <c r="E6949" s="174"/>
      <c r="F6949" s="174"/>
      <c r="G6949" s="175"/>
      <c r="H6949" s="175"/>
      <c r="I6949" s="175"/>
      <c r="J6949" s="175"/>
      <c r="K6949" s="176"/>
    </row>
    <row r="6950" spans="1:11" ht="15" customHeight="1">
      <c r="A6950" s="174"/>
      <c r="B6950" s="281"/>
      <c r="C6950" s="175"/>
      <c r="D6950" s="175"/>
      <c r="E6950" s="174"/>
      <c r="F6950" s="174"/>
      <c r="G6950" s="175"/>
      <c r="H6950" s="175"/>
      <c r="I6950" s="175"/>
      <c r="J6950" s="175"/>
      <c r="K6950" s="176"/>
    </row>
    <row r="6951" spans="1:11" ht="15" customHeight="1">
      <c r="A6951" s="174"/>
      <c r="B6951" s="281"/>
      <c r="C6951" s="175"/>
      <c r="D6951" s="175"/>
      <c r="E6951" s="174"/>
      <c r="F6951" s="174"/>
      <c r="G6951" s="175"/>
      <c r="H6951" s="175"/>
      <c r="I6951" s="175"/>
      <c r="J6951" s="175"/>
      <c r="K6951" s="176"/>
    </row>
    <row r="6952" spans="1:11" ht="15" customHeight="1">
      <c r="A6952" s="174"/>
      <c r="B6952" s="281"/>
      <c r="C6952" s="175"/>
      <c r="D6952" s="175"/>
      <c r="E6952" s="174"/>
      <c r="F6952" s="174"/>
      <c r="G6952" s="175"/>
      <c r="H6952" s="175"/>
      <c r="I6952" s="175"/>
      <c r="J6952" s="175"/>
      <c r="K6952" s="176"/>
    </row>
    <row r="6953" spans="1:11" ht="15" customHeight="1">
      <c r="A6953" s="174"/>
      <c r="B6953" s="281"/>
      <c r="C6953" s="175"/>
      <c r="D6953" s="175"/>
      <c r="E6953" s="174"/>
      <c r="F6953" s="174"/>
      <c r="G6953" s="175"/>
      <c r="H6953" s="175"/>
      <c r="I6953" s="175"/>
      <c r="J6953" s="175"/>
      <c r="K6953" s="176"/>
    </row>
    <row r="6954" spans="1:11" ht="15" customHeight="1">
      <c r="A6954" s="174"/>
      <c r="B6954" s="281"/>
      <c r="C6954" s="175"/>
      <c r="D6954" s="175"/>
      <c r="E6954" s="174"/>
      <c r="F6954" s="174"/>
      <c r="G6954" s="175"/>
      <c r="H6954" s="175"/>
      <c r="I6954" s="175"/>
      <c r="J6954" s="175"/>
      <c r="K6954" s="176"/>
    </row>
    <row r="6955" spans="1:11" ht="15" customHeight="1">
      <c r="A6955" s="174"/>
      <c r="B6955" s="281"/>
      <c r="C6955" s="175"/>
      <c r="D6955" s="175"/>
      <c r="E6955" s="174"/>
      <c r="F6955" s="174"/>
      <c r="G6955" s="175"/>
      <c r="H6955" s="175"/>
      <c r="I6955" s="175"/>
      <c r="J6955" s="175"/>
      <c r="K6955" s="176"/>
    </row>
    <row r="6956" spans="1:11" ht="15" customHeight="1">
      <c r="A6956" s="174"/>
      <c r="B6956" s="281"/>
      <c r="C6956" s="175"/>
      <c r="D6956" s="175"/>
      <c r="E6956" s="174"/>
      <c r="F6956" s="174"/>
      <c r="G6956" s="175"/>
      <c r="H6956" s="175"/>
      <c r="I6956" s="175"/>
      <c r="J6956" s="175"/>
      <c r="K6956" s="176"/>
    </row>
    <row r="6957" spans="1:11" ht="15" customHeight="1">
      <c r="A6957" s="174"/>
      <c r="B6957" s="281"/>
      <c r="C6957" s="175"/>
      <c r="D6957" s="175"/>
      <c r="E6957" s="174"/>
      <c r="F6957" s="174"/>
      <c r="G6957" s="175"/>
      <c r="H6957" s="175"/>
      <c r="I6957" s="175"/>
      <c r="J6957" s="175"/>
      <c r="K6957" s="176"/>
    </row>
    <row r="6958" spans="1:11" ht="15" customHeight="1">
      <c r="A6958" s="174"/>
      <c r="B6958" s="281"/>
      <c r="C6958" s="175"/>
      <c r="D6958" s="175"/>
      <c r="E6958" s="174"/>
      <c r="F6958" s="174"/>
      <c r="G6958" s="175"/>
      <c r="H6958" s="175"/>
      <c r="I6958" s="175"/>
      <c r="J6958" s="175"/>
      <c r="K6958" s="176"/>
    </row>
    <row r="6959" spans="1:11" ht="15" customHeight="1">
      <c r="A6959" s="174"/>
      <c r="B6959" s="281"/>
      <c r="C6959" s="175"/>
      <c r="D6959" s="175"/>
      <c r="E6959" s="174"/>
      <c r="F6959" s="174"/>
      <c r="G6959" s="175"/>
      <c r="H6959" s="175"/>
      <c r="I6959" s="175"/>
      <c r="J6959" s="175"/>
      <c r="K6959" s="176"/>
    </row>
    <row r="6960" spans="1:11" ht="15" customHeight="1">
      <c r="A6960" s="174"/>
      <c r="B6960" s="281"/>
      <c r="C6960" s="175"/>
      <c r="D6960" s="175"/>
      <c r="E6960" s="174"/>
      <c r="F6960" s="174"/>
      <c r="G6960" s="175"/>
      <c r="H6960" s="175"/>
      <c r="I6960" s="175"/>
      <c r="J6960" s="175"/>
      <c r="K6960" s="176"/>
    </row>
    <row r="6961" spans="1:11" ht="15" customHeight="1">
      <c r="A6961" s="174"/>
      <c r="B6961" s="281"/>
      <c r="C6961" s="175"/>
      <c r="D6961" s="175"/>
      <c r="E6961" s="174"/>
      <c r="F6961" s="174"/>
      <c r="G6961" s="175"/>
      <c r="H6961" s="175"/>
      <c r="I6961" s="175"/>
      <c r="J6961" s="175"/>
      <c r="K6961" s="176"/>
    </row>
    <row r="6962" spans="1:11" ht="15" customHeight="1">
      <c r="A6962" s="174"/>
      <c r="B6962" s="281"/>
      <c r="C6962" s="175"/>
      <c r="D6962" s="175"/>
      <c r="E6962" s="174"/>
      <c r="F6962" s="174"/>
      <c r="G6962" s="175"/>
      <c r="H6962" s="175"/>
      <c r="I6962" s="175"/>
      <c r="J6962" s="175"/>
      <c r="K6962" s="176"/>
    </row>
    <row r="6963" spans="1:11" ht="15" customHeight="1">
      <c r="A6963" s="174"/>
      <c r="B6963" s="281"/>
      <c r="C6963" s="175"/>
      <c r="D6963" s="175"/>
      <c r="E6963" s="174"/>
      <c r="F6963" s="174"/>
      <c r="G6963" s="175"/>
      <c r="H6963" s="175"/>
      <c r="I6963" s="175"/>
      <c r="J6963" s="175"/>
      <c r="K6963" s="176"/>
    </row>
    <row r="6964" spans="1:11" ht="15" customHeight="1">
      <c r="A6964" s="174"/>
      <c r="B6964" s="281"/>
      <c r="C6964" s="175"/>
      <c r="D6964" s="175"/>
      <c r="E6964" s="174"/>
      <c r="F6964" s="174"/>
      <c r="G6964" s="175"/>
      <c r="H6964" s="175"/>
      <c r="I6964" s="175"/>
      <c r="J6964" s="175"/>
      <c r="K6964" s="176"/>
    </row>
    <row r="6965" spans="1:11" ht="15" customHeight="1">
      <c r="A6965" s="174"/>
      <c r="B6965" s="281"/>
      <c r="C6965" s="175"/>
      <c r="D6965" s="175"/>
      <c r="E6965" s="174"/>
      <c r="F6965" s="174"/>
      <c r="G6965" s="175"/>
      <c r="H6965" s="175"/>
      <c r="I6965" s="175"/>
      <c r="J6965" s="175"/>
      <c r="K6965" s="176"/>
    </row>
    <row r="6966" spans="1:11" ht="15" customHeight="1">
      <c r="A6966" s="174"/>
      <c r="B6966" s="281"/>
      <c r="C6966" s="175"/>
      <c r="D6966" s="175"/>
      <c r="E6966" s="174"/>
      <c r="F6966" s="174"/>
      <c r="G6966" s="175"/>
      <c r="H6966" s="175"/>
      <c r="I6966" s="175"/>
      <c r="J6966" s="175"/>
      <c r="K6966" s="176"/>
    </row>
    <row r="6967" spans="1:11" ht="15" customHeight="1">
      <c r="A6967" s="174"/>
      <c r="B6967" s="281"/>
      <c r="C6967" s="175"/>
      <c r="D6967" s="175"/>
      <c r="E6967" s="174"/>
      <c r="F6967" s="174"/>
      <c r="G6967" s="175"/>
      <c r="H6967" s="175"/>
      <c r="I6967" s="175"/>
      <c r="J6967" s="175"/>
      <c r="K6967" s="176"/>
    </row>
    <row r="6968" spans="1:11" ht="15" customHeight="1">
      <c r="A6968" s="174"/>
      <c r="B6968" s="281"/>
      <c r="C6968" s="175"/>
      <c r="D6968" s="175"/>
      <c r="E6968" s="174"/>
      <c r="F6968" s="174"/>
      <c r="G6968" s="175"/>
      <c r="H6968" s="175"/>
      <c r="I6968" s="175"/>
      <c r="J6968" s="175"/>
      <c r="K6968" s="176"/>
    </row>
    <row r="6969" spans="1:11" ht="15" customHeight="1">
      <c r="A6969" s="174"/>
      <c r="B6969" s="281"/>
      <c r="C6969" s="175"/>
      <c r="D6969" s="175"/>
      <c r="E6969" s="174"/>
      <c r="F6969" s="174"/>
      <c r="G6969" s="175"/>
      <c r="H6969" s="175"/>
      <c r="I6969" s="175"/>
      <c r="J6969" s="175"/>
      <c r="K6969" s="176"/>
    </row>
    <row r="6970" spans="1:11" ht="15" customHeight="1">
      <c r="A6970" s="174"/>
      <c r="B6970" s="281"/>
      <c r="C6970" s="175"/>
      <c r="D6970" s="175"/>
      <c r="E6970" s="174"/>
      <c r="F6970" s="174"/>
      <c r="G6970" s="175"/>
      <c r="H6970" s="175"/>
      <c r="I6970" s="175"/>
      <c r="J6970" s="175"/>
      <c r="K6970" s="176"/>
    </row>
    <row r="6971" spans="1:11" ht="15" customHeight="1">
      <c r="A6971" s="174"/>
      <c r="B6971" s="281"/>
      <c r="C6971" s="175"/>
      <c r="D6971" s="175"/>
      <c r="E6971" s="174"/>
      <c r="F6971" s="174"/>
      <c r="G6971" s="175"/>
      <c r="H6971" s="175"/>
      <c r="I6971" s="175"/>
      <c r="J6971" s="175"/>
      <c r="K6971" s="176"/>
    </row>
    <row r="6972" spans="1:11" ht="15" customHeight="1">
      <c r="A6972" s="174"/>
      <c r="B6972" s="281"/>
      <c r="C6972" s="175"/>
      <c r="D6972" s="175"/>
      <c r="E6972" s="174"/>
      <c r="F6972" s="174"/>
      <c r="G6972" s="175"/>
      <c r="H6972" s="175"/>
      <c r="I6972" s="175"/>
      <c r="J6972" s="175"/>
      <c r="K6972" s="176"/>
    </row>
    <row r="6973" spans="1:11" ht="15" customHeight="1">
      <c r="A6973" s="174"/>
      <c r="B6973" s="281"/>
      <c r="C6973" s="175"/>
      <c r="D6973" s="175"/>
      <c r="E6973" s="174"/>
      <c r="F6973" s="174"/>
      <c r="G6973" s="175"/>
      <c r="H6973" s="175"/>
      <c r="I6973" s="175"/>
      <c r="J6973" s="175"/>
      <c r="K6973" s="176"/>
    </row>
    <row r="6974" spans="1:11" ht="15" customHeight="1">
      <c r="A6974" s="174"/>
      <c r="B6974" s="281"/>
      <c r="C6974" s="175"/>
      <c r="D6974" s="175"/>
      <c r="E6974" s="174"/>
      <c r="F6974" s="174"/>
      <c r="G6974" s="175"/>
      <c r="H6974" s="175"/>
      <c r="I6974" s="175"/>
      <c r="J6974" s="175"/>
      <c r="K6974" s="176"/>
    </row>
    <row r="6975" spans="1:11" ht="15" customHeight="1">
      <c r="A6975" s="174"/>
      <c r="B6975" s="281"/>
      <c r="C6975" s="175"/>
      <c r="D6975" s="175"/>
      <c r="E6975" s="174"/>
      <c r="F6975" s="174"/>
      <c r="G6975" s="175"/>
      <c r="H6975" s="175"/>
      <c r="I6975" s="175"/>
      <c r="J6975" s="175"/>
      <c r="K6975" s="176"/>
    </row>
    <row r="6976" spans="1:11" ht="15" customHeight="1">
      <c r="A6976" s="174"/>
      <c r="B6976" s="281"/>
      <c r="C6976" s="175"/>
      <c r="D6976" s="175"/>
      <c r="E6976" s="174"/>
      <c r="F6976" s="174"/>
      <c r="G6976" s="175"/>
      <c r="H6976" s="175"/>
      <c r="I6976" s="175"/>
      <c r="J6976" s="175"/>
      <c r="K6976" s="176"/>
    </row>
    <row r="6977" spans="1:11" ht="15" customHeight="1">
      <c r="A6977" s="174"/>
      <c r="B6977" s="281"/>
      <c r="C6977" s="175"/>
      <c r="D6977" s="175"/>
      <c r="E6977" s="174"/>
      <c r="F6977" s="174"/>
      <c r="G6977" s="175"/>
      <c r="H6977" s="175"/>
      <c r="I6977" s="175"/>
      <c r="J6977" s="175"/>
      <c r="K6977" s="176"/>
    </row>
    <row r="6978" spans="1:11" ht="15" customHeight="1">
      <c r="A6978" s="174"/>
      <c r="B6978" s="281"/>
      <c r="C6978" s="175"/>
      <c r="D6978" s="175"/>
      <c r="E6978" s="174"/>
      <c r="F6978" s="174"/>
      <c r="G6978" s="175"/>
      <c r="H6978" s="175"/>
      <c r="I6978" s="175"/>
      <c r="J6978" s="175"/>
      <c r="K6978" s="176"/>
    </row>
    <row r="6979" spans="1:11" ht="15" customHeight="1">
      <c r="A6979" s="174"/>
      <c r="B6979" s="281"/>
      <c r="C6979" s="175"/>
      <c r="D6979" s="175"/>
      <c r="E6979" s="174"/>
      <c r="F6979" s="174"/>
      <c r="G6979" s="175"/>
      <c r="H6979" s="175"/>
      <c r="I6979" s="175"/>
      <c r="J6979" s="175"/>
      <c r="K6979" s="176"/>
    </row>
    <row r="6980" spans="1:11" ht="15" customHeight="1">
      <c r="A6980" s="174"/>
      <c r="B6980" s="281"/>
      <c r="C6980" s="175"/>
      <c r="D6980" s="175"/>
      <c r="E6980" s="174"/>
      <c r="F6980" s="174"/>
      <c r="G6980" s="175"/>
      <c r="H6980" s="175"/>
      <c r="I6980" s="175"/>
      <c r="J6980" s="175"/>
      <c r="K6980" s="176"/>
    </row>
    <row r="6981" spans="1:11" ht="15" customHeight="1">
      <c r="A6981" s="174"/>
      <c r="B6981" s="281"/>
      <c r="C6981" s="175"/>
      <c r="D6981" s="175"/>
      <c r="E6981" s="174"/>
      <c r="F6981" s="174"/>
      <c r="G6981" s="175"/>
      <c r="H6981" s="175"/>
      <c r="I6981" s="175"/>
      <c r="J6981" s="175"/>
      <c r="K6981" s="176"/>
    </row>
    <row r="6982" spans="1:11" ht="15" customHeight="1">
      <c r="A6982" s="174"/>
      <c r="B6982" s="281"/>
      <c r="C6982" s="175"/>
      <c r="D6982" s="175"/>
      <c r="E6982" s="174"/>
      <c r="F6982" s="174"/>
      <c r="G6982" s="175"/>
      <c r="H6982" s="175"/>
      <c r="I6982" s="175"/>
      <c r="J6982" s="175"/>
      <c r="K6982" s="176"/>
    </row>
    <row r="6983" spans="1:11" ht="15" customHeight="1">
      <c r="A6983" s="174"/>
      <c r="B6983" s="281"/>
      <c r="C6983" s="175"/>
      <c r="D6983" s="175"/>
      <c r="E6983" s="174"/>
      <c r="F6983" s="174"/>
      <c r="G6983" s="175"/>
      <c r="H6983" s="175"/>
      <c r="I6983" s="175"/>
      <c r="J6983" s="175"/>
      <c r="K6983" s="176"/>
    </row>
    <row r="6984" spans="1:11" ht="15" customHeight="1">
      <c r="A6984" s="174"/>
      <c r="B6984" s="281"/>
      <c r="C6984" s="175"/>
      <c r="D6984" s="175"/>
      <c r="E6984" s="174"/>
      <c r="F6984" s="174"/>
      <c r="G6984" s="175"/>
      <c r="H6984" s="175"/>
      <c r="I6984" s="175"/>
      <c r="J6984" s="175"/>
      <c r="K6984" s="176"/>
    </row>
    <row r="6985" spans="1:11" ht="15" customHeight="1">
      <c r="A6985" s="174"/>
      <c r="B6985" s="281"/>
      <c r="C6985" s="175"/>
      <c r="D6985" s="175"/>
      <c r="E6985" s="174"/>
      <c r="F6985" s="174"/>
      <c r="G6985" s="175"/>
      <c r="H6985" s="175"/>
      <c r="I6985" s="175"/>
      <c r="J6985" s="175"/>
      <c r="K6985" s="176"/>
    </row>
    <row r="6986" spans="1:11" ht="15" customHeight="1">
      <c r="A6986" s="174"/>
      <c r="B6986" s="281"/>
      <c r="C6986" s="175"/>
      <c r="D6986" s="175"/>
      <c r="E6986" s="174"/>
      <c r="F6986" s="174"/>
      <c r="G6986" s="175"/>
      <c r="H6986" s="175"/>
      <c r="I6986" s="175"/>
      <c r="J6986" s="175"/>
      <c r="K6986" s="176"/>
    </row>
    <row r="6987" spans="1:11" ht="15" customHeight="1">
      <c r="A6987" s="174"/>
      <c r="B6987" s="281"/>
      <c r="C6987" s="175"/>
      <c r="D6987" s="175"/>
      <c r="E6987" s="174"/>
      <c r="F6987" s="174"/>
      <c r="G6987" s="175"/>
      <c r="H6987" s="175"/>
      <c r="I6987" s="175"/>
      <c r="J6987" s="175"/>
      <c r="K6987" s="176"/>
    </row>
    <row r="6988" spans="1:11" ht="15" customHeight="1">
      <c r="A6988" s="174"/>
      <c r="B6988" s="281"/>
      <c r="C6988" s="175"/>
      <c r="D6988" s="175"/>
      <c r="E6988" s="174"/>
      <c r="F6988" s="174"/>
      <c r="G6988" s="175"/>
      <c r="H6988" s="175"/>
      <c r="I6988" s="175"/>
      <c r="J6988" s="175"/>
      <c r="K6988" s="176"/>
    </row>
    <row r="6989" spans="1:11" ht="15" customHeight="1">
      <c r="A6989" s="174"/>
      <c r="B6989" s="281"/>
      <c r="C6989" s="175"/>
      <c r="D6989" s="175"/>
      <c r="E6989" s="174"/>
      <c r="F6989" s="174"/>
      <c r="G6989" s="175"/>
      <c r="H6989" s="175"/>
      <c r="I6989" s="175"/>
      <c r="J6989" s="175"/>
      <c r="K6989" s="176"/>
    </row>
    <row r="6990" spans="1:11" ht="15" customHeight="1">
      <c r="A6990" s="174"/>
      <c r="B6990" s="281"/>
      <c r="C6990" s="175"/>
      <c r="D6990" s="175"/>
      <c r="E6990" s="174"/>
      <c r="F6990" s="174"/>
      <c r="G6990" s="175"/>
      <c r="H6990" s="175"/>
      <c r="I6990" s="175"/>
      <c r="J6990" s="175"/>
      <c r="K6990" s="176"/>
    </row>
    <row r="6991" spans="1:11" ht="15" customHeight="1">
      <c r="A6991" s="174"/>
      <c r="B6991" s="281"/>
      <c r="C6991" s="175"/>
      <c r="D6991" s="175"/>
      <c r="E6991" s="174"/>
      <c r="F6991" s="174"/>
      <c r="G6991" s="175"/>
      <c r="H6991" s="175"/>
      <c r="I6991" s="175"/>
      <c r="J6991" s="175"/>
      <c r="K6991" s="176"/>
    </row>
    <row r="6992" spans="1:11" ht="15" customHeight="1">
      <c r="A6992" s="174"/>
      <c r="B6992" s="281"/>
      <c r="C6992" s="175"/>
      <c r="D6992" s="175"/>
      <c r="E6992" s="174"/>
      <c r="F6992" s="174"/>
      <c r="G6992" s="175"/>
      <c r="H6992" s="175"/>
      <c r="I6992" s="175"/>
      <c r="J6992" s="175"/>
      <c r="K6992" s="176"/>
    </row>
    <row r="6993" spans="1:11" ht="15" customHeight="1">
      <c r="A6993" s="174"/>
      <c r="B6993" s="281"/>
      <c r="C6993" s="175"/>
      <c r="D6993" s="175"/>
      <c r="E6993" s="174"/>
      <c r="F6993" s="174"/>
      <c r="G6993" s="175"/>
      <c r="H6993" s="175"/>
      <c r="I6993" s="175"/>
      <c r="J6993" s="175"/>
      <c r="K6993" s="176"/>
    </row>
    <row r="6994" spans="1:11" ht="15" customHeight="1">
      <c r="A6994" s="174"/>
      <c r="B6994" s="281"/>
      <c r="C6994" s="175"/>
      <c r="D6994" s="175"/>
      <c r="E6994" s="174"/>
      <c r="F6994" s="174"/>
      <c r="G6994" s="175"/>
      <c r="H6994" s="175"/>
      <c r="I6994" s="175"/>
      <c r="J6994" s="175"/>
      <c r="K6994" s="176"/>
    </row>
    <row r="6995" spans="1:11" ht="15" customHeight="1">
      <c r="A6995" s="174"/>
      <c r="B6995" s="281"/>
      <c r="C6995" s="175"/>
      <c r="D6995" s="175"/>
      <c r="E6995" s="174"/>
      <c r="F6995" s="174"/>
      <c r="G6995" s="175"/>
      <c r="H6995" s="175"/>
      <c r="I6995" s="175"/>
      <c r="J6995" s="175"/>
      <c r="K6995" s="176"/>
    </row>
    <row r="6996" spans="1:11" ht="15" customHeight="1">
      <c r="A6996" s="174"/>
      <c r="B6996" s="281"/>
      <c r="C6996" s="175"/>
      <c r="D6996" s="175"/>
      <c r="E6996" s="174"/>
      <c r="F6996" s="174"/>
      <c r="G6996" s="175"/>
      <c r="H6996" s="175"/>
      <c r="I6996" s="175"/>
      <c r="J6996" s="175"/>
      <c r="K6996" s="176"/>
    </row>
    <row r="6997" spans="1:11" ht="15" customHeight="1">
      <c r="A6997" s="174"/>
      <c r="B6997" s="281"/>
      <c r="C6997" s="175"/>
      <c r="D6997" s="175"/>
      <c r="E6997" s="174"/>
      <c r="F6997" s="174"/>
      <c r="G6997" s="175"/>
      <c r="H6997" s="175"/>
      <c r="I6997" s="175"/>
      <c r="J6997" s="175"/>
      <c r="K6997" s="176"/>
    </row>
    <row r="6998" spans="1:11" ht="15" customHeight="1">
      <c r="A6998" s="174"/>
      <c r="B6998" s="281"/>
      <c r="C6998" s="175"/>
      <c r="D6998" s="175"/>
      <c r="E6998" s="174"/>
      <c r="F6998" s="174"/>
      <c r="G6998" s="175"/>
      <c r="H6998" s="175"/>
      <c r="I6998" s="175"/>
      <c r="J6998" s="175"/>
      <c r="K6998" s="176"/>
    </row>
    <row r="6999" spans="1:11" ht="15" customHeight="1">
      <c r="A6999" s="174"/>
      <c r="B6999" s="281"/>
      <c r="C6999" s="175"/>
      <c r="D6999" s="175"/>
      <c r="E6999" s="174"/>
      <c r="F6999" s="174"/>
      <c r="G6999" s="175"/>
      <c r="H6999" s="175"/>
      <c r="I6999" s="175"/>
      <c r="J6999" s="175"/>
      <c r="K6999" s="176"/>
    </row>
    <row r="7000" spans="1:11" ht="15" customHeight="1">
      <c r="A7000" s="174"/>
      <c r="B7000" s="281"/>
      <c r="C7000" s="175"/>
      <c r="D7000" s="175"/>
      <c r="E7000" s="174"/>
      <c r="F7000" s="174"/>
      <c r="G7000" s="175"/>
      <c r="H7000" s="175"/>
      <c r="I7000" s="175"/>
      <c r="J7000" s="175"/>
      <c r="K7000" s="176"/>
    </row>
    <row r="7001" spans="1:11" ht="15" customHeight="1">
      <c r="A7001" s="174"/>
      <c r="B7001" s="281"/>
      <c r="C7001" s="175"/>
      <c r="D7001" s="175"/>
      <c r="E7001" s="174"/>
      <c r="F7001" s="174"/>
      <c r="G7001" s="175"/>
      <c r="H7001" s="175"/>
      <c r="I7001" s="175"/>
      <c r="J7001" s="175"/>
      <c r="K7001" s="176"/>
    </row>
    <row r="7002" spans="1:11" ht="15" customHeight="1">
      <c r="A7002" s="174"/>
      <c r="B7002" s="281"/>
      <c r="C7002" s="175"/>
      <c r="D7002" s="175"/>
      <c r="E7002" s="174"/>
      <c r="F7002" s="174"/>
      <c r="G7002" s="175"/>
      <c r="H7002" s="175"/>
      <c r="I7002" s="175"/>
      <c r="J7002" s="175"/>
      <c r="K7002" s="176"/>
    </row>
    <row r="7003" spans="1:11" ht="15" customHeight="1">
      <c r="A7003" s="174"/>
      <c r="B7003" s="281"/>
      <c r="C7003" s="175"/>
      <c r="D7003" s="175"/>
      <c r="E7003" s="174"/>
      <c r="F7003" s="174"/>
      <c r="G7003" s="175"/>
      <c r="H7003" s="175"/>
      <c r="I7003" s="175"/>
      <c r="J7003" s="175"/>
      <c r="K7003" s="176"/>
    </row>
    <row r="7004" spans="1:11" ht="15" customHeight="1">
      <c r="A7004" s="174"/>
      <c r="B7004" s="281"/>
      <c r="C7004" s="175"/>
      <c r="D7004" s="175"/>
      <c r="E7004" s="174"/>
      <c r="F7004" s="174"/>
      <c r="G7004" s="175"/>
      <c r="H7004" s="175"/>
      <c r="I7004" s="175"/>
      <c r="J7004" s="175"/>
      <c r="K7004" s="176"/>
    </row>
    <row r="7005" spans="1:11" ht="15" customHeight="1">
      <c r="A7005" s="174"/>
      <c r="B7005" s="281"/>
      <c r="C7005" s="175"/>
      <c r="D7005" s="175"/>
      <c r="E7005" s="174"/>
      <c r="F7005" s="174"/>
      <c r="G7005" s="175"/>
      <c r="H7005" s="175"/>
      <c r="I7005" s="175"/>
      <c r="J7005" s="175"/>
      <c r="K7005" s="176"/>
    </row>
    <row r="7006" spans="1:11" ht="15" customHeight="1">
      <c r="A7006" s="174"/>
      <c r="B7006" s="281"/>
      <c r="C7006" s="175"/>
      <c r="D7006" s="175"/>
      <c r="E7006" s="174"/>
      <c r="F7006" s="174"/>
      <c r="G7006" s="175"/>
      <c r="H7006" s="175"/>
      <c r="I7006" s="175"/>
      <c r="J7006" s="175"/>
      <c r="K7006" s="176"/>
    </row>
    <row r="7007" spans="1:11" ht="15" customHeight="1">
      <c r="A7007" s="174"/>
      <c r="B7007" s="281"/>
      <c r="C7007" s="175"/>
      <c r="D7007" s="175"/>
      <c r="E7007" s="174"/>
      <c r="F7007" s="174"/>
      <c r="G7007" s="175"/>
      <c r="H7007" s="175"/>
      <c r="I7007" s="175"/>
      <c r="J7007" s="175"/>
      <c r="K7007" s="176"/>
    </row>
    <row r="7008" spans="1:11" ht="15" customHeight="1">
      <c r="A7008" s="174"/>
      <c r="B7008" s="281"/>
      <c r="C7008" s="175"/>
      <c r="D7008" s="175"/>
      <c r="E7008" s="174"/>
      <c r="F7008" s="174"/>
      <c r="G7008" s="175"/>
      <c r="H7008" s="175"/>
      <c r="I7008" s="175"/>
      <c r="J7008" s="175"/>
      <c r="K7008" s="176"/>
    </row>
    <row r="7009" spans="1:11" ht="15" customHeight="1">
      <c r="A7009" s="174"/>
      <c r="B7009" s="281"/>
      <c r="C7009" s="175"/>
      <c r="D7009" s="175"/>
      <c r="E7009" s="174"/>
      <c r="F7009" s="174"/>
      <c r="G7009" s="175"/>
      <c r="H7009" s="175"/>
      <c r="I7009" s="175"/>
      <c r="J7009" s="175"/>
      <c r="K7009" s="176"/>
    </row>
    <row r="7010" spans="1:11" ht="15" customHeight="1">
      <c r="A7010" s="174"/>
      <c r="B7010" s="281"/>
      <c r="C7010" s="175"/>
      <c r="D7010" s="175"/>
      <c r="E7010" s="174"/>
      <c r="F7010" s="174"/>
      <c r="G7010" s="175"/>
      <c r="H7010" s="175"/>
      <c r="I7010" s="175"/>
      <c r="J7010" s="175"/>
      <c r="K7010" s="176"/>
    </row>
    <row r="7011" spans="1:11" ht="15" customHeight="1">
      <c r="A7011" s="174"/>
      <c r="B7011" s="281"/>
      <c r="C7011" s="175"/>
      <c r="D7011" s="175"/>
      <c r="E7011" s="174"/>
      <c r="F7011" s="174"/>
      <c r="G7011" s="175"/>
      <c r="H7011" s="175"/>
      <c r="I7011" s="175"/>
      <c r="J7011" s="175"/>
      <c r="K7011" s="176"/>
    </row>
    <row r="7012" spans="1:11" ht="15" customHeight="1">
      <c r="A7012" s="174"/>
      <c r="B7012" s="281"/>
      <c r="C7012" s="175"/>
      <c r="D7012" s="175"/>
      <c r="E7012" s="174"/>
      <c r="F7012" s="174"/>
      <c r="G7012" s="175"/>
      <c r="H7012" s="175"/>
      <c r="I7012" s="175"/>
      <c r="J7012" s="175"/>
      <c r="K7012" s="176"/>
    </row>
    <row r="7013" spans="1:11" ht="15" customHeight="1">
      <c r="A7013" s="174"/>
      <c r="B7013" s="281"/>
      <c r="C7013" s="175"/>
      <c r="D7013" s="175"/>
      <c r="E7013" s="174"/>
      <c r="F7013" s="174"/>
      <c r="G7013" s="175"/>
      <c r="H7013" s="175"/>
      <c r="I7013" s="175"/>
      <c r="J7013" s="175"/>
      <c r="K7013" s="176"/>
    </row>
    <row r="7014" spans="1:11" ht="15" customHeight="1">
      <c r="A7014" s="174"/>
      <c r="B7014" s="281"/>
      <c r="C7014" s="175"/>
      <c r="D7014" s="175"/>
      <c r="E7014" s="174"/>
      <c r="F7014" s="174"/>
      <c r="G7014" s="175"/>
      <c r="H7014" s="175"/>
      <c r="I7014" s="175"/>
      <c r="J7014" s="175"/>
      <c r="K7014" s="176"/>
    </row>
    <row r="7015" spans="1:11" ht="15" customHeight="1">
      <c r="A7015" s="174"/>
      <c r="B7015" s="281"/>
      <c r="C7015" s="175"/>
      <c r="D7015" s="175"/>
      <c r="E7015" s="174"/>
      <c r="F7015" s="174"/>
      <c r="G7015" s="175"/>
      <c r="H7015" s="175"/>
      <c r="I7015" s="175"/>
      <c r="J7015" s="175"/>
      <c r="K7015" s="176"/>
    </row>
    <row r="7016" spans="1:11" ht="15" customHeight="1">
      <c r="A7016" s="174"/>
      <c r="B7016" s="281"/>
      <c r="C7016" s="175"/>
      <c r="D7016" s="175"/>
      <c r="E7016" s="174"/>
      <c r="F7016" s="174"/>
      <c r="G7016" s="175"/>
      <c r="H7016" s="175"/>
      <c r="I7016" s="175"/>
      <c r="J7016" s="175"/>
      <c r="K7016" s="176"/>
    </row>
    <row r="7017" spans="1:11" ht="15" customHeight="1">
      <c r="A7017" s="174"/>
      <c r="B7017" s="281"/>
      <c r="C7017" s="175"/>
      <c r="D7017" s="175"/>
      <c r="E7017" s="174"/>
      <c r="F7017" s="174"/>
      <c r="G7017" s="175"/>
      <c r="H7017" s="175"/>
      <c r="I7017" s="175"/>
      <c r="J7017" s="175"/>
      <c r="K7017" s="176"/>
    </row>
    <row r="7018" spans="1:11" ht="21" customHeight="1">
      <c r="A7018" s="174"/>
      <c r="B7018" s="281"/>
      <c r="C7018" s="175"/>
      <c r="D7018" s="175"/>
      <c r="E7018" s="174"/>
      <c r="F7018" s="174"/>
      <c r="G7018" s="175"/>
      <c r="H7018" s="175"/>
      <c r="I7018" s="175"/>
      <c r="J7018" s="175"/>
      <c r="K7018" s="176"/>
    </row>
    <row r="7019" spans="1:11" ht="21" customHeight="1">
      <c r="A7019" s="174"/>
      <c r="B7019" s="281"/>
      <c r="C7019" s="175"/>
      <c r="D7019" s="175"/>
      <c r="E7019" s="174"/>
      <c r="F7019" s="174"/>
      <c r="G7019" s="175"/>
      <c r="H7019" s="175"/>
      <c r="I7019" s="175"/>
      <c r="J7019" s="175"/>
      <c r="K7019" s="176"/>
    </row>
    <row r="7020" spans="1:11" ht="21" customHeight="1">
      <c r="A7020" s="174"/>
      <c r="B7020" s="281"/>
      <c r="C7020" s="175"/>
      <c r="D7020" s="175"/>
      <c r="E7020" s="174"/>
      <c r="F7020" s="174"/>
      <c r="G7020" s="175"/>
      <c r="H7020" s="175"/>
      <c r="I7020" s="175"/>
      <c r="J7020" s="175"/>
      <c r="K7020" s="176"/>
    </row>
    <row r="7021" spans="1:11" ht="21" customHeight="1">
      <c r="A7021" s="174"/>
      <c r="B7021" s="281"/>
      <c r="C7021" s="175"/>
      <c r="D7021" s="175"/>
      <c r="E7021" s="174"/>
      <c r="F7021" s="174"/>
      <c r="G7021" s="175"/>
      <c r="H7021" s="175"/>
      <c r="I7021" s="175"/>
      <c r="J7021" s="175"/>
      <c r="K7021" s="176"/>
    </row>
    <row r="7022" spans="1:11" ht="21" customHeight="1">
      <c r="A7022" s="174"/>
      <c r="B7022" s="281"/>
      <c r="C7022" s="175"/>
      <c r="D7022" s="175"/>
      <c r="E7022" s="174"/>
      <c r="F7022" s="174"/>
      <c r="G7022" s="175"/>
      <c r="H7022" s="175"/>
      <c r="I7022" s="175"/>
      <c r="J7022" s="175"/>
      <c r="K7022" s="176"/>
    </row>
    <row r="7023" spans="1:11" ht="21" customHeight="1">
      <c r="A7023" s="174"/>
      <c r="B7023" s="281"/>
      <c r="C7023" s="175"/>
      <c r="D7023" s="175"/>
      <c r="E7023" s="174"/>
      <c r="F7023" s="174"/>
      <c r="G7023" s="175"/>
      <c r="H7023" s="175"/>
      <c r="I7023" s="175"/>
      <c r="J7023" s="175"/>
      <c r="K7023" s="176"/>
    </row>
    <row r="7024" spans="1:11" ht="21" customHeight="1">
      <c r="A7024" s="174"/>
      <c r="B7024" s="281"/>
      <c r="C7024" s="175"/>
      <c r="D7024" s="175"/>
      <c r="E7024" s="174"/>
      <c r="F7024" s="174"/>
      <c r="G7024" s="175"/>
      <c r="H7024" s="175"/>
      <c r="I7024" s="175"/>
      <c r="J7024" s="175"/>
      <c r="K7024" s="176"/>
    </row>
    <row r="7025" spans="1:11" ht="21" customHeight="1">
      <c r="A7025" s="174"/>
      <c r="B7025" s="281"/>
      <c r="C7025" s="175"/>
      <c r="D7025" s="175"/>
      <c r="E7025" s="174"/>
      <c r="F7025" s="174"/>
      <c r="G7025" s="175"/>
      <c r="H7025" s="175"/>
      <c r="I7025" s="175"/>
      <c r="J7025" s="175"/>
      <c r="K7025" s="176"/>
    </row>
    <row r="7026" spans="1:11" ht="21" customHeight="1">
      <c r="A7026" s="174"/>
      <c r="B7026" s="281"/>
      <c r="C7026" s="175"/>
      <c r="D7026" s="175"/>
      <c r="E7026" s="174"/>
      <c r="F7026" s="174"/>
      <c r="G7026" s="175"/>
      <c r="H7026" s="175"/>
      <c r="I7026" s="175"/>
      <c r="J7026" s="175"/>
      <c r="K7026" s="176"/>
    </row>
    <row r="7027" spans="1:11" ht="21" customHeight="1">
      <c r="A7027" s="174"/>
      <c r="B7027" s="281"/>
      <c r="C7027" s="175"/>
      <c r="D7027" s="175"/>
      <c r="E7027" s="174"/>
      <c r="F7027" s="174"/>
      <c r="G7027" s="175"/>
      <c r="H7027" s="175"/>
      <c r="I7027" s="175"/>
      <c r="J7027" s="175"/>
      <c r="K7027" s="176"/>
    </row>
    <row r="7028" spans="1:11" ht="21" customHeight="1">
      <c r="A7028" s="174"/>
      <c r="B7028" s="281"/>
      <c r="C7028" s="175"/>
      <c r="D7028" s="175"/>
      <c r="E7028" s="174"/>
      <c r="F7028" s="174"/>
      <c r="G7028" s="175"/>
      <c r="H7028" s="175"/>
      <c r="I7028" s="175"/>
      <c r="J7028" s="175"/>
      <c r="K7028" s="176"/>
    </row>
    <row r="7029" spans="1:11" ht="21" customHeight="1">
      <c r="A7029" s="174"/>
      <c r="B7029" s="281"/>
      <c r="C7029" s="175"/>
      <c r="D7029" s="175"/>
      <c r="E7029" s="174"/>
      <c r="F7029" s="174"/>
      <c r="G7029" s="175"/>
      <c r="H7029" s="175"/>
      <c r="I7029" s="175"/>
      <c r="J7029" s="175"/>
      <c r="K7029" s="176"/>
    </row>
    <row r="7030" spans="1:11" ht="21" customHeight="1">
      <c r="A7030" s="174"/>
      <c r="B7030" s="281"/>
      <c r="C7030" s="175"/>
      <c r="D7030" s="175"/>
      <c r="E7030" s="174"/>
      <c r="F7030" s="174"/>
      <c r="G7030" s="175"/>
      <c r="H7030" s="175"/>
      <c r="I7030" s="175"/>
      <c r="J7030" s="175"/>
      <c r="K7030" s="176"/>
    </row>
    <row r="7031" spans="1:11" ht="21" customHeight="1">
      <c r="A7031" s="174"/>
      <c r="B7031" s="281"/>
      <c r="C7031" s="175"/>
      <c r="D7031" s="175"/>
      <c r="E7031" s="174"/>
      <c r="F7031" s="174"/>
      <c r="G7031" s="175"/>
      <c r="H7031" s="175"/>
      <c r="I7031" s="175"/>
      <c r="J7031" s="175"/>
      <c r="K7031" s="176"/>
    </row>
    <row r="7032" spans="1:11" ht="21" customHeight="1">
      <c r="A7032" s="174"/>
      <c r="B7032" s="281"/>
      <c r="C7032" s="175"/>
      <c r="D7032" s="175"/>
      <c r="E7032" s="174"/>
      <c r="F7032" s="174"/>
      <c r="G7032" s="175"/>
      <c r="H7032" s="175"/>
      <c r="I7032" s="175"/>
      <c r="J7032" s="175"/>
      <c r="K7032" s="176"/>
    </row>
    <row r="7033" spans="1:11" ht="21" customHeight="1">
      <c r="A7033" s="174"/>
      <c r="B7033" s="281"/>
      <c r="C7033" s="175"/>
      <c r="D7033" s="175"/>
      <c r="E7033" s="174"/>
      <c r="F7033" s="174"/>
      <c r="G7033" s="175"/>
      <c r="H7033" s="175"/>
      <c r="I7033" s="175"/>
      <c r="J7033" s="175"/>
      <c r="K7033" s="176"/>
    </row>
    <row r="7034" spans="1:11" ht="21" customHeight="1">
      <c r="A7034" s="174"/>
      <c r="B7034" s="281"/>
      <c r="C7034" s="175"/>
      <c r="D7034" s="175"/>
      <c r="E7034" s="174"/>
      <c r="F7034" s="174"/>
      <c r="G7034" s="175"/>
      <c r="H7034" s="175"/>
      <c r="I7034" s="175"/>
      <c r="J7034" s="175"/>
      <c r="K7034" s="176"/>
    </row>
    <row r="7035" spans="1:11" ht="21" customHeight="1">
      <c r="A7035" s="174"/>
      <c r="B7035" s="281"/>
      <c r="C7035" s="175"/>
      <c r="D7035" s="175"/>
      <c r="E7035" s="174"/>
      <c r="F7035" s="174"/>
      <c r="G7035" s="175"/>
      <c r="H7035" s="175"/>
      <c r="I7035" s="175"/>
      <c r="J7035" s="175"/>
      <c r="K7035" s="176"/>
    </row>
    <row r="7036" spans="1:11" ht="21" customHeight="1">
      <c r="A7036" s="174"/>
      <c r="B7036" s="281"/>
      <c r="C7036" s="175"/>
      <c r="D7036" s="175"/>
      <c r="E7036" s="174"/>
      <c r="F7036" s="174"/>
      <c r="G7036" s="175"/>
      <c r="H7036" s="175"/>
      <c r="I7036" s="175"/>
      <c r="J7036" s="175"/>
      <c r="K7036" s="176"/>
    </row>
    <row r="7037" spans="1:11" ht="21" customHeight="1">
      <c r="A7037" s="174"/>
      <c r="B7037" s="281"/>
      <c r="C7037" s="175"/>
      <c r="D7037" s="175"/>
      <c r="E7037" s="174"/>
      <c r="F7037" s="174"/>
      <c r="G7037" s="175"/>
      <c r="H7037" s="175"/>
      <c r="I7037" s="175"/>
      <c r="J7037" s="175"/>
      <c r="K7037" s="176"/>
    </row>
    <row r="7038" spans="1:11" ht="21" customHeight="1">
      <c r="A7038" s="174"/>
      <c r="B7038" s="281"/>
      <c r="C7038" s="175"/>
      <c r="D7038" s="175"/>
      <c r="E7038" s="174"/>
      <c r="F7038" s="174"/>
      <c r="G7038" s="175"/>
      <c r="H7038" s="175"/>
      <c r="I7038" s="175"/>
      <c r="J7038" s="175"/>
      <c r="K7038" s="176"/>
    </row>
    <row r="7039" spans="1:11" ht="21" customHeight="1">
      <c r="A7039" s="174"/>
      <c r="B7039" s="281"/>
      <c r="C7039" s="175"/>
      <c r="D7039" s="175"/>
      <c r="E7039" s="174"/>
      <c r="F7039" s="174"/>
      <c r="G7039" s="175"/>
      <c r="H7039" s="175"/>
      <c r="I7039" s="175"/>
      <c r="J7039" s="175"/>
      <c r="K7039" s="176"/>
    </row>
    <row r="7040" spans="1:11" ht="21" customHeight="1">
      <c r="A7040" s="174"/>
      <c r="B7040" s="281"/>
      <c r="C7040" s="175"/>
      <c r="D7040" s="175"/>
      <c r="E7040" s="174"/>
      <c r="F7040" s="174"/>
      <c r="G7040" s="175"/>
      <c r="H7040" s="175"/>
      <c r="I7040" s="175"/>
      <c r="J7040" s="175"/>
      <c r="K7040" s="176"/>
    </row>
    <row r="7041" spans="1:11" ht="21" customHeight="1">
      <c r="A7041" s="174"/>
      <c r="B7041" s="281"/>
      <c r="C7041" s="175"/>
      <c r="D7041" s="175"/>
      <c r="E7041" s="174"/>
      <c r="F7041" s="174"/>
      <c r="G7041" s="175"/>
      <c r="H7041" s="175"/>
      <c r="I7041" s="175"/>
      <c r="J7041" s="175"/>
      <c r="K7041" s="176"/>
    </row>
    <row r="7042" spans="1:11" ht="21" customHeight="1">
      <c r="A7042" s="174"/>
      <c r="B7042" s="281"/>
      <c r="C7042" s="175"/>
      <c r="D7042" s="175"/>
      <c r="E7042" s="174"/>
      <c r="F7042" s="174"/>
      <c r="G7042" s="175"/>
      <c r="H7042" s="175"/>
      <c r="I7042" s="175"/>
      <c r="J7042" s="175"/>
      <c r="K7042" s="176"/>
    </row>
    <row r="7043" spans="1:11" ht="21" customHeight="1">
      <c r="A7043" s="174"/>
      <c r="B7043" s="281"/>
      <c r="C7043" s="175"/>
      <c r="D7043" s="175"/>
      <c r="E7043" s="174"/>
      <c r="F7043" s="174"/>
      <c r="G7043" s="175"/>
      <c r="H7043" s="175"/>
      <c r="I7043" s="175"/>
      <c r="J7043" s="175"/>
      <c r="K7043" s="176"/>
    </row>
    <row r="7044" spans="1:11" ht="21" customHeight="1">
      <c r="A7044" s="174"/>
      <c r="B7044" s="281"/>
      <c r="C7044" s="175"/>
      <c r="D7044" s="175"/>
      <c r="E7044" s="174"/>
      <c r="F7044" s="174"/>
      <c r="G7044" s="175"/>
      <c r="H7044" s="175"/>
      <c r="I7044" s="175"/>
      <c r="J7044" s="175"/>
      <c r="K7044" s="176"/>
    </row>
    <row r="7045" spans="1:11" ht="21" customHeight="1">
      <c r="A7045" s="174"/>
      <c r="B7045" s="281"/>
      <c r="C7045" s="175"/>
      <c r="D7045" s="175"/>
      <c r="E7045" s="174"/>
      <c r="F7045" s="174"/>
      <c r="G7045" s="175"/>
      <c r="H7045" s="175"/>
      <c r="I7045" s="175"/>
      <c r="J7045" s="175"/>
      <c r="K7045" s="176"/>
    </row>
    <row r="7046" spans="1:11" ht="21" customHeight="1">
      <c r="A7046" s="174"/>
      <c r="B7046" s="281"/>
      <c r="C7046" s="175"/>
      <c r="D7046" s="175"/>
      <c r="E7046" s="174"/>
      <c r="F7046" s="174"/>
      <c r="G7046" s="175"/>
      <c r="H7046" s="175"/>
      <c r="I7046" s="175"/>
      <c r="J7046" s="175"/>
      <c r="K7046" s="176"/>
    </row>
    <row r="7047" spans="1:11" ht="21" customHeight="1">
      <c r="A7047" s="174"/>
      <c r="B7047" s="281"/>
      <c r="C7047" s="175"/>
      <c r="D7047" s="175"/>
      <c r="E7047" s="174"/>
      <c r="F7047" s="174"/>
      <c r="G7047" s="175"/>
      <c r="H7047" s="175"/>
      <c r="I7047" s="175"/>
      <c r="J7047" s="175"/>
      <c r="K7047" s="176"/>
    </row>
    <row r="7048" spans="1:11" ht="21" customHeight="1">
      <c r="A7048" s="174"/>
      <c r="B7048" s="281"/>
      <c r="C7048" s="175"/>
      <c r="D7048" s="175"/>
      <c r="E7048" s="174"/>
      <c r="F7048" s="174"/>
      <c r="G7048" s="175"/>
      <c r="H7048" s="175"/>
      <c r="I7048" s="175"/>
      <c r="J7048" s="175"/>
      <c r="K7048" s="176"/>
    </row>
    <row r="7049" spans="1:11" ht="21" customHeight="1">
      <c r="A7049" s="174"/>
      <c r="B7049" s="281"/>
      <c r="C7049" s="175"/>
      <c r="D7049" s="175"/>
      <c r="E7049" s="174"/>
      <c r="F7049" s="174"/>
      <c r="G7049" s="175"/>
      <c r="H7049" s="175"/>
      <c r="I7049" s="175"/>
      <c r="J7049" s="175"/>
      <c r="K7049" s="176"/>
    </row>
    <row r="7050" spans="1:11" ht="21" customHeight="1">
      <c r="A7050" s="174"/>
      <c r="B7050" s="281"/>
      <c r="C7050" s="175"/>
      <c r="D7050" s="175"/>
      <c r="E7050" s="174"/>
      <c r="F7050" s="174"/>
      <c r="G7050" s="175"/>
      <c r="H7050" s="175"/>
      <c r="I7050" s="175"/>
      <c r="J7050" s="175"/>
      <c r="K7050" s="176"/>
    </row>
    <row r="7051" spans="1:11" ht="21" customHeight="1">
      <c r="A7051" s="174"/>
      <c r="B7051" s="281"/>
      <c r="C7051" s="175"/>
      <c r="D7051" s="175"/>
      <c r="E7051" s="174"/>
      <c r="F7051" s="174"/>
      <c r="G7051" s="175"/>
      <c r="H7051" s="175"/>
      <c r="I7051" s="175"/>
      <c r="J7051" s="175"/>
      <c r="K7051" s="176"/>
    </row>
    <row r="7052" spans="1:11" ht="21" customHeight="1">
      <c r="A7052" s="174"/>
      <c r="B7052" s="281"/>
      <c r="C7052" s="175"/>
      <c r="D7052" s="175"/>
      <c r="E7052" s="174"/>
      <c r="F7052" s="174"/>
      <c r="G7052" s="175"/>
      <c r="H7052" s="175"/>
      <c r="I7052" s="175"/>
      <c r="J7052" s="175"/>
      <c r="K7052" s="176"/>
    </row>
    <row r="7053" spans="1:11" ht="21" customHeight="1">
      <c r="A7053" s="174"/>
      <c r="B7053" s="281"/>
      <c r="C7053" s="175"/>
      <c r="D7053" s="175"/>
      <c r="E7053" s="174"/>
      <c r="F7053" s="174"/>
      <c r="G7053" s="175"/>
      <c r="H7053" s="175"/>
      <c r="I7053" s="175"/>
      <c r="J7053" s="175"/>
      <c r="K7053" s="176"/>
    </row>
    <row r="7054" spans="1:11" ht="21" customHeight="1">
      <c r="A7054" s="174"/>
      <c r="B7054" s="281"/>
      <c r="C7054" s="175"/>
      <c r="D7054" s="175"/>
      <c r="E7054" s="174"/>
      <c r="F7054" s="174"/>
      <c r="G7054" s="175"/>
      <c r="H7054" s="175"/>
      <c r="I7054" s="175"/>
      <c r="J7054" s="175"/>
      <c r="K7054" s="176"/>
    </row>
    <row r="7055" spans="1:11" ht="21" customHeight="1">
      <c r="A7055" s="174"/>
      <c r="B7055" s="281"/>
      <c r="C7055" s="175"/>
      <c r="D7055" s="175"/>
      <c r="E7055" s="174"/>
      <c r="F7055" s="174"/>
      <c r="G7055" s="175"/>
      <c r="H7055" s="175"/>
      <c r="I7055" s="175"/>
      <c r="J7055" s="175"/>
      <c r="K7055" s="176"/>
    </row>
    <row r="7056" spans="1:11" ht="21" customHeight="1">
      <c r="A7056" s="174"/>
      <c r="B7056" s="281"/>
      <c r="C7056" s="175"/>
      <c r="D7056" s="175"/>
      <c r="E7056" s="174"/>
      <c r="F7056" s="174"/>
      <c r="G7056" s="175"/>
      <c r="H7056" s="175"/>
      <c r="I7056" s="175"/>
      <c r="J7056" s="175"/>
      <c r="K7056" s="176"/>
    </row>
    <row r="7057" spans="1:11" ht="21" customHeight="1">
      <c r="A7057" s="174"/>
      <c r="B7057" s="281"/>
      <c r="C7057" s="175"/>
      <c r="D7057" s="175"/>
      <c r="E7057" s="174"/>
      <c r="F7057" s="174"/>
      <c r="G7057" s="175"/>
      <c r="H7057" s="175"/>
      <c r="I7057" s="175"/>
      <c r="J7057" s="175"/>
      <c r="K7057" s="176"/>
    </row>
    <row r="7058" spans="1:11" ht="21" customHeight="1">
      <c r="A7058" s="174"/>
      <c r="B7058" s="281"/>
      <c r="C7058" s="175"/>
      <c r="D7058" s="175"/>
      <c r="E7058" s="174"/>
      <c r="F7058" s="174"/>
      <c r="G7058" s="175"/>
      <c r="H7058" s="175"/>
      <c r="I7058" s="175"/>
      <c r="J7058" s="175"/>
      <c r="K7058" s="176"/>
    </row>
    <row r="7059" spans="1:11" ht="21" customHeight="1">
      <c r="A7059" s="174"/>
      <c r="B7059" s="281"/>
      <c r="C7059" s="175"/>
      <c r="D7059" s="175"/>
      <c r="E7059" s="174"/>
      <c r="F7059" s="174"/>
      <c r="G7059" s="175"/>
      <c r="H7059" s="175"/>
      <c r="I7059" s="175"/>
      <c r="J7059" s="175"/>
      <c r="K7059" s="176"/>
    </row>
    <row r="7060" spans="1:11" ht="21" customHeight="1">
      <c r="A7060" s="174"/>
      <c r="B7060" s="281"/>
      <c r="C7060" s="175"/>
      <c r="D7060" s="175"/>
      <c r="E7060" s="174"/>
      <c r="F7060" s="174"/>
      <c r="G7060" s="175"/>
      <c r="H7060" s="175"/>
      <c r="I7060" s="175"/>
      <c r="J7060" s="175"/>
      <c r="K7060" s="176"/>
    </row>
    <row r="7061" spans="1:11" ht="21" customHeight="1">
      <c r="A7061" s="174"/>
      <c r="B7061" s="281"/>
      <c r="C7061" s="175"/>
      <c r="D7061" s="175"/>
      <c r="E7061" s="174"/>
      <c r="F7061" s="174"/>
      <c r="G7061" s="175"/>
      <c r="H7061" s="175"/>
      <c r="I7061" s="175"/>
      <c r="J7061" s="175"/>
      <c r="K7061" s="176"/>
    </row>
    <row r="7062" spans="1:11" ht="21" customHeight="1">
      <c r="A7062" s="174"/>
      <c r="B7062" s="281"/>
      <c r="C7062" s="175"/>
      <c r="D7062" s="175"/>
      <c r="E7062" s="174"/>
      <c r="F7062" s="174"/>
      <c r="G7062" s="175"/>
      <c r="H7062" s="175"/>
      <c r="I7062" s="175"/>
      <c r="J7062" s="175"/>
      <c r="K7062" s="176"/>
    </row>
    <row r="7063" spans="1:11" ht="21" customHeight="1">
      <c r="A7063" s="174"/>
      <c r="B7063" s="281"/>
      <c r="C7063" s="175"/>
      <c r="D7063" s="175"/>
      <c r="E7063" s="174"/>
      <c r="F7063" s="174"/>
      <c r="G7063" s="175"/>
      <c r="H7063" s="175"/>
      <c r="I7063" s="175"/>
      <c r="J7063" s="175"/>
      <c r="K7063" s="176"/>
    </row>
    <row r="7064" spans="1:11" ht="21" customHeight="1">
      <c r="A7064" s="174"/>
      <c r="B7064" s="281"/>
      <c r="C7064" s="175"/>
      <c r="D7064" s="175"/>
      <c r="E7064" s="174"/>
      <c r="F7064" s="174"/>
      <c r="G7064" s="175"/>
      <c r="H7064" s="175"/>
      <c r="I7064" s="175"/>
      <c r="J7064" s="175"/>
      <c r="K7064" s="176"/>
    </row>
    <row r="7065" spans="1:11" ht="21" customHeight="1">
      <c r="A7065" s="174"/>
      <c r="B7065" s="281"/>
      <c r="C7065" s="175"/>
      <c r="D7065" s="175"/>
      <c r="E7065" s="174"/>
      <c r="F7065" s="174"/>
      <c r="G7065" s="175"/>
      <c r="H7065" s="175"/>
      <c r="I7065" s="175"/>
      <c r="J7065" s="175"/>
      <c r="K7065" s="176"/>
    </row>
    <row r="7066" spans="1:11" ht="21" customHeight="1">
      <c r="A7066" s="174"/>
      <c r="B7066" s="281"/>
      <c r="C7066" s="175"/>
      <c r="D7066" s="175"/>
      <c r="E7066" s="174"/>
      <c r="F7066" s="174"/>
      <c r="G7066" s="175"/>
      <c r="H7066" s="175"/>
      <c r="I7066" s="175"/>
      <c r="J7066" s="175"/>
      <c r="K7066" s="176"/>
    </row>
    <row r="7067" spans="1:11" ht="21" customHeight="1">
      <c r="A7067" s="174"/>
      <c r="B7067" s="281"/>
      <c r="C7067" s="175"/>
      <c r="D7067" s="175"/>
      <c r="E7067" s="174"/>
      <c r="F7067" s="174"/>
      <c r="G7067" s="175"/>
      <c r="H7067" s="175"/>
      <c r="I7067" s="175"/>
      <c r="J7067" s="175"/>
      <c r="K7067" s="176"/>
    </row>
    <row r="7068" spans="1:11" ht="21" customHeight="1">
      <c r="A7068" s="174"/>
      <c r="B7068" s="281"/>
      <c r="C7068" s="175"/>
      <c r="D7068" s="175"/>
      <c r="E7068" s="174"/>
      <c r="F7068" s="174"/>
      <c r="G7068" s="175"/>
      <c r="H7068" s="175"/>
      <c r="I7068" s="175"/>
      <c r="J7068" s="175"/>
      <c r="K7068" s="176"/>
    </row>
    <row r="7069" spans="1:11" ht="21" customHeight="1">
      <c r="A7069" s="174"/>
      <c r="B7069" s="281"/>
      <c r="C7069" s="175"/>
      <c r="D7069" s="175"/>
      <c r="E7069" s="174"/>
      <c r="F7069" s="174"/>
      <c r="G7069" s="175"/>
      <c r="H7069" s="175"/>
      <c r="I7069" s="175"/>
      <c r="J7069" s="175"/>
      <c r="K7069" s="176"/>
    </row>
    <row r="7070" spans="1:11" ht="21" customHeight="1">
      <c r="A7070" s="174"/>
      <c r="B7070" s="281"/>
      <c r="C7070" s="175"/>
      <c r="D7070" s="175"/>
      <c r="E7070" s="174"/>
      <c r="F7070" s="174"/>
      <c r="G7070" s="175"/>
      <c r="H7070" s="175"/>
      <c r="I7070" s="175"/>
      <c r="J7070" s="175"/>
      <c r="K7070" s="176"/>
    </row>
    <row r="7071" spans="1:11" ht="21" customHeight="1">
      <c r="A7071" s="174"/>
      <c r="B7071" s="281"/>
      <c r="C7071" s="175"/>
      <c r="D7071" s="175"/>
      <c r="E7071" s="174"/>
      <c r="F7071" s="174"/>
      <c r="G7071" s="175"/>
      <c r="H7071" s="175"/>
      <c r="I7071" s="175"/>
      <c r="J7071" s="175"/>
      <c r="K7071" s="176"/>
    </row>
    <row r="7072" spans="1:11" ht="21" customHeight="1">
      <c r="A7072" s="174"/>
      <c r="B7072" s="281"/>
      <c r="C7072" s="175"/>
      <c r="D7072" s="175"/>
      <c r="E7072" s="174"/>
      <c r="F7072" s="174"/>
      <c r="G7072" s="175"/>
      <c r="H7072" s="175"/>
      <c r="I7072" s="175"/>
      <c r="J7072" s="175"/>
      <c r="K7072" s="176"/>
    </row>
    <row r="7073" spans="1:11" ht="21" customHeight="1">
      <c r="A7073" s="174"/>
      <c r="B7073" s="281"/>
      <c r="C7073" s="175"/>
      <c r="D7073" s="175"/>
      <c r="E7073" s="174"/>
      <c r="F7073" s="174"/>
      <c r="G7073" s="175"/>
      <c r="H7073" s="175"/>
      <c r="I7073" s="175"/>
      <c r="J7073" s="175"/>
      <c r="K7073" s="176"/>
    </row>
    <row r="7074" spans="1:11" ht="21" customHeight="1">
      <c r="A7074" s="174"/>
      <c r="B7074" s="281"/>
      <c r="C7074" s="175"/>
      <c r="D7074" s="175"/>
      <c r="E7074" s="174"/>
      <c r="F7074" s="174"/>
      <c r="G7074" s="175"/>
      <c r="H7074" s="175"/>
      <c r="I7074" s="175"/>
      <c r="J7074" s="175"/>
      <c r="K7074" s="176"/>
    </row>
    <row r="7075" spans="1:11" ht="21" customHeight="1">
      <c r="A7075" s="174"/>
      <c r="B7075" s="281"/>
      <c r="C7075" s="175"/>
      <c r="D7075" s="175"/>
      <c r="E7075" s="174"/>
      <c r="F7075" s="174"/>
      <c r="G7075" s="175"/>
      <c r="H7075" s="175"/>
      <c r="I7075" s="175"/>
      <c r="J7075" s="175"/>
      <c r="K7075" s="176"/>
    </row>
    <row r="7076" spans="1:11" ht="21" customHeight="1">
      <c r="A7076" s="174"/>
      <c r="B7076" s="281"/>
      <c r="C7076" s="175"/>
      <c r="D7076" s="175"/>
      <c r="E7076" s="174"/>
      <c r="F7076" s="174"/>
      <c r="G7076" s="175"/>
      <c r="H7076" s="175"/>
      <c r="I7076" s="175"/>
      <c r="J7076" s="175"/>
      <c r="K7076" s="176"/>
    </row>
    <row r="7077" spans="1:11" ht="21" customHeight="1">
      <c r="A7077" s="174"/>
      <c r="B7077" s="281"/>
      <c r="C7077" s="175"/>
      <c r="D7077" s="175"/>
      <c r="E7077" s="174"/>
      <c r="F7077" s="174"/>
      <c r="G7077" s="175"/>
      <c r="H7077" s="175"/>
      <c r="I7077" s="175"/>
      <c r="J7077" s="175"/>
      <c r="K7077" s="176"/>
    </row>
    <row r="7078" spans="1:11" ht="21" customHeight="1">
      <c r="A7078" s="174"/>
      <c r="B7078" s="281"/>
      <c r="C7078" s="175"/>
      <c r="D7078" s="175"/>
      <c r="E7078" s="174"/>
      <c r="F7078" s="174"/>
      <c r="G7078" s="175"/>
      <c r="H7078" s="175"/>
      <c r="I7078" s="175"/>
      <c r="J7078" s="175"/>
      <c r="K7078" s="176"/>
    </row>
    <row r="7079" spans="1:11" ht="21" customHeight="1">
      <c r="A7079" s="174"/>
      <c r="B7079" s="281"/>
      <c r="C7079" s="175"/>
      <c r="D7079" s="175"/>
      <c r="E7079" s="174"/>
      <c r="F7079" s="174"/>
      <c r="G7079" s="175"/>
      <c r="H7079" s="175"/>
      <c r="I7079" s="175"/>
      <c r="J7079" s="175"/>
      <c r="K7079" s="176"/>
    </row>
    <row r="7080" spans="1:11" ht="21" customHeight="1">
      <c r="A7080" s="174"/>
      <c r="B7080" s="281"/>
      <c r="C7080" s="175"/>
      <c r="D7080" s="175"/>
      <c r="E7080" s="174"/>
      <c r="F7080" s="174"/>
      <c r="G7080" s="175"/>
      <c r="H7080" s="175"/>
      <c r="I7080" s="175"/>
      <c r="J7080" s="175"/>
      <c r="K7080" s="176"/>
    </row>
    <row r="7081" spans="1:11" ht="21" customHeight="1">
      <c r="A7081" s="174"/>
      <c r="B7081" s="281"/>
      <c r="C7081" s="175"/>
      <c r="D7081" s="175"/>
      <c r="E7081" s="174"/>
      <c r="F7081" s="174"/>
      <c r="G7081" s="175"/>
      <c r="H7081" s="175"/>
      <c r="I7081" s="175"/>
      <c r="J7081" s="175"/>
      <c r="K7081" s="176"/>
    </row>
    <row r="7082" spans="1:11" ht="21" customHeight="1">
      <c r="A7082" s="174"/>
      <c r="B7082" s="281"/>
      <c r="C7082" s="175"/>
      <c r="D7082" s="175"/>
      <c r="E7082" s="174"/>
      <c r="F7082" s="174"/>
      <c r="G7082" s="175"/>
      <c r="H7082" s="175"/>
      <c r="I7082" s="175"/>
      <c r="J7082" s="175"/>
      <c r="K7082" s="176"/>
    </row>
    <row r="7083" spans="1:11" ht="21" customHeight="1">
      <c r="A7083" s="174"/>
      <c r="B7083" s="281"/>
      <c r="C7083" s="175"/>
      <c r="D7083" s="175"/>
      <c r="E7083" s="174"/>
      <c r="F7083" s="174"/>
      <c r="G7083" s="175"/>
      <c r="H7083" s="175"/>
      <c r="I7083" s="175"/>
      <c r="J7083" s="175"/>
      <c r="K7083" s="176"/>
    </row>
    <row r="7084" spans="1:11" ht="21" customHeight="1">
      <c r="A7084" s="174"/>
      <c r="B7084" s="281"/>
      <c r="C7084" s="175"/>
      <c r="D7084" s="175"/>
      <c r="E7084" s="174"/>
      <c r="F7084" s="174"/>
      <c r="G7084" s="175"/>
      <c r="H7084" s="175"/>
      <c r="I7084" s="175"/>
      <c r="J7084" s="175"/>
      <c r="K7084" s="176"/>
    </row>
    <row r="7085" spans="1:11" ht="21" customHeight="1">
      <c r="A7085" s="174"/>
      <c r="B7085" s="281"/>
      <c r="C7085" s="175"/>
      <c r="D7085" s="175"/>
      <c r="E7085" s="174"/>
      <c r="F7085" s="174"/>
      <c r="G7085" s="175"/>
      <c r="H7085" s="175"/>
      <c r="I7085" s="175"/>
      <c r="J7085" s="175"/>
      <c r="K7085" s="176"/>
    </row>
    <row r="7086" spans="1:11" ht="21" customHeight="1">
      <c r="A7086" s="174"/>
      <c r="B7086" s="281"/>
      <c r="C7086" s="175"/>
      <c r="D7086" s="175"/>
      <c r="E7086" s="174"/>
      <c r="F7086" s="174"/>
      <c r="G7086" s="175"/>
      <c r="H7086" s="175"/>
      <c r="I7086" s="175"/>
      <c r="J7086" s="175"/>
      <c r="K7086" s="176"/>
    </row>
    <row r="7087" spans="1:11" ht="21" customHeight="1">
      <c r="A7087" s="174"/>
      <c r="B7087" s="281"/>
      <c r="C7087" s="175"/>
      <c r="D7087" s="175"/>
      <c r="E7087" s="174"/>
      <c r="F7087" s="174"/>
      <c r="G7087" s="175"/>
      <c r="H7087" s="175"/>
      <c r="I7087" s="175"/>
      <c r="J7087" s="175"/>
      <c r="K7087" s="176"/>
    </row>
    <row r="7088" spans="1:11" ht="21" customHeight="1">
      <c r="A7088" s="174"/>
      <c r="B7088" s="281"/>
      <c r="C7088" s="175"/>
      <c r="D7088" s="175"/>
      <c r="E7088" s="174"/>
      <c r="F7088" s="174"/>
      <c r="G7088" s="175"/>
      <c r="H7088" s="175"/>
      <c r="I7088" s="175"/>
      <c r="J7088" s="175"/>
      <c r="K7088" s="176"/>
    </row>
    <row r="7089" spans="1:11" ht="21" customHeight="1">
      <c r="A7089" s="174"/>
      <c r="B7089" s="281"/>
      <c r="C7089" s="175"/>
      <c r="D7089" s="175"/>
      <c r="E7089" s="174"/>
      <c r="F7089" s="174"/>
      <c r="G7089" s="175"/>
      <c r="H7089" s="175"/>
      <c r="I7089" s="175"/>
      <c r="J7089" s="175"/>
      <c r="K7089" s="176"/>
    </row>
    <row r="7090" spans="1:11" ht="21" customHeight="1">
      <c r="A7090" s="174"/>
      <c r="B7090" s="281"/>
      <c r="C7090" s="175"/>
      <c r="D7090" s="175"/>
      <c r="E7090" s="174"/>
      <c r="F7090" s="174"/>
      <c r="G7090" s="175"/>
      <c r="H7090" s="175"/>
      <c r="I7090" s="175"/>
      <c r="J7090" s="175"/>
      <c r="K7090" s="176"/>
    </row>
    <row r="7091" spans="1:11" ht="21" customHeight="1">
      <c r="A7091" s="174"/>
      <c r="B7091" s="281"/>
      <c r="C7091" s="175"/>
      <c r="D7091" s="175"/>
      <c r="E7091" s="174"/>
      <c r="F7091" s="174"/>
      <c r="G7091" s="175"/>
      <c r="H7091" s="175"/>
      <c r="I7091" s="175"/>
      <c r="J7091" s="175"/>
      <c r="K7091" s="176"/>
    </row>
    <row r="7092" spans="1:11" ht="21" customHeight="1">
      <c r="A7092" s="174"/>
      <c r="B7092" s="281"/>
      <c r="C7092" s="175"/>
      <c r="D7092" s="175"/>
      <c r="E7092" s="174"/>
      <c r="F7092" s="174"/>
      <c r="G7092" s="175"/>
      <c r="H7092" s="175"/>
      <c r="I7092" s="175"/>
      <c r="J7092" s="175"/>
      <c r="K7092" s="176"/>
    </row>
    <row r="7093" spans="1:11" ht="21" customHeight="1">
      <c r="A7093" s="174"/>
      <c r="B7093" s="281"/>
      <c r="C7093" s="175"/>
      <c r="D7093" s="175"/>
      <c r="E7093" s="174"/>
      <c r="F7093" s="174"/>
      <c r="G7093" s="175"/>
      <c r="H7093" s="175"/>
      <c r="I7093" s="175"/>
      <c r="J7093" s="175"/>
      <c r="K7093" s="176"/>
    </row>
    <row r="7094" spans="1:11" ht="21" customHeight="1">
      <c r="A7094" s="174"/>
      <c r="B7094" s="281"/>
      <c r="C7094" s="175"/>
      <c r="D7094" s="175"/>
      <c r="E7094" s="174"/>
      <c r="F7094" s="174"/>
      <c r="G7094" s="175"/>
      <c r="H7094" s="175"/>
      <c r="I7094" s="175"/>
      <c r="J7094" s="175"/>
      <c r="K7094" s="176"/>
    </row>
    <row r="7095" spans="1:11" ht="21" customHeight="1">
      <c r="A7095" s="174"/>
      <c r="B7095" s="281"/>
      <c r="C7095" s="175"/>
      <c r="D7095" s="175"/>
      <c r="E7095" s="174"/>
      <c r="F7095" s="174"/>
      <c r="G7095" s="175"/>
      <c r="H7095" s="175"/>
      <c r="I7095" s="175"/>
      <c r="J7095" s="175"/>
      <c r="K7095" s="176"/>
    </row>
    <row r="7096" spans="1:11" ht="21" customHeight="1">
      <c r="A7096" s="174"/>
      <c r="B7096" s="281"/>
      <c r="C7096" s="175"/>
      <c r="D7096" s="175"/>
      <c r="E7096" s="174"/>
      <c r="F7096" s="174"/>
      <c r="G7096" s="175"/>
      <c r="H7096" s="175"/>
      <c r="I7096" s="175"/>
      <c r="J7096" s="175"/>
      <c r="K7096" s="176"/>
    </row>
    <row r="7097" spans="1:11" ht="21" customHeight="1">
      <c r="A7097" s="174"/>
      <c r="B7097" s="281"/>
      <c r="C7097" s="175"/>
      <c r="D7097" s="175"/>
      <c r="E7097" s="174"/>
      <c r="F7097" s="174"/>
      <c r="G7097" s="175"/>
      <c r="H7097" s="175"/>
      <c r="I7097" s="175"/>
      <c r="J7097" s="175"/>
      <c r="K7097" s="176"/>
    </row>
    <row r="7098" spans="1:11" ht="21" customHeight="1">
      <c r="A7098" s="174"/>
      <c r="B7098" s="281"/>
      <c r="C7098" s="175"/>
      <c r="D7098" s="175"/>
      <c r="E7098" s="174"/>
      <c r="F7098" s="174"/>
      <c r="G7098" s="175"/>
      <c r="H7098" s="175"/>
      <c r="I7098" s="175"/>
      <c r="J7098" s="175"/>
      <c r="K7098" s="176"/>
    </row>
    <row r="7099" spans="1:11" ht="21" customHeight="1">
      <c r="A7099" s="174"/>
      <c r="B7099" s="281"/>
      <c r="C7099" s="175"/>
      <c r="D7099" s="175"/>
      <c r="E7099" s="174"/>
      <c r="F7099" s="174"/>
      <c r="G7099" s="175"/>
      <c r="H7099" s="175"/>
      <c r="I7099" s="175"/>
      <c r="J7099" s="175"/>
      <c r="K7099" s="176"/>
    </row>
    <row r="7100" spans="1:11" ht="21" customHeight="1">
      <c r="A7100" s="174"/>
      <c r="B7100" s="281"/>
      <c r="C7100" s="175"/>
      <c r="D7100" s="175"/>
      <c r="E7100" s="174"/>
      <c r="F7100" s="174"/>
      <c r="G7100" s="175"/>
      <c r="H7100" s="175"/>
      <c r="I7100" s="175"/>
      <c r="J7100" s="175"/>
      <c r="K7100" s="176"/>
    </row>
    <row r="7101" spans="1:11" ht="21" customHeight="1">
      <c r="A7101" s="174"/>
      <c r="B7101" s="281"/>
      <c r="C7101" s="175"/>
      <c r="D7101" s="175"/>
      <c r="E7101" s="174"/>
      <c r="F7101" s="174"/>
      <c r="G7101" s="175"/>
      <c r="H7101" s="175"/>
      <c r="I7101" s="175"/>
      <c r="J7101" s="175"/>
      <c r="K7101" s="176"/>
    </row>
    <row r="7102" spans="1:11" ht="21" customHeight="1">
      <c r="A7102" s="174"/>
      <c r="B7102" s="281"/>
      <c r="C7102" s="175"/>
      <c r="D7102" s="175"/>
      <c r="E7102" s="174"/>
      <c r="F7102" s="174"/>
      <c r="G7102" s="175"/>
      <c r="H7102" s="175"/>
      <c r="I7102" s="175"/>
      <c r="J7102" s="175"/>
      <c r="K7102" s="176"/>
    </row>
    <row r="7103" spans="1:11" ht="21" customHeight="1">
      <c r="A7103" s="174"/>
      <c r="B7103" s="281"/>
      <c r="C7103" s="175"/>
      <c r="D7103" s="175"/>
      <c r="E7103" s="174"/>
      <c r="F7103" s="174"/>
      <c r="G7103" s="175"/>
      <c r="H7103" s="175"/>
      <c r="I7103" s="175"/>
      <c r="J7103" s="175"/>
      <c r="K7103" s="176"/>
    </row>
    <row r="7104" spans="1:11" ht="21" customHeight="1">
      <c r="A7104" s="174"/>
      <c r="B7104" s="281"/>
      <c r="C7104" s="175"/>
      <c r="D7104" s="175"/>
      <c r="E7104" s="174"/>
      <c r="F7104" s="174"/>
      <c r="G7104" s="175"/>
      <c r="H7104" s="175"/>
      <c r="I7104" s="175"/>
      <c r="J7104" s="175"/>
      <c r="K7104" s="176"/>
    </row>
    <row r="7105" spans="1:11" ht="21" customHeight="1">
      <c r="A7105" s="174"/>
      <c r="B7105" s="281"/>
      <c r="C7105" s="175"/>
      <c r="D7105" s="175"/>
      <c r="E7105" s="174"/>
      <c r="F7105" s="174"/>
      <c r="G7105" s="175"/>
      <c r="H7105" s="175"/>
      <c r="I7105" s="175"/>
      <c r="J7105" s="175"/>
      <c r="K7105" s="176"/>
    </row>
    <row r="7106" spans="1:11" ht="21" customHeight="1">
      <c r="A7106" s="174"/>
      <c r="B7106" s="281"/>
      <c r="C7106" s="175"/>
      <c r="D7106" s="175"/>
      <c r="E7106" s="174"/>
      <c r="F7106" s="174"/>
      <c r="G7106" s="175"/>
      <c r="H7106" s="175"/>
      <c r="I7106" s="175"/>
      <c r="J7106" s="175"/>
      <c r="K7106" s="176"/>
    </row>
    <row r="7107" spans="1:11" ht="21" customHeight="1">
      <c r="A7107" s="174"/>
      <c r="B7107" s="281"/>
      <c r="C7107" s="175"/>
      <c r="D7107" s="175"/>
      <c r="E7107" s="174"/>
      <c r="F7107" s="174"/>
      <c r="G7107" s="175"/>
      <c r="H7107" s="175"/>
      <c r="I7107" s="175"/>
      <c r="J7107" s="175"/>
      <c r="K7107" s="176"/>
    </row>
    <row r="7108" spans="1:11" ht="21" customHeight="1">
      <c r="A7108" s="174"/>
      <c r="B7108" s="281"/>
      <c r="C7108" s="175"/>
      <c r="D7108" s="175"/>
      <c r="E7108" s="174"/>
      <c r="F7108" s="174"/>
      <c r="G7108" s="175"/>
      <c r="H7108" s="175"/>
      <c r="I7108" s="175"/>
      <c r="J7108" s="175"/>
      <c r="K7108" s="176"/>
    </row>
    <row r="7109" spans="1:11" ht="21" customHeight="1">
      <c r="A7109" s="174"/>
      <c r="B7109" s="281"/>
      <c r="C7109" s="175"/>
      <c r="D7109" s="175"/>
      <c r="E7109" s="174"/>
      <c r="F7109" s="174"/>
      <c r="G7109" s="175"/>
      <c r="H7109" s="175"/>
      <c r="I7109" s="175"/>
      <c r="J7109" s="175"/>
      <c r="K7109" s="176"/>
    </row>
    <row r="7110" spans="1:11" ht="21" customHeight="1">
      <c r="A7110" s="174"/>
      <c r="B7110" s="281"/>
      <c r="C7110" s="175"/>
      <c r="D7110" s="175"/>
      <c r="E7110" s="174"/>
      <c r="F7110" s="174"/>
      <c r="G7110" s="175"/>
      <c r="H7110" s="175"/>
      <c r="I7110" s="175"/>
      <c r="J7110" s="175"/>
      <c r="K7110" s="176"/>
    </row>
    <row r="7111" spans="1:11" ht="21" customHeight="1">
      <c r="A7111" s="174"/>
      <c r="B7111" s="281"/>
      <c r="C7111" s="175"/>
      <c r="D7111" s="175"/>
      <c r="E7111" s="174"/>
      <c r="F7111" s="174"/>
      <c r="G7111" s="175"/>
      <c r="H7111" s="175"/>
      <c r="I7111" s="175"/>
      <c r="J7111" s="175"/>
      <c r="K7111" s="176"/>
    </row>
    <row r="7112" spans="1:11" ht="21" customHeight="1">
      <c r="A7112" s="174"/>
      <c r="B7112" s="281"/>
      <c r="C7112" s="175"/>
      <c r="D7112" s="175"/>
      <c r="E7112" s="174"/>
      <c r="F7112" s="174"/>
      <c r="G7112" s="175"/>
      <c r="H7112" s="175"/>
      <c r="I7112" s="175"/>
      <c r="J7112" s="175"/>
      <c r="K7112" s="176"/>
    </row>
    <row r="7113" spans="1:11" ht="21" customHeight="1">
      <c r="A7113" s="174"/>
      <c r="B7113" s="281"/>
      <c r="C7113" s="175"/>
      <c r="D7113" s="175"/>
      <c r="E7113" s="174"/>
      <c r="F7113" s="174"/>
      <c r="G7113" s="175"/>
      <c r="H7113" s="175"/>
      <c r="I7113" s="175"/>
      <c r="J7113" s="175"/>
      <c r="K7113" s="176"/>
    </row>
    <row r="7114" spans="1:11" ht="21" customHeight="1">
      <c r="A7114" s="174"/>
      <c r="B7114" s="281"/>
      <c r="C7114" s="175"/>
      <c r="D7114" s="175"/>
      <c r="E7114" s="174"/>
      <c r="F7114" s="174"/>
      <c r="G7114" s="175"/>
      <c r="H7114" s="175"/>
      <c r="I7114" s="175"/>
      <c r="J7114" s="175"/>
      <c r="K7114" s="176"/>
    </row>
    <row r="7115" spans="1:11" ht="21" customHeight="1">
      <c r="A7115" s="174"/>
      <c r="B7115" s="281"/>
      <c r="C7115" s="175"/>
      <c r="D7115" s="175"/>
      <c r="E7115" s="174"/>
      <c r="F7115" s="174"/>
      <c r="G7115" s="175"/>
      <c r="H7115" s="175"/>
      <c r="I7115" s="175"/>
      <c r="J7115" s="175"/>
      <c r="K7115" s="176"/>
    </row>
    <row r="7116" spans="1:11" ht="21" customHeight="1">
      <c r="A7116" s="174"/>
      <c r="B7116" s="281"/>
      <c r="C7116" s="175"/>
      <c r="D7116" s="175"/>
      <c r="E7116" s="174"/>
      <c r="F7116" s="174"/>
      <c r="G7116" s="175"/>
      <c r="H7116" s="175"/>
      <c r="I7116" s="175"/>
      <c r="J7116" s="175"/>
      <c r="K7116" s="176"/>
    </row>
    <row r="7117" spans="1:11" ht="21" customHeight="1">
      <c r="A7117" s="174"/>
      <c r="B7117" s="281"/>
      <c r="C7117" s="175"/>
      <c r="D7117" s="175"/>
      <c r="E7117" s="174"/>
      <c r="F7117" s="174"/>
      <c r="G7117" s="175"/>
      <c r="H7117" s="175"/>
      <c r="I7117" s="175"/>
      <c r="J7117" s="175"/>
      <c r="K7117" s="176"/>
    </row>
    <row r="7118" spans="1:11" ht="21" customHeight="1">
      <c r="A7118" s="174"/>
      <c r="B7118" s="281"/>
      <c r="C7118" s="175"/>
      <c r="D7118" s="175"/>
      <c r="E7118" s="174"/>
      <c r="F7118" s="174"/>
      <c r="G7118" s="175"/>
      <c r="H7118" s="175"/>
      <c r="I7118" s="175"/>
      <c r="J7118" s="175"/>
      <c r="K7118" s="176"/>
    </row>
    <row r="7119" spans="1:11" ht="21" customHeight="1">
      <c r="A7119" s="174"/>
      <c r="B7119" s="281"/>
      <c r="C7119" s="175"/>
      <c r="D7119" s="175"/>
      <c r="E7119" s="174"/>
      <c r="F7119" s="174"/>
      <c r="G7119" s="175"/>
      <c r="H7119" s="175"/>
      <c r="I7119" s="175"/>
      <c r="J7119" s="175"/>
      <c r="K7119" s="176"/>
    </row>
    <row r="7120" spans="1:11" ht="21" customHeight="1">
      <c r="A7120" s="174"/>
      <c r="B7120" s="281"/>
      <c r="C7120" s="175"/>
      <c r="D7120" s="175"/>
      <c r="E7120" s="174"/>
      <c r="F7120" s="174"/>
      <c r="G7120" s="175"/>
      <c r="H7120" s="175"/>
      <c r="I7120" s="175"/>
      <c r="J7120" s="175"/>
      <c r="K7120" s="176"/>
    </row>
    <row r="7121" spans="1:11" ht="21" customHeight="1">
      <c r="A7121" s="174"/>
      <c r="B7121" s="281"/>
      <c r="C7121" s="175"/>
      <c r="D7121" s="175"/>
      <c r="E7121" s="174"/>
      <c r="F7121" s="174"/>
      <c r="G7121" s="175"/>
      <c r="H7121" s="175"/>
      <c r="I7121" s="175"/>
      <c r="J7121" s="175"/>
      <c r="K7121" s="176"/>
    </row>
    <row r="7122" spans="1:11" ht="21" customHeight="1">
      <c r="A7122" s="174"/>
      <c r="B7122" s="281"/>
      <c r="C7122" s="175"/>
      <c r="D7122" s="175"/>
      <c r="E7122" s="174"/>
      <c r="F7122" s="174"/>
      <c r="G7122" s="175"/>
      <c r="H7122" s="175"/>
      <c r="I7122" s="175"/>
      <c r="J7122" s="175"/>
      <c r="K7122" s="176"/>
    </row>
    <row r="7123" spans="1:11" ht="21" customHeight="1">
      <c r="A7123" s="174"/>
      <c r="B7123" s="281"/>
      <c r="C7123" s="175"/>
      <c r="D7123" s="175"/>
      <c r="E7123" s="174"/>
      <c r="F7123" s="174"/>
      <c r="G7123" s="175"/>
      <c r="H7123" s="175"/>
      <c r="I7123" s="175"/>
      <c r="J7123" s="175"/>
      <c r="K7123" s="176"/>
    </row>
    <row r="7124" spans="1:11" ht="21" customHeight="1">
      <c r="A7124" s="174"/>
      <c r="B7124" s="281"/>
      <c r="C7124" s="175"/>
      <c r="D7124" s="175"/>
      <c r="E7124" s="174"/>
      <c r="F7124" s="174"/>
      <c r="G7124" s="175"/>
      <c r="H7124" s="175"/>
      <c r="I7124" s="175"/>
      <c r="J7124" s="175"/>
      <c r="K7124" s="176"/>
    </row>
    <row r="7125" spans="1:11" ht="21" customHeight="1">
      <c r="A7125" s="174"/>
      <c r="B7125" s="281"/>
      <c r="C7125" s="175"/>
      <c r="D7125" s="175"/>
      <c r="E7125" s="174"/>
      <c r="F7125" s="174"/>
      <c r="G7125" s="175"/>
      <c r="H7125" s="175"/>
      <c r="I7125" s="175"/>
      <c r="J7125" s="175"/>
      <c r="K7125" s="176"/>
    </row>
    <row r="7126" spans="1:11" ht="21" customHeight="1">
      <c r="A7126" s="174"/>
      <c r="B7126" s="281"/>
      <c r="C7126" s="175"/>
      <c r="D7126" s="175"/>
      <c r="E7126" s="174"/>
      <c r="F7126" s="174"/>
      <c r="G7126" s="175"/>
      <c r="H7126" s="175"/>
      <c r="I7126" s="175"/>
      <c r="J7126" s="175"/>
      <c r="K7126" s="176"/>
    </row>
    <row r="7127" spans="1:11" ht="21" customHeight="1">
      <c r="A7127" s="174"/>
      <c r="B7127" s="281"/>
      <c r="C7127" s="175"/>
      <c r="D7127" s="175"/>
      <c r="E7127" s="174"/>
      <c r="F7127" s="174"/>
      <c r="G7127" s="175"/>
      <c r="H7127" s="175"/>
      <c r="I7127" s="175"/>
      <c r="J7127" s="175"/>
      <c r="K7127" s="176"/>
    </row>
    <row r="7128" spans="1:11" ht="21" customHeight="1">
      <c r="A7128" s="174"/>
      <c r="B7128" s="281"/>
      <c r="C7128" s="175"/>
      <c r="D7128" s="175"/>
      <c r="E7128" s="174"/>
      <c r="F7128" s="174"/>
      <c r="G7128" s="175"/>
      <c r="H7128" s="175"/>
      <c r="I7128" s="175"/>
      <c r="J7128" s="175"/>
      <c r="K7128" s="176"/>
    </row>
    <row r="7129" spans="1:11" ht="21" customHeight="1">
      <c r="A7129" s="174"/>
      <c r="B7129" s="281"/>
      <c r="C7129" s="175"/>
      <c r="D7129" s="175"/>
      <c r="E7129" s="174"/>
      <c r="F7129" s="174"/>
      <c r="G7129" s="175"/>
      <c r="H7129" s="175"/>
      <c r="I7129" s="175"/>
      <c r="J7129" s="175"/>
      <c r="K7129" s="176"/>
    </row>
    <row r="7130" spans="1:11" ht="21" customHeight="1">
      <c r="A7130" s="174"/>
      <c r="B7130" s="281"/>
      <c r="C7130" s="175"/>
      <c r="D7130" s="175"/>
      <c r="E7130" s="174"/>
      <c r="F7130" s="174"/>
      <c r="G7130" s="175"/>
      <c r="H7130" s="175"/>
      <c r="I7130" s="175"/>
      <c r="J7130" s="175"/>
      <c r="K7130" s="176"/>
    </row>
    <row r="7131" spans="1:11" ht="21" customHeight="1">
      <c r="A7131" s="174"/>
      <c r="B7131" s="281"/>
      <c r="C7131" s="175"/>
      <c r="D7131" s="175"/>
      <c r="E7131" s="174"/>
      <c r="F7131" s="174"/>
      <c r="G7131" s="175"/>
      <c r="H7131" s="175"/>
      <c r="I7131" s="175"/>
      <c r="J7131" s="175"/>
      <c r="K7131" s="176"/>
    </row>
    <row r="7132" spans="1:11" ht="21" customHeight="1">
      <c r="A7132" s="174"/>
      <c r="B7132" s="281"/>
      <c r="C7132" s="175"/>
      <c r="D7132" s="175"/>
      <c r="E7132" s="174"/>
      <c r="F7132" s="174"/>
      <c r="G7132" s="175"/>
      <c r="H7132" s="175"/>
      <c r="I7132" s="175"/>
      <c r="J7132" s="175"/>
      <c r="K7132" s="176"/>
    </row>
    <row r="7133" spans="1:11" ht="21" customHeight="1">
      <c r="A7133" s="174"/>
      <c r="B7133" s="281"/>
      <c r="C7133" s="175"/>
      <c r="D7133" s="175"/>
      <c r="E7133" s="174"/>
      <c r="F7133" s="174"/>
      <c r="G7133" s="175"/>
      <c r="H7133" s="175"/>
      <c r="I7133" s="175"/>
      <c r="J7133" s="175"/>
      <c r="K7133" s="176"/>
    </row>
    <row r="7134" spans="1:11" ht="21" customHeight="1">
      <c r="A7134" s="174"/>
      <c r="B7134" s="281"/>
      <c r="C7134" s="175"/>
      <c r="D7134" s="175"/>
      <c r="E7134" s="174"/>
      <c r="F7134" s="174"/>
      <c r="G7134" s="175"/>
      <c r="H7134" s="175"/>
      <c r="I7134" s="175"/>
      <c r="J7134" s="175"/>
      <c r="K7134" s="176"/>
    </row>
    <row r="7135" spans="1:11" ht="21" customHeight="1">
      <c r="A7135" s="174"/>
      <c r="B7135" s="281"/>
      <c r="C7135" s="175"/>
      <c r="D7135" s="175"/>
      <c r="E7135" s="174"/>
      <c r="F7135" s="174"/>
      <c r="G7135" s="175"/>
      <c r="H7135" s="175"/>
      <c r="I7135" s="175"/>
      <c r="J7135" s="175"/>
      <c r="K7135" s="176"/>
    </row>
    <row r="7136" spans="1:11" ht="21" customHeight="1">
      <c r="A7136" s="174"/>
      <c r="B7136" s="281"/>
      <c r="C7136" s="175"/>
      <c r="D7136" s="175"/>
      <c r="E7136" s="174"/>
      <c r="F7136" s="174"/>
      <c r="G7136" s="175"/>
      <c r="H7136" s="175"/>
      <c r="I7136" s="175"/>
      <c r="J7136" s="175"/>
      <c r="K7136" s="176"/>
    </row>
    <row r="7137" spans="1:11" ht="21" customHeight="1">
      <c r="A7137" s="174"/>
      <c r="B7137" s="281"/>
      <c r="C7137" s="175"/>
      <c r="D7137" s="175"/>
      <c r="E7137" s="174"/>
      <c r="F7137" s="174"/>
      <c r="G7137" s="175"/>
      <c r="H7137" s="175"/>
      <c r="I7137" s="175"/>
      <c r="J7137" s="175"/>
      <c r="K7137" s="176"/>
    </row>
    <row r="7138" spans="1:11" ht="21" customHeight="1">
      <c r="A7138" s="174"/>
      <c r="B7138" s="281"/>
      <c r="C7138" s="175"/>
      <c r="D7138" s="175"/>
      <c r="E7138" s="174"/>
      <c r="F7138" s="174"/>
      <c r="G7138" s="175"/>
      <c r="H7138" s="175"/>
      <c r="I7138" s="175"/>
      <c r="J7138" s="175"/>
      <c r="K7138" s="176"/>
    </row>
    <row r="7139" spans="1:11" ht="21" customHeight="1">
      <c r="A7139" s="174"/>
      <c r="B7139" s="281"/>
      <c r="C7139" s="175"/>
      <c r="D7139" s="175"/>
      <c r="E7139" s="174"/>
      <c r="F7139" s="174"/>
      <c r="G7139" s="175"/>
      <c r="H7139" s="175"/>
      <c r="I7139" s="175"/>
      <c r="J7139" s="175"/>
      <c r="K7139" s="176"/>
    </row>
    <row r="7140" spans="1:11" ht="21" customHeight="1">
      <c r="A7140" s="174"/>
      <c r="B7140" s="281"/>
      <c r="C7140" s="175"/>
      <c r="D7140" s="175"/>
      <c r="E7140" s="174"/>
      <c r="F7140" s="174"/>
      <c r="G7140" s="175"/>
      <c r="H7140" s="175"/>
      <c r="I7140" s="175"/>
      <c r="J7140" s="175"/>
      <c r="K7140" s="176"/>
    </row>
    <row r="7141" spans="1:11" ht="21" customHeight="1">
      <c r="A7141" s="174"/>
      <c r="B7141" s="281"/>
      <c r="C7141" s="175"/>
      <c r="D7141" s="175"/>
      <c r="E7141" s="174"/>
      <c r="F7141" s="174"/>
      <c r="G7141" s="175"/>
      <c r="H7141" s="175"/>
      <c r="I7141" s="175"/>
      <c r="J7141" s="175"/>
      <c r="K7141" s="176"/>
    </row>
    <row r="7142" spans="1:11" ht="21" customHeight="1">
      <c r="A7142" s="174"/>
      <c r="B7142" s="281"/>
      <c r="C7142" s="175"/>
      <c r="D7142" s="175"/>
      <c r="E7142" s="174"/>
      <c r="F7142" s="174"/>
      <c r="G7142" s="175"/>
      <c r="H7142" s="175"/>
      <c r="I7142" s="175"/>
      <c r="J7142" s="175"/>
      <c r="K7142" s="176"/>
    </row>
    <row r="7143" spans="1:11" ht="21" customHeight="1">
      <c r="A7143" s="174"/>
      <c r="B7143" s="281"/>
      <c r="C7143" s="175"/>
      <c r="D7143" s="175"/>
      <c r="E7143" s="174"/>
      <c r="F7143" s="174"/>
      <c r="G7143" s="175"/>
      <c r="H7143" s="175"/>
      <c r="I7143" s="175"/>
      <c r="J7143" s="175"/>
      <c r="K7143" s="176"/>
    </row>
    <row r="7144" spans="1:11" ht="21" customHeight="1">
      <c r="A7144" s="174"/>
      <c r="B7144" s="281"/>
      <c r="C7144" s="175"/>
      <c r="D7144" s="175"/>
      <c r="E7144" s="174"/>
      <c r="F7144" s="174"/>
      <c r="G7144" s="175"/>
      <c r="H7144" s="175"/>
      <c r="I7144" s="175"/>
      <c r="J7144" s="175"/>
      <c r="K7144" s="176"/>
    </row>
    <row r="7145" spans="1:11" ht="21" customHeight="1">
      <c r="A7145" s="174"/>
      <c r="B7145" s="281"/>
      <c r="C7145" s="175"/>
      <c r="D7145" s="175"/>
      <c r="E7145" s="174"/>
      <c r="F7145" s="174"/>
      <c r="G7145" s="175"/>
      <c r="H7145" s="175"/>
      <c r="I7145" s="175"/>
      <c r="J7145" s="175"/>
      <c r="K7145" s="176"/>
    </row>
    <row r="7146" spans="1:11" ht="21" customHeight="1">
      <c r="A7146" s="174"/>
      <c r="B7146" s="281"/>
      <c r="C7146" s="175"/>
      <c r="D7146" s="175"/>
      <c r="E7146" s="174"/>
      <c r="F7146" s="174"/>
      <c r="G7146" s="175"/>
      <c r="H7146" s="175"/>
      <c r="I7146" s="175"/>
      <c r="J7146" s="175"/>
      <c r="K7146" s="176"/>
    </row>
    <row r="7147" spans="1:11" ht="21" customHeight="1">
      <c r="A7147" s="174"/>
      <c r="B7147" s="281"/>
      <c r="C7147" s="175"/>
      <c r="D7147" s="175"/>
      <c r="E7147" s="174"/>
      <c r="F7147" s="174"/>
      <c r="G7147" s="175"/>
      <c r="H7147" s="175"/>
      <c r="I7147" s="175"/>
      <c r="J7147" s="175"/>
      <c r="K7147" s="176"/>
    </row>
    <row r="7148" spans="1:11" ht="21" customHeight="1">
      <c r="A7148" s="174"/>
      <c r="B7148" s="281"/>
      <c r="C7148" s="175"/>
      <c r="D7148" s="175"/>
      <c r="E7148" s="174"/>
      <c r="F7148" s="174"/>
      <c r="G7148" s="175"/>
      <c r="H7148" s="175"/>
      <c r="I7148" s="175"/>
      <c r="J7148" s="175"/>
      <c r="K7148" s="176"/>
    </row>
    <row r="7149" spans="1:11" ht="21" customHeight="1">
      <c r="A7149" s="174"/>
      <c r="B7149" s="281"/>
      <c r="C7149" s="175"/>
      <c r="D7149" s="175"/>
      <c r="E7149" s="174"/>
      <c r="F7149" s="174"/>
      <c r="G7149" s="175"/>
      <c r="H7149" s="175"/>
      <c r="I7149" s="175"/>
      <c r="J7149" s="175"/>
      <c r="K7149" s="176"/>
    </row>
    <row r="7150" spans="1:11" ht="21" customHeight="1">
      <c r="A7150" s="174"/>
      <c r="B7150" s="281"/>
      <c r="C7150" s="175"/>
      <c r="D7150" s="175"/>
      <c r="E7150" s="174"/>
      <c r="F7150" s="174"/>
      <c r="G7150" s="175"/>
      <c r="H7150" s="175"/>
      <c r="I7150" s="175"/>
      <c r="J7150" s="175"/>
      <c r="K7150" s="176"/>
    </row>
    <row r="7151" spans="1:11" ht="21" customHeight="1">
      <c r="A7151" s="174"/>
      <c r="B7151" s="281"/>
      <c r="C7151" s="175"/>
      <c r="D7151" s="175"/>
      <c r="E7151" s="174"/>
      <c r="F7151" s="174"/>
      <c r="G7151" s="175"/>
      <c r="H7151" s="175"/>
      <c r="I7151" s="175"/>
      <c r="J7151" s="175"/>
      <c r="K7151" s="176"/>
    </row>
    <row r="7152" spans="1:11" ht="21" customHeight="1">
      <c r="A7152" s="174"/>
      <c r="B7152" s="281"/>
      <c r="C7152" s="175"/>
      <c r="D7152" s="175"/>
      <c r="E7152" s="174"/>
      <c r="F7152" s="174"/>
      <c r="G7152" s="175"/>
      <c r="H7152" s="175"/>
      <c r="I7152" s="175"/>
      <c r="J7152" s="175"/>
      <c r="K7152" s="176"/>
    </row>
    <row r="7153" spans="1:11" ht="21" customHeight="1">
      <c r="A7153" s="174"/>
      <c r="B7153" s="281"/>
      <c r="C7153" s="175"/>
      <c r="D7153" s="175"/>
      <c r="E7153" s="174"/>
      <c r="F7153" s="174"/>
      <c r="G7153" s="175"/>
      <c r="H7153" s="175"/>
      <c r="I7153" s="175"/>
      <c r="J7153" s="175"/>
      <c r="K7153" s="176"/>
    </row>
    <row r="7154" spans="1:11" ht="21" customHeight="1">
      <c r="A7154" s="174"/>
      <c r="B7154" s="281"/>
      <c r="C7154" s="175"/>
      <c r="D7154" s="175"/>
      <c r="E7154" s="174"/>
      <c r="F7154" s="174"/>
      <c r="G7154" s="175"/>
      <c r="H7154" s="175"/>
      <c r="I7154" s="175"/>
      <c r="J7154" s="175"/>
      <c r="K7154" s="176"/>
    </row>
    <row r="7155" spans="1:11" ht="21" customHeight="1">
      <c r="A7155" s="174"/>
      <c r="B7155" s="281"/>
      <c r="C7155" s="175"/>
      <c r="D7155" s="175"/>
      <c r="E7155" s="174"/>
      <c r="F7155" s="174"/>
      <c r="G7155" s="175"/>
      <c r="H7155" s="175"/>
      <c r="I7155" s="175"/>
      <c r="J7155" s="175"/>
      <c r="K7155" s="176"/>
    </row>
    <row r="7156" spans="1:11" ht="21" customHeight="1">
      <c r="A7156" s="174"/>
      <c r="B7156" s="281"/>
      <c r="C7156" s="175"/>
      <c r="D7156" s="175"/>
      <c r="E7156" s="174"/>
      <c r="F7156" s="174"/>
      <c r="G7156" s="175"/>
      <c r="H7156" s="175"/>
      <c r="I7156" s="175"/>
      <c r="J7156" s="175"/>
      <c r="K7156" s="176"/>
    </row>
    <row r="7157" spans="1:11" ht="21" customHeight="1">
      <c r="A7157" s="174"/>
      <c r="B7157" s="281"/>
      <c r="C7157" s="175"/>
      <c r="D7157" s="175"/>
      <c r="E7157" s="174"/>
      <c r="F7157" s="174"/>
      <c r="G7157" s="175"/>
      <c r="H7157" s="175"/>
      <c r="I7157" s="175"/>
      <c r="J7157" s="175"/>
      <c r="K7157" s="176"/>
    </row>
    <row r="7158" spans="1:11" ht="21" customHeight="1">
      <c r="A7158" s="174"/>
      <c r="B7158" s="281"/>
      <c r="C7158" s="175"/>
      <c r="D7158" s="175"/>
      <c r="E7158" s="174"/>
      <c r="F7158" s="174"/>
      <c r="G7158" s="175"/>
      <c r="H7158" s="175"/>
      <c r="I7158" s="175"/>
      <c r="J7158" s="175"/>
      <c r="K7158" s="176"/>
    </row>
    <row r="7159" spans="1:11" ht="21" customHeight="1">
      <c r="A7159" s="174"/>
      <c r="B7159" s="281"/>
      <c r="C7159" s="175"/>
      <c r="D7159" s="175"/>
      <c r="E7159" s="174"/>
      <c r="F7159" s="174"/>
      <c r="G7159" s="175"/>
      <c r="H7159" s="175"/>
      <c r="I7159" s="175"/>
      <c r="J7159" s="175"/>
      <c r="K7159" s="176"/>
    </row>
    <row r="7160" spans="1:11" ht="21" customHeight="1">
      <c r="A7160" s="174"/>
      <c r="B7160" s="281"/>
      <c r="C7160" s="175"/>
      <c r="D7160" s="175"/>
      <c r="E7160" s="174"/>
      <c r="F7160" s="174"/>
      <c r="G7160" s="175"/>
      <c r="H7160" s="175"/>
      <c r="I7160" s="175"/>
      <c r="J7160" s="175"/>
      <c r="K7160" s="176"/>
    </row>
    <row r="7161" spans="1:11" ht="21" customHeight="1">
      <c r="A7161" s="174"/>
      <c r="B7161" s="281"/>
      <c r="C7161" s="175"/>
      <c r="D7161" s="175"/>
      <c r="E7161" s="174"/>
      <c r="F7161" s="174"/>
      <c r="G7161" s="175"/>
      <c r="H7161" s="175"/>
      <c r="I7161" s="175"/>
      <c r="J7161" s="175"/>
      <c r="K7161" s="176"/>
    </row>
    <row r="7162" spans="1:11" ht="21" customHeight="1">
      <c r="A7162" s="174"/>
      <c r="B7162" s="281"/>
      <c r="C7162" s="175"/>
      <c r="D7162" s="175"/>
      <c r="E7162" s="174"/>
      <c r="F7162" s="174"/>
      <c r="G7162" s="175"/>
      <c r="H7162" s="175"/>
      <c r="I7162" s="175"/>
      <c r="J7162" s="175"/>
      <c r="K7162" s="176"/>
    </row>
    <row r="7163" spans="1:11" ht="21" customHeight="1">
      <c r="A7163" s="174"/>
      <c r="B7163" s="281"/>
      <c r="C7163" s="175"/>
      <c r="D7163" s="175"/>
      <c r="E7163" s="174"/>
      <c r="F7163" s="174"/>
      <c r="G7163" s="175"/>
      <c r="H7163" s="175"/>
      <c r="I7163" s="175"/>
      <c r="J7163" s="175"/>
      <c r="K7163" s="176"/>
    </row>
    <row r="7164" spans="1:11" ht="21" customHeight="1">
      <c r="A7164" s="174"/>
      <c r="B7164" s="281"/>
      <c r="C7164" s="175"/>
      <c r="D7164" s="175"/>
      <c r="E7164" s="174"/>
      <c r="F7164" s="174"/>
      <c r="G7164" s="175"/>
      <c r="H7164" s="175"/>
      <c r="I7164" s="175"/>
      <c r="J7164" s="175"/>
      <c r="K7164" s="176"/>
    </row>
    <row r="7165" spans="1:11" ht="21" customHeight="1">
      <c r="A7165" s="174"/>
      <c r="B7165" s="281"/>
      <c r="C7165" s="175"/>
      <c r="D7165" s="175"/>
      <c r="E7165" s="174"/>
      <c r="F7165" s="174"/>
      <c r="G7165" s="175"/>
      <c r="H7165" s="175"/>
      <c r="I7165" s="175"/>
      <c r="J7165" s="175"/>
      <c r="K7165" s="176"/>
    </row>
    <row r="7166" spans="1:11" ht="21" customHeight="1">
      <c r="A7166" s="174"/>
      <c r="B7166" s="281"/>
      <c r="C7166" s="175"/>
      <c r="D7166" s="175"/>
      <c r="E7166" s="174"/>
      <c r="F7166" s="174"/>
      <c r="G7166" s="175"/>
      <c r="H7166" s="175"/>
      <c r="I7166" s="175"/>
      <c r="J7166" s="175"/>
      <c r="K7166" s="176"/>
    </row>
    <row r="7167" spans="1:11" ht="21" customHeight="1">
      <c r="A7167" s="174"/>
      <c r="B7167" s="281"/>
      <c r="C7167" s="175"/>
      <c r="D7167" s="175"/>
      <c r="E7167" s="174"/>
      <c r="F7167" s="174"/>
      <c r="G7167" s="175"/>
      <c r="H7167" s="175"/>
      <c r="I7167" s="175"/>
      <c r="J7167" s="175"/>
      <c r="K7167" s="176"/>
    </row>
    <row r="7168" spans="1:11" ht="21" customHeight="1">
      <c r="A7168" s="174"/>
      <c r="B7168" s="281"/>
      <c r="C7168" s="175"/>
      <c r="D7168" s="175"/>
      <c r="E7168" s="174"/>
      <c r="F7168" s="174"/>
      <c r="G7168" s="175"/>
      <c r="H7168" s="175"/>
      <c r="I7168" s="175"/>
      <c r="J7168" s="175"/>
      <c r="K7168" s="176"/>
    </row>
    <row r="7169" spans="1:11" ht="21" customHeight="1">
      <c r="A7169" s="174"/>
      <c r="B7169" s="281"/>
      <c r="C7169" s="175"/>
      <c r="D7169" s="175"/>
      <c r="E7169" s="174"/>
      <c r="F7169" s="174"/>
      <c r="G7169" s="175"/>
      <c r="H7169" s="175"/>
      <c r="I7169" s="175"/>
      <c r="J7169" s="175"/>
      <c r="K7169" s="176"/>
    </row>
    <row r="7170" spans="1:11" ht="21" customHeight="1">
      <c r="A7170" s="174"/>
      <c r="B7170" s="281"/>
      <c r="C7170" s="175"/>
      <c r="D7170" s="175"/>
      <c r="E7170" s="174"/>
      <c r="F7170" s="174"/>
      <c r="G7170" s="175"/>
      <c r="H7170" s="175"/>
      <c r="I7170" s="175"/>
      <c r="J7170" s="175"/>
      <c r="K7170" s="176"/>
    </row>
    <row r="7171" spans="1:11" ht="21" customHeight="1">
      <c r="A7171" s="174"/>
      <c r="B7171" s="281"/>
      <c r="C7171" s="175"/>
      <c r="D7171" s="175"/>
      <c r="E7171" s="174"/>
      <c r="F7171" s="174"/>
      <c r="G7171" s="175"/>
      <c r="H7171" s="175"/>
      <c r="I7171" s="175"/>
      <c r="J7171" s="175"/>
      <c r="K7171" s="176"/>
    </row>
    <row r="7172" spans="1:11" ht="21" customHeight="1">
      <c r="A7172" s="174"/>
      <c r="B7172" s="281"/>
      <c r="C7172" s="175"/>
      <c r="D7172" s="175"/>
      <c r="E7172" s="174"/>
      <c r="F7172" s="174"/>
      <c r="G7172" s="175"/>
      <c r="H7172" s="175"/>
      <c r="I7172" s="175"/>
      <c r="J7172" s="175"/>
      <c r="K7172" s="176"/>
    </row>
    <row r="7173" spans="1:11" ht="21" customHeight="1">
      <c r="A7173" s="174"/>
      <c r="B7173" s="281"/>
      <c r="C7173" s="175"/>
      <c r="D7173" s="175"/>
      <c r="E7173" s="174"/>
      <c r="F7173" s="174"/>
      <c r="G7173" s="175"/>
      <c r="H7173" s="175"/>
      <c r="I7173" s="175"/>
      <c r="J7173" s="175"/>
      <c r="K7173" s="176"/>
    </row>
    <row r="7174" spans="1:11" ht="21" customHeight="1">
      <c r="A7174" s="174"/>
      <c r="B7174" s="281"/>
      <c r="C7174" s="175"/>
      <c r="D7174" s="175"/>
      <c r="E7174" s="174"/>
      <c r="F7174" s="174"/>
      <c r="G7174" s="175"/>
      <c r="H7174" s="175"/>
      <c r="I7174" s="175"/>
      <c r="J7174" s="175"/>
      <c r="K7174" s="176"/>
    </row>
    <row r="7175" spans="1:11" ht="21" customHeight="1">
      <c r="A7175" s="174"/>
      <c r="B7175" s="281"/>
      <c r="C7175" s="175"/>
      <c r="D7175" s="175"/>
      <c r="E7175" s="174"/>
      <c r="F7175" s="174"/>
      <c r="G7175" s="175"/>
      <c r="H7175" s="175"/>
      <c r="I7175" s="175"/>
      <c r="J7175" s="175"/>
      <c r="K7175" s="176"/>
    </row>
    <row r="7176" spans="1:11" ht="21" customHeight="1">
      <c r="A7176" s="174"/>
      <c r="B7176" s="281"/>
      <c r="C7176" s="175"/>
      <c r="D7176" s="175"/>
      <c r="E7176" s="174"/>
      <c r="F7176" s="174"/>
      <c r="G7176" s="175"/>
      <c r="H7176" s="175"/>
      <c r="I7176" s="175"/>
      <c r="J7176" s="175"/>
      <c r="K7176" s="176"/>
    </row>
    <row r="7177" spans="1:11" ht="21" customHeight="1">
      <c r="A7177" s="174"/>
      <c r="B7177" s="281"/>
      <c r="C7177" s="175"/>
      <c r="D7177" s="175"/>
      <c r="E7177" s="174"/>
      <c r="F7177" s="174"/>
      <c r="G7177" s="175"/>
      <c r="H7177" s="175"/>
      <c r="I7177" s="175"/>
      <c r="J7177" s="175"/>
      <c r="K7177" s="176"/>
    </row>
    <row r="7178" spans="1:11" ht="21" customHeight="1">
      <c r="A7178" s="174"/>
      <c r="B7178" s="281"/>
      <c r="C7178" s="175"/>
      <c r="D7178" s="175"/>
      <c r="E7178" s="174"/>
      <c r="F7178" s="174"/>
      <c r="G7178" s="175"/>
      <c r="H7178" s="175"/>
      <c r="I7178" s="175"/>
      <c r="J7178" s="175"/>
      <c r="K7178" s="176"/>
    </row>
    <row r="7179" spans="1:11" ht="21" customHeight="1">
      <c r="A7179" s="174"/>
      <c r="B7179" s="281"/>
      <c r="C7179" s="175"/>
      <c r="D7179" s="175"/>
      <c r="E7179" s="174"/>
      <c r="F7179" s="174"/>
      <c r="G7179" s="175"/>
      <c r="H7179" s="175"/>
      <c r="I7179" s="175"/>
      <c r="J7179" s="175"/>
      <c r="K7179" s="176"/>
    </row>
    <row r="7180" spans="1:11" ht="21" customHeight="1">
      <c r="A7180" s="174"/>
      <c r="B7180" s="281"/>
      <c r="C7180" s="175"/>
      <c r="D7180" s="175"/>
      <c r="E7180" s="174"/>
      <c r="F7180" s="174"/>
      <c r="G7180" s="175"/>
      <c r="H7180" s="175"/>
      <c r="I7180" s="175"/>
      <c r="J7180" s="175"/>
      <c r="K7180" s="176"/>
    </row>
    <row r="7181" spans="1:11" ht="21" customHeight="1">
      <c r="A7181" s="174"/>
      <c r="B7181" s="281"/>
      <c r="C7181" s="175"/>
      <c r="D7181" s="175"/>
      <c r="E7181" s="174"/>
      <c r="F7181" s="174"/>
      <c r="G7181" s="175"/>
      <c r="H7181" s="175"/>
      <c r="I7181" s="175"/>
      <c r="J7181" s="175"/>
      <c r="K7181" s="176"/>
    </row>
    <row r="7182" spans="1:11" ht="21" customHeight="1">
      <c r="A7182" s="174"/>
      <c r="B7182" s="281"/>
      <c r="C7182" s="173"/>
      <c r="D7182" s="175"/>
      <c r="E7182" s="174"/>
      <c r="F7182" s="174"/>
      <c r="G7182" s="175"/>
      <c r="H7182" s="175"/>
      <c r="I7182" s="175"/>
      <c r="J7182" s="175"/>
      <c r="K7182" s="176"/>
    </row>
    <row r="7183" spans="1:11" ht="21" customHeight="1">
      <c r="A7183" s="174"/>
      <c r="B7183" s="281"/>
      <c r="C7183" s="175"/>
      <c r="D7183" s="175"/>
      <c r="E7183" s="174"/>
      <c r="F7183" s="174"/>
      <c r="G7183" s="175"/>
      <c r="H7183" s="175"/>
      <c r="I7183" s="175"/>
      <c r="J7183" s="175"/>
      <c r="K7183" s="176"/>
    </row>
    <row r="7184" spans="1:11" ht="21" customHeight="1">
      <c r="A7184" s="174"/>
      <c r="B7184" s="281"/>
      <c r="C7184" s="175"/>
      <c r="D7184" s="175"/>
      <c r="E7184" s="174"/>
      <c r="F7184" s="174"/>
      <c r="G7184" s="175"/>
      <c r="H7184" s="175"/>
      <c r="I7184" s="175"/>
      <c r="J7184" s="175"/>
      <c r="K7184" s="176"/>
    </row>
    <row r="7185" spans="1:11" ht="21" customHeight="1">
      <c r="A7185" s="174"/>
      <c r="B7185" s="281"/>
      <c r="C7185" s="175"/>
      <c r="D7185" s="175"/>
      <c r="E7185" s="174"/>
      <c r="F7185" s="174"/>
      <c r="G7185" s="175"/>
      <c r="H7185" s="175"/>
      <c r="I7185" s="175"/>
      <c r="J7185" s="175"/>
      <c r="K7185" s="176"/>
    </row>
    <row r="7186" spans="1:11" ht="21" customHeight="1">
      <c r="A7186" s="174"/>
      <c r="B7186" s="281"/>
      <c r="C7186" s="175"/>
      <c r="D7186" s="175"/>
      <c r="E7186" s="174"/>
      <c r="F7186" s="174"/>
      <c r="G7186" s="175"/>
      <c r="H7186" s="175"/>
      <c r="I7186" s="175"/>
      <c r="J7186" s="175"/>
      <c r="K7186" s="176"/>
    </row>
    <row r="7187" spans="1:11" ht="21" customHeight="1">
      <c r="A7187" s="174"/>
      <c r="B7187" s="281"/>
      <c r="C7187" s="175"/>
      <c r="D7187" s="175"/>
      <c r="E7187" s="174"/>
      <c r="F7187" s="174"/>
      <c r="G7187" s="175"/>
      <c r="H7187" s="175"/>
      <c r="I7187" s="175"/>
      <c r="J7187" s="175"/>
      <c r="K7187" s="176"/>
    </row>
    <row r="7188" spans="1:11" ht="21" customHeight="1">
      <c r="A7188" s="174"/>
      <c r="B7188" s="281"/>
      <c r="C7188" s="175"/>
      <c r="D7188" s="175"/>
      <c r="E7188" s="174"/>
      <c r="F7188" s="174"/>
      <c r="G7188" s="175"/>
      <c r="H7188" s="175"/>
      <c r="I7188" s="175"/>
      <c r="J7188" s="175"/>
      <c r="K7188" s="176"/>
    </row>
    <row r="7189" spans="1:11" ht="21" customHeight="1">
      <c r="A7189" s="174"/>
      <c r="B7189" s="281"/>
      <c r="C7189" s="175"/>
      <c r="D7189" s="175"/>
      <c r="E7189" s="174"/>
      <c r="F7189" s="174"/>
      <c r="G7189" s="175"/>
      <c r="H7189" s="175"/>
      <c r="I7189" s="175"/>
      <c r="J7189" s="175"/>
      <c r="K7189" s="176"/>
    </row>
    <row r="7190" spans="1:11" ht="21" customHeight="1">
      <c r="A7190" s="174"/>
      <c r="B7190" s="281"/>
      <c r="C7190" s="175"/>
      <c r="D7190" s="175"/>
      <c r="E7190" s="174"/>
      <c r="F7190" s="174"/>
      <c r="G7190" s="175"/>
      <c r="H7190" s="175"/>
      <c r="I7190" s="175"/>
      <c r="J7190" s="175"/>
      <c r="K7190" s="176"/>
    </row>
    <row r="7191" spans="1:11" ht="21" customHeight="1">
      <c r="A7191" s="174"/>
      <c r="B7191" s="281"/>
      <c r="C7191" s="175"/>
      <c r="D7191" s="175"/>
      <c r="E7191" s="174"/>
      <c r="F7191" s="174"/>
      <c r="G7191" s="175"/>
      <c r="H7191" s="175"/>
      <c r="I7191" s="175"/>
      <c r="J7191" s="175"/>
      <c r="K7191" s="176"/>
    </row>
    <row r="7192" spans="1:11" ht="21" customHeight="1">
      <c r="A7192" s="174"/>
      <c r="B7192" s="281"/>
      <c r="C7192" s="175"/>
      <c r="D7192" s="175"/>
      <c r="E7192" s="174"/>
      <c r="F7192" s="174"/>
      <c r="G7192" s="175"/>
      <c r="H7192" s="175"/>
      <c r="I7192" s="175"/>
      <c r="J7192" s="175"/>
      <c r="K7192" s="176"/>
    </row>
    <row r="7193" spans="1:11" ht="21" customHeight="1">
      <c r="A7193" s="174"/>
      <c r="B7193" s="281"/>
      <c r="C7193" s="175"/>
      <c r="D7193" s="175"/>
      <c r="E7193" s="174"/>
      <c r="F7193" s="174"/>
      <c r="G7193" s="175"/>
      <c r="H7193" s="175"/>
      <c r="I7193" s="175"/>
      <c r="J7193" s="175"/>
      <c r="K7193" s="176"/>
    </row>
    <row r="7194" spans="1:11" ht="21" customHeight="1">
      <c r="A7194" s="174"/>
      <c r="B7194" s="281"/>
      <c r="C7194" s="175"/>
      <c r="D7194" s="175"/>
      <c r="E7194" s="174"/>
      <c r="F7194" s="174"/>
      <c r="G7194" s="175"/>
      <c r="H7194" s="175"/>
      <c r="I7194" s="175"/>
      <c r="J7194" s="175"/>
      <c r="K7194" s="176"/>
    </row>
    <row r="7195" spans="1:11" ht="21" customHeight="1">
      <c r="A7195" s="174"/>
      <c r="B7195" s="281"/>
      <c r="C7195" s="175"/>
      <c r="D7195" s="175"/>
      <c r="E7195" s="174"/>
      <c r="F7195" s="174"/>
      <c r="G7195" s="175"/>
      <c r="H7195" s="175"/>
      <c r="I7195" s="175"/>
      <c r="J7195" s="175"/>
      <c r="K7195" s="176"/>
    </row>
    <row r="7196" spans="1:11" ht="21" customHeight="1">
      <c r="A7196" s="174"/>
      <c r="B7196" s="281"/>
      <c r="C7196" s="175"/>
      <c r="D7196" s="175"/>
      <c r="E7196" s="174"/>
      <c r="F7196" s="174"/>
      <c r="G7196" s="175"/>
      <c r="H7196" s="175"/>
      <c r="I7196" s="175"/>
      <c r="J7196" s="175"/>
      <c r="K7196" s="176"/>
    </row>
    <row r="7197" spans="1:11" ht="21" customHeight="1">
      <c r="A7197" s="174"/>
      <c r="B7197" s="281"/>
      <c r="C7197" s="175"/>
      <c r="D7197" s="175"/>
      <c r="E7197" s="174"/>
      <c r="F7197" s="174"/>
      <c r="G7197" s="175"/>
      <c r="H7197" s="175"/>
      <c r="I7197" s="175"/>
      <c r="J7197" s="175"/>
      <c r="K7197" s="176"/>
    </row>
    <row r="7198" spans="1:11" ht="21" customHeight="1">
      <c r="A7198" s="174"/>
      <c r="B7198" s="281"/>
      <c r="C7198" s="175"/>
      <c r="D7198" s="175"/>
      <c r="E7198" s="174"/>
      <c r="F7198" s="174"/>
      <c r="G7198" s="175"/>
      <c r="H7198" s="175"/>
      <c r="I7198" s="175"/>
      <c r="J7198" s="175"/>
      <c r="K7198" s="176"/>
    </row>
    <row r="7199" spans="1:11" ht="21" customHeight="1">
      <c r="A7199" s="174"/>
      <c r="B7199" s="281"/>
      <c r="C7199" s="175"/>
      <c r="D7199" s="175"/>
      <c r="E7199" s="174"/>
      <c r="F7199" s="174"/>
      <c r="G7199" s="175"/>
      <c r="H7199" s="175"/>
      <c r="I7199" s="175"/>
      <c r="J7199" s="175"/>
      <c r="K7199" s="176"/>
    </row>
    <row r="7200" spans="1:11" ht="21" customHeight="1">
      <c r="A7200" s="174"/>
      <c r="B7200" s="281"/>
      <c r="C7200" s="175"/>
      <c r="D7200" s="175"/>
      <c r="E7200" s="174"/>
      <c r="F7200" s="174"/>
      <c r="G7200" s="175"/>
      <c r="H7200" s="175"/>
      <c r="I7200" s="175"/>
      <c r="J7200" s="175"/>
      <c r="K7200" s="176"/>
    </row>
    <row r="7201" spans="1:11" ht="21" customHeight="1">
      <c r="A7201" s="174"/>
      <c r="B7201" s="281"/>
      <c r="C7201" s="175"/>
      <c r="D7201" s="175"/>
      <c r="E7201" s="174"/>
      <c r="F7201" s="174"/>
      <c r="G7201" s="175"/>
      <c r="H7201" s="175"/>
      <c r="I7201" s="175"/>
      <c r="J7201" s="175"/>
      <c r="K7201" s="176"/>
    </row>
    <row r="7202" spans="1:11" ht="21" customHeight="1">
      <c r="A7202" s="174"/>
      <c r="B7202" s="281"/>
      <c r="C7202" s="175"/>
      <c r="D7202" s="175"/>
      <c r="E7202" s="174"/>
      <c r="F7202" s="174"/>
      <c r="G7202" s="175"/>
      <c r="H7202" s="175"/>
      <c r="I7202" s="175"/>
      <c r="J7202" s="175"/>
      <c r="K7202" s="176"/>
    </row>
    <row r="7203" spans="1:11" ht="21" customHeight="1">
      <c r="A7203" s="174"/>
      <c r="B7203" s="281"/>
      <c r="C7203" s="175"/>
      <c r="D7203" s="175"/>
      <c r="E7203" s="174"/>
      <c r="F7203" s="174"/>
      <c r="G7203" s="175"/>
      <c r="H7203" s="175"/>
      <c r="I7203" s="175"/>
      <c r="J7203" s="175"/>
      <c r="K7203" s="176"/>
    </row>
    <row r="7204" spans="1:11" ht="21" customHeight="1">
      <c r="A7204" s="174"/>
      <c r="B7204" s="281"/>
      <c r="C7204" s="175"/>
      <c r="D7204" s="175"/>
      <c r="E7204" s="174"/>
      <c r="F7204" s="174"/>
      <c r="G7204" s="175"/>
      <c r="H7204" s="175"/>
      <c r="I7204" s="175"/>
      <c r="J7204" s="175"/>
      <c r="K7204" s="176"/>
    </row>
    <row r="7205" spans="1:11" ht="21" customHeight="1">
      <c r="A7205" s="174"/>
      <c r="B7205" s="281"/>
      <c r="C7205" s="175"/>
      <c r="D7205" s="175"/>
      <c r="E7205" s="174"/>
      <c r="F7205" s="174"/>
      <c r="G7205" s="175"/>
      <c r="H7205" s="175"/>
      <c r="I7205" s="175"/>
      <c r="J7205" s="175"/>
      <c r="K7205" s="176"/>
    </row>
    <row r="7206" spans="1:11" ht="21" customHeight="1">
      <c r="A7206" s="174"/>
      <c r="B7206" s="281"/>
      <c r="C7206" s="175"/>
      <c r="D7206" s="175"/>
      <c r="E7206" s="174"/>
      <c r="F7206" s="174"/>
      <c r="G7206" s="175"/>
      <c r="H7206" s="175"/>
      <c r="I7206" s="175"/>
      <c r="J7206" s="175"/>
      <c r="K7206" s="176"/>
    </row>
    <row r="7207" spans="1:11" ht="21" customHeight="1">
      <c r="A7207" s="174"/>
      <c r="B7207" s="281"/>
      <c r="C7207" s="175"/>
      <c r="D7207" s="175"/>
      <c r="E7207" s="174"/>
      <c r="F7207" s="174"/>
      <c r="G7207" s="175"/>
      <c r="H7207" s="175"/>
      <c r="I7207" s="175"/>
      <c r="J7207" s="175"/>
      <c r="K7207" s="176"/>
    </row>
    <row r="7208" spans="1:11" ht="21" customHeight="1">
      <c r="A7208" s="174"/>
      <c r="B7208" s="281"/>
      <c r="C7208" s="175"/>
      <c r="D7208" s="175"/>
      <c r="E7208" s="174"/>
      <c r="F7208" s="174"/>
      <c r="G7208" s="175"/>
      <c r="H7208" s="175"/>
      <c r="I7208" s="175"/>
      <c r="J7208" s="175"/>
      <c r="K7208" s="176"/>
    </row>
    <row r="7209" spans="1:11" ht="21" customHeight="1">
      <c r="A7209" s="174"/>
      <c r="B7209" s="281"/>
      <c r="C7209" s="175"/>
      <c r="D7209" s="175"/>
      <c r="E7209" s="174"/>
      <c r="F7209" s="174"/>
      <c r="G7209" s="175"/>
      <c r="H7209" s="175"/>
      <c r="I7209" s="175"/>
      <c r="J7209" s="175"/>
      <c r="K7209" s="176"/>
    </row>
    <row r="7210" spans="1:11" ht="21" customHeight="1">
      <c r="A7210" s="174"/>
      <c r="B7210" s="281"/>
      <c r="C7210" s="175"/>
      <c r="D7210" s="175"/>
      <c r="E7210" s="174"/>
      <c r="F7210" s="174"/>
      <c r="G7210" s="175"/>
      <c r="H7210" s="175"/>
      <c r="I7210" s="175"/>
      <c r="J7210" s="175"/>
      <c r="K7210" s="176"/>
    </row>
    <row r="7211" spans="1:11" ht="21" customHeight="1">
      <c r="A7211" s="174"/>
      <c r="B7211" s="281"/>
      <c r="C7211" s="175"/>
      <c r="D7211" s="175"/>
      <c r="E7211" s="174"/>
      <c r="F7211" s="174"/>
      <c r="G7211" s="175"/>
      <c r="H7211" s="175"/>
      <c r="I7211" s="175"/>
      <c r="J7211" s="175"/>
      <c r="K7211" s="176"/>
    </row>
    <row r="7212" spans="1:11" ht="21" customHeight="1">
      <c r="A7212" s="174"/>
      <c r="B7212" s="281"/>
      <c r="C7212" s="175"/>
      <c r="D7212" s="175"/>
      <c r="E7212" s="174"/>
      <c r="F7212" s="174"/>
      <c r="G7212" s="175"/>
      <c r="H7212" s="175"/>
      <c r="I7212" s="175"/>
      <c r="J7212" s="175"/>
      <c r="K7212" s="176"/>
    </row>
    <row r="7213" spans="1:11" ht="21" customHeight="1">
      <c r="A7213" s="174"/>
      <c r="B7213" s="281"/>
      <c r="C7213" s="175"/>
      <c r="D7213" s="175"/>
      <c r="E7213" s="174"/>
      <c r="F7213" s="174"/>
      <c r="G7213" s="175"/>
      <c r="H7213" s="175"/>
      <c r="I7213" s="175"/>
      <c r="J7213" s="175"/>
      <c r="K7213" s="176"/>
    </row>
    <row r="7214" spans="1:11" ht="21" customHeight="1">
      <c r="A7214" s="174"/>
      <c r="B7214" s="281"/>
      <c r="C7214" s="175"/>
      <c r="D7214" s="175"/>
      <c r="E7214" s="174"/>
      <c r="F7214" s="174"/>
      <c r="G7214" s="175"/>
      <c r="H7214" s="175"/>
      <c r="I7214" s="175"/>
      <c r="J7214" s="175"/>
      <c r="K7214" s="176"/>
    </row>
    <row r="7215" spans="1:11" ht="21" customHeight="1">
      <c r="A7215" s="174"/>
      <c r="B7215" s="281"/>
      <c r="C7215" s="175"/>
      <c r="D7215" s="175"/>
      <c r="E7215" s="174"/>
      <c r="F7215" s="174"/>
      <c r="G7215" s="175"/>
      <c r="H7215" s="175"/>
      <c r="I7215" s="175"/>
      <c r="J7215" s="175"/>
      <c r="K7215" s="176"/>
    </row>
    <row r="7216" spans="1:11" ht="21" customHeight="1">
      <c r="A7216" s="174"/>
      <c r="B7216" s="281"/>
      <c r="C7216" s="175"/>
      <c r="D7216" s="175"/>
      <c r="E7216" s="174"/>
      <c r="F7216" s="174"/>
      <c r="G7216" s="175"/>
      <c r="H7216" s="175"/>
      <c r="I7216" s="175"/>
      <c r="J7216" s="175"/>
      <c r="K7216" s="176"/>
    </row>
    <row r="7217" spans="1:11" ht="21" customHeight="1">
      <c r="A7217" s="174"/>
      <c r="B7217" s="281"/>
      <c r="C7217" s="175"/>
      <c r="D7217" s="175"/>
      <c r="E7217" s="174"/>
      <c r="F7217" s="174"/>
      <c r="G7217" s="175"/>
      <c r="H7217" s="175"/>
      <c r="I7217" s="175"/>
      <c r="J7217" s="175"/>
      <c r="K7217" s="176"/>
    </row>
    <row r="7218" spans="1:11" ht="21" customHeight="1">
      <c r="A7218" s="174"/>
      <c r="B7218" s="281"/>
      <c r="C7218" s="175"/>
      <c r="D7218" s="175"/>
      <c r="E7218" s="174"/>
      <c r="F7218" s="174"/>
      <c r="G7218" s="175"/>
      <c r="H7218" s="175"/>
      <c r="I7218" s="175"/>
      <c r="J7218" s="175"/>
      <c r="K7218" s="176"/>
    </row>
    <row r="7219" spans="1:11" ht="21" customHeight="1">
      <c r="A7219" s="174"/>
      <c r="B7219" s="281"/>
      <c r="C7219" s="175"/>
      <c r="D7219" s="175"/>
      <c r="E7219" s="174"/>
      <c r="F7219" s="174"/>
      <c r="G7219" s="175"/>
      <c r="H7219" s="175"/>
      <c r="I7219" s="175"/>
      <c r="J7219" s="175"/>
      <c r="K7219" s="176"/>
    </row>
    <row r="7220" spans="1:11" ht="21" customHeight="1">
      <c r="A7220" s="174"/>
      <c r="B7220" s="281"/>
      <c r="C7220" s="175"/>
      <c r="D7220" s="175"/>
      <c r="E7220" s="174"/>
      <c r="F7220" s="174"/>
      <c r="G7220" s="175"/>
      <c r="H7220" s="175"/>
      <c r="I7220" s="175"/>
      <c r="J7220" s="175"/>
      <c r="K7220" s="176"/>
    </row>
    <row r="7221" spans="1:11" ht="21" customHeight="1">
      <c r="A7221" s="174"/>
      <c r="B7221" s="281"/>
      <c r="C7221" s="175"/>
      <c r="D7221" s="175"/>
      <c r="E7221" s="174"/>
      <c r="F7221" s="174"/>
      <c r="G7221" s="175"/>
      <c r="H7221" s="175"/>
      <c r="I7221" s="175"/>
      <c r="J7221" s="175"/>
      <c r="K7221" s="176"/>
    </row>
    <row r="7222" spans="1:11" ht="21" customHeight="1">
      <c r="A7222" s="174"/>
      <c r="B7222" s="281"/>
      <c r="C7222" s="175"/>
      <c r="D7222" s="175"/>
      <c r="E7222" s="174"/>
      <c r="F7222" s="174"/>
      <c r="G7222" s="175"/>
      <c r="H7222" s="175"/>
      <c r="I7222" s="175"/>
      <c r="J7222" s="175"/>
      <c r="K7222" s="176"/>
    </row>
    <row r="7223" spans="1:11" ht="21" customHeight="1">
      <c r="A7223" s="174"/>
      <c r="B7223" s="281"/>
      <c r="C7223" s="175"/>
      <c r="D7223" s="175"/>
      <c r="E7223" s="174"/>
      <c r="F7223" s="174"/>
      <c r="G7223" s="175"/>
      <c r="H7223" s="175"/>
      <c r="I7223" s="175"/>
      <c r="J7223" s="175"/>
      <c r="K7223" s="176"/>
    </row>
    <row r="7224" spans="1:11" ht="21" customHeight="1">
      <c r="A7224" s="174"/>
      <c r="B7224" s="281"/>
      <c r="C7224" s="175"/>
      <c r="D7224" s="175"/>
      <c r="E7224" s="174"/>
      <c r="F7224" s="174"/>
      <c r="G7224" s="175"/>
      <c r="H7224" s="175"/>
      <c r="I7224" s="175"/>
      <c r="J7224" s="175"/>
      <c r="K7224" s="176"/>
    </row>
    <row r="7225" spans="1:11" ht="21" customHeight="1">
      <c r="A7225" s="174"/>
      <c r="B7225" s="281"/>
      <c r="C7225" s="175"/>
      <c r="D7225" s="175"/>
      <c r="E7225" s="174"/>
      <c r="F7225" s="174"/>
      <c r="G7225" s="175"/>
      <c r="H7225" s="175"/>
      <c r="I7225" s="175"/>
      <c r="J7225" s="175"/>
      <c r="K7225" s="176"/>
    </row>
    <row r="7226" spans="1:11" ht="21" customHeight="1">
      <c r="A7226" s="174"/>
      <c r="B7226" s="281"/>
      <c r="C7226" s="175"/>
      <c r="D7226" s="175"/>
      <c r="E7226" s="174"/>
      <c r="F7226" s="174"/>
      <c r="G7226" s="175"/>
      <c r="H7226" s="175"/>
      <c r="I7226" s="175"/>
      <c r="J7226" s="175"/>
      <c r="K7226" s="176"/>
    </row>
    <row r="7227" spans="1:11" ht="21" customHeight="1">
      <c r="A7227" s="174"/>
      <c r="B7227" s="281"/>
      <c r="C7227" s="175"/>
      <c r="D7227" s="175"/>
      <c r="E7227" s="174"/>
      <c r="F7227" s="174"/>
      <c r="G7227" s="175"/>
      <c r="H7227" s="175"/>
      <c r="I7227" s="175"/>
      <c r="J7227" s="175"/>
      <c r="K7227" s="176"/>
    </row>
    <row r="7228" spans="1:11" ht="21" customHeight="1">
      <c r="A7228" s="174"/>
      <c r="B7228" s="281"/>
      <c r="C7228" s="175"/>
      <c r="D7228" s="175"/>
      <c r="E7228" s="174"/>
      <c r="F7228" s="174"/>
      <c r="G7228" s="175"/>
      <c r="H7228" s="175"/>
      <c r="I7228" s="175"/>
      <c r="J7228" s="175"/>
      <c r="K7228" s="176"/>
    </row>
    <row r="7229" spans="1:11" ht="21" customHeight="1">
      <c r="A7229" s="174"/>
      <c r="B7229" s="281"/>
      <c r="C7229" s="175"/>
      <c r="D7229" s="175"/>
      <c r="E7229" s="174"/>
      <c r="F7229" s="174"/>
      <c r="G7229" s="175"/>
      <c r="H7229" s="175"/>
      <c r="I7229" s="175"/>
      <c r="J7229" s="175"/>
      <c r="K7229" s="176"/>
    </row>
    <row r="7230" spans="1:11" ht="21" customHeight="1">
      <c r="A7230" s="174"/>
      <c r="B7230" s="281"/>
      <c r="C7230" s="175"/>
      <c r="D7230" s="175"/>
      <c r="E7230" s="174"/>
      <c r="F7230" s="174"/>
      <c r="G7230" s="175"/>
      <c r="H7230" s="175"/>
      <c r="I7230" s="175"/>
      <c r="J7230" s="175"/>
      <c r="K7230" s="176"/>
    </row>
    <row r="7231" spans="1:11" ht="21" customHeight="1">
      <c r="A7231" s="174"/>
      <c r="B7231" s="281"/>
      <c r="C7231" s="175"/>
      <c r="D7231" s="175"/>
      <c r="E7231" s="174"/>
      <c r="F7231" s="174"/>
      <c r="G7231" s="175"/>
      <c r="H7231" s="175"/>
      <c r="I7231" s="175"/>
      <c r="J7231" s="175"/>
      <c r="K7231" s="176"/>
    </row>
    <row r="7232" spans="1:11" ht="21" customHeight="1">
      <c r="A7232" s="174"/>
      <c r="B7232" s="281"/>
      <c r="C7232" s="175"/>
      <c r="D7232" s="175"/>
      <c r="E7232" s="174"/>
      <c r="F7232" s="174"/>
      <c r="G7232" s="175"/>
      <c r="H7232" s="175"/>
      <c r="I7232" s="175"/>
      <c r="J7232" s="175"/>
      <c r="K7232" s="176"/>
    </row>
    <row r="7233" spans="1:11" ht="21" customHeight="1">
      <c r="A7233" s="174"/>
      <c r="B7233" s="281"/>
      <c r="C7233" s="175"/>
      <c r="D7233" s="175"/>
      <c r="E7233" s="174"/>
      <c r="F7233" s="174"/>
      <c r="G7233" s="175"/>
      <c r="H7233" s="175"/>
      <c r="I7233" s="175"/>
      <c r="J7233" s="175"/>
      <c r="K7233" s="176"/>
    </row>
    <row r="7234" spans="1:11" ht="21" customHeight="1">
      <c r="A7234" s="174"/>
      <c r="B7234" s="281"/>
      <c r="C7234" s="175"/>
      <c r="D7234" s="175"/>
      <c r="E7234" s="174"/>
      <c r="F7234" s="174"/>
      <c r="G7234" s="175"/>
      <c r="H7234" s="175"/>
      <c r="I7234" s="175"/>
      <c r="J7234" s="175"/>
      <c r="K7234" s="176"/>
    </row>
    <row r="7235" spans="1:11" ht="21" customHeight="1">
      <c r="A7235" s="174"/>
      <c r="B7235" s="281"/>
      <c r="C7235" s="175"/>
      <c r="D7235" s="175"/>
      <c r="E7235" s="174"/>
      <c r="F7235" s="174"/>
      <c r="G7235" s="175"/>
      <c r="H7235" s="175"/>
      <c r="I7235" s="175"/>
      <c r="J7235" s="175"/>
      <c r="K7235" s="176"/>
    </row>
    <row r="7236" spans="1:11" ht="21" customHeight="1">
      <c r="A7236" s="174"/>
      <c r="B7236" s="281"/>
      <c r="C7236" s="175"/>
      <c r="D7236" s="175"/>
      <c r="E7236" s="174"/>
      <c r="F7236" s="174"/>
      <c r="G7236" s="175"/>
      <c r="H7236" s="175"/>
      <c r="I7236" s="175"/>
      <c r="J7236" s="175"/>
      <c r="K7236" s="176"/>
    </row>
    <row r="7237" spans="1:11" ht="21" customHeight="1">
      <c r="A7237" s="174"/>
      <c r="B7237" s="281"/>
      <c r="C7237" s="175"/>
      <c r="D7237" s="175"/>
      <c r="E7237" s="174"/>
      <c r="F7237" s="174"/>
      <c r="G7237" s="175"/>
      <c r="H7237" s="175"/>
      <c r="I7237" s="175"/>
      <c r="J7237" s="175"/>
      <c r="K7237" s="176"/>
    </row>
    <row r="7238" spans="1:11" ht="21" customHeight="1">
      <c r="A7238" s="174"/>
      <c r="B7238" s="281"/>
      <c r="C7238" s="175"/>
      <c r="D7238" s="175"/>
      <c r="E7238" s="174"/>
      <c r="F7238" s="174"/>
      <c r="G7238" s="175"/>
      <c r="H7238" s="175"/>
      <c r="I7238" s="175"/>
      <c r="J7238" s="175"/>
      <c r="K7238" s="176"/>
    </row>
    <row r="7239" spans="1:11" ht="21" customHeight="1">
      <c r="A7239" s="174"/>
      <c r="B7239" s="281"/>
      <c r="C7239" s="175"/>
      <c r="D7239" s="175"/>
      <c r="E7239" s="174"/>
      <c r="F7239" s="174"/>
      <c r="G7239" s="175"/>
      <c r="H7239" s="175"/>
      <c r="I7239" s="175"/>
      <c r="J7239" s="175"/>
      <c r="K7239" s="176"/>
    </row>
    <row r="7240" spans="1:11" ht="21" customHeight="1">
      <c r="A7240" s="174"/>
      <c r="B7240" s="281"/>
      <c r="C7240" s="175"/>
      <c r="D7240" s="175"/>
      <c r="E7240" s="174"/>
      <c r="F7240" s="174"/>
      <c r="G7240" s="175"/>
      <c r="H7240" s="175"/>
      <c r="I7240" s="175"/>
      <c r="J7240" s="175"/>
      <c r="K7240" s="176"/>
    </row>
    <row r="7241" spans="1:11" ht="21" customHeight="1">
      <c r="A7241" s="174"/>
      <c r="B7241" s="281"/>
      <c r="C7241" s="175"/>
      <c r="D7241" s="175"/>
      <c r="E7241" s="174"/>
      <c r="F7241" s="174"/>
      <c r="G7241" s="175"/>
      <c r="H7241" s="175"/>
      <c r="I7241" s="175"/>
      <c r="J7241" s="175"/>
      <c r="K7241" s="176"/>
    </row>
    <row r="7242" spans="1:11" ht="21" customHeight="1">
      <c r="A7242" s="174"/>
      <c r="B7242" s="281"/>
      <c r="C7242" s="175"/>
      <c r="D7242" s="175"/>
      <c r="E7242" s="174"/>
      <c r="F7242" s="174"/>
      <c r="G7242" s="175"/>
      <c r="H7242" s="175"/>
      <c r="I7242" s="175"/>
      <c r="J7242" s="175"/>
      <c r="K7242" s="176"/>
    </row>
    <row r="7243" spans="1:11" ht="21" customHeight="1">
      <c r="A7243" s="174"/>
      <c r="B7243" s="281"/>
      <c r="C7243" s="175"/>
      <c r="D7243" s="175"/>
      <c r="E7243" s="174"/>
      <c r="F7243" s="174"/>
      <c r="G7243" s="175"/>
      <c r="H7243" s="175"/>
      <c r="I7243" s="175"/>
      <c r="J7243" s="175"/>
      <c r="K7243" s="176"/>
    </row>
    <row r="7244" spans="1:11" ht="21" customHeight="1">
      <c r="A7244" s="174"/>
      <c r="B7244" s="281"/>
      <c r="C7244" s="175"/>
      <c r="D7244" s="175"/>
      <c r="E7244" s="174"/>
      <c r="F7244" s="174"/>
      <c r="G7244" s="175"/>
      <c r="H7244" s="175"/>
      <c r="I7244" s="175"/>
      <c r="J7244" s="175"/>
      <c r="K7244" s="176"/>
    </row>
    <row r="7245" spans="1:11" ht="21" customHeight="1">
      <c r="A7245" s="174"/>
      <c r="B7245" s="281"/>
      <c r="C7245" s="175"/>
      <c r="D7245" s="175"/>
      <c r="E7245" s="174"/>
      <c r="F7245" s="174"/>
      <c r="G7245" s="175"/>
      <c r="H7245" s="175"/>
      <c r="I7245" s="175"/>
      <c r="J7245" s="175"/>
      <c r="K7245" s="176"/>
    </row>
    <row r="7246" spans="1:11" ht="21" customHeight="1">
      <c r="A7246" s="174"/>
      <c r="B7246" s="281"/>
      <c r="C7246" s="175"/>
      <c r="D7246" s="175"/>
      <c r="E7246" s="174"/>
      <c r="F7246" s="174"/>
      <c r="G7246" s="175"/>
      <c r="H7246" s="175"/>
      <c r="I7246" s="175"/>
      <c r="J7246" s="175"/>
      <c r="K7246" s="176"/>
    </row>
    <row r="7247" spans="1:11" ht="21" customHeight="1">
      <c r="A7247" s="174"/>
      <c r="B7247" s="281"/>
      <c r="C7247" s="175"/>
      <c r="D7247" s="175"/>
      <c r="E7247" s="174"/>
      <c r="F7247" s="174"/>
      <c r="G7247" s="175"/>
      <c r="H7247" s="175"/>
      <c r="I7247" s="175"/>
      <c r="J7247" s="175"/>
      <c r="K7247" s="176"/>
    </row>
    <row r="7248" spans="1:11" ht="21" customHeight="1">
      <c r="A7248" s="174"/>
      <c r="B7248" s="281"/>
      <c r="C7248" s="175"/>
      <c r="D7248" s="175"/>
      <c r="E7248" s="174"/>
      <c r="F7248" s="174"/>
      <c r="G7248" s="175"/>
      <c r="H7248" s="175"/>
      <c r="I7248" s="175"/>
      <c r="J7248" s="175"/>
      <c r="K7248" s="176"/>
    </row>
    <row r="7249" spans="1:11" ht="21" customHeight="1">
      <c r="A7249" s="174"/>
      <c r="B7249" s="281"/>
      <c r="C7249" s="175"/>
      <c r="D7249" s="175"/>
      <c r="E7249" s="174"/>
      <c r="F7249" s="174"/>
      <c r="G7249" s="175"/>
      <c r="H7249" s="175"/>
      <c r="I7249" s="175"/>
      <c r="J7249" s="175"/>
      <c r="K7249" s="176"/>
    </row>
    <row r="7250" spans="1:11" ht="21" customHeight="1">
      <c r="A7250" s="174"/>
      <c r="B7250" s="281"/>
      <c r="C7250" s="175"/>
      <c r="D7250" s="175"/>
      <c r="E7250" s="174"/>
      <c r="F7250" s="174"/>
      <c r="G7250" s="175"/>
      <c r="H7250" s="175"/>
      <c r="I7250" s="175"/>
      <c r="J7250" s="175"/>
      <c r="K7250" s="176"/>
    </row>
    <row r="7251" spans="1:11" ht="21" customHeight="1">
      <c r="A7251" s="174"/>
      <c r="B7251" s="281"/>
      <c r="C7251" s="175"/>
      <c r="D7251" s="175"/>
      <c r="E7251" s="174"/>
      <c r="F7251" s="174"/>
      <c r="G7251" s="175"/>
      <c r="H7251" s="175"/>
      <c r="I7251" s="175"/>
      <c r="J7251" s="175"/>
      <c r="K7251" s="176"/>
    </row>
    <row r="7252" spans="1:11" ht="21" customHeight="1">
      <c r="A7252" s="174"/>
      <c r="B7252" s="281"/>
      <c r="C7252" s="175"/>
      <c r="D7252" s="175"/>
      <c r="E7252" s="174"/>
      <c r="F7252" s="174"/>
      <c r="G7252" s="175"/>
      <c r="H7252" s="175"/>
      <c r="I7252" s="175"/>
      <c r="J7252" s="175"/>
      <c r="K7252" s="176"/>
    </row>
    <row r="7253" spans="1:11" ht="21" customHeight="1">
      <c r="A7253" s="174"/>
      <c r="B7253" s="281"/>
      <c r="C7253" s="175"/>
      <c r="D7253" s="175"/>
      <c r="E7253" s="174"/>
      <c r="F7253" s="174"/>
      <c r="G7253" s="175"/>
      <c r="H7253" s="175"/>
      <c r="I7253" s="175"/>
      <c r="J7253" s="175"/>
      <c r="K7253" s="176"/>
    </row>
    <row r="7254" spans="1:11" ht="21" customHeight="1">
      <c r="A7254" s="174"/>
      <c r="B7254" s="281"/>
      <c r="C7254" s="175"/>
      <c r="D7254" s="175"/>
      <c r="E7254" s="174"/>
      <c r="F7254" s="174"/>
      <c r="G7254" s="175"/>
      <c r="H7254" s="175"/>
      <c r="I7254" s="175"/>
      <c r="J7254" s="175"/>
      <c r="K7254" s="176"/>
    </row>
    <row r="7255" spans="1:11" ht="21" customHeight="1">
      <c r="A7255" s="174"/>
      <c r="B7255" s="281"/>
      <c r="C7255" s="175"/>
      <c r="D7255" s="175"/>
      <c r="E7255" s="174"/>
      <c r="F7255" s="174"/>
      <c r="G7255" s="175"/>
      <c r="H7255" s="175"/>
      <c r="I7255" s="175"/>
      <c r="J7255" s="175"/>
      <c r="K7255" s="176"/>
    </row>
    <row r="7256" spans="1:11" ht="21" customHeight="1">
      <c r="A7256" s="174"/>
      <c r="B7256" s="281"/>
      <c r="C7256" s="175"/>
      <c r="D7256" s="175"/>
      <c r="E7256" s="174"/>
      <c r="F7256" s="174"/>
      <c r="G7256" s="175"/>
      <c r="H7256" s="175"/>
      <c r="I7256" s="175"/>
      <c r="J7256" s="175"/>
      <c r="K7256" s="176"/>
    </row>
    <row r="7257" spans="1:11" ht="21" customHeight="1">
      <c r="A7257" s="174"/>
      <c r="B7257" s="281"/>
      <c r="C7257" s="175"/>
      <c r="D7257" s="175"/>
      <c r="E7257" s="174"/>
      <c r="F7257" s="174"/>
      <c r="G7257" s="175"/>
      <c r="H7257" s="175"/>
      <c r="I7257" s="175"/>
      <c r="J7257" s="175"/>
      <c r="K7257" s="176"/>
    </row>
    <row r="7258" spans="1:11" ht="21" customHeight="1">
      <c r="A7258" s="174"/>
      <c r="B7258" s="281"/>
      <c r="C7258" s="175"/>
      <c r="D7258" s="175"/>
      <c r="E7258" s="174"/>
      <c r="F7258" s="174"/>
      <c r="G7258" s="175"/>
      <c r="H7258" s="175"/>
      <c r="I7258" s="175"/>
      <c r="J7258" s="175"/>
      <c r="K7258" s="176"/>
    </row>
    <row r="7259" spans="1:11" ht="21" customHeight="1">
      <c r="A7259" s="174"/>
      <c r="B7259" s="281"/>
      <c r="C7259" s="175"/>
      <c r="D7259" s="175"/>
      <c r="E7259" s="174"/>
      <c r="F7259" s="174"/>
      <c r="G7259" s="175"/>
      <c r="H7259" s="175"/>
      <c r="I7259" s="175"/>
      <c r="J7259" s="175"/>
      <c r="K7259" s="176"/>
    </row>
    <row r="7260" spans="1:11" ht="21" customHeight="1">
      <c r="A7260" s="174"/>
      <c r="B7260" s="281"/>
      <c r="C7260" s="175"/>
      <c r="D7260" s="175"/>
      <c r="E7260" s="174"/>
      <c r="F7260" s="174"/>
      <c r="G7260" s="175"/>
      <c r="H7260" s="175"/>
      <c r="I7260" s="175"/>
      <c r="J7260" s="175"/>
      <c r="K7260" s="176"/>
    </row>
    <row r="7261" spans="1:11" ht="21" customHeight="1">
      <c r="A7261" s="174"/>
      <c r="B7261" s="281"/>
      <c r="C7261" s="175"/>
      <c r="D7261" s="175"/>
      <c r="E7261" s="174"/>
      <c r="F7261" s="174"/>
      <c r="G7261" s="175"/>
      <c r="H7261" s="175"/>
      <c r="I7261" s="175"/>
      <c r="J7261" s="175"/>
      <c r="K7261" s="176"/>
    </row>
    <row r="7262" spans="1:11" ht="21" customHeight="1">
      <c r="A7262" s="174"/>
      <c r="B7262" s="281"/>
      <c r="C7262" s="175"/>
      <c r="D7262" s="175"/>
      <c r="E7262" s="174"/>
      <c r="F7262" s="174"/>
      <c r="G7262" s="175"/>
      <c r="H7262" s="175"/>
      <c r="I7262" s="175"/>
      <c r="J7262" s="175"/>
      <c r="K7262" s="176"/>
    </row>
    <row r="7263" spans="1:11" ht="21" customHeight="1">
      <c r="A7263" s="174"/>
      <c r="B7263" s="281"/>
      <c r="C7263" s="175"/>
      <c r="D7263" s="175"/>
      <c r="E7263" s="174"/>
      <c r="F7263" s="174"/>
      <c r="G7263" s="175"/>
      <c r="H7263" s="175"/>
      <c r="I7263" s="175"/>
      <c r="J7263" s="175"/>
      <c r="K7263" s="176"/>
    </row>
    <row r="7264" spans="1:11" ht="21" customHeight="1">
      <c r="A7264" s="174"/>
      <c r="B7264" s="281"/>
      <c r="C7264" s="175"/>
      <c r="D7264" s="175"/>
      <c r="E7264" s="174"/>
      <c r="F7264" s="174"/>
      <c r="G7264" s="175"/>
      <c r="H7264" s="175"/>
      <c r="I7264" s="175"/>
      <c r="J7264" s="175"/>
      <c r="K7264" s="176"/>
    </row>
    <row r="7265" spans="1:11" ht="21" customHeight="1">
      <c r="A7265" s="174"/>
      <c r="B7265" s="281"/>
      <c r="C7265" s="175"/>
      <c r="D7265" s="175"/>
      <c r="E7265" s="174"/>
      <c r="F7265" s="174"/>
      <c r="G7265" s="175"/>
      <c r="H7265" s="175"/>
      <c r="I7265" s="175"/>
      <c r="J7265" s="175"/>
      <c r="K7265" s="176"/>
    </row>
    <row r="7266" spans="1:11" ht="21" customHeight="1">
      <c r="A7266" s="174"/>
      <c r="B7266" s="281"/>
      <c r="C7266" s="175"/>
      <c r="D7266" s="175"/>
      <c r="E7266" s="174"/>
      <c r="F7266" s="174"/>
      <c r="G7266" s="175"/>
      <c r="H7266" s="175"/>
      <c r="I7266" s="175"/>
      <c r="J7266" s="175"/>
      <c r="K7266" s="176"/>
    </row>
    <row r="7267" spans="1:11" ht="21" customHeight="1">
      <c r="A7267" s="174"/>
      <c r="B7267" s="281"/>
      <c r="C7267" s="175"/>
      <c r="D7267" s="175"/>
      <c r="E7267" s="174"/>
      <c r="F7267" s="174"/>
      <c r="G7267" s="175"/>
      <c r="H7267" s="175"/>
      <c r="I7267" s="175"/>
      <c r="J7267" s="175"/>
      <c r="K7267" s="176"/>
    </row>
    <row r="7268" spans="1:11" ht="21" customHeight="1">
      <c r="A7268" s="174"/>
      <c r="B7268" s="281"/>
      <c r="C7268" s="175"/>
      <c r="D7268" s="175"/>
      <c r="E7268" s="174"/>
      <c r="F7268" s="174"/>
      <c r="G7268" s="175"/>
      <c r="H7268" s="175"/>
      <c r="I7268" s="175"/>
      <c r="J7268" s="175"/>
      <c r="K7268" s="176"/>
    </row>
    <row r="7269" spans="1:11" ht="21" customHeight="1">
      <c r="A7269" s="174"/>
      <c r="B7269" s="281"/>
      <c r="C7269" s="175"/>
      <c r="D7269" s="175"/>
      <c r="E7269" s="174"/>
      <c r="F7269" s="174"/>
      <c r="G7269" s="175"/>
      <c r="H7269" s="175"/>
      <c r="I7269" s="175"/>
      <c r="J7269" s="175"/>
      <c r="K7269" s="176"/>
    </row>
    <row r="7270" spans="1:11" ht="21" customHeight="1">
      <c r="A7270" s="174"/>
      <c r="B7270" s="281"/>
      <c r="C7270" s="175"/>
      <c r="D7270" s="175"/>
      <c r="E7270" s="174"/>
      <c r="F7270" s="174"/>
      <c r="G7270" s="175"/>
      <c r="H7270" s="175"/>
      <c r="I7270" s="175"/>
      <c r="J7270" s="175"/>
      <c r="K7270" s="176"/>
    </row>
    <row r="7271" spans="1:11" ht="21" customHeight="1">
      <c r="A7271" s="174"/>
      <c r="B7271" s="281"/>
      <c r="C7271" s="175"/>
      <c r="D7271" s="175"/>
      <c r="E7271" s="174"/>
      <c r="F7271" s="174"/>
      <c r="G7271" s="175"/>
      <c r="H7271" s="175"/>
      <c r="I7271" s="175"/>
      <c r="J7271" s="175"/>
      <c r="K7271" s="176"/>
    </row>
    <row r="7272" spans="1:11" ht="21" customHeight="1">
      <c r="A7272" s="174"/>
      <c r="B7272" s="281"/>
      <c r="C7272" s="175"/>
      <c r="D7272" s="175"/>
      <c r="E7272" s="174"/>
      <c r="F7272" s="174"/>
      <c r="G7272" s="175"/>
      <c r="H7272" s="175"/>
      <c r="I7272" s="175"/>
      <c r="J7272" s="175"/>
      <c r="K7272" s="176"/>
    </row>
    <row r="7273" spans="1:11" ht="21" customHeight="1">
      <c r="A7273" s="174"/>
      <c r="B7273" s="281"/>
      <c r="C7273" s="175"/>
      <c r="D7273" s="175"/>
      <c r="E7273" s="174"/>
      <c r="F7273" s="174"/>
      <c r="G7273" s="175"/>
      <c r="H7273" s="175"/>
      <c r="I7273" s="175"/>
      <c r="J7273" s="175"/>
      <c r="K7273" s="176"/>
    </row>
    <row r="7274" spans="1:11" ht="21" customHeight="1">
      <c r="A7274" s="174"/>
      <c r="B7274" s="281"/>
      <c r="C7274" s="175"/>
      <c r="D7274" s="175"/>
      <c r="E7274" s="174"/>
      <c r="F7274" s="174"/>
      <c r="G7274" s="175"/>
      <c r="H7274" s="175"/>
      <c r="I7274" s="175"/>
      <c r="J7274" s="175"/>
      <c r="K7274" s="176"/>
    </row>
    <row r="7275" spans="1:11" ht="21" customHeight="1">
      <c r="A7275" s="174"/>
      <c r="B7275" s="281"/>
      <c r="C7275" s="175"/>
      <c r="D7275" s="175"/>
      <c r="E7275" s="174"/>
      <c r="F7275" s="174"/>
      <c r="G7275" s="175"/>
      <c r="H7275" s="175"/>
      <c r="I7275" s="175"/>
      <c r="J7275" s="175"/>
      <c r="K7275" s="176"/>
    </row>
    <row r="7276" spans="1:11" ht="21" customHeight="1">
      <c r="A7276" s="174"/>
      <c r="B7276" s="281"/>
      <c r="C7276" s="175"/>
      <c r="D7276" s="175"/>
      <c r="E7276" s="174"/>
      <c r="F7276" s="174"/>
      <c r="G7276" s="175"/>
      <c r="H7276" s="175"/>
      <c r="I7276" s="175"/>
      <c r="J7276" s="175"/>
      <c r="K7276" s="176"/>
    </row>
    <row r="7277" spans="1:11" ht="21" customHeight="1">
      <c r="A7277" s="174"/>
      <c r="B7277" s="281"/>
      <c r="C7277" s="175"/>
      <c r="D7277" s="175"/>
      <c r="E7277" s="174"/>
      <c r="F7277" s="174"/>
      <c r="G7277" s="175"/>
      <c r="H7277" s="175"/>
      <c r="I7277" s="175"/>
      <c r="J7277" s="175"/>
      <c r="K7277" s="176"/>
    </row>
    <row r="7278" spans="1:11" ht="21" customHeight="1">
      <c r="A7278" s="174"/>
      <c r="B7278" s="281"/>
      <c r="C7278" s="175"/>
      <c r="D7278" s="175"/>
      <c r="E7278" s="174"/>
      <c r="F7278" s="174"/>
      <c r="G7278" s="175"/>
      <c r="H7278" s="175"/>
      <c r="I7278" s="175"/>
      <c r="J7278" s="175"/>
      <c r="K7278" s="176"/>
    </row>
    <row r="7279" spans="1:11" ht="21" customHeight="1">
      <c r="A7279" s="174"/>
      <c r="B7279" s="281"/>
      <c r="C7279" s="175"/>
      <c r="D7279" s="175"/>
      <c r="E7279" s="174"/>
      <c r="F7279" s="174"/>
      <c r="G7279" s="175"/>
      <c r="H7279" s="175"/>
      <c r="I7279" s="175"/>
      <c r="J7279" s="175"/>
      <c r="K7279" s="176"/>
    </row>
    <row r="7280" spans="1:11" ht="21" customHeight="1">
      <c r="A7280" s="174"/>
      <c r="B7280" s="281"/>
      <c r="C7280" s="175"/>
      <c r="D7280" s="175"/>
      <c r="E7280" s="174"/>
      <c r="F7280" s="174"/>
      <c r="G7280" s="175"/>
      <c r="H7280" s="175"/>
      <c r="I7280" s="175"/>
      <c r="J7280" s="175"/>
      <c r="K7280" s="176"/>
    </row>
    <row r="7281" spans="1:11" ht="21" customHeight="1">
      <c r="A7281" s="174"/>
      <c r="B7281" s="281"/>
      <c r="C7281" s="175"/>
      <c r="D7281" s="175"/>
      <c r="E7281" s="174"/>
      <c r="F7281" s="174"/>
      <c r="G7281" s="175"/>
      <c r="H7281" s="175"/>
      <c r="I7281" s="175"/>
      <c r="J7281" s="175"/>
      <c r="K7281" s="176"/>
    </row>
    <row r="7282" spans="1:11" ht="21" customHeight="1">
      <c r="A7282" s="174"/>
      <c r="B7282" s="281"/>
      <c r="C7282" s="175"/>
      <c r="D7282" s="175"/>
      <c r="E7282" s="174"/>
      <c r="F7282" s="174"/>
      <c r="G7282" s="175"/>
      <c r="H7282" s="175"/>
      <c r="I7282" s="175"/>
      <c r="J7282" s="175"/>
      <c r="K7282" s="176"/>
    </row>
    <row r="7283" spans="1:11" ht="21" customHeight="1">
      <c r="A7283" s="174"/>
      <c r="B7283" s="281"/>
      <c r="C7283" s="175"/>
      <c r="D7283" s="175"/>
      <c r="E7283" s="174"/>
      <c r="F7283" s="174"/>
      <c r="G7283" s="175"/>
      <c r="H7283" s="175"/>
      <c r="I7283" s="175"/>
      <c r="J7283" s="175"/>
      <c r="K7283" s="176"/>
    </row>
    <row r="7284" spans="1:11" ht="21" customHeight="1">
      <c r="A7284" s="174"/>
      <c r="B7284" s="281"/>
      <c r="C7284" s="175"/>
      <c r="D7284" s="175"/>
      <c r="E7284" s="174"/>
      <c r="F7284" s="174"/>
      <c r="G7284" s="175"/>
      <c r="H7284" s="175"/>
      <c r="I7284" s="175"/>
      <c r="J7284" s="175"/>
      <c r="K7284" s="176"/>
    </row>
    <row r="7285" spans="1:11" ht="21" customHeight="1">
      <c r="A7285" s="174"/>
      <c r="B7285" s="281"/>
      <c r="C7285" s="175"/>
      <c r="D7285" s="175"/>
      <c r="E7285" s="174"/>
      <c r="F7285" s="174"/>
      <c r="G7285" s="175"/>
      <c r="H7285" s="175"/>
      <c r="I7285" s="175"/>
      <c r="J7285" s="175"/>
      <c r="K7285" s="176"/>
    </row>
    <row r="7286" spans="1:11" ht="21" customHeight="1">
      <c r="A7286" s="174"/>
      <c r="B7286" s="281"/>
      <c r="C7286" s="175"/>
      <c r="D7286" s="175"/>
      <c r="E7286" s="174"/>
      <c r="F7286" s="174"/>
      <c r="G7286" s="175"/>
      <c r="H7286" s="175"/>
      <c r="I7286" s="175"/>
      <c r="J7286" s="175"/>
      <c r="K7286" s="176"/>
    </row>
    <row r="7287" spans="1:11" ht="21" customHeight="1">
      <c r="A7287" s="174"/>
      <c r="B7287" s="281"/>
      <c r="C7287" s="175"/>
      <c r="D7287" s="175"/>
      <c r="E7287" s="174"/>
      <c r="F7287" s="174"/>
      <c r="G7287" s="175"/>
      <c r="H7287" s="175"/>
      <c r="I7287" s="175"/>
      <c r="J7287" s="175"/>
      <c r="K7287" s="176"/>
    </row>
    <row r="7288" spans="1:11" ht="21" customHeight="1">
      <c r="A7288" s="174"/>
      <c r="B7288" s="281"/>
      <c r="C7288" s="175"/>
      <c r="D7288" s="175"/>
      <c r="E7288" s="174"/>
      <c r="F7288" s="174"/>
      <c r="G7288" s="175"/>
      <c r="H7288" s="175"/>
      <c r="I7288" s="175"/>
      <c r="J7288" s="175"/>
      <c r="K7288" s="176"/>
    </row>
    <row r="7289" spans="1:11" ht="21" customHeight="1">
      <c r="A7289" s="174"/>
      <c r="B7289" s="281"/>
      <c r="C7289" s="175"/>
      <c r="D7289" s="175"/>
      <c r="E7289" s="174"/>
      <c r="F7289" s="174"/>
      <c r="G7289" s="175"/>
      <c r="H7289" s="175"/>
      <c r="I7289" s="175"/>
      <c r="J7289" s="175"/>
      <c r="K7289" s="176"/>
    </row>
    <row r="7290" spans="1:11" ht="21" customHeight="1">
      <c r="A7290" s="174"/>
      <c r="B7290" s="281"/>
      <c r="C7290" s="175"/>
      <c r="D7290" s="175"/>
      <c r="E7290" s="174"/>
      <c r="F7290" s="174"/>
      <c r="G7290" s="175"/>
      <c r="H7290" s="175"/>
      <c r="I7290" s="175"/>
      <c r="J7290" s="175"/>
      <c r="K7290" s="176"/>
    </row>
    <row r="7291" spans="1:11" ht="21" customHeight="1">
      <c r="A7291" s="174"/>
      <c r="B7291" s="281"/>
      <c r="C7291" s="175"/>
      <c r="D7291" s="175"/>
      <c r="E7291" s="174"/>
      <c r="F7291" s="174"/>
      <c r="G7291" s="175"/>
      <c r="H7291" s="175"/>
      <c r="I7291" s="175"/>
      <c r="J7291" s="175"/>
      <c r="K7291" s="176"/>
    </row>
    <row r="7292" spans="1:11" ht="21" customHeight="1">
      <c r="A7292" s="174"/>
      <c r="B7292" s="281"/>
      <c r="C7292" s="175"/>
      <c r="D7292" s="175"/>
      <c r="E7292" s="174"/>
      <c r="F7292" s="174"/>
      <c r="G7292" s="175"/>
      <c r="H7292" s="175"/>
      <c r="I7292" s="175"/>
      <c r="J7292" s="175"/>
      <c r="K7292" s="176"/>
    </row>
    <row r="7293" spans="1:11" ht="21" customHeight="1">
      <c r="A7293" s="174"/>
      <c r="B7293" s="281"/>
      <c r="C7293" s="175"/>
      <c r="D7293" s="175"/>
      <c r="E7293" s="174"/>
      <c r="F7293" s="174"/>
      <c r="G7293" s="175"/>
      <c r="H7293" s="175"/>
      <c r="I7293" s="175"/>
      <c r="J7293" s="175"/>
      <c r="K7293" s="176"/>
    </row>
    <row r="7294" spans="1:11" ht="21" customHeight="1">
      <c r="A7294" s="174"/>
      <c r="B7294" s="281"/>
      <c r="C7294" s="175"/>
      <c r="D7294" s="175"/>
      <c r="E7294" s="174"/>
      <c r="F7294" s="174"/>
      <c r="G7294" s="175"/>
      <c r="H7294" s="175"/>
      <c r="I7294" s="175"/>
      <c r="J7294" s="175"/>
      <c r="K7294" s="176"/>
    </row>
    <row r="7295" spans="1:11" ht="21" customHeight="1">
      <c r="A7295" s="174"/>
      <c r="B7295" s="281"/>
      <c r="C7295" s="175"/>
      <c r="D7295" s="175"/>
      <c r="E7295" s="174"/>
      <c r="F7295" s="174"/>
      <c r="G7295" s="175"/>
      <c r="H7295" s="175"/>
      <c r="I7295" s="175"/>
      <c r="J7295" s="175"/>
      <c r="K7295" s="176"/>
    </row>
    <row r="7296" spans="1:11" ht="21" customHeight="1">
      <c r="A7296" s="174"/>
      <c r="B7296" s="281"/>
      <c r="C7296" s="175"/>
      <c r="D7296" s="175"/>
      <c r="E7296" s="174"/>
      <c r="F7296" s="174"/>
      <c r="G7296" s="175"/>
      <c r="H7296" s="175"/>
      <c r="I7296" s="175"/>
      <c r="J7296" s="175"/>
      <c r="K7296" s="176"/>
    </row>
    <row r="7297" spans="1:11" ht="21" customHeight="1">
      <c r="A7297" s="174"/>
      <c r="B7297" s="281"/>
      <c r="C7297" s="175"/>
      <c r="D7297" s="175"/>
      <c r="E7297" s="174"/>
      <c r="F7297" s="174"/>
      <c r="G7297" s="175"/>
      <c r="H7297" s="175"/>
      <c r="I7297" s="175"/>
      <c r="J7297" s="175"/>
      <c r="K7297" s="176"/>
    </row>
    <row r="7298" spans="1:11" ht="21" customHeight="1">
      <c r="A7298" s="174"/>
      <c r="B7298" s="281"/>
      <c r="C7298" s="175"/>
      <c r="D7298" s="175"/>
      <c r="E7298" s="174"/>
      <c r="F7298" s="174"/>
      <c r="G7298" s="175"/>
      <c r="H7298" s="175"/>
      <c r="I7298" s="175"/>
      <c r="J7298" s="175"/>
      <c r="K7298" s="176"/>
    </row>
    <row r="7299" spans="1:11" ht="21" customHeight="1">
      <c r="A7299" s="174"/>
      <c r="B7299" s="281"/>
      <c r="C7299" s="175"/>
      <c r="D7299" s="175"/>
      <c r="E7299" s="174"/>
      <c r="F7299" s="174"/>
      <c r="G7299" s="175"/>
      <c r="H7299" s="175"/>
      <c r="I7299" s="175"/>
      <c r="J7299" s="175"/>
      <c r="K7299" s="176"/>
    </row>
    <row r="7300" spans="1:11" ht="21" customHeight="1">
      <c r="A7300" s="174"/>
      <c r="B7300" s="281"/>
      <c r="C7300" s="175"/>
      <c r="D7300" s="175"/>
      <c r="E7300" s="174"/>
      <c r="F7300" s="174"/>
      <c r="G7300" s="175"/>
      <c r="H7300" s="175"/>
      <c r="I7300" s="175"/>
      <c r="J7300" s="175"/>
      <c r="K7300" s="176"/>
    </row>
    <row r="7301" spans="1:11" ht="21" customHeight="1">
      <c r="A7301" s="174"/>
      <c r="B7301" s="281"/>
      <c r="C7301" s="175"/>
      <c r="D7301" s="175"/>
      <c r="E7301" s="174"/>
      <c r="F7301" s="174"/>
      <c r="G7301" s="175"/>
      <c r="H7301" s="175"/>
      <c r="I7301" s="175"/>
      <c r="J7301" s="175"/>
      <c r="K7301" s="176"/>
    </row>
    <row r="7302" spans="1:11" ht="21" customHeight="1">
      <c r="A7302" s="174"/>
      <c r="B7302" s="281"/>
      <c r="C7302" s="175"/>
      <c r="D7302" s="175"/>
      <c r="E7302" s="174"/>
      <c r="F7302" s="174"/>
      <c r="G7302" s="175"/>
      <c r="H7302" s="175"/>
      <c r="I7302" s="175"/>
      <c r="J7302" s="175"/>
      <c r="K7302" s="176"/>
    </row>
    <row r="7303" spans="1:11" ht="21" customHeight="1">
      <c r="A7303" s="174"/>
      <c r="B7303" s="281"/>
      <c r="C7303" s="175"/>
      <c r="D7303" s="175"/>
      <c r="E7303" s="174"/>
      <c r="F7303" s="174"/>
      <c r="G7303" s="175"/>
      <c r="H7303" s="175"/>
      <c r="I7303" s="175"/>
      <c r="J7303" s="175"/>
      <c r="K7303" s="176"/>
    </row>
    <row r="7304" spans="1:11" ht="21" customHeight="1">
      <c r="A7304" s="174"/>
      <c r="B7304" s="281"/>
      <c r="C7304" s="175"/>
      <c r="D7304" s="175"/>
      <c r="E7304" s="174"/>
      <c r="F7304" s="174"/>
      <c r="G7304" s="175"/>
      <c r="H7304" s="175"/>
      <c r="I7304" s="175"/>
      <c r="J7304" s="175"/>
      <c r="K7304" s="176"/>
    </row>
    <row r="7305" spans="1:11" ht="21" customHeight="1">
      <c r="A7305" s="174"/>
      <c r="B7305" s="281"/>
      <c r="C7305" s="175"/>
      <c r="D7305" s="175"/>
      <c r="E7305" s="174"/>
      <c r="F7305" s="174"/>
      <c r="G7305" s="175"/>
      <c r="H7305" s="175"/>
      <c r="I7305" s="175"/>
      <c r="J7305" s="175"/>
      <c r="K7305" s="176"/>
    </row>
    <row r="7306" spans="1:11" ht="21" customHeight="1">
      <c r="A7306" s="174"/>
      <c r="B7306" s="281"/>
      <c r="C7306" s="175"/>
      <c r="D7306" s="175"/>
      <c r="E7306" s="174"/>
      <c r="F7306" s="174"/>
      <c r="G7306" s="175"/>
      <c r="H7306" s="175"/>
      <c r="I7306" s="175"/>
      <c r="J7306" s="175"/>
      <c r="K7306" s="176"/>
    </row>
    <row r="7307" spans="1:11" ht="21" customHeight="1">
      <c r="A7307" s="174"/>
      <c r="B7307" s="281"/>
      <c r="C7307" s="175"/>
      <c r="D7307" s="175"/>
      <c r="E7307" s="174"/>
      <c r="F7307" s="174"/>
      <c r="G7307" s="175"/>
      <c r="H7307" s="175"/>
      <c r="I7307" s="175"/>
      <c r="J7307" s="175"/>
      <c r="K7307" s="176"/>
    </row>
    <row r="7308" spans="1:11" ht="21" customHeight="1">
      <c r="A7308" s="174"/>
      <c r="B7308" s="281"/>
      <c r="C7308" s="175"/>
      <c r="D7308" s="175"/>
      <c r="E7308" s="174"/>
      <c r="F7308" s="174"/>
      <c r="G7308" s="175"/>
      <c r="H7308" s="175"/>
      <c r="I7308" s="175"/>
      <c r="J7308" s="175"/>
      <c r="K7308" s="176"/>
    </row>
    <row r="7309" spans="1:11" ht="21" customHeight="1">
      <c r="A7309" s="174"/>
      <c r="B7309" s="281"/>
      <c r="C7309" s="175"/>
      <c r="D7309" s="175"/>
      <c r="E7309" s="174"/>
      <c r="F7309" s="174"/>
      <c r="G7309" s="175"/>
      <c r="H7309" s="175"/>
      <c r="I7309" s="175"/>
      <c r="J7309" s="175"/>
      <c r="K7309" s="176"/>
    </row>
    <row r="7310" spans="1:11" ht="21" customHeight="1">
      <c r="A7310" s="174"/>
      <c r="B7310" s="281"/>
      <c r="C7310" s="175"/>
      <c r="D7310" s="175"/>
      <c r="E7310" s="174"/>
      <c r="F7310" s="174"/>
      <c r="G7310" s="175"/>
      <c r="H7310" s="175"/>
      <c r="I7310" s="175"/>
      <c r="J7310" s="175"/>
      <c r="K7310" s="176"/>
    </row>
    <row r="7311" spans="1:11" ht="21" customHeight="1">
      <c r="A7311" s="174"/>
      <c r="B7311" s="281"/>
      <c r="C7311" s="175"/>
      <c r="D7311" s="175"/>
      <c r="E7311" s="174"/>
      <c r="F7311" s="174"/>
      <c r="G7311" s="175"/>
      <c r="H7311" s="175"/>
      <c r="I7311" s="175"/>
      <c r="J7311" s="175"/>
      <c r="K7311" s="176"/>
    </row>
    <row r="7312" spans="1:11" ht="21" customHeight="1">
      <c r="A7312" s="174"/>
      <c r="B7312" s="281"/>
      <c r="C7312" s="175"/>
      <c r="D7312" s="175"/>
      <c r="E7312" s="174"/>
      <c r="F7312" s="174"/>
      <c r="G7312" s="175"/>
      <c r="H7312" s="175"/>
      <c r="I7312" s="175"/>
      <c r="J7312" s="175"/>
      <c r="K7312" s="176"/>
    </row>
    <row r="7313" spans="1:11" ht="21" customHeight="1">
      <c r="A7313" s="174"/>
      <c r="B7313" s="281"/>
      <c r="C7313" s="175"/>
      <c r="D7313" s="175"/>
      <c r="E7313" s="174"/>
      <c r="F7313" s="174"/>
      <c r="G7313" s="175"/>
      <c r="H7313" s="175"/>
      <c r="I7313" s="175"/>
      <c r="J7313" s="175"/>
      <c r="K7313" s="176"/>
    </row>
    <row r="7314" spans="1:11" ht="21" customHeight="1">
      <c r="A7314" s="174"/>
      <c r="B7314" s="281"/>
      <c r="C7314" s="175"/>
      <c r="D7314" s="175"/>
      <c r="E7314" s="174"/>
      <c r="F7314" s="174"/>
      <c r="G7314" s="175"/>
      <c r="H7314" s="175"/>
      <c r="I7314" s="175"/>
      <c r="J7314" s="175"/>
      <c r="K7314" s="176"/>
    </row>
    <row r="7315" spans="1:11" ht="21" customHeight="1">
      <c r="A7315" s="174"/>
      <c r="B7315" s="281"/>
      <c r="C7315" s="175"/>
      <c r="D7315" s="175"/>
      <c r="E7315" s="174"/>
      <c r="F7315" s="174"/>
      <c r="G7315" s="175"/>
      <c r="H7315" s="175"/>
      <c r="I7315" s="175"/>
      <c r="J7315" s="175"/>
      <c r="K7315" s="176"/>
    </row>
    <row r="7316" spans="1:11" ht="21" customHeight="1">
      <c r="A7316" s="174"/>
      <c r="B7316" s="281"/>
      <c r="C7316" s="175"/>
      <c r="D7316" s="175"/>
      <c r="E7316" s="174"/>
      <c r="F7316" s="174"/>
      <c r="G7316" s="175"/>
      <c r="H7316" s="175"/>
      <c r="I7316" s="175"/>
      <c r="J7316" s="175"/>
      <c r="K7316" s="176"/>
    </row>
    <row r="7317" spans="1:11" ht="21" customHeight="1">
      <c r="A7317" s="174"/>
      <c r="B7317" s="281"/>
      <c r="C7317" s="175"/>
      <c r="D7317" s="175"/>
      <c r="E7317" s="174"/>
      <c r="F7317" s="174"/>
      <c r="G7317" s="175"/>
      <c r="H7317" s="175"/>
      <c r="I7317" s="175"/>
      <c r="J7317" s="175"/>
      <c r="K7317" s="176"/>
    </row>
    <row r="7318" spans="1:11" ht="21" customHeight="1">
      <c r="A7318" s="174"/>
      <c r="B7318" s="281"/>
      <c r="C7318" s="175"/>
      <c r="D7318" s="175"/>
      <c r="E7318" s="174"/>
      <c r="F7318" s="174"/>
      <c r="G7318" s="175"/>
      <c r="H7318" s="175"/>
      <c r="I7318" s="175"/>
      <c r="J7318" s="175"/>
      <c r="K7318" s="176"/>
    </row>
    <row r="7319" spans="1:11" ht="21" customHeight="1">
      <c r="A7319" s="174"/>
      <c r="B7319" s="281"/>
      <c r="C7319" s="175"/>
      <c r="D7319" s="175"/>
      <c r="E7319" s="174"/>
      <c r="F7319" s="174"/>
      <c r="G7319" s="175"/>
      <c r="H7319" s="175"/>
      <c r="I7319" s="175"/>
      <c r="J7319" s="175"/>
      <c r="K7319" s="176"/>
    </row>
    <row r="7320" spans="1:11" ht="21" customHeight="1">
      <c r="A7320" s="174"/>
      <c r="B7320" s="281"/>
      <c r="C7320" s="175"/>
      <c r="D7320" s="175"/>
      <c r="E7320" s="174"/>
      <c r="F7320" s="174"/>
      <c r="G7320" s="175"/>
      <c r="H7320" s="175"/>
      <c r="I7320" s="175"/>
      <c r="J7320" s="175"/>
      <c r="K7320" s="176"/>
    </row>
    <row r="7321" spans="1:11" ht="21" customHeight="1">
      <c r="A7321" s="174"/>
      <c r="B7321" s="281"/>
      <c r="C7321" s="175"/>
      <c r="D7321" s="175"/>
      <c r="E7321" s="174"/>
      <c r="F7321" s="174"/>
      <c r="G7321" s="175"/>
      <c r="H7321" s="175"/>
      <c r="I7321" s="175"/>
      <c r="J7321" s="175"/>
      <c r="K7321" s="176"/>
    </row>
    <row r="7322" spans="1:11" ht="21" customHeight="1">
      <c r="A7322" s="174"/>
      <c r="B7322" s="281"/>
      <c r="C7322" s="175"/>
      <c r="D7322" s="175"/>
      <c r="E7322" s="174"/>
      <c r="F7322" s="174"/>
      <c r="G7322" s="175"/>
      <c r="H7322" s="175"/>
      <c r="I7322" s="175"/>
      <c r="J7322" s="175"/>
      <c r="K7322" s="176"/>
    </row>
    <row r="7323" spans="1:11" ht="21" customHeight="1">
      <c r="A7323" s="174"/>
      <c r="B7323" s="281"/>
      <c r="C7323" s="175"/>
      <c r="D7323" s="175"/>
      <c r="E7323" s="174"/>
      <c r="F7323" s="174"/>
      <c r="G7323" s="175"/>
      <c r="H7323" s="175"/>
      <c r="I7323" s="175"/>
      <c r="J7323" s="175"/>
      <c r="K7323" s="176"/>
    </row>
    <row r="7324" spans="1:11" ht="21" customHeight="1">
      <c r="A7324" s="174"/>
      <c r="B7324" s="281"/>
      <c r="C7324" s="175"/>
      <c r="D7324" s="175"/>
      <c r="E7324" s="174"/>
      <c r="F7324" s="174"/>
      <c r="G7324" s="175"/>
      <c r="H7324" s="175"/>
      <c r="I7324" s="175"/>
      <c r="J7324" s="175"/>
      <c r="K7324" s="176"/>
    </row>
    <row r="7325" spans="1:11" ht="21" customHeight="1">
      <c r="A7325" s="174"/>
      <c r="B7325" s="281"/>
      <c r="C7325" s="175"/>
      <c r="D7325" s="175"/>
      <c r="E7325" s="174"/>
      <c r="F7325" s="174"/>
      <c r="G7325" s="175"/>
      <c r="H7325" s="175"/>
      <c r="I7325" s="175"/>
      <c r="J7325" s="175"/>
      <c r="K7325" s="176"/>
    </row>
    <row r="7326" spans="1:11" ht="21" customHeight="1">
      <c r="A7326" s="174"/>
      <c r="B7326" s="281"/>
      <c r="C7326" s="175"/>
      <c r="D7326" s="175"/>
      <c r="E7326" s="174"/>
      <c r="F7326" s="174"/>
      <c r="G7326" s="175"/>
      <c r="H7326" s="175"/>
      <c r="I7326" s="175"/>
      <c r="J7326" s="175"/>
      <c r="K7326" s="176"/>
    </row>
    <row r="7327" spans="1:11" ht="21" customHeight="1">
      <c r="A7327" s="174"/>
      <c r="B7327" s="281"/>
      <c r="C7327" s="175"/>
      <c r="D7327" s="175"/>
      <c r="E7327" s="174"/>
      <c r="F7327" s="174"/>
      <c r="G7327" s="175"/>
      <c r="H7327" s="175"/>
      <c r="I7327" s="175"/>
      <c r="J7327" s="175"/>
      <c r="K7327" s="176"/>
    </row>
    <row r="7328" spans="1:11" ht="21" customHeight="1">
      <c r="A7328" s="174"/>
      <c r="B7328" s="281"/>
      <c r="C7328" s="175"/>
      <c r="D7328" s="175"/>
      <c r="E7328" s="174"/>
      <c r="F7328" s="174"/>
      <c r="G7328" s="175"/>
      <c r="H7328" s="175"/>
      <c r="I7328" s="175"/>
      <c r="J7328" s="175"/>
      <c r="K7328" s="176"/>
    </row>
    <row r="7329" spans="1:11" ht="21" customHeight="1">
      <c r="A7329" s="174"/>
      <c r="B7329" s="281"/>
      <c r="C7329" s="175"/>
      <c r="D7329" s="175"/>
      <c r="E7329" s="174"/>
      <c r="F7329" s="174"/>
      <c r="G7329" s="175"/>
      <c r="H7329" s="175"/>
      <c r="I7329" s="175"/>
      <c r="J7329" s="175"/>
      <c r="K7329" s="176"/>
    </row>
    <row r="7330" spans="1:11" ht="21" customHeight="1">
      <c r="A7330" s="174"/>
      <c r="B7330" s="281"/>
      <c r="C7330" s="175"/>
      <c r="D7330" s="175"/>
      <c r="E7330" s="174"/>
      <c r="F7330" s="174"/>
      <c r="G7330" s="175"/>
      <c r="H7330" s="175"/>
      <c r="I7330" s="175"/>
      <c r="J7330" s="175"/>
      <c r="K7330" s="176"/>
    </row>
    <row r="7331" spans="1:11" ht="21" customHeight="1">
      <c r="A7331" s="174"/>
      <c r="B7331" s="281"/>
      <c r="C7331" s="175"/>
      <c r="D7331" s="175"/>
      <c r="E7331" s="174"/>
      <c r="F7331" s="174"/>
      <c r="G7331" s="175"/>
      <c r="H7331" s="175"/>
      <c r="I7331" s="175"/>
      <c r="J7331" s="175"/>
      <c r="K7331" s="176"/>
    </row>
    <row r="7332" spans="1:11" ht="21" customHeight="1">
      <c r="A7332" s="174"/>
      <c r="B7332" s="281"/>
      <c r="C7332" s="175"/>
      <c r="D7332" s="175"/>
      <c r="E7332" s="174"/>
      <c r="F7332" s="174"/>
      <c r="G7332" s="175"/>
      <c r="H7332" s="175"/>
      <c r="I7332" s="175"/>
      <c r="J7332" s="175"/>
      <c r="K7332" s="176"/>
    </row>
    <row r="7333" spans="1:11" ht="21" customHeight="1">
      <c r="A7333" s="174"/>
      <c r="B7333" s="281"/>
      <c r="C7333" s="175"/>
      <c r="D7333" s="175"/>
      <c r="E7333" s="174"/>
      <c r="F7333" s="174"/>
      <c r="G7333" s="175"/>
      <c r="H7333" s="175"/>
      <c r="I7333" s="175"/>
      <c r="J7333" s="175"/>
      <c r="K7333" s="176"/>
    </row>
    <row r="7334" spans="1:11" ht="21" customHeight="1">
      <c r="A7334" s="174"/>
      <c r="B7334" s="281"/>
      <c r="C7334" s="175"/>
      <c r="D7334" s="175"/>
      <c r="E7334" s="174"/>
      <c r="F7334" s="174"/>
      <c r="G7334" s="175"/>
      <c r="H7334" s="175"/>
      <c r="I7334" s="175"/>
      <c r="J7334" s="175"/>
      <c r="K7334" s="176"/>
    </row>
    <row r="7335" spans="1:11" ht="21" customHeight="1">
      <c r="A7335" s="174"/>
      <c r="B7335" s="281"/>
      <c r="C7335" s="175"/>
      <c r="D7335" s="175"/>
      <c r="E7335" s="174"/>
      <c r="F7335" s="174"/>
      <c r="G7335" s="175"/>
      <c r="H7335" s="175"/>
      <c r="I7335" s="175"/>
      <c r="J7335" s="175"/>
      <c r="K7335" s="176"/>
    </row>
    <row r="7336" spans="1:11" ht="21" customHeight="1">
      <c r="A7336" s="174"/>
      <c r="B7336" s="281"/>
      <c r="C7336" s="175"/>
      <c r="D7336" s="175"/>
      <c r="E7336" s="174"/>
      <c r="F7336" s="174"/>
      <c r="G7336" s="175"/>
      <c r="H7336" s="175"/>
      <c r="I7336" s="175"/>
      <c r="J7336" s="175"/>
      <c r="K7336" s="176"/>
    </row>
    <row r="7337" spans="1:11" ht="21" customHeight="1">
      <c r="A7337" s="174"/>
      <c r="B7337" s="281"/>
      <c r="C7337" s="175"/>
      <c r="D7337" s="175"/>
      <c r="E7337" s="174"/>
      <c r="F7337" s="174"/>
      <c r="G7337" s="175"/>
      <c r="H7337" s="175"/>
      <c r="I7337" s="175"/>
      <c r="J7337" s="175"/>
      <c r="K7337" s="176"/>
    </row>
    <row r="7338" spans="1:11" ht="21" customHeight="1">
      <c r="A7338" s="174"/>
      <c r="B7338" s="281"/>
      <c r="C7338" s="175"/>
      <c r="D7338" s="175"/>
      <c r="E7338" s="174"/>
      <c r="F7338" s="174"/>
      <c r="G7338" s="175"/>
      <c r="H7338" s="175"/>
      <c r="I7338" s="175"/>
      <c r="J7338" s="175"/>
      <c r="K7338" s="176"/>
    </row>
    <row r="7339" spans="1:11" ht="21" customHeight="1">
      <c r="A7339" s="174"/>
      <c r="B7339" s="281"/>
      <c r="C7339" s="175"/>
      <c r="D7339" s="175"/>
      <c r="E7339" s="174"/>
      <c r="F7339" s="174"/>
      <c r="G7339" s="175"/>
      <c r="H7339" s="175"/>
      <c r="I7339" s="175"/>
      <c r="J7339" s="175"/>
      <c r="K7339" s="176"/>
    </row>
    <row r="7340" spans="1:11" ht="21" customHeight="1">
      <c r="A7340" s="174"/>
      <c r="B7340" s="281"/>
      <c r="C7340" s="175"/>
      <c r="D7340" s="175"/>
      <c r="E7340" s="174"/>
      <c r="F7340" s="174"/>
      <c r="G7340" s="175"/>
      <c r="H7340" s="175"/>
      <c r="I7340" s="175"/>
      <c r="J7340" s="175"/>
      <c r="K7340" s="176"/>
    </row>
    <row r="7341" spans="1:11" ht="21" customHeight="1">
      <c r="A7341" s="174"/>
      <c r="B7341" s="281"/>
      <c r="C7341" s="175"/>
      <c r="D7341" s="175"/>
      <c r="E7341" s="174"/>
      <c r="F7341" s="174"/>
      <c r="G7341" s="175"/>
      <c r="H7341" s="175"/>
      <c r="I7341" s="175"/>
      <c r="J7341" s="175"/>
      <c r="K7341" s="176"/>
    </row>
    <row r="7342" spans="1:11" ht="21" customHeight="1">
      <c r="A7342" s="174"/>
      <c r="B7342" s="281"/>
      <c r="C7342" s="175"/>
      <c r="D7342" s="175"/>
      <c r="E7342" s="174"/>
      <c r="F7342" s="174"/>
      <c r="G7342" s="175"/>
      <c r="H7342" s="175"/>
      <c r="I7342" s="175"/>
      <c r="J7342" s="175"/>
      <c r="K7342" s="176"/>
    </row>
    <row r="7343" spans="1:11" ht="21" customHeight="1">
      <c r="A7343" s="174"/>
      <c r="B7343" s="281"/>
      <c r="C7343" s="175"/>
      <c r="D7343" s="175"/>
      <c r="E7343" s="174"/>
      <c r="F7343" s="174"/>
      <c r="G7343" s="175"/>
      <c r="H7343" s="175"/>
      <c r="I7343" s="175"/>
      <c r="J7343" s="175"/>
      <c r="K7343" s="176"/>
    </row>
    <row r="7344" spans="1:11" ht="21" customHeight="1">
      <c r="A7344" s="174"/>
      <c r="B7344" s="281"/>
      <c r="C7344" s="175"/>
      <c r="D7344" s="175"/>
      <c r="E7344" s="174"/>
      <c r="F7344" s="174"/>
      <c r="G7344" s="175"/>
      <c r="H7344" s="175"/>
      <c r="I7344" s="175"/>
      <c r="J7344" s="175"/>
      <c r="K7344" s="176"/>
    </row>
    <row r="7345" spans="1:11" ht="21" customHeight="1">
      <c r="A7345" s="174"/>
      <c r="B7345" s="281"/>
      <c r="C7345" s="175"/>
      <c r="D7345" s="175"/>
      <c r="E7345" s="174"/>
      <c r="F7345" s="174"/>
      <c r="G7345" s="175"/>
      <c r="H7345" s="175"/>
      <c r="I7345" s="175"/>
      <c r="J7345" s="175"/>
      <c r="K7345" s="176"/>
    </row>
    <row r="7346" spans="1:11" ht="21" customHeight="1">
      <c r="A7346" s="174"/>
      <c r="B7346" s="281"/>
      <c r="C7346" s="175"/>
      <c r="D7346" s="175"/>
      <c r="E7346" s="174"/>
      <c r="F7346" s="174"/>
      <c r="G7346" s="175"/>
      <c r="H7346" s="175"/>
      <c r="I7346" s="175"/>
      <c r="J7346" s="175"/>
      <c r="K7346" s="176"/>
    </row>
    <row r="7347" spans="1:11" ht="21" customHeight="1">
      <c r="A7347" s="174"/>
      <c r="B7347" s="281"/>
      <c r="C7347" s="175"/>
      <c r="D7347" s="175"/>
      <c r="E7347" s="174"/>
      <c r="F7347" s="174"/>
      <c r="G7347" s="175"/>
      <c r="H7347" s="175"/>
      <c r="I7347" s="175"/>
      <c r="J7347" s="175"/>
      <c r="K7347" s="176"/>
    </row>
    <row r="7348" spans="1:11" ht="21" customHeight="1">
      <c r="A7348" s="174"/>
      <c r="B7348" s="281"/>
      <c r="C7348" s="175"/>
      <c r="D7348" s="175"/>
      <c r="E7348" s="174"/>
      <c r="F7348" s="174"/>
      <c r="G7348" s="175"/>
      <c r="H7348" s="175"/>
      <c r="I7348" s="175"/>
      <c r="J7348" s="175"/>
      <c r="K7348" s="176"/>
    </row>
    <row r="7349" spans="1:11" ht="21" customHeight="1">
      <c r="A7349" s="174"/>
      <c r="B7349" s="281"/>
      <c r="C7349" s="175"/>
      <c r="D7349" s="175"/>
      <c r="E7349" s="174"/>
      <c r="F7349" s="174"/>
      <c r="G7349" s="175"/>
      <c r="H7349" s="175"/>
      <c r="I7349" s="175"/>
      <c r="J7349" s="175"/>
      <c r="K7349" s="176"/>
    </row>
    <row r="7350" spans="1:11" ht="21" customHeight="1">
      <c r="A7350" s="174"/>
      <c r="B7350" s="281"/>
      <c r="C7350" s="175"/>
      <c r="D7350" s="175"/>
      <c r="E7350" s="174"/>
      <c r="F7350" s="174"/>
      <c r="G7350" s="175"/>
      <c r="H7350" s="175"/>
      <c r="I7350" s="175"/>
      <c r="J7350" s="175"/>
      <c r="K7350" s="176"/>
    </row>
    <row r="7351" spans="1:11" ht="21" customHeight="1">
      <c r="A7351" s="174"/>
      <c r="B7351" s="281"/>
      <c r="C7351" s="175"/>
      <c r="D7351" s="175"/>
      <c r="E7351" s="174"/>
      <c r="F7351" s="174"/>
      <c r="G7351" s="175"/>
      <c r="H7351" s="175"/>
      <c r="I7351" s="175"/>
      <c r="J7351" s="175"/>
      <c r="K7351" s="176"/>
    </row>
    <row r="7352" spans="1:11" ht="21" customHeight="1">
      <c r="A7352" s="174"/>
      <c r="B7352" s="281"/>
      <c r="C7352" s="175"/>
      <c r="D7352" s="175"/>
      <c r="E7352" s="174"/>
      <c r="F7352" s="174"/>
      <c r="G7352" s="175"/>
      <c r="H7352" s="175"/>
      <c r="I7352" s="175"/>
      <c r="J7352" s="175"/>
      <c r="K7352" s="176"/>
    </row>
    <row r="7353" spans="1:11" ht="21" customHeight="1">
      <c r="A7353" s="174"/>
      <c r="B7353" s="281"/>
      <c r="C7353" s="175"/>
      <c r="D7353" s="175"/>
      <c r="E7353" s="174"/>
      <c r="F7353" s="174"/>
      <c r="G7353" s="175"/>
      <c r="H7353" s="175"/>
      <c r="I7353" s="175"/>
      <c r="J7353" s="175"/>
      <c r="K7353" s="176"/>
    </row>
    <row r="7354" spans="1:11" ht="21" customHeight="1">
      <c r="A7354" s="174"/>
      <c r="B7354" s="281"/>
      <c r="C7354" s="175"/>
      <c r="D7354" s="175"/>
      <c r="E7354" s="174"/>
      <c r="F7354" s="174"/>
      <c r="G7354" s="175"/>
      <c r="H7354" s="175"/>
      <c r="I7354" s="175"/>
      <c r="J7354" s="175"/>
      <c r="K7354" s="176"/>
    </row>
    <row r="7355" spans="1:11" ht="21" customHeight="1">
      <c r="A7355" s="174"/>
      <c r="B7355" s="281"/>
      <c r="C7355" s="175"/>
      <c r="D7355" s="175"/>
      <c r="E7355" s="174"/>
      <c r="F7355" s="174"/>
      <c r="G7355" s="175"/>
      <c r="H7355" s="175"/>
      <c r="I7355" s="175"/>
      <c r="J7355" s="175"/>
      <c r="K7355" s="176"/>
    </row>
    <row r="7356" spans="1:11" ht="21" customHeight="1">
      <c r="A7356" s="174"/>
      <c r="B7356" s="281"/>
      <c r="C7356" s="175"/>
      <c r="D7356" s="175"/>
      <c r="E7356" s="174"/>
      <c r="F7356" s="174"/>
      <c r="G7356" s="175"/>
      <c r="H7356" s="175"/>
      <c r="I7356" s="175"/>
      <c r="J7356" s="175"/>
      <c r="K7356" s="176"/>
    </row>
    <row r="7357" spans="1:11" ht="21" customHeight="1">
      <c r="A7357" s="174"/>
      <c r="B7357" s="281"/>
      <c r="C7357" s="175"/>
      <c r="D7357" s="175"/>
      <c r="E7357" s="174"/>
      <c r="F7357" s="174"/>
      <c r="G7357" s="175"/>
      <c r="H7357" s="175"/>
      <c r="I7357" s="175"/>
      <c r="J7357" s="175"/>
      <c r="K7357" s="176"/>
    </row>
    <row r="7358" spans="1:11" ht="21" customHeight="1">
      <c r="A7358" s="174"/>
      <c r="B7358" s="281"/>
      <c r="C7358" s="175"/>
      <c r="D7358" s="175"/>
      <c r="E7358" s="174"/>
      <c r="F7358" s="174"/>
      <c r="G7358" s="175"/>
      <c r="H7358" s="175"/>
      <c r="I7358" s="175"/>
      <c r="J7358" s="175"/>
      <c r="K7358" s="176"/>
    </row>
    <row r="7359" spans="1:11" ht="21" customHeight="1">
      <c r="A7359" s="174"/>
      <c r="B7359" s="281"/>
      <c r="C7359" s="175"/>
      <c r="D7359" s="175"/>
      <c r="E7359" s="174"/>
      <c r="F7359" s="174"/>
      <c r="G7359" s="175"/>
      <c r="H7359" s="175"/>
      <c r="I7359" s="175"/>
      <c r="J7359" s="175"/>
      <c r="K7359" s="176"/>
    </row>
    <row r="7360" spans="1:11" ht="21" customHeight="1">
      <c r="A7360" s="174"/>
      <c r="B7360" s="281"/>
      <c r="C7360" s="175"/>
      <c r="D7360" s="175"/>
      <c r="E7360" s="174"/>
      <c r="F7360" s="174"/>
      <c r="G7360" s="175"/>
      <c r="H7360" s="175"/>
      <c r="I7360" s="175"/>
      <c r="J7360" s="175"/>
      <c r="K7360" s="176"/>
    </row>
    <row r="7361" spans="1:11" ht="21" customHeight="1">
      <c r="A7361" s="174"/>
      <c r="B7361" s="281"/>
      <c r="C7361" s="175"/>
      <c r="D7361" s="175"/>
      <c r="E7361" s="174"/>
      <c r="F7361" s="174"/>
      <c r="G7361" s="175"/>
      <c r="H7361" s="175"/>
      <c r="I7361" s="175"/>
      <c r="J7361" s="175"/>
      <c r="K7361" s="176"/>
    </row>
    <row r="7362" spans="1:11" ht="21" customHeight="1">
      <c r="A7362" s="174"/>
      <c r="B7362" s="281"/>
      <c r="C7362" s="175"/>
      <c r="D7362" s="175"/>
      <c r="E7362" s="174"/>
      <c r="F7362" s="174"/>
      <c r="G7362" s="175"/>
      <c r="H7362" s="175"/>
      <c r="I7362" s="175"/>
      <c r="J7362" s="175"/>
      <c r="K7362" s="176"/>
    </row>
    <row r="7363" spans="1:11" ht="21" customHeight="1">
      <c r="A7363" s="174"/>
      <c r="B7363" s="281"/>
      <c r="C7363" s="175"/>
      <c r="D7363" s="175"/>
      <c r="E7363" s="174"/>
      <c r="F7363" s="174"/>
      <c r="G7363" s="175"/>
      <c r="H7363" s="175"/>
      <c r="I7363" s="175"/>
      <c r="J7363" s="175"/>
      <c r="K7363" s="176"/>
    </row>
    <row r="7364" spans="1:11" ht="21" customHeight="1">
      <c r="A7364" s="174"/>
      <c r="B7364" s="281"/>
      <c r="C7364" s="175"/>
      <c r="D7364" s="175"/>
      <c r="E7364" s="174"/>
      <c r="F7364" s="174"/>
      <c r="G7364" s="175"/>
      <c r="H7364" s="175"/>
      <c r="I7364" s="175"/>
      <c r="J7364" s="175"/>
      <c r="K7364" s="176"/>
    </row>
    <row r="7365" spans="1:11" ht="21" customHeight="1">
      <c r="A7365" s="174"/>
      <c r="B7365" s="281"/>
      <c r="C7365" s="175"/>
      <c r="D7365" s="175"/>
      <c r="E7365" s="174"/>
      <c r="F7365" s="174"/>
      <c r="G7365" s="175"/>
      <c r="H7365" s="175"/>
      <c r="I7365" s="175"/>
      <c r="J7365" s="175"/>
      <c r="K7365" s="176"/>
    </row>
    <row r="7366" spans="1:11" ht="21" customHeight="1">
      <c r="A7366" s="174"/>
      <c r="B7366" s="281"/>
      <c r="C7366" s="175"/>
      <c r="D7366" s="175"/>
      <c r="E7366" s="174"/>
      <c r="F7366" s="174"/>
      <c r="G7366" s="175"/>
      <c r="H7366" s="175"/>
      <c r="I7366" s="175"/>
      <c r="J7366" s="175"/>
      <c r="K7366" s="176"/>
    </row>
    <row r="7367" spans="1:11" ht="21" customHeight="1">
      <c r="A7367" s="174"/>
      <c r="B7367" s="281"/>
      <c r="C7367" s="175"/>
      <c r="D7367" s="175"/>
      <c r="E7367" s="174"/>
      <c r="F7367" s="174"/>
      <c r="G7367" s="175"/>
      <c r="H7367" s="175"/>
      <c r="I7367" s="175"/>
      <c r="J7367" s="175"/>
      <c r="K7367" s="176"/>
    </row>
    <row r="7368" spans="1:11" ht="21" customHeight="1">
      <c r="A7368" s="174"/>
      <c r="B7368" s="281"/>
      <c r="C7368" s="175"/>
      <c r="D7368" s="175"/>
      <c r="E7368" s="174"/>
      <c r="F7368" s="174"/>
      <c r="G7368" s="175"/>
      <c r="H7368" s="175"/>
      <c r="I7368" s="175"/>
      <c r="J7368" s="175"/>
      <c r="K7368" s="176"/>
    </row>
    <row r="7369" spans="1:11" ht="21" customHeight="1">
      <c r="A7369" s="174"/>
      <c r="B7369" s="281"/>
      <c r="C7369" s="175"/>
      <c r="D7369" s="175"/>
      <c r="E7369" s="174"/>
      <c r="F7369" s="174"/>
      <c r="G7369" s="175"/>
      <c r="H7369" s="175"/>
      <c r="I7369" s="175"/>
      <c r="J7369" s="175"/>
      <c r="K7369" s="176"/>
    </row>
    <row r="7370" spans="1:11" ht="21" customHeight="1">
      <c r="A7370" s="174"/>
      <c r="B7370" s="281"/>
      <c r="C7370" s="175"/>
      <c r="D7370" s="175"/>
      <c r="E7370" s="174"/>
      <c r="F7370" s="174"/>
      <c r="G7370" s="175"/>
      <c r="H7370" s="175"/>
      <c r="I7370" s="175"/>
      <c r="J7370" s="175"/>
      <c r="K7370" s="176"/>
    </row>
    <row r="7371" spans="1:11" ht="21" customHeight="1">
      <c r="A7371" s="174"/>
      <c r="B7371" s="281"/>
      <c r="C7371" s="175"/>
      <c r="D7371" s="175"/>
      <c r="E7371" s="174"/>
      <c r="F7371" s="174"/>
      <c r="G7371" s="175"/>
      <c r="H7371" s="175"/>
      <c r="I7371" s="175"/>
      <c r="J7371" s="175"/>
      <c r="K7371" s="176"/>
    </row>
    <row r="7372" spans="1:11" ht="21" customHeight="1">
      <c r="A7372" s="174"/>
      <c r="B7372" s="281"/>
      <c r="C7372" s="175"/>
      <c r="D7372" s="175"/>
      <c r="E7372" s="174"/>
      <c r="F7372" s="174"/>
      <c r="G7372" s="175"/>
      <c r="H7372" s="175"/>
      <c r="I7372" s="175"/>
      <c r="J7372" s="175"/>
      <c r="K7372" s="176"/>
    </row>
    <row r="7373" spans="1:11" ht="21" customHeight="1">
      <c r="A7373" s="174"/>
      <c r="B7373" s="281"/>
      <c r="C7373" s="175"/>
      <c r="D7373" s="175"/>
      <c r="E7373" s="174"/>
      <c r="F7373" s="174"/>
      <c r="G7373" s="175"/>
      <c r="H7373" s="175"/>
      <c r="I7373" s="175"/>
      <c r="J7373" s="175"/>
      <c r="K7373" s="176"/>
    </row>
    <row r="7374" spans="1:11" ht="21" customHeight="1">
      <c r="A7374" s="174"/>
      <c r="B7374" s="281"/>
      <c r="C7374" s="175"/>
      <c r="D7374" s="175"/>
      <c r="E7374" s="174"/>
      <c r="F7374" s="174"/>
      <c r="G7374" s="175"/>
      <c r="H7374" s="175"/>
      <c r="I7374" s="175"/>
      <c r="J7374" s="175"/>
      <c r="K7374" s="176"/>
    </row>
    <row r="7375" spans="1:11" ht="21" customHeight="1">
      <c r="A7375" s="174"/>
      <c r="B7375" s="281"/>
      <c r="C7375" s="175"/>
      <c r="D7375" s="175"/>
      <c r="E7375" s="174"/>
      <c r="F7375" s="174"/>
      <c r="G7375" s="175"/>
      <c r="H7375" s="175"/>
      <c r="I7375" s="175"/>
      <c r="J7375" s="175"/>
      <c r="K7375" s="176"/>
    </row>
    <row r="7376" spans="1:11" ht="21" customHeight="1">
      <c r="A7376" s="174"/>
      <c r="B7376" s="281"/>
      <c r="C7376" s="175"/>
      <c r="D7376" s="175"/>
      <c r="E7376" s="174"/>
      <c r="F7376" s="174"/>
      <c r="G7376" s="175"/>
      <c r="H7376" s="175"/>
      <c r="I7376" s="175"/>
      <c r="J7376" s="175"/>
      <c r="K7376" s="176"/>
    </row>
    <row r="7377" spans="1:11" ht="21" customHeight="1">
      <c r="A7377" s="174"/>
      <c r="B7377" s="281"/>
      <c r="C7377" s="175"/>
      <c r="D7377" s="175"/>
      <c r="E7377" s="174"/>
      <c r="F7377" s="174"/>
      <c r="G7377" s="175"/>
      <c r="H7377" s="175"/>
      <c r="I7377" s="175"/>
      <c r="J7377" s="175"/>
      <c r="K7377" s="176"/>
    </row>
    <row r="7378" spans="1:11" ht="21" customHeight="1">
      <c r="A7378" s="174"/>
      <c r="B7378" s="281"/>
      <c r="C7378" s="175"/>
      <c r="D7378" s="175"/>
      <c r="E7378" s="174"/>
      <c r="F7378" s="174"/>
      <c r="G7378" s="175"/>
      <c r="H7378" s="175"/>
      <c r="I7378" s="175"/>
      <c r="J7378" s="175"/>
      <c r="K7378" s="176"/>
    </row>
    <row r="7379" spans="1:11" ht="21" customHeight="1">
      <c r="A7379" s="174"/>
      <c r="B7379" s="281"/>
      <c r="C7379" s="175"/>
      <c r="D7379" s="175"/>
      <c r="E7379" s="174"/>
      <c r="F7379" s="174"/>
      <c r="G7379" s="175"/>
      <c r="H7379" s="175"/>
      <c r="I7379" s="175"/>
      <c r="J7379" s="175"/>
      <c r="K7379" s="176"/>
    </row>
    <row r="7380" spans="1:11" ht="21" customHeight="1">
      <c r="A7380" s="174"/>
      <c r="B7380" s="281"/>
      <c r="C7380" s="175"/>
      <c r="D7380" s="175"/>
      <c r="E7380" s="174"/>
      <c r="F7380" s="174"/>
      <c r="G7380" s="175"/>
      <c r="H7380" s="175"/>
      <c r="I7380" s="175"/>
      <c r="J7380" s="175"/>
      <c r="K7380" s="176"/>
    </row>
    <row r="7381" spans="1:11" ht="21" customHeight="1">
      <c r="A7381" s="174"/>
      <c r="B7381" s="281"/>
      <c r="C7381" s="175"/>
      <c r="D7381" s="175"/>
      <c r="E7381" s="174"/>
      <c r="F7381" s="174"/>
      <c r="G7381" s="175"/>
      <c r="H7381" s="175"/>
      <c r="I7381" s="175"/>
      <c r="J7381" s="175"/>
      <c r="K7381" s="176"/>
    </row>
    <row r="7382" spans="1:11" ht="21" customHeight="1">
      <c r="A7382" s="174"/>
      <c r="B7382" s="281"/>
      <c r="C7382" s="175"/>
      <c r="D7382" s="175"/>
      <c r="E7382" s="174"/>
      <c r="F7382" s="174"/>
      <c r="G7382" s="175"/>
      <c r="H7382" s="175"/>
      <c r="I7382" s="175"/>
      <c r="J7382" s="175"/>
      <c r="K7382" s="176"/>
    </row>
    <row r="7383" spans="1:11" ht="21" customHeight="1">
      <c r="A7383" s="174"/>
      <c r="B7383" s="281"/>
      <c r="C7383" s="175"/>
      <c r="D7383" s="175"/>
      <c r="E7383" s="174"/>
      <c r="F7383" s="174"/>
      <c r="G7383" s="175"/>
      <c r="H7383" s="175"/>
      <c r="I7383" s="175"/>
      <c r="J7383" s="175"/>
      <c r="K7383" s="176"/>
    </row>
    <row r="7384" spans="1:11" ht="21" customHeight="1">
      <c r="A7384" s="174"/>
      <c r="B7384" s="281"/>
      <c r="C7384" s="175"/>
      <c r="D7384" s="175"/>
      <c r="E7384" s="174"/>
      <c r="F7384" s="174"/>
      <c r="G7384" s="175"/>
      <c r="H7384" s="175"/>
      <c r="I7384" s="175"/>
      <c r="J7384" s="175"/>
      <c r="K7384" s="176"/>
    </row>
    <row r="7385" spans="1:11" ht="21" customHeight="1">
      <c r="A7385" s="174"/>
      <c r="B7385" s="281"/>
      <c r="C7385" s="175"/>
      <c r="D7385" s="175"/>
      <c r="E7385" s="174"/>
      <c r="F7385" s="174"/>
      <c r="G7385" s="175"/>
      <c r="H7385" s="175"/>
      <c r="I7385" s="175"/>
      <c r="J7385" s="175"/>
      <c r="K7385" s="176"/>
    </row>
    <row r="7386" spans="1:11" ht="21" customHeight="1">
      <c r="A7386" s="174"/>
      <c r="B7386" s="281"/>
      <c r="C7386" s="175"/>
      <c r="D7386" s="175"/>
      <c r="E7386" s="174"/>
      <c r="F7386" s="174"/>
      <c r="G7386" s="175"/>
      <c r="H7386" s="175"/>
      <c r="I7386" s="175"/>
      <c r="J7386" s="175"/>
      <c r="K7386" s="176"/>
    </row>
    <row r="7387" spans="1:11" ht="21" customHeight="1">
      <c r="A7387" s="174"/>
      <c r="B7387" s="281"/>
      <c r="C7387" s="175"/>
      <c r="D7387" s="175"/>
      <c r="E7387" s="174"/>
      <c r="F7387" s="174"/>
      <c r="G7387" s="175"/>
      <c r="H7387" s="175"/>
      <c r="I7387" s="175"/>
      <c r="J7387" s="175"/>
      <c r="K7387" s="176"/>
    </row>
    <row r="7388" spans="1:11" ht="21" customHeight="1">
      <c r="A7388" s="174"/>
      <c r="B7388" s="281"/>
      <c r="C7388" s="175"/>
      <c r="D7388" s="175"/>
      <c r="E7388" s="174"/>
      <c r="F7388" s="174"/>
      <c r="G7388" s="175"/>
      <c r="H7388" s="175"/>
      <c r="I7388" s="175"/>
      <c r="J7388" s="175"/>
      <c r="K7388" s="176"/>
    </row>
    <row r="7389" spans="1:11" ht="21" customHeight="1">
      <c r="A7389" s="174"/>
      <c r="B7389" s="281"/>
      <c r="C7389" s="175"/>
      <c r="D7389" s="175"/>
      <c r="E7389" s="174"/>
      <c r="F7389" s="174"/>
      <c r="G7389" s="175"/>
      <c r="H7389" s="175"/>
      <c r="I7389" s="175"/>
      <c r="J7389" s="175"/>
      <c r="K7389" s="176"/>
    </row>
    <row r="7390" spans="1:11" ht="21" customHeight="1">
      <c r="A7390" s="174"/>
      <c r="B7390" s="281"/>
      <c r="C7390" s="175"/>
      <c r="D7390" s="175"/>
      <c r="E7390" s="174"/>
      <c r="F7390" s="174"/>
      <c r="G7390" s="175"/>
      <c r="H7390" s="175"/>
      <c r="I7390" s="175"/>
      <c r="J7390" s="175"/>
      <c r="K7390" s="176"/>
    </row>
    <row r="7391" spans="1:11" ht="21" customHeight="1">
      <c r="A7391" s="174"/>
      <c r="B7391" s="281"/>
      <c r="C7391" s="175"/>
      <c r="D7391" s="175"/>
      <c r="E7391" s="174"/>
      <c r="F7391" s="174"/>
      <c r="G7391" s="175"/>
      <c r="H7391" s="175"/>
      <c r="I7391" s="175"/>
      <c r="J7391" s="175"/>
      <c r="K7391" s="176"/>
    </row>
    <row r="7392" spans="1:11" ht="21" customHeight="1">
      <c r="A7392" s="174"/>
      <c r="B7392" s="281"/>
      <c r="C7392" s="175"/>
      <c r="D7392" s="175"/>
      <c r="E7392" s="174"/>
      <c r="F7392" s="174"/>
      <c r="G7392" s="175"/>
      <c r="H7392" s="175"/>
      <c r="I7392" s="175"/>
      <c r="J7392" s="175"/>
      <c r="K7392" s="176"/>
    </row>
    <row r="7393" spans="1:11" ht="21" customHeight="1">
      <c r="A7393" s="174"/>
      <c r="B7393" s="281"/>
      <c r="C7393" s="175"/>
      <c r="D7393" s="175"/>
      <c r="E7393" s="174"/>
      <c r="F7393" s="174"/>
      <c r="G7393" s="175"/>
      <c r="H7393" s="175"/>
      <c r="I7393" s="175"/>
      <c r="J7393" s="175"/>
      <c r="K7393" s="176"/>
    </row>
    <row r="7394" spans="1:11" ht="21" customHeight="1">
      <c r="A7394" s="174"/>
      <c r="B7394" s="281"/>
      <c r="C7394" s="175"/>
      <c r="D7394" s="175"/>
      <c r="E7394" s="174"/>
      <c r="F7394" s="174"/>
      <c r="G7394" s="175"/>
      <c r="H7394" s="175"/>
      <c r="I7394" s="175"/>
      <c r="J7394" s="175"/>
      <c r="K7394" s="176"/>
    </row>
    <row r="7395" spans="1:11" ht="21" customHeight="1">
      <c r="A7395" s="174"/>
      <c r="B7395" s="281"/>
      <c r="C7395" s="175"/>
      <c r="D7395" s="175"/>
      <c r="E7395" s="174"/>
      <c r="F7395" s="174"/>
      <c r="G7395" s="175"/>
      <c r="H7395" s="175"/>
      <c r="I7395" s="175"/>
      <c r="J7395" s="175"/>
      <c r="K7395" s="176"/>
    </row>
    <row r="7396" spans="1:11" ht="21" customHeight="1">
      <c r="A7396" s="174"/>
      <c r="B7396" s="281"/>
      <c r="C7396" s="175"/>
      <c r="D7396" s="175"/>
      <c r="E7396" s="174"/>
      <c r="F7396" s="174"/>
      <c r="G7396" s="175"/>
      <c r="H7396" s="175"/>
      <c r="I7396" s="175"/>
      <c r="J7396" s="175"/>
      <c r="K7396" s="176"/>
    </row>
    <row r="7397" spans="1:11" ht="21" customHeight="1">
      <c r="A7397" s="174"/>
      <c r="B7397" s="281"/>
      <c r="C7397" s="175"/>
      <c r="D7397" s="175"/>
      <c r="E7397" s="174"/>
      <c r="F7397" s="174"/>
      <c r="G7397" s="175"/>
      <c r="H7397" s="175"/>
      <c r="I7397" s="175"/>
      <c r="J7397" s="175"/>
      <c r="K7397" s="176"/>
    </row>
    <row r="7398" spans="1:11" ht="21" customHeight="1">
      <c r="A7398" s="174"/>
      <c r="B7398" s="281"/>
      <c r="C7398" s="175"/>
      <c r="D7398" s="175"/>
      <c r="E7398" s="174"/>
      <c r="F7398" s="174"/>
      <c r="G7398" s="175"/>
      <c r="H7398" s="175"/>
      <c r="I7398" s="175"/>
      <c r="J7398" s="175"/>
      <c r="K7398" s="176"/>
    </row>
    <row r="7399" spans="1:11" ht="21" customHeight="1">
      <c r="A7399" s="174"/>
      <c r="B7399" s="281"/>
      <c r="C7399" s="175"/>
      <c r="D7399" s="175"/>
      <c r="E7399" s="174"/>
      <c r="F7399" s="174"/>
      <c r="G7399" s="175"/>
      <c r="H7399" s="175"/>
      <c r="I7399" s="175"/>
      <c r="J7399" s="175"/>
      <c r="K7399" s="176"/>
    </row>
    <row r="7400" spans="1:11" ht="21" customHeight="1">
      <c r="A7400" s="174"/>
      <c r="B7400" s="281"/>
      <c r="C7400" s="175"/>
      <c r="D7400" s="175"/>
      <c r="E7400" s="174"/>
      <c r="F7400" s="174"/>
      <c r="G7400" s="175"/>
      <c r="H7400" s="175"/>
      <c r="I7400" s="175"/>
      <c r="J7400" s="175"/>
      <c r="K7400" s="176"/>
    </row>
    <row r="7401" spans="1:11" ht="21" customHeight="1">
      <c r="A7401" s="174"/>
      <c r="B7401" s="281"/>
      <c r="C7401" s="175"/>
      <c r="D7401" s="175"/>
      <c r="E7401" s="174"/>
      <c r="F7401" s="174"/>
      <c r="G7401" s="175"/>
      <c r="H7401" s="175"/>
      <c r="I7401" s="175"/>
      <c r="J7401" s="175"/>
      <c r="K7401" s="176"/>
    </row>
    <row r="7402" spans="1:11" ht="21" customHeight="1">
      <c r="A7402" s="174"/>
      <c r="B7402" s="281"/>
      <c r="C7402" s="175"/>
      <c r="D7402" s="175"/>
      <c r="E7402" s="174"/>
      <c r="F7402" s="174"/>
      <c r="G7402" s="175"/>
      <c r="H7402" s="175"/>
      <c r="I7402" s="175"/>
      <c r="J7402" s="175"/>
      <c r="K7402" s="176"/>
    </row>
    <row r="7403" spans="1:11" ht="21" customHeight="1">
      <c r="A7403" s="174"/>
      <c r="B7403" s="281"/>
      <c r="C7403" s="175"/>
      <c r="D7403" s="175"/>
      <c r="E7403" s="174"/>
      <c r="F7403" s="174"/>
      <c r="G7403" s="175"/>
      <c r="H7403" s="175"/>
      <c r="I7403" s="175"/>
      <c r="J7403" s="175"/>
      <c r="K7403" s="176"/>
    </row>
    <row r="7404" spans="1:11" ht="21" customHeight="1">
      <c r="A7404" s="174"/>
      <c r="B7404" s="281"/>
      <c r="C7404" s="175"/>
      <c r="D7404" s="175"/>
      <c r="E7404" s="174"/>
      <c r="F7404" s="174"/>
      <c r="G7404" s="175"/>
      <c r="H7404" s="175"/>
      <c r="I7404" s="175"/>
      <c r="J7404" s="175"/>
      <c r="K7404" s="176"/>
    </row>
    <row r="7405" spans="1:11" ht="21" customHeight="1">
      <c r="A7405" s="174"/>
      <c r="B7405" s="281"/>
      <c r="C7405" s="175"/>
      <c r="D7405" s="175"/>
      <c r="E7405" s="174"/>
      <c r="F7405" s="174"/>
      <c r="G7405" s="175"/>
      <c r="H7405" s="175"/>
      <c r="I7405" s="175"/>
      <c r="J7405" s="175"/>
      <c r="K7405" s="176"/>
    </row>
    <row r="7406" spans="1:11" ht="21" customHeight="1">
      <c r="A7406" s="174"/>
      <c r="B7406" s="281"/>
      <c r="C7406" s="175"/>
      <c r="D7406" s="175"/>
      <c r="E7406" s="174"/>
      <c r="F7406" s="174"/>
      <c r="G7406" s="175"/>
      <c r="H7406" s="175"/>
      <c r="I7406" s="175"/>
      <c r="J7406" s="175"/>
      <c r="K7406" s="176"/>
    </row>
    <row r="7407" spans="1:11" ht="21" customHeight="1">
      <c r="A7407" s="174"/>
      <c r="B7407" s="281"/>
      <c r="C7407" s="175"/>
      <c r="D7407" s="175"/>
      <c r="E7407" s="174"/>
      <c r="F7407" s="174"/>
      <c r="G7407" s="175"/>
      <c r="H7407" s="175"/>
      <c r="I7407" s="175"/>
      <c r="J7407" s="175"/>
      <c r="K7407" s="176"/>
    </row>
    <row r="7408" spans="1:11" ht="21" customHeight="1">
      <c r="A7408" s="174"/>
      <c r="B7408" s="281"/>
      <c r="C7408" s="175"/>
      <c r="D7408" s="175"/>
      <c r="E7408" s="174"/>
      <c r="F7408" s="174"/>
      <c r="G7408" s="175"/>
      <c r="H7408" s="175"/>
      <c r="I7408" s="175"/>
      <c r="J7408" s="175"/>
      <c r="K7408" s="176"/>
    </row>
    <row r="7409" spans="1:11" ht="21" customHeight="1">
      <c r="A7409" s="174"/>
      <c r="B7409" s="281"/>
      <c r="C7409" s="175"/>
      <c r="D7409" s="175"/>
      <c r="E7409" s="174"/>
      <c r="F7409" s="174"/>
      <c r="G7409" s="175"/>
      <c r="H7409" s="175"/>
      <c r="I7409" s="175"/>
      <c r="J7409" s="175"/>
      <c r="K7409" s="176"/>
    </row>
    <row r="7410" spans="1:11" ht="21" customHeight="1">
      <c r="A7410" s="174"/>
      <c r="B7410" s="281"/>
      <c r="C7410" s="175"/>
      <c r="D7410" s="175"/>
      <c r="E7410" s="174"/>
      <c r="F7410" s="174"/>
      <c r="G7410" s="175"/>
      <c r="H7410" s="175"/>
      <c r="I7410" s="175"/>
      <c r="J7410" s="175"/>
      <c r="K7410" s="176"/>
    </row>
    <row r="7411" spans="1:11" ht="21" customHeight="1">
      <c r="A7411" s="174"/>
      <c r="B7411" s="281"/>
      <c r="C7411" s="175"/>
      <c r="D7411" s="175"/>
      <c r="E7411" s="174"/>
      <c r="F7411" s="174"/>
      <c r="G7411" s="175"/>
      <c r="H7411" s="175"/>
      <c r="I7411" s="175"/>
      <c r="J7411" s="175"/>
      <c r="K7411" s="176"/>
    </row>
    <row r="7412" spans="1:11" ht="21" customHeight="1">
      <c r="A7412" s="174"/>
      <c r="B7412" s="281"/>
      <c r="C7412" s="175"/>
      <c r="D7412" s="175"/>
      <c r="E7412" s="174"/>
      <c r="F7412" s="174"/>
      <c r="G7412" s="175"/>
      <c r="H7412" s="175"/>
      <c r="I7412" s="175"/>
      <c r="J7412" s="175"/>
      <c r="K7412" s="176"/>
    </row>
    <row r="7413" spans="1:11" ht="21" customHeight="1">
      <c r="A7413" s="174"/>
      <c r="B7413" s="281"/>
      <c r="C7413" s="175"/>
      <c r="D7413" s="175"/>
      <c r="E7413" s="174"/>
      <c r="F7413" s="174"/>
      <c r="G7413" s="175"/>
      <c r="H7413" s="175"/>
      <c r="I7413" s="175"/>
      <c r="J7413" s="175"/>
      <c r="K7413" s="176"/>
    </row>
    <row r="7414" spans="1:11" ht="21" customHeight="1">
      <c r="A7414" s="174"/>
      <c r="B7414" s="281"/>
      <c r="C7414" s="175"/>
      <c r="D7414" s="175"/>
      <c r="E7414" s="174"/>
      <c r="F7414" s="174"/>
      <c r="G7414" s="175"/>
      <c r="H7414" s="175"/>
      <c r="I7414" s="175"/>
      <c r="J7414" s="175"/>
      <c r="K7414" s="176"/>
    </row>
    <row r="7415" spans="1:11" ht="21" customHeight="1">
      <c r="A7415" s="174"/>
      <c r="B7415" s="281"/>
      <c r="C7415" s="175"/>
      <c r="D7415" s="175"/>
      <c r="E7415" s="174"/>
      <c r="F7415" s="174"/>
      <c r="G7415" s="175"/>
      <c r="H7415" s="175"/>
      <c r="I7415" s="175"/>
      <c r="J7415" s="175"/>
      <c r="K7415" s="176"/>
    </row>
    <row r="7416" spans="1:11" ht="21" customHeight="1">
      <c r="A7416" s="174"/>
      <c r="B7416" s="281"/>
      <c r="C7416" s="175"/>
      <c r="D7416" s="175"/>
      <c r="E7416" s="174"/>
      <c r="F7416" s="174"/>
      <c r="G7416" s="175"/>
      <c r="H7416" s="175"/>
      <c r="I7416" s="175"/>
      <c r="J7416" s="175"/>
      <c r="K7416" s="176"/>
    </row>
    <row r="7417" spans="1:11" ht="21" customHeight="1">
      <c r="A7417" s="174"/>
      <c r="B7417" s="281"/>
      <c r="C7417" s="175"/>
      <c r="D7417" s="175"/>
      <c r="E7417" s="174"/>
      <c r="F7417" s="174"/>
      <c r="G7417" s="175"/>
      <c r="H7417" s="175"/>
      <c r="I7417" s="175"/>
      <c r="J7417" s="175"/>
      <c r="K7417" s="176"/>
    </row>
    <row r="7418" spans="1:11" ht="21" customHeight="1">
      <c r="A7418" s="174"/>
      <c r="B7418" s="281"/>
      <c r="C7418" s="175"/>
      <c r="D7418" s="175"/>
      <c r="E7418" s="174"/>
      <c r="F7418" s="174"/>
      <c r="G7418" s="175"/>
      <c r="H7418" s="175"/>
      <c r="I7418" s="175"/>
      <c r="J7418" s="175"/>
      <c r="K7418" s="176"/>
    </row>
    <row r="7419" spans="1:11" ht="21" customHeight="1">
      <c r="A7419" s="174"/>
      <c r="B7419" s="281"/>
      <c r="C7419" s="175"/>
      <c r="D7419" s="175"/>
      <c r="E7419" s="174"/>
      <c r="F7419" s="174"/>
      <c r="G7419" s="175"/>
      <c r="H7419" s="175"/>
      <c r="I7419" s="175"/>
      <c r="J7419" s="175"/>
      <c r="K7419" s="176"/>
    </row>
    <row r="7420" spans="1:11" ht="21" customHeight="1">
      <c r="A7420" s="174"/>
      <c r="B7420" s="281"/>
      <c r="C7420" s="175"/>
      <c r="D7420" s="175"/>
      <c r="E7420" s="174"/>
      <c r="F7420" s="174"/>
      <c r="G7420" s="175"/>
      <c r="H7420" s="175"/>
      <c r="I7420" s="175"/>
      <c r="J7420" s="175"/>
      <c r="K7420" s="176"/>
    </row>
    <row r="7421" spans="1:11" ht="18.75" customHeight="1">
      <c r="A7421" s="174"/>
      <c r="B7421" s="281"/>
      <c r="C7421" s="175"/>
      <c r="D7421" s="175"/>
      <c r="E7421" s="174"/>
      <c r="F7421" s="174"/>
      <c r="G7421" s="175"/>
      <c r="H7421" s="175"/>
      <c r="I7421" s="175"/>
      <c r="J7421" s="175"/>
      <c r="K7421" s="176"/>
    </row>
    <row r="7422" spans="1:11" ht="18.75" customHeight="1">
      <c r="A7422" s="174"/>
      <c r="B7422" s="281"/>
      <c r="C7422" s="175"/>
      <c r="D7422" s="175"/>
      <c r="E7422" s="174"/>
      <c r="F7422" s="174"/>
      <c r="G7422" s="175"/>
      <c r="H7422" s="175"/>
      <c r="I7422" s="175"/>
      <c r="J7422" s="175"/>
      <c r="K7422" s="176"/>
    </row>
    <row r="7423" spans="1:11" ht="18.75" customHeight="1">
      <c r="A7423" s="174"/>
      <c r="B7423" s="281"/>
      <c r="C7423" s="175"/>
      <c r="D7423" s="175"/>
      <c r="E7423" s="174"/>
      <c r="F7423" s="174"/>
      <c r="G7423" s="175"/>
      <c r="H7423" s="175"/>
      <c r="I7423" s="175"/>
      <c r="J7423" s="175"/>
      <c r="K7423" s="176"/>
    </row>
    <row r="7424" spans="1:11" ht="18.75" customHeight="1">
      <c r="A7424" s="174"/>
      <c r="B7424" s="281"/>
      <c r="C7424" s="175"/>
      <c r="D7424" s="175"/>
      <c r="E7424" s="174"/>
      <c r="F7424" s="174"/>
      <c r="G7424" s="175"/>
      <c r="H7424" s="175"/>
      <c r="I7424" s="175"/>
      <c r="J7424" s="175"/>
      <c r="K7424" s="176"/>
    </row>
    <row r="7425" spans="1:11" ht="18.75" customHeight="1">
      <c r="A7425" s="174"/>
      <c r="B7425" s="281"/>
      <c r="C7425" s="175"/>
      <c r="D7425" s="175"/>
      <c r="E7425" s="174"/>
      <c r="F7425" s="174"/>
      <c r="G7425" s="175"/>
      <c r="H7425" s="175"/>
      <c r="I7425" s="175"/>
      <c r="J7425" s="175"/>
      <c r="K7425" s="176"/>
    </row>
    <row r="7426" spans="1:11" ht="18.75" customHeight="1">
      <c r="A7426" s="174"/>
      <c r="B7426" s="281"/>
      <c r="C7426" s="175"/>
      <c r="D7426" s="175"/>
      <c r="E7426" s="174"/>
      <c r="F7426" s="174"/>
      <c r="G7426" s="175"/>
      <c r="H7426" s="175"/>
      <c r="I7426" s="175"/>
      <c r="J7426" s="175"/>
      <c r="K7426" s="176"/>
    </row>
    <row r="7427" spans="1:11" ht="18.75" customHeight="1">
      <c r="A7427" s="174"/>
      <c r="B7427" s="281"/>
      <c r="C7427" s="175"/>
      <c r="D7427" s="175"/>
      <c r="E7427" s="174"/>
      <c r="F7427" s="174"/>
      <c r="G7427" s="175"/>
      <c r="H7427" s="175"/>
      <c r="I7427" s="175"/>
      <c r="J7427" s="175"/>
      <c r="K7427" s="176"/>
    </row>
    <row r="7428" spans="1:11" ht="18.75" customHeight="1">
      <c r="A7428" s="174"/>
      <c r="B7428" s="281"/>
      <c r="C7428" s="175"/>
      <c r="D7428" s="175"/>
      <c r="E7428" s="174"/>
      <c r="F7428" s="174"/>
      <c r="G7428" s="175"/>
      <c r="H7428" s="175"/>
      <c r="I7428" s="175"/>
      <c r="J7428" s="175"/>
      <c r="K7428" s="176"/>
    </row>
    <row r="7429" spans="1:11" ht="18.75" customHeight="1">
      <c r="A7429" s="174"/>
      <c r="B7429" s="281"/>
      <c r="C7429" s="175"/>
      <c r="D7429" s="175"/>
      <c r="E7429" s="174"/>
      <c r="F7429" s="174"/>
      <c r="G7429" s="175"/>
      <c r="H7429" s="175"/>
      <c r="I7429" s="175"/>
      <c r="J7429" s="175"/>
      <c r="K7429" s="176"/>
    </row>
    <row r="7430" spans="1:11" ht="18.75" customHeight="1">
      <c r="A7430" s="174"/>
      <c r="B7430" s="281"/>
      <c r="C7430" s="175"/>
      <c r="D7430" s="175"/>
      <c r="E7430" s="174"/>
      <c r="F7430" s="174"/>
      <c r="G7430" s="175"/>
      <c r="H7430" s="175"/>
      <c r="I7430" s="175"/>
      <c r="J7430" s="175"/>
      <c r="K7430" s="176"/>
    </row>
    <row r="7431" spans="1:11" ht="18.75" customHeight="1">
      <c r="A7431" s="174"/>
      <c r="B7431" s="281"/>
      <c r="C7431" s="175"/>
      <c r="D7431" s="175"/>
      <c r="E7431" s="174"/>
      <c r="F7431" s="174"/>
      <c r="G7431" s="175"/>
      <c r="H7431" s="175"/>
      <c r="I7431" s="175"/>
      <c r="J7431" s="175"/>
      <c r="K7431" s="176"/>
    </row>
    <row r="7432" spans="1:11" ht="18.75" customHeight="1">
      <c r="A7432" s="174"/>
      <c r="B7432" s="281"/>
      <c r="C7432" s="175"/>
      <c r="D7432" s="175"/>
      <c r="E7432" s="174"/>
      <c r="F7432" s="174"/>
      <c r="G7432" s="175"/>
      <c r="H7432" s="175"/>
      <c r="I7432" s="175"/>
      <c r="J7432" s="175"/>
      <c r="K7432" s="176"/>
    </row>
    <row r="7433" spans="1:11" ht="18.75" customHeight="1">
      <c r="A7433" s="174"/>
      <c r="B7433" s="281"/>
      <c r="C7433" s="175"/>
      <c r="D7433" s="175"/>
      <c r="E7433" s="174"/>
      <c r="F7433" s="174"/>
      <c r="G7433" s="175"/>
      <c r="H7433" s="175"/>
      <c r="I7433" s="175"/>
      <c r="J7433" s="175"/>
      <c r="K7433" s="176"/>
    </row>
    <row r="7434" spans="1:11" ht="18.75" customHeight="1">
      <c r="A7434" s="174"/>
      <c r="B7434" s="281"/>
      <c r="C7434" s="175"/>
      <c r="D7434" s="175"/>
      <c r="E7434" s="174"/>
      <c r="F7434" s="174"/>
      <c r="G7434" s="175"/>
      <c r="H7434" s="175"/>
      <c r="I7434" s="175"/>
      <c r="J7434" s="175"/>
      <c r="K7434" s="176"/>
    </row>
    <row r="7435" spans="1:11" ht="18.75" customHeight="1">
      <c r="A7435" s="174"/>
      <c r="B7435" s="281"/>
      <c r="C7435" s="175"/>
      <c r="D7435" s="175"/>
      <c r="E7435" s="174"/>
      <c r="F7435" s="174"/>
      <c r="G7435" s="175"/>
      <c r="H7435" s="175"/>
      <c r="I7435" s="175"/>
      <c r="J7435" s="175"/>
      <c r="K7435" s="176"/>
    </row>
    <row r="7436" spans="1:11" ht="18.75" customHeight="1">
      <c r="A7436" s="174"/>
      <c r="B7436" s="281"/>
      <c r="C7436" s="175"/>
      <c r="D7436" s="175"/>
      <c r="E7436" s="174"/>
      <c r="F7436" s="174"/>
      <c r="G7436" s="175"/>
      <c r="H7436" s="175"/>
      <c r="I7436" s="175"/>
      <c r="J7436" s="175"/>
      <c r="K7436" s="176"/>
    </row>
    <row r="7437" spans="1:11" ht="18.75" customHeight="1">
      <c r="A7437" s="174"/>
      <c r="B7437" s="281"/>
      <c r="C7437" s="175"/>
      <c r="D7437" s="175"/>
      <c r="E7437" s="174"/>
      <c r="F7437" s="174"/>
      <c r="G7437" s="175"/>
      <c r="H7437" s="175"/>
      <c r="I7437" s="175"/>
      <c r="J7437" s="175"/>
      <c r="K7437" s="176"/>
    </row>
    <row r="7438" spans="1:11" ht="18.75" customHeight="1">
      <c r="A7438" s="174"/>
      <c r="B7438" s="281"/>
      <c r="C7438" s="175"/>
      <c r="D7438" s="175"/>
      <c r="E7438" s="174"/>
      <c r="F7438" s="174"/>
      <c r="G7438" s="175"/>
      <c r="H7438" s="175"/>
      <c r="I7438" s="175"/>
      <c r="J7438" s="175"/>
      <c r="K7438" s="176"/>
    </row>
    <row r="7439" spans="1:11" ht="18.75" customHeight="1">
      <c r="A7439" s="174"/>
      <c r="B7439" s="281"/>
      <c r="C7439" s="175"/>
      <c r="D7439" s="175"/>
      <c r="E7439" s="174"/>
      <c r="F7439" s="174"/>
      <c r="G7439" s="175"/>
      <c r="H7439" s="175"/>
      <c r="I7439" s="175"/>
      <c r="J7439" s="175"/>
      <c r="K7439" s="176"/>
    </row>
    <row r="7440" spans="1:11" ht="18.75" customHeight="1">
      <c r="A7440" s="174"/>
      <c r="B7440" s="281"/>
      <c r="C7440" s="175"/>
      <c r="D7440" s="175"/>
      <c r="E7440" s="174"/>
      <c r="F7440" s="174"/>
      <c r="G7440" s="175"/>
      <c r="H7440" s="175"/>
      <c r="I7440" s="175"/>
      <c r="J7440" s="175"/>
      <c r="K7440" s="176"/>
    </row>
    <row r="7441" spans="1:11" ht="18.75" customHeight="1">
      <c r="A7441" s="174"/>
      <c r="B7441" s="281"/>
      <c r="C7441" s="175"/>
      <c r="D7441" s="175"/>
      <c r="E7441" s="174"/>
      <c r="F7441" s="174"/>
      <c r="G7441" s="175"/>
      <c r="H7441" s="175"/>
      <c r="I7441" s="175"/>
      <c r="J7441" s="175"/>
      <c r="K7441" s="176"/>
    </row>
    <row r="7442" spans="1:11" ht="18.75" customHeight="1">
      <c r="A7442" s="174"/>
      <c r="B7442" s="281"/>
      <c r="C7442" s="175"/>
      <c r="D7442" s="175"/>
      <c r="E7442" s="174"/>
      <c r="F7442" s="174"/>
      <c r="G7442" s="175"/>
      <c r="H7442" s="175"/>
      <c r="I7442" s="175"/>
      <c r="J7442" s="175"/>
      <c r="K7442" s="176"/>
    </row>
    <row r="7443" spans="1:11" ht="18.75" customHeight="1">
      <c r="A7443" s="174"/>
      <c r="B7443" s="281"/>
      <c r="C7443" s="175"/>
      <c r="D7443" s="175"/>
      <c r="E7443" s="174"/>
      <c r="F7443" s="174"/>
      <c r="G7443" s="175"/>
      <c r="H7443" s="175"/>
      <c r="I7443" s="175"/>
      <c r="J7443" s="175"/>
      <c r="K7443" s="176"/>
    </row>
    <row r="7444" spans="1:11" ht="18.75" customHeight="1">
      <c r="A7444" s="174"/>
      <c r="B7444" s="281"/>
      <c r="C7444" s="175"/>
      <c r="D7444" s="175"/>
      <c r="E7444" s="174"/>
      <c r="F7444" s="174"/>
      <c r="G7444" s="175"/>
      <c r="H7444" s="175"/>
      <c r="I7444" s="175"/>
      <c r="J7444" s="175"/>
      <c r="K7444" s="176"/>
    </row>
    <row r="7445" spans="1:11" ht="18.75" customHeight="1">
      <c r="A7445" s="174"/>
      <c r="B7445" s="281"/>
      <c r="C7445" s="175"/>
      <c r="D7445" s="175"/>
      <c r="E7445" s="174"/>
      <c r="F7445" s="174"/>
      <c r="G7445" s="175"/>
      <c r="H7445" s="175"/>
      <c r="I7445" s="175"/>
      <c r="J7445" s="175"/>
      <c r="K7445" s="176"/>
    </row>
    <row r="7446" spans="1:11" ht="18.75" customHeight="1">
      <c r="A7446" s="174"/>
      <c r="B7446" s="281"/>
      <c r="C7446" s="175"/>
      <c r="D7446" s="175"/>
      <c r="E7446" s="174"/>
      <c r="F7446" s="174"/>
      <c r="G7446" s="175"/>
      <c r="H7446" s="175"/>
      <c r="I7446" s="175"/>
      <c r="J7446" s="175"/>
      <c r="K7446" s="176"/>
    </row>
    <row r="7447" spans="1:11" ht="18.75" customHeight="1">
      <c r="A7447" s="174"/>
      <c r="B7447" s="281"/>
      <c r="C7447" s="175"/>
      <c r="D7447" s="175"/>
      <c r="E7447" s="174"/>
      <c r="F7447" s="174"/>
      <c r="G7447" s="175"/>
      <c r="H7447" s="175"/>
      <c r="I7447" s="175"/>
      <c r="J7447" s="175"/>
      <c r="K7447" s="176"/>
    </row>
    <row r="7448" spans="1:11" ht="18.75" customHeight="1">
      <c r="A7448" s="174"/>
      <c r="B7448" s="281"/>
      <c r="C7448" s="175"/>
      <c r="D7448" s="175"/>
      <c r="E7448" s="174"/>
      <c r="F7448" s="174"/>
      <c r="G7448" s="175"/>
      <c r="H7448" s="175"/>
      <c r="I7448" s="175"/>
      <c r="J7448" s="175"/>
      <c r="K7448" s="176"/>
    </row>
    <row r="7449" spans="1:11" ht="18.75" customHeight="1">
      <c r="A7449" s="174"/>
      <c r="B7449" s="281"/>
      <c r="C7449" s="175"/>
      <c r="D7449" s="175"/>
      <c r="E7449" s="174"/>
      <c r="F7449" s="174"/>
      <c r="G7449" s="175"/>
      <c r="H7449" s="175"/>
      <c r="I7449" s="175"/>
      <c r="J7449" s="175"/>
      <c r="K7449" s="176"/>
    </row>
    <row r="7450" spans="1:11" ht="18.75" customHeight="1">
      <c r="A7450" s="174"/>
      <c r="B7450" s="281"/>
      <c r="C7450" s="175"/>
      <c r="D7450" s="175"/>
      <c r="E7450" s="174"/>
      <c r="F7450" s="174"/>
      <c r="G7450" s="175"/>
      <c r="H7450" s="175"/>
      <c r="I7450" s="175"/>
      <c r="J7450" s="175"/>
      <c r="K7450" s="176"/>
    </row>
    <row r="7451" spans="1:11" ht="18.75" customHeight="1">
      <c r="A7451" s="174"/>
      <c r="B7451" s="281"/>
      <c r="C7451" s="175"/>
      <c r="D7451" s="175"/>
      <c r="E7451" s="174"/>
      <c r="F7451" s="174"/>
      <c r="G7451" s="175"/>
      <c r="H7451" s="175"/>
      <c r="I7451" s="175"/>
      <c r="J7451" s="175"/>
      <c r="K7451" s="176"/>
    </row>
    <row r="7452" spans="1:11" ht="18.75" customHeight="1">
      <c r="A7452" s="174"/>
      <c r="B7452" s="281"/>
      <c r="C7452" s="175"/>
      <c r="D7452" s="175"/>
      <c r="E7452" s="174"/>
      <c r="F7452" s="174"/>
      <c r="G7452" s="175"/>
      <c r="H7452" s="175"/>
      <c r="I7452" s="175"/>
      <c r="J7452" s="175"/>
      <c r="K7452" s="176"/>
    </row>
    <row r="7453" spans="1:11" ht="18.75" customHeight="1">
      <c r="A7453" s="174"/>
      <c r="B7453" s="281"/>
      <c r="C7453" s="175"/>
      <c r="D7453" s="175"/>
      <c r="E7453" s="174"/>
      <c r="F7453" s="174"/>
      <c r="G7453" s="175"/>
      <c r="H7453" s="175"/>
      <c r="I7453" s="175"/>
      <c r="J7453" s="175"/>
      <c r="K7453" s="176"/>
    </row>
    <row r="7454" spans="1:11" ht="18.75" customHeight="1">
      <c r="A7454" s="174"/>
      <c r="B7454" s="281"/>
      <c r="C7454" s="175"/>
      <c r="D7454" s="175"/>
      <c r="E7454" s="174"/>
      <c r="F7454" s="174"/>
      <c r="G7454" s="175"/>
      <c r="H7454" s="175"/>
      <c r="I7454" s="175"/>
      <c r="J7454" s="175"/>
      <c r="K7454" s="176"/>
    </row>
    <row r="7455" spans="1:11" ht="18.75" customHeight="1">
      <c r="A7455" s="174"/>
      <c r="B7455" s="281"/>
      <c r="C7455" s="175"/>
      <c r="D7455" s="175"/>
      <c r="E7455" s="174"/>
      <c r="F7455" s="174"/>
      <c r="G7455" s="175"/>
      <c r="H7455" s="175"/>
      <c r="I7455" s="175"/>
      <c r="J7455" s="175"/>
      <c r="K7455" s="176"/>
    </row>
    <row r="7456" spans="1:11" ht="18.75" customHeight="1">
      <c r="A7456" s="174"/>
      <c r="B7456" s="281"/>
      <c r="C7456" s="175"/>
      <c r="D7456" s="175"/>
      <c r="E7456" s="174"/>
      <c r="F7456" s="174"/>
      <c r="G7456" s="175"/>
      <c r="H7456" s="175"/>
      <c r="I7456" s="175"/>
      <c r="J7456" s="175"/>
      <c r="K7456" s="176"/>
    </row>
    <row r="7457" spans="1:11" ht="18.75" customHeight="1">
      <c r="A7457" s="174"/>
      <c r="B7457" s="281"/>
      <c r="C7457" s="175"/>
      <c r="D7457" s="175"/>
      <c r="E7457" s="174"/>
      <c r="F7457" s="174"/>
      <c r="G7457" s="175"/>
      <c r="H7457" s="175"/>
      <c r="I7457" s="175"/>
      <c r="J7457" s="175"/>
      <c r="K7457" s="176"/>
    </row>
    <row r="7458" spans="1:11" ht="18.75" customHeight="1">
      <c r="A7458" s="174"/>
      <c r="B7458" s="281"/>
      <c r="C7458" s="175"/>
      <c r="D7458" s="175"/>
      <c r="E7458" s="174"/>
      <c r="F7458" s="174"/>
      <c r="G7458" s="175"/>
      <c r="H7458" s="175"/>
      <c r="I7458" s="175"/>
      <c r="J7458" s="175"/>
      <c r="K7458" s="176"/>
    </row>
    <row r="7459" spans="1:11" ht="18.75" customHeight="1">
      <c r="A7459" s="174"/>
      <c r="B7459" s="281"/>
      <c r="C7459" s="175"/>
      <c r="D7459" s="175"/>
      <c r="E7459" s="174"/>
      <c r="F7459" s="174"/>
      <c r="G7459" s="175"/>
      <c r="H7459" s="175"/>
      <c r="I7459" s="175"/>
      <c r="J7459" s="175"/>
      <c r="K7459" s="176"/>
    </row>
    <row r="7460" spans="1:11" ht="18.75" customHeight="1">
      <c r="A7460" s="174"/>
      <c r="B7460" s="281"/>
      <c r="C7460" s="175"/>
      <c r="D7460" s="175"/>
      <c r="E7460" s="174"/>
      <c r="F7460" s="174"/>
      <c r="G7460" s="175"/>
      <c r="H7460" s="175"/>
      <c r="I7460" s="175"/>
      <c r="J7460" s="175"/>
      <c r="K7460" s="176"/>
    </row>
    <row r="7461" spans="1:11" ht="18.75" customHeight="1">
      <c r="A7461" s="174"/>
      <c r="B7461" s="281"/>
      <c r="C7461" s="175"/>
      <c r="D7461" s="175"/>
      <c r="E7461" s="174"/>
      <c r="F7461" s="174"/>
      <c r="G7461" s="175"/>
      <c r="H7461" s="175"/>
      <c r="I7461" s="175"/>
      <c r="J7461" s="175"/>
      <c r="K7461" s="176"/>
    </row>
    <row r="7462" spans="1:11" ht="18.75" customHeight="1">
      <c r="A7462" s="174"/>
      <c r="B7462" s="281"/>
      <c r="C7462" s="175"/>
      <c r="D7462" s="175"/>
      <c r="E7462" s="174"/>
      <c r="F7462" s="174"/>
      <c r="G7462" s="175"/>
      <c r="H7462" s="175"/>
      <c r="I7462" s="175"/>
      <c r="J7462" s="175"/>
      <c r="K7462" s="176"/>
    </row>
    <row r="7463" spans="1:11" ht="18.75" customHeight="1">
      <c r="A7463" s="174"/>
      <c r="B7463" s="281"/>
      <c r="C7463" s="175"/>
      <c r="D7463" s="175"/>
      <c r="E7463" s="174"/>
      <c r="F7463" s="174"/>
      <c r="G7463" s="175"/>
      <c r="H7463" s="175"/>
      <c r="I7463" s="175"/>
      <c r="J7463" s="175"/>
      <c r="K7463" s="176"/>
    </row>
    <row r="7464" spans="1:11" ht="18.75" customHeight="1">
      <c r="A7464" s="174"/>
      <c r="B7464" s="281"/>
      <c r="C7464" s="175"/>
      <c r="D7464" s="175"/>
      <c r="E7464" s="174"/>
      <c r="F7464" s="174"/>
      <c r="G7464" s="175"/>
      <c r="H7464" s="175"/>
      <c r="I7464" s="175"/>
      <c r="J7464" s="175"/>
      <c r="K7464" s="176"/>
    </row>
    <row r="7465" spans="1:11" ht="18.75" customHeight="1">
      <c r="A7465" s="174"/>
      <c r="B7465" s="281"/>
      <c r="C7465" s="175"/>
      <c r="D7465" s="175"/>
      <c r="E7465" s="174"/>
      <c r="F7465" s="174"/>
      <c r="G7465" s="175"/>
      <c r="H7465" s="175"/>
      <c r="I7465" s="175"/>
      <c r="J7465" s="175"/>
      <c r="K7465" s="176"/>
    </row>
    <row r="7466" spans="1:11" ht="18.75" customHeight="1">
      <c r="A7466" s="174"/>
      <c r="B7466" s="281"/>
      <c r="C7466" s="175"/>
      <c r="D7466" s="175"/>
      <c r="E7466" s="174"/>
      <c r="F7466" s="174"/>
      <c r="G7466" s="175"/>
      <c r="H7466" s="175"/>
      <c r="I7466" s="175"/>
      <c r="J7466" s="175"/>
      <c r="K7466" s="176"/>
    </row>
    <row r="7467" spans="1:11" ht="18.75" customHeight="1">
      <c r="A7467" s="174"/>
      <c r="B7467" s="281"/>
      <c r="C7467" s="175"/>
      <c r="D7467" s="175"/>
      <c r="E7467" s="174"/>
      <c r="F7467" s="174"/>
      <c r="G7467" s="175"/>
      <c r="H7467" s="175"/>
      <c r="I7467" s="175"/>
      <c r="J7467" s="175"/>
      <c r="K7467" s="176"/>
    </row>
    <row r="7468" spans="1:11" ht="18.75" customHeight="1">
      <c r="A7468" s="174"/>
      <c r="B7468" s="281"/>
      <c r="C7468" s="175"/>
      <c r="D7468" s="175"/>
      <c r="E7468" s="174"/>
      <c r="F7468" s="174"/>
      <c r="G7468" s="175"/>
      <c r="H7468" s="175"/>
      <c r="I7468" s="175"/>
      <c r="J7468" s="175"/>
      <c r="K7468" s="176"/>
    </row>
    <row r="7469" spans="1:11" ht="18.75" customHeight="1">
      <c r="A7469" s="174"/>
      <c r="B7469" s="281"/>
      <c r="C7469" s="175"/>
      <c r="D7469" s="175"/>
      <c r="E7469" s="174"/>
      <c r="F7469" s="174"/>
      <c r="G7469" s="175"/>
      <c r="H7469" s="175"/>
      <c r="I7469" s="175"/>
      <c r="J7469" s="175"/>
      <c r="K7469" s="176"/>
    </row>
    <row r="7470" spans="1:11" ht="18.75" customHeight="1">
      <c r="A7470" s="174"/>
      <c r="B7470" s="281"/>
      <c r="C7470" s="175"/>
      <c r="D7470" s="175"/>
      <c r="E7470" s="174"/>
      <c r="F7470" s="174"/>
      <c r="G7470" s="175"/>
      <c r="H7470" s="175"/>
      <c r="I7470" s="175"/>
      <c r="J7470" s="175"/>
      <c r="K7470" s="176"/>
    </row>
    <row r="7471" spans="1:11" ht="18.75" customHeight="1">
      <c r="A7471" s="174"/>
      <c r="B7471" s="281"/>
      <c r="C7471" s="175"/>
      <c r="D7471" s="175"/>
      <c r="E7471" s="174"/>
      <c r="F7471" s="174"/>
      <c r="G7471" s="175"/>
      <c r="H7471" s="175"/>
      <c r="I7471" s="175"/>
      <c r="J7471" s="175"/>
      <c r="K7471" s="176"/>
    </row>
    <row r="7472" spans="1:11" ht="18.75" customHeight="1">
      <c r="A7472" s="174"/>
      <c r="B7472" s="281"/>
      <c r="C7472" s="175"/>
      <c r="D7472" s="175"/>
      <c r="E7472" s="174"/>
      <c r="F7472" s="174"/>
      <c r="G7472" s="175"/>
      <c r="H7472" s="175"/>
      <c r="I7472" s="175"/>
      <c r="J7472" s="175"/>
      <c r="K7472" s="176"/>
    </row>
    <row r="7473" spans="1:11" ht="18.75" customHeight="1">
      <c r="A7473" s="174"/>
      <c r="B7473" s="281"/>
      <c r="C7473" s="175"/>
      <c r="D7473" s="175"/>
      <c r="E7473" s="174"/>
      <c r="F7473" s="174"/>
      <c r="G7473" s="175"/>
      <c r="H7473" s="175"/>
      <c r="I7473" s="175"/>
      <c r="J7473" s="175"/>
      <c r="K7473" s="176"/>
    </row>
    <row r="7474" spans="1:11" ht="18.75" customHeight="1">
      <c r="A7474" s="174"/>
      <c r="B7474" s="281"/>
      <c r="C7474" s="175"/>
      <c r="D7474" s="175"/>
      <c r="E7474" s="174"/>
      <c r="F7474" s="174"/>
      <c r="G7474" s="175"/>
      <c r="H7474" s="175"/>
      <c r="I7474" s="175"/>
      <c r="J7474" s="175"/>
      <c r="K7474" s="176"/>
    </row>
    <row r="7475" spans="1:11" ht="18.75" customHeight="1">
      <c r="A7475" s="174"/>
      <c r="B7475" s="281"/>
      <c r="C7475" s="175"/>
      <c r="D7475" s="175"/>
      <c r="E7475" s="174"/>
      <c r="F7475" s="174"/>
      <c r="G7475" s="175"/>
      <c r="H7475" s="175"/>
      <c r="I7475" s="175"/>
      <c r="J7475" s="175"/>
      <c r="K7475" s="176"/>
    </row>
    <row r="7476" spans="1:11" ht="18.75" customHeight="1">
      <c r="A7476" s="174"/>
      <c r="B7476" s="281"/>
      <c r="C7476" s="175"/>
      <c r="D7476" s="175"/>
      <c r="E7476" s="174"/>
      <c r="F7476" s="174"/>
      <c r="G7476" s="175"/>
      <c r="H7476" s="175"/>
      <c r="I7476" s="175"/>
      <c r="J7476" s="175"/>
      <c r="K7476" s="176"/>
    </row>
    <row r="7477" spans="1:11" ht="18.75" customHeight="1">
      <c r="A7477" s="174"/>
      <c r="B7477" s="281"/>
      <c r="C7477" s="175"/>
      <c r="D7477" s="175"/>
      <c r="E7477" s="174"/>
      <c r="F7477" s="174"/>
      <c r="G7477" s="175"/>
      <c r="H7477" s="175"/>
      <c r="I7477" s="175"/>
      <c r="J7477" s="175"/>
      <c r="K7477" s="176"/>
    </row>
    <row r="7478" spans="1:11" ht="18.75" customHeight="1">
      <c r="A7478" s="174"/>
      <c r="B7478" s="281"/>
      <c r="C7478" s="175"/>
      <c r="D7478" s="175"/>
      <c r="E7478" s="174"/>
      <c r="F7478" s="174"/>
      <c r="G7478" s="175"/>
      <c r="H7478" s="175"/>
      <c r="I7478" s="175"/>
      <c r="J7478" s="175"/>
      <c r="K7478" s="176"/>
    </row>
    <row r="7479" spans="1:11" ht="18.75" customHeight="1">
      <c r="A7479" s="174"/>
      <c r="B7479" s="281"/>
      <c r="C7479" s="175"/>
      <c r="D7479" s="175"/>
      <c r="E7479" s="174"/>
      <c r="F7479" s="174"/>
      <c r="G7479" s="175"/>
      <c r="H7479" s="175"/>
      <c r="I7479" s="175"/>
      <c r="J7479" s="175"/>
      <c r="K7479" s="176"/>
    </row>
    <row r="7480" spans="1:11" ht="18.75" customHeight="1">
      <c r="A7480" s="174"/>
      <c r="B7480" s="281"/>
      <c r="C7480" s="175"/>
      <c r="D7480" s="175"/>
      <c r="E7480" s="174"/>
      <c r="F7480" s="174"/>
      <c r="G7480" s="175"/>
      <c r="H7480" s="175"/>
      <c r="I7480" s="175"/>
      <c r="J7480" s="175"/>
      <c r="K7480" s="176"/>
    </row>
    <row r="7481" spans="1:11" ht="18.75" customHeight="1">
      <c r="A7481" s="174"/>
      <c r="B7481" s="281"/>
      <c r="C7481" s="175"/>
      <c r="D7481" s="175"/>
      <c r="E7481" s="174"/>
      <c r="F7481" s="174"/>
      <c r="G7481" s="175"/>
      <c r="H7481" s="175"/>
      <c r="I7481" s="175"/>
      <c r="J7481" s="175"/>
      <c r="K7481" s="176"/>
    </row>
    <row r="7482" spans="1:11" ht="18.75" customHeight="1">
      <c r="A7482" s="174"/>
      <c r="B7482" s="281"/>
      <c r="C7482" s="175"/>
      <c r="D7482" s="175"/>
      <c r="E7482" s="174"/>
      <c r="F7482" s="174"/>
      <c r="G7482" s="175"/>
      <c r="H7482" s="175"/>
      <c r="I7482" s="175"/>
      <c r="J7482" s="175"/>
      <c r="K7482" s="176"/>
    </row>
    <row r="7483" spans="1:11" ht="18.75" customHeight="1">
      <c r="A7483" s="174"/>
      <c r="B7483" s="281"/>
      <c r="C7483" s="175"/>
      <c r="D7483" s="175"/>
      <c r="E7483" s="174"/>
      <c r="F7483" s="174"/>
      <c r="G7483" s="175"/>
      <c r="H7483" s="175"/>
      <c r="I7483" s="175"/>
      <c r="J7483" s="175"/>
      <c r="K7483" s="176"/>
    </row>
    <row r="7484" spans="1:11" ht="18.75" customHeight="1">
      <c r="A7484" s="174"/>
      <c r="B7484" s="281"/>
      <c r="C7484" s="175"/>
      <c r="D7484" s="175"/>
      <c r="E7484" s="174"/>
      <c r="F7484" s="174"/>
      <c r="G7484" s="175"/>
      <c r="H7484" s="175"/>
      <c r="I7484" s="175"/>
      <c r="J7484" s="175"/>
      <c r="K7484" s="176"/>
    </row>
    <row r="7485" spans="1:11" ht="18.75" customHeight="1">
      <c r="A7485" s="174"/>
      <c r="B7485" s="281"/>
      <c r="C7485" s="175"/>
      <c r="D7485" s="175"/>
      <c r="E7485" s="174"/>
      <c r="F7485" s="174"/>
      <c r="G7485" s="175"/>
      <c r="H7485" s="175"/>
      <c r="I7485" s="175"/>
      <c r="J7485" s="175"/>
      <c r="K7485" s="176"/>
    </row>
    <row r="7486" spans="1:11" ht="18.75" customHeight="1">
      <c r="A7486" s="174"/>
      <c r="B7486" s="281"/>
      <c r="C7486" s="175"/>
      <c r="D7486" s="175"/>
      <c r="E7486" s="174"/>
      <c r="F7486" s="174"/>
      <c r="G7486" s="175"/>
      <c r="H7486" s="175"/>
      <c r="I7486" s="175"/>
      <c r="J7486" s="175"/>
      <c r="K7486" s="176"/>
    </row>
    <row r="7487" spans="1:11" ht="18.75" customHeight="1">
      <c r="A7487" s="174"/>
      <c r="B7487" s="281"/>
      <c r="C7487" s="175"/>
      <c r="D7487" s="175"/>
      <c r="E7487" s="174"/>
      <c r="F7487" s="174"/>
      <c r="G7487" s="175"/>
      <c r="H7487" s="175"/>
      <c r="I7487" s="175"/>
      <c r="J7487" s="175"/>
      <c r="K7487" s="176"/>
    </row>
    <row r="7488" spans="1:11" ht="18.75" customHeight="1">
      <c r="A7488" s="174"/>
      <c r="B7488" s="281"/>
      <c r="C7488" s="175"/>
      <c r="D7488" s="175"/>
      <c r="E7488" s="174"/>
      <c r="F7488" s="174"/>
      <c r="G7488" s="175"/>
      <c r="H7488" s="175"/>
      <c r="I7488" s="175"/>
      <c r="J7488" s="175"/>
      <c r="K7488" s="176"/>
    </row>
    <row r="7489" spans="1:11" ht="18.75" customHeight="1">
      <c r="A7489" s="174"/>
      <c r="B7489" s="281"/>
      <c r="C7489" s="175"/>
      <c r="D7489" s="175"/>
      <c r="E7489" s="174"/>
      <c r="F7489" s="174"/>
      <c r="G7489" s="175"/>
      <c r="H7489" s="175"/>
      <c r="I7489" s="175"/>
      <c r="J7489" s="175"/>
      <c r="K7489" s="176"/>
    </row>
    <row r="7490" spans="1:11" ht="18.75" customHeight="1">
      <c r="A7490" s="174"/>
      <c r="B7490" s="281"/>
      <c r="C7490" s="175"/>
      <c r="D7490" s="175"/>
      <c r="E7490" s="174"/>
      <c r="F7490" s="174"/>
      <c r="G7490" s="175"/>
      <c r="H7490" s="175"/>
      <c r="I7490" s="175"/>
      <c r="J7490" s="175"/>
      <c r="K7490" s="176"/>
    </row>
    <row r="7491" spans="1:11" ht="18.75" customHeight="1">
      <c r="A7491" s="174"/>
      <c r="B7491" s="281"/>
      <c r="C7491" s="175"/>
      <c r="D7491" s="175"/>
      <c r="E7491" s="174"/>
      <c r="F7491" s="174"/>
      <c r="G7491" s="175"/>
      <c r="H7491" s="175"/>
      <c r="I7491" s="175"/>
      <c r="J7491" s="175"/>
      <c r="K7491" s="176"/>
    </row>
    <row r="7492" spans="1:11" ht="18.75" customHeight="1">
      <c r="A7492" s="174"/>
      <c r="B7492" s="281"/>
      <c r="C7492" s="175"/>
      <c r="D7492" s="175"/>
      <c r="E7492" s="174"/>
      <c r="F7492" s="174"/>
      <c r="G7492" s="175"/>
      <c r="H7492" s="175"/>
      <c r="I7492" s="175"/>
      <c r="J7492" s="175"/>
      <c r="K7492" s="176"/>
    </row>
    <row r="7493" spans="1:11" ht="18.75" customHeight="1">
      <c r="A7493" s="174"/>
      <c r="B7493" s="281"/>
      <c r="C7493" s="175"/>
      <c r="D7493" s="175"/>
      <c r="E7493" s="174"/>
      <c r="F7493" s="174"/>
      <c r="G7493" s="175"/>
      <c r="H7493" s="175"/>
      <c r="I7493" s="175"/>
      <c r="J7493" s="175"/>
      <c r="K7493" s="176"/>
    </row>
    <row r="7494" spans="1:11" ht="18.75" customHeight="1">
      <c r="A7494" s="174"/>
      <c r="B7494" s="281"/>
      <c r="C7494" s="175"/>
      <c r="D7494" s="175"/>
      <c r="E7494" s="174"/>
      <c r="F7494" s="174"/>
      <c r="G7494" s="175"/>
      <c r="H7494" s="175"/>
      <c r="I7494" s="175"/>
      <c r="J7494" s="175"/>
      <c r="K7494" s="176"/>
    </row>
    <row r="7495" spans="1:11" ht="18.75" customHeight="1">
      <c r="A7495" s="174"/>
      <c r="B7495" s="281"/>
      <c r="C7495" s="175"/>
      <c r="D7495" s="175"/>
      <c r="E7495" s="174"/>
      <c r="F7495" s="174"/>
      <c r="G7495" s="175"/>
      <c r="H7495" s="175"/>
      <c r="I7495" s="175"/>
      <c r="J7495" s="175"/>
      <c r="K7495" s="176"/>
    </row>
    <row r="7496" spans="1:11" ht="18.75" customHeight="1">
      <c r="A7496" s="174"/>
      <c r="B7496" s="281"/>
      <c r="C7496" s="175"/>
      <c r="D7496" s="175"/>
      <c r="E7496" s="174"/>
      <c r="F7496" s="174"/>
      <c r="G7496" s="175"/>
      <c r="H7496" s="175"/>
      <c r="I7496" s="175"/>
      <c r="J7496" s="175"/>
      <c r="K7496" s="176"/>
    </row>
    <row r="7497" spans="1:11" ht="18.75" customHeight="1">
      <c r="A7497" s="174"/>
      <c r="B7497" s="281"/>
      <c r="C7497" s="175"/>
      <c r="D7497" s="175"/>
      <c r="E7497" s="174"/>
      <c r="F7497" s="174"/>
      <c r="G7497" s="175"/>
      <c r="H7497" s="175"/>
      <c r="I7497" s="175"/>
      <c r="J7497" s="175"/>
      <c r="K7497" s="176"/>
    </row>
    <row r="7498" spans="1:11" ht="18.75" customHeight="1">
      <c r="A7498" s="174"/>
      <c r="B7498" s="281"/>
      <c r="C7498" s="175"/>
      <c r="D7498" s="175"/>
      <c r="E7498" s="174"/>
      <c r="F7498" s="174"/>
      <c r="G7498" s="175"/>
      <c r="H7498" s="175"/>
      <c r="I7498" s="175"/>
      <c r="J7498" s="175"/>
      <c r="K7498" s="176"/>
    </row>
    <row r="7499" spans="1:11" ht="18.75" customHeight="1">
      <c r="A7499" s="174"/>
      <c r="B7499" s="281"/>
      <c r="C7499" s="175"/>
      <c r="D7499" s="175"/>
      <c r="E7499" s="174"/>
      <c r="F7499" s="174"/>
      <c r="G7499" s="175"/>
      <c r="H7499" s="175"/>
      <c r="I7499" s="175"/>
      <c r="J7499" s="175"/>
      <c r="K7499" s="176"/>
    </row>
    <row r="7500" spans="1:11" ht="18.75" customHeight="1">
      <c r="A7500" s="174"/>
      <c r="B7500" s="281"/>
      <c r="C7500" s="175"/>
      <c r="D7500" s="175"/>
      <c r="E7500" s="174"/>
      <c r="F7500" s="174"/>
      <c r="G7500" s="175"/>
      <c r="H7500" s="175"/>
      <c r="I7500" s="175"/>
      <c r="J7500" s="175"/>
      <c r="K7500" s="176"/>
    </row>
    <row r="7501" spans="1:11" ht="18.75" customHeight="1">
      <c r="A7501" s="174"/>
      <c r="B7501" s="281"/>
      <c r="C7501" s="175"/>
      <c r="D7501" s="175"/>
      <c r="E7501" s="174"/>
      <c r="F7501" s="174"/>
      <c r="G7501" s="175"/>
      <c r="H7501" s="175"/>
      <c r="I7501" s="175"/>
      <c r="J7501" s="175"/>
      <c r="K7501" s="176"/>
    </row>
    <row r="7502" spans="1:11" ht="18.75" customHeight="1">
      <c r="A7502" s="174"/>
      <c r="B7502" s="281"/>
      <c r="C7502" s="175"/>
      <c r="D7502" s="175"/>
      <c r="E7502" s="174"/>
      <c r="F7502" s="174"/>
      <c r="G7502" s="175"/>
      <c r="H7502" s="175"/>
      <c r="I7502" s="175"/>
      <c r="J7502" s="175"/>
      <c r="K7502" s="176"/>
    </row>
    <row r="7503" spans="1:11" ht="18.75" customHeight="1">
      <c r="A7503" s="174"/>
      <c r="B7503" s="281"/>
      <c r="C7503" s="175"/>
      <c r="D7503" s="175"/>
      <c r="E7503" s="174"/>
      <c r="F7503" s="174"/>
      <c r="G7503" s="175"/>
      <c r="H7503" s="175"/>
      <c r="I7503" s="175"/>
      <c r="J7503" s="175"/>
      <c r="K7503" s="176"/>
    </row>
    <row r="7504" spans="1:11" ht="18.75" customHeight="1">
      <c r="A7504" s="174"/>
      <c r="B7504" s="281"/>
      <c r="C7504" s="175"/>
      <c r="D7504" s="175"/>
      <c r="E7504" s="174"/>
      <c r="F7504" s="174"/>
      <c r="G7504" s="175"/>
      <c r="H7504" s="175"/>
      <c r="I7504" s="175"/>
      <c r="J7504" s="175"/>
      <c r="K7504" s="176"/>
    </row>
    <row r="7505" spans="1:11" ht="18.75" customHeight="1">
      <c r="A7505" s="174"/>
      <c r="B7505" s="281"/>
      <c r="C7505" s="175"/>
      <c r="D7505" s="175"/>
      <c r="E7505" s="174"/>
      <c r="F7505" s="174"/>
      <c r="G7505" s="175"/>
      <c r="H7505" s="175"/>
      <c r="I7505" s="175"/>
      <c r="J7505" s="175"/>
      <c r="K7505" s="176"/>
    </row>
    <row r="7506" spans="1:11" ht="18.75" customHeight="1">
      <c r="A7506" s="174"/>
      <c r="B7506" s="281"/>
      <c r="C7506" s="175"/>
      <c r="D7506" s="175"/>
      <c r="E7506" s="174"/>
      <c r="F7506" s="174"/>
      <c r="G7506" s="175"/>
      <c r="H7506" s="175"/>
      <c r="I7506" s="175"/>
      <c r="J7506" s="175"/>
      <c r="K7506" s="176"/>
    </row>
    <row r="7507" spans="1:11" ht="18.75" customHeight="1">
      <c r="A7507" s="174"/>
      <c r="B7507" s="281"/>
      <c r="C7507" s="175"/>
      <c r="D7507" s="175"/>
      <c r="E7507" s="174"/>
      <c r="F7507" s="174"/>
      <c r="G7507" s="175"/>
      <c r="H7507" s="175"/>
      <c r="I7507" s="175"/>
      <c r="J7507" s="175"/>
      <c r="K7507" s="176"/>
    </row>
    <row r="7508" spans="1:11" ht="18.75" customHeight="1">
      <c r="A7508" s="174"/>
      <c r="B7508" s="281"/>
      <c r="C7508" s="175"/>
      <c r="D7508" s="175"/>
      <c r="E7508" s="174"/>
      <c r="F7508" s="174"/>
      <c r="G7508" s="175"/>
      <c r="H7508" s="175"/>
      <c r="I7508" s="175"/>
      <c r="J7508" s="175"/>
      <c r="K7508" s="176"/>
    </row>
    <row r="7509" spans="1:11" ht="18.75" customHeight="1">
      <c r="A7509" s="174"/>
      <c r="B7509" s="281"/>
      <c r="C7509" s="175"/>
      <c r="D7509" s="175"/>
      <c r="E7509" s="174"/>
      <c r="F7509" s="174"/>
      <c r="G7509" s="175"/>
      <c r="H7509" s="175"/>
      <c r="I7509" s="175"/>
      <c r="J7509" s="175"/>
      <c r="K7509" s="176"/>
    </row>
    <row r="7510" spans="1:11" ht="18.75" customHeight="1">
      <c r="A7510" s="174"/>
      <c r="B7510" s="281"/>
      <c r="C7510" s="175"/>
      <c r="D7510" s="175"/>
      <c r="E7510" s="174"/>
      <c r="F7510" s="174"/>
      <c r="G7510" s="175"/>
      <c r="H7510" s="175"/>
      <c r="I7510" s="175"/>
      <c r="J7510" s="175"/>
      <c r="K7510" s="176"/>
    </row>
    <row r="7511" spans="1:11" ht="18.75" customHeight="1">
      <c r="A7511" s="174"/>
      <c r="B7511" s="281"/>
      <c r="C7511" s="175"/>
      <c r="D7511" s="175"/>
      <c r="E7511" s="174"/>
      <c r="F7511" s="174"/>
      <c r="G7511" s="175"/>
      <c r="H7511" s="175"/>
      <c r="I7511" s="175"/>
      <c r="J7511" s="175"/>
      <c r="K7511" s="176"/>
    </row>
    <row r="7512" spans="1:11" ht="18.75" customHeight="1">
      <c r="A7512" s="174"/>
      <c r="B7512" s="281"/>
      <c r="C7512" s="175"/>
      <c r="D7512" s="175"/>
      <c r="E7512" s="174"/>
      <c r="F7512" s="174"/>
      <c r="G7512" s="175"/>
      <c r="H7512" s="175"/>
      <c r="I7512" s="175"/>
      <c r="J7512" s="175"/>
      <c r="K7512" s="176"/>
    </row>
    <row r="7513" spans="1:11" ht="18.75" customHeight="1">
      <c r="A7513" s="174"/>
      <c r="B7513" s="281"/>
      <c r="C7513" s="175"/>
      <c r="D7513" s="175"/>
      <c r="E7513" s="174"/>
      <c r="F7513" s="174"/>
      <c r="G7513" s="175"/>
      <c r="H7513" s="175"/>
      <c r="I7513" s="175"/>
      <c r="J7513" s="175"/>
      <c r="K7513" s="176"/>
    </row>
    <row r="7514" spans="1:11" ht="18.75" customHeight="1">
      <c r="A7514" s="174"/>
      <c r="B7514" s="281"/>
      <c r="C7514" s="175"/>
      <c r="D7514" s="175"/>
      <c r="E7514" s="174"/>
      <c r="F7514" s="174"/>
      <c r="G7514" s="175"/>
      <c r="H7514" s="175"/>
      <c r="I7514" s="175"/>
      <c r="J7514" s="175"/>
      <c r="K7514" s="176"/>
    </row>
    <row r="7515" spans="1:11" ht="18.75" customHeight="1">
      <c r="A7515" s="174"/>
      <c r="B7515" s="281"/>
      <c r="C7515" s="175"/>
      <c r="D7515" s="175"/>
      <c r="E7515" s="174"/>
      <c r="F7515" s="174"/>
      <c r="G7515" s="175"/>
      <c r="H7515" s="175"/>
      <c r="I7515" s="175"/>
      <c r="J7515" s="175"/>
      <c r="K7515" s="176"/>
    </row>
    <row r="7516" spans="1:11" ht="18.75" customHeight="1">
      <c r="A7516" s="174"/>
      <c r="B7516" s="281"/>
      <c r="C7516" s="175"/>
      <c r="D7516" s="175"/>
      <c r="E7516" s="174"/>
      <c r="F7516" s="174"/>
      <c r="G7516" s="175"/>
      <c r="H7516" s="175"/>
      <c r="I7516" s="175"/>
      <c r="J7516" s="175"/>
      <c r="K7516" s="176"/>
    </row>
    <row r="7517" spans="1:11" ht="18.75" customHeight="1">
      <c r="A7517" s="174"/>
      <c r="B7517" s="281"/>
      <c r="C7517" s="175"/>
      <c r="D7517" s="175"/>
      <c r="E7517" s="174"/>
      <c r="F7517" s="174"/>
      <c r="G7517" s="175"/>
      <c r="H7517" s="175"/>
      <c r="I7517" s="175"/>
      <c r="J7517" s="175"/>
      <c r="K7517" s="176"/>
    </row>
    <row r="7518" spans="1:11" ht="18.75" customHeight="1">
      <c r="A7518" s="174"/>
      <c r="B7518" s="281"/>
      <c r="C7518" s="175"/>
      <c r="D7518" s="175"/>
      <c r="E7518" s="174"/>
      <c r="F7518" s="174"/>
      <c r="G7518" s="175"/>
      <c r="H7518" s="175"/>
      <c r="I7518" s="175"/>
      <c r="J7518" s="175"/>
      <c r="K7518" s="176"/>
    </row>
    <row r="7519" spans="1:11" ht="18.75" customHeight="1">
      <c r="A7519" s="174"/>
      <c r="B7519" s="281"/>
      <c r="C7519" s="175"/>
      <c r="D7519" s="175"/>
      <c r="E7519" s="174"/>
      <c r="F7519" s="174"/>
      <c r="G7519" s="175"/>
      <c r="H7519" s="175"/>
      <c r="I7519" s="175"/>
      <c r="J7519" s="175"/>
      <c r="K7519" s="176"/>
    </row>
    <row r="7520" spans="1:11" ht="18.75" customHeight="1">
      <c r="A7520" s="174"/>
      <c r="B7520" s="281"/>
      <c r="C7520" s="175"/>
      <c r="D7520" s="175"/>
      <c r="E7520" s="174"/>
      <c r="F7520" s="174"/>
      <c r="G7520" s="175"/>
      <c r="H7520" s="175"/>
      <c r="I7520" s="175"/>
      <c r="J7520" s="175"/>
      <c r="K7520" s="176"/>
    </row>
    <row r="7521" spans="1:11" ht="18.75" customHeight="1">
      <c r="A7521" s="174"/>
      <c r="B7521" s="281"/>
      <c r="C7521" s="175"/>
      <c r="D7521" s="175"/>
      <c r="E7521" s="174"/>
      <c r="F7521" s="174"/>
      <c r="G7521" s="175"/>
      <c r="H7521" s="175"/>
      <c r="I7521" s="175"/>
      <c r="J7521" s="175"/>
      <c r="K7521" s="176"/>
    </row>
    <row r="7522" spans="1:11" ht="18.75" customHeight="1">
      <c r="A7522" s="174"/>
      <c r="B7522" s="281"/>
      <c r="C7522" s="175"/>
      <c r="D7522" s="175"/>
      <c r="E7522" s="174"/>
      <c r="F7522" s="174"/>
      <c r="G7522" s="175"/>
      <c r="H7522" s="175"/>
      <c r="I7522" s="175"/>
      <c r="J7522" s="175"/>
      <c r="K7522" s="176"/>
    </row>
    <row r="7523" spans="1:11" ht="18.75" customHeight="1">
      <c r="A7523" s="174"/>
      <c r="B7523" s="281"/>
      <c r="C7523" s="175"/>
      <c r="D7523" s="175"/>
      <c r="E7523" s="174"/>
      <c r="F7523" s="174"/>
      <c r="G7523" s="175"/>
      <c r="H7523" s="175"/>
      <c r="I7523" s="175"/>
      <c r="J7523" s="175"/>
      <c r="K7523" s="176"/>
    </row>
    <row r="7524" spans="1:11" ht="18.75" customHeight="1">
      <c r="A7524" s="174"/>
      <c r="B7524" s="281"/>
      <c r="C7524" s="175"/>
      <c r="D7524" s="175"/>
      <c r="E7524" s="174"/>
      <c r="F7524" s="174"/>
      <c r="G7524" s="175"/>
      <c r="H7524" s="175"/>
      <c r="I7524" s="175"/>
      <c r="J7524" s="175"/>
      <c r="K7524" s="176"/>
    </row>
    <row r="7525" spans="1:11" ht="18.75" customHeight="1">
      <c r="A7525" s="174"/>
      <c r="B7525" s="281"/>
      <c r="C7525" s="175"/>
      <c r="D7525" s="175"/>
      <c r="E7525" s="174"/>
      <c r="F7525" s="174"/>
      <c r="G7525" s="175"/>
      <c r="H7525" s="175"/>
      <c r="I7525" s="175"/>
      <c r="J7525" s="175"/>
      <c r="K7525" s="176"/>
    </row>
    <row r="7526" spans="1:11" ht="18.75" customHeight="1">
      <c r="A7526" s="174"/>
      <c r="B7526" s="281"/>
      <c r="C7526" s="175"/>
      <c r="D7526" s="175"/>
      <c r="E7526" s="174"/>
      <c r="F7526" s="174"/>
      <c r="G7526" s="175"/>
      <c r="H7526" s="175"/>
      <c r="I7526" s="175"/>
      <c r="J7526" s="175"/>
      <c r="K7526" s="176"/>
    </row>
    <row r="7527" spans="1:11" ht="18.75" customHeight="1">
      <c r="A7527" s="174"/>
      <c r="B7527" s="281"/>
      <c r="C7527" s="175"/>
      <c r="D7527" s="175"/>
      <c r="E7527" s="174"/>
      <c r="F7527" s="174"/>
      <c r="G7527" s="175"/>
      <c r="H7527" s="175"/>
      <c r="I7527" s="175"/>
      <c r="J7527" s="175"/>
      <c r="K7527" s="176"/>
    </row>
    <row r="7528" spans="1:11" ht="18.75" customHeight="1">
      <c r="A7528" s="174"/>
      <c r="B7528" s="281"/>
      <c r="C7528" s="175"/>
      <c r="D7528" s="175"/>
      <c r="E7528" s="174"/>
      <c r="F7528" s="174"/>
      <c r="G7528" s="175"/>
      <c r="H7528" s="175"/>
      <c r="I7528" s="175"/>
      <c r="J7528" s="175"/>
      <c r="K7528" s="176"/>
    </row>
    <row r="7529" spans="1:11" ht="18.75" customHeight="1">
      <c r="A7529" s="174"/>
      <c r="B7529" s="281"/>
      <c r="C7529" s="175"/>
      <c r="D7529" s="175"/>
      <c r="E7529" s="174"/>
      <c r="F7529" s="174"/>
      <c r="G7529" s="175"/>
      <c r="H7529" s="175"/>
      <c r="I7529" s="175"/>
      <c r="J7529" s="175"/>
      <c r="K7529" s="176"/>
    </row>
    <row r="7530" spans="1:11" ht="18.75" customHeight="1">
      <c r="A7530" s="174"/>
      <c r="B7530" s="281"/>
      <c r="C7530" s="175"/>
      <c r="D7530" s="175"/>
      <c r="E7530" s="174"/>
      <c r="F7530" s="174"/>
      <c r="G7530" s="175"/>
      <c r="H7530" s="175"/>
      <c r="I7530" s="175"/>
      <c r="J7530" s="175"/>
      <c r="K7530" s="176"/>
    </row>
    <row r="7531" spans="1:11" ht="18.75" customHeight="1">
      <c r="A7531" s="174"/>
      <c r="B7531" s="281"/>
      <c r="C7531" s="175"/>
      <c r="D7531" s="175"/>
      <c r="E7531" s="174"/>
      <c r="F7531" s="174"/>
      <c r="G7531" s="175"/>
      <c r="H7531" s="175"/>
      <c r="I7531" s="175"/>
      <c r="J7531" s="175"/>
      <c r="K7531" s="176"/>
    </row>
    <row r="7532" spans="1:11" ht="18.75" customHeight="1">
      <c r="A7532" s="174"/>
      <c r="B7532" s="281"/>
      <c r="C7532" s="175"/>
      <c r="D7532" s="175"/>
      <c r="E7532" s="174"/>
      <c r="F7532" s="174"/>
      <c r="G7532" s="175"/>
      <c r="H7532" s="175"/>
      <c r="I7532" s="175"/>
      <c r="J7532" s="175"/>
      <c r="K7532" s="176"/>
    </row>
    <row r="7533" spans="1:11" ht="18.75" customHeight="1">
      <c r="A7533" s="174"/>
      <c r="B7533" s="281"/>
      <c r="C7533" s="175"/>
      <c r="D7533" s="175"/>
      <c r="E7533" s="174"/>
      <c r="F7533" s="174"/>
      <c r="G7533" s="175"/>
      <c r="H7533" s="175"/>
      <c r="I7533" s="175"/>
      <c r="J7533" s="175"/>
      <c r="K7533" s="176"/>
    </row>
    <row r="7534" spans="1:11" ht="18.75" customHeight="1">
      <c r="A7534" s="174"/>
      <c r="B7534" s="281"/>
      <c r="C7534" s="175"/>
      <c r="D7534" s="175"/>
      <c r="E7534" s="174"/>
      <c r="F7534" s="174"/>
      <c r="G7534" s="175"/>
      <c r="H7534" s="175"/>
      <c r="I7534" s="175"/>
      <c r="J7534" s="175"/>
      <c r="K7534" s="176"/>
    </row>
    <row r="7535" spans="1:11" ht="18.75" customHeight="1">
      <c r="A7535" s="174"/>
      <c r="B7535" s="281"/>
      <c r="C7535" s="175"/>
      <c r="D7535" s="175"/>
      <c r="E7535" s="174"/>
      <c r="F7535" s="174"/>
      <c r="G7535" s="175"/>
      <c r="H7535" s="175"/>
      <c r="I7535" s="175"/>
      <c r="J7535" s="175"/>
      <c r="K7535" s="176"/>
    </row>
    <row r="7536" spans="1:11" ht="18.75" customHeight="1">
      <c r="A7536" s="174"/>
      <c r="B7536" s="281"/>
      <c r="C7536" s="175"/>
      <c r="D7536" s="175"/>
      <c r="E7536" s="174"/>
      <c r="F7536" s="174"/>
      <c r="G7536" s="175"/>
      <c r="H7536" s="175"/>
      <c r="I7536" s="175"/>
      <c r="J7536" s="175"/>
      <c r="K7536" s="176"/>
    </row>
    <row r="7537" spans="1:11" ht="18.75" customHeight="1">
      <c r="A7537" s="174"/>
      <c r="B7537" s="281"/>
      <c r="C7537" s="175"/>
      <c r="D7537" s="175"/>
      <c r="E7537" s="174"/>
      <c r="F7537" s="174"/>
      <c r="G7537" s="175"/>
      <c r="H7537" s="175"/>
      <c r="I7537" s="175"/>
      <c r="J7537" s="175"/>
      <c r="K7537" s="176"/>
    </row>
    <row r="7538" spans="1:11" ht="18.75" customHeight="1">
      <c r="A7538" s="174"/>
      <c r="B7538" s="281"/>
      <c r="C7538" s="175"/>
      <c r="D7538" s="175"/>
      <c r="E7538" s="174"/>
      <c r="F7538" s="174"/>
      <c r="G7538" s="175"/>
      <c r="H7538" s="175"/>
      <c r="I7538" s="175"/>
      <c r="J7538" s="175"/>
      <c r="K7538" s="176"/>
    </row>
    <row r="7539" spans="1:11" ht="18.75" customHeight="1">
      <c r="A7539" s="174"/>
      <c r="B7539" s="281"/>
      <c r="C7539" s="175"/>
      <c r="D7539" s="175"/>
      <c r="E7539" s="174"/>
      <c r="F7539" s="174"/>
      <c r="G7539" s="175"/>
      <c r="H7539" s="175"/>
      <c r="I7539" s="175"/>
      <c r="J7539" s="175"/>
      <c r="K7539" s="176"/>
    </row>
    <row r="7540" spans="1:11" ht="18.75" customHeight="1">
      <c r="A7540" s="174"/>
      <c r="B7540" s="281"/>
      <c r="C7540" s="175"/>
      <c r="D7540" s="175"/>
      <c r="E7540" s="174"/>
      <c r="F7540" s="174"/>
      <c r="G7540" s="175"/>
      <c r="H7540" s="175"/>
      <c r="I7540" s="175"/>
      <c r="J7540" s="175"/>
      <c r="K7540" s="176"/>
    </row>
    <row r="7541" spans="1:11" ht="18.75" customHeight="1">
      <c r="A7541" s="174"/>
      <c r="B7541" s="281"/>
      <c r="C7541" s="175"/>
      <c r="D7541" s="175"/>
      <c r="E7541" s="174"/>
      <c r="F7541" s="174"/>
      <c r="G7541" s="175"/>
      <c r="H7541" s="175"/>
      <c r="I7541" s="175"/>
      <c r="J7541" s="175"/>
      <c r="K7541" s="176"/>
    </row>
    <row r="7542" spans="1:11" ht="18.75" customHeight="1">
      <c r="A7542" s="174"/>
      <c r="B7542" s="281"/>
      <c r="C7542" s="175"/>
      <c r="D7542" s="175"/>
      <c r="E7542" s="174"/>
      <c r="F7542" s="174"/>
      <c r="G7542" s="175"/>
      <c r="H7542" s="175"/>
      <c r="I7542" s="175"/>
      <c r="J7542" s="175"/>
      <c r="K7542" s="176"/>
    </row>
    <row r="7543" spans="1:11" ht="18.75" customHeight="1">
      <c r="A7543" s="174"/>
      <c r="B7543" s="281"/>
      <c r="C7543" s="175"/>
      <c r="D7543" s="175"/>
      <c r="E7543" s="174"/>
      <c r="F7543" s="174"/>
      <c r="G7543" s="175"/>
      <c r="H7543" s="175"/>
      <c r="I7543" s="175"/>
      <c r="J7543" s="175"/>
      <c r="K7543" s="176"/>
    </row>
    <row r="7544" spans="1:11" ht="18.75" customHeight="1">
      <c r="A7544" s="174"/>
      <c r="B7544" s="281"/>
      <c r="C7544" s="175"/>
      <c r="D7544" s="175"/>
      <c r="E7544" s="174"/>
      <c r="F7544" s="174"/>
      <c r="G7544" s="175"/>
      <c r="H7544" s="175"/>
      <c r="I7544" s="175"/>
      <c r="J7544" s="175"/>
      <c r="K7544" s="176"/>
    </row>
    <row r="7545" spans="1:11" ht="18.75" customHeight="1">
      <c r="A7545" s="174"/>
      <c r="B7545" s="281"/>
      <c r="C7545" s="175"/>
      <c r="D7545" s="175"/>
      <c r="E7545" s="174"/>
      <c r="F7545" s="174"/>
      <c r="G7545" s="175"/>
      <c r="H7545" s="175"/>
      <c r="I7545" s="175"/>
      <c r="J7545" s="175"/>
      <c r="K7545" s="176"/>
    </row>
    <row r="7546" spans="1:11" ht="18.75" customHeight="1">
      <c r="A7546" s="174"/>
      <c r="B7546" s="281"/>
      <c r="C7546" s="175"/>
      <c r="D7546" s="175"/>
      <c r="E7546" s="174"/>
      <c r="F7546" s="174"/>
      <c r="G7546" s="175"/>
      <c r="H7546" s="175"/>
      <c r="I7546" s="175"/>
      <c r="J7546" s="175"/>
      <c r="K7546" s="176"/>
    </row>
    <row r="7547" spans="1:11" ht="18.75" customHeight="1">
      <c r="A7547" s="174"/>
      <c r="B7547" s="281"/>
      <c r="C7547" s="175"/>
      <c r="D7547" s="175"/>
      <c r="E7547" s="174"/>
      <c r="F7547" s="174"/>
      <c r="G7547" s="175"/>
      <c r="H7547" s="175"/>
      <c r="I7547" s="175"/>
      <c r="J7547" s="175"/>
      <c r="K7547" s="176"/>
    </row>
    <row r="7548" spans="1:11" ht="18.75" customHeight="1">
      <c r="A7548" s="174"/>
      <c r="B7548" s="281"/>
      <c r="C7548" s="175"/>
      <c r="D7548" s="175"/>
      <c r="E7548" s="174"/>
      <c r="F7548" s="174"/>
      <c r="G7548" s="175"/>
      <c r="H7548" s="175"/>
      <c r="I7548" s="175"/>
      <c r="J7548" s="175"/>
      <c r="K7548" s="176"/>
    </row>
    <row r="7549" spans="1:11" ht="18.75" customHeight="1">
      <c r="A7549" s="174"/>
      <c r="B7549" s="281"/>
      <c r="C7549" s="175"/>
      <c r="D7549" s="175"/>
      <c r="E7549" s="174"/>
      <c r="F7549" s="174"/>
      <c r="G7549" s="175"/>
      <c r="H7549" s="175"/>
      <c r="I7549" s="175"/>
      <c r="J7549" s="175"/>
      <c r="K7549" s="176"/>
    </row>
    <row r="7550" spans="1:11" ht="18.75" customHeight="1">
      <c r="A7550" s="174"/>
      <c r="B7550" s="281"/>
      <c r="C7550" s="175"/>
      <c r="D7550" s="175"/>
      <c r="E7550" s="174"/>
      <c r="F7550" s="174"/>
      <c r="G7550" s="175"/>
      <c r="H7550" s="175"/>
      <c r="I7550" s="175"/>
      <c r="J7550" s="175"/>
      <c r="K7550" s="176"/>
    </row>
    <row r="7551" spans="1:11" ht="18.75" customHeight="1">
      <c r="A7551" s="174"/>
      <c r="B7551" s="281"/>
      <c r="C7551" s="175"/>
      <c r="D7551" s="175"/>
      <c r="E7551" s="174"/>
      <c r="F7551" s="174"/>
      <c r="G7551" s="175"/>
      <c r="H7551" s="175"/>
      <c r="I7551" s="175"/>
      <c r="J7551" s="175"/>
      <c r="K7551" s="176"/>
    </row>
    <row r="7552" spans="1:11" ht="18.75" customHeight="1">
      <c r="A7552" s="174"/>
      <c r="B7552" s="281"/>
      <c r="C7552" s="175"/>
      <c r="D7552" s="175"/>
      <c r="E7552" s="174"/>
      <c r="F7552" s="174"/>
      <c r="G7552" s="175"/>
      <c r="H7552" s="175"/>
      <c r="I7552" s="175"/>
      <c r="J7552" s="175"/>
      <c r="K7552" s="176"/>
    </row>
    <row r="7553" spans="1:11" ht="18.75" customHeight="1">
      <c r="A7553" s="174"/>
      <c r="B7553" s="281"/>
      <c r="C7553" s="175"/>
      <c r="D7553" s="175"/>
      <c r="E7553" s="174"/>
      <c r="F7553" s="174"/>
      <c r="G7553" s="175"/>
      <c r="H7553" s="175"/>
      <c r="I7553" s="175"/>
      <c r="J7553" s="175"/>
      <c r="K7553" s="176"/>
    </row>
    <row r="7554" spans="1:11" ht="18.75" customHeight="1">
      <c r="A7554" s="174"/>
      <c r="B7554" s="281"/>
      <c r="C7554" s="175"/>
      <c r="D7554" s="175"/>
      <c r="E7554" s="174"/>
      <c r="F7554" s="174"/>
      <c r="G7554" s="175"/>
      <c r="H7554" s="175"/>
      <c r="I7554" s="175"/>
      <c r="J7554" s="175"/>
      <c r="K7554" s="176"/>
    </row>
    <row r="7555" spans="1:11" ht="18.75" customHeight="1">
      <c r="A7555" s="174"/>
      <c r="B7555" s="281"/>
      <c r="C7555" s="175"/>
      <c r="D7555" s="175"/>
      <c r="E7555" s="174"/>
      <c r="F7555" s="174"/>
      <c r="G7555" s="175"/>
      <c r="H7555" s="175"/>
      <c r="I7555" s="175"/>
      <c r="J7555" s="175"/>
      <c r="K7555" s="176"/>
    </row>
    <row r="7556" spans="1:11" ht="18.75" customHeight="1">
      <c r="A7556" s="174"/>
      <c r="B7556" s="281"/>
      <c r="C7556" s="175"/>
      <c r="D7556" s="175"/>
      <c r="E7556" s="174"/>
      <c r="F7556" s="174"/>
      <c r="G7556" s="175"/>
      <c r="H7556" s="175"/>
      <c r="I7556" s="175"/>
      <c r="J7556" s="175"/>
      <c r="K7556" s="176"/>
    </row>
    <row r="7557" spans="1:11" ht="18.75" customHeight="1">
      <c r="A7557" s="174"/>
      <c r="B7557" s="281"/>
      <c r="C7557" s="175"/>
      <c r="D7557" s="175"/>
      <c r="E7557" s="174"/>
      <c r="F7557" s="174"/>
      <c r="G7557" s="175"/>
      <c r="H7557" s="175"/>
      <c r="I7557" s="175"/>
      <c r="J7557" s="175"/>
      <c r="K7557" s="176"/>
    </row>
    <row r="7558" spans="1:11" ht="18.75" customHeight="1">
      <c r="A7558" s="174"/>
      <c r="B7558" s="281"/>
      <c r="C7558" s="175"/>
      <c r="D7558" s="175"/>
      <c r="E7558" s="174"/>
      <c r="F7558" s="174"/>
      <c r="G7558" s="175"/>
      <c r="H7558" s="175"/>
      <c r="I7558" s="175"/>
      <c r="J7558" s="175"/>
      <c r="K7558" s="176"/>
    </row>
    <row r="7559" spans="1:11" ht="18.75" customHeight="1">
      <c r="A7559" s="174"/>
      <c r="B7559" s="281"/>
      <c r="C7559" s="175"/>
      <c r="D7559" s="175"/>
      <c r="E7559" s="174"/>
      <c r="F7559" s="174"/>
      <c r="G7559" s="175"/>
      <c r="H7559" s="175"/>
      <c r="I7559" s="175"/>
      <c r="J7559" s="175"/>
      <c r="K7559" s="176"/>
    </row>
    <row r="7560" spans="1:11" ht="18.75" customHeight="1">
      <c r="A7560" s="174"/>
      <c r="B7560" s="281"/>
      <c r="C7560" s="175"/>
      <c r="D7560" s="175"/>
      <c r="E7560" s="174"/>
      <c r="F7560" s="174"/>
      <c r="G7560" s="175"/>
      <c r="H7560" s="175"/>
      <c r="I7560" s="175"/>
      <c r="J7560" s="175"/>
      <c r="K7560" s="176"/>
    </row>
    <row r="7561" spans="1:11" ht="18.75" customHeight="1">
      <c r="A7561" s="174"/>
      <c r="B7561" s="281"/>
      <c r="C7561" s="175"/>
      <c r="D7561" s="175"/>
      <c r="E7561" s="174"/>
      <c r="F7561" s="174"/>
      <c r="G7561" s="175"/>
      <c r="H7561" s="175"/>
      <c r="I7561" s="175"/>
      <c r="J7561" s="175"/>
      <c r="K7561" s="176"/>
    </row>
    <row r="7562" spans="1:11" ht="18.75" customHeight="1">
      <c r="A7562" s="174"/>
      <c r="B7562" s="281"/>
      <c r="C7562" s="175"/>
      <c r="D7562" s="175"/>
      <c r="E7562" s="174"/>
      <c r="F7562" s="174"/>
      <c r="G7562" s="175"/>
      <c r="H7562" s="175"/>
      <c r="I7562" s="175"/>
      <c r="J7562" s="175"/>
      <c r="K7562" s="176"/>
    </row>
    <row r="7563" spans="1:11" ht="18.75" customHeight="1">
      <c r="A7563" s="174"/>
      <c r="B7563" s="281"/>
      <c r="C7563" s="175"/>
      <c r="D7563" s="175"/>
      <c r="E7563" s="174"/>
      <c r="F7563" s="174"/>
      <c r="G7563" s="175"/>
      <c r="H7563" s="175"/>
      <c r="I7563" s="175"/>
      <c r="J7563" s="175"/>
      <c r="K7563" s="176"/>
    </row>
    <row r="7564" spans="1:11" ht="18.75" customHeight="1">
      <c r="A7564" s="174"/>
      <c r="B7564" s="281"/>
      <c r="C7564" s="175"/>
      <c r="D7564" s="175"/>
      <c r="E7564" s="174"/>
      <c r="F7564" s="174"/>
      <c r="G7564" s="175"/>
      <c r="H7564" s="175"/>
      <c r="I7564" s="175"/>
      <c r="J7564" s="175"/>
      <c r="K7564" s="176"/>
    </row>
    <row r="7565" spans="1:11" ht="18.75" customHeight="1">
      <c r="A7565" s="174"/>
      <c r="B7565" s="281"/>
      <c r="C7565" s="175"/>
      <c r="D7565" s="175"/>
      <c r="E7565" s="174"/>
      <c r="F7565" s="174"/>
      <c r="G7565" s="175"/>
      <c r="H7565" s="175"/>
      <c r="I7565" s="175"/>
      <c r="J7565" s="175"/>
      <c r="K7565" s="176"/>
    </row>
    <row r="7566" spans="1:11" ht="18.75" customHeight="1">
      <c r="A7566" s="174"/>
      <c r="B7566" s="281"/>
      <c r="C7566" s="175"/>
      <c r="D7566" s="175"/>
      <c r="E7566" s="174"/>
      <c r="F7566" s="174"/>
      <c r="G7566" s="175"/>
      <c r="H7566" s="175"/>
      <c r="I7566" s="175"/>
      <c r="J7566" s="175"/>
      <c r="K7566" s="176"/>
    </row>
    <row r="7567" spans="1:11" ht="18.75" customHeight="1">
      <c r="A7567" s="174"/>
      <c r="B7567" s="281"/>
      <c r="C7567" s="175"/>
      <c r="D7567" s="175"/>
      <c r="E7567" s="174"/>
      <c r="F7567" s="174"/>
      <c r="G7567" s="175"/>
      <c r="H7567" s="175"/>
      <c r="I7567" s="175"/>
      <c r="J7567" s="175"/>
      <c r="K7567" s="176"/>
    </row>
    <row r="7568" spans="1:11" ht="18.75" customHeight="1">
      <c r="A7568" s="174"/>
      <c r="B7568" s="281"/>
      <c r="C7568" s="175"/>
      <c r="D7568" s="175"/>
      <c r="E7568" s="174"/>
      <c r="F7568" s="174"/>
      <c r="G7568" s="175"/>
      <c r="H7568" s="175"/>
      <c r="I7568" s="175"/>
      <c r="J7568" s="175"/>
      <c r="K7568" s="176"/>
    </row>
    <row r="7569" spans="1:12" ht="18.75" customHeight="1">
      <c r="A7569" s="174"/>
      <c r="B7569" s="281"/>
      <c r="C7569" s="175"/>
      <c r="D7569" s="175"/>
      <c r="E7569" s="174"/>
      <c r="F7569" s="174"/>
      <c r="G7569" s="175"/>
      <c r="H7569" s="175"/>
      <c r="I7569" s="175"/>
      <c r="J7569" s="175"/>
      <c r="K7569" s="176"/>
    </row>
    <row r="7570" spans="1:12" ht="18.75" customHeight="1">
      <c r="A7570" s="174"/>
      <c r="B7570" s="281"/>
      <c r="C7570" s="175"/>
      <c r="D7570" s="175"/>
      <c r="E7570" s="174"/>
      <c r="F7570" s="174"/>
      <c r="G7570" s="175"/>
      <c r="H7570" s="175"/>
      <c r="I7570" s="175"/>
      <c r="J7570" s="175"/>
      <c r="K7570" s="176"/>
    </row>
    <row r="7571" spans="1:12" ht="18.75" customHeight="1">
      <c r="A7571" s="174"/>
      <c r="B7571" s="281"/>
      <c r="C7571" s="175"/>
      <c r="D7571" s="175"/>
      <c r="E7571" s="174"/>
      <c r="F7571" s="174"/>
      <c r="G7571" s="175"/>
      <c r="H7571" s="175"/>
      <c r="I7571" s="175"/>
      <c r="J7571" s="175"/>
      <c r="K7571" s="176"/>
    </row>
    <row r="7572" spans="1:12" ht="18.75" customHeight="1">
      <c r="A7572" s="174"/>
      <c r="B7572" s="281"/>
      <c r="C7572" s="175"/>
      <c r="D7572" s="175"/>
      <c r="E7572" s="174"/>
      <c r="F7572" s="174"/>
      <c r="G7572" s="175"/>
      <c r="H7572" s="175"/>
      <c r="I7572" s="175"/>
      <c r="J7572" s="175"/>
      <c r="K7572" s="176"/>
    </row>
    <row r="7573" spans="1:12" ht="18.75" customHeight="1">
      <c r="A7573" s="174"/>
      <c r="B7573" s="281"/>
      <c r="C7573" s="175"/>
      <c r="D7573" s="175"/>
      <c r="E7573" s="174"/>
      <c r="F7573" s="174"/>
      <c r="G7573" s="175"/>
      <c r="H7573" s="175"/>
      <c r="I7573" s="175"/>
      <c r="J7573" s="175"/>
      <c r="K7573" s="176"/>
    </row>
    <row r="7574" spans="1:12" ht="18.75" customHeight="1">
      <c r="A7574" s="174"/>
      <c r="B7574" s="281"/>
      <c r="C7574" s="175"/>
      <c r="D7574" s="175"/>
      <c r="E7574" s="174"/>
      <c r="F7574" s="174"/>
      <c r="G7574" s="175"/>
      <c r="H7574" s="175"/>
      <c r="I7574" s="175"/>
      <c r="J7574" s="175"/>
      <c r="K7574" s="176"/>
    </row>
    <row r="7575" spans="1:12" ht="18.75" customHeight="1">
      <c r="A7575" s="174"/>
      <c r="B7575" s="281"/>
      <c r="C7575" s="175"/>
      <c r="D7575" s="175"/>
      <c r="E7575" s="174"/>
      <c r="F7575" s="174"/>
      <c r="G7575" s="175"/>
      <c r="H7575" s="175"/>
      <c r="I7575" s="175"/>
      <c r="J7575" s="175"/>
      <c r="K7575" s="176"/>
    </row>
    <row r="7576" spans="1:12" ht="18.75" customHeight="1">
      <c r="A7576" s="174"/>
      <c r="B7576" s="281"/>
      <c r="C7576" s="175"/>
      <c r="D7576" s="175"/>
      <c r="E7576" s="174"/>
      <c r="F7576" s="174"/>
      <c r="G7576" s="175"/>
      <c r="H7576" s="175"/>
      <c r="I7576" s="175"/>
      <c r="J7576" s="175"/>
      <c r="K7576" s="176"/>
    </row>
    <row r="7577" spans="1:12" ht="18.75" customHeight="1">
      <c r="A7577" s="174"/>
      <c r="B7577" s="281"/>
      <c r="C7577" s="175"/>
      <c r="D7577" s="175"/>
      <c r="E7577" s="174"/>
      <c r="F7577" s="174"/>
      <c r="G7577" s="175"/>
      <c r="H7577" s="175"/>
      <c r="I7577" s="175"/>
      <c r="J7577" s="175"/>
      <c r="K7577" s="176"/>
      <c r="L7577" s="172"/>
    </row>
    <row r="7578" spans="1:12" ht="18.75" customHeight="1">
      <c r="A7578" s="174"/>
      <c r="B7578" s="281"/>
      <c r="C7578" s="175"/>
      <c r="D7578" s="175"/>
      <c r="E7578" s="174"/>
      <c r="F7578" s="174"/>
      <c r="G7578" s="175"/>
      <c r="H7578" s="175"/>
      <c r="I7578" s="175"/>
      <c r="J7578" s="175"/>
      <c r="K7578" s="176"/>
    </row>
    <row r="7579" spans="1:12" ht="18.75" customHeight="1">
      <c r="A7579" s="174"/>
      <c r="B7579" s="281"/>
      <c r="C7579" s="175"/>
      <c r="D7579" s="175"/>
      <c r="E7579" s="174"/>
      <c r="F7579" s="174"/>
      <c r="G7579" s="175"/>
      <c r="H7579" s="175"/>
      <c r="I7579" s="175"/>
      <c r="J7579" s="175"/>
      <c r="K7579" s="176"/>
    </row>
    <row r="7580" spans="1:12" ht="18.75" customHeight="1">
      <c r="A7580" s="174"/>
      <c r="B7580" s="281"/>
      <c r="C7580" s="175"/>
      <c r="D7580" s="175"/>
      <c r="E7580" s="174"/>
      <c r="F7580" s="174"/>
      <c r="G7580" s="175"/>
      <c r="H7580" s="175"/>
      <c r="I7580" s="175"/>
      <c r="J7580" s="175"/>
      <c r="K7580" s="176"/>
    </row>
    <row r="7581" spans="1:12" ht="18.75" customHeight="1">
      <c r="A7581" s="174"/>
      <c r="B7581" s="281"/>
      <c r="C7581" s="175"/>
      <c r="D7581" s="175"/>
      <c r="E7581" s="174"/>
      <c r="F7581" s="174"/>
      <c r="G7581" s="175"/>
      <c r="H7581" s="175"/>
      <c r="I7581" s="175"/>
      <c r="J7581" s="175"/>
      <c r="K7581" s="176"/>
    </row>
    <row r="7582" spans="1:12" ht="18.75" customHeight="1">
      <c r="A7582" s="174"/>
      <c r="B7582" s="281"/>
      <c r="C7582" s="175"/>
      <c r="D7582" s="175"/>
      <c r="E7582" s="174"/>
      <c r="F7582" s="174"/>
      <c r="G7582" s="175"/>
      <c r="H7582" s="175"/>
      <c r="I7582" s="175"/>
      <c r="J7582" s="175"/>
      <c r="K7582" s="176"/>
    </row>
    <row r="7583" spans="1:12" ht="18.75" customHeight="1">
      <c r="A7583" s="174"/>
      <c r="B7583" s="281"/>
      <c r="C7583" s="175"/>
      <c r="D7583" s="175"/>
      <c r="E7583" s="174"/>
      <c r="F7583" s="174"/>
      <c r="G7583" s="175"/>
      <c r="H7583" s="175"/>
      <c r="I7583" s="175"/>
      <c r="J7583" s="175"/>
      <c r="K7583" s="176"/>
    </row>
    <row r="7584" spans="1:12" ht="18.75" customHeight="1">
      <c r="A7584" s="174"/>
      <c r="B7584" s="281"/>
      <c r="C7584" s="175"/>
      <c r="D7584" s="175"/>
      <c r="E7584" s="174"/>
      <c r="F7584" s="174"/>
      <c r="G7584" s="175"/>
      <c r="H7584" s="175"/>
      <c r="I7584" s="175"/>
      <c r="J7584" s="175"/>
      <c r="K7584" s="176"/>
    </row>
    <row r="7585" spans="1:11" ht="18.75" customHeight="1">
      <c r="A7585" s="174"/>
      <c r="B7585" s="281"/>
      <c r="C7585" s="175"/>
      <c r="D7585" s="175"/>
      <c r="E7585" s="174"/>
      <c r="F7585" s="174"/>
      <c r="G7585" s="175"/>
      <c r="H7585" s="175"/>
      <c r="I7585" s="175"/>
      <c r="J7585" s="175"/>
      <c r="K7585" s="176"/>
    </row>
    <row r="7586" spans="1:11" ht="18.75" customHeight="1">
      <c r="A7586" s="174"/>
      <c r="B7586" s="281"/>
      <c r="C7586" s="175"/>
      <c r="D7586" s="175"/>
      <c r="E7586" s="174"/>
      <c r="F7586" s="174"/>
      <c r="G7586" s="175"/>
      <c r="H7586" s="175"/>
      <c r="I7586" s="175"/>
      <c r="J7586" s="175"/>
      <c r="K7586" s="176"/>
    </row>
    <row r="7587" spans="1:11" ht="18.75" customHeight="1">
      <c r="A7587" s="174"/>
      <c r="B7587" s="281"/>
      <c r="C7587" s="175"/>
      <c r="D7587" s="175"/>
      <c r="E7587" s="174"/>
      <c r="F7587" s="174"/>
      <c r="G7587" s="175"/>
      <c r="H7587" s="175"/>
      <c r="I7587" s="175"/>
      <c r="J7587" s="175"/>
      <c r="K7587" s="176"/>
    </row>
    <row r="7588" spans="1:11" ht="18.75" customHeight="1">
      <c r="A7588" s="174"/>
      <c r="B7588" s="281"/>
      <c r="C7588" s="175"/>
      <c r="D7588" s="175"/>
      <c r="E7588" s="174"/>
      <c r="F7588" s="174"/>
      <c r="G7588" s="175"/>
      <c r="H7588" s="175"/>
      <c r="I7588" s="175"/>
      <c r="J7588" s="175"/>
      <c r="K7588" s="176"/>
    </row>
    <row r="7589" spans="1:11" ht="18.75" customHeight="1">
      <c r="A7589" s="174"/>
      <c r="B7589" s="281"/>
      <c r="C7589" s="175"/>
      <c r="D7589" s="175"/>
      <c r="E7589" s="174"/>
      <c r="F7589" s="174"/>
      <c r="G7589" s="175"/>
      <c r="H7589" s="175"/>
      <c r="I7589" s="175"/>
      <c r="J7589" s="175"/>
      <c r="K7589" s="176"/>
    </row>
    <row r="7590" spans="1:11" ht="18.75" customHeight="1">
      <c r="A7590" s="174"/>
      <c r="B7590" s="281"/>
      <c r="C7590" s="175"/>
      <c r="D7590" s="175"/>
      <c r="E7590" s="174"/>
      <c r="F7590" s="174"/>
      <c r="G7590" s="175"/>
      <c r="H7590" s="175"/>
      <c r="I7590" s="175"/>
      <c r="J7590" s="175"/>
      <c r="K7590" s="176"/>
    </row>
    <row r="7591" spans="1:11" ht="18.75" customHeight="1">
      <c r="A7591" s="174"/>
      <c r="B7591" s="281"/>
      <c r="C7591" s="175"/>
      <c r="D7591" s="175"/>
      <c r="E7591" s="174"/>
      <c r="F7591" s="174"/>
      <c r="G7591" s="175"/>
      <c r="H7591" s="175"/>
      <c r="I7591" s="175"/>
      <c r="J7591" s="175"/>
      <c r="K7591" s="176"/>
    </row>
    <row r="7592" spans="1:11" ht="18.75" customHeight="1">
      <c r="A7592" s="174"/>
      <c r="B7592" s="281"/>
      <c r="C7592" s="175"/>
      <c r="D7592" s="175"/>
      <c r="E7592" s="174"/>
      <c r="F7592" s="174"/>
      <c r="G7592" s="175"/>
      <c r="H7592" s="175"/>
      <c r="I7592" s="175"/>
      <c r="J7592" s="175"/>
      <c r="K7592" s="176"/>
    </row>
    <row r="7593" spans="1:11" ht="18.75" customHeight="1">
      <c r="A7593" s="174"/>
      <c r="B7593" s="281"/>
      <c r="C7593" s="175"/>
      <c r="D7593" s="175"/>
      <c r="E7593" s="174"/>
      <c r="F7593" s="174"/>
      <c r="G7593" s="175"/>
      <c r="H7593" s="175"/>
      <c r="I7593" s="175"/>
      <c r="J7593" s="175"/>
      <c r="K7593" s="176"/>
    </row>
    <row r="7594" spans="1:11" ht="18.75" customHeight="1">
      <c r="A7594" s="174"/>
      <c r="B7594" s="281"/>
      <c r="C7594" s="175"/>
      <c r="D7594" s="175"/>
      <c r="E7594" s="174"/>
      <c r="F7594" s="174"/>
      <c r="G7594" s="175"/>
      <c r="H7594" s="175"/>
      <c r="I7594" s="175"/>
      <c r="J7594" s="175"/>
      <c r="K7594" s="176"/>
    </row>
    <row r="7595" spans="1:11" ht="18.75" customHeight="1">
      <c r="A7595" s="174"/>
      <c r="B7595" s="281"/>
      <c r="C7595" s="175"/>
      <c r="D7595" s="175"/>
      <c r="E7595" s="174"/>
      <c r="F7595" s="174"/>
      <c r="G7595" s="175"/>
      <c r="H7595" s="175"/>
      <c r="I7595" s="175"/>
      <c r="J7595" s="175"/>
      <c r="K7595" s="176"/>
    </row>
    <row r="7596" spans="1:11" ht="18.75" customHeight="1">
      <c r="A7596" s="174"/>
      <c r="B7596" s="281"/>
      <c r="C7596" s="175"/>
      <c r="D7596" s="175"/>
      <c r="E7596" s="174"/>
      <c r="F7596" s="174"/>
      <c r="G7596" s="175"/>
      <c r="H7596" s="175"/>
      <c r="I7596" s="175"/>
      <c r="J7596" s="175"/>
      <c r="K7596" s="176"/>
    </row>
    <row r="7597" spans="1:11" ht="18.75" customHeight="1">
      <c r="A7597" s="174"/>
      <c r="B7597" s="281"/>
      <c r="C7597" s="175"/>
      <c r="D7597" s="175"/>
      <c r="E7597" s="174"/>
      <c r="F7597" s="174"/>
      <c r="G7597" s="175"/>
      <c r="H7597" s="175"/>
      <c r="I7597" s="175"/>
      <c r="J7597" s="175"/>
      <c r="K7597" s="176"/>
    </row>
    <row r="7598" spans="1:11" ht="18.75" customHeight="1">
      <c r="A7598" s="174"/>
      <c r="B7598" s="281"/>
      <c r="C7598" s="175"/>
      <c r="D7598" s="175"/>
      <c r="E7598" s="174"/>
      <c r="F7598" s="174"/>
      <c r="G7598" s="175"/>
      <c r="H7598" s="175"/>
      <c r="I7598" s="175"/>
      <c r="J7598" s="175"/>
      <c r="K7598" s="176"/>
    </row>
    <row r="7599" spans="1:11" ht="18.75" customHeight="1">
      <c r="A7599" s="174"/>
      <c r="B7599" s="281"/>
      <c r="C7599" s="175"/>
      <c r="D7599" s="175"/>
      <c r="E7599" s="174"/>
      <c r="F7599" s="174"/>
      <c r="G7599" s="175"/>
      <c r="H7599" s="175"/>
      <c r="I7599" s="175"/>
      <c r="J7599" s="175"/>
      <c r="K7599" s="176"/>
    </row>
    <row r="7600" spans="1:11" ht="18.75" customHeight="1">
      <c r="A7600" s="174"/>
      <c r="B7600" s="281"/>
      <c r="C7600" s="175"/>
      <c r="D7600" s="175"/>
      <c r="E7600" s="174"/>
      <c r="F7600" s="174"/>
      <c r="G7600" s="175"/>
      <c r="H7600" s="175"/>
      <c r="I7600" s="175"/>
      <c r="J7600" s="175"/>
      <c r="K7600" s="176"/>
    </row>
    <row r="7601" spans="1:11" ht="18.75" customHeight="1">
      <c r="A7601" s="174"/>
      <c r="B7601" s="281"/>
      <c r="C7601" s="175"/>
      <c r="D7601" s="175"/>
      <c r="E7601" s="174"/>
      <c r="F7601" s="174"/>
      <c r="G7601" s="175"/>
      <c r="H7601" s="175"/>
      <c r="I7601" s="175"/>
      <c r="J7601" s="175"/>
      <c r="K7601" s="176"/>
    </row>
    <row r="7602" spans="1:11" ht="18.75" customHeight="1">
      <c r="A7602" s="174"/>
      <c r="B7602" s="281"/>
      <c r="C7602" s="175"/>
      <c r="D7602" s="175"/>
      <c r="E7602" s="174"/>
      <c r="F7602" s="174"/>
      <c r="G7602" s="175"/>
      <c r="H7602" s="175"/>
      <c r="I7602" s="175"/>
      <c r="J7602" s="175"/>
      <c r="K7602" s="176"/>
    </row>
    <row r="7603" spans="1:11" ht="18.75" customHeight="1">
      <c r="A7603" s="174"/>
      <c r="B7603" s="281"/>
      <c r="C7603" s="175"/>
      <c r="D7603" s="175"/>
      <c r="E7603" s="174"/>
      <c r="F7603" s="174"/>
      <c r="G7603" s="175"/>
      <c r="H7603" s="175"/>
      <c r="I7603" s="175"/>
      <c r="J7603" s="175"/>
      <c r="K7603" s="176"/>
    </row>
    <row r="7604" spans="1:11" ht="18.75" customHeight="1">
      <c r="A7604" s="174"/>
      <c r="B7604" s="281"/>
      <c r="C7604" s="175"/>
      <c r="D7604" s="175"/>
      <c r="E7604" s="174"/>
      <c r="F7604" s="174"/>
      <c r="G7604" s="175"/>
      <c r="H7604" s="175"/>
      <c r="I7604" s="175"/>
      <c r="J7604" s="175"/>
      <c r="K7604" s="176"/>
    </row>
    <row r="7605" spans="1:11" ht="18.75" customHeight="1">
      <c r="A7605" s="174"/>
      <c r="B7605" s="281"/>
      <c r="C7605" s="175"/>
      <c r="D7605" s="175"/>
      <c r="E7605" s="174"/>
      <c r="F7605" s="174"/>
      <c r="G7605" s="175"/>
      <c r="H7605" s="175"/>
      <c r="I7605" s="175"/>
      <c r="J7605" s="175"/>
      <c r="K7605" s="176"/>
    </row>
    <row r="7606" spans="1:11" ht="18.75" customHeight="1">
      <c r="A7606" s="174"/>
      <c r="B7606" s="281"/>
      <c r="C7606" s="175"/>
      <c r="D7606" s="175"/>
      <c r="E7606" s="174"/>
      <c r="F7606" s="174"/>
      <c r="G7606" s="175"/>
      <c r="H7606" s="175"/>
      <c r="I7606" s="175"/>
      <c r="J7606" s="175"/>
      <c r="K7606" s="176"/>
    </row>
    <row r="7607" spans="1:11" ht="18.75" customHeight="1">
      <c r="A7607" s="174"/>
      <c r="B7607" s="281"/>
      <c r="C7607" s="175"/>
      <c r="D7607" s="175"/>
      <c r="E7607" s="174"/>
      <c r="F7607" s="174"/>
      <c r="G7607" s="175"/>
      <c r="H7607" s="175"/>
      <c r="I7607" s="175"/>
      <c r="J7607" s="175"/>
      <c r="K7607" s="176"/>
    </row>
    <row r="7608" spans="1:11" ht="18.75" customHeight="1">
      <c r="A7608" s="174"/>
      <c r="B7608" s="281"/>
      <c r="C7608" s="175"/>
      <c r="D7608" s="175"/>
      <c r="E7608" s="174"/>
      <c r="F7608" s="174"/>
      <c r="G7608" s="175"/>
      <c r="H7608" s="175"/>
      <c r="I7608" s="175"/>
      <c r="J7608" s="175"/>
      <c r="K7608" s="176"/>
    </row>
    <row r="7609" spans="1:11" ht="18.75" customHeight="1">
      <c r="A7609" s="174"/>
      <c r="B7609" s="281"/>
      <c r="C7609" s="175"/>
      <c r="D7609" s="175"/>
      <c r="E7609" s="174"/>
      <c r="F7609" s="174"/>
      <c r="G7609" s="175"/>
      <c r="H7609" s="175"/>
      <c r="I7609" s="175"/>
      <c r="J7609" s="175"/>
      <c r="K7609" s="176"/>
    </row>
    <row r="7610" spans="1:11" ht="18.75" customHeight="1">
      <c r="A7610" s="174"/>
      <c r="B7610" s="281"/>
      <c r="C7610" s="175"/>
      <c r="D7610" s="175"/>
      <c r="E7610" s="174"/>
      <c r="F7610" s="174"/>
      <c r="G7610" s="175"/>
      <c r="H7610" s="175"/>
      <c r="I7610" s="175"/>
      <c r="J7610" s="175"/>
      <c r="K7610" s="176"/>
    </row>
    <row r="7611" spans="1:11" ht="18.75" customHeight="1">
      <c r="A7611" s="174"/>
      <c r="B7611" s="281"/>
      <c r="C7611" s="175"/>
      <c r="D7611" s="175"/>
      <c r="E7611" s="174"/>
      <c r="F7611" s="174"/>
      <c r="G7611" s="175"/>
      <c r="H7611" s="175"/>
      <c r="I7611" s="175"/>
      <c r="J7611" s="175"/>
      <c r="K7611" s="176"/>
    </row>
    <row r="7612" spans="1:11" ht="18.75" customHeight="1">
      <c r="A7612" s="174"/>
      <c r="B7612" s="281"/>
      <c r="C7612" s="175"/>
      <c r="D7612" s="175"/>
      <c r="E7612" s="174"/>
      <c r="F7612" s="174"/>
      <c r="G7612" s="175"/>
      <c r="H7612" s="175"/>
      <c r="I7612" s="175"/>
      <c r="J7612" s="175"/>
      <c r="K7612" s="176"/>
    </row>
    <row r="7613" spans="1:11" ht="18.75" customHeight="1">
      <c r="A7613" s="174"/>
      <c r="B7613" s="281"/>
      <c r="C7613" s="175"/>
      <c r="D7613" s="175"/>
      <c r="E7613" s="174"/>
      <c r="F7613" s="174"/>
      <c r="G7613" s="175"/>
      <c r="H7613" s="175"/>
      <c r="I7613" s="175"/>
      <c r="J7613" s="175"/>
      <c r="K7613" s="176"/>
    </row>
    <row r="7614" spans="1:11" ht="18.75" customHeight="1">
      <c r="A7614" s="174"/>
      <c r="B7614" s="281"/>
      <c r="C7614" s="175"/>
      <c r="D7614" s="175"/>
      <c r="E7614" s="174"/>
      <c r="F7614" s="174"/>
      <c r="G7614" s="175"/>
      <c r="H7614" s="175"/>
      <c r="I7614" s="175"/>
      <c r="J7614" s="175"/>
      <c r="K7614" s="176"/>
    </row>
    <row r="7615" spans="1:11" ht="18.75" customHeight="1">
      <c r="A7615" s="174"/>
      <c r="B7615" s="281"/>
      <c r="C7615" s="175"/>
      <c r="D7615" s="175"/>
      <c r="E7615" s="174"/>
      <c r="F7615" s="174"/>
      <c r="G7615" s="175"/>
      <c r="H7615" s="175"/>
      <c r="I7615" s="175"/>
      <c r="J7615" s="175"/>
      <c r="K7615" s="176"/>
    </row>
    <row r="7616" spans="1:11" ht="18.75" customHeight="1">
      <c r="A7616" s="174"/>
      <c r="B7616" s="281"/>
      <c r="C7616" s="175"/>
      <c r="D7616" s="175"/>
      <c r="E7616" s="174"/>
      <c r="F7616" s="174"/>
      <c r="G7616" s="175"/>
      <c r="H7616" s="175"/>
      <c r="I7616" s="175"/>
      <c r="J7616" s="175"/>
      <c r="K7616" s="176"/>
    </row>
    <row r="7617" spans="1:11" ht="18.75" customHeight="1">
      <c r="A7617" s="174"/>
      <c r="B7617" s="281"/>
      <c r="C7617" s="175"/>
      <c r="D7617" s="175"/>
      <c r="E7617" s="174"/>
      <c r="F7617" s="174"/>
      <c r="G7617" s="175"/>
      <c r="H7617" s="175"/>
      <c r="I7617" s="175"/>
      <c r="J7617" s="175"/>
      <c r="K7617" s="176"/>
    </row>
    <row r="7618" spans="1:11" ht="18.75" customHeight="1">
      <c r="A7618" s="174"/>
      <c r="B7618" s="281"/>
      <c r="C7618" s="175"/>
      <c r="D7618" s="175"/>
      <c r="E7618" s="174"/>
      <c r="F7618" s="174"/>
      <c r="G7618" s="175"/>
      <c r="H7618" s="175"/>
      <c r="I7618" s="175"/>
      <c r="J7618" s="175"/>
      <c r="K7618" s="176"/>
    </row>
    <row r="7619" spans="1:11" ht="18.75" customHeight="1">
      <c r="A7619" s="174"/>
      <c r="B7619" s="281"/>
      <c r="C7619" s="175"/>
      <c r="D7619" s="175"/>
      <c r="E7619" s="174"/>
      <c r="F7619" s="174"/>
      <c r="G7619" s="175"/>
      <c r="H7619" s="175"/>
      <c r="I7619" s="175"/>
      <c r="J7619" s="175"/>
      <c r="K7619" s="176"/>
    </row>
    <row r="7620" spans="1:11" ht="18.75" customHeight="1">
      <c r="A7620" s="174"/>
      <c r="B7620" s="281"/>
      <c r="C7620" s="175"/>
      <c r="D7620" s="175"/>
      <c r="E7620" s="174"/>
      <c r="F7620" s="174"/>
      <c r="G7620" s="175"/>
      <c r="H7620" s="175"/>
      <c r="I7620" s="175"/>
      <c r="J7620" s="175"/>
      <c r="K7620" s="176"/>
    </row>
    <row r="7621" spans="1:11" ht="18.75" customHeight="1">
      <c r="A7621" s="174"/>
      <c r="B7621" s="281"/>
      <c r="C7621" s="175"/>
      <c r="D7621" s="175"/>
      <c r="E7621" s="174"/>
      <c r="F7621" s="174"/>
      <c r="G7621" s="175"/>
      <c r="H7621" s="175"/>
      <c r="I7621" s="175"/>
      <c r="J7621" s="175"/>
      <c r="K7621" s="176"/>
    </row>
    <row r="7622" spans="1:11" ht="18.75" customHeight="1">
      <c r="A7622" s="174"/>
      <c r="B7622" s="281"/>
      <c r="C7622" s="175"/>
      <c r="D7622" s="175"/>
      <c r="E7622" s="174"/>
      <c r="F7622" s="174"/>
      <c r="G7622" s="175"/>
      <c r="H7622" s="175"/>
      <c r="I7622" s="175"/>
      <c r="J7622" s="175"/>
      <c r="K7622" s="176"/>
    </row>
    <row r="7623" spans="1:11" ht="18.75" customHeight="1">
      <c r="A7623" s="174"/>
      <c r="B7623" s="281"/>
      <c r="C7623" s="175"/>
      <c r="D7623" s="175"/>
      <c r="E7623" s="174"/>
      <c r="F7623" s="174"/>
      <c r="G7623" s="175"/>
      <c r="H7623" s="175"/>
      <c r="I7623" s="175"/>
      <c r="J7623" s="175"/>
      <c r="K7623" s="176"/>
    </row>
    <row r="7624" spans="1:11" ht="18.75" customHeight="1">
      <c r="A7624" s="174"/>
      <c r="B7624" s="281"/>
      <c r="C7624" s="175"/>
      <c r="D7624" s="175"/>
      <c r="E7624" s="174"/>
      <c r="F7624" s="174"/>
      <c r="G7624" s="175"/>
      <c r="H7624" s="175"/>
      <c r="I7624" s="175"/>
      <c r="J7624" s="175"/>
      <c r="K7624" s="176"/>
    </row>
    <row r="7625" spans="1:11" ht="18.75" customHeight="1">
      <c r="A7625" s="174"/>
      <c r="B7625" s="281"/>
      <c r="C7625" s="175"/>
      <c r="D7625" s="175"/>
      <c r="E7625" s="174"/>
      <c r="F7625" s="174"/>
      <c r="G7625" s="175"/>
      <c r="H7625" s="175"/>
      <c r="I7625" s="175"/>
      <c r="J7625" s="175"/>
      <c r="K7625" s="176"/>
    </row>
    <row r="7626" spans="1:11" ht="18.75" customHeight="1">
      <c r="A7626" s="174"/>
      <c r="B7626" s="281"/>
      <c r="C7626" s="175"/>
      <c r="D7626" s="175"/>
      <c r="E7626" s="174"/>
      <c r="F7626" s="174"/>
      <c r="G7626" s="175"/>
      <c r="H7626" s="175"/>
      <c r="I7626" s="175"/>
      <c r="J7626" s="175"/>
      <c r="K7626" s="176"/>
    </row>
    <row r="7627" spans="1:11" ht="18.75" customHeight="1">
      <c r="A7627" s="174"/>
      <c r="B7627" s="281"/>
      <c r="C7627" s="175"/>
      <c r="D7627" s="175"/>
      <c r="E7627" s="174"/>
      <c r="F7627" s="174"/>
      <c r="G7627" s="175"/>
      <c r="H7627" s="175"/>
      <c r="I7627" s="175"/>
      <c r="J7627" s="175"/>
      <c r="K7627" s="176"/>
    </row>
    <row r="7628" spans="1:11" ht="18.75" customHeight="1">
      <c r="A7628" s="174"/>
      <c r="B7628" s="281"/>
      <c r="C7628" s="175"/>
      <c r="D7628" s="175"/>
      <c r="E7628" s="174"/>
      <c r="F7628" s="174"/>
      <c r="G7628" s="175"/>
      <c r="H7628" s="175"/>
      <c r="I7628" s="175"/>
      <c r="J7628" s="175"/>
      <c r="K7628" s="176"/>
    </row>
    <row r="7629" spans="1:11" ht="18.75" customHeight="1">
      <c r="A7629" s="174"/>
      <c r="B7629" s="281"/>
      <c r="C7629" s="175"/>
      <c r="D7629" s="175"/>
      <c r="E7629" s="174"/>
      <c r="F7629" s="174"/>
      <c r="G7629" s="175"/>
      <c r="H7629" s="175"/>
      <c r="I7629" s="175"/>
      <c r="J7629" s="175"/>
      <c r="K7629" s="176"/>
    </row>
    <row r="7630" spans="1:11" ht="18.75" customHeight="1">
      <c r="A7630" s="174"/>
      <c r="B7630" s="281"/>
      <c r="C7630" s="175"/>
      <c r="D7630" s="175"/>
      <c r="E7630" s="174"/>
      <c r="F7630" s="174"/>
      <c r="G7630" s="175"/>
      <c r="H7630" s="175"/>
      <c r="I7630" s="175"/>
      <c r="J7630" s="175"/>
      <c r="K7630" s="176"/>
    </row>
    <row r="7631" spans="1:11" ht="18.75" customHeight="1">
      <c r="A7631" s="174"/>
      <c r="B7631" s="281"/>
      <c r="C7631" s="175"/>
      <c r="D7631" s="175"/>
      <c r="E7631" s="174"/>
      <c r="F7631" s="174"/>
      <c r="G7631" s="175"/>
      <c r="H7631" s="175"/>
      <c r="I7631" s="175"/>
      <c r="J7631" s="175"/>
      <c r="K7631" s="176"/>
    </row>
    <row r="7632" spans="1:11" ht="18.75" customHeight="1">
      <c r="A7632" s="174"/>
      <c r="B7632" s="281"/>
      <c r="C7632" s="175"/>
      <c r="D7632" s="175"/>
      <c r="E7632" s="174"/>
      <c r="F7632" s="174"/>
      <c r="G7632" s="175"/>
      <c r="H7632" s="175"/>
      <c r="I7632" s="175"/>
      <c r="J7632" s="175"/>
      <c r="K7632" s="176"/>
    </row>
    <row r="7633" spans="1:11" ht="18.75" customHeight="1">
      <c r="A7633" s="174"/>
      <c r="B7633" s="281"/>
      <c r="C7633" s="175"/>
      <c r="D7633" s="175"/>
      <c r="E7633" s="174"/>
      <c r="F7633" s="174"/>
      <c r="G7633" s="175"/>
      <c r="H7633" s="175"/>
      <c r="I7633" s="175"/>
      <c r="J7633" s="175"/>
      <c r="K7633" s="176"/>
    </row>
    <row r="7634" spans="1:11" ht="18.75" customHeight="1">
      <c r="A7634" s="174"/>
      <c r="B7634" s="281"/>
      <c r="C7634" s="175"/>
      <c r="D7634" s="175"/>
      <c r="E7634" s="174"/>
      <c r="F7634" s="174"/>
      <c r="G7634" s="175"/>
      <c r="H7634" s="175"/>
      <c r="I7634" s="175"/>
      <c r="J7634" s="175"/>
      <c r="K7634" s="176"/>
    </row>
    <row r="7635" spans="1:11" ht="18.75" customHeight="1">
      <c r="A7635" s="174"/>
      <c r="B7635" s="281"/>
      <c r="C7635" s="175"/>
      <c r="D7635" s="175"/>
      <c r="E7635" s="174"/>
      <c r="F7635" s="174"/>
      <c r="G7635" s="175"/>
      <c r="H7635" s="175"/>
      <c r="I7635" s="175"/>
      <c r="J7635" s="175"/>
      <c r="K7635" s="176"/>
    </row>
    <row r="7636" spans="1:11" ht="18.75" customHeight="1">
      <c r="A7636" s="174"/>
      <c r="B7636" s="281"/>
      <c r="C7636" s="175"/>
      <c r="D7636" s="175"/>
      <c r="E7636" s="174"/>
      <c r="F7636" s="174"/>
      <c r="G7636" s="175"/>
      <c r="H7636" s="175"/>
      <c r="I7636" s="175"/>
      <c r="J7636" s="175"/>
      <c r="K7636" s="176"/>
    </row>
    <row r="7637" spans="1:11" ht="18.75" customHeight="1">
      <c r="A7637" s="174"/>
      <c r="B7637" s="281"/>
      <c r="C7637" s="175"/>
      <c r="D7637" s="175"/>
      <c r="E7637" s="174"/>
      <c r="F7637" s="174"/>
      <c r="G7637" s="175"/>
      <c r="H7637" s="175"/>
      <c r="I7637" s="175"/>
      <c r="J7637" s="175"/>
      <c r="K7637" s="176"/>
    </row>
    <row r="7638" spans="1:11" ht="18.75" customHeight="1">
      <c r="A7638" s="174"/>
      <c r="B7638" s="281"/>
      <c r="C7638" s="175"/>
      <c r="D7638" s="175"/>
      <c r="E7638" s="174"/>
      <c r="F7638" s="174"/>
      <c r="G7638" s="175"/>
      <c r="H7638" s="175"/>
      <c r="I7638" s="175"/>
      <c r="J7638" s="175"/>
      <c r="K7638" s="176"/>
    </row>
    <row r="7639" spans="1:11" ht="18.75" customHeight="1">
      <c r="A7639" s="174"/>
      <c r="B7639" s="281"/>
      <c r="C7639" s="175"/>
      <c r="D7639" s="175"/>
      <c r="E7639" s="174"/>
      <c r="F7639" s="174"/>
      <c r="G7639" s="175"/>
      <c r="H7639" s="175"/>
      <c r="I7639" s="175"/>
      <c r="J7639" s="175"/>
      <c r="K7639" s="176"/>
    </row>
    <row r="7640" spans="1:11" ht="18.75" customHeight="1">
      <c r="A7640" s="174"/>
      <c r="B7640" s="281"/>
      <c r="C7640" s="175"/>
      <c r="D7640" s="175"/>
      <c r="E7640" s="174"/>
      <c r="F7640" s="174"/>
      <c r="G7640" s="175"/>
      <c r="H7640" s="175"/>
      <c r="I7640" s="175"/>
      <c r="J7640" s="175"/>
      <c r="K7640" s="176"/>
    </row>
    <row r="7641" spans="1:11" ht="18.75" customHeight="1">
      <c r="A7641" s="174"/>
      <c r="B7641" s="281"/>
      <c r="C7641" s="175"/>
      <c r="D7641" s="175"/>
      <c r="E7641" s="174"/>
      <c r="F7641" s="174"/>
      <c r="G7641" s="175"/>
      <c r="H7641" s="175"/>
      <c r="I7641" s="175"/>
      <c r="J7641" s="175"/>
      <c r="K7641" s="176"/>
    </row>
    <row r="7642" spans="1:11" ht="18.75" customHeight="1">
      <c r="A7642" s="174"/>
      <c r="B7642" s="281"/>
      <c r="C7642" s="175"/>
      <c r="D7642" s="175"/>
      <c r="E7642" s="174"/>
      <c r="F7642" s="174"/>
      <c r="G7642" s="175"/>
      <c r="H7642" s="175"/>
      <c r="I7642" s="175"/>
      <c r="J7642" s="175"/>
      <c r="K7642" s="176"/>
    </row>
    <row r="7643" spans="1:11" ht="18.75" customHeight="1">
      <c r="A7643" s="174"/>
      <c r="B7643" s="281"/>
      <c r="C7643" s="175"/>
      <c r="D7643" s="175"/>
      <c r="E7643" s="174"/>
      <c r="F7643" s="174"/>
      <c r="G7643" s="175"/>
      <c r="H7643" s="175"/>
      <c r="I7643" s="175"/>
      <c r="J7643" s="175"/>
      <c r="K7643" s="176"/>
    </row>
    <row r="7644" spans="1:11" ht="18.75" customHeight="1">
      <c r="A7644" s="174"/>
      <c r="B7644" s="281"/>
      <c r="C7644" s="175"/>
      <c r="D7644" s="175"/>
      <c r="E7644" s="174"/>
      <c r="F7644" s="174"/>
      <c r="G7644" s="175"/>
      <c r="H7644" s="175"/>
      <c r="I7644" s="175"/>
      <c r="J7644" s="175"/>
      <c r="K7644" s="176"/>
    </row>
    <row r="7645" spans="1:11" ht="18.75" customHeight="1">
      <c r="A7645" s="174"/>
      <c r="B7645" s="281"/>
      <c r="C7645" s="175"/>
      <c r="D7645" s="175"/>
      <c r="E7645" s="174"/>
      <c r="F7645" s="174"/>
      <c r="G7645" s="175"/>
      <c r="H7645" s="175"/>
      <c r="I7645" s="175"/>
      <c r="J7645" s="175"/>
      <c r="K7645" s="176"/>
    </row>
    <row r="7646" spans="1:11" ht="18.75" customHeight="1">
      <c r="A7646" s="174"/>
      <c r="B7646" s="281"/>
      <c r="C7646" s="175"/>
      <c r="D7646" s="175"/>
      <c r="E7646" s="174"/>
      <c r="F7646" s="174"/>
      <c r="G7646" s="175"/>
      <c r="H7646" s="175"/>
      <c r="I7646" s="175"/>
      <c r="J7646" s="175"/>
      <c r="K7646" s="176"/>
    </row>
    <row r="7647" spans="1:11" ht="18.75" customHeight="1">
      <c r="A7647" s="174"/>
      <c r="B7647" s="281"/>
      <c r="C7647" s="175"/>
      <c r="D7647" s="175"/>
      <c r="E7647" s="174"/>
      <c r="F7647" s="174"/>
      <c r="G7647" s="175"/>
      <c r="H7647" s="175"/>
      <c r="I7647" s="175"/>
      <c r="J7647" s="175"/>
      <c r="K7647" s="176"/>
    </row>
    <row r="7648" spans="1:11" ht="18.75" customHeight="1">
      <c r="A7648" s="174"/>
      <c r="B7648" s="281"/>
      <c r="C7648" s="175"/>
      <c r="D7648" s="175"/>
      <c r="E7648" s="174"/>
      <c r="F7648" s="174"/>
      <c r="G7648" s="175"/>
      <c r="H7648" s="175"/>
      <c r="I7648" s="175"/>
      <c r="J7648" s="175"/>
      <c r="K7648" s="176"/>
    </row>
    <row r="7649" spans="1:11" ht="18.75" customHeight="1">
      <c r="A7649" s="177"/>
      <c r="B7649" s="282"/>
      <c r="C7649" s="173"/>
      <c r="D7649" s="173"/>
      <c r="E7649" s="177"/>
      <c r="F7649" s="177"/>
      <c r="G7649" s="173"/>
      <c r="H7649" s="173"/>
      <c r="I7649" s="173"/>
      <c r="J7649" s="173"/>
      <c r="K7649" s="178"/>
    </row>
    <row r="7650" spans="1:11" ht="18.75" customHeight="1">
      <c r="A7650" s="177"/>
      <c r="B7650" s="282"/>
      <c r="C7650" s="173"/>
      <c r="D7650" s="173"/>
      <c r="E7650" s="177"/>
      <c r="F7650" s="177"/>
      <c r="G7650" s="173"/>
      <c r="H7650" s="173"/>
      <c r="I7650" s="173"/>
      <c r="J7650" s="173"/>
      <c r="K7650" s="178"/>
    </row>
    <row r="7651" spans="1:11" ht="18.75" customHeight="1">
      <c r="A7651" s="177"/>
      <c r="B7651" s="282"/>
      <c r="C7651" s="173"/>
      <c r="D7651" s="173"/>
      <c r="E7651" s="177"/>
      <c r="F7651" s="177"/>
      <c r="G7651" s="173"/>
      <c r="H7651" s="173"/>
      <c r="I7651" s="173"/>
      <c r="J7651" s="173"/>
      <c r="K7651" s="178"/>
    </row>
    <row r="7652" spans="1:11" ht="18.75" customHeight="1">
      <c r="A7652" s="177"/>
      <c r="B7652" s="282"/>
      <c r="C7652" s="173"/>
      <c r="D7652" s="173"/>
      <c r="E7652" s="177"/>
      <c r="F7652" s="177"/>
      <c r="G7652" s="173"/>
      <c r="H7652" s="173"/>
      <c r="I7652" s="173"/>
      <c r="J7652" s="173"/>
      <c r="K7652" s="178"/>
    </row>
    <row r="7653" spans="1:11" ht="18.75" customHeight="1">
      <c r="A7653" s="177"/>
      <c r="B7653" s="282"/>
      <c r="C7653" s="173"/>
      <c r="D7653" s="173"/>
      <c r="E7653" s="177"/>
      <c r="F7653" s="177"/>
      <c r="G7653" s="173"/>
      <c r="H7653" s="173"/>
      <c r="I7653" s="173"/>
      <c r="J7653" s="173"/>
      <c r="K7653" s="178"/>
    </row>
    <row r="7654" spans="1:11" ht="18.75" customHeight="1">
      <c r="A7654" s="177"/>
      <c r="B7654" s="282"/>
      <c r="C7654" s="173"/>
      <c r="D7654" s="173"/>
      <c r="E7654" s="177"/>
      <c r="F7654" s="177"/>
      <c r="G7654" s="173"/>
      <c r="H7654" s="173"/>
      <c r="I7654" s="173"/>
      <c r="J7654" s="173"/>
      <c r="K7654" s="178"/>
    </row>
    <row r="7655" spans="1:11" ht="18.75" customHeight="1">
      <c r="A7655" s="177"/>
      <c r="B7655" s="282"/>
      <c r="C7655" s="173"/>
      <c r="D7655" s="173"/>
      <c r="E7655" s="177"/>
      <c r="F7655" s="177"/>
      <c r="G7655" s="173"/>
      <c r="H7655" s="173"/>
      <c r="I7655" s="173"/>
      <c r="J7655" s="173"/>
      <c r="K7655" s="178"/>
    </row>
    <row r="7656" spans="1:11" ht="18.75" customHeight="1">
      <c r="A7656" s="177"/>
      <c r="B7656" s="282"/>
      <c r="C7656" s="173"/>
      <c r="D7656" s="173"/>
      <c r="E7656" s="177"/>
      <c r="F7656" s="177"/>
      <c r="G7656" s="173"/>
      <c r="H7656" s="173"/>
      <c r="I7656" s="173"/>
      <c r="J7656" s="173"/>
      <c r="K7656" s="178"/>
    </row>
    <row r="7657" spans="1:11" ht="18.75" customHeight="1">
      <c r="A7657" s="177"/>
      <c r="B7657" s="282"/>
      <c r="C7657" s="173"/>
      <c r="D7657" s="173"/>
      <c r="E7657" s="177"/>
      <c r="F7657" s="177"/>
      <c r="G7657" s="173"/>
      <c r="H7657" s="173"/>
      <c r="I7657" s="173"/>
      <c r="J7657" s="173"/>
      <c r="K7657" s="178"/>
    </row>
    <row r="7658" spans="1:11" ht="18.75" customHeight="1">
      <c r="A7658" s="177"/>
      <c r="B7658" s="282"/>
      <c r="C7658" s="173"/>
      <c r="D7658" s="173"/>
      <c r="E7658" s="177"/>
      <c r="F7658" s="177"/>
      <c r="G7658" s="173"/>
      <c r="H7658" s="173"/>
      <c r="I7658" s="173"/>
      <c r="J7658" s="173"/>
      <c r="K7658" s="178"/>
    </row>
    <row r="7659" spans="1:11" ht="18.75" customHeight="1">
      <c r="A7659" s="177"/>
      <c r="B7659" s="282"/>
      <c r="C7659" s="173"/>
      <c r="D7659" s="173"/>
      <c r="E7659" s="177"/>
      <c r="F7659" s="177"/>
      <c r="G7659" s="173"/>
      <c r="H7659" s="173"/>
      <c r="I7659" s="173"/>
      <c r="J7659" s="173"/>
      <c r="K7659" s="178"/>
    </row>
    <row r="7660" spans="1:11" ht="18.75" customHeight="1">
      <c r="A7660" s="177"/>
      <c r="B7660" s="282"/>
      <c r="C7660" s="173"/>
      <c r="D7660" s="173"/>
      <c r="E7660" s="177"/>
      <c r="F7660" s="177"/>
      <c r="G7660" s="173"/>
      <c r="H7660" s="173"/>
      <c r="I7660" s="173"/>
      <c r="J7660" s="173"/>
      <c r="K7660" s="178"/>
    </row>
    <row r="7661" spans="1:11" ht="18.75" customHeight="1">
      <c r="A7661" s="177"/>
      <c r="B7661" s="282"/>
      <c r="C7661" s="173"/>
      <c r="D7661" s="173"/>
      <c r="E7661" s="177"/>
      <c r="F7661" s="177"/>
      <c r="G7661" s="173"/>
      <c r="H7661" s="173"/>
      <c r="I7661" s="173"/>
      <c r="J7661" s="173"/>
      <c r="K7661" s="178"/>
    </row>
    <row r="7662" spans="1:11" ht="18.75" customHeight="1">
      <c r="A7662" s="177"/>
      <c r="B7662" s="282"/>
      <c r="C7662" s="173"/>
      <c r="D7662" s="173"/>
      <c r="E7662" s="177"/>
      <c r="F7662" s="177"/>
      <c r="G7662" s="173"/>
      <c r="H7662" s="173"/>
      <c r="I7662" s="173"/>
      <c r="J7662" s="173"/>
      <c r="K7662" s="178"/>
    </row>
    <row r="7663" spans="1:11" ht="18.75" customHeight="1">
      <c r="A7663" s="177"/>
      <c r="B7663" s="282"/>
      <c r="C7663" s="173"/>
      <c r="D7663" s="173"/>
      <c r="E7663" s="177"/>
      <c r="F7663" s="177"/>
      <c r="G7663" s="173"/>
      <c r="H7663" s="173"/>
      <c r="I7663" s="173"/>
      <c r="J7663" s="173"/>
      <c r="K7663" s="178"/>
    </row>
    <row r="7664" spans="1:11" ht="18.75" customHeight="1">
      <c r="A7664" s="177"/>
      <c r="B7664" s="282"/>
      <c r="C7664" s="173"/>
      <c r="D7664" s="173"/>
      <c r="E7664" s="177"/>
      <c r="F7664" s="177"/>
      <c r="G7664" s="173"/>
      <c r="H7664" s="173"/>
      <c r="I7664" s="173"/>
      <c r="J7664" s="173"/>
      <c r="K7664" s="178"/>
    </row>
    <row r="7665" spans="1:11" ht="18.75" customHeight="1">
      <c r="A7665" s="177"/>
      <c r="B7665" s="282"/>
      <c r="C7665" s="173"/>
      <c r="D7665" s="173"/>
      <c r="E7665" s="177"/>
      <c r="F7665" s="177"/>
      <c r="G7665" s="173"/>
      <c r="H7665" s="173"/>
      <c r="I7665" s="173"/>
      <c r="J7665" s="173"/>
      <c r="K7665" s="178"/>
    </row>
    <row r="7666" spans="1:11" ht="18.75" customHeight="1">
      <c r="A7666" s="177"/>
      <c r="B7666" s="282"/>
      <c r="C7666" s="173"/>
      <c r="D7666" s="173"/>
      <c r="E7666" s="177"/>
      <c r="F7666" s="177"/>
      <c r="G7666" s="173"/>
      <c r="H7666" s="173"/>
      <c r="I7666" s="173"/>
      <c r="J7666" s="173"/>
      <c r="K7666" s="178"/>
    </row>
    <row r="7667" spans="1:11" ht="18.75" customHeight="1">
      <c r="A7667" s="177"/>
      <c r="B7667" s="282"/>
      <c r="C7667" s="173"/>
      <c r="D7667" s="173"/>
      <c r="E7667" s="177"/>
      <c r="F7667" s="177"/>
      <c r="G7667" s="173"/>
      <c r="H7667" s="173"/>
      <c r="I7667" s="173"/>
      <c r="J7667" s="173"/>
      <c r="K7667" s="178"/>
    </row>
    <row r="7668" spans="1:11" ht="18.75" customHeight="1">
      <c r="A7668" s="177"/>
      <c r="B7668" s="282"/>
      <c r="C7668" s="173"/>
      <c r="D7668" s="173"/>
      <c r="E7668" s="177"/>
      <c r="F7668" s="177"/>
      <c r="G7668" s="173"/>
      <c r="H7668" s="173"/>
      <c r="I7668" s="173"/>
      <c r="J7668" s="173"/>
      <c r="K7668" s="178"/>
    </row>
    <row r="7669" spans="1:11" ht="18.75" customHeight="1">
      <c r="A7669" s="177"/>
      <c r="B7669" s="282"/>
      <c r="C7669" s="173"/>
      <c r="D7669" s="173"/>
      <c r="E7669" s="177"/>
      <c r="F7669" s="177"/>
      <c r="G7669" s="173"/>
      <c r="H7669" s="173"/>
      <c r="I7669" s="173"/>
      <c r="J7669" s="173"/>
      <c r="K7669" s="178"/>
    </row>
    <row r="7670" spans="1:11" ht="18.75" customHeight="1">
      <c r="A7670" s="177"/>
      <c r="B7670" s="282"/>
      <c r="C7670" s="173"/>
      <c r="D7670" s="173"/>
      <c r="E7670" s="177"/>
      <c r="F7670" s="177"/>
      <c r="G7670" s="173"/>
      <c r="H7670" s="173"/>
      <c r="I7670" s="173"/>
      <c r="J7670" s="173"/>
      <c r="K7670" s="178"/>
    </row>
    <row r="7671" spans="1:11" ht="18.75" customHeight="1">
      <c r="A7671" s="177"/>
      <c r="B7671" s="282"/>
      <c r="C7671" s="173"/>
      <c r="D7671" s="173"/>
      <c r="E7671" s="177"/>
      <c r="F7671" s="177"/>
      <c r="G7671" s="173"/>
      <c r="H7671" s="173"/>
      <c r="I7671" s="173"/>
      <c r="J7671" s="173"/>
      <c r="K7671" s="178"/>
    </row>
    <row r="7672" spans="1:11" ht="18.75" customHeight="1">
      <c r="A7672" s="177"/>
      <c r="B7672" s="282"/>
      <c r="C7672" s="173"/>
      <c r="D7672" s="173"/>
      <c r="E7672" s="177"/>
      <c r="F7672" s="177"/>
      <c r="G7672" s="173"/>
      <c r="H7672" s="173"/>
      <c r="I7672" s="173"/>
      <c r="J7672" s="173"/>
      <c r="K7672" s="178"/>
    </row>
    <row r="7673" spans="1:11" ht="18.75" customHeight="1">
      <c r="A7673" s="177"/>
      <c r="B7673" s="282"/>
      <c r="C7673" s="173"/>
      <c r="D7673" s="173"/>
      <c r="E7673" s="177"/>
      <c r="F7673" s="177"/>
      <c r="G7673" s="173"/>
      <c r="H7673" s="173"/>
      <c r="I7673" s="173"/>
      <c r="J7673" s="173"/>
      <c r="K7673" s="178"/>
    </row>
    <row r="7674" spans="1:11" ht="18.75" customHeight="1">
      <c r="A7674" s="177"/>
      <c r="B7674" s="282"/>
      <c r="C7674" s="173"/>
      <c r="D7674" s="173"/>
      <c r="E7674" s="177"/>
      <c r="F7674" s="177"/>
      <c r="G7674" s="173"/>
      <c r="H7674" s="173"/>
      <c r="I7674" s="173"/>
      <c r="J7674" s="173"/>
      <c r="K7674" s="178"/>
    </row>
    <row r="7675" spans="1:11" ht="18.75" customHeight="1">
      <c r="A7675" s="177"/>
      <c r="B7675" s="282"/>
      <c r="C7675" s="173"/>
      <c r="D7675" s="173"/>
      <c r="E7675" s="177"/>
      <c r="F7675" s="177"/>
      <c r="G7675" s="173"/>
      <c r="H7675" s="173"/>
      <c r="I7675" s="173"/>
      <c r="J7675" s="173"/>
      <c r="K7675" s="178"/>
    </row>
    <row r="7676" spans="1:11" ht="18.75" customHeight="1">
      <c r="A7676" s="177"/>
      <c r="B7676" s="282"/>
      <c r="C7676" s="173"/>
      <c r="D7676" s="173"/>
      <c r="E7676" s="177"/>
      <c r="F7676" s="177"/>
      <c r="G7676" s="173"/>
      <c r="H7676" s="173"/>
      <c r="I7676" s="173"/>
      <c r="J7676" s="173"/>
      <c r="K7676" s="178"/>
    </row>
    <row r="7677" spans="1:11" ht="18.75" customHeight="1">
      <c r="A7677" s="177"/>
      <c r="B7677" s="282"/>
      <c r="C7677" s="173"/>
      <c r="D7677" s="173"/>
      <c r="E7677" s="177"/>
      <c r="F7677" s="177"/>
      <c r="G7677" s="173"/>
      <c r="H7677" s="173"/>
      <c r="I7677" s="173"/>
      <c r="J7677" s="173"/>
      <c r="K7677" s="178"/>
    </row>
    <row r="7678" spans="1:11" ht="18.75" customHeight="1">
      <c r="A7678" s="177"/>
      <c r="B7678" s="282"/>
      <c r="C7678" s="173"/>
      <c r="D7678" s="173"/>
      <c r="E7678" s="177"/>
      <c r="F7678" s="177"/>
      <c r="G7678" s="173"/>
      <c r="H7678" s="173"/>
      <c r="I7678" s="173"/>
      <c r="J7678" s="173"/>
      <c r="K7678" s="178"/>
    </row>
    <row r="7679" spans="1:11" ht="18.75" customHeight="1">
      <c r="A7679" s="177"/>
      <c r="B7679" s="282"/>
      <c r="C7679" s="173"/>
      <c r="D7679" s="173"/>
      <c r="E7679" s="177"/>
      <c r="F7679" s="177"/>
      <c r="G7679" s="173"/>
      <c r="H7679" s="173"/>
      <c r="I7679" s="173"/>
      <c r="J7679" s="173"/>
      <c r="K7679" s="178"/>
    </row>
    <row r="7680" spans="1:11" ht="18.75" customHeight="1">
      <c r="A7680" s="177"/>
      <c r="B7680" s="282"/>
      <c r="C7680" s="173"/>
      <c r="D7680" s="173"/>
      <c r="E7680" s="177"/>
      <c r="F7680" s="177"/>
      <c r="G7680" s="173"/>
      <c r="H7680" s="173"/>
      <c r="I7680" s="173"/>
      <c r="J7680" s="173"/>
      <c r="K7680" s="178"/>
    </row>
    <row r="7681" spans="1:11" ht="18.75" customHeight="1">
      <c r="A7681" s="177"/>
      <c r="B7681" s="282"/>
      <c r="C7681" s="173"/>
      <c r="D7681" s="173"/>
      <c r="E7681" s="177"/>
      <c r="F7681" s="177"/>
      <c r="G7681" s="173"/>
      <c r="H7681" s="173"/>
      <c r="I7681" s="173"/>
      <c r="J7681" s="173"/>
      <c r="K7681" s="178"/>
    </row>
    <row r="7682" spans="1:11" ht="18.75" customHeight="1">
      <c r="A7682" s="177"/>
      <c r="B7682" s="282"/>
      <c r="C7682" s="173"/>
      <c r="D7682" s="173"/>
      <c r="E7682" s="177"/>
      <c r="F7682" s="177"/>
      <c r="G7682" s="173"/>
      <c r="H7682" s="173"/>
      <c r="I7682" s="173"/>
      <c r="J7682" s="173"/>
      <c r="K7682" s="178"/>
    </row>
    <row r="7683" spans="1:11" ht="18.75" customHeight="1">
      <c r="A7683" s="177"/>
      <c r="B7683" s="282"/>
      <c r="C7683" s="173"/>
      <c r="D7683" s="173"/>
      <c r="E7683" s="177"/>
      <c r="F7683" s="177"/>
      <c r="G7683" s="173"/>
      <c r="H7683" s="173"/>
      <c r="I7683" s="173"/>
      <c r="J7683" s="173"/>
      <c r="K7683" s="178"/>
    </row>
    <row r="7684" spans="1:11" ht="18.75" customHeight="1">
      <c r="A7684" s="177"/>
      <c r="B7684" s="282"/>
      <c r="C7684" s="173"/>
      <c r="D7684" s="173"/>
      <c r="E7684" s="177"/>
      <c r="F7684" s="177"/>
      <c r="G7684" s="173"/>
      <c r="H7684" s="173"/>
      <c r="I7684" s="173"/>
      <c r="J7684" s="173"/>
      <c r="K7684" s="178"/>
    </row>
    <row r="7685" spans="1:11" ht="18.75" customHeight="1">
      <c r="A7685" s="177"/>
      <c r="B7685" s="282"/>
      <c r="C7685" s="173"/>
      <c r="D7685" s="173"/>
      <c r="E7685" s="177"/>
      <c r="F7685" s="177"/>
      <c r="G7685" s="173"/>
      <c r="H7685" s="173"/>
      <c r="I7685" s="173"/>
      <c r="J7685" s="173"/>
      <c r="K7685" s="178"/>
    </row>
    <row r="7686" spans="1:11" ht="18.75" customHeight="1">
      <c r="A7686" s="177"/>
      <c r="B7686" s="282"/>
      <c r="C7686" s="173"/>
      <c r="D7686" s="173"/>
      <c r="E7686" s="177"/>
      <c r="F7686" s="177"/>
      <c r="G7686" s="173"/>
      <c r="H7686" s="173"/>
      <c r="I7686" s="173"/>
      <c r="J7686" s="173"/>
      <c r="K7686" s="178"/>
    </row>
    <row r="7687" spans="1:11" ht="18.75" customHeight="1">
      <c r="A7687" s="177"/>
      <c r="B7687" s="282"/>
      <c r="C7687" s="173"/>
      <c r="D7687" s="173"/>
      <c r="E7687" s="177"/>
      <c r="F7687" s="177"/>
      <c r="G7687" s="173"/>
      <c r="H7687" s="173"/>
      <c r="I7687" s="173"/>
      <c r="J7687" s="173"/>
      <c r="K7687" s="178"/>
    </row>
    <row r="7688" spans="1:11" ht="18.75" customHeight="1">
      <c r="A7688" s="177"/>
      <c r="B7688" s="282"/>
      <c r="C7688" s="173"/>
      <c r="D7688" s="173"/>
      <c r="E7688" s="177"/>
      <c r="F7688" s="177"/>
      <c r="G7688" s="173"/>
      <c r="H7688" s="173"/>
      <c r="I7688" s="173"/>
      <c r="J7688" s="173"/>
      <c r="K7688" s="178"/>
    </row>
    <row r="7689" spans="1:11" ht="18.75" customHeight="1">
      <c r="A7689" s="177"/>
      <c r="B7689" s="282"/>
      <c r="C7689" s="173"/>
      <c r="D7689" s="173"/>
      <c r="E7689" s="177"/>
      <c r="F7689" s="177"/>
      <c r="G7689" s="173"/>
      <c r="H7689" s="173"/>
      <c r="I7689" s="173"/>
      <c r="J7689" s="173"/>
      <c r="K7689" s="178"/>
    </row>
    <row r="7690" spans="1:11" ht="18.75" customHeight="1">
      <c r="A7690" s="177"/>
      <c r="B7690" s="282"/>
      <c r="C7690" s="173"/>
      <c r="D7690" s="173"/>
      <c r="E7690" s="177"/>
      <c r="F7690" s="177"/>
      <c r="G7690" s="173"/>
      <c r="H7690" s="173"/>
      <c r="I7690" s="173"/>
      <c r="J7690" s="173"/>
      <c r="K7690" s="178"/>
    </row>
    <row r="7691" spans="1:11" ht="18.75" customHeight="1">
      <c r="A7691" s="177"/>
      <c r="B7691" s="282"/>
      <c r="C7691" s="173"/>
      <c r="D7691" s="173"/>
      <c r="E7691" s="177"/>
      <c r="F7691" s="177"/>
      <c r="G7691" s="173"/>
      <c r="H7691" s="173"/>
      <c r="I7691" s="173"/>
      <c r="J7691" s="173"/>
      <c r="K7691" s="178"/>
    </row>
    <row r="7692" spans="1:11" ht="18.75" customHeight="1">
      <c r="A7692" s="177"/>
      <c r="B7692" s="282"/>
      <c r="C7692" s="173"/>
      <c r="D7692" s="173"/>
      <c r="E7692" s="177"/>
      <c r="F7692" s="177"/>
      <c r="G7692" s="173"/>
      <c r="H7692" s="173"/>
      <c r="I7692" s="173"/>
      <c r="J7692" s="173"/>
      <c r="K7692" s="178"/>
    </row>
    <row r="7693" spans="1:11" ht="18.75" customHeight="1">
      <c r="A7693" s="177"/>
      <c r="B7693" s="282"/>
      <c r="C7693" s="173"/>
      <c r="D7693" s="173"/>
      <c r="E7693" s="177"/>
      <c r="F7693" s="177"/>
      <c r="G7693" s="173"/>
      <c r="H7693" s="173"/>
      <c r="I7693" s="173"/>
      <c r="J7693" s="173"/>
      <c r="K7693" s="178"/>
    </row>
    <row r="7694" spans="1:11" ht="18.75" customHeight="1">
      <c r="A7694" s="177"/>
      <c r="B7694" s="282"/>
      <c r="C7694" s="173"/>
      <c r="D7694" s="173"/>
      <c r="E7694" s="177"/>
      <c r="F7694" s="177"/>
      <c r="G7694" s="173"/>
      <c r="H7694" s="173"/>
      <c r="I7694" s="173"/>
      <c r="J7694" s="173"/>
      <c r="K7694" s="178"/>
    </row>
    <row r="7695" spans="1:11" ht="18.75" customHeight="1">
      <c r="A7695" s="177"/>
      <c r="B7695" s="282"/>
      <c r="C7695" s="173"/>
      <c r="D7695" s="173"/>
      <c r="E7695" s="177"/>
      <c r="F7695" s="177"/>
      <c r="G7695" s="173"/>
      <c r="H7695" s="173"/>
      <c r="I7695" s="173"/>
      <c r="J7695" s="173"/>
      <c r="K7695" s="178"/>
    </row>
    <row r="7696" spans="1:11" ht="18.75" customHeight="1">
      <c r="A7696" s="177"/>
      <c r="B7696" s="282"/>
      <c r="C7696" s="173"/>
      <c r="D7696" s="173"/>
      <c r="E7696" s="177"/>
      <c r="F7696" s="177"/>
      <c r="G7696" s="173"/>
      <c r="H7696" s="173"/>
      <c r="I7696" s="173"/>
      <c r="J7696" s="173"/>
      <c r="K7696" s="178"/>
    </row>
    <row r="7697" spans="1:11" ht="18.75" customHeight="1">
      <c r="A7697" s="177"/>
      <c r="B7697" s="282"/>
      <c r="C7697" s="173"/>
      <c r="D7697" s="173"/>
      <c r="E7697" s="177"/>
      <c r="F7697" s="177"/>
      <c r="G7697" s="173"/>
      <c r="H7697" s="173"/>
      <c r="I7697" s="173"/>
      <c r="J7697" s="173"/>
      <c r="K7697" s="178"/>
    </row>
    <row r="7698" spans="1:11" ht="18.75" customHeight="1">
      <c r="A7698" s="177"/>
      <c r="B7698" s="282"/>
      <c r="C7698" s="173"/>
      <c r="D7698" s="173"/>
      <c r="E7698" s="177"/>
      <c r="F7698" s="177"/>
      <c r="G7698" s="173"/>
      <c r="H7698" s="173"/>
      <c r="I7698" s="173"/>
      <c r="J7698" s="173"/>
      <c r="K7698" s="178"/>
    </row>
    <row r="7699" spans="1:11" ht="18.75" customHeight="1">
      <c r="A7699" s="177"/>
      <c r="B7699" s="282"/>
      <c r="C7699" s="173"/>
      <c r="D7699" s="173"/>
      <c r="E7699" s="177"/>
      <c r="F7699" s="177"/>
      <c r="G7699" s="173"/>
      <c r="H7699" s="173"/>
      <c r="I7699" s="173"/>
      <c r="J7699" s="173"/>
      <c r="K7699" s="178"/>
    </row>
    <row r="7700" spans="1:11" ht="18.75" customHeight="1">
      <c r="A7700" s="177"/>
      <c r="B7700" s="282"/>
      <c r="C7700" s="173"/>
      <c r="D7700" s="173"/>
      <c r="E7700" s="177"/>
      <c r="F7700" s="177"/>
      <c r="G7700" s="173"/>
      <c r="H7700" s="173"/>
      <c r="I7700" s="173"/>
      <c r="J7700" s="173"/>
      <c r="K7700" s="178"/>
    </row>
    <row r="7701" spans="1:11" ht="18.75" customHeight="1">
      <c r="A7701" s="177"/>
      <c r="B7701" s="282"/>
      <c r="C7701" s="173"/>
      <c r="D7701" s="173"/>
      <c r="E7701" s="177"/>
      <c r="F7701" s="177"/>
      <c r="G7701" s="173"/>
      <c r="H7701" s="173"/>
      <c r="I7701" s="173"/>
      <c r="J7701" s="173"/>
      <c r="K7701" s="178"/>
    </row>
    <row r="7702" spans="1:11" ht="18.75" customHeight="1">
      <c r="A7702" s="177"/>
      <c r="B7702" s="282"/>
      <c r="C7702" s="173"/>
      <c r="D7702" s="173"/>
      <c r="E7702" s="177"/>
      <c r="F7702" s="177"/>
      <c r="G7702" s="173"/>
      <c r="H7702" s="173"/>
      <c r="I7702" s="173"/>
      <c r="J7702" s="173"/>
      <c r="K7702" s="178"/>
    </row>
    <row r="7703" spans="1:11" ht="18.75" customHeight="1">
      <c r="A7703" s="177"/>
      <c r="B7703" s="282"/>
      <c r="C7703" s="173"/>
      <c r="D7703" s="173"/>
      <c r="E7703" s="177"/>
      <c r="F7703" s="177"/>
      <c r="G7703" s="173"/>
      <c r="H7703" s="173"/>
      <c r="I7703" s="173"/>
      <c r="J7703" s="173"/>
      <c r="K7703" s="178"/>
    </row>
    <row r="7704" spans="1:11" ht="18.75" customHeight="1">
      <c r="A7704" s="177"/>
      <c r="B7704" s="282"/>
      <c r="C7704" s="173"/>
      <c r="D7704" s="173"/>
      <c r="E7704" s="177"/>
      <c r="F7704" s="177"/>
      <c r="G7704" s="173"/>
      <c r="H7704" s="173"/>
      <c r="I7704" s="173"/>
      <c r="J7704" s="173"/>
      <c r="K7704" s="178"/>
    </row>
    <row r="7705" spans="1:11" ht="18.75" customHeight="1">
      <c r="A7705" s="177"/>
      <c r="B7705" s="282"/>
      <c r="C7705" s="173"/>
      <c r="D7705" s="173"/>
      <c r="E7705" s="177"/>
      <c r="F7705" s="177"/>
      <c r="G7705" s="173"/>
      <c r="H7705" s="173"/>
      <c r="I7705" s="173"/>
      <c r="J7705" s="173"/>
      <c r="K7705" s="178"/>
    </row>
    <row r="7706" spans="1:11" ht="18.75" customHeight="1">
      <c r="A7706" s="177"/>
      <c r="B7706" s="282"/>
      <c r="C7706" s="173"/>
      <c r="D7706" s="173"/>
      <c r="E7706" s="177"/>
      <c r="F7706" s="177"/>
      <c r="G7706" s="173"/>
      <c r="H7706" s="173"/>
      <c r="I7706" s="173"/>
      <c r="J7706" s="173"/>
      <c r="K7706" s="178"/>
    </row>
    <row r="7707" spans="1:11" ht="18.75" customHeight="1">
      <c r="A7707" s="177"/>
      <c r="B7707" s="282"/>
      <c r="C7707" s="173"/>
      <c r="D7707" s="173"/>
      <c r="E7707" s="177"/>
      <c r="F7707" s="177"/>
      <c r="G7707" s="173"/>
      <c r="H7707" s="173"/>
      <c r="I7707" s="173"/>
      <c r="J7707" s="173"/>
      <c r="K7707" s="178"/>
    </row>
    <row r="7708" spans="1:11" ht="18.75" customHeight="1">
      <c r="A7708" s="177"/>
      <c r="B7708" s="282"/>
      <c r="C7708" s="173"/>
      <c r="D7708" s="173"/>
      <c r="E7708" s="177"/>
      <c r="F7708" s="177"/>
      <c r="G7708" s="173"/>
      <c r="H7708" s="173"/>
      <c r="I7708" s="173"/>
      <c r="J7708" s="173"/>
      <c r="K7708" s="178"/>
    </row>
    <row r="7709" spans="1:11" ht="18.75" customHeight="1">
      <c r="A7709" s="177"/>
      <c r="B7709" s="282"/>
      <c r="C7709" s="173"/>
      <c r="D7709" s="173"/>
      <c r="E7709" s="177"/>
      <c r="F7709" s="177"/>
      <c r="G7709" s="173"/>
      <c r="H7709" s="173"/>
      <c r="I7709" s="173"/>
      <c r="J7709" s="173"/>
      <c r="K7709" s="178"/>
    </row>
    <row r="7710" spans="1:11" ht="18.75" customHeight="1">
      <c r="A7710" s="177"/>
      <c r="B7710" s="282"/>
      <c r="C7710" s="173"/>
      <c r="D7710" s="173"/>
      <c r="E7710" s="177"/>
      <c r="F7710" s="177"/>
      <c r="G7710" s="173"/>
      <c r="H7710" s="173"/>
      <c r="I7710" s="173"/>
      <c r="J7710" s="173"/>
      <c r="K7710" s="178"/>
    </row>
    <row r="7711" spans="1:11" ht="18.75" customHeight="1">
      <c r="A7711" s="177"/>
      <c r="B7711" s="282"/>
      <c r="C7711" s="173"/>
      <c r="D7711" s="173"/>
      <c r="E7711" s="177"/>
      <c r="F7711" s="177"/>
      <c r="G7711" s="173"/>
      <c r="H7711" s="173"/>
      <c r="I7711" s="173"/>
      <c r="J7711" s="173"/>
      <c r="K7711" s="178"/>
    </row>
    <row r="7712" spans="1:11" ht="18.75" customHeight="1">
      <c r="A7712" s="177"/>
      <c r="B7712" s="282"/>
      <c r="C7712" s="173"/>
      <c r="D7712" s="173"/>
      <c r="E7712" s="177"/>
      <c r="F7712" s="177"/>
      <c r="G7712" s="173"/>
      <c r="H7712" s="173"/>
      <c r="I7712" s="173"/>
      <c r="J7712" s="173"/>
      <c r="K7712" s="178"/>
    </row>
    <row r="7713" spans="1:11" ht="18.75" customHeight="1">
      <c r="A7713" s="177"/>
      <c r="B7713" s="282"/>
      <c r="C7713" s="173"/>
      <c r="D7713" s="173"/>
      <c r="E7713" s="177"/>
      <c r="F7713" s="177"/>
      <c r="G7713" s="173"/>
      <c r="H7713" s="173"/>
      <c r="I7713" s="173"/>
      <c r="J7713" s="173"/>
      <c r="K7713" s="178"/>
    </row>
    <row r="7714" spans="1:11" ht="18.75" customHeight="1">
      <c r="A7714" s="177"/>
      <c r="B7714" s="282"/>
      <c r="C7714" s="173"/>
      <c r="D7714" s="173"/>
      <c r="E7714" s="177"/>
      <c r="F7714" s="177"/>
      <c r="G7714" s="173"/>
      <c r="H7714" s="173"/>
      <c r="I7714" s="173"/>
      <c r="J7714" s="173"/>
      <c r="K7714" s="178"/>
    </row>
    <row r="7715" spans="1:11" ht="18.75" customHeight="1">
      <c r="A7715" s="177"/>
      <c r="B7715" s="282"/>
      <c r="C7715" s="173"/>
      <c r="D7715" s="173"/>
      <c r="E7715" s="177"/>
      <c r="F7715" s="177"/>
      <c r="G7715" s="173"/>
      <c r="H7715" s="173"/>
      <c r="I7715" s="173"/>
      <c r="J7715" s="173"/>
      <c r="K7715" s="178"/>
    </row>
    <row r="7716" spans="1:11" ht="18.75" customHeight="1">
      <c r="A7716" s="177"/>
      <c r="B7716" s="282"/>
      <c r="C7716" s="173"/>
      <c r="D7716" s="173"/>
      <c r="E7716" s="177"/>
      <c r="F7716" s="177"/>
      <c r="G7716" s="173"/>
      <c r="H7716" s="173"/>
      <c r="I7716" s="173"/>
      <c r="J7716" s="173"/>
      <c r="K7716" s="178"/>
    </row>
    <row r="7717" spans="1:11" ht="18.75" customHeight="1">
      <c r="A7717" s="177"/>
      <c r="B7717" s="282"/>
      <c r="C7717" s="173"/>
      <c r="D7717" s="173"/>
      <c r="E7717" s="177"/>
      <c r="F7717" s="177"/>
      <c r="G7717" s="173"/>
      <c r="H7717" s="173"/>
      <c r="I7717" s="173"/>
      <c r="J7717" s="173"/>
      <c r="K7717" s="178"/>
    </row>
    <row r="7718" spans="1:11" ht="18.75" customHeight="1">
      <c r="A7718" s="177"/>
      <c r="B7718" s="282"/>
      <c r="C7718" s="173"/>
      <c r="D7718" s="173"/>
      <c r="E7718" s="177"/>
      <c r="F7718" s="177"/>
      <c r="G7718" s="173"/>
      <c r="H7718" s="173"/>
      <c r="I7718" s="173"/>
      <c r="J7718" s="173"/>
      <c r="K7718" s="178"/>
    </row>
    <row r="7719" spans="1:11" ht="18.75" customHeight="1">
      <c r="A7719" s="177"/>
      <c r="B7719" s="282"/>
      <c r="C7719" s="173"/>
      <c r="D7719" s="173"/>
      <c r="E7719" s="177"/>
      <c r="F7719" s="177"/>
      <c r="G7719" s="173"/>
      <c r="H7719" s="173"/>
      <c r="I7719" s="173"/>
      <c r="J7719" s="173"/>
      <c r="K7719" s="178"/>
    </row>
    <row r="7720" spans="1:11" ht="18.75" customHeight="1">
      <c r="A7720" s="177"/>
      <c r="B7720" s="282"/>
      <c r="C7720" s="173"/>
      <c r="D7720" s="173"/>
      <c r="E7720" s="177"/>
      <c r="F7720" s="177"/>
      <c r="G7720" s="173"/>
      <c r="H7720" s="173"/>
      <c r="I7720" s="173"/>
      <c r="J7720" s="173"/>
      <c r="K7720" s="178"/>
    </row>
    <row r="7721" spans="1:11" ht="18.75" customHeight="1">
      <c r="A7721" s="177"/>
      <c r="B7721" s="282"/>
      <c r="C7721" s="173"/>
      <c r="D7721" s="173"/>
      <c r="E7721" s="177"/>
      <c r="F7721" s="177"/>
      <c r="G7721" s="173"/>
      <c r="H7721" s="173"/>
      <c r="I7721" s="173"/>
      <c r="J7721" s="173"/>
      <c r="K7721" s="178"/>
    </row>
    <row r="7722" spans="1:11" ht="18.75" customHeight="1">
      <c r="A7722" s="177"/>
      <c r="B7722" s="282"/>
      <c r="C7722" s="173"/>
      <c r="D7722" s="173"/>
      <c r="E7722" s="177"/>
      <c r="F7722" s="177"/>
      <c r="G7722" s="173"/>
      <c r="H7722" s="173"/>
      <c r="I7722" s="173"/>
      <c r="J7722" s="173"/>
      <c r="K7722" s="178"/>
    </row>
    <row r="7723" spans="1:11" ht="18.75" customHeight="1">
      <c r="A7723" s="177"/>
      <c r="B7723" s="282"/>
      <c r="C7723" s="173"/>
      <c r="D7723" s="173"/>
      <c r="E7723" s="177"/>
      <c r="F7723" s="177"/>
      <c r="G7723" s="173"/>
      <c r="H7723" s="173"/>
      <c r="I7723" s="173"/>
      <c r="J7723" s="173"/>
      <c r="K7723" s="178"/>
    </row>
    <row r="7724" spans="1:11" ht="18.75" customHeight="1">
      <c r="A7724" s="177"/>
      <c r="B7724" s="282"/>
      <c r="C7724" s="173"/>
      <c r="D7724" s="173"/>
      <c r="E7724" s="177"/>
      <c r="F7724" s="177"/>
      <c r="G7724" s="173"/>
      <c r="H7724" s="173"/>
      <c r="I7724" s="173"/>
      <c r="J7724" s="173"/>
      <c r="K7724" s="178"/>
    </row>
    <row r="7725" spans="1:11" ht="18.75" customHeight="1">
      <c r="A7725" s="177"/>
      <c r="B7725" s="282"/>
      <c r="C7725" s="173"/>
      <c r="D7725" s="173"/>
      <c r="E7725" s="177"/>
      <c r="F7725" s="177"/>
      <c r="G7725" s="173"/>
      <c r="H7725" s="173"/>
      <c r="I7725" s="173"/>
      <c r="J7725" s="173"/>
      <c r="K7725" s="178"/>
    </row>
    <row r="7726" spans="1:11" ht="18.75" customHeight="1">
      <c r="A7726" s="177"/>
      <c r="B7726" s="282"/>
      <c r="C7726" s="173"/>
      <c r="D7726" s="173"/>
      <c r="E7726" s="177"/>
      <c r="F7726" s="177"/>
      <c r="G7726" s="173"/>
      <c r="H7726" s="173"/>
      <c r="I7726" s="173"/>
      <c r="J7726" s="173"/>
      <c r="K7726" s="178"/>
    </row>
    <row r="7727" spans="1:11" ht="18.75" customHeight="1">
      <c r="A7727" s="177"/>
      <c r="B7727" s="282"/>
      <c r="C7727" s="173"/>
      <c r="D7727" s="173"/>
      <c r="E7727" s="177"/>
      <c r="F7727" s="177"/>
      <c r="G7727" s="173"/>
      <c r="H7727" s="173"/>
      <c r="I7727" s="173"/>
      <c r="J7727" s="173"/>
      <c r="K7727" s="178"/>
    </row>
    <row r="7728" spans="1:11" ht="18.75" customHeight="1">
      <c r="A7728" s="177"/>
      <c r="B7728" s="282"/>
      <c r="C7728" s="173"/>
      <c r="D7728" s="173"/>
      <c r="E7728" s="177"/>
      <c r="F7728" s="177"/>
      <c r="G7728" s="173"/>
      <c r="H7728" s="173"/>
      <c r="I7728" s="173"/>
      <c r="J7728" s="173"/>
      <c r="K7728" s="178"/>
    </row>
    <row r="7729" spans="1:11" ht="18.75" customHeight="1">
      <c r="A7729" s="177"/>
      <c r="B7729" s="282"/>
      <c r="C7729" s="173"/>
      <c r="D7729" s="173"/>
      <c r="E7729" s="177"/>
      <c r="F7729" s="177"/>
      <c r="G7729" s="173"/>
      <c r="H7729" s="173"/>
      <c r="I7729" s="173"/>
      <c r="J7729" s="173"/>
      <c r="K7729" s="178"/>
    </row>
    <row r="7730" spans="1:11" ht="18.75" customHeight="1">
      <c r="A7730" s="177"/>
      <c r="B7730" s="282"/>
      <c r="C7730" s="173"/>
      <c r="D7730" s="173"/>
      <c r="E7730" s="177"/>
      <c r="F7730" s="177"/>
      <c r="G7730" s="173"/>
      <c r="H7730" s="173"/>
      <c r="I7730" s="173"/>
      <c r="J7730" s="173"/>
      <c r="K7730" s="178"/>
    </row>
    <row r="7731" spans="1:11" ht="18.75" customHeight="1">
      <c r="A7731" s="177"/>
      <c r="B7731" s="282"/>
      <c r="C7731" s="173"/>
      <c r="D7731" s="173"/>
      <c r="E7731" s="177"/>
      <c r="F7731" s="177"/>
      <c r="G7731" s="173"/>
      <c r="H7731" s="173"/>
      <c r="I7731" s="173"/>
      <c r="J7731" s="173"/>
      <c r="K7731" s="178"/>
    </row>
    <row r="7732" spans="1:11" ht="18.75" customHeight="1">
      <c r="A7732" s="177"/>
      <c r="B7732" s="282"/>
      <c r="C7732" s="173"/>
      <c r="D7732" s="173"/>
      <c r="E7732" s="177"/>
      <c r="F7732" s="177"/>
      <c r="G7732" s="173"/>
      <c r="H7732" s="173"/>
      <c r="I7732" s="173"/>
      <c r="J7732" s="173"/>
      <c r="K7732" s="178"/>
    </row>
    <row r="7733" spans="1:11" ht="18.75" customHeight="1">
      <c r="A7733" s="177"/>
      <c r="B7733" s="282"/>
      <c r="C7733" s="173"/>
      <c r="D7733" s="173"/>
      <c r="E7733" s="177"/>
      <c r="F7733" s="177"/>
      <c r="G7733" s="173"/>
      <c r="H7733" s="173"/>
      <c r="I7733" s="173"/>
      <c r="J7733" s="173"/>
      <c r="K7733" s="178"/>
    </row>
    <row r="7734" spans="1:11" ht="18.75" customHeight="1">
      <c r="A7734" s="177"/>
      <c r="B7734" s="282"/>
      <c r="C7734" s="173"/>
      <c r="D7734" s="173"/>
      <c r="E7734" s="177"/>
      <c r="F7734" s="177"/>
      <c r="G7734" s="173"/>
      <c r="H7734" s="173"/>
      <c r="I7734" s="173"/>
      <c r="J7734" s="173"/>
      <c r="K7734" s="178"/>
    </row>
    <row r="7735" spans="1:11" ht="18.75" customHeight="1">
      <c r="A7735" s="177"/>
      <c r="B7735" s="282"/>
      <c r="C7735" s="173"/>
      <c r="D7735" s="173"/>
      <c r="E7735" s="177"/>
      <c r="F7735" s="177"/>
      <c r="G7735" s="173"/>
      <c r="H7735" s="173"/>
      <c r="I7735" s="173"/>
      <c r="J7735" s="173"/>
      <c r="K7735" s="178"/>
    </row>
    <row r="7736" spans="1:11" ht="18.75" customHeight="1">
      <c r="A7736" s="177"/>
      <c r="B7736" s="282"/>
      <c r="C7736" s="173"/>
      <c r="D7736" s="173"/>
      <c r="E7736" s="177"/>
      <c r="F7736" s="177"/>
      <c r="G7736" s="173"/>
      <c r="H7736" s="173"/>
      <c r="I7736" s="173"/>
      <c r="J7736" s="173"/>
      <c r="K7736" s="178"/>
    </row>
    <row r="7737" spans="1:11" ht="18.75" customHeight="1">
      <c r="A7737" s="177"/>
      <c r="B7737" s="282"/>
      <c r="C7737" s="173"/>
      <c r="D7737" s="173"/>
      <c r="E7737" s="177"/>
      <c r="F7737" s="177"/>
      <c r="G7737" s="173"/>
      <c r="H7737" s="173"/>
      <c r="I7737" s="173"/>
      <c r="J7737" s="173"/>
      <c r="K7737" s="178"/>
    </row>
    <row r="7738" spans="1:11" ht="18.75" customHeight="1">
      <c r="A7738" s="177"/>
      <c r="B7738" s="282"/>
      <c r="C7738" s="173"/>
      <c r="D7738" s="173"/>
      <c r="E7738" s="177"/>
      <c r="F7738" s="177"/>
      <c r="G7738" s="173"/>
      <c r="H7738" s="173"/>
      <c r="I7738" s="173"/>
      <c r="J7738" s="173"/>
      <c r="K7738" s="178"/>
    </row>
    <row r="7739" spans="1:11" ht="18.75" customHeight="1">
      <c r="A7739" s="177"/>
      <c r="B7739" s="282"/>
      <c r="C7739" s="173"/>
      <c r="D7739" s="173"/>
      <c r="E7739" s="177"/>
      <c r="F7739" s="177"/>
      <c r="G7739" s="173"/>
      <c r="H7739" s="173"/>
      <c r="I7739" s="173"/>
      <c r="J7739" s="173"/>
      <c r="K7739" s="178"/>
    </row>
    <row r="7740" spans="1:11" ht="18.75" customHeight="1">
      <c r="A7740" s="177"/>
      <c r="B7740" s="282"/>
      <c r="C7740" s="173"/>
      <c r="D7740" s="173"/>
      <c r="E7740" s="177"/>
      <c r="F7740" s="177"/>
      <c r="G7740" s="173"/>
      <c r="H7740" s="173"/>
      <c r="I7740" s="173"/>
      <c r="J7740" s="173"/>
      <c r="K7740" s="178"/>
    </row>
    <row r="7741" spans="1:11" ht="18.75" customHeight="1">
      <c r="A7741" s="177"/>
      <c r="B7741" s="282"/>
      <c r="C7741" s="173"/>
      <c r="D7741" s="173"/>
      <c r="E7741" s="177"/>
      <c r="F7741" s="177"/>
      <c r="G7741" s="173"/>
      <c r="H7741" s="173"/>
      <c r="I7741" s="173"/>
      <c r="J7741" s="173"/>
      <c r="K7741" s="178"/>
    </row>
    <row r="7742" spans="1:11" ht="18.75" customHeight="1">
      <c r="A7742" s="177"/>
      <c r="B7742" s="282"/>
      <c r="C7742" s="173"/>
      <c r="D7742" s="173"/>
      <c r="E7742" s="177"/>
      <c r="F7742" s="177"/>
      <c r="G7742" s="173"/>
      <c r="H7742" s="173"/>
      <c r="I7742" s="173"/>
      <c r="J7742" s="173"/>
      <c r="K7742" s="178"/>
    </row>
    <row r="7743" spans="1:11" ht="18.75" customHeight="1">
      <c r="A7743" s="177"/>
      <c r="B7743" s="282"/>
      <c r="C7743" s="173"/>
      <c r="D7743" s="173"/>
      <c r="E7743" s="177"/>
      <c r="F7743" s="177"/>
      <c r="G7743" s="173"/>
      <c r="H7743" s="173"/>
      <c r="I7743" s="173"/>
      <c r="J7743" s="173"/>
      <c r="K7743" s="178"/>
    </row>
    <row r="7744" spans="1:11" ht="18.75" customHeight="1">
      <c r="A7744" s="177"/>
      <c r="B7744" s="282"/>
      <c r="C7744" s="173"/>
      <c r="D7744" s="173"/>
      <c r="E7744" s="177"/>
      <c r="F7744" s="177"/>
      <c r="G7744" s="173"/>
      <c r="H7744" s="173"/>
      <c r="I7744" s="173"/>
      <c r="J7744" s="173"/>
      <c r="K7744" s="178"/>
    </row>
    <row r="7745" spans="1:11" ht="18.75" customHeight="1">
      <c r="A7745" s="177"/>
      <c r="B7745" s="282"/>
      <c r="C7745" s="173"/>
      <c r="D7745" s="173"/>
      <c r="E7745" s="177"/>
      <c r="F7745" s="177"/>
      <c r="G7745" s="173"/>
      <c r="H7745" s="173"/>
      <c r="I7745" s="173"/>
      <c r="J7745" s="173"/>
      <c r="K7745" s="178"/>
    </row>
    <row r="7746" spans="1:11" ht="18.75" customHeight="1">
      <c r="A7746" s="177"/>
      <c r="B7746" s="282"/>
      <c r="C7746" s="173"/>
      <c r="D7746" s="173"/>
      <c r="E7746" s="177"/>
      <c r="F7746" s="177"/>
      <c r="G7746" s="173"/>
      <c r="H7746" s="173"/>
      <c r="I7746" s="173"/>
      <c r="J7746" s="173"/>
      <c r="K7746" s="178"/>
    </row>
    <row r="7747" spans="1:11" ht="18.75" customHeight="1">
      <c r="A7747" s="177"/>
      <c r="B7747" s="282"/>
      <c r="C7747" s="173"/>
      <c r="D7747" s="173"/>
      <c r="E7747" s="177"/>
      <c r="F7747" s="177"/>
      <c r="G7747" s="173"/>
      <c r="H7747" s="173"/>
      <c r="I7747" s="173"/>
      <c r="J7747" s="173"/>
      <c r="K7747" s="178"/>
    </row>
    <row r="7748" spans="1:11" ht="18.75" customHeight="1">
      <c r="A7748" s="177"/>
      <c r="B7748" s="282"/>
      <c r="C7748" s="173"/>
      <c r="D7748" s="173"/>
      <c r="E7748" s="177"/>
      <c r="F7748" s="177"/>
      <c r="G7748" s="173"/>
      <c r="H7748" s="173"/>
      <c r="I7748" s="173"/>
      <c r="J7748" s="173"/>
      <c r="K7748" s="178"/>
    </row>
    <row r="7749" spans="1:11" ht="18.75" customHeight="1">
      <c r="A7749" s="177"/>
      <c r="B7749" s="282"/>
      <c r="C7749" s="173"/>
      <c r="D7749" s="173"/>
      <c r="E7749" s="177"/>
      <c r="F7749" s="177"/>
      <c r="G7749" s="173"/>
      <c r="H7749" s="173"/>
      <c r="I7749" s="173"/>
      <c r="J7749" s="173"/>
      <c r="K7749" s="178"/>
    </row>
    <row r="7750" spans="1:11" ht="18.75" customHeight="1">
      <c r="A7750" s="177"/>
      <c r="B7750" s="282"/>
      <c r="C7750" s="173"/>
      <c r="D7750" s="173"/>
      <c r="E7750" s="177"/>
      <c r="F7750" s="177"/>
      <c r="G7750" s="173"/>
      <c r="H7750" s="173"/>
      <c r="I7750" s="173"/>
      <c r="J7750" s="173"/>
      <c r="K7750" s="178"/>
    </row>
    <row r="7751" spans="1:11" ht="18.75" customHeight="1">
      <c r="A7751" s="177"/>
      <c r="B7751" s="282"/>
      <c r="C7751" s="173"/>
      <c r="D7751" s="173"/>
      <c r="E7751" s="177"/>
      <c r="F7751" s="177"/>
      <c r="G7751" s="173"/>
      <c r="H7751" s="173"/>
      <c r="I7751" s="173"/>
      <c r="J7751" s="173"/>
      <c r="K7751" s="178"/>
    </row>
    <row r="7752" spans="1:11" ht="18.75" customHeight="1">
      <c r="A7752" s="177"/>
      <c r="B7752" s="282"/>
      <c r="C7752" s="173"/>
      <c r="D7752" s="173"/>
      <c r="E7752" s="177"/>
      <c r="F7752" s="177"/>
      <c r="G7752" s="173"/>
      <c r="H7752" s="173"/>
      <c r="I7752" s="173"/>
      <c r="J7752" s="173"/>
      <c r="K7752" s="178"/>
    </row>
    <row r="7753" spans="1:11" ht="18.75" customHeight="1">
      <c r="A7753" s="177"/>
      <c r="B7753" s="282"/>
      <c r="C7753" s="173"/>
      <c r="D7753" s="173"/>
      <c r="E7753" s="177"/>
      <c r="F7753" s="177"/>
      <c r="G7753" s="173"/>
      <c r="H7753" s="173"/>
      <c r="I7753" s="173"/>
      <c r="J7753" s="173"/>
      <c r="K7753" s="178"/>
    </row>
    <row r="7754" spans="1:11" ht="18.75" customHeight="1">
      <c r="A7754" s="177"/>
      <c r="B7754" s="282"/>
      <c r="C7754" s="173"/>
      <c r="D7754" s="173"/>
      <c r="E7754" s="177"/>
      <c r="F7754" s="177"/>
      <c r="G7754" s="173"/>
      <c r="H7754" s="173"/>
      <c r="I7754" s="173"/>
      <c r="J7754" s="173"/>
      <c r="K7754" s="178"/>
    </row>
    <row r="7755" spans="1:11" ht="18.75" customHeight="1">
      <c r="A7755" s="177"/>
      <c r="B7755" s="282"/>
      <c r="C7755" s="173"/>
      <c r="D7755" s="173"/>
      <c r="E7755" s="177"/>
      <c r="F7755" s="177"/>
      <c r="G7755" s="173"/>
      <c r="H7755" s="173"/>
      <c r="I7755" s="173"/>
      <c r="J7755" s="173"/>
      <c r="K7755" s="178"/>
    </row>
    <row r="7756" spans="1:11" ht="18.75" customHeight="1">
      <c r="A7756" s="177"/>
      <c r="B7756" s="282"/>
      <c r="C7756" s="173"/>
      <c r="D7756" s="173"/>
      <c r="E7756" s="177"/>
      <c r="F7756" s="177"/>
      <c r="G7756" s="173"/>
      <c r="H7756" s="173"/>
      <c r="I7756" s="173"/>
      <c r="J7756" s="173"/>
      <c r="K7756" s="178"/>
    </row>
    <row r="7757" spans="1:11" ht="18.75" customHeight="1">
      <c r="A7757" s="177"/>
      <c r="B7757" s="282"/>
      <c r="C7757" s="173"/>
      <c r="D7757" s="173"/>
      <c r="E7757" s="177"/>
      <c r="F7757" s="177"/>
      <c r="G7757" s="173"/>
      <c r="H7757" s="173"/>
      <c r="I7757" s="173"/>
      <c r="J7757" s="173"/>
      <c r="K7757" s="178"/>
    </row>
    <row r="7758" spans="1:11" ht="18.75" customHeight="1">
      <c r="A7758" s="177"/>
      <c r="B7758" s="282"/>
      <c r="C7758" s="173"/>
      <c r="D7758" s="173"/>
      <c r="E7758" s="177"/>
      <c r="F7758" s="177"/>
      <c r="G7758" s="173"/>
      <c r="H7758" s="173"/>
      <c r="I7758" s="173"/>
      <c r="J7758" s="173"/>
      <c r="K7758" s="178"/>
    </row>
    <row r="7759" spans="1:11" ht="18.75" customHeight="1">
      <c r="A7759" s="177"/>
      <c r="B7759" s="282"/>
      <c r="C7759" s="173"/>
      <c r="D7759" s="173"/>
      <c r="E7759" s="177"/>
      <c r="F7759" s="177"/>
      <c r="G7759" s="173"/>
      <c r="H7759" s="173"/>
      <c r="I7759" s="173"/>
      <c r="J7759" s="173"/>
      <c r="K7759" s="178"/>
    </row>
    <row r="7760" spans="1:11" ht="18.75" customHeight="1">
      <c r="A7760" s="177"/>
      <c r="B7760" s="282"/>
      <c r="C7760" s="173"/>
      <c r="D7760" s="173"/>
      <c r="E7760" s="177"/>
      <c r="F7760" s="177"/>
      <c r="G7760" s="173"/>
      <c r="H7760" s="173"/>
      <c r="I7760" s="173"/>
      <c r="J7760" s="173"/>
      <c r="K7760" s="178"/>
    </row>
    <row r="7761" spans="1:11" ht="18.75" customHeight="1">
      <c r="A7761" s="177"/>
      <c r="B7761" s="282"/>
      <c r="C7761" s="173"/>
      <c r="D7761" s="173"/>
      <c r="E7761" s="177"/>
      <c r="F7761" s="177"/>
      <c r="G7761" s="173"/>
      <c r="H7761" s="173"/>
      <c r="I7761" s="173"/>
      <c r="J7761" s="173"/>
      <c r="K7761" s="178"/>
    </row>
    <row r="7762" spans="1:11" ht="18.75" customHeight="1">
      <c r="A7762" s="177"/>
      <c r="B7762" s="282"/>
      <c r="C7762" s="173"/>
      <c r="D7762" s="173"/>
      <c r="E7762" s="177"/>
      <c r="F7762" s="177"/>
      <c r="G7762" s="173"/>
      <c r="H7762" s="173"/>
      <c r="I7762" s="173"/>
      <c r="J7762" s="173"/>
      <c r="K7762" s="178"/>
    </row>
    <row r="7763" spans="1:11" ht="18.75" customHeight="1">
      <c r="A7763" s="177"/>
      <c r="B7763" s="282"/>
      <c r="C7763" s="173"/>
      <c r="D7763" s="173"/>
      <c r="E7763" s="177"/>
      <c r="F7763" s="177"/>
      <c r="G7763" s="173"/>
      <c r="H7763" s="173"/>
      <c r="I7763" s="173"/>
      <c r="J7763" s="173"/>
      <c r="K7763" s="178"/>
    </row>
    <row r="7764" spans="1:11" ht="18.75" customHeight="1">
      <c r="A7764" s="177"/>
      <c r="B7764" s="282"/>
      <c r="C7764" s="173"/>
      <c r="D7764" s="173"/>
      <c r="E7764" s="177"/>
      <c r="F7764" s="177"/>
      <c r="G7764" s="173"/>
      <c r="H7764" s="173"/>
      <c r="I7764" s="173"/>
      <c r="J7764" s="173"/>
      <c r="K7764" s="178"/>
    </row>
    <row r="7765" spans="1:11" ht="18.75" customHeight="1">
      <c r="A7765" s="177"/>
      <c r="B7765" s="282"/>
      <c r="C7765" s="173"/>
      <c r="D7765" s="173"/>
      <c r="E7765" s="177"/>
      <c r="F7765" s="177"/>
      <c r="G7765" s="173"/>
      <c r="H7765" s="173"/>
      <c r="I7765" s="173"/>
      <c r="J7765" s="173"/>
      <c r="K7765" s="178"/>
    </row>
    <row r="7766" spans="1:11" ht="18.75" customHeight="1">
      <c r="A7766" s="177"/>
      <c r="B7766" s="282"/>
      <c r="C7766" s="173"/>
      <c r="D7766" s="173"/>
      <c r="E7766" s="177"/>
      <c r="F7766" s="177"/>
      <c r="G7766" s="173"/>
      <c r="H7766" s="173"/>
      <c r="I7766" s="173"/>
      <c r="J7766" s="173"/>
      <c r="K7766" s="178"/>
    </row>
    <row r="7767" spans="1:11" ht="18.75" customHeight="1">
      <c r="A7767" s="177"/>
      <c r="B7767" s="282"/>
      <c r="C7767" s="173"/>
      <c r="D7767" s="173"/>
      <c r="E7767" s="177"/>
      <c r="F7767" s="177"/>
      <c r="G7767" s="173"/>
      <c r="H7767" s="173"/>
      <c r="I7767" s="173"/>
      <c r="J7767" s="173"/>
      <c r="K7767" s="178"/>
    </row>
    <row r="7768" spans="1:11" ht="18.75" customHeight="1">
      <c r="A7768" s="177"/>
      <c r="B7768" s="282"/>
      <c r="C7768" s="173"/>
      <c r="D7768" s="173"/>
      <c r="E7768" s="177"/>
      <c r="F7768" s="177"/>
      <c r="G7768" s="173"/>
      <c r="H7768" s="173"/>
      <c r="I7768" s="173"/>
      <c r="J7768" s="173"/>
      <c r="K7768" s="178"/>
    </row>
    <row r="7769" spans="1:11" ht="18.75" customHeight="1">
      <c r="A7769" s="177"/>
      <c r="B7769" s="282"/>
      <c r="C7769" s="173"/>
      <c r="D7769" s="173"/>
      <c r="E7769" s="177"/>
      <c r="F7769" s="177"/>
      <c r="G7769" s="173"/>
      <c r="H7769" s="173"/>
      <c r="I7769" s="173"/>
      <c r="J7769" s="173"/>
      <c r="K7769" s="178"/>
    </row>
    <row r="7770" spans="1:11" ht="18.75" customHeight="1">
      <c r="A7770" s="177"/>
      <c r="B7770" s="282"/>
      <c r="C7770" s="173"/>
      <c r="D7770" s="173"/>
      <c r="E7770" s="177"/>
      <c r="F7770" s="177"/>
      <c r="G7770" s="173"/>
      <c r="H7770" s="173"/>
      <c r="I7770" s="173"/>
      <c r="J7770" s="173"/>
      <c r="K7770" s="178"/>
    </row>
    <row r="7771" spans="1:11" ht="18.75" customHeight="1">
      <c r="A7771" s="177"/>
      <c r="B7771" s="282"/>
      <c r="C7771" s="173"/>
      <c r="D7771" s="173"/>
      <c r="E7771" s="177"/>
      <c r="F7771" s="177"/>
      <c r="G7771" s="173"/>
      <c r="H7771" s="173"/>
      <c r="I7771" s="173"/>
      <c r="J7771" s="173"/>
      <c r="K7771" s="178"/>
    </row>
    <row r="7772" spans="1:11" ht="18.75" customHeight="1">
      <c r="A7772" s="177"/>
      <c r="B7772" s="282"/>
      <c r="C7772" s="173"/>
      <c r="D7772" s="173"/>
      <c r="E7772" s="177"/>
      <c r="F7772" s="177"/>
      <c r="G7772" s="173"/>
      <c r="H7772" s="173"/>
      <c r="I7772" s="173"/>
      <c r="J7772" s="173"/>
      <c r="K7772" s="178"/>
    </row>
    <row r="7773" spans="1:11" ht="18.75" customHeight="1">
      <c r="A7773" s="177"/>
      <c r="B7773" s="282"/>
      <c r="C7773" s="173"/>
      <c r="D7773" s="173"/>
      <c r="E7773" s="177"/>
      <c r="F7773" s="177"/>
      <c r="G7773" s="173"/>
      <c r="H7773" s="173"/>
      <c r="I7773" s="173"/>
      <c r="J7773" s="173"/>
      <c r="K7773" s="178"/>
    </row>
    <row r="7774" spans="1:11" ht="18.75" customHeight="1">
      <c r="A7774" s="177"/>
      <c r="B7774" s="282"/>
      <c r="C7774" s="173"/>
      <c r="D7774" s="173"/>
      <c r="E7774" s="177"/>
      <c r="F7774" s="177"/>
      <c r="G7774" s="173"/>
      <c r="H7774" s="173"/>
      <c r="I7774" s="173"/>
      <c r="J7774" s="173"/>
      <c r="K7774" s="178"/>
    </row>
    <row r="7775" spans="1:11" ht="18.75" customHeight="1">
      <c r="A7775" s="177"/>
      <c r="B7775" s="282"/>
      <c r="C7775" s="173"/>
      <c r="D7775" s="173"/>
      <c r="E7775" s="177"/>
      <c r="F7775" s="177"/>
      <c r="G7775" s="173"/>
      <c r="H7775" s="173"/>
      <c r="I7775" s="173"/>
      <c r="J7775" s="173"/>
      <c r="K7775" s="178"/>
    </row>
    <row r="7776" spans="1:11" ht="18.75" customHeight="1">
      <c r="A7776" s="177"/>
      <c r="B7776" s="282"/>
      <c r="C7776" s="173"/>
      <c r="D7776" s="173"/>
      <c r="E7776" s="177"/>
      <c r="F7776" s="177"/>
      <c r="G7776" s="173"/>
      <c r="H7776" s="173"/>
      <c r="I7776" s="173"/>
      <c r="J7776" s="173"/>
      <c r="K7776" s="178"/>
    </row>
    <row r="7777" spans="1:11" ht="18.75" customHeight="1">
      <c r="A7777" s="177"/>
      <c r="B7777" s="282"/>
      <c r="C7777" s="173"/>
      <c r="D7777" s="173"/>
      <c r="E7777" s="177"/>
      <c r="F7777" s="177"/>
      <c r="G7777" s="173"/>
      <c r="H7777" s="173"/>
      <c r="I7777" s="173"/>
      <c r="J7777" s="173"/>
      <c r="K7777" s="178"/>
    </row>
    <row r="7778" spans="1:11" ht="18.75" customHeight="1">
      <c r="A7778" s="177"/>
      <c r="B7778" s="282"/>
      <c r="C7778" s="173"/>
      <c r="D7778" s="173"/>
      <c r="E7778" s="177"/>
      <c r="F7778" s="177"/>
      <c r="G7778" s="173"/>
      <c r="H7778" s="173"/>
      <c r="I7778" s="173"/>
      <c r="J7778" s="173"/>
      <c r="K7778" s="178"/>
    </row>
    <row r="7779" spans="1:11" ht="18.75" customHeight="1">
      <c r="A7779" s="177"/>
      <c r="B7779" s="282"/>
      <c r="C7779" s="173"/>
      <c r="D7779" s="173"/>
      <c r="E7779" s="177"/>
      <c r="F7779" s="177"/>
      <c r="G7779" s="173"/>
      <c r="H7779" s="173"/>
      <c r="I7779" s="173"/>
      <c r="J7779" s="173"/>
      <c r="K7779" s="178"/>
    </row>
    <row r="7780" spans="1:11" ht="18.75" customHeight="1">
      <c r="A7780" s="177"/>
      <c r="B7780" s="282"/>
      <c r="C7780" s="173"/>
      <c r="D7780" s="173"/>
      <c r="E7780" s="177"/>
      <c r="F7780" s="177"/>
      <c r="G7780" s="173"/>
      <c r="H7780" s="173"/>
      <c r="I7780" s="173"/>
      <c r="J7780" s="173"/>
      <c r="K7780" s="178"/>
    </row>
    <row r="7781" spans="1:11" ht="18.75" customHeight="1">
      <c r="A7781" s="177"/>
      <c r="B7781" s="282"/>
      <c r="C7781" s="173"/>
      <c r="D7781" s="173"/>
      <c r="E7781" s="177"/>
      <c r="F7781" s="177"/>
      <c r="G7781" s="173"/>
      <c r="H7781" s="173"/>
      <c r="I7781" s="173"/>
      <c r="J7781" s="173"/>
      <c r="K7781" s="178"/>
    </row>
    <row r="7782" spans="1:11" ht="18.75" customHeight="1">
      <c r="A7782" s="177"/>
      <c r="B7782" s="282"/>
      <c r="C7782" s="173"/>
      <c r="D7782" s="173"/>
      <c r="E7782" s="177"/>
      <c r="F7782" s="177"/>
      <c r="G7782" s="173"/>
      <c r="H7782" s="173"/>
      <c r="I7782" s="173"/>
      <c r="J7782" s="173"/>
      <c r="K7782" s="178"/>
    </row>
    <row r="7783" spans="1:11" ht="18.75" customHeight="1">
      <c r="A7783" s="177"/>
      <c r="B7783" s="282"/>
      <c r="C7783" s="173"/>
      <c r="D7783" s="173"/>
      <c r="E7783" s="177"/>
      <c r="F7783" s="177"/>
      <c r="G7783" s="173"/>
      <c r="H7783" s="173"/>
      <c r="I7783" s="173"/>
      <c r="J7783" s="173"/>
      <c r="K7783" s="178"/>
    </row>
    <row r="7784" spans="1:11" ht="18.75" customHeight="1">
      <c r="A7784" s="177"/>
      <c r="B7784" s="282"/>
      <c r="C7784" s="173"/>
      <c r="D7784" s="173"/>
      <c r="E7784" s="177"/>
      <c r="F7784" s="177"/>
      <c r="G7784" s="173"/>
      <c r="H7784" s="173"/>
      <c r="I7784" s="173"/>
      <c r="J7784" s="173"/>
      <c r="K7784" s="178"/>
    </row>
    <row r="7785" spans="1:11" ht="18.75" customHeight="1">
      <c r="A7785" s="177"/>
      <c r="B7785" s="282"/>
      <c r="C7785" s="173"/>
      <c r="D7785" s="173"/>
      <c r="E7785" s="177"/>
      <c r="F7785" s="177"/>
      <c r="G7785" s="173"/>
      <c r="H7785" s="173"/>
      <c r="I7785" s="173"/>
      <c r="J7785" s="173"/>
      <c r="K7785" s="178"/>
    </row>
    <row r="7786" spans="1:11" ht="18.75" customHeight="1">
      <c r="A7786" s="177"/>
      <c r="B7786" s="282"/>
      <c r="C7786" s="173"/>
      <c r="D7786" s="173"/>
      <c r="E7786" s="177"/>
      <c r="F7786" s="177"/>
      <c r="G7786" s="173"/>
      <c r="H7786" s="173"/>
      <c r="I7786" s="173"/>
      <c r="J7786" s="173"/>
      <c r="K7786" s="178"/>
    </row>
    <row r="7787" spans="1:11" ht="18.75" customHeight="1">
      <c r="A7787" s="177"/>
      <c r="B7787" s="282"/>
      <c r="C7787" s="173"/>
      <c r="D7787" s="173"/>
      <c r="E7787" s="177"/>
      <c r="F7787" s="177"/>
      <c r="G7787" s="173"/>
      <c r="H7787" s="173"/>
      <c r="I7787" s="173"/>
      <c r="J7787" s="173"/>
      <c r="K7787" s="178"/>
    </row>
    <row r="7788" spans="1:11" ht="18.75" customHeight="1">
      <c r="A7788" s="177"/>
      <c r="B7788" s="282"/>
      <c r="C7788" s="173"/>
      <c r="D7788" s="173"/>
      <c r="E7788" s="177"/>
      <c r="F7788" s="177"/>
      <c r="G7788" s="173"/>
      <c r="H7788" s="173"/>
      <c r="I7788" s="173"/>
      <c r="J7788" s="173"/>
      <c r="K7788" s="178"/>
    </row>
    <row r="7789" spans="1:11" ht="18.75" customHeight="1">
      <c r="A7789" s="177"/>
      <c r="B7789" s="282"/>
      <c r="C7789" s="173"/>
      <c r="D7789" s="173"/>
      <c r="E7789" s="177"/>
      <c r="F7789" s="177"/>
      <c r="G7789" s="173"/>
      <c r="H7789" s="173"/>
      <c r="I7789" s="173"/>
      <c r="J7789" s="173"/>
      <c r="K7789" s="178"/>
    </row>
    <row r="7790" spans="1:11" ht="18.75" customHeight="1">
      <c r="A7790" s="177"/>
      <c r="B7790" s="282"/>
      <c r="C7790" s="173"/>
      <c r="D7790" s="173"/>
      <c r="E7790" s="177"/>
      <c r="F7790" s="177"/>
      <c r="G7790" s="173"/>
      <c r="H7790" s="173"/>
      <c r="I7790" s="173"/>
      <c r="J7790" s="173"/>
      <c r="K7790" s="178"/>
    </row>
    <row r="7791" spans="1:11" ht="18.75" customHeight="1">
      <c r="A7791" s="177"/>
      <c r="B7791" s="282"/>
      <c r="C7791" s="173"/>
      <c r="D7791" s="173"/>
      <c r="E7791" s="177"/>
      <c r="F7791" s="177"/>
      <c r="G7791" s="173"/>
      <c r="H7791" s="173"/>
      <c r="I7791" s="173"/>
      <c r="J7791" s="173"/>
      <c r="K7791" s="178"/>
    </row>
    <row r="7792" spans="1:11" ht="18.75" customHeight="1">
      <c r="A7792" s="177"/>
      <c r="B7792" s="282"/>
      <c r="C7792" s="173"/>
      <c r="D7792" s="173"/>
      <c r="E7792" s="177"/>
      <c r="F7792" s="177"/>
      <c r="G7792" s="173"/>
      <c r="H7792" s="173"/>
      <c r="I7792" s="173"/>
      <c r="J7792" s="173"/>
      <c r="K7792" s="178"/>
    </row>
    <row r="7793" spans="1:11" ht="18.75" customHeight="1">
      <c r="A7793" s="177"/>
      <c r="B7793" s="282"/>
      <c r="C7793" s="173"/>
      <c r="D7793" s="173"/>
      <c r="E7793" s="177"/>
      <c r="F7793" s="177"/>
      <c r="G7793" s="173"/>
      <c r="H7793" s="173"/>
      <c r="I7793" s="173"/>
      <c r="J7793" s="173"/>
      <c r="K7793" s="178"/>
    </row>
    <row r="7794" spans="1:11" ht="18.75" customHeight="1">
      <c r="A7794" s="177"/>
      <c r="B7794" s="282"/>
      <c r="C7794" s="173"/>
      <c r="D7794" s="173"/>
      <c r="E7794" s="177"/>
      <c r="F7794" s="177"/>
      <c r="G7794" s="173"/>
      <c r="H7794" s="173"/>
      <c r="I7794" s="173"/>
      <c r="J7794" s="173"/>
      <c r="K7794" s="178"/>
    </row>
    <row r="7795" spans="1:11" ht="18.75" customHeight="1">
      <c r="A7795" s="177"/>
      <c r="B7795" s="282"/>
      <c r="C7795" s="173"/>
      <c r="D7795" s="173"/>
      <c r="E7795" s="177"/>
      <c r="F7795" s="177"/>
      <c r="G7795" s="173"/>
      <c r="H7795" s="173"/>
      <c r="I7795" s="173"/>
      <c r="J7795" s="173"/>
      <c r="K7795" s="178"/>
    </row>
    <row r="7796" spans="1:11" ht="18.75" customHeight="1">
      <c r="A7796" s="177"/>
      <c r="B7796" s="282"/>
      <c r="C7796" s="173"/>
      <c r="D7796" s="173"/>
      <c r="E7796" s="177"/>
      <c r="F7796" s="177"/>
      <c r="G7796" s="173"/>
      <c r="H7796" s="173"/>
      <c r="I7796" s="173"/>
      <c r="J7796" s="173"/>
      <c r="K7796" s="178"/>
    </row>
    <row r="7797" spans="1:11" ht="18.75" customHeight="1">
      <c r="A7797" s="177"/>
      <c r="B7797" s="282"/>
      <c r="C7797" s="173"/>
      <c r="D7797" s="173"/>
      <c r="E7797" s="177"/>
      <c r="F7797" s="177"/>
      <c r="G7797" s="173"/>
      <c r="H7797" s="173"/>
      <c r="I7797" s="173"/>
      <c r="J7797" s="173"/>
      <c r="K7797" s="178"/>
    </row>
    <row r="7798" spans="1:11" ht="18.75" customHeight="1">
      <c r="A7798" s="177"/>
      <c r="B7798" s="282"/>
      <c r="C7798" s="173"/>
      <c r="D7798" s="173"/>
      <c r="E7798" s="177"/>
      <c r="F7798" s="177"/>
      <c r="G7798" s="173"/>
      <c r="H7798" s="173"/>
      <c r="I7798" s="173"/>
      <c r="J7798" s="173"/>
      <c r="K7798" s="178"/>
    </row>
    <row r="7799" spans="1:11" ht="18.75" customHeight="1">
      <c r="A7799" s="177"/>
      <c r="B7799" s="282"/>
      <c r="C7799" s="173"/>
      <c r="D7799" s="173"/>
      <c r="E7799" s="177"/>
      <c r="F7799" s="177"/>
      <c r="G7799" s="173"/>
      <c r="H7799" s="173"/>
      <c r="I7799" s="173"/>
      <c r="J7799" s="173"/>
      <c r="K7799" s="178"/>
    </row>
    <row r="7800" spans="1:11" ht="18.75" customHeight="1">
      <c r="A7800" s="177"/>
      <c r="B7800" s="282"/>
      <c r="C7800" s="173"/>
      <c r="D7800" s="173"/>
      <c r="E7800" s="177"/>
      <c r="F7800" s="177"/>
      <c r="G7800" s="173"/>
      <c r="H7800" s="173"/>
      <c r="I7800" s="173"/>
      <c r="J7800" s="173"/>
      <c r="K7800" s="178"/>
    </row>
    <row r="7801" spans="1:11" ht="18.75" customHeight="1">
      <c r="A7801" s="177"/>
      <c r="B7801" s="282"/>
      <c r="C7801" s="173"/>
      <c r="D7801" s="173"/>
      <c r="E7801" s="177"/>
      <c r="F7801" s="177"/>
      <c r="G7801" s="173"/>
      <c r="H7801" s="173"/>
      <c r="I7801" s="173"/>
      <c r="J7801" s="173"/>
      <c r="K7801" s="178"/>
    </row>
    <row r="7802" spans="1:11" ht="18.75" customHeight="1">
      <c r="A7802" s="177"/>
      <c r="B7802" s="282"/>
      <c r="C7802" s="173"/>
      <c r="D7802" s="173"/>
      <c r="E7802" s="177"/>
      <c r="F7802" s="177"/>
      <c r="G7802" s="173"/>
      <c r="H7802" s="173"/>
      <c r="I7802" s="173"/>
      <c r="J7802" s="173"/>
      <c r="K7802" s="178"/>
    </row>
    <row r="7803" spans="1:11" ht="18.75" customHeight="1">
      <c r="A7803" s="177"/>
      <c r="B7803" s="282"/>
      <c r="C7803" s="173"/>
      <c r="D7803" s="173"/>
      <c r="E7803" s="177"/>
      <c r="F7803" s="177"/>
      <c r="G7803" s="173"/>
      <c r="H7803" s="173"/>
      <c r="I7803" s="173"/>
      <c r="J7803" s="173"/>
      <c r="K7803" s="178"/>
    </row>
    <row r="7804" spans="1:11" ht="18.75" customHeight="1">
      <c r="A7804" s="177"/>
      <c r="B7804" s="282"/>
      <c r="C7804" s="173"/>
      <c r="D7804" s="173"/>
      <c r="E7804" s="177"/>
      <c r="F7804" s="177"/>
      <c r="G7804" s="173"/>
      <c r="H7804" s="173"/>
      <c r="I7804" s="173"/>
      <c r="J7804" s="173"/>
      <c r="K7804" s="178"/>
    </row>
    <row r="7805" spans="1:11" ht="18.75" customHeight="1">
      <c r="A7805" s="177"/>
      <c r="B7805" s="282"/>
      <c r="C7805" s="173"/>
      <c r="D7805" s="173"/>
      <c r="E7805" s="177"/>
      <c r="F7805" s="177"/>
      <c r="G7805" s="173"/>
      <c r="H7805" s="173"/>
      <c r="I7805" s="173"/>
      <c r="J7805" s="173"/>
      <c r="K7805" s="178"/>
    </row>
    <row r="7806" spans="1:11" ht="18.75" customHeight="1">
      <c r="A7806" s="177"/>
      <c r="B7806" s="282"/>
      <c r="C7806" s="173"/>
      <c r="D7806" s="173"/>
      <c r="E7806" s="177"/>
      <c r="F7806" s="177"/>
      <c r="G7806" s="173"/>
      <c r="H7806" s="173"/>
      <c r="I7806" s="173"/>
      <c r="J7806" s="173"/>
      <c r="K7806" s="178"/>
    </row>
    <row r="7807" spans="1:11" ht="18.75" customHeight="1">
      <c r="A7807" s="177"/>
      <c r="B7807" s="282"/>
      <c r="C7807" s="173"/>
      <c r="D7807" s="173"/>
      <c r="E7807" s="177"/>
      <c r="F7807" s="177"/>
      <c r="G7807" s="173"/>
      <c r="H7807" s="173"/>
      <c r="I7807" s="173"/>
      <c r="J7807" s="173"/>
      <c r="K7807" s="178"/>
    </row>
    <row r="7808" spans="1:11" ht="18.75" customHeight="1">
      <c r="A7808" s="177"/>
      <c r="B7808" s="282"/>
      <c r="C7808" s="173"/>
      <c r="D7808" s="173"/>
      <c r="E7808" s="177"/>
      <c r="F7808" s="177"/>
      <c r="G7808" s="173"/>
      <c r="H7808" s="173"/>
      <c r="I7808" s="173"/>
      <c r="J7808" s="173"/>
      <c r="K7808" s="178"/>
    </row>
    <row r="7809" spans="1:11" ht="18.75" customHeight="1">
      <c r="A7809" s="177"/>
      <c r="B7809" s="282"/>
      <c r="C7809" s="173"/>
      <c r="D7809" s="173"/>
      <c r="E7809" s="177"/>
      <c r="F7809" s="177"/>
      <c r="G7809" s="173"/>
      <c r="H7809" s="173"/>
      <c r="I7809" s="173"/>
      <c r="J7809" s="173"/>
      <c r="K7809" s="178"/>
    </row>
    <row r="7810" spans="1:11" ht="18.75" customHeight="1">
      <c r="A7810" s="177"/>
      <c r="B7810" s="282"/>
      <c r="C7810" s="173"/>
      <c r="D7810" s="173"/>
      <c r="E7810" s="177"/>
      <c r="F7810" s="177"/>
      <c r="G7810" s="173"/>
      <c r="H7810" s="173"/>
      <c r="I7810" s="173"/>
      <c r="J7810" s="173"/>
      <c r="K7810" s="178"/>
    </row>
    <row r="7811" spans="1:11" ht="18.75" customHeight="1">
      <c r="A7811" s="177"/>
      <c r="B7811" s="282"/>
      <c r="C7811" s="173"/>
      <c r="D7811" s="173"/>
      <c r="E7811" s="177"/>
      <c r="F7811" s="177"/>
      <c r="G7811" s="173"/>
      <c r="H7811" s="173"/>
      <c r="I7811" s="173"/>
      <c r="J7811" s="173"/>
      <c r="K7811" s="178"/>
    </row>
    <row r="7812" spans="1:11" ht="18.75" customHeight="1">
      <c r="A7812" s="177"/>
      <c r="B7812" s="282"/>
      <c r="C7812" s="173"/>
      <c r="D7812" s="173"/>
      <c r="E7812" s="177"/>
      <c r="F7812" s="177"/>
      <c r="G7812" s="173"/>
      <c r="H7812" s="173"/>
      <c r="I7812" s="173"/>
      <c r="J7812" s="173"/>
      <c r="K7812" s="178"/>
    </row>
    <row r="7813" spans="1:11" ht="18.75" customHeight="1">
      <c r="A7813" s="177"/>
      <c r="B7813" s="282"/>
      <c r="C7813" s="173"/>
      <c r="D7813" s="173"/>
      <c r="E7813" s="177"/>
      <c r="F7813" s="177"/>
      <c r="G7813" s="173"/>
      <c r="H7813" s="173"/>
      <c r="I7813" s="173"/>
      <c r="J7813" s="173"/>
      <c r="K7813" s="178"/>
    </row>
    <row r="7814" spans="1:11" ht="18.75" customHeight="1">
      <c r="A7814" s="177"/>
      <c r="B7814" s="282"/>
      <c r="C7814" s="173"/>
      <c r="D7814" s="173"/>
      <c r="E7814" s="177"/>
      <c r="F7814" s="177"/>
      <c r="G7814" s="173"/>
      <c r="H7814" s="173"/>
      <c r="I7814" s="173"/>
      <c r="J7814" s="173"/>
      <c r="K7814" s="178"/>
    </row>
    <row r="7815" spans="1:11" ht="18.75" customHeight="1">
      <c r="A7815" s="177"/>
      <c r="B7815" s="282"/>
      <c r="C7815" s="173"/>
      <c r="D7815" s="173"/>
      <c r="E7815" s="177"/>
      <c r="F7815" s="177"/>
      <c r="G7815" s="173"/>
      <c r="H7815" s="173"/>
      <c r="I7815" s="173"/>
      <c r="J7815" s="173"/>
      <c r="K7815" s="178"/>
    </row>
    <row r="7816" spans="1:11" ht="18.75" customHeight="1">
      <c r="A7816" s="177"/>
      <c r="B7816" s="282"/>
      <c r="C7816" s="173"/>
      <c r="D7816" s="173"/>
      <c r="E7816" s="177"/>
      <c r="F7816" s="177"/>
      <c r="G7816" s="173"/>
      <c r="H7816" s="173"/>
      <c r="I7816" s="173"/>
      <c r="J7816" s="173"/>
      <c r="K7816" s="178"/>
    </row>
    <row r="7817" spans="1:11" ht="18.75" customHeight="1">
      <c r="A7817" s="177"/>
      <c r="B7817" s="282"/>
      <c r="C7817" s="173"/>
      <c r="D7817" s="173"/>
      <c r="E7817" s="177"/>
      <c r="F7817" s="177"/>
      <c r="G7817" s="173"/>
      <c r="H7817" s="173"/>
      <c r="I7817" s="173"/>
      <c r="J7817" s="173"/>
      <c r="K7817" s="178"/>
    </row>
    <row r="7818" spans="1:11" ht="18.75" customHeight="1">
      <c r="A7818" s="177"/>
      <c r="B7818" s="282"/>
      <c r="C7818" s="173"/>
      <c r="D7818" s="173"/>
      <c r="E7818" s="177"/>
      <c r="F7818" s="177"/>
      <c r="G7818" s="173"/>
      <c r="H7818" s="173"/>
      <c r="I7818" s="173"/>
      <c r="J7818" s="173"/>
      <c r="K7818" s="178"/>
    </row>
    <row r="7819" spans="1:11" ht="18.75" customHeight="1">
      <c r="A7819" s="177"/>
      <c r="B7819" s="282"/>
      <c r="C7819" s="173"/>
      <c r="D7819" s="173"/>
      <c r="E7819" s="177"/>
      <c r="F7819" s="177"/>
      <c r="G7819" s="173"/>
      <c r="H7819" s="173"/>
      <c r="I7819" s="173"/>
      <c r="J7819" s="173"/>
      <c r="K7819" s="178"/>
    </row>
    <row r="7820" spans="1:11" ht="18.75" customHeight="1">
      <c r="A7820" s="177"/>
      <c r="B7820" s="282"/>
      <c r="C7820" s="173"/>
      <c r="D7820" s="173"/>
      <c r="E7820" s="177"/>
      <c r="F7820" s="177"/>
      <c r="G7820" s="173"/>
      <c r="H7820" s="173"/>
      <c r="I7820" s="173"/>
      <c r="J7820" s="173"/>
      <c r="K7820" s="178"/>
    </row>
    <row r="7821" spans="1:11" ht="18.75" customHeight="1">
      <c r="A7821" s="177"/>
      <c r="B7821" s="282"/>
      <c r="C7821" s="173"/>
      <c r="D7821" s="173"/>
      <c r="E7821" s="177"/>
      <c r="F7821" s="177"/>
      <c r="G7821" s="173"/>
      <c r="H7821" s="173"/>
      <c r="I7821" s="173"/>
      <c r="J7821" s="173"/>
      <c r="K7821" s="178"/>
    </row>
    <row r="7822" spans="1:11" ht="18.75" customHeight="1">
      <c r="A7822" s="177"/>
      <c r="B7822" s="282"/>
      <c r="C7822" s="173"/>
      <c r="D7822" s="173"/>
      <c r="E7822" s="177"/>
      <c r="F7822" s="177"/>
      <c r="G7822" s="173"/>
      <c r="H7822" s="173"/>
      <c r="I7822" s="173"/>
      <c r="J7822" s="173"/>
      <c r="K7822" s="178"/>
    </row>
    <row r="7823" spans="1:11" ht="18.75" customHeight="1">
      <c r="A7823" s="177"/>
      <c r="B7823" s="282"/>
      <c r="C7823" s="173"/>
      <c r="D7823" s="173"/>
      <c r="E7823" s="177"/>
      <c r="F7823" s="177"/>
      <c r="G7823" s="173"/>
      <c r="H7823" s="173"/>
      <c r="I7823" s="173"/>
      <c r="J7823" s="173"/>
      <c r="K7823" s="178"/>
    </row>
    <row r="7824" spans="1:11" ht="18.75" customHeight="1">
      <c r="A7824" s="177"/>
      <c r="B7824" s="282"/>
      <c r="C7824" s="173"/>
      <c r="D7824" s="173"/>
      <c r="E7824" s="177"/>
      <c r="F7824" s="177"/>
      <c r="G7824" s="173"/>
      <c r="H7824" s="173"/>
      <c r="I7824" s="173"/>
      <c r="J7824" s="173"/>
      <c r="K7824" s="178"/>
    </row>
    <row r="7825" spans="1:11" ht="18.75" customHeight="1">
      <c r="A7825" s="177"/>
      <c r="B7825" s="282"/>
      <c r="C7825" s="173"/>
      <c r="D7825" s="173"/>
      <c r="E7825" s="177"/>
      <c r="F7825" s="177"/>
      <c r="G7825" s="173"/>
      <c r="H7825" s="173"/>
      <c r="I7825" s="173"/>
      <c r="J7825" s="173"/>
      <c r="K7825" s="178"/>
    </row>
    <row r="7826" spans="1:11" ht="18.75" customHeight="1">
      <c r="A7826" s="177"/>
      <c r="B7826" s="282"/>
      <c r="C7826" s="173"/>
      <c r="D7826" s="173"/>
      <c r="E7826" s="177"/>
      <c r="F7826" s="177"/>
      <c r="G7826" s="173"/>
      <c r="H7826" s="173"/>
      <c r="I7826" s="173"/>
      <c r="J7826" s="173"/>
      <c r="K7826" s="178"/>
    </row>
    <row r="7827" spans="1:11" ht="18.75" customHeight="1">
      <c r="A7827" s="177"/>
      <c r="B7827" s="282"/>
      <c r="C7827" s="173"/>
      <c r="D7827" s="173"/>
      <c r="E7827" s="177"/>
      <c r="F7827" s="177"/>
      <c r="G7827" s="173"/>
      <c r="H7827" s="173"/>
      <c r="I7827" s="173"/>
      <c r="J7827" s="173"/>
      <c r="K7827" s="178"/>
    </row>
    <row r="7828" spans="1:11" ht="18.75" customHeight="1">
      <c r="A7828" s="177"/>
      <c r="B7828" s="282"/>
      <c r="C7828" s="173"/>
      <c r="D7828" s="173"/>
      <c r="E7828" s="177"/>
      <c r="F7828" s="177"/>
      <c r="G7828" s="173"/>
      <c r="H7828" s="173"/>
      <c r="I7828" s="173"/>
      <c r="J7828" s="173"/>
      <c r="K7828" s="178"/>
    </row>
    <row r="7829" spans="1:11" ht="18.75" customHeight="1">
      <c r="A7829" s="177"/>
      <c r="B7829" s="282"/>
      <c r="C7829" s="173"/>
      <c r="D7829" s="173"/>
      <c r="E7829" s="177"/>
      <c r="F7829" s="177"/>
      <c r="G7829" s="173"/>
      <c r="H7829" s="173"/>
      <c r="I7829" s="173"/>
      <c r="J7829" s="173"/>
      <c r="K7829" s="178"/>
    </row>
    <row r="7830" spans="1:11" ht="18.75" customHeight="1">
      <c r="A7830" s="177"/>
      <c r="B7830" s="282"/>
      <c r="C7830" s="173"/>
      <c r="D7830" s="173"/>
      <c r="E7830" s="177"/>
      <c r="F7830" s="177"/>
      <c r="G7830" s="173"/>
      <c r="H7830" s="173"/>
      <c r="I7830" s="173"/>
      <c r="J7830" s="173"/>
      <c r="K7830" s="178"/>
    </row>
    <row r="7831" spans="1:11" ht="18.75" customHeight="1">
      <c r="A7831" s="177"/>
      <c r="B7831" s="282"/>
      <c r="C7831" s="173"/>
      <c r="D7831" s="173"/>
      <c r="E7831" s="177"/>
      <c r="F7831" s="177"/>
      <c r="G7831" s="173"/>
      <c r="H7831" s="173"/>
      <c r="I7831" s="173"/>
      <c r="J7831" s="173"/>
      <c r="K7831" s="178"/>
    </row>
    <row r="7832" spans="1:11" ht="18.75" customHeight="1">
      <c r="A7832" s="177"/>
      <c r="B7832" s="282"/>
      <c r="C7832" s="173"/>
      <c r="D7832" s="173"/>
      <c r="E7832" s="177"/>
      <c r="F7832" s="177"/>
      <c r="G7832" s="173"/>
      <c r="H7832" s="173"/>
      <c r="I7832" s="173"/>
      <c r="J7832" s="173"/>
      <c r="K7832" s="178"/>
    </row>
    <row r="7833" spans="1:11" ht="18.75" customHeight="1">
      <c r="A7833" s="177"/>
      <c r="B7833" s="282"/>
      <c r="C7833" s="173"/>
      <c r="D7833" s="173"/>
      <c r="E7833" s="177"/>
      <c r="F7833" s="177"/>
      <c r="G7833" s="173"/>
      <c r="H7833" s="173"/>
      <c r="I7833" s="173"/>
      <c r="J7833" s="173"/>
      <c r="K7833" s="178"/>
    </row>
    <row r="7834" spans="1:11" ht="18.75" customHeight="1">
      <c r="A7834" s="177"/>
      <c r="B7834" s="282"/>
      <c r="C7834" s="173"/>
      <c r="D7834" s="173"/>
      <c r="E7834" s="177"/>
      <c r="F7834" s="177"/>
      <c r="G7834" s="173"/>
      <c r="H7834" s="173"/>
      <c r="I7834" s="173"/>
      <c r="J7834" s="173"/>
      <c r="K7834" s="178"/>
    </row>
    <row r="7835" spans="1:11" ht="14.25" customHeight="1">
      <c r="A7835" s="177"/>
      <c r="B7835" s="282"/>
      <c r="C7835" s="173"/>
      <c r="D7835" s="173"/>
      <c r="E7835" s="177"/>
      <c r="F7835" s="177"/>
      <c r="G7835" s="173"/>
      <c r="H7835" s="173"/>
      <c r="I7835" s="173"/>
      <c r="J7835" s="173"/>
      <c r="K7835" s="178"/>
    </row>
    <row r="7836" spans="1:11" ht="14.25" customHeight="1">
      <c r="A7836" s="177"/>
      <c r="B7836" s="282"/>
      <c r="C7836" s="173"/>
      <c r="D7836" s="173"/>
      <c r="E7836" s="177"/>
      <c r="F7836" s="177"/>
      <c r="G7836" s="173"/>
      <c r="H7836" s="173"/>
      <c r="I7836" s="173"/>
      <c r="J7836" s="173"/>
      <c r="K7836" s="178"/>
    </row>
    <row r="7837" spans="1:11" ht="14.25" customHeight="1">
      <c r="A7837" s="177"/>
      <c r="B7837" s="282"/>
      <c r="C7837" s="173"/>
      <c r="D7837" s="173"/>
      <c r="E7837" s="177"/>
      <c r="F7837" s="177"/>
      <c r="G7837" s="173"/>
      <c r="H7837" s="173"/>
      <c r="I7837" s="173"/>
      <c r="J7837" s="173"/>
      <c r="K7837" s="178"/>
    </row>
    <row r="7838" spans="1:11" ht="14.25" customHeight="1">
      <c r="A7838" s="177"/>
      <c r="B7838" s="282"/>
      <c r="C7838" s="173"/>
      <c r="D7838" s="173"/>
      <c r="E7838" s="177"/>
      <c r="F7838" s="177"/>
      <c r="G7838" s="173"/>
      <c r="H7838" s="173"/>
      <c r="I7838" s="173"/>
      <c r="J7838" s="173"/>
      <c r="K7838" s="178"/>
    </row>
    <row r="7839" spans="1:11" ht="14.25" customHeight="1">
      <c r="A7839" s="177"/>
      <c r="B7839" s="282"/>
      <c r="C7839" s="173"/>
      <c r="D7839" s="173"/>
      <c r="E7839" s="177"/>
      <c r="F7839" s="177"/>
      <c r="G7839" s="173"/>
      <c r="H7839" s="173"/>
      <c r="I7839" s="173"/>
      <c r="J7839" s="173"/>
      <c r="K7839" s="178"/>
    </row>
    <row r="7840" spans="1:11" ht="14.25" customHeight="1">
      <c r="A7840" s="177"/>
      <c r="B7840" s="282"/>
      <c r="C7840" s="173"/>
      <c r="D7840" s="173"/>
      <c r="E7840" s="177"/>
      <c r="F7840" s="177"/>
      <c r="G7840" s="173"/>
      <c r="H7840" s="173"/>
      <c r="I7840" s="173"/>
      <c r="J7840" s="173"/>
      <c r="K7840" s="178"/>
    </row>
    <row r="7841" spans="1:11" ht="14.25" customHeight="1">
      <c r="A7841" s="177"/>
      <c r="B7841" s="282"/>
      <c r="C7841" s="173"/>
      <c r="D7841" s="173"/>
      <c r="E7841" s="177"/>
      <c r="F7841" s="177"/>
      <c r="G7841" s="173"/>
      <c r="H7841" s="173"/>
      <c r="I7841" s="173"/>
      <c r="J7841" s="173"/>
      <c r="K7841" s="178"/>
    </row>
    <row r="7842" spans="1:11" ht="14.25" customHeight="1">
      <c r="A7842" s="177"/>
      <c r="B7842" s="282"/>
      <c r="C7842" s="173"/>
      <c r="D7842" s="173"/>
      <c r="E7842" s="177"/>
      <c r="F7842" s="177"/>
      <c r="G7842" s="173"/>
      <c r="H7842" s="173"/>
      <c r="I7842" s="173"/>
      <c r="J7842" s="173"/>
      <c r="K7842" s="178"/>
    </row>
    <row r="7843" spans="1:11" ht="14.25" customHeight="1">
      <c r="A7843" s="177"/>
      <c r="B7843" s="282"/>
      <c r="C7843" s="173"/>
      <c r="D7843" s="173"/>
      <c r="E7843" s="177"/>
      <c r="F7843" s="177"/>
      <c r="G7843" s="173"/>
      <c r="H7843" s="173"/>
      <c r="I7843" s="173"/>
      <c r="J7843" s="173"/>
      <c r="K7843" s="178"/>
    </row>
    <row r="7844" spans="1:11" ht="14.25" customHeight="1">
      <c r="A7844" s="177"/>
      <c r="B7844" s="282"/>
      <c r="C7844" s="173"/>
      <c r="D7844" s="173"/>
      <c r="E7844" s="177"/>
      <c r="F7844" s="177"/>
      <c r="G7844" s="173"/>
      <c r="H7844" s="173"/>
      <c r="I7844" s="173"/>
      <c r="J7844" s="173"/>
      <c r="K7844" s="178"/>
    </row>
    <row r="7845" spans="1:11" ht="14.25" customHeight="1">
      <c r="A7845" s="177"/>
      <c r="B7845" s="282"/>
      <c r="C7845" s="173"/>
      <c r="D7845" s="173"/>
      <c r="E7845" s="177"/>
      <c r="F7845" s="177"/>
      <c r="G7845" s="173"/>
      <c r="H7845" s="173"/>
      <c r="I7845" s="173"/>
      <c r="J7845" s="173"/>
      <c r="K7845" s="178"/>
    </row>
    <row r="7846" spans="1:11" ht="14.25" customHeight="1">
      <c r="A7846" s="177"/>
      <c r="B7846" s="282"/>
      <c r="C7846" s="173"/>
      <c r="D7846" s="173"/>
      <c r="E7846" s="177"/>
      <c r="F7846" s="177"/>
      <c r="G7846" s="173"/>
      <c r="H7846" s="173"/>
      <c r="I7846" s="173"/>
      <c r="J7846" s="173"/>
      <c r="K7846" s="178"/>
    </row>
    <row r="7847" spans="1:11" ht="14.25" customHeight="1">
      <c r="A7847" s="177"/>
      <c r="B7847" s="282"/>
      <c r="C7847" s="173"/>
      <c r="D7847" s="173"/>
      <c r="E7847" s="177"/>
      <c r="F7847" s="177"/>
      <c r="G7847" s="173"/>
      <c r="H7847" s="173"/>
      <c r="I7847" s="173"/>
      <c r="J7847" s="173"/>
      <c r="K7847" s="178"/>
    </row>
    <row r="7848" spans="1:11" ht="14.25" customHeight="1">
      <c r="A7848" s="177"/>
      <c r="B7848" s="282"/>
      <c r="C7848" s="173"/>
      <c r="D7848" s="173"/>
      <c r="E7848" s="177"/>
      <c r="F7848" s="177"/>
      <c r="G7848" s="173"/>
      <c r="H7848" s="173"/>
      <c r="I7848" s="173"/>
      <c r="J7848" s="173"/>
      <c r="K7848" s="178"/>
    </row>
    <row r="7849" spans="1:11" ht="14.25" customHeight="1">
      <c r="A7849" s="177"/>
      <c r="B7849" s="282"/>
      <c r="C7849" s="173"/>
      <c r="D7849" s="173"/>
      <c r="E7849" s="177"/>
      <c r="F7849" s="177"/>
      <c r="G7849" s="173"/>
      <c r="H7849" s="173"/>
      <c r="I7849" s="173"/>
      <c r="J7849" s="173"/>
      <c r="K7849" s="178"/>
    </row>
    <row r="7850" spans="1:11" ht="14.25" customHeight="1">
      <c r="A7850" s="177"/>
      <c r="B7850" s="282"/>
      <c r="C7850" s="173"/>
      <c r="D7850" s="173"/>
      <c r="E7850" s="177"/>
      <c r="F7850" s="177"/>
      <c r="G7850" s="173"/>
      <c r="H7850" s="173"/>
      <c r="I7850" s="173"/>
      <c r="J7850" s="173"/>
      <c r="K7850" s="178"/>
    </row>
    <row r="7851" spans="1:11" ht="14.25" customHeight="1">
      <c r="A7851" s="177"/>
      <c r="B7851" s="282"/>
      <c r="C7851" s="173"/>
      <c r="D7851" s="173"/>
      <c r="E7851" s="177"/>
      <c r="F7851" s="177"/>
      <c r="G7851" s="173"/>
      <c r="H7851" s="173"/>
      <c r="I7851" s="173"/>
      <c r="J7851" s="173"/>
      <c r="K7851" s="178"/>
    </row>
    <row r="7852" spans="1:11" ht="14.25" customHeight="1">
      <c r="A7852" s="177"/>
      <c r="B7852" s="282"/>
      <c r="C7852" s="173"/>
      <c r="D7852" s="173"/>
      <c r="E7852" s="177"/>
      <c r="F7852" s="177"/>
      <c r="G7852" s="173"/>
      <c r="H7852" s="173"/>
      <c r="I7852" s="173"/>
      <c r="J7852" s="173"/>
      <c r="K7852" s="178"/>
    </row>
    <row r="7853" spans="1:11" ht="14.25" customHeight="1">
      <c r="A7853" s="177"/>
      <c r="B7853" s="282"/>
      <c r="C7853" s="173"/>
      <c r="D7853" s="173"/>
      <c r="E7853" s="177"/>
      <c r="F7853" s="177"/>
      <c r="G7853" s="173"/>
      <c r="H7853" s="173"/>
      <c r="I7853" s="173"/>
      <c r="J7853" s="173"/>
      <c r="K7853" s="178"/>
    </row>
    <row r="7854" spans="1:11" ht="14.25" customHeight="1">
      <c r="A7854" s="177"/>
      <c r="B7854" s="282"/>
      <c r="C7854" s="173"/>
      <c r="D7854" s="173"/>
      <c r="E7854" s="177"/>
      <c r="F7854" s="177"/>
      <c r="G7854" s="173"/>
      <c r="H7854" s="173"/>
      <c r="I7854" s="173"/>
      <c r="J7854" s="173"/>
      <c r="K7854" s="178"/>
    </row>
    <row r="7855" spans="1:11" ht="14.25" customHeight="1">
      <c r="A7855" s="177"/>
      <c r="B7855" s="282"/>
      <c r="C7855" s="173"/>
      <c r="D7855" s="173"/>
      <c r="E7855" s="177"/>
      <c r="F7855" s="177"/>
      <c r="G7855" s="173"/>
      <c r="H7855" s="173"/>
      <c r="I7855" s="173"/>
      <c r="J7855" s="173"/>
      <c r="K7855" s="178"/>
    </row>
    <row r="7856" spans="1:11" ht="14.25" customHeight="1">
      <c r="A7856" s="177"/>
      <c r="B7856" s="282"/>
      <c r="C7856" s="173"/>
      <c r="D7856" s="173"/>
      <c r="E7856" s="177"/>
      <c r="F7856" s="177"/>
      <c r="G7856" s="173"/>
      <c r="H7856" s="173"/>
      <c r="I7856" s="173"/>
      <c r="J7856" s="173"/>
      <c r="K7856" s="178"/>
    </row>
    <row r="7857" spans="1:11" ht="14.25" customHeight="1">
      <c r="A7857" s="177"/>
      <c r="B7857" s="282"/>
      <c r="C7857" s="173"/>
      <c r="D7857" s="173"/>
      <c r="E7857" s="177"/>
      <c r="F7857" s="177"/>
      <c r="G7857" s="173"/>
      <c r="H7857" s="173"/>
      <c r="I7857" s="173"/>
      <c r="J7857" s="173"/>
      <c r="K7857" s="178"/>
    </row>
    <row r="7858" spans="1:11" ht="14.25" customHeight="1">
      <c r="A7858" s="177"/>
      <c r="B7858" s="282"/>
      <c r="C7858" s="173"/>
      <c r="D7858" s="173"/>
      <c r="E7858" s="177"/>
      <c r="F7858" s="177"/>
      <c r="G7858" s="173"/>
      <c r="H7858" s="173"/>
      <c r="I7858" s="173"/>
      <c r="J7858" s="173"/>
      <c r="K7858" s="178"/>
    </row>
    <row r="7859" spans="1:11" ht="14.25" customHeight="1">
      <c r="A7859" s="177"/>
      <c r="B7859" s="282"/>
      <c r="C7859" s="173"/>
      <c r="D7859" s="173"/>
      <c r="E7859" s="177"/>
      <c r="F7859" s="177"/>
      <c r="G7859" s="173"/>
      <c r="H7859" s="173"/>
      <c r="I7859" s="173"/>
      <c r="J7859" s="173"/>
      <c r="K7859" s="178"/>
    </row>
    <row r="7860" spans="1:11" ht="14.25" customHeight="1">
      <c r="A7860" s="177"/>
      <c r="B7860" s="282"/>
      <c r="C7860" s="173"/>
      <c r="D7860" s="173"/>
      <c r="E7860" s="177"/>
      <c r="F7860" s="177"/>
      <c r="G7860" s="173"/>
      <c r="H7860" s="173"/>
      <c r="I7860" s="173"/>
      <c r="J7860" s="173"/>
      <c r="K7860" s="178"/>
    </row>
    <row r="7861" spans="1:11" ht="14.25" customHeight="1">
      <c r="A7861" s="177"/>
      <c r="B7861" s="282"/>
      <c r="C7861" s="173"/>
      <c r="D7861" s="173"/>
      <c r="E7861" s="177"/>
      <c r="F7861" s="177"/>
      <c r="G7861" s="173"/>
      <c r="H7861" s="173"/>
      <c r="I7861" s="173"/>
      <c r="J7861" s="173"/>
      <c r="K7861" s="178"/>
    </row>
    <row r="7862" spans="1:11" ht="14.25" customHeight="1">
      <c r="A7862" s="177"/>
      <c r="B7862" s="282"/>
      <c r="C7862" s="173"/>
      <c r="D7862" s="173"/>
      <c r="E7862" s="177"/>
      <c r="F7862" s="177"/>
      <c r="G7862" s="173"/>
      <c r="H7862" s="173"/>
      <c r="I7862" s="173"/>
      <c r="J7862" s="173"/>
      <c r="K7862" s="178"/>
    </row>
    <row r="7863" spans="1:11" ht="14.25" customHeight="1">
      <c r="A7863" s="177"/>
      <c r="B7863" s="282"/>
      <c r="C7863" s="173"/>
      <c r="D7863" s="173"/>
      <c r="E7863" s="177"/>
      <c r="F7863" s="177"/>
      <c r="G7863" s="173"/>
      <c r="H7863" s="173"/>
      <c r="I7863" s="173"/>
      <c r="J7863" s="173"/>
      <c r="K7863" s="178"/>
    </row>
    <row r="7864" spans="1:11" ht="14.25" customHeight="1">
      <c r="A7864" s="177"/>
      <c r="B7864" s="282"/>
      <c r="C7864" s="173"/>
      <c r="D7864" s="173"/>
      <c r="E7864" s="177"/>
      <c r="F7864" s="177"/>
      <c r="G7864" s="173"/>
      <c r="H7864" s="173"/>
      <c r="I7864" s="173"/>
      <c r="J7864" s="173"/>
      <c r="K7864" s="178"/>
    </row>
    <row r="7865" spans="1:11" ht="14.25" customHeight="1">
      <c r="A7865" s="177"/>
      <c r="B7865" s="282"/>
      <c r="C7865" s="173"/>
      <c r="D7865" s="173"/>
      <c r="E7865" s="177"/>
      <c r="F7865" s="177"/>
      <c r="G7865" s="173"/>
      <c r="H7865" s="173"/>
      <c r="I7865" s="173"/>
      <c r="J7865" s="173"/>
      <c r="K7865" s="178"/>
    </row>
    <row r="7866" spans="1:11" ht="14.25" customHeight="1">
      <c r="A7866" s="177"/>
      <c r="B7866" s="282"/>
      <c r="C7866" s="173"/>
      <c r="D7866" s="173"/>
      <c r="E7866" s="177"/>
      <c r="F7866" s="177"/>
      <c r="G7866" s="173"/>
      <c r="H7866" s="173"/>
      <c r="I7866" s="173"/>
      <c r="J7866" s="173"/>
      <c r="K7866" s="178"/>
    </row>
    <row r="7867" spans="1:11" ht="14.25" customHeight="1">
      <c r="A7867" s="177"/>
      <c r="B7867" s="282"/>
      <c r="C7867" s="173"/>
      <c r="D7867" s="173"/>
      <c r="E7867" s="177"/>
      <c r="F7867" s="177"/>
      <c r="G7867" s="173"/>
      <c r="H7867" s="173"/>
      <c r="I7867" s="173"/>
      <c r="J7867" s="173"/>
      <c r="K7867" s="178"/>
    </row>
    <row r="7868" spans="1:11" ht="14.25" customHeight="1">
      <c r="A7868" s="177"/>
      <c r="B7868" s="282"/>
      <c r="C7868" s="173"/>
      <c r="D7868" s="173"/>
      <c r="E7868" s="177"/>
      <c r="F7868" s="177"/>
      <c r="G7868" s="173"/>
      <c r="H7868" s="173"/>
      <c r="I7868" s="173"/>
      <c r="J7868" s="173"/>
      <c r="K7868" s="178"/>
    </row>
    <row r="7869" spans="1:11" ht="14.25" customHeight="1">
      <c r="A7869" s="177"/>
      <c r="B7869" s="282"/>
      <c r="C7869" s="173"/>
      <c r="D7869" s="173"/>
      <c r="E7869" s="177"/>
      <c r="F7869" s="177"/>
      <c r="G7869" s="173"/>
      <c r="H7869" s="173"/>
      <c r="I7869" s="173"/>
      <c r="J7869" s="173"/>
      <c r="K7869" s="178"/>
    </row>
    <row r="7870" spans="1:11" ht="14.25" customHeight="1">
      <c r="A7870" s="177"/>
      <c r="B7870" s="282"/>
      <c r="C7870" s="173"/>
      <c r="D7870" s="173"/>
      <c r="E7870" s="177"/>
      <c r="F7870" s="177"/>
      <c r="G7870" s="173"/>
      <c r="H7870" s="173"/>
      <c r="I7870" s="173"/>
      <c r="J7870" s="173"/>
      <c r="K7870" s="178"/>
    </row>
    <row r="7871" spans="1:11" ht="14.25" customHeight="1">
      <c r="A7871" s="177"/>
      <c r="B7871" s="282"/>
      <c r="C7871" s="173"/>
      <c r="D7871" s="173"/>
      <c r="E7871" s="177"/>
      <c r="F7871" s="177"/>
      <c r="G7871" s="173"/>
      <c r="H7871" s="173"/>
      <c r="I7871" s="173"/>
      <c r="J7871" s="173"/>
      <c r="K7871" s="178"/>
    </row>
    <row r="7872" spans="1:11" ht="14.25" customHeight="1">
      <c r="A7872" s="177"/>
      <c r="B7872" s="282"/>
      <c r="C7872" s="173"/>
      <c r="D7872" s="173"/>
      <c r="E7872" s="177"/>
      <c r="F7872" s="177"/>
      <c r="G7872" s="173"/>
      <c r="H7872" s="173"/>
      <c r="I7872" s="173"/>
      <c r="J7872" s="173"/>
      <c r="K7872" s="178"/>
    </row>
    <row r="7873" spans="1:11" ht="14.25" customHeight="1">
      <c r="A7873" s="177"/>
      <c r="B7873" s="282"/>
      <c r="C7873" s="173"/>
      <c r="D7873" s="173"/>
      <c r="E7873" s="177"/>
      <c r="F7873" s="177"/>
      <c r="G7873" s="173"/>
      <c r="H7873" s="173"/>
      <c r="I7873" s="173"/>
      <c r="J7873" s="173"/>
      <c r="K7873" s="178"/>
    </row>
    <row r="7874" spans="1:11" ht="14.25" customHeight="1">
      <c r="A7874" s="177"/>
      <c r="B7874" s="282"/>
      <c r="C7874" s="173"/>
      <c r="D7874" s="173"/>
      <c r="E7874" s="177"/>
      <c r="F7874" s="177"/>
      <c r="G7874" s="173"/>
      <c r="H7874" s="173"/>
      <c r="I7874" s="173"/>
      <c r="J7874" s="173"/>
      <c r="K7874" s="178"/>
    </row>
    <row r="7875" spans="1:11" ht="14.25" customHeight="1">
      <c r="A7875" s="177"/>
      <c r="B7875" s="282"/>
      <c r="C7875" s="173"/>
      <c r="D7875" s="173"/>
      <c r="E7875" s="177"/>
      <c r="F7875" s="177"/>
      <c r="G7875" s="173"/>
      <c r="H7875" s="173"/>
      <c r="I7875" s="173"/>
      <c r="J7875" s="173"/>
      <c r="K7875" s="178"/>
    </row>
    <row r="7876" spans="1:11" ht="14.25" customHeight="1">
      <c r="A7876" s="177"/>
      <c r="B7876" s="282"/>
      <c r="C7876" s="173"/>
      <c r="D7876" s="173"/>
      <c r="E7876" s="177"/>
      <c r="F7876" s="177"/>
      <c r="G7876" s="173"/>
      <c r="H7876" s="173"/>
      <c r="I7876" s="173"/>
      <c r="J7876" s="173"/>
      <c r="K7876" s="178"/>
    </row>
    <row r="7877" spans="1:11" ht="14.25" customHeight="1">
      <c r="A7877" s="177"/>
      <c r="B7877" s="282"/>
      <c r="C7877" s="173"/>
      <c r="D7877" s="173"/>
      <c r="E7877" s="177"/>
      <c r="F7877" s="177"/>
      <c r="G7877" s="173"/>
      <c r="H7877" s="173"/>
      <c r="I7877" s="173"/>
      <c r="J7877" s="173"/>
      <c r="K7877" s="178"/>
    </row>
    <row r="7878" spans="1:11" ht="14.25" customHeight="1">
      <c r="A7878" s="177"/>
      <c r="B7878" s="282"/>
      <c r="C7878" s="173"/>
      <c r="D7878" s="173"/>
      <c r="E7878" s="177"/>
      <c r="F7878" s="177"/>
      <c r="G7878" s="173"/>
      <c r="H7878" s="173"/>
      <c r="I7878" s="173"/>
      <c r="J7878" s="173"/>
      <c r="K7878" s="178"/>
    </row>
    <row r="7879" spans="1:11" ht="14.25" customHeight="1">
      <c r="A7879" s="177"/>
      <c r="B7879" s="282"/>
      <c r="C7879" s="173"/>
      <c r="D7879" s="173"/>
      <c r="E7879" s="177"/>
      <c r="F7879" s="177"/>
      <c r="G7879" s="173"/>
      <c r="H7879" s="173"/>
      <c r="I7879" s="173"/>
      <c r="J7879" s="173"/>
      <c r="K7879" s="178"/>
    </row>
    <row r="7880" spans="1:11" ht="14.25" customHeight="1">
      <c r="A7880" s="177"/>
      <c r="B7880" s="282"/>
      <c r="C7880" s="173"/>
      <c r="D7880" s="173"/>
      <c r="E7880" s="177"/>
      <c r="F7880" s="177"/>
      <c r="G7880" s="173"/>
      <c r="H7880" s="173"/>
      <c r="I7880" s="173"/>
      <c r="J7880" s="173"/>
      <c r="K7880" s="178"/>
    </row>
    <row r="7881" spans="1:11" ht="14.25" customHeight="1">
      <c r="A7881" s="177"/>
      <c r="B7881" s="282"/>
      <c r="C7881" s="173"/>
      <c r="D7881" s="173"/>
      <c r="E7881" s="177"/>
      <c r="F7881" s="177"/>
      <c r="G7881" s="173"/>
      <c r="H7881" s="173"/>
      <c r="I7881" s="173"/>
      <c r="J7881" s="173"/>
      <c r="K7881" s="178"/>
    </row>
    <row r="7882" spans="1:11" ht="14.25" customHeight="1">
      <c r="A7882" s="177"/>
      <c r="B7882" s="282"/>
      <c r="C7882" s="173"/>
      <c r="D7882" s="173"/>
      <c r="E7882" s="177"/>
      <c r="F7882" s="177"/>
      <c r="G7882" s="173"/>
      <c r="H7882" s="173"/>
      <c r="I7882" s="173"/>
      <c r="J7882" s="173"/>
      <c r="K7882" s="178"/>
    </row>
    <row r="7883" spans="1:11" ht="14.25" customHeight="1">
      <c r="A7883" s="177"/>
      <c r="B7883" s="282"/>
      <c r="C7883" s="173"/>
      <c r="D7883" s="173"/>
      <c r="E7883" s="177"/>
      <c r="F7883" s="177"/>
      <c r="G7883" s="173"/>
      <c r="H7883" s="173"/>
      <c r="I7883" s="173"/>
      <c r="J7883" s="173"/>
      <c r="K7883" s="178"/>
    </row>
    <row r="7884" spans="1:11" ht="14.25" customHeight="1">
      <c r="A7884" s="177"/>
      <c r="B7884" s="282"/>
      <c r="C7884" s="173"/>
      <c r="D7884" s="173"/>
      <c r="E7884" s="177"/>
      <c r="F7884" s="177"/>
      <c r="G7884" s="173"/>
      <c r="H7884" s="173"/>
      <c r="I7884" s="173"/>
      <c r="J7884" s="173"/>
      <c r="K7884" s="178"/>
    </row>
    <row r="7885" spans="1:11" ht="14.25" customHeight="1">
      <c r="A7885" s="177"/>
      <c r="B7885" s="282"/>
      <c r="C7885" s="173"/>
      <c r="D7885" s="173"/>
      <c r="E7885" s="177"/>
      <c r="F7885" s="177"/>
      <c r="G7885" s="173"/>
      <c r="H7885" s="173"/>
      <c r="I7885" s="173"/>
      <c r="J7885" s="173"/>
      <c r="K7885" s="178"/>
    </row>
    <row r="7886" spans="1:11" ht="14.25" customHeight="1">
      <c r="A7886" s="177"/>
      <c r="B7886" s="282"/>
      <c r="C7886" s="173"/>
      <c r="D7886" s="173"/>
      <c r="E7886" s="177"/>
      <c r="F7886" s="177"/>
      <c r="G7886" s="173"/>
      <c r="H7886" s="173"/>
      <c r="I7886" s="173"/>
      <c r="J7886" s="173"/>
      <c r="K7886" s="178"/>
    </row>
    <row r="7887" spans="1:11" ht="14.25" customHeight="1">
      <c r="A7887" s="177"/>
      <c r="B7887" s="282"/>
      <c r="C7887" s="173"/>
      <c r="D7887" s="173"/>
      <c r="E7887" s="177"/>
      <c r="F7887" s="177"/>
      <c r="G7887" s="173"/>
      <c r="H7887" s="173"/>
      <c r="I7887" s="173"/>
      <c r="J7887" s="173"/>
      <c r="K7887" s="178"/>
    </row>
    <row r="7888" spans="1:11" ht="14.25" customHeight="1">
      <c r="A7888" s="177"/>
      <c r="B7888" s="282"/>
      <c r="C7888" s="173"/>
      <c r="D7888" s="173"/>
      <c r="E7888" s="177"/>
      <c r="F7888" s="177"/>
      <c r="G7888" s="173"/>
      <c r="H7888" s="173"/>
      <c r="I7888" s="173"/>
      <c r="J7888" s="173"/>
      <c r="K7888" s="178"/>
    </row>
    <row r="7889" spans="1:11" ht="14.25" customHeight="1">
      <c r="A7889" s="177"/>
      <c r="B7889" s="282"/>
      <c r="C7889" s="173"/>
      <c r="D7889" s="173"/>
      <c r="E7889" s="177"/>
      <c r="F7889" s="177"/>
      <c r="G7889" s="173"/>
      <c r="H7889" s="173"/>
      <c r="I7889" s="173"/>
      <c r="J7889" s="173"/>
      <c r="K7889" s="178"/>
    </row>
    <row r="7890" spans="1:11" ht="14.25" customHeight="1">
      <c r="A7890" s="177"/>
      <c r="B7890" s="282"/>
      <c r="C7890" s="173"/>
      <c r="D7890" s="173"/>
      <c r="E7890" s="177"/>
      <c r="F7890" s="177"/>
      <c r="G7890" s="173"/>
      <c r="H7890" s="173"/>
      <c r="I7890" s="173"/>
      <c r="J7890" s="173"/>
      <c r="K7890" s="178"/>
    </row>
    <row r="7891" spans="1:11" ht="14.25" customHeight="1">
      <c r="A7891" s="177"/>
      <c r="B7891" s="282"/>
      <c r="C7891" s="173"/>
      <c r="D7891" s="173"/>
      <c r="E7891" s="177"/>
      <c r="F7891" s="177"/>
      <c r="G7891" s="173"/>
      <c r="H7891" s="173"/>
      <c r="I7891" s="173"/>
      <c r="J7891" s="173"/>
      <c r="K7891" s="178"/>
    </row>
    <row r="7892" spans="1:11" ht="14.25" customHeight="1">
      <c r="A7892" s="177"/>
      <c r="B7892" s="282"/>
      <c r="C7892" s="173"/>
      <c r="D7892" s="173"/>
      <c r="E7892" s="177"/>
      <c r="F7892" s="177"/>
      <c r="G7892" s="173"/>
      <c r="H7892" s="173"/>
      <c r="I7892" s="173"/>
      <c r="J7892" s="173"/>
      <c r="K7892" s="178"/>
    </row>
    <row r="7893" spans="1:11" ht="14.25" customHeight="1">
      <c r="A7893" s="177"/>
      <c r="B7893" s="282"/>
      <c r="C7893" s="173"/>
      <c r="D7893" s="173"/>
      <c r="E7893" s="177"/>
      <c r="F7893" s="177"/>
      <c r="G7893" s="173"/>
      <c r="H7893" s="173"/>
      <c r="I7893" s="173"/>
      <c r="J7893" s="173"/>
      <c r="K7893" s="178"/>
    </row>
    <row r="7894" spans="1:11" ht="14.25" customHeight="1">
      <c r="A7894" s="177"/>
      <c r="B7894" s="282"/>
      <c r="C7894" s="173"/>
      <c r="D7894" s="173"/>
      <c r="E7894" s="177"/>
      <c r="F7894" s="177"/>
      <c r="G7894" s="173"/>
      <c r="H7894" s="173"/>
      <c r="I7894" s="173"/>
      <c r="J7894" s="173"/>
      <c r="K7894" s="178"/>
    </row>
    <row r="7895" spans="1:11" ht="14.25" customHeight="1">
      <c r="A7895" s="177"/>
      <c r="B7895" s="282"/>
      <c r="C7895" s="173"/>
      <c r="D7895" s="173"/>
      <c r="E7895" s="177"/>
      <c r="F7895" s="177"/>
      <c r="G7895" s="173"/>
      <c r="H7895" s="173"/>
      <c r="I7895" s="173"/>
      <c r="J7895" s="173"/>
      <c r="K7895" s="178"/>
    </row>
    <row r="7896" spans="1:11" ht="14.25" customHeight="1">
      <c r="A7896" s="177"/>
      <c r="B7896" s="282"/>
      <c r="C7896" s="173"/>
      <c r="D7896" s="173"/>
      <c r="E7896" s="177"/>
      <c r="F7896" s="177"/>
      <c r="G7896" s="173"/>
      <c r="H7896" s="173"/>
      <c r="I7896" s="173"/>
      <c r="J7896" s="173"/>
      <c r="K7896" s="178"/>
    </row>
    <row r="7897" spans="1:11" ht="14.25" customHeight="1">
      <c r="A7897" s="177"/>
      <c r="B7897" s="282"/>
      <c r="C7897" s="173"/>
      <c r="D7897" s="173"/>
      <c r="E7897" s="177"/>
      <c r="F7897" s="177"/>
      <c r="G7897" s="173"/>
      <c r="H7897" s="173"/>
      <c r="I7897" s="173"/>
      <c r="J7897" s="173"/>
      <c r="K7897" s="178"/>
    </row>
    <row r="7898" spans="1:11" ht="14.25" customHeight="1">
      <c r="A7898" s="177"/>
      <c r="B7898" s="282"/>
      <c r="C7898" s="173"/>
      <c r="D7898" s="173"/>
      <c r="E7898" s="177"/>
      <c r="F7898" s="177"/>
      <c r="G7898" s="173"/>
      <c r="H7898" s="173"/>
      <c r="I7898" s="173"/>
      <c r="J7898" s="173"/>
      <c r="K7898" s="178"/>
    </row>
    <row r="7899" spans="1:11" ht="14.25" customHeight="1">
      <c r="A7899" s="177"/>
      <c r="B7899" s="282"/>
      <c r="C7899" s="173"/>
      <c r="D7899" s="173"/>
      <c r="E7899" s="177"/>
      <c r="F7899" s="177"/>
      <c r="G7899" s="173"/>
      <c r="H7899" s="173"/>
      <c r="I7899" s="173"/>
      <c r="J7899" s="173"/>
      <c r="K7899" s="178"/>
    </row>
    <row r="7900" spans="1:11" ht="14.25" customHeight="1">
      <c r="A7900" s="177"/>
      <c r="B7900" s="282"/>
      <c r="C7900" s="173"/>
      <c r="D7900" s="173"/>
      <c r="E7900" s="177"/>
      <c r="F7900" s="177"/>
      <c r="G7900" s="173"/>
      <c r="H7900" s="173"/>
      <c r="I7900" s="173"/>
      <c r="J7900" s="173"/>
      <c r="K7900" s="178"/>
    </row>
    <row r="7901" spans="1:11" ht="14.25" customHeight="1">
      <c r="A7901" s="177"/>
      <c r="B7901" s="282"/>
      <c r="C7901" s="173"/>
      <c r="D7901" s="173"/>
      <c r="E7901" s="177"/>
      <c r="F7901" s="177"/>
      <c r="G7901" s="173"/>
      <c r="H7901" s="173"/>
      <c r="I7901" s="173"/>
      <c r="J7901" s="173"/>
      <c r="K7901" s="178"/>
    </row>
    <row r="7902" spans="1:11" ht="14.25" customHeight="1">
      <c r="A7902" s="177"/>
      <c r="B7902" s="282"/>
      <c r="C7902" s="173"/>
      <c r="D7902" s="173"/>
      <c r="E7902" s="177"/>
      <c r="F7902" s="177"/>
      <c r="G7902" s="173"/>
      <c r="H7902" s="173"/>
      <c r="I7902" s="173"/>
      <c r="J7902" s="173"/>
      <c r="K7902" s="178"/>
    </row>
    <row r="7903" spans="1:11" ht="14.25" customHeight="1">
      <c r="A7903" s="177"/>
      <c r="B7903" s="282"/>
      <c r="C7903" s="173"/>
      <c r="D7903" s="173"/>
      <c r="E7903" s="177"/>
      <c r="F7903" s="177"/>
      <c r="G7903" s="173"/>
      <c r="H7903" s="173"/>
      <c r="I7903" s="173"/>
      <c r="J7903" s="173"/>
      <c r="K7903" s="178"/>
    </row>
    <row r="7904" spans="1:11" ht="14.25" customHeight="1">
      <c r="A7904" s="177"/>
      <c r="B7904" s="282"/>
      <c r="C7904" s="173"/>
      <c r="D7904" s="173"/>
      <c r="E7904" s="177"/>
      <c r="F7904" s="177"/>
      <c r="G7904" s="173"/>
      <c r="H7904" s="173"/>
      <c r="I7904" s="173"/>
      <c r="J7904" s="173"/>
      <c r="K7904" s="178"/>
    </row>
    <row r="7905" spans="1:11" ht="14.25" customHeight="1">
      <c r="A7905" s="177"/>
      <c r="B7905" s="282"/>
      <c r="C7905" s="173"/>
      <c r="D7905" s="173"/>
      <c r="E7905" s="177"/>
      <c r="F7905" s="177"/>
      <c r="G7905" s="173"/>
      <c r="H7905" s="173"/>
      <c r="I7905" s="173"/>
      <c r="J7905" s="173"/>
      <c r="K7905" s="178"/>
    </row>
    <row r="7906" spans="1:11" ht="14.25" customHeight="1">
      <c r="A7906" s="177"/>
      <c r="B7906" s="282"/>
      <c r="C7906" s="173"/>
      <c r="D7906" s="173"/>
      <c r="E7906" s="177"/>
      <c r="F7906" s="177"/>
      <c r="G7906" s="173"/>
      <c r="H7906" s="173"/>
      <c r="I7906" s="173"/>
      <c r="J7906" s="173"/>
      <c r="K7906" s="178"/>
    </row>
    <row r="7907" spans="1:11" ht="14.25" customHeight="1">
      <c r="A7907" s="177"/>
      <c r="B7907" s="282"/>
      <c r="C7907" s="173"/>
      <c r="D7907" s="173"/>
      <c r="E7907" s="177"/>
      <c r="F7907" s="177"/>
      <c r="G7907" s="173"/>
      <c r="H7907" s="173"/>
      <c r="I7907" s="173"/>
      <c r="J7907" s="173"/>
      <c r="K7907" s="178"/>
    </row>
    <row r="7908" spans="1:11" ht="14.25" customHeight="1">
      <c r="A7908" s="177"/>
      <c r="B7908" s="282"/>
      <c r="C7908" s="173"/>
      <c r="D7908" s="173"/>
      <c r="E7908" s="177"/>
      <c r="F7908" s="177"/>
      <c r="G7908" s="173"/>
      <c r="H7908" s="173"/>
      <c r="I7908" s="173"/>
      <c r="J7908" s="173"/>
      <c r="K7908" s="178"/>
    </row>
    <row r="7909" spans="1:11" ht="14.25" customHeight="1">
      <c r="A7909" s="177"/>
      <c r="B7909" s="282"/>
      <c r="C7909" s="173"/>
      <c r="D7909" s="173"/>
      <c r="E7909" s="177"/>
      <c r="F7909" s="177"/>
      <c r="G7909" s="173"/>
      <c r="H7909" s="173"/>
      <c r="I7909" s="173"/>
      <c r="J7909" s="173"/>
      <c r="K7909" s="178"/>
    </row>
    <row r="7910" spans="1:11" ht="14.25" customHeight="1">
      <c r="A7910" s="177"/>
      <c r="B7910" s="282"/>
      <c r="C7910" s="173"/>
      <c r="D7910" s="173"/>
      <c r="E7910" s="177"/>
      <c r="F7910" s="177"/>
      <c r="G7910" s="173"/>
      <c r="H7910" s="173"/>
      <c r="I7910" s="173"/>
      <c r="J7910" s="173"/>
      <c r="K7910" s="178"/>
    </row>
    <row r="7911" spans="1:11" ht="14.25" customHeight="1">
      <c r="A7911" s="177"/>
      <c r="B7911" s="282"/>
      <c r="C7911" s="173"/>
      <c r="D7911" s="173"/>
      <c r="E7911" s="177"/>
      <c r="F7911" s="177"/>
      <c r="G7911" s="173"/>
      <c r="H7911" s="173"/>
      <c r="I7911" s="173"/>
      <c r="J7911" s="173"/>
      <c r="K7911" s="178"/>
    </row>
    <row r="7912" spans="1:11" ht="14.25" customHeight="1">
      <c r="A7912" s="177"/>
      <c r="B7912" s="282"/>
      <c r="C7912" s="173"/>
      <c r="D7912" s="173"/>
      <c r="E7912" s="177"/>
      <c r="F7912" s="177"/>
      <c r="G7912" s="173"/>
      <c r="H7912" s="173"/>
      <c r="I7912" s="173"/>
      <c r="J7912" s="173"/>
      <c r="K7912" s="178"/>
    </row>
    <row r="7913" spans="1:11" ht="14.25" customHeight="1">
      <c r="A7913" s="177"/>
      <c r="B7913" s="282"/>
      <c r="C7913" s="173"/>
      <c r="D7913" s="173"/>
      <c r="E7913" s="177"/>
      <c r="F7913" s="177"/>
      <c r="G7913" s="173"/>
      <c r="H7913" s="173"/>
      <c r="I7913" s="173"/>
      <c r="J7913" s="173"/>
      <c r="K7913" s="178"/>
    </row>
    <row r="7914" spans="1:11" ht="14.25" customHeight="1">
      <c r="A7914" s="177"/>
      <c r="B7914" s="282"/>
      <c r="C7914" s="173"/>
      <c r="D7914" s="173"/>
      <c r="E7914" s="177"/>
      <c r="F7914" s="177"/>
      <c r="G7914" s="173"/>
      <c r="H7914" s="173"/>
      <c r="I7914" s="173"/>
      <c r="J7914" s="173"/>
      <c r="K7914" s="178"/>
    </row>
    <row r="7915" spans="1:11" ht="14.25" customHeight="1">
      <c r="A7915" s="177"/>
      <c r="B7915" s="282"/>
      <c r="C7915" s="173"/>
      <c r="D7915" s="173"/>
      <c r="E7915" s="177"/>
      <c r="F7915" s="177"/>
      <c r="G7915" s="173"/>
      <c r="H7915" s="173"/>
      <c r="I7915" s="173"/>
      <c r="J7915" s="173"/>
      <c r="K7915" s="178"/>
    </row>
    <row r="7916" spans="1:11" ht="14.25" customHeight="1">
      <c r="A7916" s="177"/>
      <c r="B7916" s="282"/>
      <c r="C7916" s="173"/>
      <c r="D7916" s="173"/>
      <c r="E7916" s="177"/>
      <c r="F7916" s="177"/>
      <c r="G7916" s="173"/>
      <c r="H7916" s="173"/>
      <c r="I7916" s="173"/>
      <c r="J7916" s="173"/>
      <c r="K7916" s="178"/>
    </row>
    <row r="7917" spans="1:11" ht="14.25" customHeight="1">
      <c r="A7917" s="177"/>
      <c r="B7917" s="282"/>
      <c r="C7917" s="173"/>
      <c r="D7917" s="173"/>
      <c r="E7917" s="177"/>
      <c r="F7917" s="177"/>
      <c r="G7917" s="173"/>
      <c r="H7917" s="173"/>
      <c r="I7917" s="173"/>
      <c r="J7917" s="173"/>
      <c r="K7917" s="178"/>
    </row>
    <row r="7918" spans="1:11" ht="14.25" customHeight="1">
      <c r="A7918" s="177"/>
      <c r="B7918" s="282"/>
      <c r="C7918" s="173"/>
      <c r="D7918" s="173"/>
      <c r="E7918" s="177"/>
      <c r="F7918" s="177"/>
      <c r="G7918" s="173"/>
      <c r="H7918" s="173"/>
      <c r="I7918" s="173"/>
      <c r="J7918" s="173"/>
      <c r="K7918" s="178"/>
    </row>
    <row r="7919" spans="1:11" ht="14.25" customHeight="1">
      <c r="A7919" s="177"/>
      <c r="B7919" s="282"/>
      <c r="C7919" s="173"/>
      <c r="D7919" s="173"/>
      <c r="E7919" s="177"/>
      <c r="F7919" s="177"/>
      <c r="G7919" s="173"/>
      <c r="H7919" s="173"/>
      <c r="I7919" s="173"/>
      <c r="J7919" s="173"/>
      <c r="K7919" s="178"/>
    </row>
    <row r="7920" spans="1:11" ht="14.25" customHeight="1">
      <c r="A7920" s="177"/>
      <c r="B7920" s="282"/>
      <c r="C7920" s="173"/>
      <c r="D7920" s="173"/>
      <c r="E7920" s="177"/>
      <c r="F7920" s="177"/>
      <c r="G7920" s="173"/>
      <c r="H7920" s="173"/>
      <c r="I7920" s="173"/>
      <c r="J7920" s="173"/>
      <c r="K7920" s="178"/>
    </row>
    <row r="7921" spans="1:11" ht="14.25" customHeight="1">
      <c r="A7921" s="177"/>
      <c r="B7921" s="282"/>
      <c r="C7921" s="173"/>
      <c r="D7921" s="173"/>
      <c r="E7921" s="177"/>
      <c r="F7921" s="177"/>
      <c r="G7921" s="173"/>
      <c r="H7921" s="173"/>
      <c r="I7921" s="173"/>
      <c r="J7921" s="173"/>
      <c r="K7921" s="178"/>
    </row>
    <row r="7922" spans="1:11" ht="14.25" customHeight="1">
      <c r="A7922" s="177"/>
      <c r="B7922" s="282"/>
      <c r="C7922" s="173"/>
      <c r="D7922" s="173"/>
      <c r="E7922" s="177"/>
      <c r="F7922" s="177"/>
      <c r="G7922" s="173"/>
      <c r="H7922" s="173"/>
      <c r="I7922" s="173"/>
      <c r="J7922" s="173"/>
      <c r="K7922" s="178"/>
    </row>
    <row r="7923" spans="1:11" ht="14.25" customHeight="1">
      <c r="A7923" s="177"/>
      <c r="B7923" s="282"/>
      <c r="C7923" s="173"/>
      <c r="D7923" s="173"/>
      <c r="E7923" s="177"/>
      <c r="F7923" s="177"/>
      <c r="G7923" s="173"/>
      <c r="H7923" s="173"/>
      <c r="I7923" s="173"/>
      <c r="J7923" s="173"/>
      <c r="K7923" s="178"/>
    </row>
    <row r="7924" spans="1:11" ht="14.25" customHeight="1">
      <c r="A7924" s="177"/>
      <c r="B7924" s="282"/>
      <c r="C7924" s="173"/>
      <c r="D7924" s="173"/>
      <c r="E7924" s="177"/>
      <c r="F7924" s="177"/>
      <c r="G7924" s="173"/>
      <c r="H7924" s="173"/>
      <c r="I7924" s="173"/>
      <c r="J7924" s="173"/>
      <c r="K7924" s="178"/>
    </row>
    <row r="7925" spans="1:11" ht="14.25" customHeight="1">
      <c r="A7925" s="177"/>
      <c r="B7925" s="282"/>
      <c r="C7925" s="173"/>
      <c r="D7925" s="173"/>
      <c r="E7925" s="177"/>
      <c r="F7925" s="177"/>
      <c r="G7925" s="173"/>
      <c r="H7925" s="173"/>
      <c r="I7925" s="173"/>
      <c r="J7925" s="173"/>
      <c r="K7925" s="178"/>
    </row>
    <row r="7926" spans="1:11" ht="14.25" customHeight="1">
      <c r="A7926" s="177"/>
      <c r="B7926" s="282"/>
      <c r="C7926" s="173"/>
      <c r="D7926" s="173"/>
      <c r="E7926" s="177"/>
      <c r="F7926" s="177"/>
      <c r="G7926" s="173"/>
      <c r="H7926" s="173"/>
      <c r="I7926" s="173"/>
      <c r="J7926" s="173"/>
      <c r="K7926" s="178"/>
    </row>
    <row r="7927" spans="1:11" ht="14.25" customHeight="1">
      <c r="A7927" s="177"/>
      <c r="B7927" s="282"/>
      <c r="C7927" s="173"/>
      <c r="D7927" s="173"/>
      <c r="E7927" s="177"/>
      <c r="F7927" s="177"/>
      <c r="G7927" s="173"/>
      <c r="H7927" s="173"/>
      <c r="I7927" s="173"/>
      <c r="J7927" s="173"/>
      <c r="K7927" s="178"/>
    </row>
    <row r="7928" spans="1:11" ht="14.25" customHeight="1">
      <c r="A7928" s="177"/>
      <c r="B7928" s="282"/>
      <c r="C7928" s="173"/>
      <c r="D7928" s="173"/>
      <c r="E7928" s="177"/>
      <c r="F7928" s="177"/>
      <c r="G7928" s="173"/>
      <c r="H7928" s="173"/>
      <c r="I7928" s="173"/>
      <c r="J7928" s="173"/>
      <c r="K7928" s="178"/>
    </row>
    <row r="7929" spans="1:11" ht="14.25" customHeight="1">
      <c r="A7929" s="177"/>
      <c r="B7929" s="282"/>
      <c r="C7929" s="173"/>
      <c r="D7929" s="173"/>
      <c r="E7929" s="177"/>
      <c r="F7929" s="177"/>
      <c r="G7929" s="173"/>
      <c r="H7929" s="173"/>
      <c r="I7929" s="173"/>
      <c r="J7929" s="173"/>
      <c r="K7929" s="178"/>
    </row>
    <row r="7930" spans="1:11" ht="14.25" customHeight="1">
      <c r="A7930" s="177"/>
      <c r="B7930" s="282"/>
      <c r="C7930" s="173"/>
      <c r="D7930" s="173"/>
      <c r="E7930" s="177"/>
      <c r="F7930" s="177"/>
      <c r="G7930" s="173"/>
      <c r="H7930" s="173"/>
      <c r="I7930" s="173"/>
      <c r="J7930" s="173"/>
      <c r="K7930" s="178"/>
    </row>
    <row r="7931" spans="1:11" ht="14.25" customHeight="1">
      <c r="A7931" s="177"/>
      <c r="B7931" s="282"/>
      <c r="C7931" s="173"/>
      <c r="D7931" s="173"/>
      <c r="E7931" s="177"/>
      <c r="F7931" s="177"/>
      <c r="G7931" s="173"/>
      <c r="H7931" s="173"/>
      <c r="I7931" s="173"/>
      <c r="J7931" s="173"/>
      <c r="K7931" s="178"/>
    </row>
    <row r="7932" spans="1:11" ht="14.25" customHeight="1">
      <c r="A7932" s="177"/>
      <c r="B7932" s="282"/>
      <c r="C7932" s="173"/>
      <c r="D7932" s="173"/>
      <c r="E7932" s="177"/>
      <c r="F7932" s="177"/>
      <c r="G7932" s="173"/>
      <c r="H7932" s="173"/>
      <c r="I7932" s="173"/>
      <c r="J7932" s="173"/>
      <c r="K7932" s="178"/>
    </row>
    <row r="7933" spans="1:11" ht="14.25" customHeight="1">
      <c r="A7933" s="177"/>
      <c r="B7933" s="282"/>
      <c r="C7933" s="173"/>
      <c r="D7933" s="173"/>
      <c r="E7933" s="177"/>
      <c r="F7933" s="177"/>
      <c r="G7933" s="173"/>
      <c r="H7933" s="173"/>
      <c r="I7933" s="173"/>
      <c r="J7933" s="173"/>
      <c r="K7933" s="178"/>
    </row>
    <row r="7934" spans="1:11" ht="14.25" customHeight="1">
      <c r="A7934" s="177"/>
      <c r="B7934" s="282"/>
      <c r="C7934" s="173"/>
      <c r="D7934" s="173"/>
      <c r="E7934" s="177"/>
      <c r="F7934" s="177"/>
      <c r="G7934" s="173"/>
      <c r="H7934" s="173"/>
      <c r="I7934" s="173"/>
      <c r="J7934" s="173"/>
      <c r="K7934" s="178"/>
    </row>
    <row r="7935" spans="1:11" ht="14.25" customHeight="1">
      <c r="A7935" s="177"/>
      <c r="B7935" s="282"/>
      <c r="C7935" s="173"/>
      <c r="D7935" s="173"/>
      <c r="E7935" s="177"/>
      <c r="F7935" s="177"/>
      <c r="G7935" s="173"/>
      <c r="H7935" s="173"/>
      <c r="I7935" s="173"/>
      <c r="J7935" s="173"/>
      <c r="K7935" s="178"/>
    </row>
    <row r="7936" spans="1:11" ht="14.25" customHeight="1">
      <c r="A7936" s="177"/>
      <c r="B7936" s="282"/>
      <c r="C7936" s="173"/>
      <c r="D7936" s="173"/>
      <c r="E7936" s="177"/>
      <c r="F7936" s="177"/>
      <c r="G7936" s="173"/>
      <c r="H7936" s="173"/>
      <c r="I7936" s="173"/>
      <c r="J7936" s="173"/>
      <c r="K7936" s="178"/>
    </row>
    <row r="7937" spans="1:11" ht="14.25" customHeight="1">
      <c r="A7937" s="177"/>
      <c r="B7937" s="282"/>
      <c r="C7937" s="173"/>
      <c r="D7937" s="173"/>
      <c r="E7937" s="177"/>
      <c r="F7937" s="177"/>
      <c r="G7937" s="173"/>
      <c r="H7937" s="173"/>
      <c r="I7937" s="173"/>
      <c r="J7937" s="173"/>
      <c r="K7937" s="178"/>
    </row>
    <row r="7938" spans="1:11" ht="14.25" customHeight="1">
      <c r="A7938" s="177"/>
      <c r="B7938" s="282"/>
      <c r="C7938" s="173"/>
      <c r="D7938" s="173"/>
      <c r="E7938" s="177"/>
      <c r="F7938" s="177"/>
      <c r="G7938" s="173"/>
      <c r="H7938" s="173"/>
      <c r="I7938" s="173"/>
      <c r="J7938" s="173"/>
      <c r="K7938" s="178"/>
    </row>
    <row r="7939" spans="1:11" ht="14.25" customHeight="1">
      <c r="A7939" s="177"/>
      <c r="B7939" s="282"/>
      <c r="C7939" s="173"/>
      <c r="D7939" s="173"/>
      <c r="E7939" s="177"/>
      <c r="F7939" s="177"/>
      <c r="G7939" s="173"/>
      <c r="H7939" s="173"/>
      <c r="I7939" s="173"/>
      <c r="J7939" s="173"/>
      <c r="K7939" s="178"/>
    </row>
    <row r="7940" spans="1:11" ht="14.25" customHeight="1">
      <c r="A7940" s="177"/>
      <c r="B7940" s="282"/>
      <c r="C7940" s="173"/>
      <c r="D7940" s="173"/>
      <c r="E7940" s="177"/>
      <c r="F7940" s="177"/>
      <c r="G7940" s="173"/>
      <c r="H7940" s="173"/>
      <c r="I7940" s="173"/>
      <c r="J7940" s="173"/>
      <c r="K7940" s="178"/>
    </row>
    <row r="7941" spans="1:11" ht="14.25" customHeight="1">
      <c r="A7941" s="177"/>
      <c r="B7941" s="282"/>
      <c r="C7941" s="173"/>
      <c r="D7941" s="173"/>
      <c r="E7941" s="177"/>
      <c r="F7941" s="177"/>
      <c r="G7941" s="173"/>
      <c r="H7941" s="173"/>
      <c r="I7941" s="173"/>
      <c r="J7941" s="173"/>
      <c r="K7941" s="178"/>
    </row>
    <row r="7942" spans="1:11" ht="14.25" customHeight="1">
      <c r="A7942" s="177"/>
      <c r="B7942" s="282"/>
      <c r="C7942" s="173"/>
      <c r="D7942" s="173"/>
      <c r="E7942" s="177"/>
      <c r="F7942" s="177"/>
      <c r="G7942" s="173"/>
      <c r="H7942" s="173"/>
      <c r="I7942" s="173"/>
      <c r="J7942" s="173"/>
      <c r="K7942" s="178"/>
    </row>
    <row r="7943" spans="1:11" ht="14.25" customHeight="1">
      <c r="A7943" s="177"/>
      <c r="B7943" s="282"/>
      <c r="C7943" s="173"/>
      <c r="D7943" s="173"/>
      <c r="E7943" s="177"/>
      <c r="F7943" s="177"/>
      <c r="G7943" s="173"/>
      <c r="H7943" s="173"/>
      <c r="I7943" s="173"/>
      <c r="J7943" s="173"/>
      <c r="K7943" s="178"/>
    </row>
    <row r="7944" spans="1:11" ht="14.25" customHeight="1">
      <c r="A7944" s="177"/>
      <c r="B7944" s="282"/>
      <c r="C7944" s="173"/>
      <c r="D7944" s="173"/>
      <c r="E7944" s="177"/>
      <c r="F7944" s="177"/>
      <c r="G7944" s="173"/>
      <c r="H7944" s="173"/>
      <c r="I7944" s="173"/>
      <c r="J7944" s="173"/>
      <c r="K7944" s="178"/>
    </row>
    <row r="7945" spans="1:11" ht="14.25" customHeight="1">
      <c r="A7945" s="177"/>
      <c r="B7945" s="282"/>
      <c r="C7945" s="173"/>
      <c r="D7945" s="173"/>
      <c r="E7945" s="177"/>
      <c r="F7945" s="177"/>
      <c r="G7945" s="173"/>
      <c r="H7945" s="173"/>
      <c r="I7945" s="173"/>
      <c r="J7945" s="173"/>
      <c r="K7945" s="178"/>
    </row>
    <row r="7946" spans="1:11" ht="14.25" customHeight="1">
      <c r="A7946" s="177"/>
      <c r="B7946" s="282"/>
      <c r="C7946" s="173"/>
      <c r="D7946" s="173"/>
      <c r="E7946" s="177"/>
      <c r="F7946" s="177"/>
      <c r="G7946" s="173"/>
      <c r="H7946" s="173"/>
      <c r="I7946" s="173"/>
      <c r="J7946" s="173"/>
      <c r="K7946" s="178"/>
    </row>
    <row r="7947" spans="1:11" ht="14.25" customHeight="1">
      <c r="A7947" s="177"/>
      <c r="B7947" s="282"/>
      <c r="C7947" s="173"/>
      <c r="D7947" s="173"/>
      <c r="E7947" s="177"/>
      <c r="F7947" s="177"/>
      <c r="G7947" s="173"/>
      <c r="H7947" s="173"/>
      <c r="I7947" s="173"/>
      <c r="J7947" s="173"/>
      <c r="K7947" s="178"/>
    </row>
    <row r="7948" spans="1:11" ht="14.25" customHeight="1">
      <c r="A7948" s="177"/>
      <c r="B7948" s="282"/>
      <c r="C7948" s="173"/>
      <c r="D7948" s="173"/>
      <c r="E7948" s="177"/>
      <c r="F7948" s="177"/>
      <c r="G7948" s="173"/>
      <c r="H7948" s="173"/>
      <c r="I7948" s="173"/>
      <c r="J7948" s="173"/>
      <c r="K7948" s="178"/>
    </row>
    <row r="7949" spans="1:11" ht="14.25" customHeight="1">
      <c r="A7949" s="177"/>
      <c r="B7949" s="282"/>
      <c r="C7949" s="173"/>
      <c r="D7949" s="173"/>
      <c r="E7949" s="177"/>
      <c r="F7949" s="177"/>
      <c r="G7949" s="173"/>
      <c r="H7949" s="173"/>
      <c r="I7949" s="173"/>
      <c r="J7949" s="173"/>
      <c r="K7949" s="178"/>
    </row>
    <row r="7950" spans="1:11" ht="14.25" customHeight="1">
      <c r="A7950" s="177"/>
      <c r="B7950" s="282"/>
      <c r="C7950" s="173"/>
      <c r="D7950" s="173"/>
      <c r="E7950" s="177"/>
      <c r="F7950" s="177"/>
      <c r="G7950" s="173"/>
      <c r="H7950" s="173"/>
      <c r="I7950" s="173"/>
      <c r="J7950" s="173"/>
      <c r="K7950" s="178"/>
    </row>
    <row r="7951" spans="1:11" ht="14.25" customHeight="1">
      <c r="A7951" s="177"/>
      <c r="B7951" s="282"/>
      <c r="C7951" s="173"/>
      <c r="D7951" s="173"/>
      <c r="E7951" s="177"/>
      <c r="F7951" s="177"/>
      <c r="G7951" s="173"/>
      <c r="H7951" s="173"/>
      <c r="I7951" s="173"/>
      <c r="J7951" s="173"/>
      <c r="K7951" s="178"/>
    </row>
    <row r="7952" spans="1:11" ht="14.25" customHeight="1">
      <c r="A7952" s="177"/>
      <c r="B7952" s="282"/>
      <c r="C7952" s="173"/>
      <c r="D7952" s="173"/>
      <c r="E7952" s="177"/>
      <c r="F7952" s="177"/>
      <c r="G7952" s="173"/>
      <c r="H7952" s="173"/>
      <c r="I7952" s="173"/>
      <c r="J7952" s="173"/>
      <c r="K7952" s="178"/>
    </row>
    <row r="7953" spans="1:11" ht="14.25" customHeight="1">
      <c r="A7953" s="177"/>
      <c r="B7953" s="282"/>
      <c r="C7953" s="173"/>
      <c r="D7953" s="173"/>
      <c r="E7953" s="177"/>
      <c r="F7953" s="177"/>
      <c r="G7953" s="173"/>
      <c r="H7953" s="173"/>
      <c r="I7953" s="173"/>
      <c r="J7953" s="173"/>
      <c r="K7953" s="178"/>
    </row>
    <row r="7954" spans="1:11" ht="14.25" customHeight="1">
      <c r="A7954" s="177"/>
      <c r="B7954" s="282"/>
      <c r="C7954" s="173"/>
      <c r="D7954" s="173"/>
      <c r="E7954" s="177"/>
      <c r="F7954" s="177"/>
      <c r="G7954" s="173"/>
      <c r="H7954" s="173"/>
      <c r="I7954" s="173"/>
      <c r="J7954" s="173"/>
      <c r="K7954" s="178"/>
    </row>
    <row r="7955" spans="1:11" ht="14.25" customHeight="1">
      <c r="A7955" s="177"/>
      <c r="B7955" s="282"/>
      <c r="C7955" s="173"/>
      <c r="D7955" s="173"/>
      <c r="E7955" s="177"/>
      <c r="F7955" s="177"/>
      <c r="G7955" s="173"/>
      <c r="H7955" s="173"/>
      <c r="I7955" s="173"/>
      <c r="J7955" s="173"/>
      <c r="K7955" s="178"/>
    </row>
    <row r="7956" spans="1:11" ht="14.25" customHeight="1">
      <c r="A7956" s="177"/>
      <c r="B7956" s="282"/>
      <c r="C7956" s="173"/>
      <c r="D7956" s="173"/>
      <c r="E7956" s="177"/>
      <c r="F7956" s="177"/>
      <c r="G7956" s="173"/>
      <c r="H7956" s="173"/>
      <c r="I7956" s="173"/>
      <c r="J7956" s="173"/>
      <c r="K7956" s="178"/>
    </row>
    <row r="7957" spans="1:11" ht="14.25" customHeight="1">
      <c r="A7957" s="177"/>
      <c r="B7957" s="282"/>
      <c r="C7957" s="173"/>
      <c r="D7957" s="173"/>
      <c r="E7957" s="177"/>
      <c r="F7957" s="177"/>
      <c r="G7957" s="173"/>
      <c r="H7957" s="173"/>
      <c r="I7957" s="173"/>
      <c r="J7957" s="173"/>
      <c r="K7957" s="178"/>
    </row>
    <row r="7958" spans="1:11" ht="14.25" customHeight="1">
      <c r="A7958" s="177"/>
      <c r="B7958" s="282"/>
      <c r="C7958" s="173"/>
      <c r="D7958" s="173"/>
      <c r="E7958" s="177"/>
      <c r="F7958" s="177"/>
      <c r="G7958" s="173"/>
      <c r="H7958" s="173"/>
      <c r="I7958" s="173"/>
      <c r="J7958" s="173"/>
      <c r="K7958" s="178"/>
    </row>
    <row r="7959" spans="1:11" ht="14.25" customHeight="1">
      <c r="A7959" s="177"/>
      <c r="B7959" s="282"/>
      <c r="C7959" s="173"/>
      <c r="D7959" s="173"/>
      <c r="E7959" s="177"/>
      <c r="F7959" s="177"/>
      <c r="G7959" s="173"/>
      <c r="H7959" s="173"/>
      <c r="I7959" s="173"/>
      <c r="J7959" s="173"/>
      <c r="K7959" s="178"/>
    </row>
    <row r="7960" spans="1:11" ht="14.25" customHeight="1">
      <c r="A7960" s="177"/>
      <c r="B7960" s="282"/>
      <c r="C7960" s="173"/>
      <c r="D7960" s="173"/>
      <c r="E7960" s="177"/>
      <c r="F7960" s="177"/>
      <c r="G7960" s="173"/>
      <c r="H7960" s="173"/>
      <c r="I7960" s="173"/>
      <c r="J7960" s="173"/>
      <c r="K7960" s="178"/>
    </row>
    <row r="7961" spans="1:11" ht="14.25" customHeight="1">
      <c r="A7961" s="177"/>
      <c r="B7961" s="282"/>
      <c r="C7961" s="173"/>
      <c r="D7961" s="173"/>
      <c r="E7961" s="177"/>
      <c r="F7961" s="177"/>
      <c r="G7961" s="173"/>
      <c r="H7961" s="173"/>
      <c r="I7961" s="173"/>
      <c r="J7961" s="173"/>
      <c r="K7961" s="178"/>
    </row>
    <row r="7962" spans="1:11" ht="14.25" customHeight="1">
      <c r="A7962" s="177"/>
      <c r="B7962" s="282"/>
      <c r="C7962" s="173"/>
      <c r="D7962" s="173"/>
      <c r="E7962" s="177"/>
      <c r="F7962" s="177"/>
      <c r="G7962" s="173"/>
      <c r="H7962" s="173"/>
      <c r="I7962" s="173"/>
      <c r="J7962" s="173"/>
      <c r="K7962" s="178"/>
    </row>
    <row r="7963" spans="1:11" ht="14.25" customHeight="1">
      <c r="A7963" s="177"/>
      <c r="B7963" s="282"/>
      <c r="C7963" s="173"/>
      <c r="D7963" s="173"/>
      <c r="E7963" s="177"/>
      <c r="F7963" s="177"/>
      <c r="G7963" s="173"/>
      <c r="H7963" s="173"/>
      <c r="I7963" s="173"/>
      <c r="J7963" s="173"/>
      <c r="K7963" s="178"/>
    </row>
    <row r="7964" spans="1:11" ht="14.25" customHeight="1">
      <c r="A7964" s="177"/>
      <c r="B7964" s="282"/>
      <c r="C7964" s="173"/>
      <c r="D7964" s="173"/>
      <c r="E7964" s="177"/>
      <c r="F7964" s="177"/>
      <c r="G7964" s="173"/>
      <c r="H7964" s="173"/>
      <c r="I7964" s="173"/>
      <c r="J7964" s="173"/>
      <c r="K7964" s="178"/>
    </row>
    <row r="7965" spans="1:11" ht="14.25" customHeight="1">
      <c r="A7965" s="177"/>
      <c r="B7965" s="282"/>
      <c r="C7965" s="173"/>
      <c r="D7965" s="173"/>
      <c r="E7965" s="177"/>
      <c r="F7965" s="177"/>
      <c r="G7965" s="173"/>
      <c r="H7965" s="173"/>
      <c r="I7965" s="173"/>
      <c r="J7965" s="173"/>
      <c r="K7965" s="178"/>
    </row>
    <row r="7966" spans="1:11" ht="14.25" customHeight="1">
      <c r="A7966" s="177"/>
      <c r="B7966" s="282"/>
      <c r="C7966" s="173"/>
      <c r="D7966" s="173"/>
      <c r="E7966" s="177"/>
      <c r="F7966" s="177"/>
      <c r="G7966" s="173"/>
      <c r="H7966" s="173"/>
      <c r="I7966" s="173"/>
      <c r="J7966" s="173"/>
      <c r="K7966" s="178"/>
    </row>
    <row r="7967" spans="1:11" ht="14.25" customHeight="1">
      <c r="A7967" s="177"/>
      <c r="B7967" s="282"/>
      <c r="C7967" s="173"/>
      <c r="D7967" s="173"/>
      <c r="E7967" s="177"/>
      <c r="F7967" s="177"/>
      <c r="G7967" s="173"/>
      <c r="H7967" s="173"/>
      <c r="I7967" s="173"/>
      <c r="J7967" s="173"/>
      <c r="K7967" s="178"/>
    </row>
    <row r="7968" spans="1:11" ht="14.25" customHeight="1">
      <c r="A7968" s="177"/>
      <c r="B7968" s="282"/>
      <c r="C7968" s="173"/>
      <c r="D7968" s="173"/>
      <c r="E7968" s="177"/>
      <c r="F7968" s="177"/>
      <c r="G7968" s="173"/>
      <c r="H7968" s="173"/>
      <c r="I7968" s="173"/>
      <c r="J7968" s="173"/>
      <c r="K7968" s="178"/>
    </row>
    <row r="7969" spans="1:11" ht="14.25" customHeight="1">
      <c r="A7969" s="177"/>
      <c r="B7969" s="282"/>
      <c r="C7969" s="173"/>
      <c r="D7969" s="173"/>
      <c r="E7969" s="177"/>
      <c r="F7969" s="177"/>
      <c r="G7969" s="173"/>
      <c r="H7969" s="173"/>
      <c r="I7969" s="173"/>
      <c r="J7969" s="173"/>
      <c r="K7969" s="178"/>
    </row>
    <row r="7970" spans="1:11" ht="14.25" customHeight="1">
      <c r="A7970" s="177"/>
      <c r="B7970" s="282"/>
      <c r="C7970" s="173"/>
      <c r="D7970" s="173"/>
      <c r="E7970" s="177"/>
      <c r="F7970" s="177"/>
      <c r="G7970" s="173"/>
      <c r="H7970" s="173"/>
      <c r="I7970" s="173"/>
      <c r="J7970" s="173"/>
      <c r="K7970" s="178"/>
    </row>
    <row r="7971" spans="1:11" ht="14.25" customHeight="1">
      <c r="A7971" s="177"/>
      <c r="B7971" s="282"/>
      <c r="C7971" s="173"/>
      <c r="D7971" s="173"/>
      <c r="E7971" s="177"/>
      <c r="F7971" s="177"/>
      <c r="G7971" s="173"/>
      <c r="H7971" s="173"/>
      <c r="I7971" s="173"/>
      <c r="J7971" s="173"/>
      <c r="K7971" s="178"/>
    </row>
    <row r="7972" spans="1:11" ht="14.25" customHeight="1">
      <c r="A7972" s="177"/>
      <c r="B7972" s="282"/>
      <c r="C7972" s="173"/>
      <c r="D7972" s="173"/>
      <c r="E7972" s="177"/>
      <c r="F7972" s="177"/>
      <c r="G7972" s="173"/>
      <c r="H7972" s="173"/>
      <c r="I7972" s="173"/>
      <c r="J7972" s="173"/>
      <c r="K7972" s="178"/>
    </row>
    <row r="7973" spans="1:11" ht="14.25" customHeight="1">
      <c r="A7973" s="177"/>
      <c r="B7973" s="282"/>
      <c r="C7973" s="173"/>
      <c r="D7973" s="173"/>
      <c r="E7973" s="177"/>
      <c r="F7973" s="177"/>
      <c r="G7973" s="173"/>
      <c r="H7973" s="173"/>
      <c r="I7973" s="173"/>
      <c r="J7973" s="173"/>
      <c r="K7973" s="178"/>
    </row>
    <row r="7974" spans="1:11" ht="14.25" customHeight="1">
      <c r="A7974" s="177"/>
      <c r="B7974" s="282"/>
      <c r="C7974" s="173"/>
      <c r="D7974" s="173"/>
      <c r="E7974" s="177"/>
      <c r="F7974" s="177"/>
      <c r="G7974" s="173"/>
      <c r="H7974" s="173"/>
      <c r="I7974" s="173"/>
      <c r="J7974" s="173"/>
      <c r="K7974" s="178"/>
    </row>
    <row r="7975" spans="1:11" ht="14.25" customHeight="1">
      <c r="A7975" s="177"/>
      <c r="B7975" s="282"/>
      <c r="C7975" s="173"/>
      <c r="D7975" s="173"/>
      <c r="E7975" s="177"/>
      <c r="F7975" s="177"/>
      <c r="G7975" s="173"/>
      <c r="H7975" s="173"/>
      <c r="I7975" s="173"/>
      <c r="J7975" s="173"/>
      <c r="K7975" s="178"/>
    </row>
    <row r="7976" spans="1:11" ht="14.25" customHeight="1">
      <c r="A7976" s="177"/>
      <c r="B7976" s="282"/>
      <c r="C7976" s="173"/>
      <c r="D7976" s="173"/>
      <c r="E7976" s="177"/>
      <c r="F7976" s="177"/>
      <c r="G7976" s="173"/>
      <c r="H7976" s="173"/>
      <c r="I7976" s="173"/>
      <c r="J7976" s="173"/>
      <c r="K7976" s="178"/>
    </row>
    <row r="7977" spans="1:11" ht="14.25" customHeight="1">
      <c r="A7977" s="177"/>
      <c r="B7977" s="282"/>
      <c r="C7977" s="173"/>
      <c r="D7977" s="173"/>
      <c r="E7977" s="177"/>
      <c r="F7977" s="177"/>
      <c r="G7977" s="173"/>
      <c r="H7977" s="173"/>
      <c r="I7977" s="173"/>
      <c r="J7977" s="173"/>
      <c r="K7977" s="178"/>
    </row>
    <row r="7978" spans="1:11" ht="14.25" customHeight="1">
      <c r="A7978" s="177"/>
      <c r="B7978" s="282"/>
      <c r="C7978" s="173"/>
      <c r="D7978" s="173"/>
      <c r="E7978" s="177"/>
      <c r="F7978" s="177"/>
      <c r="G7978" s="173"/>
      <c r="H7978" s="173"/>
      <c r="I7978" s="173"/>
      <c r="J7978" s="173"/>
      <c r="K7978" s="178"/>
    </row>
    <row r="7979" spans="1:11" ht="14.25" customHeight="1">
      <c r="A7979" s="177"/>
      <c r="B7979" s="282"/>
      <c r="C7979" s="173"/>
      <c r="D7979" s="173"/>
      <c r="E7979" s="177"/>
      <c r="F7979" s="177"/>
      <c r="G7979" s="173"/>
      <c r="H7979" s="173"/>
      <c r="I7979" s="173"/>
      <c r="J7979" s="173"/>
      <c r="K7979" s="178"/>
    </row>
    <row r="7980" spans="1:11" ht="14.25" customHeight="1">
      <c r="A7980" s="177"/>
      <c r="B7980" s="282"/>
      <c r="C7980" s="173"/>
      <c r="D7980" s="173"/>
      <c r="E7980" s="177"/>
      <c r="F7980" s="177"/>
      <c r="G7980" s="173"/>
      <c r="H7980" s="173"/>
      <c r="I7980" s="173"/>
      <c r="J7980" s="173"/>
      <c r="K7980" s="178"/>
    </row>
    <row r="7981" spans="1:11" ht="14.25" customHeight="1">
      <c r="A7981" s="177"/>
      <c r="B7981" s="282"/>
      <c r="C7981" s="173"/>
      <c r="D7981" s="173"/>
      <c r="E7981" s="177"/>
      <c r="F7981" s="177"/>
      <c r="G7981" s="173"/>
      <c r="H7981" s="173"/>
      <c r="I7981" s="173"/>
      <c r="J7981" s="173"/>
      <c r="K7981" s="178"/>
    </row>
    <row r="7982" spans="1:11" ht="14.25" customHeight="1">
      <c r="A7982" s="177"/>
      <c r="B7982" s="282"/>
      <c r="C7982" s="173"/>
      <c r="D7982" s="173"/>
      <c r="E7982" s="177"/>
      <c r="F7982" s="177"/>
      <c r="G7982" s="173"/>
      <c r="H7982" s="173"/>
      <c r="I7982" s="173"/>
      <c r="J7982" s="173"/>
      <c r="K7982" s="178"/>
    </row>
    <row r="7983" spans="1:11" ht="14.25" customHeight="1">
      <c r="A7983" s="177"/>
      <c r="B7983" s="282"/>
      <c r="C7983" s="173"/>
      <c r="D7983" s="173"/>
      <c r="E7983" s="177"/>
      <c r="F7983" s="177"/>
      <c r="G7983" s="173"/>
      <c r="H7983" s="173"/>
      <c r="I7983" s="173"/>
      <c r="J7983" s="173"/>
      <c r="K7983" s="178"/>
    </row>
    <row r="7984" spans="1:11" ht="14.25" customHeight="1">
      <c r="A7984" s="177"/>
      <c r="B7984" s="282"/>
      <c r="C7984" s="173"/>
      <c r="D7984" s="173"/>
      <c r="E7984" s="177"/>
      <c r="F7984" s="177"/>
      <c r="G7984" s="173"/>
      <c r="H7984" s="173"/>
      <c r="I7984" s="173"/>
      <c r="J7984" s="173"/>
      <c r="K7984" s="178"/>
    </row>
    <row r="7985" spans="1:11" ht="14.25" customHeight="1">
      <c r="A7985" s="177"/>
      <c r="B7985" s="282"/>
      <c r="C7985" s="173"/>
      <c r="D7985" s="173"/>
      <c r="E7985" s="177"/>
      <c r="F7985" s="177"/>
      <c r="G7985" s="173"/>
      <c r="H7985" s="173"/>
      <c r="I7985" s="173"/>
      <c r="J7985" s="173"/>
      <c r="K7985" s="178"/>
    </row>
    <row r="7986" spans="1:11" ht="14.25" customHeight="1">
      <c r="A7986" s="177"/>
      <c r="B7986" s="282"/>
      <c r="C7986" s="173"/>
      <c r="D7986" s="173"/>
      <c r="E7986" s="177"/>
      <c r="F7986" s="177"/>
      <c r="G7986" s="173"/>
      <c r="H7986" s="173"/>
      <c r="I7986" s="173"/>
      <c r="J7986" s="173"/>
      <c r="K7986" s="178"/>
    </row>
    <row r="7987" spans="1:11" ht="14.25" customHeight="1">
      <c r="A7987" s="177"/>
      <c r="B7987" s="282"/>
      <c r="C7987" s="173"/>
      <c r="D7987" s="173"/>
      <c r="E7987" s="177"/>
      <c r="F7987" s="177"/>
      <c r="G7987" s="173"/>
      <c r="H7987" s="173"/>
      <c r="I7987" s="173"/>
      <c r="J7987" s="173"/>
      <c r="K7987" s="178"/>
    </row>
    <row r="7988" spans="1:11" ht="14.25" customHeight="1">
      <c r="A7988" s="177"/>
      <c r="B7988" s="282"/>
      <c r="C7988" s="173"/>
      <c r="D7988" s="173"/>
      <c r="E7988" s="177"/>
      <c r="F7988" s="177"/>
      <c r="G7988" s="173"/>
      <c r="H7988" s="173"/>
      <c r="I7988" s="173"/>
      <c r="J7988" s="173"/>
      <c r="K7988" s="178"/>
    </row>
    <row r="7989" spans="1:11" ht="14.25" customHeight="1">
      <c r="A7989" s="177"/>
      <c r="B7989" s="282"/>
      <c r="C7989" s="173"/>
      <c r="D7989" s="173"/>
      <c r="E7989" s="177"/>
      <c r="F7989" s="177"/>
      <c r="G7989" s="173"/>
      <c r="H7989" s="173"/>
      <c r="I7989" s="173"/>
      <c r="J7989" s="173"/>
      <c r="K7989" s="178"/>
    </row>
    <row r="7990" spans="1:11" ht="14.25" customHeight="1">
      <c r="A7990" s="177"/>
      <c r="B7990" s="282"/>
      <c r="C7990" s="173"/>
      <c r="D7990" s="173"/>
      <c r="E7990" s="177"/>
      <c r="F7990" s="177"/>
      <c r="G7990" s="173"/>
      <c r="H7990" s="173"/>
      <c r="I7990" s="173"/>
      <c r="J7990" s="173"/>
      <c r="K7990" s="178"/>
    </row>
    <row r="7991" spans="1:11" ht="14.25" customHeight="1">
      <c r="A7991" s="177"/>
      <c r="B7991" s="282"/>
      <c r="C7991" s="173"/>
      <c r="D7991" s="173"/>
      <c r="E7991" s="177"/>
      <c r="F7991" s="177"/>
      <c r="G7991" s="173"/>
      <c r="H7991" s="173"/>
      <c r="I7991" s="173"/>
      <c r="J7991" s="173"/>
      <c r="K7991" s="178"/>
    </row>
    <row r="7992" spans="1:11" ht="14.25" customHeight="1">
      <c r="A7992" s="177"/>
      <c r="B7992" s="282"/>
      <c r="C7992" s="173"/>
      <c r="D7992" s="173"/>
      <c r="E7992" s="177"/>
      <c r="F7992" s="177"/>
      <c r="G7992" s="173"/>
      <c r="H7992" s="173"/>
      <c r="I7992" s="173"/>
      <c r="J7992" s="173"/>
      <c r="K7992" s="178"/>
    </row>
    <row r="7993" spans="1:11" ht="14.25" customHeight="1">
      <c r="A7993" s="177"/>
      <c r="B7993" s="282"/>
      <c r="C7993" s="173"/>
      <c r="D7993" s="173"/>
      <c r="E7993" s="177"/>
      <c r="F7993" s="177"/>
      <c r="G7993" s="173"/>
      <c r="H7993" s="173"/>
      <c r="I7993" s="173"/>
      <c r="J7993" s="173"/>
      <c r="K7993" s="178"/>
    </row>
    <row r="7994" spans="1:11" ht="14.25" customHeight="1">
      <c r="A7994" s="177"/>
      <c r="B7994" s="282"/>
      <c r="C7994" s="173"/>
      <c r="D7994" s="173"/>
      <c r="E7994" s="177"/>
      <c r="F7994" s="177"/>
      <c r="G7994" s="173"/>
      <c r="H7994" s="173"/>
      <c r="I7994" s="173"/>
      <c r="J7994" s="173"/>
      <c r="K7994" s="178"/>
    </row>
    <row r="7995" spans="1:11" ht="14.25" customHeight="1">
      <c r="A7995" s="177"/>
      <c r="B7995" s="282"/>
      <c r="C7995" s="173"/>
      <c r="D7995" s="173"/>
      <c r="E7995" s="177"/>
      <c r="F7995" s="177"/>
      <c r="G7995" s="173"/>
      <c r="H7995" s="173"/>
      <c r="I7995" s="173"/>
      <c r="J7995" s="173"/>
      <c r="K7995" s="178"/>
    </row>
    <row r="7996" spans="1:11" ht="14.25" customHeight="1">
      <c r="A7996" s="177"/>
      <c r="B7996" s="282"/>
      <c r="C7996" s="173"/>
      <c r="D7996" s="173"/>
      <c r="E7996" s="177"/>
      <c r="F7996" s="177"/>
      <c r="G7996" s="173"/>
      <c r="H7996" s="173"/>
      <c r="I7996" s="173"/>
      <c r="J7996" s="173"/>
      <c r="K7996" s="178"/>
    </row>
    <row r="7997" spans="1:11" ht="14.25" customHeight="1">
      <c r="A7997" s="177"/>
      <c r="B7997" s="282"/>
      <c r="C7997" s="173"/>
      <c r="D7997" s="173"/>
      <c r="E7997" s="177"/>
      <c r="F7997" s="177"/>
      <c r="G7997" s="173"/>
      <c r="H7997" s="173"/>
      <c r="I7997" s="173"/>
      <c r="J7997" s="173"/>
      <c r="K7997" s="178"/>
    </row>
    <row r="7998" spans="1:11" ht="14.25" customHeight="1">
      <c r="A7998" s="177"/>
      <c r="B7998" s="282"/>
      <c r="C7998" s="173"/>
      <c r="D7998" s="173"/>
      <c r="E7998" s="177"/>
      <c r="F7998" s="177"/>
      <c r="G7998" s="173"/>
      <c r="H7998" s="173"/>
      <c r="I7998" s="173"/>
      <c r="J7998" s="173"/>
      <c r="K7998" s="178"/>
    </row>
    <row r="7999" spans="1:11" ht="14.25" customHeight="1">
      <c r="A7999" s="177"/>
      <c r="B7999" s="282"/>
      <c r="C7999" s="173"/>
      <c r="D7999" s="173"/>
      <c r="E7999" s="177"/>
      <c r="F7999" s="177"/>
      <c r="G7999" s="173"/>
      <c r="H7999" s="173"/>
      <c r="I7999" s="173"/>
      <c r="J7999" s="173"/>
      <c r="K7999" s="178"/>
    </row>
    <row r="8000" spans="1:11" ht="14.25" customHeight="1">
      <c r="A8000" s="177"/>
      <c r="B8000" s="282"/>
      <c r="C8000" s="173"/>
      <c r="D8000" s="173"/>
      <c r="E8000" s="177"/>
      <c r="F8000" s="177"/>
      <c r="G8000" s="173"/>
      <c r="H8000" s="173"/>
      <c r="I8000" s="173"/>
      <c r="J8000" s="173"/>
      <c r="K8000" s="178"/>
    </row>
    <row r="8001" spans="1:11" ht="14.25" customHeight="1">
      <c r="A8001" s="177"/>
      <c r="B8001" s="282"/>
      <c r="C8001" s="173"/>
      <c r="D8001" s="173"/>
      <c r="E8001" s="177"/>
      <c r="F8001" s="177"/>
      <c r="G8001" s="173"/>
      <c r="H8001" s="173"/>
      <c r="I8001" s="173"/>
      <c r="J8001" s="173"/>
      <c r="K8001" s="178"/>
    </row>
    <row r="8002" spans="1:11" ht="14.25" customHeight="1">
      <c r="A8002" s="177"/>
      <c r="B8002" s="282"/>
      <c r="C8002" s="173"/>
      <c r="D8002" s="173"/>
      <c r="E8002" s="177"/>
      <c r="F8002" s="177"/>
      <c r="G8002" s="173"/>
      <c r="H8002" s="173"/>
      <c r="I8002" s="173"/>
      <c r="J8002" s="173"/>
      <c r="K8002" s="178"/>
    </row>
    <row r="8003" spans="1:11" ht="14.25" customHeight="1">
      <c r="A8003" s="177"/>
      <c r="B8003" s="282"/>
      <c r="C8003" s="173"/>
      <c r="D8003" s="173"/>
      <c r="E8003" s="177"/>
      <c r="F8003" s="177"/>
      <c r="G8003" s="173"/>
      <c r="H8003" s="173"/>
      <c r="I8003" s="173"/>
      <c r="J8003" s="173"/>
      <c r="K8003" s="178"/>
    </row>
    <row r="8004" spans="1:11" ht="14.25" customHeight="1">
      <c r="A8004" s="177"/>
      <c r="B8004" s="282"/>
      <c r="C8004" s="173"/>
      <c r="D8004" s="173"/>
      <c r="E8004" s="177"/>
      <c r="F8004" s="177"/>
      <c r="G8004" s="173"/>
      <c r="H8004" s="173"/>
      <c r="I8004" s="173"/>
      <c r="J8004" s="173"/>
      <c r="K8004" s="178"/>
    </row>
    <row r="8005" spans="1:11" ht="14.25" customHeight="1">
      <c r="A8005" s="177"/>
      <c r="B8005" s="282"/>
      <c r="C8005" s="173"/>
      <c r="D8005" s="173"/>
      <c r="E8005" s="177"/>
      <c r="F8005" s="177"/>
      <c r="G8005" s="173"/>
      <c r="H8005" s="173"/>
      <c r="I8005" s="173"/>
      <c r="J8005" s="173"/>
      <c r="K8005" s="178"/>
    </row>
    <row r="8006" spans="1:11" ht="14.25" customHeight="1">
      <c r="A8006" s="177"/>
      <c r="B8006" s="282"/>
      <c r="C8006" s="173"/>
      <c r="D8006" s="173"/>
      <c r="E8006" s="177"/>
      <c r="F8006" s="177"/>
      <c r="G8006" s="173"/>
      <c r="H8006" s="173"/>
      <c r="I8006" s="173"/>
      <c r="J8006" s="173"/>
      <c r="K8006" s="178"/>
    </row>
    <row r="8007" spans="1:11" ht="14.25" customHeight="1">
      <c r="A8007" s="177"/>
      <c r="B8007" s="282"/>
      <c r="C8007" s="173"/>
      <c r="D8007" s="173"/>
      <c r="E8007" s="177"/>
      <c r="F8007" s="177"/>
      <c r="G8007" s="173"/>
      <c r="H8007" s="173"/>
      <c r="I8007" s="173"/>
      <c r="J8007" s="173"/>
      <c r="K8007" s="178"/>
    </row>
    <row r="8008" spans="1:11" ht="14.25" customHeight="1">
      <c r="A8008" s="177"/>
      <c r="B8008" s="282"/>
      <c r="C8008" s="173"/>
      <c r="D8008" s="173"/>
      <c r="E8008" s="177"/>
      <c r="F8008" s="177"/>
      <c r="G8008" s="173"/>
      <c r="H8008" s="173"/>
      <c r="I8008" s="173"/>
      <c r="J8008" s="173"/>
      <c r="K8008" s="178"/>
    </row>
    <row r="8009" spans="1:11" ht="14.25" customHeight="1">
      <c r="A8009" s="177"/>
      <c r="B8009" s="282"/>
      <c r="C8009" s="173"/>
      <c r="D8009" s="173"/>
      <c r="E8009" s="177"/>
      <c r="F8009" s="177"/>
      <c r="G8009" s="173"/>
      <c r="H8009" s="173"/>
      <c r="I8009" s="173"/>
      <c r="J8009" s="173"/>
      <c r="K8009" s="178"/>
    </row>
    <row r="8010" spans="1:11" ht="14.25" customHeight="1">
      <c r="A8010" s="177"/>
      <c r="B8010" s="282"/>
      <c r="C8010" s="173"/>
      <c r="D8010" s="173"/>
      <c r="E8010" s="177"/>
      <c r="F8010" s="177"/>
      <c r="G8010" s="173"/>
      <c r="H8010" s="173"/>
      <c r="I8010" s="173"/>
      <c r="J8010" s="173"/>
      <c r="K8010" s="178"/>
    </row>
    <row r="8011" spans="1:11" ht="14.25" customHeight="1">
      <c r="A8011" s="177"/>
      <c r="B8011" s="282"/>
      <c r="C8011" s="173"/>
      <c r="D8011" s="173"/>
      <c r="E8011" s="177"/>
      <c r="F8011" s="177"/>
      <c r="G8011" s="173"/>
      <c r="H8011" s="173"/>
      <c r="I8011" s="173"/>
      <c r="J8011" s="173"/>
      <c r="K8011" s="178"/>
    </row>
    <row r="8012" spans="1:11" ht="14.25" customHeight="1">
      <c r="A8012" s="177"/>
      <c r="B8012" s="282"/>
      <c r="C8012" s="173"/>
      <c r="D8012" s="173"/>
      <c r="E8012" s="177"/>
      <c r="F8012" s="177"/>
      <c r="G8012" s="173"/>
      <c r="H8012" s="173"/>
      <c r="I8012" s="173"/>
      <c r="J8012" s="173"/>
      <c r="K8012" s="178"/>
    </row>
    <row r="8013" spans="1:11" ht="14.25" customHeight="1">
      <c r="A8013" s="177"/>
      <c r="B8013" s="282"/>
      <c r="C8013" s="173"/>
      <c r="D8013" s="173"/>
      <c r="E8013" s="177"/>
      <c r="F8013" s="177"/>
      <c r="G8013" s="173"/>
      <c r="H8013" s="173"/>
      <c r="I8013" s="173"/>
      <c r="J8013" s="173"/>
      <c r="K8013" s="178"/>
    </row>
    <row r="8014" spans="1:11" ht="14.25" customHeight="1">
      <c r="A8014" s="177"/>
      <c r="B8014" s="282"/>
      <c r="C8014" s="173"/>
      <c r="D8014" s="173"/>
      <c r="E8014" s="177"/>
      <c r="F8014" s="177"/>
      <c r="G8014" s="173"/>
      <c r="H8014" s="173"/>
      <c r="I8014" s="173"/>
      <c r="J8014" s="173"/>
      <c r="K8014" s="178"/>
    </row>
    <row r="8015" spans="1:11" ht="14.25" customHeight="1">
      <c r="A8015" s="177"/>
      <c r="B8015" s="282"/>
      <c r="C8015" s="173"/>
      <c r="D8015" s="173"/>
      <c r="E8015" s="177"/>
      <c r="F8015" s="177"/>
      <c r="G8015" s="173"/>
      <c r="H8015" s="173"/>
      <c r="I8015" s="173"/>
      <c r="J8015" s="173"/>
      <c r="K8015" s="178"/>
    </row>
    <row r="8016" spans="1:11" ht="14.25" customHeight="1">
      <c r="A8016" s="177"/>
      <c r="B8016" s="282"/>
      <c r="C8016" s="173"/>
      <c r="D8016" s="173"/>
      <c r="E8016" s="177"/>
      <c r="F8016" s="177"/>
      <c r="G8016" s="173"/>
      <c r="H8016" s="173"/>
      <c r="I8016" s="173"/>
      <c r="J8016" s="173"/>
      <c r="K8016" s="178"/>
    </row>
    <row r="8017" spans="1:11" ht="14.25" customHeight="1">
      <c r="A8017" s="177"/>
      <c r="B8017" s="282"/>
      <c r="C8017" s="173"/>
      <c r="D8017" s="173"/>
      <c r="E8017" s="177"/>
      <c r="F8017" s="177"/>
      <c r="G8017" s="173"/>
      <c r="H8017" s="173"/>
      <c r="I8017" s="173"/>
      <c r="J8017" s="173"/>
      <c r="K8017" s="178"/>
    </row>
    <row r="8018" spans="1:11" ht="14.25" customHeight="1">
      <c r="A8018" s="177"/>
      <c r="B8018" s="282"/>
      <c r="C8018" s="173"/>
      <c r="D8018" s="173"/>
      <c r="E8018" s="177"/>
      <c r="F8018" s="177"/>
      <c r="G8018" s="173"/>
      <c r="H8018" s="173"/>
      <c r="I8018" s="173"/>
      <c r="J8018" s="173"/>
      <c r="K8018" s="178"/>
    </row>
    <row r="8019" spans="1:11" ht="14.25" customHeight="1">
      <c r="A8019" s="177"/>
      <c r="B8019" s="282"/>
      <c r="C8019" s="173"/>
      <c r="D8019" s="173"/>
      <c r="E8019" s="177"/>
      <c r="F8019" s="177"/>
      <c r="G8019" s="173"/>
      <c r="H8019" s="173"/>
      <c r="I8019" s="173"/>
      <c r="J8019" s="173"/>
      <c r="K8019" s="178"/>
    </row>
    <row r="8020" spans="1:11" ht="14.25" customHeight="1">
      <c r="A8020" s="177"/>
      <c r="B8020" s="282"/>
      <c r="C8020" s="173"/>
      <c r="D8020" s="173"/>
      <c r="E8020" s="177"/>
      <c r="F8020" s="177"/>
      <c r="G8020" s="173"/>
      <c r="H8020" s="173"/>
      <c r="I8020" s="173"/>
      <c r="J8020" s="173"/>
      <c r="K8020" s="178"/>
    </row>
    <row r="8021" spans="1:11" ht="14.25" customHeight="1">
      <c r="A8021" s="177"/>
      <c r="B8021" s="282"/>
      <c r="C8021" s="173"/>
      <c r="D8021" s="173"/>
      <c r="E8021" s="177"/>
      <c r="F8021" s="177"/>
      <c r="G8021" s="173"/>
      <c r="H8021" s="173"/>
      <c r="I8021" s="173"/>
      <c r="J8021" s="173"/>
      <c r="K8021" s="178"/>
    </row>
    <row r="8022" spans="1:11" ht="14.25" customHeight="1">
      <c r="A8022" s="177"/>
      <c r="B8022" s="282"/>
      <c r="C8022" s="173"/>
      <c r="D8022" s="173"/>
      <c r="E8022" s="177"/>
      <c r="F8022" s="177"/>
      <c r="G8022" s="173"/>
      <c r="H8022" s="173"/>
      <c r="I8022" s="173"/>
      <c r="J8022" s="173"/>
      <c r="K8022" s="178"/>
    </row>
    <row r="8023" spans="1:11" ht="14.25" customHeight="1">
      <c r="A8023" s="177"/>
      <c r="B8023" s="282"/>
      <c r="C8023" s="173"/>
      <c r="D8023" s="173"/>
      <c r="E8023" s="177"/>
      <c r="F8023" s="177"/>
      <c r="G8023" s="173"/>
      <c r="H8023" s="173"/>
      <c r="I8023" s="173"/>
      <c r="J8023" s="173"/>
      <c r="K8023" s="178"/>
    </row>
    <row r="8024" spans="1:11" ht="14.25" customHeight="1">
      <c r="A8024" s="177"/>
      <c r="B8024" s="282"/>
      <c r="C8024" s="173"/>
      <c r="D8024" s="173"/>
      <c r="E8024" s="177"/>
      <c r="F8024" s="177"/>
      <c r="G8024" s="173"/>
      <c r="H8024" s="173"/>
      <c r="I8024" s="173"/>
      <c r="J8024" s="173"/>
      <c r="K8024" s="178"/>
    </row>
    <row r="8025" spans="1:11" ht="14.25" customHeight="1">
      <c r="A8025" s="177"/>
      <c r="B8025" s="282"/>
      <c r="C8025" s="173"/>
      <c r="D8025" s="173"/>
      <c r="E8025" s="177"/>
      <c r="F8025" s="177"/>
      <c r="G8025" s="173"/>
      <c r="H8025" s="173"/>
      <c r="I8025" s="173"/>
      <c r="J8025" s="173"/>
      <c r="K8025" s="178"/>
    </row>
    <row r="8026" spans="1:11" ht="14.25" customHeight="1">
      <c r="A8026" s="177"/>
      <c r="B8026" s="282"/>
      <c r="C8026" s="173"/>
      <c r="D8026" s="173"/>
      <c r="E8026" s="177"/>
      <c r="F8026" s="177"/>
      <c r="G8026" s="173"/>
      <c r="H8026" s="173"/>
      <c r="I8026" s="173"/>
      <c r="J8026" s="173"/>
      <c r="K8026" s="178"/>
    </row>
    <row r="8027" spans="1:11" ht="14.25" customHeight="1">
      <c r="A8027" s="177"/>
      <c r="B8027" s="282"/>
      <c r="C8027" s="173"/>
      <c r="D8027" s="173"/>
      <c r="E8027" s="177"/>
      <c r="F8027" s="177"/>
      <c r="G8027" s="173"/>
      <c r="H8027" s="173"/>
      <c r="I8027" s="173"/>
      <c r="J8027" s="173"/>
      <c r="K8027" s="178"/>
    </row>
    <row r="8028" spans="1:11" ht="14.25" customHeight="1">
      <c r="A8028" s="177"/>
      <c r="B8028" s="282"/>
      <c r="C8028" s="173"/>
      <c r="D8028" s="173"/>
      <c r="E8028" s="177"/>
      <c r="F8028" s="177"/>
      <c r="G8028" s="173"/>
      <c r="H8028" s="173"/>
      <c r="I8028" s="173"/>
      <c r="J8028" s="173"/>
      <c r="K8028" s="178"/>
    </row>
    <row r="8029" spans="1:11" ht="14.25" customHeight="1">
      <c r="A8029" s="177"/>
      <c r="B8029" s="282"/>
      <c r="C8029" s="173"/>
      <c r="D8029" s="173"/>
      <c r="E8029" s="177"/>
      <c r="F8029" s="177"/>
      <c r="G8029" s="173"/>
      <c r="H8029" s="173"/>
      <c r="I8029" s="173"/>
      <c r="J8029" s="173"/>
      <c r="K8029" s="178"/>
    </row>
    <row r="8030" spans="1:11" ht="14.25" customHeight="1">
      <c r="A8030" s="177"/>
      <c r="B8030" s="282"/>
      <c r="C8030" s="173"/>
      <c r="D8030" s="173"/>
      <c r="E8030" s="177"/>
      <c r="F8030" s="177"/>
      <c r="G8030" s="173"/>
      <c r="H8030" s="173"/>
      <c r="I8030" s="173"/>
      <c r="J8030" s="173"/>
      <c r="K8030" s="178"/>
    </row>
    <row r="8031" spans="1:11" ht="14.25" customHeight="1">
      <c r="A8031" s="177"/>
      <c r="B8031" s="282"/>
      <c r="C8031" s="173"/>
      <c r="D8031" s="173"/>
      <c r="E8031" s="177"/>
      <c r="F8031" s="177"/>
      <c r="G8031" s="173"/>
      <c r="H8031" s="173"/>
      <c r="I8031" s="173"/>
      <c r="J8031" s="173"/>
      <c r="K8031" s="178"/>
    </row>
    <row r="8032" spans="1:11" ht="14.25" customHeight="1">
      <c r="A8032" s="177"/>
      <c r="B8032" s="282"/>
      <c r="C8032" s="173"/>
      <c r="D8032" s="173"/>
      <c r="E8032" s="177"/>
      <c r="F8032" s="177"/>
      <c r="G8032" s="173"/>
      <c r="H8032" s="173"/>
      <c r="I8032" s="173"/>
      <c r="J8032" s="173"/>
      <c r="K8032" s="178"/>
    </row>
    <row r="8033" spans="1:11" ht="14.25" customHeight="1">
      <c r="A8033" s="177"/>
      <c r="B8033" s="282"/>
      <c r="C8033" s="173"/>
      <c r="D8033" s="173"/>
      <c r="E8033" s="177"/>
      <c r="F8033" s="177"/>
      <c r="G8033" s="173"/>
      <c r="H8033" s="173"/>
      <c r="I8033" s="173"/>
      <c r="J8033" s="173"/>
      <c r="K8033" s="178"/>
    </row>
    <row r="8034" spans="1:11" ht="14.25" customHeight="1">
      <c r="A8034" s="177"/>
      <c r="B8034" s="282"/>
      <c r="C8034" s="173"/>
      <c r="D8034" s="173"/>
      <c r="E8034" s="177"/>
      <c r="F8034" s="177"/>
      <c r="G8034" s="173"/>
      <c r="H8034" s="173"/>
      <c r="I8034" s="173"/>
      <c r="J8034" s="173"/>
      <c r="K8034" s="178"/>
    </row>
    <row r="8035" spans="1:11" ht="14.25" customHeight="1">
      <c r="A8035" s="177"/>
      <c r="B8035" s="282"/>
      <c r="C8035" s="173"/>
      <c r="D8035" s="173"/>
      <c r="E8035" s="177"/>
      <c r="F8035" s="177"/>
      <c r="G8035" s="173"/>
      <c r="H8035" s="173"/>
      <c r="I8035" s="173"/>
      <c r="J8035" s="173"/>
      <c r="K8035" s="178"/>
    </row>
    <row r="8036" spans="1:11" ht="14.25" customHeight="1">
      <c r="A8036" s="177"/>
      <c r="B8036" s="282"/>
      <c r="C8036" s="173"/>
      <c r="D8036" s="173"/>
      <c r="E8036" s="177"/>
      <c r="F8036" s="177"/>
      <c r="G8036" s="173"/>
      <c r="H8036" s="173"/>
      <c r="I8036" s="173"/>
      <c r="J8036" s="173"/>
      <c r="K8036" s="178"/>
    </row>
    <row r="8037" spans="1:11" ht="14.25" customHeight="1">
      <c r="A8037" s="177"/>
      <c r="B8037" s="282"/>
      <c r="C8037" s="173"/>
      <c r="D8037" s="173"/>
      <c r="E8037" s="177"/>
      <c r="F8037" s="177"/>
      <c r="G8037" s="173"/>
      <c r="H8037" s="173"/>
      <c r="I8037" s="173"/>
      <c r="J8037" s="173"/>
      <c r="K8037" s="178"/>
    </row>
    <row r="8038" spans="1:11" ht="14.25" customHeight="1">
      <c r="A8038" s="177"/>
      <c r="B8038" s="282"/>
      <c r="C8038" s="173"/>
      <c r="D8038" s="173"/>
      <c r="E8038" s="177"/>
      <c r="F8038" s="177"/>
      <c r="G8038" s="173"/>
      <c r="H8038" s="173"/>
      <c r="I8038" s="173"/>
      <c r="J8038" s="173"/>
      <c r="K8038" s="178"/>
    </row>
    <row r="8039" spans="1:11" ht="14.25" customHeight="1">
      <c r="A8039" s="177"/>
      <c r="B8039" s="282"/>
      <c r="C8039" s="173"/>
      <c r="D8039" s="173"/>
      <c r="E8039" s="177"/>
      <c r="F8039" s="177"/>
      <c r="G8039" s="173"/>
      <c r="H8039" s="173"/>
      <c r="I8039" s="173"/>
      <c r="J8039" s="173"/>
      <c r="K8039" s="178"/>
    </row>
    <row r="8040" spans="1:11" ht="14.25" customHeight="1">
      <c r="A8040" s="177"/>
      <c r="B8040" s="282"/>
      <c r="C8040" s="173"/>
      <c r="D8040" s="173"/>
      <c r="E8040" s="177"/>
      <c r="F8040" s="177"/>
      <c r="G8040" s="173"/>
      <c r="H8040" s="173"/>
      <c r="I8040" s="173"/>
      <c r="J8040" s="173"/>
      <c r="K8040" s="178"/>
    </row>
    <row r="8041" spans="1:11" ht="14.25" customHeight="1">
      <c r="A8041" s="177"/>
      <c r="B8041" s="282"/>
      <c r="C8041" s="173"/>
      <c r="D8041" s="173"/>
      <c r="E8041" s="177"/>
      <c r="F8041" s="177"/>
      <c r="G8041" s="173"/>
      <c r="H8041" s="173"/>
      <c r="I8041" s="173"/>
      <c r="J8041" s="173"/>
      <c r="K8041" s="178"/>
    </row>
    <row r="8042" spans="1:11" ht="14.25" customHeight="1">
      <c r="A8042" s="177"/>
      <c r="B8042" s="282"/>
      <c r="C8042" s="173"/>
      <c r="D8042" s="173"/>
      <c r="E8042" s="177"/>
      <c r="F8042" s="177"/>
      <c r="G8042" s="173"/>
      <c r="H8042" s="173"/>
      <c r="I8042" s="173"/>
      <c r="J8042" s="173"/>
      <c r="K8042" s="178"/>
    </row>
    <row r="8043" spans="1:11" ht="14.25" customHeight="1">
      <c r="A8043" s="177"/>
      <c r="B8043" s="282"/>
      <c r="C8043" s="173"/>
      <c r="D8043" s="173"/>
      <c r="E8043" s="177"/>
      <c r="F8043" s="177"/>
      <c r="G8043" s="173"/>
      <c r="H8043" s="173"/>
      <c r="I8043" s="173"/>
      <c r="J8043" s="173"/>
      <c r="K8043" s="178"/>
    </row>
    <row r="8044" spans="1:11" ht="14.25" customHeight="1">
      <c r="A8044" s="177"/>
      <c r="B8044" s="282"/>
      <c r="C8044" s="173"/>
      <c r="D8044" s="173"/>
      <c r="E8044" s="177"/>
      <c r="F8044" s="177"/>
      <c r="G8044" s="173"/>
      <c r="H8044" s="173"/>
      <c r="I8044" s="173"/>
      <c r="J8044" s="173"/>
      <c r="K8044" s="178"/>
    </row>
    <row r="8045" spans="1:11" ht="14.25" customHeight="1">
      <c r="A8045" s="177"/>
      <c r="B8045" s="282"/>
      <c r="C8045" s="173"/>
      <c r="D8045" s="173"/>
      <c r="E8045" s="177"/>
      <c r="F8045" s="177"/>
      <c r="G8045" s="173"/>
      <c r="H8045" s="173"/>
      <c r="I8045" s="173"/>
      <c r="J8045" s="173"/>
      <c r="K8045" s="178"/>
    </row>
    <row r="8046" spans="1:11" ht="14.25" customHeight="1">
      <c r="A8046" s="177"/>
      <c r="B8046" s="282"/>
      <c r="C8046" s="173"/>
      <c r="D8046" s="173"/>
      <c r="E8046" s="177"/>
      <c r="F8046" s="177"/>
      <c r="G8046" s="173"/>
      <c r="H8046" s="173"/>
      <c r="I8046" s="173"/>
      <c r="J8046" s="173"/>
      <c r="K8046" s="178"/>
    </row>
    <row r="8047" spans="1:11" ht="14.25" customHeight="1">
      <c r="A8047" s="177"/>
      <c r="B8047" s="282"/>
      <c r="C8047" s="173"/>
      <c r="D8047" s="173"/>
      <c r="E8047" s="177"/>
      <c r="F8047" s="177"/>
      <c r="G8047" s="173"/>
      <c r="H8047" s="173"/>
      <c r="I8047" s="173"/>
      <c r="J8047" s="173"/>
      <c r="K8047" s="178"/>
    </row>
    <row r="8048" spans="1:11" ht="14.25" customHeight="1">
      <c r="A8048" s="177"/>
      <c r="B8048" s="282"/>
      <c r="C8048" s="173"/>
      <c r="D8048" s="173"/>
      <c r="E8048" s="177"/>
      <c r="F8048" s="177"/>
      <c r="G8048" s="173"/>
      <c r="H8048" s="173"/>
      <c r="I8048" s="173"/>
      <c r="J8048" s="173"/>
      <c r="K8048" s="178"/>
    </row>
    <row r="8049" spans="1:11" ht="14.25" customHeight="1">
      <c r="A8049" s="177"/>
      <c r="B8049" s="282"/>
      <c r="C8049" s="173"/>
      <c r="D8049" s="173"/>
      <c r="E8049" s="177"/>
      <c r="F8049" s="177"/>
      <c r="G8049" s="173"/>
      <c r="H8049" s="173"/>
      <c r="I8049" s="173"/>
      <c r="J8049" s="173"/>
      <c r="K8049" s="178"/>
    </row>
    <row r="8050" spans="1:11" ht="14.25" customHeight="1">
      <c r="A8050" s="177"/>
      <c r="B8050" s="282"/>
      <c r="C8050" s="173"/>
      <c r="D8050" s="173"/>
      <c r="E8050" s="177"/>
      <c r="F8050" s="177"/>
      <c r="G8050" s="173"/>
      <c r="H8050" s="173"/>
      <c r="I8050" s="173"/>
      <c r="J8050" s="173"/>
      <c r="K8050" s="178"/>
    </row>
    <row r="8051" spans="1:11" ht="14.25" customHeight="1">
      <c r="A8051" s="177"/>
      <c r="B8051" s="282"/>
      <c r="C8051" s="173"/>
      <c r="D8051" s="173"/>
      <c r="E8051" s="177"/>
      <c r="F8051" s="177"/>
      <c r="G8051" s="173"/>
      <c r="H8051" s="173"/>
      <c r="I8051" s="173"/>
      <c r="J8051" s="173"/>
      <c r="K8051" s="178"/>
    </row>
    <row r="8052" spans="1:11" ht="14.25" customHeight="1">
      <c r="A8052" s="177"/>
      <c r="B8052" s="282"/>
      <c r="C8052" s="173"/>
      <c r="D8052" s="173"/>
      <c r="E8052" s="177"/>
      <c r="F8052" s="177"/>
      <c r="G8052" s="173"/>
      <c r="H8052" s="173"/>
      <c r="I8052" s="173"/>
      <c r="J8052" s="173"/>
      <c r="K8052" s="178"/>
    </row>
    <row r="8053" spans="1:11" ht="14.25" customHeight="1">
      <c r="A8053" s="177"/>
      <c r="B8053" s="282"/>
      <c r="C8053" s="173"/>
      <c r="D8053" s="173"/>
      <c r="E8053" s="177"/>
      <c r="F8053" s="177"/>
      <c r="G8053" s="173"/>
      <c r="H8053" s="173"/>
      <c r="I8053" s="173"/>
      <c r="J8053" s="173"/>
      <c r="K8053" s="178"/>
    </row>
    <row r="8054" spans="1:11" ht="14.25" customHeight="1">
      <c r="A8054" s="177"/>
      <c r="B8054" s="282"/>
      <c r="C8054" s="173"/>
      <c r="D8054" s="173"/>
      <c r="E8054" s="177"/>
      <c r="F8054" s="177"/>
      <c r="G8054" s="173"/>
      <c r="H8054" s="173"/>
      <c r="I8054" s="173"/>
      <c r="J8054" s="173"/>
      <c r="K8054" s="178"/>
    </row>
    <row r="8055" spans="1:11" ht="14.25" customHeight="1">
      <c r="A8055" s="179"/>
      <c r="B8055" s="283"/>
      <c r="C8055" s="180"/>
      <c r="D8055" s="180"/>
      <c r="E8055" s="179"/>
      <c r="F8055" s="179"/>
      <c r="G8055" s="180"/>
      <c r="H8055" s="180"/>
      <c r="I8055" s="180"/>
      <c r="J8055" s="180"/>
      <c r="K8055" s="181"/>
    </row>
    <row r="8056" spans="1:11" ht="14.25" customHeight="1">
      <c r="A8056" s="179"/>
      <c r="B8056" s="283"/>
      <c r="C8056" s="180"/>
      <c r="D8056" s="180"/>
      <c r="E8056" s="179"/>
      <c r="F8056" s="179"/>
      <c r="G8056" s="180"/>
      <c r="H8056" s="182"/>
      <c r="I8056" s="180"/>
      <c r="J8056" s="180"/>
      <c r="K8056" s="181"/>
    </row>
    <row r="8057" spans="1:11" ht="14.25" customHeight="1">
      <c r="A8057" s="179"/>
      <c r="B8057" s="283"/>
      <c r="C8057" s="180"/>
      <c r="D8057" s="180"/>
      <c r="E8057" s="179"/>
      <c r="F8057" s="179"/>
      <c r="G8057" s="180"/>
      <c r="H8057" s="180"/>
      <c r="I8057" s="180"/>
      <c r="J8057" s="180"/>
      <c r="K8057" s="181"/>
    </row>
    <row r="8058" spans="1:11" ht="14.25" customHeight="1">
      <c r="A8058" s="179"/>
      <c r="B8058" s="283"/>
      <c r="C8058" s="180"/>
      <c r="D8058" s="180"/>
      <c r="E8058" s="179"/>
      <c r="F8058" s="179"/>
      <c r="G8058" s="180"/>
      <c r="H8058" s="180"/>
      <c r="I8058" s="180"/>
      <c r="J8058" s="180"/>
      <c r="K8058" s="181"/>
    </row>
    <row r="8059" spans="1:11" ht="14.25" customHeight="1">
      <c r="A8059" s="179"/>
      <c r="B8059" s="283"/>
      <c r="C8059" s="180"/>
      <c r="D8059" s="180"/>
      <c r="E8059" s="179"/>
      <c r="F8059" s="179"/>
      <c r="G8059" s="180"/>
      <c r="H8059" s="180"/>
      <c r="I8059" s="180"/>
      <c r="J8059" s="180"/>
      <c r="K8059" s="181"/>
    </row>
    <row r="8060" spans="1:11" ht="14.25" customHeight="1">
      <c r="A8060" s="179"/>
      <c r="B8060" s="283"/>
      <c r="C8060" s="180"/>
      <c r="D8060" s="180"/>
      <c r="E8060" s="179"/>
      <c r="F8060" s="179"/>
      <c r="G8060" s="180"/>
      <c r="H8060" s="180"/>
      <c r="I8060" s="180"/>
      <c r="J8060" s="180"/>
      <c r="K8060" s="181"/>
    </row>
    <row r="8061" spans="1:11" ht="14.25" customHeight="1">
      <c r="A8061" s="179"/>
      <c r="B8061" s="283"/>
      <c r="C8061" s="180"/>
      <c r="D8061" s="180"/>
      <c r="E8061" s="179"/>
      <c r="F8061" s="179"/>
      <c r="G8061" s="180"/>
      <c r="H8061" s="180"/>
      <c r="I8061" s="180"/>
      <c r="J8061" s="180"/>
      <c r="K8061" s="181"/>
    </row>
    <row r="8062" spans="1:11" ht="14.25" customHeight="1">
      <c r="A8062" s="179"/>
      <c r="B8062" s="283"/>
      <c r="C8062" s="180"/>
      <c r="D8062" s="180"/>
      <c r="E8062" s="179"/>
      <c r="F8062" s="179"/>
      <c r="G8062" s="180"/>
      <c r="H8062" s="180"/>
      <c r="I8062" s="180"/>
      <c r="J8062" s="180"/>
      <c r="K8062" s="181"/>
    </row>
    <row r="8063" spans="1:11" ht="14.25" customHeight="1">
      <c r="A8063" s="179"/>
      <c r="B8063" s="283"/>
      <c r="C8063" s="180"/>
      <c r="D8063" s="180"/>
      <c r="E8063" s="179"/>
      <c r="F8063" s="179"/>
      <c r="G8063" s="180"/>
      <c r="H8063" s="180"/>
      <c r="I8063" s="180"/>
      <c r="J8063" s="180"/>
      <c r="K8063" s="181"/>
    </row>
    <row r="8064" spans="1:11" ht="14.25" customHeight="1">
      <c r="A8064" s="179"/>
      <c r="B8064" s="283"/>
      <c r="C8064" s="180"/>
      <c r="D8064" s="180"/>
      <c r="E8064" s="179"/>
      <c r="F8064" s="179"/>
      <c r="G8064" s="180"/>
      <c r="H8064" s="180"/>
      <c r="I8064" s="180"/>
      <c r="J8064" s="180"/>
      <c r="K8064" s="181"/>
    </row>
    <row r="8065" spans="1:11" ht="14.25" customHeight="1">
      <c r="A8065" s="179"/>
      <c r="B8065" s="283"/>
      <c r="C8065" s="180"/>
      <c r="D8065" s="180"/>
      <c r="E8065" s="179"/>
      <c r="F8065" s="179"/>
      <c r="G8065" s="180"/>
      <c r="H8065" s="180"/>
      <c r="I8065" s="180"/>
      <c r="J8065" s="180"/>
      <c r="K8065" s="181"/>
    </row>
    <row r="8066" spans="1:11" ht="14.25" customHeight="1">
      <c r="A8066" s="179"/>
      <c r="B8066" s="283"/>
      <c r="C8066" s="180"/>
      <c r="D8066" s="180"/>
      <c r="E8066" s="179"/>
      <c r="F8066" s="179"/>
      <c r="G8066" s="180"/>
      <c r="H8066" s="180"/>
      <c r="I8066" s="180"/>
      <c r="J8066" s="180"/>
      <c r="K8066" s="181"/>
    </row>
    <row r="8067" spans="1:11" ht="14.25" customHeight="1">
      <c r="A8067" s="179"/>
      <c r="B8067" s="283"/>
      <c r="C8067" s="180"/>
      <c r="D8067" s="180"/>
      <c r="E8067" s="179"/>
      <c r="F8067" s="179"/>
      <c r="G8067" s="180"/>
      <c r="H8067" s="180"/>
      <c r="I8067" s="180"/>
      <c r="J8067" s="180"/>
      <c r="K8067" s="181"/>
    </row>
    <row r="8068" spans="1:11" ht="14.25" customHeight="1">
      <c r="A8068" s="179"/>
      <c r="B8068" s="283"/>
      <c r="C8068" s="180"/>
      <c r="D8068" s="180"/>
      <c r="E8068" s="179"/>
      <c r="F8068" s="179"/>
      <c r="G8068" s="180"/>
      <c r="H8068" s="180"/>
      <c r="I8068" s="180"/>
      <c r="J8068" s="180"/>
      <c r="K8068" s="181"/>
    </row>
    <row r="8069" spans="1:11" ht="14.25" customHeight="1">
      <c r="A8069" s="179"/>
      <c r="B8069" s="283"/>
      <c r="C8069" s="180"/>
      <c r="D8069" s="180"/>
      <c r="E8069" s="179"/>
      <c r="F8069" s="179"/>
      <c r="G8069" s="180"/>
      <c r="H8069" s="180"/>
      <c r="I8069" s="180"/>
      <c r="J8069" s="180"/>
      <c r="K8069" s="181"/>
    </row>
    <row r="8070" spans="1:11" ht="14.25" customHeight="1">
      <c r="A8070" s="179"/>
      <c r="B8070" s="283"/>
      <c r="C8070" s="180"/>
      <c r="D8070" s="180"/>
      <c r="E8070" s="179"/>
      <c r="F8070" s="179"/>
      <c r="G8070" s="180"/>
      <c r="H8070" s="180"/>
      <c r="I8070" s="180"/>
      <c r="J8070" s="180"/>
      <c r="K8070" s="181"/>
    </row>
    <row r="8071" spans="1:11" ht="14.25" customHeight="1">
      <c r="A8071" s="179"/>
      <c r="B8071" s="283"/>
      <c r="C8071" s="180"/>
      <c r="D8071" s="180"/>
      <c r="E8071" s="179"/>
      <c r="F8071" s="179"/>
      <c r="G8071" s="180"/>
      <c r="H8071" s="180"/>
      <c r="I8071" s="180"/>
      <c r="J8071" s="180"/>
      <c r="K8071" s="181"/>
    </row>
    <row r="8072" spans="1:11" ht="14.25" customHeight="1">
      <c r="A8072" s="179"/>
      <c r="B8072" s="283"/>
      <c r="C8072" s="180"/>
      <c r="D8072" s="180"/>
      <c r="E8072" s="179"/>
      <c r="F8072" s="179"/>
      <c r="G8072" s="180"/>
      <c r="H8072" s="180"/>
      <c r="I8072" s="180"/>
      <c r="J8072" s="180"/>
      <c r="K8072" s="181"/>
    </row>
    <row r="8073" spans="1:11" ht="14.25" customHeight="1">
      <c r="A8073" s="179"/>
      <c r="B8073" s="283"/>
      <c r="C8073" s="180"/>
      <c r="D8073" s="180"/>
      <c r="E8073" s="179"/>
      <c r="F8073" s="179"/>
      <c r="G8073" s="180"/>
      <c r="H8073" s="180"/>
      <c r="I8073" s="180"/>
      <c r="J8073" s="180"/>
      <c r="K8073" s="181"/>
    </row>
    <row r="8074" spans="1:11" ht="14.25" customHeight="1">
      <c r="A8074" s="179"/>
      <c r="B8074" s="283"/>
      <c r="C8074" s="180"/>
      <c r="D8074" s="180"/>
      <c r="E8074" s="179"/>
      <c r="F8074" s="179"/>
      <c r="G8074" s="180"/>
      <c r="H8074" s="180"/>
      <c r="I8074" s="180"/>
      <c r="J8074" s="180"/>
      <c r="K8074" s="181"/>
    </row>
    <row r="8075" spans="1:11" ht="14.25" customHeight="1">
      <c r="A8075" s="179"/>
      <c r="B8075" s="283"/>
      <c r="C8075" s="180"/>
      <c r="D8075" s="180"/>
      <c r="E8075" s="179"/>
      <c r="F8075" s="179"/>
      <c r="G8075" s="180"/>
      <c r="H8075" s="180"/>
      <c r="I8075" s="180"/>
      <c r="J8075" s="180"/>
      <c r="K8075" s="181"/>
    </row>
    <row r="8076" spans="1:11" ht="14.25" customHeight="1">
      <c r="A8076" s="179"/>
      <c r="B8076" s="283"/>
      <c r="C8076" s="180"/>
      <c r="D8076" s="180"/>
      <c r="E8076" s="179"/>
      <c r="F8076" s="179"/>
      <c r="G8076" s="180"/>
      <c r="H8076" s="180"/>
      <c r="I8076" s="180"/>
      <c r="J8076" s="180"/>
      <c r="K8076" s="181"/>
    </row>
    <row r="8077" spans="1:11" ht="14.25" customHeight="1">
      <c r="A8077" s="179"/>
      <c r="B8077" s="283"/>
      <c r="C8077" s="180"/>
      <c r="D8077" s="180"/>
      <c r="E8077" s="179"/>
      <c r="F8077" s="179"/>
      <c r="G8077" s="180"/>
      <c r="H8077" s="180"/>
      <c r="I8077" s="180"/>
      <c r="J8077" s="180"/>
      <c r="K8077" s="181"/>
    </row>
    <row r="8078" spans="1:11" ht="14.25" customHeight="1">
      <c r="A8078" s="179"/>
      <c r="B8078" s="283"/>
      <c r="C8078" s="180"/>
      <c r="D8078" s="180"/>
      <c r="E8078" s="179"/>
      <c r="F8078" s="179"/>
      <c r="G8078" s="180"/>
      <c r="H8078" s="180"/>
      <c r="I8078" s="180"/>
      <c r="J8078" s="180"/>
      <c r="K8078" s="181"/>
    </row>
    <row r="8079" spans="1:11" ht="14.25" customHeight="1">
      <c r="A8079" s="179"/>
      <c r="B8079" s="283"/>
      <c r="C8079" s="180"/>
      <c r="D8079" s="180"/>
      <c r="E8079" s="179"/>
      <c r="F8079" s="179"/>
      <c r="G8079" s="180"/>
      <c r="H8079" s="180"/>
      <c r="I8079" s="180"/>
      <c r="J8079" s="180"/>
      <c r="K8079" s="181"/>
    </row>
    <row r="8080" spans="1:11" ht="14.25" customHeight="1">
      <c r="A8080" s="179"/>
      <c r="B8080" s="283"/>
      <c r="C8080" s="180"/>
      <c r="D8080" s="180"/>
      <c r="E8080" s="179"/>
      <c r="F8080" s="179"/>
      <c r="G8080" s="180"/>
      <c r="H8080" s="180"/>
      <c r="I8080" s="180"/>
      <c r="J8080" s="180"/>
      <c r="K8080" s="181"/>
    </row>
    <row r="8081" spans="1:11" ht="14.25" customHeight="1">
      <c r="A8081" s="179"/>
      <c r="B8081" s="283"/>
      <c r="C8081" s="180"/>
      <c r="D8081" s="180"/>
      <c r="E8081" s="179"/>
      <c r="F8081" s="179"/>
      <c r="G8081" s="180"/>
      <c r="H8081" s="180"/>
      <c r="I8081" s="180"/>
      <c r="J8081" s="180"/>
      <c r="K8081" s="181"/>
    </row>
    <row r="8082" spans="1:11" ht="14.25" customHeight="1">
      <c r="A8082" s="179"/>
      <c r="B8082" s="283"/>
      <c r="C8082" s="180"/>
      <c r="D8082" s="180"/>
      <c r="E8082" s="179"/>
      <c r="F8082" s="179"/>
      <c r="G8082" s="180"/>
      <c r="H8082" s="180"/>
      <c r="I8082" s="180"/>
      <c r="J8082" s="180"/>
      <c r="K8082" s="181"/>
    </row>
    <row r="8083" spans="1:11" ht="14.25" customHeight="1">
      <c r="A8083" s="179"/>
      <c r="B8083" s="283"/>
      <c r="C8083" s="180"/>
      <c r="D8083" s="180"/>
      <c r="E8083" s="179"/>
      <c r="F8083" s="179"/>
      <c r="G8083" s="180"/>
      <c r="H8083" s="180"/>
      <c r="I8083" s="180"/>
      <c r="J8083" s="180"/>
      <c r="K8083" s="181"/>
    </row>
    <row r="8084" spans="1:11" ht="14.25" customHeight="1">
      <c r="A8084" s="179"/>
      <c r="B8084" s="283"/>
      <c r="C8084" s="180"/>
      <c r="D8084" s="180"/>
      <c r="E8084" s="179"/>
      <c r="F8084" s="179"/>
      <c r="G8084" s="180"/>
      <c r="H8084" s="180"/>
      <c r="I8084" s="180"/>
      <c r="J8084" s="180"/>
      <c r="K8084" s="181"/>
    </row>
    <row r="8085" spans="1:11" ht="14.25" customHeight="1">
      <c r="A8085" s="179"/>
      <c r="B8085" s="283"/>
      <c r="C8085" s="180"/>
      <c r="D8085" s="180"/>
      <c r="E8085" s="179"/>
      <c r="F8085" s="179"/>
      <c r="G8085" s="180"/>
      <c r="H8085" s="180"/>
      <c r="I8085" s="180"/>
      <c r="J8085" s="180"/>
      <c r="K8085" s="181"/>
    </row>
    <row r="8086" spans="1:11" ht="14.25" customHeight="1">
      <c r="A8086" s="179"/>
      <c r="B8086" s="283"/>
      <c r="C8086" s="180"/>
      <c r="D8086" s="180"/>
      <c r="E8086" s="179"/>
      <c r="F8086" s="179"/>
      <c r="G8086" s="180"/>
      <c r="H8086" s="180"/>
      <c r="I8086" s="180"/>
      <c r="J8086" s="180"/>
      <c r="K8086" s="181"/>
    </row>
    <row r="8087" spans="1:11" ht="14.25" customHeight="1">
      <c r="A8087" s="179"/>
      <c r="B8087" s="283"/>
      <c r="C8087" s="180"/>
      <c r="D8087" s="180"/>
      <c r="E8087" s="179"/>
      <c r="F8087" s="179"/>
      <c r="G8087" s="180"/>
      <c r="H8087" s="180"/>
      <c r="I8087" s="180"/>
      <c r="J8087" s="180"/>
      <c r="K8087" s="181"/>
    </row>
    <row r="8088" spans="1:11" ht="14.25" customHeight="1">
      <c r="A8088" s="179"/>
      <c r="B8088" s="283"/>
      <c r="C8088" s="180"/>
      <c r="D8088" s="180"/>
      <c r="E8088" s="179"/>
      <c r="F8088" s="179"/>
      <c r="G8088" s="180"/>
      <c r="H8088" s="180"/>
      <c r="I8088" s="180"/>
      <c r="J8088" s="180"/>
      <c r="K8088" s="181"/>
    </row>
    <row r="8089" spans="1:11" ht="14.25" customHeight="1">
      <c r="A8089" s="179"/>
      <c r="B8089" s="283"/>
      <c r="C8089" s="180"/>
      <c r="D8089" s="180"/>
      <c r="E8089" s="179"/>
      <c r="F8089" s="179"/>
      <c r="G8089" s="180"/>
      <c r="H8089" s="180"/>
      <c r="I8089" s="180"/>
      <c r="J8089" s="180"/>
      <c r="K8089" s="181"/>
    </row>
    <row r="8090" spans="1:11" ht="14.25" customHeight="1">
      <c r="A8090" s="179"/>
      <c r="B8090" s="283"/>
      <c r="C8090" s="180"/>
      <c r="D8090" s="180"/>
      <c r="E8090" s="179"/>
      <c r="F8090" s="179"/>
      <c r="G8090" s="180"/>
      <c r="H8090" s="180"/>
      <c r="I8090" s="180"/>
      <c r="J8090" s="180"/>
      <c r="K8090" s="181"/>
    </row>
    <row r="8091" spans="1:11" ht="14.25" customHeight="1">
      <c r="A8091" s="179"/>
      <c r="B8091" s="283"/>
      <c r="C8091" s="180"/>
      <c r="D8091" s="180"/>
      <c r="E8091" s="179"/>
      <c r="F8091" s="179"/>
      <c r="G8091" s="180"/>
      <c r="H8091" s="180"/>
      <c r="I8091" s="180"/>
      <c r="J8091" s="180"/>
      <c r="K8091" s="181"/>
    </row>
    <row r="8092" spans="1:11" ht="14.25" customHeight="1">
      <c r="A8092" s="179"/>
      <c r="B8092" s="283"/>
      <c r="C8092" s="180"/>
      <c r="D8092" s="180"/>
      <c r="E8092" s="179"/>
      <c r="F8092" s="179"/>
      <c r="G8092" s="180"/>
      <c r="H8092" s="180"/>
      <c r="I8092" s="180"/>
      <c r="J8092" s="180"/>
      <c r="K8092" s="181"/>
    </row>
    <row r="8093" spans="1:11" ht="14.25" customHeight="1">
      <c r="A8093" s="179"/>
      <c r="B8093" s="283"/>
      <c r="C8093" s="180"/>
      <c r="D8093" s="180"/>
      <c r="E8093" s="179"/>
      <c r="F8093" s="179"/>
      <c r="G8093" s="180"/>
      <c r="H8093" s="180"/>
      <c r="I8093" s="180"/>
      <c r="J8093" s="180"/>
      <c r="K8093" s="181"/>
    </row>
    <row r="8094" spans="1:11" ht="14.25" customHeight="1">
      <c r="A8094" s="179"/>
      <c r="B8094" s="283"/>
      <c r="C8094" s="180"/>
      <c r="D8094" s="180"/>
      <c r="E8094" s="179"/>
      <c r="F8094" s="179"/>
      <c r="G8094" s="180"/>
      <c r="H8094" s="180"/>
      <c r="I8094" s="180"/>
      <c r="J8094" s="180"/>
      <c r="K8094" s="181"/>
    </row>
    <row r="8095" spans="1:11" ht="14.25" customHeight="1">
      <c r="A8095" s="179"/>
      <c r="B8095" s="283"/>
      <c r="C8095" s="180"/>
      <c r="D8095" s="180"/>
      <c r="E8095" s="179"/>
      <c r="F8095" s="179"/>
      <c r="G8095" s="180"/>
      <c r="H8095" s="180"/>
      <c r="I8095" s="180"/>
      <c r="J8095" s="180"/>
      <c r="K8095" s="181"/>
    </row>
    <row r="8096" spans="1:11" ht="14.25" customHeight="1">
      <c r="A8096" s="179"/>
      <c r="B8096" s="283"/>
      <c r="C8096" s="180"/>
      <c r="D8096" s="180"/>
      <c r="E8096" s="179"/>
      <c r="F8096" s="179"/>
      <c r="G8096" s="180"/>
      <c r="H8096" s="180"/>
      <c r="I8096" s="180"/>
      <c r="J8096" s="180"/>
      <c r="K8096" s="181"/>
    </row>
    <row r="8097" spans="1:11" ht="14.25" customHeight="1">
      <c r="A8097" s="179"/>
      <c r="B8097" s="283"/>
      <c r="C8097" s="180"/>
      <c r="D8097" s="180"/>
      <c r="E8097" s="179"/>
      <c r="F8097" s="179"/>
      <c r="G8097" s="180"/>
      <c r="H8097" s="180"/>
      <c r="I8097" s="180"/>
      <c r="J8097" s="180"/>
      <c r="K8097" s="181"/>
    </row>
    <row r="8098" spans="1:11" ht="14.25" customHeight="1">
      <c r="A8098" s="179"/>
      <c r="B8098" s="283"/>
      <c r="C8098" s="180"/>
      <c r="D8098" s="180"/>
      <c r="E8098" s="179"/>
      <c r="F8098" s="179"/>
      <c r="G8098" s="180"/>
      <c r="H8098" s="180"/>
      <c r="I8098" s="180"/>
      <c r="J8098" s="180"/>
      <c r="K8098" s="181"/>
    </row>
    <row r="8099" spans="1:11" ht="14.25" customHeight="1">
      <c r="A8099" s="179"/>
      <c r="B8099" s="283"/>
      <c r="C8099" s="180"/>
      <c r="D8099" s="180"/>
      <c r="E8099" s="179"/>
      <c r="F8099" s="179"/>
      <c r="G8099" s="180"/>
      <c r="H8099" s="180"/>
      <c r="I8099" s="180"/>
      <c r="J8099" s="180"/>
      <c r="K8099" s="181"/>
    </row>
    <row r="8100" spans="1:11" ht="14.25" customHeight="1">
      <c r="A8100" s="179"/>
      <c r="B8100" s="283"/>
      <c r="C8100" s="180"/>
      <c r="D8100" s="180"/>
      <c r="E8100" s="179"/>
      <c r="F8100" s="179"/>
      <c r="G8100" s="180"/>
      <c r="H8100" s="180"/>
      <c r="I8100" s="180"/>
      <c r="J8100" s="180"/>
      <c r="K8100" s="181"/>
    </row>
    <row r="8101" spans="1:11" ht="14.25" customHeight="1">
      <c r="A8101" s="179"/>
      <c r="B8101" s="283"/>
      <c r="C8101" s="180"/>
      <c r="D8101" s="180"/>
      <c r="E8101" s="179"/>
      <c r="F8101" s="179"/>
      <c r="G8101" s="180"/>
      <c r="H8101" s="180"/>
      <c r="I8101" s="180"/>
      <c r="J8101" s="180"/>
      <c r="K8101" s="181"/>
    </row>
    <row r="8102" spans="1:11" ht="14.25" customHeight="1">
      <c r="A8102" s="179"/>
      <c r="B8102" s="283"/>
      <c r="C8102" s="180"/>
      <c r="D8102" s="180"/>
      <c r="E8102" s="179"/>
      <c r="F8102" s="179"/>
      <c r="G8102" s="180"/>
      <c r="H8102" s="180"/>
      <c r="I8102" s="180"/>
      <c r="J8102" s="180"/>
      <c r="K8102" s="181"/>
    </row>
    <row r="8103" spans="1:11" ht="14.25" customHeight="1">
      <c r="A8103" s="179"/>
      <c r="B8103" s="283"/>
      <c r="C8103" s="180"/>
      <c r="D8103" s="180"/>
      <c r="E8103" s="179"/>
      <c r="F8103" s="179"/>
      <c r="G8103" s="180"/>
      <c r="H8103" s="180"/>
      <c r="I8103" s="180"/>
      <c r="J8103" s="180"/>
      <c r="K8103" s="181"/>
    </row>
    <row r="8104" spans="1:11" ht="14.25" customHeight="1">
      <c r="A8104" s="179"/>
      <c r="B8104" s="283"/>
      <c r="C8104" s="180"/>
      <c r="D8104" s="180"/>
      <c r="E8104" s="179"/>
      <c r="F8104" s="179"/>
      <c r="G8104" s="180"/>
      <c r="H8104" s="180"/>
      <c r="I8104" s="180"/>
      <c r="J8104" s="180"/>
      <c r="K8104" s="181"/>
    </row>
    <row r="8105" spans="1:11" ht="14.25" customHeight="1">
      <c r="A8105" s="179"/>
      <c r="B8105" s="283"/>
      <c r="C8105" s="180"/>
      <c r="D8105" s="180"/>
      <c r="E8105" s="179"/>
      <c r="F8105" s="179"/>
      <c r="G8105" s="180"/>
      <c r="H8105" s="180"/>
      <c r="I8105" s="180"/>
      <c r="J8105" s="180"/>
      <c r="K8105" s="181"/>
    </row>
    <row r="8106" spans="1:11" ht="14.25" customHeight="1">
      <c r="A8106" s="179"/>
      <c r="B8106" s="283"/>
      <c r="C8106" s="180"/>
      <c r="D8106" s="180"/>
      <c r="E8106" s="179"/>
      <c r="F8106" s="179"/>
      <c r="G8106" s="180"/>
      <c r="H8106" s="180"/>
      <c r="I8106" s="180"/>
      <c r="J8106" s="180"/>
      <c r="K8106" s="181"/>
    </row>
    <row r="8107" spans="1:11" ht="14.25" customHeight="1">
      <c r="A8107" s="179"/>
      <c r="B8107" s="283"/>
      <c r="C8107" s="180"/>
      <c r="D8107" s="180"/>
      <c r="E8107" s="179"/>
      <c r="F8107" s="179"/>
      <c r="G8107" s="180"/>
      <c r="H8107" s="180"/>
      <c r="I8107" s="180"/>
      <c r="J8107" s="180"/>
      <c r="K8107" s="181"/>
    </row>
    <row r="8108" spans="1:11" ht="14.25" customHeight="1">
      <c r="A8108" s="179"/>
      <c r="B8108" s="283"/>
      <c r="C8108" s="180"/>
      <c r="D8108" s="180"/>
      <c r="E8108" s="179"/>
      <c r="F8108" s="179"/>
      <c r="G8108" s="180"/>
      <c r="H8108" s="180"/>
      <c r="I8108" s="180"/>
      <c r="J8108" s="180"/>
      <c r="K8108" s="181"/>
    </row>
    <row r="8109" spans="1:11" ht="14.25" customHeight="1">
      <c r="A8109" s="179"/>
      <c r="B8109" s="283"/>
      <c r="C8109" s="180"/>
      <c r="D8109" s="180"/>
      <c r="E8109" s="179"/>
      <c r="F8109" s="179"/>
      <c r="G8109" s="180"/>
      <c r="H8109" s="180"/>
      <c r="I8109" s="180"/>
      <c r="J8109" s="180"/>
      <c r="K8109" s="181"/>
    </row>
    <row r="8110" spans="1:11" ht="14.25" customHeight="1">
      <c r="A8110" s="179"/>
      <c r="B8110" s="283"/>
      <c r="C8110" s="180"/>
      <c r="D8110" s="180"/>
      <c r="E8110" s="179"/>
      <c r="F8110" s="179"/>
      <c r="G8110" s="180"/>
      <c r="H8110" s="180"/>
      <c r="I8110" s="180"/>
      <c r="J8110" s="180"/>
      <c r="K8110" s="181"/>
    </row>
    <row r="8111" spans="1:11" ht="14.25" customHeight="1">
      <c r="A8111" s="179"/>
      <c r="B8111" s="283"/>
      <c r="C8111" s="180"/>
      <c r="D8111" s="180"/>
      <c r="E8111" s="179"/>
      <c r="F8111" s="179"/>
      <c r="G8111" s="180"/>
      <c r="H8111" s="180"/>
      <c r="I8111" s="180"/>
      <c r="J8111" s="180"/>
      <c r="K8111" s="181"/>
    </row>
    <row r="8112" spans="1:11" ht="14.25" customHeight="1">
      <c r="A8112" s="179"/>
      <c r="B8112" s="283"/>
      <c r="C8112" s="180"/>
      <c r="D8112" s="180"/>
      <c r="E8112" s="179"/>
      <c r="F8112" s="179"/>
      <c r="G8112" s="180"/>
      <c r="H8112" s="180"/>
      <c r="I8112" s="180"/>
      <c r="J8112" s="180"/>
      <c r="K8112" s="181"/>
    </row>
    <row r="8113" spans="1:11" ht="14.25" customHeight="1">
      <c r="A8113" s="179"/>
      <c r="B8113" s="283"/>
      <c r="C8113" s="180"/>
      <c r="D8113" s="180"/>
      <c r="E8113" s="179"/>
      <c r="F8113" s="179"/>
      <c r="G8113" s="180"/>
      <c r="H8113" s="180"/>
      <c r="I8113" s="180"/>
      <c r="J8113" s="180"/>
      <c r="K8113" s="181"/>
    </row>
    <row r="8114" spans="1:11" ht="14.25" customHeight="1">
      <c r="A8114" s="179"/>
      <c r="B8114" s="283"/>
      <c r="C8114" s="180"/>
      <c r="D8114" s="180"/>
      <c r="E8114" s="179"/>
      <c r="F8114" s="179"/>
      <c r="G8114" s="180"/>
      <c r="H8114" s="180"/>
      <c r="I8114" s="180"/>
      <c r="J8114" s="180"/>
      <c r="K8114" s="181"/>
    </row>
    <row r="8115" spans="1:11" ht="14.25" customHeight="1">
      <c r="A8115" s="179"/>
      <c r="B8115" s="283"/>
      <c r="C8115" s="180"/>
      <c r="D8115" s="180"/>
      <c r="E8115" s="179"/>
      <c r="F8115" s="179"/>
      <c r="G8115" s="180"/>
      <c r="H8115" s="180"/>
      <c r="I8115" s="180"/>
      <c r="J8115" s="180"/>
      <c r="K8115" s="181"/>
    </row>
    <row r="8116" spans="1:11" ht="14.25" customHeight="1">
      <c r="A8116" s="179"/>
      <c r="B8116" s="283"/>
      <c r="C8116" s="180"/>
      <c r="D8116" s="180"/>
      <c r="E8116" s="179"/>
      <c r="F8116" s="179"/>
      <c r="G8116" s="180"/>
      <c r="H8116" s="180"/>
      <c r="I8116" s="180"/>
      <c r="J8116" s="180"/>
      <c r="K8116" s="181"/>
    </row>
    <row r="8117" spans="1:11" ht="14.25" customHeight="1">
      <c r="A8117" s="179"/>
      <c r="B8117" s="283"/>
      <c r="C8117" s="180"/>
      <c r="D8117" s="180"/>
      <c r="E8117" s="179"/>
      <c r="F8117" s="179"/>
      <c r="G8117" s="180"/>
      <c r="H8117" s="180"/>
      <c r="I8117" s="180"/>
      <c r="J8117" s="180"/>
      <c r="K8117" s="181"/>
    </row>
    <row r="8118" spans="1:11" ht="14.25" customHeight="1">
      <c r="A8118" s="179"/>
      <c r="B8118" s="283"/>
      <c r="C8118" s="180"/>
      <c r="D8118" s="180"/>
      <c r="E8118" s="179"/>
      <c r="F8118" s="179"/>
      <c r="G8118" s="180"/>
      <c r="H8118" s="180"/>
      <c r="I8118" s="180"/>
      <c r="J8118" s="180"/>
      <c r="K8118" s="181"/>
    </row>
    <row r="8119" spans="1:11" ht="14.25" customHeight="1">
      <c r="A8119" s="179"/>
      <c r="B8119" s="283"/>
      <c r="C8119" s="180"/>
      <c r="D8119" s="180"/>
      <c r="E8119" s="179"/>
      <c r="F8119" s="179"/>
      <c r="G8119" s="180"/>
      <c r="H8119" s="180"/>
      <c r="I8119" s="180"/>
      <c r="J8119" s="180"/>
      <c r="K8119" s="181"/>
    </row>
    <row r="8120" spans="1:11" ht="14.25" customHeight="1">
      <c r="A8120" s="179"/>
      <c r="B8120" s="283"/>
      <c r="C8120" s="180"/>
      <c r="D8120" s="180"/>
      <c r="E8120" s="179"/>
      <c r="F8120" s="179"/>
      <c r="G8120" s="180"/>
      <c r="H8120" s="180"/>
      <c r="I8120" s="180"/>
      <c r="J8120" s="180"/>
      <c r="K8120" s="181"/>
    </row>
    <row r="8121" spans="1:11" ht="14.25" customHeight="1">
      <c r="A8121" s="179"/>
      <c r="B8121" s="283"/>
      <c r="C8121" s="180"/>
      <c r="D8121" s="180"/>
      <c r="E8121" s="179"/>
      <c r="F8121" s="179"/>
      <c r="G8121" s="180"/>
      <c r="H8121" s="180"/>
      <c r="I8121" s="180"/>
      <c r="J8121" s="180"/>
      <c r="K8121" s="181"/>
    </row>
    <row r="8122" spans="1:11" ht="14.25" customHeight="1">
      <c r="A8122" s="179"/>
      <c r="B8122" s="283"/>
      <c r="C8122" s="180"/>
      <c r="D8122" s="180"/>
      <c r="E8122" s="179"/>
      <c r="F8122" s="179"/>
      <c r="G8122" s="180"/>
      <c r="H8122" s="180"/>
      <c r="I8122" s="180"/>
      <c r="J8122" s="180"/>
      <c r="K8122" s="181"/>
    </row>
    <row r="8123" spans="1:11" ht="14.25" customHeight="1">
      <c r="A8123" s="179"/>
      <c r="B8123" s="283"/>
      <c r="C8123" s="180"/>
      <c r="D8123" s="180"/>
      <c r="E8123" s="179"/>
      <c r="F8123" s="179"/>
      <c r="G8123" s="180"/>
      <c r="H8123" s="180"/>
      <c r="I8123" s="180"/>
      <c r="J8123" s="180"/>
      <c r="K8123" s="181"/>
    </row>
    <row r="8124" spans="1:11" ht="14.25" customHeight="1">
      <c r="A8124" s="179"/>
      <c r="B8124" s="283"/>
      <c r="C8124" s="180"/>
      <c r="D8124" s="180"/>
      <c r="E8124" s="179"/>
      <c r="F8124" s="179"/>
      <c r="G8124" s="180"/>
      <c r="H8124" s="180"/>
      <c r="I8124" s="180"/>
      <c r="J8124" s="180"/>
      <c r="K8124" s="181"/>
    </row>
    <row r="8125" spans="1:11" ht="14.25" customHeight="1">
      <c r="A8125" s="179"/>
      <c r="B8125" s="283"/>
      <c r="C8125" s="180"/>
      <c r="D8125" s="180"/>
      <c r="E8125" s="179"/>
      <c r="F8125" s="179"/>
      <c r="G8125" s="180"/>
      <c r="H8125" s="180"/>
      <c r="I8125" s="180"/>
      <c r="J8125" s="180"/>
      <c r="K8125" s="181"/>
    </row>
    <row r="8126" spans="1:11" ht="14.25" customHeight="1">
      <c r="A8126" s="179"/>
      <c r="B8126" s="283"/>
      <c r="C8126" s="180"/>
      <c r="D8126" s="180"/>
      <c r="E8126" s="179"/>
      <c r="F8126" s="179"/>
      <c r="G8126" s="180"/>
      <c r="H8126" s="180"/>
      <c r="I8126" s="180"/>
      <c r="J8126" s="180"/>
      <c r="K8126" s="181"/>
    </row>
    <row r="8127" spans="1:11" ht="14.25" customHeight="1">
      <c r="A8127" s="179"/>
      <c r="B8127" s="283"/>
      <c r="C8127" s="180"/>
      <c r="D8127" s="180"/>
      <c r="E8127" s="179"/>
      <c r="F8127" s="179"/>
      <c r="G8127" s="180"/>
      <c r="H8127" s="180"/>
      <c r="I8127" s="180"/>
      <c r="J8127" s="180"/>
      <c r="K8127" s="181"/>
    </row>
    <row r="8128" spans="1:11" ht="14.25" customHeight="1">
      <c r="A8128" s="179"/>
      <c r="B8128" s="283"/>
      <c r="C8128" s="180"/>
      <c r="D8128" s="180"/>
      <c r="E8128" s="179"/>
      <c r="F8128" s="179"/>
      <c r="G8128" s="180"/>
      <c r="H8128" s="180"/>
      <c r="I8128" s="180"/>
      <c r="J8128" s="180"/>
      <c r="K8128" s="181"/>
    </row>
    <row r="8129" spans="1:11" ht="14.25" customHeight="1">
      <c r="A8129" s="179"/>
      <c r="B8129" s="283"/>
      <c r="C8129" s="180"/>
      <c r="D8129" s="180"/>
      <c r="E8129" s="179"/>
      <c r="F8129" s="179"/>
      <c r="G8129" s="180"/>
      <c r="H8129" s="180"/>
      <c r="I8129" s="180"/>
      <c r="J8129" s="180"/>
      <c r="K8129" s="181"/>
    </row>
    <row r="8130" spans="1:11" ht="14.25" customHeight="1">
      <c r="A8130" s="179"/>
      <c r="B8130" s="283"/>
      <c r="C8130" s="180"/>
      <c r="D8130" s="180"/>
      <c r="E8130" s="179"/>
      <c r="F8130" s="179"/>
      <c r="G8130" s="180"/>
      <c r="H8130" s="180"/>
      <c r="I8130" s="180"/>
      <c r="J8130" s="180"/>
      <c r="K8130" s="181"/>
    </row>
    <row r="8131" spans="1:11" ht="14.25" customHeight="1">
      <c r="A8131" s="179"/>
      <c r="B8131" s="283"/>
      <c r="C8131" s="180"/>
      <c r="D8131" s="180"/>
      <c r="E8131" s="179"/>
      <c r="F8131" s="179"/>
      <c r="G8131" s="180"/>
      <c r="H8131" s="180"/>
      <c r="I8131" s="180"/>
      <c r="J8131" s="180"/>
      <c r="K8131" s="181"/>
    </row>
    <row r="8132" spans="1:11" ht="14.25" customHeight="1">
      <c r="A8132" s="179"/>
      <c r="B8132" s="283"/>
      <c r="C8132" s="180"/>
      <c r="D8132" s="180"/>
      <c r="E8132" s="179"/>
      <c r="F8132" s="179"/>
      <c r="G8132" s="180"/>
      <c r="H8132" s="180"/>
      <c r="I8132" s="180"/>
      <c r="J8132" s="180"/>
      <c r="K8132" s="181"/>
    </row>
    <row r="8133" spans="1:11" ht="14.25" customHeight="1">
      <c r="A8133" s="179"/>
      <c r="B8133" s="283"/>
      <c r="C8133" s="180"/>
      <c r="D8133" s="180"/>
      <c r="E8133" s="179"/>
      <c r="F8133" s="179"/>
      <c r="G8133" s="180"/>
      <c r="H8133" s="180"/>
      <c r="I8133" s="180"/>
      <c r="J8133" s="180"/>
      <c r="K8133" s="181"/>
    </row>
    <row r="8134" spans="1:11" ht="14.25" customHeight="1">
      <c r="A8134" s="179"/>
      <c r="B8134" s="283"/>
      <c r="C8134" s="180"/>
      <c r="D8134" s="180"/>
      <c r="E8134" s="179"/>
      <c r="F8134" s="179"/>
      <c r="G8134" s="180"/>
      <c r="H8134" s="180"/>
      <c r="I8134" s="180"/>
      <c r="J8134" s="180"/>
      <c r="K8134" s="181"/>
    </row>
    <row r="8135" spans="1:11" ht="14.25" customHeight="1">
      <c r="A8135" s="179"/>
      <c r="B8135" s="283"/>
      <c r="C8135" s="180"/>
      <c r="D8135" s="180"/>
      <c r="E8135" s="179"/>
      <c r="F8135" s="179"/>
      <c r="G8135" s="180"/>
      <c r="H8135" s="180"/>
      <c r="I8135" s="180"/>
      <c r="J8135" s="180"/>
      <c r="K8135" s="181"/>
    </row>
    <row r="8136" spans="1:11" ht="14.25" customHeight="1">
      <c r="A8136" s="179"/>
      <c r="B8136" s="283"/>
      <c r="C8136" s="180"/>
      <c r="D8136" s="180"/>
      <c r="E8136" s="179"/>
      <c r="F8136" s="179"/>
      <c r="G8136" s="180"/>
      <c r="H8136" s="180"/>
      <c r="I8136" s="180"/>
      <c r="J8136" s="180"/>
      <c r="K8136" s="181"/>
    </row>
    <row r="8137" spans="1:11" ht="14.25" customHeight="1">
      <c r="A8137" s="179"/>
      <c r="B8137" s="283"/>
      <c r="C8137" s="180"/>
      <c r="D8137" s="180"/>
      <c r="E8137" s="179"/>
      <c r="F8137" s="179"/>
      <c r="G8137" s="180"/>
      <c r="H8137" s="180"/>
      <c r="I8137" s="180"/>
      <c r="J8137" s="180"/>
      <c r="K8137" s="181"/>
    </row>
    <row r="8138" spans="1:11" ht="14.25" customHeight="1">
      <c r="A8138" s="179"/>
      <c r="B8138" s="283"/>
      <c r="C8138" s="180"/>
      <c r="D8138" s="180"/>
      <c r="E8138" s="179"/>
      <c r="F8138" s="179"/>
      <c r="G8138" s="180"/>
      <c r="H8138" s="180"/>
      <c r="I8138" s="180"/>
      <c r="J8138" s="180"/>
      <c r="K8138" s="181"/>
    </row>
    <row r="8139" spans="1:11" ht="14.25" customHeight="1">
      <c r="A8139" s="179"/>
      <c r="B8139" s="283"/>
      <c r="C8139" s="180"/>
      <c r="D8139" s="180"/>
      <c r="E8139" s="179"/>
      <c r="F8139" s="179"/>
      <c r="G8139" s="180"/>
      <c r="H8139" s="180"/>
      <c r="I8139" s="180"/>
      <c r="J8139" s="180"/>
      <c r="K8139" s="181"/>
    </row>
    <row r="8140" spans="1:11" ht="14.25" customHeight="1">
      <c r="A8140" s="179"/>
      <c r="B8140" s="283"/>
      <c r="C8140" s="180"/>
      <c r="D8140" s="180"/>
      <c r="E8140" s="179"/>
      <c r="F8140" s="179"/>
      <c r="G8140" s="180"/>
      <c r="H8140" s="180"/>
      <c r="I8140" s="180"/>
      <c r="J8140" s="180"/>
      <c r="K8140" s="181"/>
    </row>
    <row r="8141" spans="1:11" ht="14.25" customHeight="1">
      <c r="A8141" s="179"/>
      <c r="B8141" s="283"/>
      <c r="C8141" s="180"/>
      <c r="D8141" s="180"/>
      <c r="E8141" s="179"/>
      <c r="F8141" s="179"/>
      <c r="G8141" s="180"/>
      <c r="H8141" s="180"/>
      <c r="I8141" s="180"/>
      <c r="J8141" s="180"/>
      <c r="K8141" s="181"/>
    </row>
    <row r="8142" spans="1:11" ht="14.25" customHeight="1">
      <c r="A8142" s="179"/>
      <c r="B8142" s="283"/>
      <c r="C8142" s="180"/>
      <c r="D8142" s="180"/>
      <c r="E8142" s="179"/>
      <c r="F8142" s="179"/>
      <c r="G8142" s="180"/>
      <c r="H8142" s="180"/>
      <c r="I8142" s="180"/>
      <c r="J8142" s="180"/>
      <c r="K8142" s="181"/>
    </row>
    <row r="8143" spans="1:11" ht="14.25" customHeight="1">
      <c r="A8143" s="179"/>
      <c r="B8143" s="283"/>
      <c r="C8143" s="180"/>
      <c r="D8143" s="180"/>
      <c r="E8143" s="179"/>
      <c r="F8143" s="179"/>
      <c r="G8143" s="180"/>
      <c r="H8143" s="180"/>
      <c r="I8143" s="180"/>
      <c r="J8143" s="180"/>
      <c r="K8143" s="181"/>
    </row>
    <row r="8144" spans="1:11" ht="14.25" customHeight="1">
      <c r="A8144" s="179"/>
      <c r="B8144" s="283"/>
      <c r="C8144" s="180"/>
      <c r="D8144" s="180"/>
      <c r="E8144" s="179"/>
      <c r="F8144" s="179"/>
      <c r="G8144" s="180"/>
      <c r="H8144" s="180"/>
      <c r="I8144" s="180"/>
      <c r="J8144" s="180"/>
      <c r="K8144" s="181"/>
    </row>
    <row r="8145" spans="1:11" ht="14.25" customHeight="1">
      <c r="A8145" s="179"/>
      <c r="B8145" s="283"/>
      <c r="C8145" s="180"/>
      <c r="D8145" s="180"/>
      <c r="E8145" s="179"/>
      <c r="F8145" s="179"/>
      <c r="G8145" s="180"/>
      <c r="H8145" s="180"/>
      <c r="I8145" s="180"/>
      <c r="J8145" s="180"/>
      <c r="K8145" s="181"/>
    </row>
    <row r="8146" spans="1:11" ht="14.25" customHeight="1">
      <c r="A8146" s="179"/>
      <c r="B8146" s="283"/>
      <c r="C8146" s="180"/>
      <c r="D8146" s="180"/>
      <c r="E8146" s="179"/>
      <c r="F8146" s="179"/>
      <c r="G8146" s="180"/>
      <c r="H8146" s="180"/>
      <c r="I8146" s="180"/>
      <c r="J8146" s="180"/>
      <c r="K8146" s="181"/>
    </row>
    <row r="8147" spans="1:11" ht="14.25" customHeight="1">
      <c r="A8147" s="179"/>
      <c r="B8147" s="283"/>
      <c r="C8147" s="180"/>
      <c r="D8147" s="180"/>
      <c r="E8147" s="179"/>
      <c r="F8147" s="179"/>
      <c r="G8147" s="180"/>
      <c r="H8147" s="180"/>
      <c r="I8147" s="180"/>
      <c r="J8147" s="180"/>
      <c r="K8147" s="181"/>
    </row>
    <row r="8148" spans="1:11" ht="14.25" customHeight="1">
      <c r="A8148" s="179"/>
      <c r="B8148" s="283"/>
      <c r="C8148" s="180"/>
      <c r="D8148" s="180"/>
      <c r="E8148" s="179"/>
      <c r="F8148" s="179"/>
      <c r="G8148" s="180"/>
      <c r="H8148" s="180"/>
      <c r="I8148" s="180"/>
      <c r="J8148" s="180"/>
      <c r="K8148" s="181"/>
    </row>
    <row r="8149" spans="1:11" ht="14.25" customHeight="1">
      <c r="A8149" s="179"/>
      <c r="B8149" s="283"/>
      <c r="C8149" s="180"/>
      <c r="D8149" s="180"/>
      <c r="E8149" s="179"/>
      <c r="F8149" s="179"/>
      <c r="G8149" s="180"/>
      <c r="H8149" s="180"/>
      <c r="I8149" s="180"/>
      <c r="J8149" s="180"/>
      <c r="K8149" s="181"/>
    </row>
    <row r="8150" spans="1:11" ht="14.25" customHeight="1">
      <c r="A8150" s="179"/>
      <c r="B8150" s="283"/>
      <c r="C8150" s="180"/>
      <c r="D8150" s="180"/>
      <c r="E8150" s="179"/>
      <c r="F8150" s="179"/>
      <c r="G8150" s="180"/>
      <c r="H8150" s="180"/>
      <c r="I8150" s="180"/>
      <c r="J8150" s="180"/>
      <c r="K8150" s="181"/>
    </row>
    <row r="8151" spans="1:11" ht="14.25" customHeight="1">
      <c r="A8151" s="179"/>
      <c r="B8151" s="283"/>
      <c r="C8151" s="180"/>
      <c r="D8151" s="180"/>
      <c r="E8151" s="179"/>
      <c r="F8151" s="179"/>
      <c r="G8151" s="180"/>
      <c r="H8151" s="180"/>
      <c r="I8151" s="180"/>
      <c r="J8151" s="180"/>
      <c r="K8151" s="181"/>
    </row>
    <row r="8152" spans="1:11" ht="14.25" customHeight="1">
      <c r="A8152" s="179"/>
      <c r="B8152" s="283"/>
      <c r="C8152" s="180"/>
      <c r="D8152" s="180"/>
      <c r="E8152" s="179"/>
      <c r="F8152" s="179"/>
      <c r="G8152" s="180"/>
      <c r="H8152" s="180"/>
      <c r="I8152" s="180"/>
      <c r="J8152" s="180"/>
      <c r="K8152" s="181"/>
    </row>
    <row r="8153" spans="1:11" ht="14.25" customHeight="1">
      <c r="A8153" s="179"/>
      <c r="B8153" s="283"/>
      <c r="C8153" s="180"/>
      <c r="D8153" s="180"/>
      <c r="E8153" s="179"/>
      <c r="F8153" s="179"/>
      <c r="G8153" s="180"/>
      <c r="H8153" s="180"/>
      <c r="I8153" s="180"/>
      <c r="J8153" s="180"/>
      <c r="K8153" s="181"/>
    </row>
    <row r="8154" spans="1:11" ht="14.25" customHeight="1">
      <c r="A8154" s="179"/>
      <c r="B8154" s="283"/>
      <c r="C8154" s="180"/>
      <c r="D8154" s="180"/>
      <c r="E8154" s="179"/>
      <c r="F8154" s="179"/>
      <c r="G8154" s="180"/>
      <c r="H8154" s="180"/>
      <c r="I8154" s="180"/>
      <c r="J8154" s="180"/>
      <c r="K8154" s="181"/>
    </row>
    <row r="8155" spans="1:11" ht="14.25" customHeight="1">
      <c r="A8155" s="179"/>
      <c r="B8155" s="283"/>
      <c r="C8155" s="180"/>
      <c r="D8155" s="180"/>
      <c r="E8155" s="179"/>
      <c r="F8155" s="179"/>
      <c r="G8155" s="180"/>
      <c r="H8155" s="180"/>
      <c r="I8155" s="180"/>
      <c r="J8155" s="180"/>
      <c r="K8155" s="181"/>
    </row>
    <row r="8156" spans="1:11" ht="14.25" customHeight="1">
      <c r="A8156" s="179"/>
      <c r="B8156" s="283"/>
      <c r="C8156" s="180"/>
      <c r="D8156" s="180"/>
      <c r="E8156" s="179"/>
      <c r="F8156" s="179"/>
      <c r="G8156" s="180"/>
      <c r="H8156" s="180"/>
      <c r="I8156" s="180"/>
      <c r="J8156" s="180"/>
      <c r="K8156" s="181"/>
    </row>
    <row r="8157" spans="1:11" ht="14.25" customHeight="1">
      <c r="A8157" s="179"/>
      <c r="B8157" s="283"/>
      <c r="C8157" s="180"/>
      <c r="D8157" s="180"/>
      <c r="E8157" s="179"/>
      <c r="F8157" s="179"/>
      <c r="G8157" s="180"/>
      <c r="H8157" s="180"/>
      <c r="I8157" s="180"/>
      <c r="J8157" s="180"/>
      <c r="K8157" s="181"/>
    </row>
    <row r="8158" spans="1:11" ht="14.25" customHeight="1">
      <c r="A8158" s="179"/>
      <c r="B8158" s="283"/>
      <c r="C8158" s="180"/>
      <c r="D8158" s="180"/>
      <c r="E8158" s="179"/>
      <c r="F8158" s="179"/>
      <c r="G8158" s="180"/>
      <c r="H8158" s="180"/>
      <c r="I8158" s="180"/>
      <c r="J8158" s="180"/>
      <c r="K8158" s="181"/>
    </row>
    <row r="8159" spans="1:11" ht="14.25" customHeight="1">
      <c r="A8159" s="179"/>
      <c r="B8159" s="283"/>
      <c r="C8159" s="180"/>
      <c r="D8159" s="180"/>
      <c r="E8159" s="179"/>
      <c r="F8159" s="179"/>
      <c r="G8159" s="180"/>
      <c r="H8159" s="180"/>
      <c r="I8159" s="180"/>
      <c r="J8159" s="180"/>
      <c r="K8159" s="181"/>
    </row>
    <row r="8160" spans="1:11" ht="14.25" customHeight="1">
      <c r="A8160" s="179"/>
      <c r="B8160" s="283"/>
      <c r="C8160" s="180"/>
      <c r="D8160" s="180"/>
      <c r="E8160" s="179"/>
      <c r="F8160" s="179"/>
      <c r="G8160" s="180"/>
      <c r="H8160" s="180"/>
      <c r="I8160" s="180"/>
      <c r="J8160" s="180"/>
      <c r="K8160" s="181"/>
    </row>
    <row r="8161" spans="1:11" ht="14.25" customHeight="1">
      <c r="A8161" s="179"/>
      <c r="B8161" s="283"/>
      <c r="C8161" s="180"/>
      <c r="D8161" s="180"/>
      <c r="E8161" s="179"/>
      <c r="F8161" s="179"/>
      <c r="G8161" s="180"/>
      <c r="H8161" s="180"/>
      <c r="I8161" s="180"/>
      <c r="J8161" s="180"/>
      <c r="K8161" s="181"/>
    </row>
    <row r="8162" spans="1:11" ht="14.25" customHeight="1">
      <c r="A8162" s="179"/>
      <c r="B8162" s="283"/>
      <c r="C8162" s="180"/>
      <c r="D8162" s="180"/>
      <c r="E8162" s="179"/>
      <c r="F8162" s="179"/>
      <c r="G8162" s="180"/>
      <c r="H8162" s="180"/>
      <c r="I8162" s="180"/>
      <c r="J8162" s="180"/>
      <c r="K8162" s="181"/>
    </row>
    <row r="8163" spans="1:11" ht="14.25" customHeight="1">
      <c r="A8163" s="179"/>
      <c r="B8163" s="283"/>
      <c r="C8163" s="180"/>
      <c r="D8163" s="180"/>
      <c r="E8163" s="179"/>
      <c r="F8163" s="179"/>
      <c r="G8163" s="180"/>
      <c r="H8163" s="180"/>
      <c r="I8163" s="180"/>
      <c r="J8163" s="180"/>
      <c r="K8163" s="181"/>
    </row>
    <row r="8164" spans="1:11" ht="14.25" customHeight="1">
      <c r="A8164" s="179"/>
      <c r="B8164" s="283"/>
      <c r="C8164" s="180"/>
      <c r="D8164" s="180"/>
      <c r="E8164" s="179"/>
      <c r="F8164" s="179"/>
      <c r="G8164" s="180"/>
      <c r="H8164" s="180"/>
      <c r="I8164" s="180"/>
      <c r="J8164" s="180"/>
      <c r="K8164" s="181"/>
    </row>
    <row r="8165" spans="1:11" ht="14.25" customHeight="1">
      <c r="A8165" s="179"/>
      <c r="B8165" s="283"/>
      <c r="C8165" s="180"/>
      <c r="D8165" s="180"/>
      <c r="E8165" s="179"/>
      <c r="F8165" s="179"/>
      <c r="G8165" s="180"/>
      <c r="H8165" s="180"/>
      <c r="I8165" s="180"/>
      <c r="J8165" s="180"/>
      <c r="K8165" s="181"/>
    </row>
    <row r="8166" spans="1:11" ht="14.25" customHeight="1">
      <c r="A8166" s="179"/>
      <c r="B8166" s="283"/>
      <c r="C8166" s="180"/>
      <c r="D8166" s="180"/>
      <c r="E8166" s="179"/>
      <c r="F8166" s="179"/>
      <c r="G8166" s="180"/>
      <c r="H8166" s="180"/>
      <c r="I8166" s="180"/>
      <c r="J8166" s="180"/>
      <c r="K8166" s="181"/>
    </row>
    <row r="8167" spans="1:11" ht="14.25" customHeight="1">
      <c r="A8167" s="179"/>
      <c r="B8167" s="283"/>
      <c r="C8167" s="180"/>
      <c r="D8167" s="180"/>
      <c r="E8167" s="179"/>
      <c r="F8167" s="179"/>
      <c r="G8167" s="180"/>
      <c r="H8167" s="180"/>
      <c r="I8167" s="180"/>
      <c r="J8167" s="180"/>
      <c r="K8167" s="181"/>
    </row>
    <row r="8168" spans="1:11" ht="14.25" customHeight="1">
      <c r="A8168" s="179"/>
      <c r="B8168" s="283"/>
      <c r="C8168" s="180"/>
      <c r="D8168" s="180"/>
      <c r="E8168" s="179"/>
      <c r="F8168" s="179"/>
      <c r="G8168" s="180"/>
      <c r="H8168" s="180"/>
      <c r="I8168" s="180"/>
      <c r="J8168" s="180"/>
      <c r="K8168" s="181"/>
    </row>
    <row r="8169" spans="1:11" ht="14.25" customHeight="1">
      <c r="A8169" s="179"/>
      <c r="B8169" s="283"/>
      <c r="C8169" s="180"/>
      <c r="D8169" s="180"/>
      <c r="E8169" s="179"/>
      <c r="F8169" s="179"/>
      <c r="G8169" s="180"/>
      <c r="H8169" s="180"/>
      <c r="I8169" s="180"/>
      <c r="J8169" s="180"/>
      <c r="K8169" s="181"/>
    </row>
    <row r="8170" spans="1:11" ht="14.25" customHeight="1">
      <c r="A8170" s="179"/>
      <c r="B8170" s="283"/>
      <c r="C8170" s="180"/>
      <c r="D8170" s="180"/>
      <c r="E8170" s="179"/>
      <c r="F8170" s="179"/>
      <c r="G8170" s="180"/>
      <c r="H8170" s="180"/>
      <c r="I8170" s="180"/>
      <c r="J8170" s="180"/>
      <c r="K8170" s="181"/>
    </row>
    <row r="8171" spans="1:11" ht="14.25" customHeight="1">
      <c r="A8171" s="179"/>
      <c r="B8171" s="283"/>
      <c r="C8171" s="180"/>
      <c r="D8171" s="180"/>
      <c r="E8171" s="179"/>
      <c r="F8171" s="179"/>
      <c r="G8171" s="180"/>
      <c r="H8171" s="180"/>
      <c r="I8171" s="180"/>
      <c r="J8171" s="180"/>
      <c r="K8171" s="181"/>
    </row>
    <row r="8172" spans="1:11" ht="14.25" customHeight="1">
      <c r="A8172" s="179"/>
      <c r="B8172" s="283"/>
      <c r="C8172" s="180"/>
      <c r="D8172" s="180"/>
      <c r="E8172" s="179"/>
      <c r="F8172" s="179"/>
      <c r="G8172" s="180"/>
      <c r="H8172" s="180"/>
      <c r="I8172" s="180"/>
      <c r="J8172" s="180"/>
      <c r="K8172" s="181"/>
    </row>
    <row r="8173" spans="1:11" ht="14.25" customHeight="1">
      <c r="A8173" s="179"/>
      <c r="B8173" s="283"/>
      <c r="C8173" s="180"/>
      <c r="D8173" s="180"/>
      <c r="E8173" s="179"/>
      <c r="F8173" s="179"/>
      <c r="G8173" s="180"/>
      <c r="H8173" s="180"/>
      <c r="I8173" s="180"/>
      <c r="J8173" s="180"/>
      <c r="K8173" s="181"/>
    </row>
    <row r="8174" spans="1:11" ht="14.25" customHeight="1">
      <c r="A8174" s="179"/>
      <c r="B8174" s="283"/>
      <c r="C8174" s="180"/>
      <c r="D8174" s="180"/>
      <c r="E8174" s="179"/>
      <c r="F8174" s="179"/>
      <c r="G8174" s="180"/>
      <c r="H8174" s="180"/>
      <c r="I8174" s="180"/>
      <c r="J8174" s="180"/>
      <c r="K8174" s="181"/>
    </row>
    <row r="8175" spans="1:11" ht="14.25" customHeight="1">
      <c r="A8175" s="179"/>
      <c r="B8175" s="283"/>
      <c r="C8175" s="180"/>
      <c r="D8175" s="180"/>
      <c r="E8175" s="179"/>
      <c r="F8175" s="179"/>
      <c r="G8175" s="180"/>
      <c r="H8175" s="180"/>
      <c r="I8175" s="180"/>
      <c r="J8175" s="180"/>
      <c r="K8175" s="181"/>
    </row>
    <row r="8176" spans="1:11" ht="14.25" customHeight="1">
      <c r="A8176" s="179"/>
      <c r="B8176" s="283"/>
      <c r="C8176" s="180"/>
      <c r="D8176" s="180"/>
      <c r="E8176" s="179"/>
      <c r="F8176" s="179"/>
      <c r="G8176" s="180"/>
      <c r="H8176" s="180"/>
      <c r="I8176" s="180"/>
      <c r="J8176" s="180"/>
      <c r="K8176" s="181"/>
    </row>
    <row r="8177" spans="1:11" ht="14.25" customHeight="1">
      <c r="A8177" s="179"/>
      <c r="B8177" s="283"/>
      <c r="C8177" s="180"/>
      <c r="D8177" s="180"/>
      <c r="E8177" s="179"/>
      <c r="F8177" s="179"/>
      <c r="G8177" s="180"/>
      <c r="H8177" s="180"/>
      <c r="I8177" s="180"/>
      <c r="J8177" s="180"/>
      <c r="K8177" s="181"/>
    </row>
    <row r="8178" spans="1:11" ht="14.25" customHeight="1">
      <c r="A8178" s="179"/>
      <c r="B8178" s="283"/>
      <c r="C8178" s="180"/>
      <c r="D8178" s="180"/>
      <c r="E8178" s="179"/>
      <c r="F8178" s="179"/>
      <c r="G8178" s="180"/>
      <c r="H8178" s="180"/>
      <c r="I8178" s="180"/>
      <c r="J8178" s="180"/>
      <c r="K8178" s="181"/>
    </row>
    <row r="8179" spans="1:11" ht="14.25" customHeight="1">
      <c r="A8179" s="179"/>
      <c r="B8179" s="283"/>
      <c r="C8179" s="180"/>
      <c r="D8179" s="180"/>
      <c r="E8179" s="179"/>
      <c r="F8179" s="179"/>
      <c r="G8179" s="180"/>
      <c r="H8179" s="180"/>
      <c r="I8179" s="180"/>
      <c r="J8179" s="180"/>
      <c r="K8179" s="181"/>
    </row>
    <row r="8180" spans="1:11" ht="14.25" customHeight="1">
      <c r="A8180" s="179"/>
      <c r="B8180" s="283"/>
      <c r="C8180" s="180"/>
      <c r="D8180" s="180"/>
      <c r="E8180" s="179"/>
      <c r="F8180" s="179"/>
      <c r="G8180" s="180"/>
      <c r="H8180" s="180"/>
      <c r="I8180" s="180"/>
      <c r="J8180" s="180"/>
      <c r="K8180" s="181"/>
    </row>
    <row r="8181" spans="1:11" ht="14.25" customHeight="1">
      <c r="A8181" s="179"/>
      <c r="B8181" s="283"/>
      <c r="C8181" s="180"/>
      <c r="D8181" s="180"/>
      <c r="E8181" s="179"/>
      <c r="F8181" s="179"/>
      <c r="G8181" s="180"/>
      <c r="H8181" s="180"/>
      <c r="I8181" s="180"/>
      <c r="J8181" s="180"/>
      <c r="K8181" s="181"/>
    </row>
    <row r="8182" spans="1:11" ht="14.25" customHeight="1">
      <c r="A8182" s="179"/>
      <c r="B8182" s="283"/>
      <c r="C8182" s="180"/>
      <c r="D8182" s="180"/>
      <c r="E8182" s="179"/>
      <c r="F8182" s="179"/>
      <c r="G8182" s="180"/>
      <c r="H8182" s="180"/>
      <c r="I8182" s="180"/>
      <c r="J8182" s="180"/>
      <c r="K8182" s="181"/>
    </row>
    <row r="8183" spans="1:11" ht="14.25" customHeight="1">
      <c r="A8183" s="179"/>
      <c r="B8183" s="283"/>
      <c r="C8183" s="180"/>
      <c r="D8183" s="180"/>
      <c r="E8183" s="179"/>
      <c r="F8183" s="179"/>
      <c r="G8183" s="180"/>
      <c r="H8183" s="180"/>
      <c r="I8183" s="180"/>
      <c r="J8183" s="180"/>
      <c r="K8183" s="181"/>
    </row>
    <row r="8184" spans="1:11" ht="14.25" customHeight="1">
      <c r="A8184" s="179"/>
      <c r="B8184" s="283"/>
      <c r="C8184" s="180"/>
      <c r="D8184" s="180"/>
      <c r="E8184" s="179"/>
      <c r="F8184" s="179"/>
      <c r="G8184" s="180"/>
      <c r="H8184" s="180"/>
      <c r="I8184" s="180"/>
      <c r="J8184" s="180"/>
      <c r="K8184" s="181"/>
    </row>
    <row r="8185" spans="1:11" ht="14.25" customHeight="1">
      <c r="A8185" s="179"/>
      <c r="B8185" s="283"/>
      <c r="C8185" s="180"/>
      <c r="D8185" s="180"/>
      <c r="E8185" s="179"/>
      <c r="F8185" s="179"/>
      <c r="G8185" s="180"/>
      <c r="H8185" s="180"/>
      <c r="I8185" s="180"/>
      <c r="J8185" s="180"/>
      <c r="K8185" s="181"/>
    </row>
    <row r="8186" spans="1:11" ht="14.25" customHeight="1">
      <c r="A8186" s="179"/>
      <c r="B8186" s="283"/>
      <c r="C8186" s="180"/>
      <c r="D8186" s="180"/>
      <c r="E8186" s="179"/>
      <c r="F8186" s="179"/>
      <c r="G8186" s="180"/>
      <c r="H8186" s="180"/>
      <c r="I8186" s="180"/>
      <c r="J8186" s="180"/>
      <c r="K8186" s="181"/>
    </row>
    <row r="8187" spans="1:11" ht="14.25" customHeight="1">
      <c r="A8187" s="179"/>
      <c r="B8187" s="283"/>
      <c r="C8187" s="180"/>
      <c r="D8187" s="180"/>
      <c r="E8187" s="179"/>
      <c r="F8187" s="179"/>
      <c r="G8187" s="180"/>
      <c r="H8187" s="180"/>
      <c r="I8187" s="180"/>
      <c r="J8187" s="180"/>
      <c r="K8187" s="181"/>
    </row>
    <row r="8188" spans="1:11" ht="14.25" customHeight="1">
      <c r="A8188" s="179"/>
      <c r="B8188" s="283"/>
      <c r="C8188" s="180"/>
      <c r="D8188" s="180"/>
      <c r="E8188" s="179"/>
      <c r="F8188" s="179"/>
      <c r="G8188" s="180"/>
      <c r="H8188" s="180"/>
      <c r="I8188" s="180"/>
      <c r="J8188" s="180"/>
      <c r="K8188" s="181"/>
    </row>
    <row r="8189" spans="1:11" ht="14.25" customHeight="1">
      <c r="A8189" s="179"/>
      <c r="B8189" s="283"/>
      <c r="C8189" s="180"/>
      <c r="D8189" s="180"/>
      <c r="E8189" s="179"/>
      <c r="F8189" s="179"/>
      <c r="G8189" s="180"/>
      <c r="H8189" s="180"/>
      <c r="I8189" s="180"/>
      <c r="J8189" s="180"/>
      <c r="K8189" s="181"/>
    </row>
    <row r="8190" spans="1:11" ht="14.25" customHeight="1">
      <c r="A8190" s="179"/>
      <c r="B8190" s="283"/>
      <c r="C8190" s="180"/>
      <c r="D8190" s="180"/>
      <c r="E8190" s="179"/>
      <c r="F8190" s="179"/>
      <c r="G8190" s="180"/>
      <c r="H8190" s="180"/>
      <c r="I8190" s="180"/>
      <c r="J8190" s="180"/>
      <c r="K8190" s="181"/>
    </row>
    <row r="8191" spans="1:11" ht="14.25" customHeight="1">
      <c r="A8191" s="179"/>
      <c r="B8191" s="283"/>
      <c r="C8191" s="180"/>
      <c r="D8191" s="180"/>
      <c r="E8191" s="179"/>
      <c r="F8191" s="179"/>
      <c r="G8191" s="180"/>
      <c r="H8191" s="180"/>
      <c r="I8191" s="180"/>
      <c r="J8191" s="180"/>
      <c r="K8191" s="181"/>
    </row>
    <row r="8192" spans="1:11" ht="14.25" customHeight="1">
      <c r="A8192" s="179"/>
      <c r="B8192" s="283"/>
      <c r="C8192" s="180"/>
      <c r="D8192" s="180"/>
      <c r="E8192" s="179"/>
      <c r="F8192" s="179"/>
      <c r="G8192" s="180"/>
      <c r="H8192" s="180"/>
      <c r="I8192" s="180"/>
      <c r="J8192" s="180"/>
      <c r="K8192" s="181"/>
    </row>
    <row r="8193" spans="1:11" ht="14.25" customHeight="1">
      <c r="A8193" s="179"/>
      <c r="B8193" s="283"/>
      <c r="C8193" s="180"/>
      <c r="D8193" s="180"/>
      <c r="E8193" s="179"/>
      <c r="F8193" s="179"/>
      <c r="G8193" s="180"/>
      <c r="H8193" s="180"/>
      <c r="I8193" s="180"/>
      <c r="J8193" s="180"/>
      <c r="K8193" s="181"/>
    </row>
    <row r="8194" spans="1:11" ht="14.25" customHeight="1">
      <c r="A8194" s="179"/>
      <c r="B8194" s="283"/>
      <c r="C8194" s="180"/>
      <c r="D8194" s="180"/>
      <c r="E8194" s="179"/>
      <c r="F8194" s="179"/>
      <c r="G8194" s="180"/>
      <c r="H8194" s="180"/>
      <c r="I8194" s="180"/>
      <c r="J8194" s="180"/>
      <c r="K8194" s="181"/>
    </row>
    <row r="8195" spans="1:11" ht="14.25" customHeight="1">
      <c r="A8195" s="179"/>
      <c r="B8195" s="283"/>
      <c r="C8195" s="180"/>
      <c r="D8195" s="180"/>
      <c r="E8195" s="179"/>
      <c r="F8195" s="179"/>
      <c r="G8195" s="180"/>
      <c r="H8195" s="180"/>
      <c r="I8195" s="180"/>
      <c r="J8195" s="180"/>
      <c r="K8195" s="181"/>
    </row>
    <row r="8196" spans="1:11" ht="14.25" customHeight="1">
      <c r="A8196" s="179"/>
      <c r="B8196" s="283"/>
      <c r="C8196" s="180"/>
      <c r="D8196" s="180"/>
      <c r="E8196" s="179"/>
      <c r="F8196" s="179"/>
      <c r="G8196" s="180"/>
      <c r="H8196" s="180"/>
      <c r="I8196" s="180"/>
      <c r="J8196" s="180"/>
      <c r="K8196" s="181"/>
    </row>
    <row r="8197" spans="1:11" ht="14.25" customHeight="1">
      <c r="A8197" s="179"/>
      <c r="B8197" s="283"/>
      <c r="C8197" s="180"/>
      <c r="D8197" s="180"/>
      <c r="E8197" s="179"/>
      <c r="F8197" s="179"/>
      <c r="G8197" s="180"/>
      <c r="H8197" s="180"/>
      <c r="I8197" s="180"/>
      <c r="J8197" s="180"/>
      <c r="K8197" s="181"/>
    </row>
    <row r="8198" spans="1:11" ht="14.25" customHeight="1">
      <c r="A8198" s="179"/>
      <c r="B8198" s="283"/>
      <c r="C8198" s="180"/>
      <c r="D8198" s="180"/>
      <c r="E8198" s="179"/>
      <c r="F8198" s="179"/>
      <c r="G8198" s="180"/>
      <c r="H8198" s="180"/>
      <c r="I8198" s="180"/>
      <c r="J8198" s="180"/>
      <c r="K8198" s="181"/>
    </row>
    <row r="8199" spans="1:11" ht="14.25" customHeight="1">
      <c r="A8199" s="179"/>
      <c r="B8199" s="283"/>
      <c r="C8199" s="180"/>
      <c r="D8199" s="180"/>
      <c r="E8199" s="179"/>
      <c r="F8199" s="179"/>
      <c r="G8199" s="180"/>
      <c r="H8199" s="180"/>
      <c r="I8199" s="180"/>
      <c r="J8199" s="180"/>
      <c r="K8199" s="181"/>
    </row>
    <row r="8200" spans="1:11" ht="14.25" customHeight="1">
      <c r="A8200" s="179"/>
      <c r="B8200" s="283"/>
      <c r="C8200" s="180"/>
      <c r="D8200" s="180"/>
      <c r="E8200" s="179"/>
      <c r="F8200" s="179"/>
      <c r="G8200" s="180"/>
      <c r="H8200" s="180"/>
      <c r="I8200" s="180"/>
      <c r="J8200" s="180"/>
      <c r="K8200" s="181"/>
    </row>
    <row r="8201" spans="1:11" ht="14.25" customHeight="1">
      <c r="A8201" s="179"/>
      <c r="B8201" s="283"/>
      <c r="C8201" s="180"/>
      <c r="D8201" s="180"/>
      <c r="E8201" s="179"/>
      <c r="F8201" s="179"/>
      <c r="G8201" s="180"/>
      <c r="H8201" s="180"/>
      <c r="I8201" s="180"/>
      <c r="J8201" s="180"/>
      <c r="K8201" s="181"/>
    </row>
    <row r="8202" spans="1:11" ht="14.25" customHeight="1">
      <c r="A8202" s="179"/>
      <c r="B8202" s="283"/>
      <c r="C8202" s="180"/>
      <c r="D8202" s="180"/>
      <c r="E8202" s="179"/>
      <c r="F8202" s="179"/>
      <c r="G8202" s="180"/>
      <c r="H8202" s="180"/>
      <c r="I8202" s="180"/>
      <c r="J8202" s="180"/>
      <c r="K8202" s="181"/>
    </row>
    <row r="8203" spans="1:11" ht="14.25" customHeight="1">
      <c r="A8203" s="179"/>
      <c r="B8203" s="283"/>
      <c r="C8203" s="180"/>
      <c r="D8203" s="180"/>
      <c r="E8203" s="179"/>
      <c r="F8203" s="179"/>
      <c r="G8203" s="180"/>
      <c r="H8203" s="180"/>
      <c r="I8203" s="180"/>
      <c r="J8203" s="180"/>
      <c r="K8203" s="181"/>
    </row>
    <row r="8204" spans="1:11" ht="14.25" customHeight="1">
      <c r="A8204" s="179"/>
      <c r="B8204" s="283"/>
      <c r="C8204" s="180"/>
      <c r="D8204" s="180"/>
      <c r="E8204" s="179"/>
      <c r="F8204" s="179"/>
      <c r="G8204" s="180"/>
      <c r="H8204" s="180"/>
      <c r="I8204" s="180"/>
      <c r="J8204" s="180"/>
      <c r="K8204" s="181"/>
    </row>
    <row r="8205" spans="1:11" ht="14.25" customHeight="1">
      <c r="A8205" s="179"/>
      <c r="B8205" s="283"/>
      <c r="C8205" s="180"/>
      <c r="D8205" s="180"/>
      <c r="E8205" s="179"/>
      <c r="F8205" s="179"/>
      <c r="G8205" s="180"/>
      <c r="H8205" s="180"/>
      <c r="I8205" s="180"/>
      <c r="J8205" s="180"/>
      <c r="K8205" s="181"/>
    </row>
    <row r="8206" spans="1:11" ht="14.25" customHeight="1">
      <c r="A8206" s="179"/>
      <c r="B8206" s="283"/>
      <c r="C8206" s="180"/>
      <c r="D8206" s="180"/>
      <c r="E8206" s="179"/>
      <c r="F8206" s="179"/>
      <c r="G8206" s="180"/>
      <c r="H8206" s="180"/>
      <c r="I8206" s="180"/>
      <c r="J8206" s="180"/>
      <c r="K8206" s="181"/>
    </row>
    <row r="8207" spans="1:11" ht="14.25" customHeight="1">
      <c r="A8207" s="179"/>
      <c r="B8207" s="283"/>
      <c r="C8207" s="180"/>
      <c r="D8207" s="180"/>
      <c r="E8207" s="179"/>
      <c r="F8207" s="179"/>
      <c r="G8207" s="180"/>
      <c r="H8207" s="180"/>
      <c r="I8207" s="180"/>
      <c r="J8207" s="180"/>
      <c r="K8207" s="181"/>
    </row>
    <row r="8208" spans="1:11" ht="14.25" customHeight="1">
      <c r="A8208" s="179"/>
      <c r="B8208" s="283"/>
      <c r="C8208" s="180"/>
      <c r="D8208" s="180"/>
      <c r="E8208" s="179"/>
      <c r="F8208" s="179"/>
      <c r="G8208" s="180"/>
      <c r="H8208" s="180"/>
      <c r="I8208" s="180"/>
      <c r="J8208" s="180"/>
      <c r="K8208" s="181"/>
    </row>
    <row r="8209" spans="1:11" ht="14.25" customHeight="1">
      <c r="A8209" s="179"/>
      <c r="B8209" s="283"/>
      <c r="C8209" s="180"/>
      <c r="D8209" s="180"/>
      <c r="E8209" s="179"/>
      <c r="F8209" s="179"/>
      <c r="G8209" s="180"/>
      <c r="H8209" s="180"/>
      <c r="I8209" s="180"/>
      <c r="J8209" s="180"/>
      <c r="K8209" s="181"/>
    </row>
    <row r="8210" spans="1:11" ht="14.25" customHeight="1">
      <c r="A8210" s="179"/>
      <c r="B8210" s="283"/>
      <c r="C8210" s="180"/>
      <c r="D8210" s="180"/>
      <c r="E8210" s="179"/>
      <c r="F8210" s="179"/>
      <c r="G8210" s="180"/>
      <c r="H8210" s="180"/>
      <c r="I8210" s="180"/>
      <c r="J8210" s="180"/>
      <c r="K8210" s="181"/>
    </row>
    <row r="8211" spans="1:11" ht="14.25" customHeight="1">
      <c r="A8211" s="179"/>
      <c r="B8211" s="283"/>
      <c r="C8211" s="180"/>
      <c r="D8211" s="180"/>
      <c r="E8211" s="179"/>
      <c r="F8211" s="179"/>
      <c r="G8211" s="180"/>
      <c r="H8211" s="180"/>
      <c r="I8211" s="180"/>
      <c r="J8211" s="180"/>
      <c r="K8211" s="181"/>
    </row>
    <row r="8212" spans="1:11" ht="14.25" customHeight="1">
      <c r="A8212" s="179"/>
      <c r="B8212" s="283"/>
      <c r="C8212" s="180"/>
      <c r="D8212" s="180"/>
      <c r="E8212" s="179"/>
      <c r="F8212" s="179"/>
      <c r="G8212" s="180"/>
      <c r="H8212" s="180"/>
      <c r="I8212" s="180"/>
      <c r="J8212" s="180"/>
      <c r="K8212" s="181"/>
    </row>
    <row r="8213" spans="1:11" ht="14.25" customHeight="1">
      <c r="A8213" s="179"/>
      <c r="B8213" s="283"/>
      <c r="C8213" s="180"/>
      <c r="D8213" s="180"/>
      <c r="E8213" s="179"/>
      <c r="F8213" s="179"/>
      <c r="G8213" s="180"/>
      <c r="H8213" s="180"/>
      <c r="I8213" s="180"/>
      <c r="J8213" s="180"/>
      <c r="K8213" s="181"/>
    </row>
    <row r="8214" spans="1:11" ht="14.25" customHeight="1">
      <c r="A8214" s="179"/>
      <c r="B8214" s="283"/>
      <c r="C8214" s="180"/>
      <c r="D8214" s="180"/>
      <c r="E8214" s="179"/>
      <c r="F8214" s="179"/>
      <c r="G8214" s="180"/>
      <c r="H8214" s="180"/>
      <c r="I8214" s="180"/>
      <c r="J8214" s="180"/>
      <c r="K8214" s="181"/>
    </row>
    <row r="8215" spans="1:11" ht="14.25" customHeight="1">
      <c r="A8215" s="179"/>
      <c r="B8215" s="283"/>
      <c r="C8215" s="180"/>
      <c r="D8215" s="180"/>
      <c r="E8215" s="179"/>
      <c r="F8215" s="179"/>
      <c r="G8215" s="180"/>
      <c r="H8215" s="180"/>
      <c r="I8215" s="180"/>
      <c r="J8215" s="180"/>
      <c r="K8215" s="181"/>
    </row>
    <row r="8216" spans="1:11" ht="14.25" customHeight="1">
      <c r="A8216" s="179"/>
      <c r="B8216" s="283"/>
      <c r="C8216" s="180"/>
      <c r="D8216" s="180"/>
      <c r="E8216" s="179"/>
      <c r="F8216" s="179"/>
      <c r="G8216" s="180"/>
      <c r="H8216" s="180"/>
      <c r="I8216" s="180"/>
      <c r="J8216" s="180"/>
      <c r="K8216" s="181"/>
    </row>
    <row r="8217" spans="1:11" ht="14.25" customHeight="1">
      <c r="A8217" s="179"/>
      <c r="B8217" s="283"/>
      <c r="C8217" s="180"/>
      <c r="D8217" s="180"/>
      <c r="E8217" s="179"/>
      <c r="F8217" s="179"/>
      <c r="G8217" s="180"/>
      <c r="H8217" s="180"/>
      <c r="I8217" s="180"/>
      <c r="J8217" s="180"/>
      <c r="K8217" s="181"/>
    </row>
    <row r="8218" spans="1:11" ht="14.25" customHeight="1">
      <c r="A8218" s="179"/>
      <c r="B8218" s="283"/>
      <c r="C8218" s="180"/>
      <c r="D8218" s="180"/>
      <c r="E8218" s="179"/>
      <c r="F8218" s="179"/>
      <c r="G8218" s="180"/>
      <c r="H8218" s="180"/>
      <c r="I8218" s="180"/>
      <c r="J8218" s="180"/>
      <c r="K8218" s="181"/>
    </row>
    <row r="8219" spans="1:11" ht="14.25" customHeight="1">
      <c r="A8219" s="179"/>
      <c r="B8219" s="283"/>
      <c r="C8219" s="180"/>
      <c r="D8219" s="180"/>
      <c r="E8219" s="179"/>
      <c r="F8219" s="179"/>
      <c r="G8219" s="180"/>
      <c r="H8219" s="180"/>
      <c r="I8219" s="180"/>
      <c r="J8219" s="180"/>
      <c r="K8219" s="181"/>
    </row>
    <row r="8220" spans="1:11" ht="14.25" customHeight="1">
      <c r="A8220" s="179"/>
      <c r="B8220" s="283"/>
      <c r="C8220" s="180"/>
      <c r="D8220" s="180"/>
      <c r="E8220" s="179"/>
      <c r="F8220" s="179"/>
      <c r="G8220" s="180"/>
      <c r="H8220" s="180"/>
      <c r="I8220" s="180"/>
      <c r="J8220" s="180"/>
      <c r="K8220" s="181"/>
    </row>
    <row r="8221" spans="1:11" ht="14.25" customHeight="1">
      <c r="A8221" s="179"/>
      <c r="B8221" s="283"/>
      <c r="C8221" s="180"/>
      <c r="D8221" s="180"/>
      <c r="E8221" s="179"/>
      <c r="F8221" s="179"/>
      <c r="G8221" s="180"/>
      <c r="H8221" s="180"/>
      <c r="I8221" s="180"/>
      <c r="J8221" s="180"/>
      <c r="K8221" s="181"/>
    </row>
    <row r="8222" spans="1:11" ht="14.25" customHeight="1">
      <c r="A8222" s="179"/>
      <c r="B8222" s="283"/>
      <c r="C8222" s="180"/>
      <c r="D8222" s="180"/>
      <c r="E8222" s="179"/>
      <c r="F8222" s="179"/>
      <c r="G8222" s="180"/>
      <c r="H8222" s="180"/>
      <c r="I8222" s="180"/>
      <c r="J8222" s="180"/>
      <c r="K8222" s="181"/>
    </row>
    <row r="8223" spans="1:11" ht="14.25" customHeight="1">
      <c r="A8223" s="179"/>
      <c r="B8223" s="283"/>
      <c r="C8223" s="180"/>
      <c r="D8223" s="180"/>
      <c r="E8223" s="179"/>
      <c r="F8223" s="179"/>
      <c r="G8223" s="180"/>
      <c r="H8223" s="180"/>
      <c r="I8223" s="180"/>
      <c r="J8223" s="180"/>
      <c r="K8223" s="181"/>
    </row>
    <row r="8224" spans="1:11" ht="14.25" customHeight="1">
      <c r="A8224" s="179"/>
      <c r="B8224" s="283"/>
      <c r="C8224" s="180"/>
      <c r="D8224" s="180"/>
      <c r="E8224" s="179"/>
      <c r="F8224" s="179"/>
      <c r="G8224" s="180"/>
      <c r="H8224" s="180"/>
      <c r="I8224" s="180"/>
      <c r="J8224" s="180"/>
      <c r="K8224" s="181"/>
    </row>
    <row r="8225" spans="1:11" ht="14.25" customHeight="1">
      <c r="A8225" s="179"/>
      <c r="B8225" s="283"/>
      <c r="C8225" s="180"/>
      <c r="D8225" s="180"/>
      <c r="E8225" s="179"/>
      <c r="F8225" s="179"/>
      <c r="G8225" s="180"/>
      <c r="H8225" s="180"/>
      <c r="I8225" s="180"/>
      <c r="J8225" s="180"/>
      <c r="K8225" s="181"/>
    </row>
    <row r="8226" spans="1:11" ht="14.25" customHeight="1">
      <c r="A8226" s="179"/>
      <c r="B8226" s="283"/>
      <c r="C8226" s="180"/>
      <c r="D8226" s="180"/>
      <c r="E8226" s="179"/>
      <c r="F8226" s="179"/>
      <c r="G8226" s="180"/>
      <c r="H8226" s="180"/>
      <c r="I8226" s="180"/>
      <c r="J8226" s="180"/>
      <c r="K8226" s="181"/>
    </row>
    <row r="8227" spans="1:11" ht="14.25" customHeight="1">
      <c r="A8227" s="179"/>
      <c r="B8227" s="283"/>
      <c r="C8227" s="180"/>
      <c r="D8227" s="180"/>
      <c r="E8227" s="179"/>
      <c r="F8227" s="179"/>
      <c r="G8227" s="180"/>
      <c r="H8227" s="180"/>
      <c r="I8227" s="180"/>
      <c r="J8227" s="180"/>
      <c r="K8227" s="181"/>
    </row>
    <row r="8228" spans="1:11" ht="14.25" customHeight="1">
      <c r="A8228" s="179"/>
      <c r="B8228" s="283"/>
      <c r="C8228" s="180"/>
      <c r="D8228" s="180"/>
      <c r="E8228" s="179"/>
      <c r="F8228" s="179"/>
      <c r="G8228" s="180"/>
      <c r="H8228" s="180"/>
      <c r="I8228" s="180"/>
      <c r="J8228" s="180"/>
      <c r="K8228" s="181"/>
    </row>
    <row r="8229" spans="1:11" ht="14.25" customHeight="1">
      <c r="A8229" s="179"/>
      <c r="B8229" s="283"/>
      <c r="C8229" s="180"/>
      <c r="D8229" s="180"/>
      <c r="E8229" s="179"/>
      <c r="F8229" s="179"/>
      <c r="G8229" s="180"/>
      <c r="H8229" s="180"/>
      <c r="I8229" s="180"/>
      <c r="J8229" s="180"/>
      <c r="K8229" s="181"/>
    </row>
    <row r="8230" spans="1:11" ht="14.25" customHeight="1">
      <c r="A8230" s="179"/>
      <c r="B8230" s="283"/>
      <c r="C8230" s="180"/>
      <c r="D8230" s="180"/>
      <c r="E8230" s="179"/>
      <c r="F8230" s="179"/>
      <c r="G8230" s="180"/>
      <c r="H8230" s="180"/>
      <c r="I8230" s="180"/>
      <c r="J8230" s="180"/>
      <c r="K8230" s="181"/>
    </row>
    <row r="8231" spans="1:11" ht="14.25" customHeight="1">
      <c r="A8231" s="179"/>
      <c r="B8231" s="283"/>
      <c r="C8231" s="180"/>
      <c r="D8231" s="180"/>
      <c r="E8231" s="179"/>
      <c r="F8231" s="179"/>
      <c r="G8231" s="180"/>
      <c r="H8231" s="180"/>
      <c r="I8231" s="180"/>
      <c r="J8231" s="180"/>
      <c r="K8231" s="181"/>
    </row>
    <row r="8232" spans="1:11" ht="14.25" customHeight="1">
      <c r="A8232" s="179"/>
      <c r="B8232" s="283"/>
      <c r="C8232" s="180"/>
      <c r="D8232" s="180"/>
      <c r="E8232" s="179"/>
      <c r="F8232" s="179"/>
      <c r="G8232" s="180"/>
      <c r="H8232" s="180"/>
      <c r="I8232" s="180"/>
      <c r="J8232" s="180"/>
      <c r="K8232" s="181"/>
    </row>
    <row r="8233" spans="1:11" ht="14.25" customHeight="1">
      <c r="A8233" s="179"/>
      <c r="B8233" s="283"/>
      <c r="C8233" s="180"/>
      <c r="D8233" s="180"/>
      <c r="E8233" s="179"/>
      <c r="F8233" s="179"/>
      <c r="G8233" s="180"/>
      <c r="H8233" s="180"/>
      <c r="I8233" s="180"/>
      <c r="J8233" s="180"/>
      <c r="K8233" s="181"/>
    </row>
    <row r="8234" spans="1:11" ht="14.25" customHeight="1">
      <c r="A8234" s="179"/>
      <c r="B8234" s="283"/>
      <c r="C8234" s="180"/>
      <c r="D8234" s="180"/>
      <c r="E8234" s="179"/>
      <c r="F8234" s="179"/>
      <c r="G8234" s="180"/>
      <c r="H8234" s="180"/>
      <c r="I8234" s="180"/>
      <c r="J8234" s="180"/>
      <c r="K8234" s="181"/>
    </row>
    <row r="8235" spans="1:11" ht="14.25" customHeight="1">
      <c r="A8235" s="179"/>
      <c r="B8235" s="283"/>
      <c r="C8235" s="180"/>
      <c r="D8235" s="180"/>
      <c r="E8235" s="179"/>
      <c r="F8235" s="179"/>
      <c r="G8235" s="180"/>
      <c r="H8235" s="180"/>
      <c r="I8235" s="180"/>
      <c r="J8235" s="180"/>
      <c r="K8235" s="181"/>
    </row>
    <row r="8236" spans="1:11" ht="14.25" customHeight="1">
      <c r="A8236" s="179"/>
      <c r="B8236" s="283"/>
      <c r="C8236" s="180"/>
      <c r="D8236" s="180"/>
      <c r="E8236" s="179"/>
      <c r="F8236" s="179"/>
      <c r="G8236" s="180"/>
      <c r="H8236" s="180"/>
      <c r="I8236" s="180"/>
      <c r="J8236" s="180"/>
      <c r="K8236" s="181"/>
    </row>
    <row r="8237" spans="1:11" ht="14.25" customHeight="1">
      <c r="A8237" s="179"/>
      <c r="B8237" s="283"/>
      <c r="C8237" s="180"/>
      <c r="D8237" s="180"/>
      <c r="E8237" s="179"/>
      <c r="F8237" s="179"/>
      <c r="G8237" s="180"/>
      <c r="H8237" s="180"/>
      <c r="I8237" s="180"/>
      <c r="J8237" s="180"/>
      <c r="K8237" s="181"/>
    </row>
    <row r="8238" spans="1:11" ht="14.25" customHeight="1">
      <c r="A8238" s="179"/>
      <c r="B8238" s="283"/>
      <c r="C8238" s="180"/>
      <c r="D8238" s="180"/>
      <c r="E8238" s="179"/>
      <c r="F8238" s="179"/>
      <c r="G8238" s="180"/>
      <c r="H8238" s="180"/>
      <c r="I8238" s="180"/>
      <c r="J8238" s="180"/>
      <c r="K8238" s="181"/>
    </row>
    <row r="8239" spans="1:11" ht="14.25" customHeight="1">
      <c r="A8239" s="179"/>
      <c r="B8239" s="283"/>
      <c r="C8239" s="180"/>
      <c r="D8239" s="180"/>
      <c r="E8239" s="179"/>
      <c r="F8239" s="179"/>
      <c r="G8239" s="180"/>
      <c r="H8239" s="180"/>
      <c r="I8239" s="180"/>
      <c r="J8239" s="180"/>
      <c r="K8239" s="181"/>
    </row>
    <row r="8240" spans="1:11" ht="14.25" customHeight="1">
      <c r="A8240" s="179"/>
      <c r="B8240" s="283"/>
      <c r="C8240" s="180"/>
      <c r="D8240" s="180"/>
      <c r="E8240" s="179"/>
      <c r="F8240" s="179"/>
      <c r="G8240" s="180"/>
      <c r="H8240" s="180"/>
      <c r="I8240" s="180"/>
      <c r="J8240" s="180"/>
      <c r="K8240" s="181"/>
    </row>
    <row r="8241" spans="1:11" ht="14.25" customHeight="1">
      <c r="A8241" s="179"/>
      <c r="B8241" s="283"/>
      <c r="C8241" s="180"/>
      <c r="D8241" s="180"/>
      <c r="E8241" s="179"/>
      <c r="F8241" s="179"/>
      <c r="G8241" s="180"/>
      <c r="H8241" s="180"/>
      <c r="I8241" s="180"/>
      <c r="J8241" s="180"/>
      <c r="K8241" s="181"/>
    </row>
    <row r="8242" spans="1:11" ht="14.25" customHeight="1">
      <c r="A8242" s="179"/>
      <c r="B8242" s="283"/>
      <c r="C8242" s="180"/>
      <c r="D8242" s="180"/>
      <c r="E8242" s="179"/>
      <c r="F8242" s="179"/>
      <c r="G8242" s="180"/>
      <c r="H8242" s="180"/>
      <c r="I8242" s="180"/>
      <c r="J8242" s="180"/>
      <c r="K8242" s="181"/>
    </row>
    <row r="8243" spans="1:11" ht="14.25" customHeight="1">
      <c r="A8243" s="179"/>
      <c r="B8243" s="283"/>
      <c r="C8243" s="180"/>
      <c r="D8243" s="180"/>
      <c r="E8243" s="179"/>
      <c r="F8243" s="179"/>
      <c r="G8243" s="180"/>
      <c r="H8243" s="180"/>
      <c r="I8243" s="180"/>
      <c r="J8243" s="180"/>
      <c r="K8243" s="181"/>
    </row>
    <row r="8244" spans="1:11" ht="14.25" customHeight="1">
      <c r="A8244" s="179"/>
      <c r="B8244" s="283"/>
      <c r="C8244" s="180"/>
      <c r="D8244" s="180"/>
      <c r="E8244" s="179"/>
      <c r="F8244" s="179"/>
      <c r="G8244" s="180"/>
      <c r="H8244" s="180"/>
      <c r="I8244" s="180"/>
      <c r="J8244" s="180"/>
      <c r="K8244" s="181"/>
    </row>
    <row r="8245" spans="1:11" ht="14.25" customHeight="1">
      <c r="A8245" s="179"/>
      <c r="B8245" s="283"/>
      <c r="C8245" s="180"/>
      <c r="D8245" s="180"/>
      <c r="E8245" s="179"/>
      <c r="F8245" s="179"/>
      <c r="G8245" s="180"/>
      <c r="H8245" s="180"/>
      <c r="I8245" s="180"/>
      <c r="J8245" s="180"/>
      <c r="K8245" s="181"/>
    </row>
    <row r="8246" spans="1:11" ht="14.25" customHeight="1">
      <c r="A8246" s="179"/>
      <c r="B8246" s="283"/>
      <c r="C8246" s="180"/>
      <c r="D8246" s="180"/>
      <c r="E8246" s="179"/>
      <c r="F8246" s="179"/>
      <c r="G8246" s="180"/>
      <c r="H8246" s="180"/>
      <c r="I8246" s="180"/>
      <c r="J8246" s="180"/>
      <c r="K8246" s="181"/>
    </row>
    <row r="8247" spans="1:11" ht="14.25" customHeight="1">
      <c r="A8247" s="179"/>
      <c r="B8247" s="283"/>
      <c r="C8247" s="180"/>
      <c r="D8247" s="180"/>
      <c r="E8247" s="179"/>
      <c r="F8247" s="179"/>
      <c r="G8247" s="180"/>
      <c r="H8247" s="180"/>
      <c r="I8247" s="180"/>
      <c r="J8247" s="180"/>
      <c r="K8247" s="181"/>
    </row>
    <row r="8248" spans="1:11" ht="14.25" customHeight="1">
      <c r="A8248" s="179"/>
      <c r="B8248" s="283"/>
      <c r="C8248" s="180"/>
      <c r="D8248" s="180"/>
      <c r="E8248" s="179"/>
      <c r="F8248" s="179"/>
      <c r="G8248" s="180"/>
      <c r="H8248" s="180"/>
      <c r="I8248" s="180"/>
      <c r="J8248" s="180"/>
      <c r="K8248" s="181"/>
    </row>
    <row r="8249" spans="1:11" ht="14.25" customHeight="1">
      <c r="A8249" s="179"/>
      <c r="B8249" s="283"/>
      <c r="C8249" s="180"/>
      <c r="D8249" s="180"/>
      <c r="E8249" s="179"/>
      <c r="F8249" s="179"/>
      <c r="G8249" s="180"/>
      <c r="H8249" s="180"/>
      <c r="I8249" s="180"/>
      <c r="J8249" s="180"/>
      <c r="K8249" s="181"/>
    </row>
    <row r="8250" spans="1:11" ht="14.25" customHeight="1">
      <c r="A8250" s="179"/>
      <c r="B8250" s="283"/>
      <c r="C8250" s="180"/>
      <c r="D8250" s="180"/>
      <c r="E8250" s="179"/>
      <c r="F8250" s="179"/>
      <c r="G8250" s="180"/>
      <c r="H8250" s="180"/>
      <c r="I8250" s="180"/>
      <c r="J8250" s="180"/>
      <c r="K8250" s="181"/>
    </row>
    <row r="8251" spans="1:11" ht="14.25" customHeight="1">
      <c r="A8251" s="179"/>
      <c r="B8251" s="283"/>
      <c r="C8251" s="180"/>
      <c r="D8251" s="180"/>
      <c r="E8251" s="179"/>
      <c r="F8251" s="179"/>
      <c r="G8251" s="180"/>
      <c r="H8251" s="180"/>
      <c r="I8251" s="180"/>
      <c r="J8251" s="180"/>
      <c r="K8251" s="181"/>
    </row>
    <row r="8252" spans="1:11" ht="14.25" customHeight="1">
      <c r="A8252" s="179"/>
      <c r="B8252" s="283"/>
      <c r="C8252" s="180"/>
      <c r="D8252" s="180"/>
      <c r="E8252" s="179"/>
      <c r="F8252" s="179"/>
      <c r="G8252" s="180"/>
      <c r="H8252" s="180"/>
      <c r="I8252" s="180"/>
      <c r="J8252" s="180"/>
      <c r="K8252" s="181"/>
    </row>
    <row r="8253" spans="1:11" ht="14.25" customHeight="1">
      <c r="A8253" s="179"/>
      <c r="B8253" s="283"/>
      <c r="C8253" s="180"/>
      <c r="D8253" s="180"/>
      <c r="E8253" s="179"/>
      <c r="F8253" s="179"/>
      <c r="G8253" s="180"/>
      <c r="H8253" s="180"/>
      <c r="I8253" s="180"/>
      <c r="J8253" s="180"/>
      <c r="K8253" s="181"/>
    </row>
    <row r="8254" spans="1:11" ht="14.25" customHeight="1">
      <c r="A8254" s="179"/>
      <c r="B8254" s="283"/>
      <c r="C8254" s="180"/>
      <c r="D8254" s="180"/>
      <c r="E8254" s="179"/>
      <c r="F8254" s="179"/>
      <c r="G8254" s="180"/>
      <c r="H8254" s="180"/>
      <c r="I8254" s="180"/>
      <c r="J8254" s="180"/>
      <c r="K8254" s="181"/>
    </row>
    <row r="8255" spans="1:11" ht="14.25" customHeight="1">
      <c r="A8255" s="179"/>
      <c r="B8255" s="283"/>
      <c r="C8255" s="180"/>
      <c r="D8255" s="180"/>
      <c r="E8255" s="179"/>
      <c r="F8255" s="179"/>
      <c r="G8255" s="180"/>
      <c r="H8255" s="180"/>
      <c r="I8255" s="180"/>
      <c r="J8255" s="180"/>
      <c r="K8255" s="181"/>
    </row>
    <row r="8256" spans="1:11" ht="15" customHeight="1">
      <c r="A8256" s="174"/>
      <c r="B8256" s="281"/>
      <c r="C8256" s="175"/>
      <c r="D8256" s="175"/>
      <c r="E8256" s="174"/>
      <c r="F8256" s="174"/>
      <c r="G8256" s="175"/>
      <c r="H8256" s="175"/>
      <c r="I8256" s="175"/>
      <c r="J8256" s="175"/>
      <c r="K8256" s="176"/>
    </row>
    <row r="8257" spans="1:11" ht="15" customHeight="1">
      <c r="A8257" s="174"/>
      <c r="B8257" s="281"/>
      <c r="C8257" s="175"/>
      <c r="D8257" s="175"/>
      <c r="E8257" s="174"/>
      <c r="F8257" s="174"/>
      <c r="G8257" s="175"/>
      <c r="H8257" s="175"/>
      <c r="I8257" s="175"/>
      <c r="J8257" s="175"/>
      <c r="K8257" s="176"/>
    </row>
    <row r="8258" spans="1:11" ht="15" customHeight="1">
      <c r="A8258" s="174"/>
      <c r="B8258" s="281"/>
      <c r="C8258" s="175"/>
      <c r="D8258" s="175"/>
      <c r="E8258" s="174"/>
      <c r="F8258" s="174"/>
      <c r="G8258" s="175"/>
      <c r="H8258" s="175"/>
      <c r="I8258" s="175"/>
      <c r="J8258" s="175"/>
      <c r="K8258" s="176"/>
    </row>
  </sheetData>
  <autoFilter ref="A12:M8258" xr:uid="{00000000-0009-0000-0000-000001000000}"/>
  <sortState xmlns:xlrd2="http://schemas.microsoft.com/office/spreadsheetml/2017/richdata2" ref="A13:K31">
    <sortCondition ref="K13:K31"/>
  </sortState>
  <customSheetViews>
    <customSheetView guid="{FB1A5AC3-9C2F-413D-BD1F-69E51A13B3A0}" scale="55" showAutoFilter="1" hiddenRows="1" topLeftCell="A2">
      <selection activeCell="J15" sqref="J15"/>
      <pageMargins left="0.59055118110236227" right="0.19685039370078741" top="0.11811023622047245" bottom="0.19685039370078741" header="0" footer="0"/>
      <pageSetup scale="56" firstPageNumber="0" orientation="landscape" r:id="rId1"/>
      <headerFooter alignWithMargins="0"/>
      <autoFilter ref="A12:K4169" xr:uid="{C3724730-F476-4ADC-B63F-B60CA938700C}"/>
    </customSheetView>
  </customSheetViews>
  <mergeCells count="13">
    <mergeCell ref="A5:K7"/>
    <mergeCell ref="A11:K11"/>
    <mergeCell ref="E2814:F2814"/>
    <mergeCell ref="E2805:F2805"/>
    <mergeCell ref="E2800:F2800"/>
    <mergeCell ref="E2798:F2798"/>
    <mergeCell ref="E2778:F2778"/>
    <mergeCell ref="E2750:F2750"/>
    <mergeCell ref="E2734:F2734"/>
    <mergeCell ref="E2730:F2730"/>
    <mergeCell ref="E2728:F2728"/>
    <mergeCell ref="E2719:F2719"/>
    <mergeCell ref="I8:J8"/>
  </mergeCells>
  <phoneticPr fontId="26" type="noConversion"/>
  <printOptions horizontalCentered="1"/>
  <pageMargins left="0.25" right="0.25" top="0.75" bottom="0.75" header="0.3" footer="0.3"/>
  <pageSetup scale="40" firstPageNumber="0" fitToHeight="0" orientation="landscape" horizontalDpi="1200" verticalDpi="1200" r:id="rId2"/>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RR76"/>
  <sheetViews>
    <sheetView workbookViewId="0">
      <selection activeCell="E1" sqref="E1"/>
    </sheetView>
  </sheetViews>
  <sheetFormatPr baseColWidth="10" defaultColWidth="11.42578125" defaultRowHeight="12.75"/>
  <sheetData>
    <row r="1" spans="1:486" ht="15">
      <c r="B1" s="49">
        <f>B2-1</f>
        <v>43686</v>
      </c>
      <c r="C1">
        <f>NETWORKDAYS(B2,C2)</f>
        <v>0</v>
      </c>
      <c r="D1">
        <v>6</v>
      </c>
      <c r="E1">
        <f>INDEX(K34:L37,MATCH(G2,K34:K37,0),2)</f>
        <v>1</v>
      </c>
      <c r="F1" t="s">
        <v>230</v>
      </c>
      <c r="H1" s="206">
        <v>43101</v>
      </c>
      <c r="I1" s="207">
        <f>H1+1</f>
        <v>43102</v>
      </c>
      <c r="J1" s="207">
        <f t="shared" ref="J1:BU1" si="0">I1+1</f>
        <v>43103</v>
      </c>
      <c r="K1" s="207">
        <f t="shared" si="0"/>
        <v>43104</v>
      </c>
      <c r="L1" s="207">
        <f t="shared" si="0"/>
        <v>43105</v>
      </c>
      <c r="M1" s="207">
        <f t="shared" si="0"/>
        <v>43106</v>
      </c>
      <c r="N1" s="207">
        <f t="shared" si="0"/>
        <v>43107</v>
      </c>
      <c r="O1" s="207">
        <f t="shared" si="0"/>
        <v>43108</v>
      </c>
      <c r="P1" s="207">
        <f t="shared" si="0"/>
        <v>43109</v>
      </c>
      <c r="Q1" s="207">
        <f t="shared" si="0"/>
        <v>43110</v>
      </c>
      <c r="R1" s="207">
        <f t="shared" si="0"/>
        <v>43111</v>
      </c>
      <c r="S1" s="207">
        <f t="shared" si="0"/>
        <v>43112</v>
      </c>
      <c r="T1" s="207">
        <f t="shared" si="0"/>
        <v>43113</v>
      </c>
      <c r="U1" s="207">
        <f t="shared" si="0"/>
        <v>43114</v>
      </c>
      <c r="V1" s="207">
        <f t="shared" si="0"/>
        <v>43115</v>
      </c>
      <c r="W1" s="207">
        <f t="shared" si="0"/>
        <v>43116</v>
      </c>
      <c r="X1" s="207">
        <f t="shared" si="0"/>
        <v>43117</v>
      </c>
      <c r="Y1" s="207">
        <f t="shared" si="0"/>
        <v>43118</v>
      </c>
      <c r="Z1" s="207">
        <f t="shared" si="0"/>
        <v>43119</v>
      </c>
      <c r="AA1" s="207">
        <f t="shared" si="0"/>
        <v>43120</v>
      </c>
      <c r="AB1" s="207">
        <f t="shared" si="0"/>
        <v>43121</v>
      </c>
      <c r="AC1" s="207">
        <f t="shared" si="0"/>
        <v>43122</v>
      </c>
      <c r="AD1" s="207">
        <f t="shared" si="0"/>
        <v>43123</v>
      </c>
      <c r="AE1" s="207">
        <f t="shared" si="0"/>
        <v>43124</v>
      </c>
      <c r="AF1" s="207">
        <f t="shared" si="0"/>
        <v>43125</v>
      </c>
      <c r="AG1" s="207">
        <f t="shared" si="0"/>
        <v>43126</v>
      </c>
      <c r="AH1" s="207">
        <f t="shared" si="0"/>
        <v>43127</v>
      </c>
      <c r="AI1" s="207">
        <f t="shared" si="0"/>
        <v>43128</v>
      </c>
      <c r="AJ1" s="207">
        <f t="shared" si="0"/>
        <v>43129</v>
      </c>
      <c r="AK1" s="207">
        <f t="shared" si="0"/>
        <v>43130</v>
      </c>
      <c r="AL1" s="207">
        <f t="shared" si="0"/>
        <v>43131</v>
      </c>
      <c r="AM1" s="207">
        <f t="shared" si="0"/>
        <v>43132</v>
      </c>
      <c r="AN1" s="207">
        <f t="shared" si="0"/>
        <v>43133</v>
      </c>
      <c r="AO1" s="207">
        <f t="shared" si="0"/>
        <v>43134</v>
      </c>
      <c r="AP1" s="207">
        <f t="shared" si="0"/>
        <v>43135</v>
      </c>
      <c r="AQ1" s="207">
        <f t="shared" si="0"/>
        <v>43136</v>
      </c>
      <c r="AR1" s="207">
        <f t="shared" si="0"/>
        <v>43137</v>
      </c>
      <c r="AS1" s="207">
        <f t="shared" si="0"/>
        <v>43138</v>
      </c>
      <c r="AT1" s="207">
        <f t="shared" si="0"/>
        <v>43139</v>
      </c>
      <c r="AU1" s="207">
        <f t="shared" si="0"/>
        <v>43140</v>
      </c>
      <c r="AV1" s="207">
        <f t="shared" si="0"/>
        <v>43141</v>
      </c>
      <c r="AW1" s="207">
        <f t="shared" si="0"/>
        <v>43142</v>
      </c>
      <c r="AX1" s="207">
        <f t="shared" si="0"/>
        <v>43143</v>
      </c>
      <c r="AY1" s="207">
        <f t="shared" si="0"/>
        <v>43144</v>
      </c>
      <c r="AZ1" s="207">
        <f t="shared" si="0"/>
        <v>43145</v>
      </c>
      <c r="BA1" s="207">
        <f t="shared" si="0"/>
        <v>43146</v>
      </c>
      <c r="BB1" s="207">
        <f t="shared" si="0"/>
        <v>43147</v>
      </c>
      <c r="BC1" s="207">
        <f t="shared" si="0"/>
        <v>43148</v>
      </c>
      <c r="BD1" s="207">
        <f t="shared" si="0"/>
        <v>43149</v>
      </c>
      <c r="BE1" s="207">
        <f t="shared" si="0"/>
        <v>43150</v>
      </c>
      <c r="BF1" s="207">
        <f t="shared" si="0"/>
        <v>43151</v>
      </c>
      <c r="BG1" s="207">
        <f t="shared" si="0"/>
        <v>43152</v>
      </c>
      <c r="BH1" s="207">
        <f t="shared" si="0"/>
        <v>43153</v>
      </c>
      <c r="BI1" s="207">
        <f t="shared" si="0"/>
        <v>43154</v>
      </c>
      <c r="BJ1" s="207">
        <f t="shared" si="0"/>
        <v>43155</v>
      </c>
      <c r="BK1" s="207">
        <f t="shared" si="0"/>
        <v>43156</v>
      </c>
      <c r="BL1" s="207">
        <f t="shared" si="0"/>
        <v>43157</v>
      </c>
      <c r="BM1" s="207">
        <f t="shared" si="0"/>
        <v>43158</v>
      </c>
      <c r="BN1" s="207">
        <f t="shared" si="0"/>
        <v>43159</v>
      </c>
      <c r="BO1" s="207">
        <f t="shared" si="0"/>
        <v>43160</v>
      </c>
      <c r="BP1" s="207">
        <f t="shared" si="0"/>
        <v>43161</v>
      </c>
      <c r="BQ1" s="207">
        <f t="shared" si="0"/>
        <v>43162</v>
      </c>
      <c r="BR1" s="207">
        <f t="shared" si="0"/>
        <v>43163</v>
      </c>
      <c r="BS1" s="207">
        <f t="shared" si="0"/>
        <v>43164</v>
      </c>
      <c r="BT1" s="207">
        <f t="shared" si="0"/>
        <v>43165</v>
      </c>
      <c r="BU1" s="207">
        <f t="shared" si="0"/>
        <v>43166</v>
      </c>
      <c r="BV1" s="207">
        <f t="shared" ref="BV1:EG1" si="1">BU1+1</f>
        <v>43167</v>
      </c>
      <c r="BW1" s="207">
        <f t="shared" si="1"/>
        <v>43168</v>
      </c>
      <c r="BX1" s="207">
        <f t="shared" si="1"/>
        <v>43169</v>
      </c>
      <c r="BY1" s="207">
        <f t="shared" si="1"/>
        <v>43170</v>
      </c>
      <c r="BZ1" s="207">
        <f t="shared" si="1"/>
        <v>43171</v>
      </c>
      <c r="CA1" s="207">
        <f t="shared" si="1"/>
        <v>43172</v>
      </c>
      <c r="CB1" s="207">
        <f t="shared" si="1"/>
        <v>43173</v>
      </c>
      <c r="CC1" s="207">
        <f t="shared" si="1"/>
        <v>43174</v>
      </c>
      <c r="CD1" s="207">
        <f t="shared" si="1"/>
        <v>43175</v>
      </c>
      <c r="CE1" s="207">
        <f t="shared" si="1"/>
        <v>43176</v>
      </c>
      <c r="CF1" s="207">
        <f t="shared" si="1"/>
        <v>43177</v>
      </c>
      <c r="CG1" s="207">
        <f t="shared" si="1"/>
        <v>43178</v>
      </c>
      <c r="CH1" s="207">
        <f t="shared" si="1"/>
        <v>43179</v>
      </c>
      <c r="CI1" s="207">
        <f t="shared" si="1"/>
        <v>43180</v>
      </c>
      <c r="CJ1" s="207">
        <f t="shared" si="1"/>
        <v>43181</v>
      </c>
      <c r="CK1" s="207">
        <f t="shared" si="1"/>
        <v>43182</v>
      </c>
      <c r="CL1" s="207">
        <f t="shared" si="1"/>
        <v>43183</v>
      </c>
      <c r="CM1" s="207">
        <f t="shared" si="1"/>
        <v>43184</v>
      </c>
      <c r="CN1" s="207">
        <f t="shared" si="1"/>
        <v>43185</v>
      </c>
      <c r="CO1" s="207">
        <f t="shared" si="1"/>
        <v>43186</v>
      </c>
      <c r="CP1" s="207">
        <f t="shared" si="1"/>
        <v>43187</v>
      </c>
      <c r="CQ1" s="207">
        <f t="shared" si="1"/>
        <v>43188</v>
      </c>
      <c r="CR1" s="207">
        <f t="shared" si="1"/>
        <v>43189</v>
      </c>
      <c r="CS1" s="207">
        <f t="shared" si="1"/>
        <v>43190</v>
      </c>
      <c r="CT1" s="207">
        <f t="shared" si="1"/>
        <v>43191</v>
      </c>
      <c r="CU1" s="207">
        <f t="shared" si="1"/>
        <v>43192</v>
      </c>
      <c r="CV1" s="207">
        <f t="shared" si="1"/>
        <v>43193</v>
      </c>
      <c r="CW1" s="207">
        <f t="shared" si="1"/>
        <v>43194</v>
      </c>
      <c r="CX1" s="207">
        <f t="shared" si="1"/>
        <v>43195</v>
      </c>
      <c r="CY1" s="207">
        <f t="shared" si="1"/>
        <v>43196</v>
      </c>
      <c r="CZ1" s="207">
        <f t="shared" si="1"/>
        <v>43197</v>
      </c>
      <c r="DA1" s="207">
        <f t="shared" si="1"/>
        <v>43198</v>
      </c>
      <c r="DB1" s="207">
        <f t="shared" si="1"/>
        <v>43199</v>
      </c>
      <c r="DC1" s="207">
        <f t="shared" si="1"/>
        <v>43200</v>
      </c>
      <c r="DD1" s="207">
        <f t="shared" si="1"/>
        <v>43201</v>
      </c>
      <c r="DE1" s="207">
        <f t="shared" si="1"/>
        <v>43202</v>
      </c>
      <c r="DF1" s="207">
        <f t="shared" si="1"/>
        <v>43203</v>
      </c>
      <c r="DG1" s="207">
        <f t="shared" si="1"/>
        <v>43204</v>
      </c>
      <c r="DH1" s="207">
        <f t="shared" si="1"/>
        <v>43205</v>
      </c>
      <c r="DI1" s="207">
        <f t="shared" si="1"/>
        <v>43206</v>
      </c>
      <c r="DJ1" s="207">
        <f t="shared" si="1"/>
        <v>43207</v>
      </c>
      <c r="DK1" s="207">
        <f t="shared" si="1"/>
        <v>43208</v>
      </c>
      <c r="DL1" s="207">
        <f t="shared" si="1"/>
        <v>43209</v>
      </c>
      <c r="DM1" s="207">
        <f t="shared" si="1"/>
        <v>43210</v>
      </c>
      <c r="DN1" s="207">
        <f t="shared" si="1"/>
        <v>43211</v>
      </c>
      <c r="DO1" s="207">
        <f t="shared" si="1"/>
        <v>43212</v>
      </c>
      <c r="DP1" s="207">
        <f t="shared" si="1"/>
        <v>43213</v>
      </c>
      <c r="DQ1" s="207">
        <f t="shared" si="1"/>
        <v>43214</v>
      </c>
      <c r="DR1" s="207">
        <f t="shared" si="1"/>
        <v>43215</v>
      </c>
      <c r="DS1" s="207">
        <f t="shared" si="1"/>
        <v>43216</v>
      </c>
      <c r="DT1" s="207">
        <f t="shared" si="1"/>
        <v>43217</v>
      </c>
      <c r="DU1" s="207">
        <f t="shared" si="1"/>
        <v>43218</v>
      </c>
      <c r="DV1" s="207">
        <f t="shared" si="1"/>
        <v>43219</v>
      </c>
      <c r="DW1" s="207">
        <f t="shared" si="1"/>
        <v>43220</v>
      </c>
      <c r="DX1" s="207">
        <f t="shared" si="1"/>
        <v>43221</v>
      </c>
      <c r="DY1" s="207">
        <f t="shared" si="1"/>
        <v>43222</v>
      </c>
      <c r="DZ1" s="207">
        <f t="shared" si="1"/>
        <v>43223</v>
      </c>
      <c r="EA1" s="207">
        <f t="shared" si="1"/>
        <v>43224</v>
      </c>
      <c r="EB1" s="207">
        <f t="shared" si="1"/>
        <v>43225</v>
      </c>
      <c r="EC1" s="207">
        <f t="shared" si="1"/>
        <v>43226</v>
      </c>
      <c r="ED1" s="207">
        <f t="shared" si="1"/>
        <v>43227</v>
      </c>
      <c r="EE1" s="207">
        <f t="shared" si="1"/>
        <v>43228</v>
      </c>
      <c r="EF1" s="207">
        <f t="shared" si="1"/>
        <v>43229</v>
      </c>
      <c r="EG1" s="207">
        <f t="shared" si="1"/>
        <v>43230</v>
      </c>
      <c r="EH1" s="207">
        <f t="shared" ref="EH1:GS1" si="2">EG1+1</f>
        <v>43231</v>
      </c>
      <c r="EI1" s="207">
        <f t="shared" si="2"/>
        <v>43232</v>
      </c>
      <c r="EJ1" s="207">
        <f t="shared" si="2"/>
        <v>43233</v>
      </c>
      <c r="EK1" s="207">
        <f t="shared" si="2"/>
        <v>43234</v>
      </c>
      <c r="EL1" s="207">
        <f t="shared" si="2"/>
        <v>43235</v>
      </c>
      <c r="EM1" s="207">
        <f t="shared" si="2"/>
        <v>43236</v>
      </c>
      <c r="EN1" s="207">
        <f t="shared" si="2"/>
        <v>43237</v>
      </c>
      <c r="EO1" s="207">
        <f t="shared" si="2"/>
        <v>43238</v>
      </c>
      <c r="EP1" s="207">
        <f t="shared" si="2"/>
        <v>43239</v>
      </c>
      <c r="EQ1" s="207">
        <f t="shared" si="2"/>
        <v>43240</v>
      </c>
      <c r="ER1" s="207">
        <f t="shared" si="2"/>
        <v>43241</v>
      </c>
      <c r="ES1" s="207">
        <f t="shared" si="2"/>
        <v>43242</v>
      </c>
      <c r="ET1" s="207">
        <f t="shared" si="2"/>
        <v>43243</v>
      </c>
      <c r="EU1" s="207">
        <f t="shared" si="2"/>
        <v>43244</v>
      </c>
      <c r="EV1" s="207">
        <f t="shared" si="2"/>
        <v>43245</v>
      </c>
      <c r="EW1" s="207">
        <f t="shared" si="2"/>
        <v>43246</v>
      </c>
      <c r="EX1" s="207">
        <f t="shared" si="2"/>
        <v>43247</v>
      </c>
      <c r="EY1" s="207">
        <f t="shared" si="2"/>
        <v>43248</v>
      </c>
      <c r="EZ1" s="207">
        <f t="shared" si="2"/>
        <v>43249</v>
      </c>
      <c r="FA1" s="207">
        <f t="shared" si="2"/>
        <v>43250</v>
      </c>
      <c r="FB1" s="207">
        <f t="shared" si="2"/>
        <v>43251</v>
      </c>
      <c r="FC1" s="207">
        <f t="shared" si="2"/>
        <v>43252</v>
      </c>
      <c r="FD1" s="207">
        <f t="shared" si="2"/>
        <v>43253</v>
      </c>
      <c r="FE1" s="207">
        <f t="shared" si="2"/>
        <v>43254</v>
      </c>
      <c r="FF1" s="207">
        <f t="shared" si="2"/>
        <v>43255</v>
      </c>
      <c r="FG1" s="207">
        <f t="shared" si="2"/>
        <v>43256</v>
      </c>
      <c r="FH1" s="207">
        <f t="shared" si="2"/>
        <v>43257</v>
      </c>
      <c r="FI1" s="207">
        <f t="shared" si="2"/>
        <v>43258</v>
      </c>
      <c r="FJ1" s="207">
        <f t="shared" si="2"/>
        <v>43259</v>
      </c>
      <c r="FK1" s="207">
        <f t="shared" si="2"/>
        <v>43260</v>
      </c>
      <c r="FL1" s="207">
        <f t="shared" si="2"/>
        <v>43261</v>
      </c>
      <c r="FM1" s="207">
        <f t="shared" si="2"/>
        <v>43262</v>
      </c>
      <c r="FN1" s="207">
        <f t="shared" si="2"/>
        <v>43263</v>
      </c>
      <c r="FO1" s="207">
        <f t="shared" si="2"/>
        <v>43264</v>
      </c>
      <c r="FP1" s="207">
        <f t="shared" si="2"/>
        <v>43265</v>
      </c>
      <c r="FQ1" s="207">
        <f t="shared" si="2"/>
        <v>43266</v>
      </c>
      <c r="FR1" s="207">
        <f t="shared" si="2"/>
        <v>43267</v>
      </c>
      <c r="FS1" s="207">
        <f t="shared" si="2"/>
        <v>43268</v>
      </c>
      <c r="FT1" s="207">
        <f t="shared" si="2"/>
        <v>43269</v>
      </c>
      <c r="FU1" s="207">
        <f t="shared" si="2"/>
        <v>43270</v>
      </c>
      <c r="FV1" s="207">
        <f t="shared" si="2"/>
        <v>43271</v>
      </c>
      <c r="FW1" s="207">
        <f t="shared" si="2"/>
        <v>43272</v>
      </c>
      <c r="FX1" s="207">
        <f t="shared" si="2"/>
        <v>43273</v>
      </c>
      <c r="FY1" s="207">
        <f t="shared" si="2"/>
        <v>43274</v>
      </c>
      <c r="FZ1" s="207">
        <f t="shared" si="2"/>
        <v>43275</v>
      </c>
      <c r="GA1" s="207">
        <f t="shared" si="2"/>
        <v>43276</v>
      </c>
      <c r="GB1" s="207">
        <f t="shared" si="2"/>
        <v>43277</v>
      </c>
      <c r="GC1" s="207">
        <f t="shared" si="2"/>
        <v>43278</v>
      </c>
      <c r="GD1" s="207">
        <f t="shared" si="2"/>
        <v>43279</v>
      </c>
      <c r="GE1" s="207">
        <f t="shared" si="2"/>
        <v>43280</v>
      </c>
      <c r="GF1" s="207">
        <f t="shared" si="2"/>
        <v>43281</v>
      </c>
      <c r="GG1" s="207">
        <f t="shared" si="2"/>
        <v>43282</v>
      </c>
      <c r="GH1" s="207">
        <f t="shared" si="2"/>
        <v>43283</v>
      </c>
      <c r="GI1" s="207">
        <f t="shared" si="2"/>
        <v>43284</v>
      </c>
      <c r="GJ1" s="207">
        <f t="shared" si="2"/>
        <v>43285</v>
      </c>
      <c r="GK1" s="207">
        <f t="shared" si="2"/>
        <v>43286</v>
      </c>
      <c r="GL1" s="207">
        <f t="shared" si="2"/>
        <v>43287</v>
      </c>
      <c r="GM1" s="207">
        <f t="shared" si="2"/>
        <v>43288</v>
      </c>
      <c r="GN1" s="207">
        <f t="shared" si="2"/>
        <v>43289</v>
      </c>
      <c r="GO1" s="207">
        <f t="shared" si="2"/>
        <v>43290</v>
      </c>
      <c r="GP1" s="207">
        <f t="shared" si="2"/>
        <v>43291</v>
      </c>
      <c r="GQ1" s="207">
        <f t="shared" si="2"/>
        <v>43292</v>
      </c>
      <c r="GR1" s="207">
        <f t="shared" si="2"/>
        <v>43293</v>
      </c>
      <c r="GS1" s="207">
        <f t="shared" si="2"/>
        <v>43294</v>
      </c>
      <c r="GT1" s="207">
        <f t="shared" ref="GT1:JE1" si="3">GS1+1</f>
        <v>43295</v>
      </c>
      <c r="GU1" s="207">
        <f t="shared" si="3"/>
        <v>43296</v>
      </c>
      <c r="GV1" s="207">
        <f t="shared" si="3"/>
        <v>43297</v>
      </c>
      <c r="GW1" s="207">
        <f t="shared" si="3"/>
        <v>43298</v>
      </c>
      <c r="GX1" s="207">
        <f t="shared" si="3"/>
        <v>43299</v>
      </c>
      <c r="GY1" s="207">
        <f t="shared" si="3"/>
        <v>43300</v>
      </c>
      <c r="GZ1" s="207">
        <f t="shared" si="3"/>
        <v>43301</v>
      </c>
      <c r="HA1" s="207">
        <f t="shared" si="3"/>
        <v>43302</v>
      </c>
      <c r="HB1" s="207">
        <f t="shared" si="3"/>
        <v>43303</v>
      </c>
      <c r="HC1" s="207">
        <f t="shared" si="3"/>
        <v>43304</v>
      </c>
      <c r="HD1" s="207">
        <f t="shared" si="3"/>
        <v>43305</v>
      </c>
      <c r="HE1" s="207">
        <f t="shared" si="3"/>
        <v>43306</v>
      </c>
      <c r="HF1" s="207">
        <f t="shared" si="3"/>
        <v>43307</v>
      </c>
      <c r="HG1" s="207">
        <f t="shared" si="3"/>
        <v>43308</v>
      </c>
      <c r="HH1" s="207">
        <f t="shared" si="3"/>
        <v>43309</v>
      </c>
      <c r="HI1" s="207">
        <f t="shared" si="3"/>
        <v>43310</v>
      </c>
      <c r="HJ1" s="207">
        <f t="shared" si="3"/>
        <v>43311</v>
      </c>
      <c r="HK1" s="207">
        <f t="shared" si="3"/>
        <v>43312</v>
      </c>
      <c r="HL1" s="207">
        <f t="shared" si="3"/>
        <v>43313</v>
      </c>
      <c r="HM1" s="207">
        <f t="shared" si="3"/>
        <v>43314</v>
      </c>
      <c r="HN1" s="207">
        <f t="shared" si="3"/>
        <v>43315</v>
      </c>
      <c r="HO1" s="207">
        <f t="shared" si="3"/>
        <v>43316</v>
      </c>
      <c r="HP1" s="207">
        <f t="shared" si="3"/>
        <v>43317</v>
      </c>
      <c r="HQ1" s="207">
        <f t="shared" si="3"/>
        <v>43318</v>
      </c>
      <c r="HR1" s="207">
        <f t="shared" si="3"/>
        <v>43319</v>
      </c>
      <c r="HS1" s="207">
        <f t="shared" si="3"/>
        <v>43320</v>
      </c>
      <c r="HT1" s="207">
        <f t="shared" si="3"/>
        <v>43321</v>
      </c>
      <c r="HU1" s="207">
        <f t="shared" si="3"/>
        <v>43322</v>
      </c>
      <c r="HV1" s="207">
        <f t="shared" si="3"/>
        <v>43323</v>
      </c>
      <c r="HW1" s="207">
        <f t="shared" si="3"/>
        <v>43324</v>
      </c>
      <c r="HX1" s="207">
        <f t="shared" si="3"/>
        <v>43325</v>
      </c>
      <c r="HY1" s="207">
        <f t="shared" si="3"/>
        <v>43326</v>
      </c>
      <c r="HZ1" s="207">
        <f t="shared" si="3"/>
        <v>43327</v>
      </c>
      <c r="IA1" s="207">
        <f t="shared" si="3"/>
        <v>43328</v>
      </c>
      <c r="IB1" s="207">
        <f t="shared" si="3"/>
        <v>43329</v>
      </c>
      <c r="IC1" s="207">
        <f t="shared" si="3"/>
        <v>43330</v>
      </c>
      <c r="ID1" s="207">
        <f t="shared" si="3"/>
        <v>43331</v>
      </c>
      <c r="IE1" s="207">
        <f t="shared" si="3"/>
        <v>43332</v>
      </c>
      <c r="IF1" s="207">
        <f t="shared" si="3"/>
        <v>43333</v>
      </c>
      <c r="IG1" s="207">
        <f t="shared" si="3"/>
        <v>43334</v>
      </c>
      <c r="IH1" s="207">
        <f t="shared" si="3"/>
        <v>43335</v>
      </c>
      <c r="II1" s="207">
        <f t="shared" si="3"/>
        <v>43336</v>
      </c>
      <c r="IJ1" s="207">
        <f t="shared" si="3"/>
        <v>43337</v>
      </c>
      <c r="IK1" s="207">
        <f t="shared" si="3"/>
        <v>43338</v>
      </c>
      <c r="IL1" s="207">
        <f t="shared" si="3"/>
        <v>43339</v>
      </c>
      <c r="IM1" s="207">
        <f t="shared" si="3"/>
        <v>43340</v>
      </c>
      <c r="IN1" s="207">
        <f t="shared" si="3"/>
        <v>43341</v>
      </c>
      <c r="IO1" s="207">
        <f t="shared" si="3"/>
        <v>43342</v>
      </c>
      <c r="IP1" s="207">
        <f t="shared" si="3"/>
        <v>43343</v>
      </c>
      <c r="IQ1" s="207">
        <f t="shared" si="3"/>
        <v>43344</v>
      </c>
      <c r="IR1" s="207">
        <f t="shared" si="3"/>
        <v>43345</v>
      </c>
      <c r="IS1" s="207">
        <f t="shared" si="3"/>
        <v>43346</v>
      </c>
      <c r="IT1" s="207">
        <f t="shared" si="3"/>
        <v>43347</v>
      </c>
      <c r="IU1" s="207">
        <f t="shared" si="3"/>
        <v>43348</v>
      </c>
      <c r="IV1" s="207">
        <f t="shared" si="3"/>
        <v>43349</v>
      </c>
      <c r="IW1" s="207">
        <f t="shared" si="3"/>
        <v>43350</v>
      </c>
      <c r="IX1" s="207">
        <f t="shared" si="3"/>
        <v>43351</v>
      </c>
      <c r="IY1" s="207">
        <f t="shared" si="3"/>
        <v>43352</v>
      </c>
      <c r="IZ1" s="207">
        <f t="shared" si="3"/>
        <v>43353</v>
      </c>
      <c r="JA1" s="207">
        <f t="shared" si="3"/>
        <v>43354</v>
      </c>
      <c r="JB1" s="207">
        <f t="shared" si="3"/>
        <v>43355</v>
      </c>
      <c r="JC1" s="207">
        <f t="shared" si="3"/>
        <v>43356</v>
      </c>
      <c r="JD1" s="207">
        <f t="shared" si="3"/>
        <v>43357</v>
      </c>
      <c r="JE1" s="207">
        <f t="shared" si="3"/>
        <v>43358</v>
      </c>
      <c r="JF1" s="207">
        <f t="shared" ref="JF1:LQ1" si="4">JE1+1</f>
        <v>43359</v>
      </c>
      <c r="JG1" s="207">
        <f t="shared" si="4"/>
        <v>43360</v>
      </c>
      <c r="JH1" s="207">
        <f t="shared" si="4"/>
        <v>43361</v>
      </c>
      <c r="JI1" s="207">
        <f t="shared" si="4"/>
        <v>43362</v>
      </c>
      <c r="JJ1" s="207">
        <f t="shared" si="4"/>
        <v>43363</v>
      </c>
      <c r="JK1" s="207">
        <f t="shared" si="4"/>
        <v>43364</v>
      </c>
      <c r="JL1" s="207">
        <f t="shared" si="4"/>
        <v>43365</v>
      </c>
      <c r="JM1" s="207">
        <f t="shared" si="4"/>
        <v>43366</v>
      </c>
      <c r="JN1" s="207">
        <f t="shared" si="4"/>
        <v>43367</v>
      </c>
      <c r="JO1" s="207">
        <f t="shared" si="4"/>
        <v>43368</v>
      </c>
      <c r="JP1" s="207">
        <f t="shared" si="4"/>
        <v>43369</v>
      </c>
      <c r="JQ1" s="207">
        <f t="shared" si="4"/>
        <v>43370</v>
      </c>
      <c r="JR1" s="207">
        <f t="shared" si="4"/>
        <v>43371</v>
      </c>
      <c r="JS1" s="207">
        <f t="shared" si="4"/>
        <v>43372</v>
      </c>
      <c r="JT1" s="207">
        <f t="shared" si="4"/>
        <v>43373</v>
      </c>
      <c r="JU1" s="207">
        <f t="shared" si="4"/>
        <v>43374</v>
      </c>
      <c r="JV1" s="207">
        <f t="shared" si="4"/>
        <v>43375</v>
      </c>
      <c r="JW1" s="207">
        <f t="shared" si="4"/>
        <v>43376</v>
      </c>
      <c r="JX1" s="207">
        <f t="shared" si="4"/>
        <v>43377</v>
      </c>
      <c r="JY1" s="207">
        <f t="shared" si="4"/>
        <v>43378</v>
      </c>
      <c r="JZ1" s="207">
        <f t="shared" si="4"/>
        <v>43379</v>
      </c>
      <c r="KA1" s="207">
        <f t="shared" si="4"/>
        <v>43380</v>
      </c>
      <c r="KB1" s="207">
        <f t="shared" si="4"/>
        <v>43381</v>
      </c>
      <c r="KC1" s="207">
        <f t="shared" si="4"/>
        <v>43382</v>
      </c>
      <c r="KD1" s="207">
        <f t="shared" si="4"/>
        <v>43383</v>
      </c>
      <c r="KE1" s="207">
        <f t="shared" si="4"/>
        <v>43384</v>
      </c>
      <c r="KF1" s="207">
        <f t="shared" si="4"/>
        <v>43385</v>
      </c>
      <c r="KG1" s="207">
        <f t="shared" si="4"/>
        <v>43386</v>
      </c>
      <c r="KH1" s="207">
        <f t="shared" si="4"/>
        <v>43387</v>
      </c>
      <c r="KI1" s="207">
        <f t="shared" si="4"/>
        <v>43388</v>
      </c>
      <c r="KJ1" s="207">
        <f t="shared" si="4"/>
        <v>43389</v>
      </c>
      <c r="KK1" s="207">
        <f t="shared" si="4"/>
        <v>43390</v>
      </c>
      <c r="KL1" s="207">
        <f t="shared" si="4"/>
        <v>43391</v>
      </c>
      <c r="KM1" s="207">
        <f t="shared" si="4"/>
        <v>43392</v>
      </c>
      <c r="KN1" s="207">
        <f t="shared" si="4"/>
        <v>43393</v>
      </c>
      <c r="KO1" s="207">
        <f t="shared" si="4"/>
        <v>43394</v>
      </c>
      <c r="KP1" s="207">
        <f t="shared" si="4"/>
        <v>43395</v>
      </c>
      <c r="KQ1" s="207">
        <f t="shared" si="4"/>
        <v>43396</v>
      </c>
      <c r="KR1" s="207">
        <f t="shared" si="4"/>
        <v>43397</v>
      </c>
      <c r="KS1" s="207">
        <f t="shared" si="4"/>
        <v>43398</v>
      </c>
      <c r="KT1" s="207">
        <f t="shared" si="4"/>
        <v>43399</v>
      </c>
      <c r="KU1" s="207">
        <f t="shared" si="4"/>
        <v>43400</v>
      </c>
      <c r="KV1" s="207">
        <f t="shared" si="4"/>
        <v>43401</v>
      </c>
      <c r="KW1" s="207">
        <f t="shared" si="4"/>
        <v>43402</v>
      </c>
      <c r="KX1" s="207">
        <f t="shared" si="4"/>
        <v>43403</v>
      </c>
      <c r="KY1" s="207">
        <f t="shared" si="4"/>
        <v>43404</v>
      </c>
      <c r="KZ1" s="207">
        <f t="shared" si="4"/>
        <v>43405</v>
      </c>
      <c r="LA1" s="207">
        <f t="shared" si="4"/>
        <v>43406</v>
      </c>
      <c r="LB1" s="207">
        <f t="shared" si="4"/>
        <v>43407</v>
      </c>
      <c r="LC1" s="207">
        <f t="shared" si="4"/>
        <v>43408</v>
      </c>
      <c r="LD1" s="207">
        <f t="shared" si="4"/>
        <v>43409</v>
      </c>
      <c r="LE1" s="207">
        <f t="shared" si="4"/>
        <v>43410</v>
      </c>
      <c r="LF1" s="207">
        <f t="shared" si="4"/>
        <v>43411</v>
      </c>
      <c r="LG1" s="207">
        <f t="shared" si="4"/>
        <v>43412</v>
      </c>
      <c r="LH1" s="207">
        <f t="shared" si="4"/>
        <v>43413</v>
      </c>
      <c r="LI1" s="207">
        <f t="shared" si="4"/>
        <v>43414</v>
      </c>
      <c r="LJ1" s="207">
        <f t="shared" si="4"/>
        <v>43415</v>
      </c>
      <c r="LK1" s="207">
        <f t="shared" si="4"/>
        <v>43416</v>
      </c>
      <c r="LL1" s="207">
        <f t="shared" si="4"/>
        <v>43417</v>
      </c>
      <c r="LM1" s="207">
        <f t="shared" si="4"/>
        <v>43418</v>
      </c>
      <c r="LN1" s="207">
        <f t="shared" si="4"/>
        <v>43419</v>
      </c>
      <c r="LO1" s="207">
        <f t="shared" si="4"/>
        <v>43420</v>
      </c>
      <c r="LP1" s="207">
        <f t="shared" si="4"/>
        <v>43421</v>
      </c>
      <c r="LQ1" s="207">
        <f t="shared" si="4"/>
        <v>43422</v>
      </c>
      <c r="LR1" s="207">
        <f t="shared" ref="LR1:OB1" si="5">LQ1+1</f>
        <v>43423</v>
      </c>
      <c r="LS1" s="207">
        <f t="shared" si="5"/>
        <v>43424</v>
      </c>
      <c r="LT1" s="207">
        <f t="shared" si="5"/>
        <v>43425</v>
      </c>
      <c r="LU1" s="207">
        <f t="shared" si="5"/>
        <v>43426</v>
      </c>
      <c r="LV1" s="207">
        <f t="shared" si="5"/>
        <v>43427</v>
      </c>
      <c r="LW1" s="207">
        <f t="shared" si="5"/>
        <v>43428</v>
      </c>
      <c r="LX1" s="207">
        <f t="shared" si="5"/>
        <v>43429</v>
      </c>
      <c r="LY1" s="207">
        <f t="shared" si="5"/>
        <v>43430</v>
      </c>
      <c r="LZ1" s="207">
        <f t="shared" si="5"/>
        <v>43431</v>
      </c>
      <c r="MA1" s="207">
        <f t="shared" si="5"/>
        <v>43432</v>
      </c>
      <c r="MB1" s="207">
        <f t="shared" si="5"/>
        <v>43433</v>
      </c>
      <c r="MC1" s="207">
        <f t="shared" si="5"/>
        <v>43434</v>
      </c>
      <c r="MD1" s="207">
        <f t="shared" si="5"/>
        <v>43435</v>
      </c>
      <c r="ME1" s="207">
        <f t="shared" si="5"/>
        <v>43436</v>
      </c>
      <c r="MF1" s="207">
        <f t="shared" si="5"/>
        <v>43437</v>
      </c>
      <c r="MG1" s="207">
        <f t="shared" si="5"/>
        <v>43438</v>
      </c>
      <c r="MH1" s="207">
        <f t="shared" si="5"/>
        <v>43439</v>
      </c>
      <c r="MI1" s="207">
        <f t="shared" si="5"/>
        <v>43440</v>
      </c>
      <c r="MJ1" s="207">
        <f t="shared" si="5"/>
        <v>43441</v>
      </c>
      <c r="MK1" s="207">
        <f t="shared" si="5"/>
        <v>43442</v>
      </c>
      <c r="ML1" s="207">
        <f t="shared" si="5"/>
        <v>43443</v>
      </c>
      <c r="MM1" s="207">
        <f t="shared" si="5"/>
        <v>43444</v>
      </c>
      <c r="MN1" s="207">
        <f t="shared" si="5"/>
        <v>43445</v>
      </c>
      <c r="MO1" s="207">
        <f t="shared" si="5"/>
        <v>43446</v>
      </c>
      <c r="MP1" s="207">
        <f t="shared" si="5"/>
        <v>43447</v>
      </c>
      <c r="MQ1" s="207">
        <f t="shared" si="5"/>
        <v>43448</v>
      </c>
      <c r="MR1" s="207">
        <f t="shared" si="5"/>
        <v>43449</v>
      </c>
      <c r="MS1" s="207">
        <f t="shared" si="5"/>
        <v>43450</v>
      </c>
      <c r="MT1" s="207">
        <f t="shared" si="5"/>
        <v>43451</v>
      </c>
      <c r="MU1" s="207">
        <f t="shared" si="5"/>
        <v>43452</v>
      </c>
      <c r="MV1" s="207">
        <f t="shared" si="5"/>
        <v>43453</v>
      </c>
      <c r="MW1" s="207">
        <f t="shared" si="5"/>
        <v>43454</v>
      </c>
      <c r="MX1" s="207">
        <f t="shared" si="5"/>
        <v>43455</v>
      </c>
      <c r="MY1" s="207">
        <f t="shared" si="5"/>
        <v>43456</v>
      </c>
      <c r="MZ1" s="207">
        <f t="shared" si="5"/>
        <v>43457</v>
      </c>
      <c r="NA1" s="207">
        <f t="shared" si="5"/>
        <v>43458</v>
      </c>
      <c r="NB1" s="207">
        <f t="shared" si="5"/>
        <v>43459</v>
      </c>
      <c r="NC1" s="207">
        <f t="shared" si="5"/>
        <v>43460</v>
      </c>
      <c r="ND1" s="207">
        <f t="shared" si="5"/>
        <v>43461</v>
      </c>
      <c r="NE1" s="207">
        <f t="shared" si="5"/>
        <v>43462</v>
      </c>
      <c r="NF1" s="207">
        <f t="shared" si="5"/>
        <v>43463</v>
      </c>
      <c r="NG1" s="207">
        <f t="shared" si="5"/>
        <v>43464</v>
      </c>
      <c r="NH1" s="207">
        <f t="shared" si="5"/>
        <v>43465</v>
      </c>
      <c r="NI1" s="207">
        <f t="shared" si="5"/>
        <v>43466</v>
      </c>
      <c r="NJ1" s="207">
        <f t="shared" si="5"/>
        <v>43467</v>
      </c>
      <c r="NK1" s="207">
        <f t="shared" si="5"/>
        <v>43468</v>
      </c>
      <c r="NL1" s="207">
        <f t="shared" si="5"/>
        <v>43469</v>
      </c>
      <c r="NM1" s="207">
        <f t="shared" si="5"/>
        <v>43470</v>
      </c>
      <c r="NN1" s="207">
        <f t="shared" si="5"/>
        <v>43471</v>
      </c>
      <c r="NO1" s="207">
        <f t="shared" si="5"/>
        <v>43472</v>
      </c>
      <c r="NP1" s="207">
        <f t="shared" si="5"/>
        <v>43473</v>
      </c>
      <c r="NQ1" s="207">
        <f t="shared" si="5"/>
        <v>43474</v>
      </c>
      <c r="NR1" s="207">
        <f t="shared" si="5"/>
        <v>43475</v>
      </c>
      <c r="NS1" s="207">
        <f t="shared" si="5"/>
        <v>43476</v>
      </c>
      <c r="NT1" s="207">
        <f t="shared" si="5"/>
        <v>43477</v>
      </c>
      <c r="NU1" s="207">
        <f t="shared" si="5"/>
        <v>43478</v>
      </c>
      <c r="NV1" s="207">
        <f t="shared" si="5"/>
        <v>43479</v>
      </c>
      <c r="NW1" s="207">
        <f t="shared" si="5"/>
        <v>43480</v>
      </c>
      <c r="NX1" s="207">
        <f t="shared" si="5"/>
        <v>43481</v>
      </c>
      <c r="NY1" s="207">
        <f t="shared" si="5"/>
        <v>43482</v>
      </c>
      <c r="NZ1" s="207">
        <f t="shared" si="5"/>
        <v>43483</v>
      </c>
      <c r="OA1" s="207">
        <f t="shared" si="5"/>
        <v>43484</v>
      </c>
      <c r="OB1" s="207">
        <f t="shared" si="5"/>
        <v>43485</v>
      </c>
      <c r="OC1" s="49"/>
      <c r="OD1" s="49"/>
      <c r="OE1" s="49"/>
      <c r="OF1" s="49"/>
      <c r="OG1" s="49"/>
      <c r="OH1" s="49"/>
      <c r="OI1" s="49"/>
      <c r="OJ1" s="49"/>
      <c r="OK1" s="49"/>
      <c r="OL1" s="49"/>
      <c r="OM1" s="49"/>
      <c r="ON1" s="49"/>
      <c r="OO1" s="49"/>
      <c r="OP1" s="49"/>
      <c r="OQ1" s="49"/>
      <c r="OR1" s="49"/>
      <c r="OS1" s="49"/>
      <c r="OT1" s="49"/>
      <c r="OU1" s="49"/>
      <c r="OV1" s="49"/>
      <c r="OW1" s="49"/>
      <c r="OX1" s="49"/>
      <c r="OY1" s="49"/>
      <c r="OZ1" s="49"/>
      <c r="PA1" s="49"/>
      <c r="PB1" s="49"/>
      <c r="PC1" s="49"/>
      <c r="PD1" s="49"/>
      <c r="PE1" s="49"/>
      <c r="PF1" s="49"/>
      <c r="PG1" s="49"/>
      <c r="PH1" s="49"/>
      <c r="PI1" s="49"/>
      <c r="PJ1" s="49"/>
      <c r="PK1" s="49"/>
      <c r="PL1" s="49"/>
      <c r="PM1" s="49"/>
      <c r="PN1" s="49"/>
      <c r="PO1" s="49"/>
      <c r="PP1" s="49"/>
      <c r="PQ1" s="49"/>
      <c r="PR1" s="49"/>
      <c r="PS1" s="49"/>
      <c r="PT1" s="49"/>
      <c r="PU1" s="49"/>
      <c r="PV1" s="49"/>
      <c r="PW1" s="49"/>
      <c r="PX1" s="49"/>
      <c r="PY1" s="49"/>
      <c r="PZ1" s="49"/>
      <c r="QA1" s="49"/>
      <c r="QB1" s="49"/>
      <c r="QC1" s="49"/>
      <c r="QD1" s="49"/>
      <c r="QE1" s="49"/>
      <c r="QF1" s="49"/>
      <c r="QG1" s="49"/>
      <c r="QH1" s="49"/>
      <c r="QI1" s="49"/>
      <c r="QJ1" s="49"/>
      <c r="QK1" s="49"/>
      <c r="QL1" s="49"/>
      <c r="QM1" s="49"/>
      <c r="QN1" s="49"/>
      <c r="QO1" s="49"/>
      <c r="QP1" s="49"/>
      <c r="QQ1" s="49"/>
      <c r="QR1" s="49"/>
      <c r="QS1" s="49"/>
      <c r="QT1" s="49"/>
      <c r="QU1" s="49"/>
      <c r="QV1" s="49"/>
      <c r="QW1" s="49"/>
      <c r="QX1" s="49"/>
      <c r="QY1" s="49"/>
      <c r="QZ1" s="49"/>
      <c r="RA1" s="49"/>
      <c r="RB1" s="49"/>
      <c r="RC1" s="49"/>
      <c r="RD1" s="49"/>
      <c r="RE1" s="49"/>
      <c r="RF1" s="49"/>
      <c r="RG1" s="49"/>
      <c r="RH1" s="49"/>
      <c r="RI1" s="49"/>
      <c r="RJ1" s="49"/>
      <c r="RK1" s="49"/>
      <c r="RL1" s="49"/>
      <c r="RM1" s="49"/>
      <c r="RN1" s="49"/>
      <c r="RO1" s="49"/>
      <c r="RP1" s="49"/>
      <c r="RQ1" s="49"/>
      <c r="RR1" s="49"/>
    </row>
    <row r="2" spans="1:486" ht="15.75" thickBot="1">
      <c r="B2" s="49" t="str">
        <f>CAPTURA!B18</f>
        <v>10/08/2019</v>
      </c>
      <c r="C2" s="49">
        <f>CAPTURA!C18</f>
        <v>43687</v>
      </c>
      <c r="D2">
        <f>IF(OR(G2="MATUTINO",G2="VESPERTINO"),C1,C2-B2+1)</f>
        <v>1</v>
      </c>
      <c r="E2">
        <v>1</v>
      </c>
      <c r="F2">
        <f>E1*E2</f>
        <v>1</v>
      </c>
      <c r="G2" s="221" t="str">
        <f>CAPTURA!B13</f>
        <v>NOCTURNO</v>
      </c>
      <c r="H2" s="208" t="str">
        <f>TEXT(H1,"dddd")</f>
        <v>lunes</v>
      </c>
      <c r="I2" s="208" t="str">
        <f t="shared" ref="I2:BT2" si="6">TEXT(I1,"dddd")</f>
        <v>martes</v>
      </c>
      <c r="J2" s="208" t="str">
        <f t="shared" si="6"/>
        <v>miércoles</v>
      </c>
      <c r="K2" s="208" t="str">
        <f t="shared" si="6"/>
        <v>jueves</v>
      </c>
      <c r="L2" s="208" t="str">
        <f t="shared" si="6"/>
        <v>viernes</v>
      </c>
      <c r="M2" s="208" t="str">
        <f t="shared" si="6"/>
        <v>sábado</v>
      </c>
      <c r="N2" s="208" t="str">
        <f t="shared" si="6"/>
        <v>domingo</v>
      </c>
      <c r="O2" s="208" t="str">
        <f t="shared" si="6"/>
        <v>lunes</v>
      </c>
      <c r="P2" s="208" t="str">
        <f t="shared" si="6"/>
        <v>martes</v>
      </c>
      <c r="Q2" s="208" t="str">
        <f t="shared" si="6"/>
        <v>miércoles</v>
      </c>
      <c r="R2" s="208" t="str">
        <f t="shared" si="6"/>
        <v>jueves</v>
      </c>
      <c r="S2" s="208" t="str">
        <f t="shared" si="6"/>
        <v>viernes</v>
      </c>
      <c r="T2" s="208" t="str">
        <f t="shared" si="6"/>
        <v>sábado</v>
      </c>
      <c r="U2" s="208" t="str">
        <f t="shared" si="6"/>
        <v>domingo</v>
      </c>
      <c r="V2" s="208" t="str">
        <f t="shared" si="6"/>
        <v>lunes</v>
      </c>
      <c r="W2" s="208" t="str">
        <f t="shared" si="6"/>
        <v>martes</v>
      </c>
      <c r="X2" s="208" t="str">
        <f t="shared" si="6"/>
        <v>miércoles</v>
      </c>
      <c r="Y2" s="208" t="str">
        <f t="shared" si="6"/>
        <v>jueves</v>
      </c>
      <c r="Z2" s="208" t="str">
        <f t="shared" si="6"/>
        <v>viernes</v>
      </c>
      <c r="AA2" s="208" t="str">
        <f t="shared" si="6"/>
        <v>sábado</v>
      </c>
      <c r="AB2" s="208" t="str">
        <f t="shared" si="6"/>
        <v>domingo</v>
      </c>
      <c r="AC2" s="208" t="str">
        <f t="shared" si="6"/>
        <v>lunes</v>
      </c>
      <c r="AD2" s="208" t="str">
        <f t="shared" si="6"/>
        <v>martes</v>
      </c>
      <c r="AE2" s="208" t="str">
        <f t="shared" si="6"/>
        <v>miércoles</v>
      </c>
      <c r="AF2" s="208" t="str">
        <f t="shared" si="6"/>
        <v>jueves</v>
      </c>
      <c r="AG2" s="208" t="str">
        <f t="shared" si="6"/>
        <v>viernes</v>
      </c>
      <c r="AH2" s="208" t="str">
        <f t="shared" si="6"/>
        <v>sábado</v>
      </c>
      <c r="AI2" s="208" t="str">
        <f t="shared" si="6"/>
        <v>domingo</v>
      </c>
      <c r="AJ2" s="208" t="str">
        <f t="shared" si="6"/>
        <v>lunes</v>
      </c>
      <c r="AK2" s="208" t="str">
        <f t="shared" si="6"/>
        <v>martes</v>
      </c>
      <c r="AL2" s="208" t="str">
        <f t="shared" si="6"/>
        <v>miércoles</v>
      </c>
      <c r="AM2" s="208" t="str">
        <f t="shared" si="6"/>
        <v>jueves</v>
      </c>
      <c r="AN2" s="208" t="str">
        <f t="shared" si="6"/>
        <v>viernes</v>
      </c>
      <c r="AO2" s="208" t="str">
        <f t="shared" si="6"/>
        <v>sábado</v>
      </c>
      <c r="AP2" s="208" t="str">
        <f t="shared" si="6"/>
        <v>domingo</v>
      </c>
      <c r="AQ2" s="208" t="str">
        <f t="shared" si="6"/>
        <v>lunes</v>
      </c>
      <c r="AR2" s="208" t="str">
        <f t="shared" si="6"/>
        <v>martes</v>
      </c>
      <c r="AS2" s="208" t="str">
        <f t="shared" si="6"/>
        <v>miércoles</v>
      </c>
      <c r="AT2" s="208" t="str">
        <f t="shared" si="6"/>
        <v>jueves</v>
      </c>
      <c r="AU2" s="208" t="str">
        <f t="shared" si="6"/>
        <v>viernes</v>
      </c>
      <c r="AV2" s="208" t="str">
        <f t="shared" si="6"/>
        <v>sábado</v>
      </c>
      <c r="AW2" s="208" t="str">
        <f t="shared" si="6"/>
        <v>domingo</v>
      </c>
      <c r="AX2" s="208" t="str">
        <f t="shared" si="6"/>
        <v>lunes</v>
      </c>
      <c r="AY2" s="208" t="str">
        <f t="shared" si="6"/>
        <v>martes</v>
      </c>
      <c r="AZ2" s="208" t="str">
        <f t="shared" si="6"/>
        <v>miércoles</v>
      </c>
      <c r="BA2" s="208" t="str">
        <f t="shared" si="6"/>
        <v>jueves</v>
      </c>
      <c r="BB2" s="208" t="str">
        <f t="shared" si="6"/>
        <v>viernes</v>
      </c>
      <c r="BC2" s="208" t="str">
        <f t="shared" si="6"/>
        <v>sábado</v>
      </c>
      <c r="BD2" s="208" t="str">
        <f t="shared" si="6"/>
        <v>domingo</v>
      </c>
      <c r="BE2" s="208" t="str">
        <f t="shared" si="6"/>
        <v>lunes</v>
      </c>
      <c r="BF2" s="208" t="str">
        <f t="shared" si="6"/>
        <v>martes</v>
      </c>
      <c r="BG2" s="208" t="str">
        <f t="shared" si="6"/>
        <v>miércoles</v>
      </c>
      <c r="BH2" s="208" t="str">
        <f t="shared" si="6"/>
        <v>jueves</v>
      </c>
      <c r="BI2" s="208" t="str">
        <f t="shared" si="6"/>
        <v>viernes</v>
      </c>
      <c r="BJ2" s="208" t="str">
        <f t="shared" si="6"/>
        <v>sábado</v>
      </c>
      <c r="BK2" s="208" t="str">
        <f t="shared" si="6"/>
        <v>domingo</v>
      </c>
      <c r="BL2" s="208" t="str">
        <f t="shared" si="6"/>
        <v>lunes</v>
      </c>
      <c r="BM2" s="208" t="str">
        <f t="shared" si="6"/>
        <v>martes</v>
      </c>
      <c r="BN2" s="208" t="str">
        <f t="shared" si="6"/>
        <v>miércoles</v>
      </c>
      <c r="BO2" s="208" t="str">
        <f t="shared" si="6"/>
        <v>jueves</v>
      </c>
      <c r="BP2" s="208" t="str">
        <f t="shared" si="6"/>
        <v>viernes</v>
      </c>
      <c r="BQ2" s="208" t="str">
        <f t="shared" si="6"/>
        <v>sábado</v>
      </c>
      <c r="BR2" s="208" t="str">
        <f t="shared" si="6"/>
        <v>domingo</v>
      </c>
      <c r="BS2" s="208" t="str">
        <f t="shared" si="6"/>
        <v>lunes</v>
      </c>
      <c r="BT2" s="208" t="str">
        <f t="shared" si="6"/>
        <v>martes</v>
      </c>
      <c r="BU2" s="208" t="str">
        <f t="shared" ref="BU2:EF2" si="7">TEXT(BU1,"dddd")</f>
        <v>miércoles</v>
      </c>
      <c r="BV2" s="208" t="str">
        <f t="shared" si="7"/>
        <v>jueves</v>
      </c>
      <c r="BW2" s="208" t="str">
        <f t="shared" si="7"/>
        <v>viernes</v>
      </c>
      <c r="BX2" s="208" t="str">
        <f t="shared" si="7"/>
        <v>sábado</v>
      </c>
      <c r="BY2" s="208" t="str">
        <f t="shared" si="7"/>
        <v>domingo</v>
      </c>
      <c r="BZ2" s="208" t="str">
        <f t="shared" si="7"/>
        <v>lunes</v>
      </c>
      <c r="CA2" s="208" t="str">
        <f t="shared" si="7"/>
        <v>martes</v>
      </c>
      <c r="CB2" s="208" t="str">
        <f t="shared" si="7"/>
        <v>miércoles</v>
      </c>
      <c r="CC2" s="208" t="str">
        <f t="shared" si="7"/>
        <v>jueves</v>
      </c>
      <c r="CD2" s="208" t="str">
        <f t="shared" si="7"/>
        <v>viernes</v>
      </c>
      <c r="CE2" s="208" t="str">
        <f t="shared" si="7"/>
        <v>sábado</v>
      </c>
      <c r="CF2" s="208" t="str">
        <f t="shared" si="7"/>
        <v>domingo</v>
      </c>
      <c r="CG2" s="208" t="str">
        <f t="shared" si="7"/>
        <v>lunes</v>
      </c>
      <c r="CH2" s="208" t="str">
        <f t="shared" si="7"/>
        <v>martes</v>
      </c>
      <c r="CI2" s="208" t="str">
        <f t="shared" si="7"/>
        <v>miércoles</v>
      </c>
      <c r="CJ2" s="208" t="str">
        <f t="shared" si="7"/>
        <v>jueves</v>
      </c>
      <c r="CK2" s="208" t="str">
        <f t="shared" si="7"/>
        <v>viernes</v>
      </c>
      <c r="CL2" s="208" t="str">
        <f t="shared" si="7"/>
        <v>sábado</v>
      </c>
      <c r="CM2" s="208" t="str">
        <f t="shared" si="7"/>
        <v>domingo</v>
      </c>
      <c r="CN2" s="208" t="str">
        <f t="shared" si="7"/>
        <v>lunes</v>
      </c>
      <c r="CO2" s="208" t="str">
        <f t="shared" si="7"/>
        <v>martes</v>
      </c>
      <c r="CP2" s="208" t="str">
        <f t="shared" si="7"/>
        <v>miércoles</v>
      </c>
      <c r="CQ2" s="208" t="str">
        <f t="shared" si="7"/>
        <v>jueves</v>
      </c>
      <c r="CR2" s="208" t="str">
        <f t="shared" si="7"/>
        <v>viernes</v>
      </c>
      <c r="CS2" s="208" t="str">
        <f t="shared" si="7"/>
        <v>sábado</v>
      </c>
      <c r="CT2" s="208" t="str">
        <f t="shared" si="7"/>
        <v>domingo</v>
      </c>
      <c r="CU2" s="208" t="str">
        <f t="shared" si="7"/>
        <v>lunes</v>
      </c>
      <c r="CV2" s="208" t="str">
        <f t="shared" si="7"/>
        <v>martes</v>
      </c>
      <c r="CW2" s="208" t="str">
        <f t="shared" si="7"/>
        <v>miércoles</v>
      </c>
      <c r="CX2" s="208" t="str">
        <f t="shared" si="7"/>
        <v>jueves</v>
      </c>
      <c r="CY2" s="208" t="str">
        <f t="shared" si="7"/>
        <v>viernes</v>
      </c>
      <c r="CZ2" s="208" t="str">
        <f t="shared" si="7"/>
        <v>sábado</v>
      </c>
      <c r="DA2" s="208" t="str">
        <f t="shared" si="7"/>
        <v>domingo</v>
      </c>
      <c r="DB2" s="208" t="str">
        <f t="shared" si="7"/>
        <v>lunes</v>
      </c>
      <c r="DC2" s="208" t="str">
        <f t="shared" si="7"/>
        <v>martes</v>
      </c>
      <c r="DD2" s="208" t="str">
        <f t="shared" si="7"/>
        <v>miércoles</v>
      </c>
      <c r="DE2" s="208" t="str">
        <f t="shared" si="7"/>
        <v>jueves</v>
      </c>
      <c r="DF2" s="208" t="str">
        <f t="shared" si="7"/>
        <v>viernes</v>
      </c>
      <c r="DG2" s="208" t="str">
        <f t="shared" si="7"/>
        <v>sábado</v>
      </c>
      <c r="DH2" s="208" t="str">
        <f t="shared" si="7"/>
        <v>domingo</v>
      </c>
      <c r="DI2" s="208" t="str">
        <f t="shared" si="7"/>
        <v>lunes</v>
      </c>
      <c r="DJ2" s="208" t="str">
        <f t="shared" si="7"/>
        <v>martes</v>
      </c>
      <c r="DK2" s="208" t="str">
        <f t="shared" si="7"/>
        <v>miércoles</v>
      </c>
      <c r="DL2" s="208" t="str">
        <f t="shared" si="7"/>
        <v>jueves</v>
      </c>
      <c r="DM2" s="208" t="str">
        <f t="shared" si="7"/>
        <v>viernes</v>
      </c>
      <c r="DN2" s="208" t="str">
        <f t="shared" si="7"/>
        <v>sábado</v>
      </c>
      <c r="DO2" s="208" t="str">
        <f t="shared" si="7"/>
        <v>domingo</v>
      </c>
      <c r="DP2" s="208" t="str">
        <f t="shared" si="7"/>
        <v>lunes</v>
      </c>
      <c r="DQ2" s="208" t="str">
        <f t="shared" si="7"/>
        <v>martes</v>
      </c>
      <c r="DR2" s="208" t="str">
        <f t="shared" si="7"/>
        <v>miércoles</v>
      </c>
      <c r="DS2" s="208" t="str">
        <f t="shared" si="7"/>
        <v>jueves</v>
      </c>
      <c r="DT2" s="208" t="str">
        <f t="shared" si="7"/>
        <v>viernes</v>
      </c>
      <c r="DU2" s="208" t="str">
        <f t="shared" si="7"/>
        <v>sábado</v>
      </c>
      <c r="DV2" s="208" t="str">
        <f t="shared" si="7"/>
        <v>domingo</v>
      </c>
      <c r="DW2" s="208" t="str">
        <f t="shared" si="7"/>
        <v>lunes</v>
      </c>
      <c r="DX2" s="208" t="str">
        <f t="shared" si="7"/>
        <v>martes</v>
      </c>
      <c r="DY2" s="208" t="str">
        <f t="shared" si="7"/>
        <v>miércoles</v>
      </c>
      <c r="DZ2" s="208" t="str">
        <f t="shared" si="7"/>
        <v>jueves</v>
      </c>
      <c r="EA2" s="208" t="str">
        <f t="shared" si="7"/>
        <v>viernes</v>
      </c>
      <c r="EB2" s="208" t="str">
        <f t="shared" si="7"/>
        <v>sábado</v>
      </c>
      <c r="EC2" s="208" t="str">
        <f t="shared" si="7"/>
        <v>domingo</v>
      </c>
      <c r="ED2" s="208" t="str">
        <f t="shared" si="7"/>
        <v>lunes</v>
      </c>
      <c r="EE2" s="208" t="str">
        <f t="shared" si="7"/>
        <v>martes</v>
      </c>
      <c r="EF2" s="208" t="str">
        <f t="shared" si="7"/>
        <v>miércoles</v>
      </c>
      <c r="EG2" s="208" t="str">
        <f t="shared" ref="EG2:GR2" si="8">TEXT(EG1,"dddd")</f>
        <v>jueves</v>
      </c>
      <c r="EH2" s="208" t="str">
        <f t="shared" si="8"/>
        <v>viernes</v>
      </c>
      <c r="EI2" s="208" t="str">
        <f t="shared" si="8"/>
        <v>sábado</v>
      </c>
      <c r="EJ2" s="208" t="str">
        <f t="shared" si="8"/>
        <v>domingo</v>
      </c>
      <c r="EK2" s="208" t="str">
        <f t="shared" si="8"/>
        <v>lunes</v>
      </c>
      <c r="EL2" s="208" t="str">
        <f t="shared" si="8"/>
        <v>martes</v>
      </c>
      <c r="EM2" s="208" t="str">
        <f t="shared" si="8"/>
        <v>miércoles</v>
      </c>
      <c r="EN2" s="208" t="str">
        <f t="shared" si="8"/>
        <v>jueves</v>
      </c>
      <c r="EO2" s="208" t="str">
        <f t="shared" si="8"/>
        <v>viernes</v>
      </c>
      <c r="EP2" s="208" t="str">
        <f t="shared" si="8"/>
        <v>sábado</v>
      </c>
      <c r="EQ2" s="208" t="str">
        <f t="shared" si="8"/>
        <v>domingo</v>
      </c>
      <c r="ER2" s="208" t="str">
        <f t="shared" si="8"/>
        <v>lunes</v>
      </c>
      <c r="ES2" s="208" t="str">
        <f t="shared" si="8"/>
        <v>martes</v>
      </c>
      <c r="ET2" s="208" t="str">
        <f t="shared" si="8"/>
        <v>miércoles</v>
      </c>
      <c r="EU2" s="208" t="str">
        <f t="shared" si="8"/>
        <v>jueves</v>
      </c>
      <c r="EV2" s="208" t="str">
        <f t="shared" si="8"/>
        <v>viernes</v>
      </c>
      <c r="EW2" s="208" t="str">
        <f t="shared" si="8"/>
        <v>sábado</v>
      </c>
      <c r="EX2" s="208" t="str">
        <f t="shared" si="8"/>
        <v>domingo</v>
      </c>
      <c r="EY2" s="208" t="str">
        <f t="shared" si="8"/>
        <v>lunes</v>
      </c>
      <c r="EZ2" s="208" t="str">
        <f t="shared" si="8"/>
        <v>martes</v>
      </c>
      <c r="FA2" s="208" t="str">
        <f t="shared" si="8"/>
        <v>miércoles</v>
      </c>
      <c r="FB2" s="208" t="str">
        <f t="shared" si="8"/>
        <v>jueves</v>
      </c>
      <c r="FC2" s="208" t="str">
        <f t="shared" si="8"/>
        <v>viernes</v>
      </c>
      <c r="FD2" s="208" t="str">
        <f t="shared" si="8"/>
        <v>sábado</v>
      </c>
      <c r="FE2" s="208" t="str">
        <f t="shared" si="8"/>
        <v>domingo</v>
      </c>
      <c r="FF2" s="208" t="str">
        <f t="shared" si="8"/>
        <v>lunes</v>
      </c>
      <c r="FG2" s="208" t="str">
        <f t="shared" si="8"/>
        <v>martes</v>
      </c>
      <c r="FH2" s="208" t="str">
        <f t="shared" si="8"/>
        <v>miércoles</v>
      </c>
      <c r="FI2" s="208" t="str">
        <f t="shared" si="8"/>
        <v>jueves</v>
      </c>
      <c r="FJ2" s="208" t="str">
        <f t="shared" si="8"/>
        <v>viernes</v>
      </c>
      <c r="FK2" s="208" t="str">
        <f t="shared" si="8"/>
        <v>sábado</v>
      </c>
      <c r="FL2" s="208" t="str">
        <f t="shared" si="8"/>
        <v>domingo</v>
      </c>
      <c r="FM2" s="208" t="str">
        <f t="shared" si="8"/>
        <v>lunes</v>
      </c>
      <c r="FN2" s="208" t="str">
        <f t="shared" si="8"/>
        <v>martes</v>
      </c>
      <c r="FO2" s="208" t="str">
        <f t="shared" si="8"/>
        <v>miércoles</v>
      </c>
      <c r="FP2" s="208" t="str">
        <f t="shared" si="8"/>
        <v>jueves</v>
      </c>
      <c r="FQ2" s="208" t="str">
        <f t="shared" si="8"/>
        <v>viernes</v>
      </c>
      <c r="FR2" s="208" t="str">
        <f t="shared" si="8"/>
        <v>sábado</v>
      </c>
      <c r="FS2" s="208" t="str">
        <f t="shared" si="8"/>
        <v>domingo</v>
      </c>
      <c r="FT2" s="208" t="str">
        <f t="shared" si="8"/>
        <v>lunes</v>
      </c>
      <c r="FU2" s="208" t="str">
        <f t="shared" si="8"/>
        <v>martes</v>
      </c>
      <c r="FV2" s="208" t="str">
        <f t="shared" si="8"/>
        <v>miércoles</v>
      </c>
      <c r="FW2" s="208" t="str">
        <f t="shared" si="8"/>
        <v>jueves</v>
      </c>
      <c r="FX2" s="208" t="str">
        <f t="shared" si="8"/>
        <v>viernes</v>
      </c>
      <c r="FY2" s="208" t="str">
        <f t="shared" si="8"/>
        <v>sábado</v>
      </c>
      <c r="FZ2" s="208" t="str">
        <f t="shared" si="8"/>
        <v>domingo</v>
      </c>
      <c r="GA2" s="208" t="str">
        <f t="shared" si="8"/>
        <v>lunes</v>
      </c>
      <c r="GB2" s="208" t="str">
        <f t="shared" si="8"/>
        <v>martes</v>
      </c>
      <c r="GC2" s="208" t="str">
        <f t="shared" si="8"/>
        <v>miércoles</v>
      </c>
      <c r="GD2" s="208" t="str">
        <f t="shared" si="8"/>
        <v>jueves</v>
      </c>
      <c r="GE2" s="208" t="str">
        <f t="shared" si="8"/>
        <v>viernes</v>
      </c>
      <c r="GF2" s="208" t="str">
        <f t="shared" si="8"/>
        <v>sábado</v>
      </c>
      <c r="GG2" s="208" t="str">
        <f t="shared" si="8"/>
        <v>domingo</v>
      </c>
      <c r="GH2" s="208" t="str">
        <f t="shared" si="8"/>
        <v>lunes</v>
      </c>
      <c r="GI2" s="208" t="str">
        <f t="shared" si="8"/>
        <v>martes</v>
      </c>
      <c r="GJ2" s="208" t="str">
        <f t="shared" si="8"/>
        <v>miércoles</v>
      </c>
      <c r="GK2" s="208" t="str">
        <f t="shared" si="8"/>
        <v>jueves</v>
      </c>
      <c r="GL2" s="208" t="str">
        <f t="shared" si="8"/>
        <v>viernes</v>
      </c>
      <c r="GM2" s="208" t="str">
        <f t="shared" si="8"/>
        <v>sábado</v>
      </c>
      <c r="GN2" s="208" t="str">
        <f t="shared" si="8"/>
        <v>domingo</v>
      </c>
      <c r="GO2" s="208" t="str">
        <f t="shared" si="8"/>
        <v>lunes</v>
      </c>
      <c r="GP2" s="208" t="str">
        <f t="shared" si="8"/>
        <v>martes</v>
      </c>
      <c r="GQ2" s="208" t="str">
        <f t="shared" si="8"/>
        <v>miércoles</v>
      </c>
      <c r="GR2" s="208" t="str">
        <f t="shared" si="8"/>
        <v>jueves</v>
      </c>
      <c r="GS2" s="208" t="str">
        <f t="shared" ref="GS2:JD2" si="9">TEXT(GS1,"dddd")</f>
        <v>viernes</v>
      </c>
      <c r="GT2" s="208" t="str">
        <f t="shared" si="9"/>
        <v>sábado</v>
      </c>
      <c r="GU2" s="208" t="str">
        <f t="shared" si="9"/>
        <v>domingo</v>
      </c>
      <c r="GV2" s="208" t="str">
        <f t="shared" si="9"/>
        <v>lunes</v>
      </c>
      <c r="GW2" s="208" t="str">
        <f t="shared" si="9"/>
        <v>martes</v>
      </c>
      <c r="GX2" s="208" t="str">
        <f t="shared" si="9"/>
        <v>miércoles</v>
      </c>
      <c r="GY2" s="208" t="str">
        <f t="shared" si="9"/>
        <v>jueves</v>
      </c>
      <c r="GZ2" s="208" t="str">
        <f t="shared" si="9"/>
        <v>viernes</v>
      </c>
      <c r="HA2" s="208" t="str">
        <f t="shared" si="9"/>
        <v>sábado</v>
      </c>
      <c r="HB2" s="208" t="str">
        <f t="shared" si="9"/>
        <v>domingo</v>
      </c>
      <c r="HC2" s="208" t="str">
        <f t="shared" si="9"/>
        <v>lunes</v>
      </c>
      <c r="HD2" s="208" t="str">
        <f t="shared" si="9"/>
        <v>martes</v>
      </c>
      <c r="HE2" s="208" t="str">
        <f t="shared" si="9"/>
        <v>miércoles</v>
      </c>
      <c r="HF2" s="208" t="str">
        <f t="shared" si="9"/>
        <v>jueves</v>
      </c>
      <c r="HG2" s="208" t="str">
        <f t="shared" si="9"/>
        <v>viernes</v>
      </c>
      <c r="HH2" s="208" t="str">
        <f t="shared" si="9"/>
        <v>sábado</v>
      </c>
      <c r="HI2" s="208" t="str">
        <f t="shared" si="9"/>
        <v>domingo</v>
      </c>
      <c r="HJ2" s="208" t="str">
        <f t="shared" si="9"/>
        <v>lunes</v>
      </c>
      <c r="HK2" s="208" t="str">
        <f t="shared" si="9"/>
        <v>martes</v>
      </c>
      <c r="HL2" s="208" t="str">
        <f t="shared" si="9"/>
        <v>miércoles</v>
      </c>
      <c r="HM2" s="208" t="str">
        <f t="shared" si="9"/>
        <v>jueves</v>
      </c>
      <c r="HN2" s="208" t="str">
        <f t="shared" si="9"/>
        <v>viernes</v>
      </c>
      <c r="HO2" s="208" t="str">
        <f t="shared" si="9"/>
        <v>sábado</v>
      </c>
      <c r="HP2" s="208" t="str">
        <f t="shared" si="9"/>
        <v>domingo</v>
      </c>
      <c r="HQ2" s="208" t="str">
        <f t="shared" si="9"/>
        <v>lunes</v>
      </c>
      <c r="HR2" s="208" t="str">
        <f t="shared" si="9"/>
        <v>martes</v>
      </c>
      <c r="HS2" s="208" t="str">
        <f t="shared" si="9"/>
        <v>miércoles</v>
      </c>
      <c r="HT2" s="208" t="str">
        <f t="shared" si="9"/>
        <v>jueves</v>
      </c>
      <c r="HU2" s="208" t="str">
        <f t="shared" si="9"/>
        <v>viernes</v>
      </c>
      <c r="HV2" s="208" t="str">
        <f t="shared" si="9"/>
        <v>sábado</v>
      </c>
      <c r="HW2" s="208" t="str">
        <f t="shared" si="9"/>
        <v>domingo</v>
      </c>
      <c r="HX2" s="208" t="str">
        <f t="shared" si="9"/>
        <v>lunes</v>
      </c>
      <c r="HY2" s="208" t="str">
        <f t="shared" si="9"/>
        <v>martes</v>
      </c>
      <c r="HZ2" s="208" t="str">
        <f t="shared" si="9"/>
        <v>miércoles</v>
      </c>
      <c r="IA2" s="208" t="str">
        <f t="shared" si="9"/>
        <v>jueves</v>
      </c>
      <c r="IB2" s="208" t="str">
        <f t="shared" si="9"/>
        <v>viernes</v>
      </c>
      <c r="IC2" s="208" t="str">
        <f t="shared" si="9"/>
        <v>sábado</v>
      </c>
      <c r="ID2" s="208" t="str">
        <f t="shared" si="9"/>
        <v>domingo</v>
      </c>
      <c r="IE2" s="208" t="str">
        <f t="shared" si="9"/>
        <v>lunes</v>
      </c>
      <c r="IF2" s="208" t="str">
        <f t="shared" si="9"/>
        <v>martes</v>
      </c>
      <c r="IG2" s="208" t="str">
        <f t="shared" si="9"/>
        <v>miércoles</v>
      </c>
      <c r="IH2" s="208" t="str">
        <f t="shared" si="9"/>
        <v>jueves</v>
      </c>
      <c r="II2" s="208" t="str">
        <f t="shared" si="9"/>
        <v>viernes</v>
      </c>
      <c r="IJ2" s="208" t="str">
        <f t="shared" si="9"/>
        <v>sábado</v>
      </c>
      <c r="IK2" s="208" t="str">
        <f t="shared" si="9"/>
        <v>domingo</v>
      </c>
      <c r="IL2" s="208" t="str">
        <f t="shared" si="9"/>
        <v>lunes</v>
      </c>
      <c r="IM2" s="208" t="str">
        <f t="shared" si="9"/>
        <v>martes</v>
      </c>
      <c r="IN2" s="208" t="str">
        <f t="shared" si="9"/>
        <v>miércoles</v>
      </c>
      <c r="IO2" s="208" t="str">
        <f t="shared" si="9"/>
        <v>jueves</v>
      </c>
      <c r="IP2" s="208" t="str">
        <f t="shared" si="9"/>
        <v>viernes</v>
      </c>
      <c r="IQ2" s="208" t="str">
        <f t="shared" si="9"/>
        <v>sábado</v>
      </c>
      <c r="IR2" s="208" t="str">
        <f t="shared" si="9"/>
        <v>domingo</v>
      </c>
      <c r="IS2" s="208" t="str">
        <f t="shared" si="9"/>
        <v>lunes</v>
      </c>
      <c r="IT2" s="208" t="str">
        <f t="shared" si="9"/>
        <v>martes</v>
      </c>
      <c r="IU2" s="208" t="str">
        <f t="shared" si="9"/>
        <v>miércoles</v>
      </c>
      <c r="IV2" s="208" t="str">
        <f t="shared" si="9"/>
        <v>jueves</v>
      </c>
      <c r="IW2" s="208" t="str">
        <f t="shared" si="9"/>
        <v>viernes</v>
      </c>
      <c r="IX2" s="208" t="str">
        <f t="shared" si="9"/>
        <v>sábado</v>
      </c>
      <c r="IY2" s="208" t="str">
        <f t="shared" si="9"/>
        <v>domingo</v>
      </c>
      <c r="IZ2" s="208" t="str">
        <f t="shared" si="9"/>
        <v>lunes</v>
      </c>
      <c r="JA2" s="208" t="str">
        <f t="shared" si="9"/>
        <v>martes</v>
      </c>
      <c r="JB2" s="208" t="str">
        <f t="shared" si="9"/>
        <v>miércoles</v>
      </c>
      <c r="JC2" s="208" t="str">
        <f t="shared" si="9"/>
        <v>jueves</v>
      </c>
      <c r="JD2" s="208" t="str">
        <f t="shared" si="9"/>
        <v>viernes</v>
      </c>
      <c r="JE2" s="208" t="str">
        <f t="shared" ref="JE2:LP2" si="10">TEXT(JE1,"dddd")</f>
        <v>sábado</v>
      </c>
      <c r="JF2" s="208" t="str">
        <f t="shared" si="10"/>
        <v>domingo</v>
      </c>
      <c r="JG2" s="208" t="str">
        <f t="shared" si="10"/>
        <v>lunes</v>
      </c>
      <c r="JH2" s="208" t="str">
        <f t="shared" si="10"/>
        <v>martes</v>
      </c>
      <c r="JI2" s="208" t="str">
        <f t="shared" si="10"/>
        <v>miércoles</v>
      </c>
      <c r="JJ2" s="208" t="str">
        <f t="shared" si="10"/>
        <v>jueves</v>
      </c>
      <c r="JK2" s="208" t="str">
        <f t="shared" si="10"/>
        <v>viernes</v>
      </c>
      <c r="JL2" s="208" t="str">
        <f t="shared" si="10"/>
        <v>sábado</v>
      </c>
      <c r="JM2" s="208" t="str">
        <f t="shared" si="10"/>
        <v>domingo</v>
      </c>
      <c r="JN2" s="208" t="str">
        <f t="shared" si="10"/>
        <v>lunes</v>
      </c>
      <c r="JO2" s="208" t="str">
        <f t="shared" si="10"/>
        <v>martes</v>
      </c>
      <c r="JP2" s="208" t="str">
        <f t="shared" si="10"/>
        <v>miércoles</v>
      </c>
      <c r="JQ2" s="208" t="str">
        <f t="shared" si="10"/>
        <v>jueves</v>
      </c>
      <c r="JR2" s="208" t="str">
        <f t="shared" si="10"/>
        <v>viernes</v>
      </c>
      <c r="JS2" s="208" t="str">
        <f t="shared" si="10"/>
        <v>sábado</v>
      </c>
      <c r="JT2" s="208" t="str">
        <f t="shared" si="10"/>
        <v>domingo</v>
      </c>
      <c r="JU2" s="208" t="str">
        <f t="shared" si="10"/>
        <v>lunes</v>
      </c>
      <c r="JV2" s="208" t="str">
        <f t="shared" si="10"/>
        <v>martes</v>
      </c>
      <c r="JW2" s="208" t="str">
        <f t="shared" si="10"/>
        <v>miércoles</v>
      </c>
      <c r="JX2" s="208" t="str">
        <f t="shared" si="10"/>
        <v>jueves</v>
      </c>
      <c r="JY2" s="208" t="str">
        <f t="shared" si="10"/>
        <v>viernes</v>
      </c>
      <c r="JZ2" s="208" t="str">
        <f t="shared" si="10"/>
        <v>sábado</v>
      </c>
      <c r="KA2" s="208" t="str">
        <f t="shared" si="10"/>
        <v>domingo</v>
      </c>
      <c r="KB2" s="208" t="str">
        <f t="shared" si="10"/>
        <v>lunes</v>
      </c>
      <c r="KC2" s="208" t="str">
        <f t="shared" si="10"/>
        <v>martes</v>
      </c>
      <c r="KD2" s="208" t="str">
        <f t="shared" si="10"/>
        <v>miércoles</v>
      </c>
      <c r="KE2" s="208" t="str">
        <f t="shared" si="10"/>
        <v>jueves</v>
      </c>
      <c r="KF2" s="208" t="str">
        <f t="shared" si="10"/>
        <v>viernes</v>
      </c>
      <c r="KG2" s="208" t="str">
        <f t="shared" si="10"/>
        <v>sábado</v>
      </c>
      <c r="KH2" s="208" t="str">
        <f t="shared" si="10"/>
        <v>domingo</v>
      </c>
      <c r="KI2" s="208" t="str">
        <f t="shared" si="10"/>
        <v>lunes</v>
      </c>
      <c r="KJ2" s="208" t="str">
        <f t="shared" si="10"/>
        <v>martes</v>
      </c>
      <c r="KK2" s="208" t="str">
        <f t="shared" si="10"/>
        <v>miércoles</v>
      </c>
      <c r="KL2" s="208" t="str">
        <f t="shared" si="10"/>
        <v>jueves</v>
      </c>
      <c r="KM2" s="208" t="str">
        <f t="shared" si="10"/>
        <v>viernes</v>
      </c>
      <c r="KN2" s="208" t="str">
        <f t="shared" si="10"/>
        <v>sábado</v>
      </c>
      <c r="KO2" s="208" t="str">
        <f t="shared" si="10"/>
        <v>domingo</v>
      </c>
      <c r="KP2" s="208" t="str">
        <f t="shared" si="10"/>
        <v>lunes</v>
      </c>
      <c r="KQ2" s="208" t="str">
        <f t="shared" si="10"/>
        <v>martes</v>
      </c>
      <c r="KR2" s="208" t="str">
        <f t="shared" si="10"/>
        <v>miércoles</v>
      </c>
      <c r="KS2" s="208" t="str">
        <f t="shared" si="10"/>
        <v>jueves</v>
      </c>
      <c r="KT2" s="208" t="str">
        <f t="shared" si="10"/>
        <v>viernes</v>
      </c>
      <c r="KU2" s="208" t="str">
        <f t="shared" si="10"/>
        <v>sábado</v>
      </c>
      <c r="KV2" s="208" t="str">
        <f t="shared" si="10"/>
        <v>domingo</v>
      </c>
      <c r="KW2" s="208" t="str">
        <f t="shared" si="10"/>
        <v>lunes</v>
      </c>
      <c r="KX2" s="208" t="str">
        <f t="shared" si="10"/>
        <v>martes</v>
      </c>
      <c r="KY2" s="208" t="str">
        <f t="shared" si="10"/>
        <v>miércoles</v>
      </c>
      <c r="KZ2" s="208" t="str">
        <f t="shared" si="10"/>
        <v>jueves</v>
      </c>
      <c r="LA2" s="208" t="str">
        <f t="shared" si="10"/>
        <v>viernes</v>
      </c>
      <c r="LB2" s="208" t="str">
        <f t="shared" si="10"/>
        <v>sábado</v>
      </c>
      <c r="LC2" s="208" t="str">
        <f t="shared" si="10"/>
        <v>domingo</v>
      </c>
      <c r="LD2" s="208" t="str">
        <f t="shared" si="10"/>
        <v>lunes</v>
      </c>
      <c r="LE2" s="208" t="str">
        <f t="shared" si="10"/>
        <v>martes</v>
      </c>
      <c r="LF2" s="208" t="str">
        <f t="shared" si="10"/>
        <v>miércoles</v>
      </c>
      <c r="LG2" s="208" t="str">
        <f t="shared" si="10"/>
        <v>jueves</v>
      </c>
      <c r="LH2" s="208" t="str">
        <f t="shared" si="10"/>
        <v>viernes</v>
      </c>
      <c r="LI2" s="208" t="str">
        <f t="shared" si="10"/>
        <v>sábado</v>
      </c>
      <c r="LJ2" s="208" t="str">
        <f t="shared" si="10"/>
        <v>domingo</v>
      </c>
      <c r="LK2" s="208" t="str">
        <f t="shared" si="10"/>
        <v>lunes</v>
      </c>
      <c r="LL2" s="208" t="str">
        <f t="shared" si="10"/>
        <v>martes</v>
      </c>
      <c r="LM2" s="208" t="str">
        <f t="shared" si="10"/>
        <v>miércoles</v>
      </c>
      <c r="LN2" s="208" t="str">
        <f t="shared" si="10"/>
        <v>jueves</v>
      </c>
      <c r="LO2" s="208" t="str">
        <f t="shared" si="10"/>
        <v>viernes</v>
      </c>
      <c r="LP2" s="208" t="str">
        <f t="shared" si="10"/>
        <v>sábado</v>
      </c>
      <c r="LQ2" s="208" t="str">
        <f t="shared" ref="LQ2:OB2" si="11">TEXT(LQ1,"dddd")</f>
        <v>domingo</v>
      </c>
      <c r="LR2" s="208" t="str">
        <f t="shared" si="11"/>
        <v>lunes</v>
      </c>
      <c r="LS2" s="208" t="str">
        <f t="shared" si="11"/>
        <v>martes</v>
      </c>
      <c r="LT2" s="208" t="str">
        <f t="shared" si="11"/>
        <v>miércoles</v>
      </c>
      <c r="LU2" s="208" t="str">
        <f t="shared" si="11"/>
        <v>jueves</v>
      </c>
      <c r="LV2" s="208" t="str">
        <f t="shared" si="11"/>
        <v>viernes</v>
      </c>
      <c r="LW2" s="208" t="str">
        <f t="shared" si="11"/>
        <v>sábado</v>
      </c>
      <c r="LX2" s="208" t="str">
        <f t="shared" si="11"/>
        <v>domingo</v>
      </c>
      <c r="LY2" s="208" t="str">
        <f t="shared" si="11"/>
        <v>lunes</v>
      </c>
      <c r="LZ2" s="208" t="str">
        <f t="shared" si="11"/>
        <v>martes</v>
      </c>
      <c r="MA2" s="208" t="str">
        <f t="shared" si="11"/>
        <v>miércoles</v>
      </c>
      <c r="MB2" s="208" t="str">
        <f t="shared" si="11"/>
        <v>jueves</v>
      </c>
      <c r="MC2" s="208" t="str">
        <f t="shared" si="11"/>
        <v>viernes</v>
      </c>
      <c r="MD2" s="208" t="str">
        <f t="shared" si="11"/>
        <v>sábado</v>
      </c>
      <c r="ME2" s="208" t="str">
        <f t="shared" si="11"/>
        <v>domingo</v>
      </c>
      <c r="MF2" s="208" t="str">
        <f t="shared" si="11"/>
        <v>lunes</v>
      </c>
      <c r="MG2" s="208" t="str">
        <f t="shared" si="11"/>
        <v>martes</v>
      </c>
      <c r="MH2" s="208" t="str">
        <f t="shared" si="11"/>
        <v>miércoles</v>
      </c>
      <c r="MI2" s="208" t="str">
        <f t="shared" si="11"/>
        <v>jueves</v>
      </c>
      <c r="MJ2" s="208" t="str">
        <f t="shared" si="11"/>
        <v>viernes</v>
      </c>
      <c r="MK2" s="208" t="str">
        <f t="shared" si="11"/>
        <v>sábado</v>
      </c>
      <c r="ML2" s="208" t="str">
        <f t="shared" si="11"/>
        <v>domingo</v>
      </c>
      <c r="MM2" s="208" t="str">
        <f t="shared" si="11"/>
        <v>lunes</v>
      </c>
      <c r="MN2" s="208" t="str">
        <f t="shared" si="11"/>
        <v>martes</v>
      </c>
      <c r="MO2" s="208" t="str">
        <f t="shared" si="11"/>
        <v>miércoles</v>
      </c>
      <c r="MP2" s="208" t="str">
        <f t="shared" si="11"/>
        <v>jueves</v>
      </c>
      <c r="MQ2" s="208" t="str">
        <f t="shared" si="11"/>
        <v>viernes</v>
      </c>
      <c r="MR2" s="208" t="str">
        <f t="shared" si="11"/>
        <v>sábado</v>
      </c>
      <c r="MS2" s="208" t="str">
        <f t="shared" si="11"/>
        <v>domingo</v>
      </c>
      <c r="MT2" s="208" t="str">
        <f t="shared" si="11"/>
        <v>lunes</v>
      </c>
      <c r="MU2" s="208" t="str">
        <f t="shared" si="11"/>
        <v>martes</v>
      </c>
      <c r="MV2" s="208" t="str">
        <f t="shared" si="11"/>
        <v>miércoles</v>
      </c>
      <c r="MW2" s="208" t="str">
        <f t="shared" si="11"/>
        <v>jueves</v>
      </c>
      <c r="MX2" s="208" t="str">
        <f t="shared" si="11"/>
        <v>viernes</v>
      </c>
      <c r="MY2" s="208" t="str">
        <f t="shared" si="11"/>
        <v>sábado</v>
      </c>
      <c r="MZ2" s="208" t="str">
        <f t="shared" si="11"/>
        <v>domingo</v>
      </c>
      <c r="NA2" s="208" t="str">
        <f t="shared" si="11"/>
        <v>lunes</v>
      </c>
      <c r="NB2" s="208" t="str">
        <f t="shared" si="11"/>
        <v>martes</v>
      </c>
      <c r="NC2" s="208" t="str">
        <f t="shared" si="11"/>
        <v>miércoles</v>
      </c>
      <c r="ND2" s="208" t="str">
        <f t="shared" si="11"/>
        <v>jueves</v>
      </c>
      <c r="NE2" s="208" t="str">
        <f t="shared" si="11"/>
        <v>viernes</v>
      </c>
      <c r="NF2" s="208" t="str">
        <f t="shared" si="11"/>
        <v>sábado</v>
      </c>
      <c r="NG2" s="208" t="str">
        <f t="shared" si="11"/>
        <v>domingo</v>
      </c>
      <c r="NH2" s="208" t="str">
        <f t="shared" si="11"/>
        <v>lunes</v>
      </c>
      <c r="NI2" s="208" t="str">
        <f t="shared" si="11"/>
        <v>martes</v>
      </c>
      <c r="NJ2" s="208" t="str">
        <f t="shared" si="11"/>
        <v>miércoles</v>
      </c>
      <c r="NK2" s="208" t="str">
        <f t="shared" si="11"/>
        <v>jueves</v>
      </c>
      <c r="NL2" s="208" t="str">
        <f t="shared" si="11"/>
        <v>viernes</v>
      </c>
      <c r="NM2" s="208" t="str">
        <f t="shared" si="11"/>
        <v>sábado</v>
      </c>
      <c r="NN2" s="208" t="str">
        <f t="shared" si="11"/>
        <v>domingo</v>
      </c>
      <c r="NO2" s="208" t="str">
        <f t="shared" si="11"/>
        <v>lunes</v>
      </c>
      <c r="NP2" s="208" t="str">
        <f t="shared" si="11"/>
        <v>martes</v>
      </c>
      <c r="NQ2" s="208" t="str">
        <f t="shared" si="11"/>
        <v>miércoles</v>
      </c>
      <c r="NR2" s="208" t="str">
        <f t="shared" si="11"/>
        <v>jueves</v>
      </c>
      <c r="NS2" s="208" t="str">
        <f t="shared" si="11"/>
        <v>viernes</v>
      </c>
      <c r="NT2" s="208" t="str">
        <f t="shared" si="11"/>
        <v>sábado</v>
      </c>
      <c r="NU2" s="208" t="str">
        <f t="shared" si="11"/>
        <v>domingo</v>
      </c>
      <c r="NV2" s="208" t="str">
        <f t="shared" si="11"/>
        <v>lunes</v>
      </c>
      <c r="NW2" s="208" t="str">
        <f t="shared" si="11"/>
        <v>martes</v>
      </c>
      <c r="NX2" s="208" t="str">
        <f t="shared" si="11"/>
        <v>miércoles</v>
      </c>
      <c r="NY2" s="208" t="str">
        <f t="shared" si="11"/>
        <v>jueves</v>
      </c>
      <c r="NZ2" s="208" t="str">
        <f t="shared" si="11"/>
        <v>viernes</v>
      </c>
      <c r="OA2" s="208" t="str">
        <f t="shared" si="11"/>
        <v>sábado</v>
      </c>
      <c r="OB2" s="208" t="str">
        <f t="shared" si="11"/>
        <v>domingo</v>
      </c>
      <c r="OC2" s="209">
        <f>IF(OC4="","0",OC4)</f>
        <v>16</v>
      </c>
      <c r="OD2" s="49"/>
      <c r="OE2" s="49"/>
      <c r="OF2" s="49"/>
      <c r="OG2" s="49"/>
      <c r="OH2" s="49"/>
      <c r="OI2" s="49"/>
      <c r="OJ2" s="49"/>
      <c r="OK2" s="49"/>
      <c r="OL2" s="49"/>
      <c r="OM2" s="49"/>
      <c r="ON2" s="49"/>
      <c r="OO2" s="49"/>
      <c r="OP2" s="49"/>
      <c r="OQ2" s="49"/>
      <c r="OR2" s="49"/>
      <c r="OS2" s="49"/>
      <c r="OT2" s="49"/>
      <c r="OU2" s="49"/>
      <c r="OV2" s="49"/>
      <c r="OW2" s="49"/>
      <c r="OX2" s="49"/>
      <c r="OY2" s="49"/>
      <c r="OZ2" s="49"/>
      <c r="PA2" s="49"/>
      <c r="PB2" s="49"/>
      <c r="PC2" s="49"/>
      <c r="PD2" s="49"/>
      <c r="PE2" s="49"/>
      <c r="PF2" s="49"/>
      <c r="PG2" s="49"/>
      <c r="PH2" s="49"/>
      <c r="PI2" s="49"/>
      <c r="PJ2" s="49"/>
      <c r="PK2" s="49"/>
      <c r="PL2" s="49"/>
      <c r="PM2" s="49"/>
      <c r="PN2" s="49"/>
      <c r="PO2" s="49"/>
      <c r="PP2" s="49"/>
      <c r="PQ2" s="49"/>
      <c r="PR2" s="49"/>
      <c r="PS2" s="49"/>
      <c r="PT2" s="49"/>
      <c r="PU2" s="49"/>
      <c r="PV2" s="49"/>
      <c r="PW2" s="49"/>
      <c r="PX2" s="49"/>
      <c r="PY2" s="49"/>
      <c r="PZ2" s="49"/>
      <c r="QA2" s="49"/>
      <c r="QB2" s="49"/>
      <c r="QC2" s="49"/>
      <c r="QD2" s="49"/>
      <c r="QE2" s="49"/>
      <c r="QF2" s="49"/>
      <c r="QG2" s="49"/>
      <c r="QH2" s="49"/>
      <c r="QI2" s="49"/>
      <c r="QJ2" s="49"/>
      <c r="QK2" s="49"/>
      <c r="QL2" s="49"/>
      <c r="QM2" s="49"/>
      <c r="QN2" s="49"/>
      <c r="QO2" s="49"/>
      <c r="QP2" s="49"/>
      <c r="QQ2" s="49"/>
      <c r="QR2" s="49"/>
      <c r="QS2" s="49"/>
      <c r="QT2" s="49"/>
      <c r="QU2" s="49"/>
      <c r="QV2" s="49"/>
      <c r="QW2" s="49"/>
      <c r="QX2" s="49"/>
      <c r="QY2" s="49"/>
      <c r="QZ2" s="49"/>
      <c r="RA2" s="49"/>
      <c r="RB2" s="49"/>
      <c r="RC2" s="49"/>
      <c r="RD2" s="49"/>
      <c r="RE2" s="49"/>
      <c r="RF2" s="49"/>
      <c r="RG2" s="49"/>
      <c r="RH2" s="49"/>
      <c r="RI2" s="49"/>
      <c r="RJ2" s="49"/>
      <c r="RK2" s="49"/>
      <c r="RL2" s="49"/>
      <c r="RM2" s="49"/>
      <c r="RN2" s="49"/>
      <c r="RO2" s="49"/>
      <c r="RP2" s="49"/>
      <c r="RQ2" s="49"/>
      <c r="RR2" s="49"/>
    </row>
    <row r="3" spans="1:486" ht="15.75" thickBot="1">
      <c r="B3" s="49" t="str">
        <f>TEXT(D3,"DD/MM/AAAA")</f>
        <v>10/08/2019</v>
      </c>
      <c r="C3" s="49" t="str">
        <f>TEXT(E3,"DD/MM/AAAA")</f>
        <v>10/08/2019</v>
      </c>
      <c r="D3" s="49">
        <f>WORKDAY.INTL(B2-1,1,OC2,H3:OP3)</f>
        <v>43687</v>
      </c>
      <c r="E3" s="49">
        <f>WORKDAY.INTL(B2-1,E1,OC2,H3:OP3)</f>
        <v>43687</v>
      </c>
      <c r="F3" s="49"/>
      <c r="G3" s="210" t="str">
        <f>IF(G4="","0",G4)</f>
        <v>VIERNES</v>
      </c>
      <c r="H3" s="210" t="str">
        <f>IF(H4="","0",H4)</f>
        <v>0</v>
      </c>
      <c r="I3" s="210">
        <f t="shared" ref="I3:BT3" si="12">IF(I4="","0",I4)</f>
        <v>43102</v>
      </c>
      <c r="J3" s="210" t="str">
        <f t="shared" si="12"/>
        <v>0</v>
      </c>
      <c r="K3" s="210">
        <f t="shared" si="12"/>
        <v>43104</v>
      </c>
      <c r="L3" s="210">
        <f t="shared" si="12"/>
        <v>43105</v>
      </c>
      <c r="M3" s="210" t="str">
        <f t="shared" si="12"/>
        <v>0</v>
      </c>
      <c r="N3" s="210">
        <f t="shared" si="12"/>
        <v>43107</v>
      </c>
      <c r="O3" s="210" t="str">
        <f t="shared" si="12"/>
        <v>0</v>
      </c>
      <c r="P3" s="210">
        <f t="shared" si="12"/>
        <v>43109</v>
      </c>
      <c r="Q3" s="210" t="str">
        <f t="shared" si="12"/>
        <v>0</v>
      </c>
      <c r="R3" s="210">
        <f t="shared" si="12"/>
        <v>43111</v>
      </c>
      <c r="S3" s="210">
        <f t="shared" si="12"/>
        <v>43112</v>
      </c>
      <c r="T3" s="210" t="str">
        <f t="shared" si="12"/>
        <v>0</v>
      </c>
      <c r="U3" s="210">
        <f t="shared" si="12"/>
        <v>43114</v>
      </c>
      <c r="V3" s="210" t="str">
        <f t="shared" si="12"/>
        <v>0</v>
      </c>
      <c r="W3" s="210">
        <f t="shared" si="12"/>
        <v>43116</v>
      </c>
      <c r="X3" s="210" t="str">
        <f t="shared" si="12"/>
        <v>0</v>
      </c>
      <c r="Y3" s="210">
        <f t="shared" si="12"/>
        <v>43118</v>
      </c>
      <c r="Z3" s="210">
        <f t="shared" si="12"/>
        <v>43119</v>
      </c>
      <c r="AA3" s="210" t="str">
        <f t="shared" si="12"/>
        <v>0</v>
      </c>
      <c r="AB3" s="210">
        <f t="shared" si="12"/>
        <v>43121</v>
      </c>
      <c r="AC3" s="210" t="str">
        <f t="shared" si="12"/>
        <v>0</v>
      </c>
      <c r="AD3" s="210">
        <f t="shared" si="12"/>
        <v>43123</v>
      </c>
      <c r="AE3" s="210" t="str">
        <f t="shared" si="12"/>
        <v>0</v>
      </c>
      <c r="AF3" s="210">
        <f t="shared" si="12"/>
        <v>43125</v>
      </c>
      <c r="AG3" s="210">
        <f t="shared" si="12"/>
        <v>43126</v>
      </c>
      <c r="AH3" s="210" t="str">
        <f t="shared" si="12"/>
        <v>0</v>
      </c>
      <c r="AI3" s="210">
        <f t="shared" si="12"/>
        <v>43128</v>
      </c>
      <c r="AJ3" s="210" t="str">
        <f t="shared" si="12"/>
        <v>0</v>
      </c>
      <c r="AK3" s="210">
        <f t="shared" si="12"/>
        <v>43130</v>
      </c>
      <c r="AL3" s="210" t="str">
        <f t="shared" si="12"/>
        <v>0</v>
      </c>
      <c r="AM3" s="210">
        <f t="shared" si="12"/>
        <v>43132</v>
      </c>
      <c r="AN3" s="210">
        <f t="shared" si="12"/>
        <v>43133</v>
      </c>
      <c r="AO3" s="210" t="str">
        <f t="shared" si="12"/>
        <v>0</v>
      </c>
      <c r="AP3" s="210">
        <f t="shared" si="12"/>
        <v>43135</v>
      </c>
      <c r="AQ3" s="210" t="str">
        <f t="shared" si="12"/>
        <v>0</v>
      </c>
      <c r="AR3" s="210">
        <f t="shared" si="12"/>
        <v>43137</v>
      </c>
      <c r="AS3" s="210" t="str">
        <f t="shared" si="12"/>
        <v>0</v>
      </c>
      <c r="AT3" s="210">
        <f t="shared" si="12"/>
        <v>43139</v>
      </c>
      <c r="AU3" s="210">
        <f t="shared" si="12"/>
        <v>43140</v>
      </c>
      <c r="AV3" s="210" t="str">
        <f t="shared" si="12"/>
        <v>0</v>
      </c>
      <c r="AW3" s="210">
        <f t="shared" si="12"/>
        <v>43142</v>
      </c>
      <c r="AX3" s="210" t="str">
        <f t="shared" si="12"/>
        <v>0</v>
      </c>
      <c r="AY3" s="210">
        <f t="shared" si="12"/>
        <v>43144</v>
      </c>
      <c r="AZ3" s="210" t="str">
        <f t="shared" si="12"/>
        <v>0</v>
      </c>
      <c r="BA3" s="210">
        <f t="shared" si="12"/>
        <v>43146</v>
      </c>
      <c r="BB3" s="210">
        <f t="shared" si="12"/>
        <v>43147</v>
      </c>
      <c r="BC3" s="210" t="str">
        <f t="shared" si="12"/>
        <v>0</v>
      </c>
      <c r="BD3" s="210">
        <f t="shared" si="12"/>
        <v>43149</v>
      </c>
      <c r="BE3" s="210" t="str">
        <f t="shared" si="12"/>
        <v>0</v>
      </c>
      <c r="BF3" s="210">
        <f t="shared" si="12"/>
        <v>43151</v>
      </c>
      <c r="BG3" s="210" t="str">
        <f t="shared" si="12"/>
        <v>0</v>
      </c>
      <c r="BH3" s="210">
        <f t="shared" si="12"/>
        <v>43153</v>
      </c>
      <c r="BI3" s="210">
        <f t="shared" si="12"/>
        <v>43154</v>
      </c>
      <c r="BJ3" s="210" t="str">
        <f t="shared" si="12"/>
        <v>0</v>
      </c>
      <c r="BK3" s="210">
        <f t="shared" si="12"/>
        <v>43156</v>
      </c>
      <c r="BL3" s="210" t="str">
        <f t="shared" si="12"/>
        <v>0</v>
      </c>
      <c r="BM3" s="210">
        <f t="shared" si="12"/>
        <v>43158</v>
      </c>
      <c r="BN3" s="210" t="str">
        <f t="shared" si="12"/>
        <v>0</v>
      </c>
      <c r="BO3" s="210">
        <f t="shared" si="12"/>
        <v>43160</v>
      </c>
      <c r="BP3" s="210">
        <f t="shared" si="12"/>
        <v>43161</v>
      </c>
      <c r="BQ3" s="210" t="str">
        <f t="shared" si="12"/>
        <v>0</v>
      </c>
      <c r="BR3" s="210">
        <f t="shared" si="12"/>
        <v>43163</v>
      </c>
      <c r="BS3" s="210" t="str">
        <f t="shared" si="12"/>
        <v>0</v>
      </c>
      <c r="BT3" s="210">
        <f t="shared" si="12"/>
        <v>43165</v>
      </c>
      <c r="BU3" s="210" t="str">
        <f t="shared" ref="BU3:EF3" si="13">IF(BU4="","0",BU4)</f>
        <v>0</v>
      </c>
      <c r="BV3" s="210">
        <f t="shared" si="13"/>
        <v>43167</v>
      </c>
      <c r="BW3" s="210">
        <f t="shared" si="13"/>
        <v>43168</v>
      </c>
      <c r="BX3" s="210" t="str">
        <f t="shared" si="13"/>
        <v>0</v>
      </c>
      <c r="BY3" s="210">
        <f t="shared" si="13"/>
        <v>43170</v>
      </c>
      <c r="BZ3" s="210" t="str">
        <f t="shared" si="13"/>
        <v>0</v>
      </c>
      <c r="CA3" s="210">
        <f t="shared" si="13"/>
        <v>43172</v>
      </c>
      <c r="CB3" s="210" t="str">
        <f t="shared" si="13"/>
        <v>0</v>
      </c>
      <c r="CC3" s="210">
        <f t="shared" si="13"/>
        <v>43174</v>
      </c>
      <c r="CD3" s="210">
        <f t="shared" si="13"/>
        <v>43175</v>
      </c>
      <c r="CE3" s="210" t="str">
        <f t="shared" si="13"/>
        <v>0</v>
      </c>
      <c r="CF3" s="210">
        <f t="shared" si="13"/>
        <v>43177</v>
      </c>
      <c r="CG3" s="210" t="str">
        <f t="shared" si="13"/>
        <v>0</v>
      </c>
      <c r="CH3" s="210">
        <f t="shared" si="13"/>
        <v>43179</v>
      </c>
      <c r="CI3" s="210" t="str">
        <f t="shared" si="13"/>
        <v>0</v>
      </c>
      <c r="CJ3" s="210">
        <f t="shared" si="13"/>
        <v>43181</v>
      </c>
      <c r="CK3" s="210">
        <f t="shared" si="13"/>
        <v>43182</v>
      </c>
      <c r="CL3" s="210" t="str">
        <f t="shared" si="13"/>
        <v>0</v>
      </c>
      <c r="CM3" s="210">
        <f t="shared" si="13"/>
        <v>43184</v>
      </c>
      <c r="CN3" s="210" t="str">
        <f t="shared" si="13"/>
        <v>0</v>
      </c>
      <c r="CO3" s="210">
        <f t="shared" si="13"/>
        <v>43186</v>
      </c>
      <c r="CP3" s="210" t="str">
        <f t="shared" si="13"/>
        <v>0</v>
      </c>
      <c r="CQ3" s="210">
        <f t="shared" si="13"/>
        <v>43188</v>
      </c>
      <c r="CR3" s="210">
        <f t="shared" si="13"/>
        <v>43189</v>
      </c>
      <c r="CS3" s="210" t="str">
        <f t="shared" si="13"/>
        <v>0</v>
      </c>
      <c r="CT3" s="210">
        <f t="shared" si="13"/>
        <v>43191</v>
      </c>
      <c r="CU3" s="210" t="str">
        <f t="shared" si="13"/>
        <v>0</v>
      </c>
      <c r="CV3" s="210">
        <f t="shared" si="13"/>
        <v>43193</v>
      </c>
      <c r="CW3" s="210" t="str">
        <f t="shared" si="13"/>
        <v>0</v>
      </c>
      <c r="CX3" s="210">
        <f t="shared" si="13"/>
        <v>43195</v>
      </c>
      <c r="CY3" s="210">
        <f t="shared" si="13"/>
        <v>43196</v>
      </c>
      <c r="CZ3" s="210" t="str">
        <f t="shared" si="13"/>
        <v>0</v>
      </c>
      <c r="DA3" s="210">
        <f t="shared" si="13"/>
        <v>43198</v>
      </c>
      <c r="DB3" s="210" t="str">
        <f t="shared" si="13"/>
        <v>0</v>
      </c>
      <c r="DC3" s="210">
        <f t="shared" si="13"/>
        <v>43200</v>
      </c>
      <c r="DD3" s="210" t="str">
        <f t="shared" si="13"/>
        <v>0</v>
      </c>
      <c r="DE3" s="210">
        <f t="shared" si="13"/>
        <v>43202</v>
      </c>
      <c r="DF3" s="210">
        <f t="shared" si="13"/>
        <v>43203</v>
      </c>
      <c r="DG3" s="210" t="str">
        <f t="shared" si="13"/>
        <v>0</v>
      </c>
      <c r="DH3" s="210">
        <f t="shared" si="13"/>
        <v>43205</v>
      </c>
      <c r="DI3" s="210" t="str">
        <f t="shared" si="13"/>
        <v>0</v>
      </c>
      <c r="DJ3" s="210">
        <f t="shared" si="13"/>
        <v>43207</v>
      </c>
      <c r="DK3" s="210" t="str">
        <f t="shared" si="13"/>
        <v>0</v>
      </c>
      <c r="DL3" s="210">
        <f t="shared" si="13"/>
        <v>43209</v>
      </c>
      <c r="DM3" s="210">
        <f t="shared" si="13"/>
        <v>43210</v>
      </c>
      <c r="DN3" s="210" t="str">
        <f t="shared" si="13"/>
        <v>0</v>
      </c>
      <c r="DO3" s="210">
        <f t="shared" si="13"/>
        <v>43212</v>
      </c>
      <c r="DP3" s="210" t="str">
        <f t="shared" si="13"/>
        <v>0</v>
      </c>
      <c r="DQ3" s="210">
        <f t="shared" si="13"/>
        <v>43214</v>
      </c>
      <c r="DR3" s="210" t="str">
        <f t="shared" si="13"/>
        <v>0</v>
      </c>
      <c r="DS3" s="210">
        <f t="shared" si="13"/>
        <v>43216</v>
      </c>
      <c r="DT3" s="210">
        <f t="shared" si="13"/>
        <v>43217</v>
      </c>
      <c r="DU3" s="210" t="str">
        <f t="shared" si="13"/>
        <v>0</v>
      </c>
      <c r="DV3" s="210">
        <f t="shared" si="13"/>
        <v>43219</v>
      </c>
      <c r="DW3" s="210" t="str">
        <f t="shared" si="13"/>
        <v>0</v>
      </c>
      <c r="DX3" s="210">
        <f t="shared" si="13"/>
        <v>43221</v>
      </c>
      <c r="DY3" s="210" t="str">
        <f t="shared" si="13"/>
        <v>0</v>
      </c>
      <c r="DZ3" s="210">
        <f t="shared" si="13"/>
        <v>43223</v>
      </c>
      <c r="EA3" s="210">
        <f t="shared" si="13"/>
        <v>43224</v>
      </c>
      <c r="EB3" s="210" t="str">
        <f t="shared" si="13"/>
        <v>0</v>
      </c>
      <c r="EC3" s="210">
        <f t="shared" si="13"/>
        <v>43226</v>
      </c>
      <c r="ED3" s="210" t="str">
        <f t="shared" si="13"/>
        <v>0</v>
      </c>
      <c r="EE3" s="210">
        <f t="shared" si="13"/>
        <v>43228</v>
      </c>
      <c r="EF3" s="210" t="str">
        <f t="shared" si="13"/>
        <v>0</v>
      </c>
      <c r="EG3" s="210">
        <f t="shared" ref="EG3:GR3" si="14">IF(EG4="","0",EG4)</f>
        <v>43230</v>
      </c>
      <c r="EH3" s="210">
        <f t="shared" si="14"/>
        <v>43231</v>
      </c>
      <c r="EI3" s="210" t="str">
        <f t="shared" si="14"/>
        <v>0</v>
      </c>
      <c r="EJ3" s="210">
        <f t="shared" si="14"/>
        <v>43233</v>
      </c>
      <c r="EK3" s="210" t="str">
        <f t="shared" si="14"/>
        <v>0</v>
      </c>
      <c r="EL3" s="210">
        <f t="shared" si="14"/>
        <v>43235</v>
      </c>
      <c r="EM3" s="210" t="str">
        <f t="shared" si="14"/>
        <v>0</v>
      </c>
      <c r="EN3" s="210">
        <f t="shared" si="14"/>
        <v>43237</v>
      </c>
      <c r="EO3" s="210">
        <f t="shared" si="14"/>
        <v>43238</v>
      </c>
      <c r="EP3" s="210" t="str">
        <f t="shared" si="14"/>
        <v>0</v>
      </c>
      <c r="EQ3" s="210">
        <f t="shared" si="14"/>
        <v>43240</v>
      </c>
      <c r="ER3" s="210" t="str">
        <f t="shared" si="14"/>
        <v>0</v>
      </c>
      <c r="ES3" s="210">
        <f t="shared" si="14"/>
        <v>43242</v>
      </c>
      <c r="ET3" s="210" t="str">
        <f t="shared" si="14"/>
        <v>0</v>
      </c>
      <c r="EU3" s="210">
        <f t="shared" si="14"/>
        <v>43244</v>
      </c>
      <c r="EV3" s="210">
        <f t="shared" si="14"/>
        <v>43245</v>
      </c>
      <c r="EW3" s="210" t="str">
        <f t="shared" si="14"/>
        <v>0</v>
      </c>
      <c r="EX3" s="210">
        <f t="shared" si="14"/>
        <v>43247</v>
      </c>
      <c r="EY3" s="210" t="str">
        <f t="shared" si="14"/>
        <v>0</v>
      </c>
      <c r="EZ3" s="210">
        <f t="shared" si="14"/>
        <v>43249</v>
      </c>
      <c r="FA3" s="210" t="str">
        <f t="shared" si="14"/>
        <v>0</v>
      </c>
      <c r="FB3" s="210">
        <f t="shared" si="14"/>
        <v>43251</v>
      </c>
      <c r="FC3" s="210">
        <f t="shared" si="14"/>
        <v>43252</v>
      </c>
      <c r="FD3" s="210" t="str">
        <f t="shared" si="14"/>
        <v>0</v>
      </c>
      <c r="FE3" s="210">
        <f t="shared" si="14"/>
        <v>43254</v>
      </c>
      <c r="FF3" s="210" t="str">
        <f t="shared" si="14"/>
        <v>0</v>
      </c>
      <c r="FG3" s="210">
        <f t="shared" si="14"/>
        <v>43256</v>
      </c>
      <c r="FH3" s="210" t="str">
        <f t="shared" si="14"/>
        <v>0</v>
      </c>
      <c r="FI3" s="210">
        <f t="shared" si="14"/>
        <v>43258</v>
      </c>
      <c r="FJ3" s="210">
        <f t="shared" si="14"/>
        <v>43259</v>
      </c>
      <c r="FK3" s="210" t="str">
        <f t="shared" si="14"/>
        <v>0</v>
      </c>
      <c r="FL3" s="210">
        <f t="shared" si="14"/>
        <v>43261</v>
      </c>
      <c r="FM3" s="210" t="str">
        <f t="shared" si="14"/>
        <v>0</v>
      </c>
      <c r="FN3" s="210">
        <f t="shared" si="14"/>
        <v>43263</v>
      </c>
      <c r="FO3" s="210" t="str">
        <f t="shared" si="14"/>
        <v>0</v>
      </c>
      <c r="FP3" s="210">
        <f t="shared" si="14"/>
        <v>43265</v>
      </c>
      <c r="FQ3" s="210">
        <f t="shared" si="14"/>
        <v>43266</v>
      </c>
      <c r="FR3" s="210" t="str">
        <f t="shared" si="14"/>
        <v>0</v>
      </c>
      <c r="FS3" s="210">
        <f t="shared" si="14"/>
        <v>43268</v>
      </c>
      <c r="FT3" s="210" t="str">
        <f t="shared" si="14"/>
        <v>0</v>
      </c>
      <c r="FU3" s="210">
        <f t="shared" si="14"/>
        <v>43270</v>
      </c>
      <c r="FV3" s="210" t="str">
        <f t="shared" si="14"/>
        <v>0</v>
      </c>
      <c r="FW3" s="210">
        <f t="shared" si="14"/>
        <v>43272</v>
      </c>
      <c r="FX3" s="210">
        <f t="shared" si="14"/>
        <v>43273</v>
      </c>
      <c r="FY3" s="210" t="str">
        <f t="shared" si="14"/>
        <v>0</v>
      </c>
      <c r="FZ3" s="210">
        <f t="shared" si="14"/>
        <v>43275</v>
      </c>
      <c r="GA3" s="210" t="str">
        <f t="shared" si="14"/>
        <v>0</v>
      </c>
      <c r="GB3" s="210">
        <f t="shared" si="14"/>
        <v>43277</v>
      </c>
      <c r="GC3" s="210" t="str">
        <f t="shared" si="14"/>
        <v>0</v>
      </c>
      <c r="GD3" s="210">
        <f t="shared" si="14"/>
        <v>43279</v>
      </c>
      <c r="GE3" s="210">
        <f t="shared" si="14"/>
        <v>43280</v>
      </c>
      <c r="GF3" s="210" t="str">
        <f t="shared" si="14"/>
        <v>0</v>
      </c>
      <c r="GG3" s="210">
        <f t="shared" si="14"/>
        <v>43282</v>
      </c>
      <c r="GH3" s="210" t="str">
        <f t="shared" si="14"/>
        <v>0</v>
      </c>
      <c r="GI3" s="210">
        <f t="shared" si="14"/>
        <v>43284</v>
      </c>
      <c r="GJ3" s="210" t="str">
        <f t="shared" si="14"/>
        <v>0</v>
      </c>
      <c r="GK3" s="210">
        <f t="shared" si="14"/>
        <v>43286</v>
      </c>
      <c r="GL3" s="210">
        <f t="shared" si="14"/>
        <v>43287</v>
      </c>
      <c r="GM3" s="210" t="str">
        <f t="shared" si="14"/>
        <v>0</v>
      </c>
      <c r="GN3" s="210">
        <f t="shared" si="14"/>
        <v>43289</v>
      </c>
      <c r="GO3" s="210" t="str">
        <f t="shared" si="14"/>
        <v>0</v>
      </c>
      <c r="GP3" s="210">
        <f t="shared" si="14"/>
        <v>43291</v>
      </c>
      <c r="GQ3" s="210" t="str">
        <f t="shared" si="14"/>
        <v>0</v>
      </c>
      <c r="GR3" s="210">
        <f t="shared" si="14"/>
        <v>43293</v>
      </c>
      <c r="GS3" s="210">
        <f t="shared" ref="GS3:JD3" si="15">IF(GS4="","0",GS4)</f>
        <v>43294</v>
      </c>
      <c r="GT3" s="210" t="str">
        <f t="shared" si="15"/>
        <v>0</v>
      </c>
      <c r="GU3" s="210">
        <f t="shared" si="15"/>
        <v>43296</v>
      </c>
      <c r="GV3" s="210" t="str">
        <f t="shared" si="15"/>
        <v>0</v>
      </c>
      <c r="GW3" s="210">
        <f t="shared" si="15"/>
        <v>43298</v>
      </c>
      <c r="GX3" s="210" t="str">
        <f t="shared" si="15"/>
        <v>0</v>
      </c>
      <c r="GY3" s="210">
        <f t="shared" si="15"/>
        <v>43300</v>
      </c>
      <c r="GZ3" s="210">
        <f t="shared" si="15"/>
        <v>43301</v>
      </c>
      <c r="HA3" s="210" t="str">
        <f t="shared" si="15"/>
        <v>0</v>
      </c>
      <c r="HB3" s="210">
        <f t="shared" si="15"/>
        <v>43303</v>
      </c>
      <c r="HC3" s="210" t="str">
        <f t="shared" si="15"/>
        <v>0</v>
      </c>
      <c r="HD3" s="210">
        <f t="shared" si="15"/>
        <v>43305</v>
      </c>
      <c r="HE3" s="210" t="str">
        <f t="shared" si="15"/>
        <v>0</v>
      </c>
      <c r="HF3" s="210">
        <f t="shared" si="15"/>
        <v>43307</v>
      </c>
      <c r="HG3" s="210">
        <f t="shared" si="15"/>
        <v>43308</v>
      </c>
      <c r="HH3" s="210" t="str">
        <f t="shared" si="15"/>
        <v>0</v>
      </c>
      <c r="HI3" s="210">
        <f t="shared" si="15"/>
        <v>43310</v>
      </c>
      <c r="HJ3" s="210" t="str">
        <f t="shared" si="15"/>
        <v>0</v>
      </c>
      <c r="HK3" s="210">
        <f t="shared" si="15"/>
        <v>43312</v>
      </c>
      <c r="HL3" s="210" t="str">
        <f t="shared" si="15"/>
        <v>0</v>
      </c>
      <c r="HM3" s="210">
        <f t="shared" si="15"/>
        <v>43314</v>
      </c>
      <c r="HN3" s="210">
        <f t="shared" si="15"/>
        <v>43315</v>
      </c>
      <c r="HO3" s="210" t="str">
        <f t="shared" si="15"/>
        <v>0</v>
      </c>
      <c r="HP3" s="210">
        <f t="shared" si="15"/>
        <v>43317</v>
      </c>
      <c r="HQ3" s="210" t="str">
        <f t="shared" si="15"/>
        <v>0</v>
      </c>
      <c r="HR3" s="210">
        <f t="shared" si="15"/>
        <v>43319</v>
      </c>
      <c r="HS3" s="210" t="str">
        <f t="shared" si="15"/>
        <v>0</v>
      </c>
      <c r="HT3" s="210">
        <f t="shared" si="15"/>
        <v>43321</v>
      </c>
      <c r="HU3" s="210">
        <f t="shared" si="15"/>
        <v>43322</v>
      </c>
      <c r="HV3" s="210" t="str">
        <f t="shared" si="15"/>
        <v>0</v>
      </c>
      <c r="HW3" s="210">
        <f t="shared" si="15"/>
        <v>43324</v>
      </c>
      <c r="HX3" s="210" t="str">
        <f t="shared" si="15"/>
        <v>0</v>
      </c>
      <c r="HY3" s="210">
        <f t="shared" si="15"/>
        <v>43326</v>
      </c>
      <c r="HZ3" s="210" t="str">
        <f t="shared" si="15"/>
        <v>0</v>
      </c>
      <c r="IA3" s="210">
        <f t="shared" si="15"/>
        <v>43328</v>
      </c>
      <c r="IB3" s="210">
        <f t="shared" si="15"/>
        <v>43329</v>
      </c>
      <c r="IC3" s="210" t="str">
        <f t="shared" si="15"/>
        <v>0</v>
      </c>
      <c r="ID3" s="210">
        <f t="shared" si="15"/>
        <v>43331</v>
      </c>
      <c r="IE3" s="210" t="str">
        <f t="shared" si="15"/>
        <v>0</v>
      </c>
      <c r="IF3" s="210">
        <f t="shared" si="15"/>
        <v>43333</v>
      </c>
      <c r="IG3" s="210" t="str">
        <f t="shared" si="15"/>
        <v>0</v>
      </c>
      <c r="IH3" s="210">
        <f t="shared" si="15"/>
        <v>43335</v>
      </c>
      <c r="II3" s="210">
        <f t="shared" si="15"/>
        <v>43336</v>
      </c>
      <c r="IJ3" s="210" t="str">
        <f t="shared" si="15"/>
        <v>0</v>
      </c>
      <c r="IK3" s="210">
        <f t="shared" si="15"/>
        <v>43338</v>
      </c>
      <c r="IL3" s="210" t="str">
        <f t="shared" si="15"/>
        <v>0</v>
      </c>
      <c r="IM3" s="210">
        <f t="shared" si="15"/>
        <v>43340</v>
      </c>
      <c r="IN3" s="210" t="str">
        <f t="shared" si="15"/>
        <v>0</v>
      </c>
      <c r="IO3" s="210">
        <f t="shared" si="15"/>
        <v>43342</v>
      </c>
      <c r="IP3" s="210">
        <f t="shared" si="15"/>
        <v>43343</v>
      </c>
      <c r="IQ3" s="210" t="str">
        <f t="shared" si="15"/>
        <v>0</v>
      </c>
      <c r="IR3" s="210">
        <f t="shared" si="15"/>
        <v>43345</v>
      </c>
      <c r="IS3" s="210" t="str">
        <f t="shared" si="15"/>
        <v>0</v>
      </c>
      <c r="IT3" s="210">
        <f t="shared" si="15"/>
        <v>43347</v>
      </c>
      <c r="IU3" s="210" t="str">
        <f t="shared" si="15"/>
        <v>0</v>
      </c>
      <c r="IV3" s="210">
        <f t="shared" si="15"/>
        <v>43349</v>
      </c>
      <c r="IW3" s="210">
        <f t="shared" si="15"/>
        <v>43350</v>
      </c>
      <c r="IX3" s="210" t="str">
        <f t="shared" si="15"/>
        <v>0</v>
      </c>
      <c r="IY3" s="210">
        <f t="shared" si="15"/>
        <v>43352</v>
      </c>
      <c r="IZ3" s="210" t="str">
        <f t="shared" si="15"/>
        <v>0</v>
      </c>
      <c r="JA3" s="210">
        <f t="shared" si="15"/>
        <v>43354</v>
      </c>
      <c r="JB3" s="210" t="str">
        <f t="shared" si="15"/>
        <v>0</v>
      </c>
      <c r="JC3" s="210">
        <f t="shared" si="15"/>
        <v>43356</v>
      </c>
      <c r="JD3" s="210">
        <f t="shared" si="15"/>
        <v>43357</v>
      </c>
      <c r="JE3" s="210" t="str">
        <f t="shared" ref="JE3:LP3" si="16">IF(JE4="","0",JE4)</f>
        <v>0</v>
      </c>
      <c r="JF3" s="210">
        <f t="shared" si="16"/>
        <v>43359</v>
      </c>
      <c r="JG3" s="210" t="str">
        <f t="shared" si="16"/>
        <v>0</v>
      </c>
      <c r="JH3" s="210">
        <f t="shared" si="16"/>
        <v>43361</v>
      </c>
      <c r="JI3" s="210" t="str">
        <f t="shared" si="16"/>
        <v>0</v>
      </c>
      <c r="JJ3" s="210">
        <f t="shared" si="16"/>
        <v>43363</v>
      </c>
      <c r="JK3" s="210">
        <f t="shared" si="16"/>
        <v>43364</v>
      </c>
      <c r="JL3" s="210" t="str">
        <f t="shared" si="16"/>
        <v>0</v>
      </c>
      <c r="JM3" s="210">
        <f t="shared" si="16"/>
        <v>43366</v>
      </c>
      <c r="JN3" s="210" t="str">
        <f t="shared" si="16"/>
        <v>0</v>
      </c>
      <c r="JO3" s="210">
        <f t="shared" si="16"/>
        <v>43368</v>
      </c>
      <c r="JP3" s="210" t="str">
        <f t="shared" si="16"/>
        <v>0</v>
      </c>
      <c r="JQ3" s="210">
        <f t="shared" si="16"/>
        <v>43370</v>
      </c>
      <c r="JR3" s="210">
        <f t="shared" si="16"/>
        <v>43371</v>
      </c>
      <c r="JS3" s="210" t="str">
        <f t="shared" si="16"/>
        <v>0</v>
      </c>
      <c r="JT3" s="210">
        <f t="shared" si="16"/>
        <v>43373</v>
      </c>
      <c r="JU3" s="210" t="str">
        <f t="shared" si="16"/>
        <v>0</v>
      </c>
      <c r="JV3" s="210">
        <f t="shared" si="16"/>
        <v>43375</v>
      </c>
      <c r="JW3" s="210" t="str">
        <f t="shared" si="16"/>
        <v>0</v>
      </c>
      <c r="JX3" s="210">
        <f t="shared" si="16"/>
        <v>43377</v>
      </c>
      <c r="JY3" s="210">
        <f t="shared" si="16"/>
        <v>43378</v>
      </c>
      <c r="JZ3" s="210" t="str">
        <f t="shared" si="16"/>
        <v>0</v>
      </c>
      <c r="KA3" s="210">
        <f t="shared" si="16"/>
        <v>43380</v>
      </c>
      <c r="KB3" s="210" t="str">
        <f t="shared" si="16"/>
        <v>0</v>
      </c>
      <c r="KC3" s="210">
        <f t="shared" si="16"/>
        <v>43382</v>
      </c>
      <c r="KD3" s="210" t="str">
        <f t="shared" si="16"/>
        <v>0</v>
      </c>
      <c r="KE3" s="210">
        <f t="shared" si="16"/>
        <v>43384</v>
      </c>
      <c r="KF3" s="210">
        <f t="shared" si="16"/>
        <v>43385</v>
      </c>
      <c r="KG3" s="210" t="str">
        <f t="shared" si="16"/>
        <v>0</v>
      </c>
      <c r="KH3" s="210">
        <f t="shared" si="16"/>
        <v>43387</v>
      </c>
      <c r="KI3" s="210" t="str">
        <f t="shared" si="16"/>
        <v>0</v>
      </c>
      <c r="KJ3" s="210">
        <f t="shared" si="16"/>
        <v>43389</v>
      </c>
      <c r="KK3" s="210" t="str">
        <f t="shared" si="16"/>
        <v>0</v>
      </c>
      <c r="KL3" s="210">
        <f t="shared" si="16"/>
        <v>43391</v>
      </c>
      <c r="KM3" s="210">
        <f t="shared" si="16"/>
        <v>43392</v>
      </c>
      <c r="KN3" s="210" t="str">
        <f t="shared" si="16"/>
        <v>0</v>
      </c>
      <c r="KO3" s="210">
        <f t="shared" si="16"/>
        <v>43394</v>
      </c>
      <c r="KP3" s="210" t="str">
        <f t="shared" si="16"/>
        <v>0</v>
      </c>
      <c r="KQ3" s="210">
        <f t="shared" si="16"/>
        <v>43396</v>
      </c>
      <c r="KR3" s="210" t="str">
        <f t="shared" si="16"/>
        <v>0</v>
      </c>
      <c r="KS3" s="210">
        <f t="shared" si="16"/>
        <v>43398</v>
      </c>
      <c r="KT3" s="210">
        <f t="shared" si="16"/>
        <v>43399</v>
      </c>
      <c r="KU3" s="210" t="str">
        <f t="shared" si="16"/>
        <v>0</v>
      </c>
      <c r="KV3" s="210">
        <f t="shared" si="16"/>
        <v>43401</v>
      </c>
      <c r="KW3" s="210" t="str">
        <f t="shared" si="16"/>
        <v>0</v>
      </c>
      <c r="KX3" s="210">
        <f t="shared" si="16"/>
        <v>43403</v>
      </c>
      <c r="KY3" s="210" t="str">
        <f t="shared" si="16"/>
        <v>0</v>
      </c>
      <c r="KZ3" s="210">
        <f t="shared" si="16"/>
        <v>43405</v>
      </c>
      <c r="LA3" s="210">
        <f t="shared" si="16"/>
        <v>43406</v>
      </c>
      <c r="LB3" s="210" t="str">
        <f t="shared" si="16"/>
        <v>0</v>
      </c>
      <c r="LC3" s="210">
        <f t="shared" si="16"/>
        <v>43408</v>
      </c>
      <c r="LD3" s="210" t="str">
        <f t="shared" si="16"/>
        <v>0</v>
      </c>
      <c r="LE3" s="210">
        <f t="shared" si="16"/>
        <v>43410</v>
      </c>
      <c r="LF3" s="210" t="str">
        <f t="shared" si="16"/>
        <v>0</v>
      </c>
      <c r="LG3" s="210">
        <f t="shared" si="16"/>
        <v>43412</v>
      </c>
      <c r="LH3" s="210">
        <f t="shared" si="16"/>
        <v>43413</v>
      </c>
      <c r="LI3" s="210" t="str">
        <f t="shared" si="16"/>
        <v>0</v>
      </c>
      <c r="LJ3" s="210">
        <f t="shared" si="16"/>
        <v>43415</v>
      </c>
      <c r="LK3" s="210" t="str">
        <f t="shared" si="16"/>
        <v>0</v>
      </c>
      <c r="LL3" s="210">
        <f t="shared" si="16"/>
        <v>43417</v>
      </c>
      <c r="LM3" s="210" t="str">
        <f t="shared" si="16"/>
        <v>0</v>
      </c>
      <c r="LN3" s="210">
        <f t="shared" si="16"/>
        <v>43419</v>
      </c>
      <c r="LO3" s="210">
        <f t="shared" si="16"/>
        <v>43420</v>
      </c>
      <c r="LP3" s="210" t="str">
        <f t="shared" si="16"/>
        <v>0</v>
      </c>
      <c r="LQ3" s="210">
        <f t="shared" ref="LQ3:OB3" si="17">IF(LQ4="","0",LQ4)</f>
        <v>43422</v>
      </c>
      <c r="LR3" s="210" t="str">
        <f t="shared" si="17"/>
        <v>0</v>
      </c>
      <c r="LS3" s="210">
        <f t="shared" si="17"/>
        <v>43424</v>
      </c>
      <c r="LT3" s="210" t="str">
        <f t="shared" si="17"/>
        <v>0</v>
      </c>
      <c r="LU3" s="210">
        <f t="shared" si="17"/>
        <v>43426</v>
      </c>
      <c r="LV3" s="210">
        <f t="shared" si="17"/>
        <v>43427</v>
      </c>
      <c r="LW3" s="210" t="str">
        <f t="shared" si="17"/>
        <v>0</v>
      </c>
      <c r="LX3" s="210">
        <f t="shared" si="17"/>
        <v>43429</v>
      </c>
      <c r="LY3" s="210" t="str">
        <f t="shared" si="17"/>
        <v>0</v>
      </c>
      <c r="LZ3" s="210">
        <f t="shared" si="17"/>
        <v>43431</v>
      </c>
      <c r="MA3" s="210" t="str">
        <f t="shared" si="17"/>
        <v>0</v>
      </c>
      <c r="MB3" s="210">
        <f t="shared" si="17"/>
        <v>43433</v>
      </c>
      <c r="MC3" s="210">
        <f t="shared" si="17"/>
        <v>43434</v>
      </c>
      <c r="MD3" s="210" t="str">
        <f t="shared" si="17"/>
        <v>0</v>
      </c>
      <c r="ME3" s="210">
        <f t="shared" si="17"/>
        <v>43436</v>
      </c>
      <c r="MF3" s="210" t="str">
        <f t="shared" si="17"/>
        <v>0</v>
      </c>
      <c r="MG3" s="210">
        <f t="shared" si="17"/>
        <v>43438</v>
      </c>
      <c r="MH3" s="210" t="str">
        <f t="shared" si="17"/>
        <v>0</v>
      </c>
      <c r="MI3" s="210">
        <f t="shared" si="17"/>
        <v>43440</v>
      </c>
      <c r="MJ3" s="210">
        <f t="shared" si="17"/>
        <v>43441</v>
      </c>
      <c r="MK3" s="210" t="str">
        <f t="shared" si="17"/>
        <v>0</v>
      </c>
      <c r="ML3" s="210">
        <f t="shared" si="17"/>
        <v>43443</v>
      </c>
      <c r="MM3" s="210" t="str">
        <f t="shared" si="17"/>
        <v>0</v>
      </c>
      <c r="MN3" s="210">
        <f t="shared" si="17"/>
        <v>43445</v>
      </c>
      <c r="MO3" s="210" t="str">
        <f t="shared" si="17"/>
        <v>0</v>
      </c>
      <c r="MP3" s="210">
        <f t="shared" si="17"/>
        <v>43447</v>
      </c>
      <c r="MQ3" s="210">
        <f t="shared" si="17"/>
        <v>43448</v>
      </c>
      <c r="MR3" s="210" t="str">
        <f t="shared" si="17"/>
        <v>0</v>
      </c>
      <c r="MS3" s="210">
        <f t="shared" si="17"/>
        <v>43450</v>
      </c>
      <c r="MT3" s="210" t="str">
        <f t="shared" si="17"/>
        <v>0</v>
      </c>
      <c r="MU3" s="210">
        <f t="shared" si="17"/>
        <v>43452</v>
      </c>
      <c r="MV3" s="210" t="str">
        <f t="shared" si="17"/>
        <v>0</v>
      </c>
      <c r="MW3" s="210">
        <f t="shared" si="17"/>
        <v>43454</v>
      </c>
      <c r="MX3" s="210">
        <f t="shared" si="17"/>
        <v>43455</v>
      </c>
      <c r="MY3" s="210" t="str">
        <f t="shared" si="17"/>
        <v>0</v>
      </c>
      <c r="MZ3" s="210">
        <f t="shared" si="17"/>
        <v>43457</v>
      </c>
      <c r="NA3" s="210" t="str">
        <f t="shared" si="17"/>
        <v>0</v>
      </c>
      <c r="NB3" s="210">
        <f t="shared" si="17"/>
        <v>43459</v>
      </c>
      <c r="NC3" s="210" t="str">
        <f t="shared" si="17"/>
        <v>0</v>
      </c>
      <c r="ND3" s="210">
        <f t="shared" si="17"/>
        <v>43461</v>
      </c>
      <c r="NE3" s="210">
        <f t="shared" si="17"/>
        <v>43462</v>
      </c>
      <c r="NF3" s="210" t="str">
        <f t="shared" si="17"/>
        <v>0</v>
      </c>
      <c r="NG3" s="210">
        <f t="shared" si="17"/>
        <v>43464</v>
      </c>
      <c r="NH3" s="210" t="str">
        <f t="shared" si="17"/>
        <v>0</v>
      </c>
      <c r="NI3" s="210">
        <f t="shared" si="17"/>
        <v>43466</v>
      </c>
      <c r="NJ3" s="210" t="str">
        <f t="shared" si="17"/>
        <v>0</v>
      </c>
      <c r="NK3" s="210">
        <f t="shared" si="17"/>
        <v>43468</v>
      </c>
      <c r="NL3" s="210">
        <f t="shared" si="17"/>
        <v>43469</v>
      </c>
      <c r="NM3" s="210" t="str">
        <f t="shared" si="17"/>
        <v>0</v>
      </c>
      <c r="NN3" s="210">
        <f t="shared" si="17"/>
        <v>43471</v>
      </c>
      <c r="NO3" s="210" t="str">
        <f t="shared" si="17"/>
        <v>0</v>
      </c>
      <c r="NP3" s="210">
        <f t="shared" si="17"/>
        <v>43473</v>
      </c>
      <c r="NQ3" s="210" t="str">
        <f t="shared" si="17"/>
        <v>0</v>
      </c>
      <c r="NR3" s="210">
        <f t="shared" si="17"/>
        <v>43475</v>
      </c>
      <c r="NS3" s="210">
        <f t="shared" si="17"/>
        <v>43476</v>
      </c>
      <c r="NT3" s="210" t="str">
        <f t="shared" si="17"/>
        <v>0</v>
      </c>
      <c r="NU3" s="210">
        <f t="shared" si="17"/>
        <v>43478</v>
      </c>
      <c r="NV3" s="210" t="str">
        <f t="shared" si="17"/>
        <v>0</v>
      </c>
      <c r="NW3" s="210">
        <f t="shared" si="17"/>
        <v>43480</v>
      </c>
      <c r="NX3" s="210" t="str">
        <f t="shared" si="17"/>
        <v>0</v>
      </c>
      <c r="NY3" s="210">
        <f t="shared" si="17"/>
        <v>43482</v>
      </c>
      <c r="NZ3" s="210">
        <f t="shared" si="17"/>
        <v>43483</v>
      </c>
      <c r="OA3" s="210" t="str">
        <f t="shared" si="17"/>
        <v>0</v>
      </c>
      <c r="OB3" s="210">
        <f t="shared" si="17"/>
        <v>43485</v>
      </c>
      <c r="OC3" s="211">
        <v>43101</v>
      </c>
      <c r="OD3" s="212">
        <v>43466</v>
      </c>
      <c r="OE3" s="212">
        <v>43136</v>
      </c>
      <c r="OF3" s="212">
        <v>43178</v>
      </c>
      <c r="OG3" s="212">
        <v>43188</v>
      </c>
      <c r="OH3" s="212">
        <v>43189</v>
      </c>
      <c r="OI3" s="212">
        <v>43190</v>
      </c>
      <c r="OJ3" s="212">
        <v>43221</v>
      </c>
      <c r="OK3" s="212">
        <v>43383</v>
      </c>
      <c r="OL3" s="212">
        <v>43358</v>
      </c>
      <c r="OM3" s="212">
        <v>43359</v>
      </c>
      <c r="ON3" s="212">
        <v>43423</v>
      </c>
      <c r="OO3" s="213">
        <v>43435</v>
      </c>
      <c r="OP3" s="213">
        <v>43459</v>
      </c>
      <c r="OQ3" s="49"/>
      <c r="OR3" s="49"/>
      <c r="OS3" s="49"/>
      <c r="OT3" s="49"/>
      <c r="OU3" s="49"/>
      <c r="OV3" s="49"/>
      <c r="OW3" s="49"/>
      <c r="OX3" s="49"/>
      <c r="OY3" s="49"/>
      <c r="OZ3" s="49"/>
      <c r="PA3" s="49"/>
      <c r="PB3" s="49"/>
      <c r="PC3" s="49"/>
      <c r="PD3" s="49"/>
      <c r="PE3" s="49"/>
      <c r="PF3" s="49"/>
      <c r="PG3" s="49"/>
      <c r="PH3" s="49"/>
      <c r="PI3" s="49"/>
      <c r="PJ3" s="49"/>
      <c r="PK3" s="49"/>
      <c r="PL3" s="49"/>
      <c r="PM3" s="49"/>
      <c r="PN3" s="49"/>
      <c r="PO3" s="49"/>
      <c r="PP3" s="49"/>
      <c r="PQ3" s="49"/>
      <c r="PR3" s="49"/>
      <c r="PS3" s="49"/>
      <c r="PT3" s="49"/>
      <c r="PU3" s="49"/>
      <c r="PV3" s="49"/>
      <c r="PW3" s="49"/>
      <c r="PX3" s="49"/>
      <c r="PY3" s="49"/>
      <c r="PZ3" s="49"/>
      <c r="QA3" s="49"/>
      <c r="QB3" s="49"/>
      <c r="QC3" s="49"/>
      <c r="QD3" s="49"/>
      <c r="QE3" s="49"/>
      <c r="QF3" s="49"/>
      <c r="QG3" s="49"/>
      <c r="QH3" s="49"/>
      <c r="QI3" s="49"/>
      <c r="QJ3" s="49"/>
      <c r="QK3" s="49"/>
      <c r="QL3" s="49"/>
      <c r="QM3" s="49"/>
      <c r="QN3" s="49"/>
      <c r="QO3" s="49"/>
      <c r="QP3" s="49"/>
      <c r="QQ3" s="49"/>
      <c r="QR3" s="49"/>
      <c r="QS3" s="49"/>
      <c r="QT3" s="49"/>
      <c r="QU3" s="49"/>
      <c r="QV3" s="49"/>
      <c r="QW3" s="49"/>
      <c r="QX3" s="49"/>
      <c r="QY3" s="49"/>
      <c r="QZ3" s="49"/>
      <c r="RA3" s="49"/>
      <c r="RB3" s="49"/>
      <c r="RC3" s="49"/>
      <c r="RD3" s="49"/>
      <c r="RE3" s="49"/>
      <c r="RF3" s="49"/>
      <c r="RG3" s="49"/>
      <c r="RH3" s="49"/>
      <c r="RI3" s="49"/>
      <c r="RJ3" s="49"/>
      <c r="RK3" s="49"/>
      <c r="RL3" s="49"/>
      <c r="RM3" s="49"/>
      <c r="RN3" s="49"/>
      <c r="RO3" s="49"/>
      <c r="RP3" s="49"/>
      <c r="RQ3" s="49"/>
      <c r="RR3" s="49"/>
    </row>
    <row r="4" spans="1:486" ht="15">
      <c r="A4" t="s">
        <v>41</v>
      </c>
      <c r="B4" t="str">
        <f>INDEX(A5:F31,MATCH(A4,A5:A31,0),2)</f>
        <v>DOMINGO</v>
      </c>
      <c r="C4" t="str">
        <f>INDEX(A5:F31,MATCH(A4,A5:A31,0),3)</f>
        <v>MARTES</v>
      </c>
      <c r="D4" t="str">
        <f>INDEX(A5:F31,MATCH(A4,A5:A31,0),4)</f>
        <v>JUEVES</v>
      </c>
      <c r="E4" t="str">
        <f>INDEX(A5:F31,MATCH(A4,A5:A31,0),5)</f>
        <v>SÁBADO</v>
      </c>
      <c r="F4">
        <f>INDEX(A5:F31,MATCH(A4,A5:A31,0),6)</f>
        <v>0</v>
      </c>
      <c r="G4" s="221" t="str">
        <f>CAPTURA!D13</f>
        <v>VIERNES</v>
      </c>
      <c r="H4" s="210" t="str">
        <f>IF(OR($G$4=$A5),H5,IF(OR($G$4=$A6),H6,IF(OR($G$4=$A7),H7,IF(OR($G$4=$A8),H8,IF(OR($G$4=$A9),H9,IF(OR($G$4=$A10),H10,IF(OR($G$4=$A11),H11,IF(OR($G$4=$A12),H12,IF(OR($G$4=$A13),H13,IF(OR($G$4=$A14),H14,IF(OR($G$4=$A15),H15,IF(OR($G$4=$A16),H16,IF(OR($G$4=$A17),H17,IF(OR($G$4=$A18),H18,IF(OR($G$4=$A19),H19,IF(OR($G$4=$A20),H20,IF(OR($G$4=$A21),H21,IF(OR($G$4=$A22),H22,IF(OR($G$4=$A23),H23,IF(OR($G$4=$A24),H24,IF(OR($G$4=$A25),H25,IF(OR($G$4=$A26),H26,IF(OR($G$4=$A27),H27,IF(OR($G$4=$A28),H28,IF(OR($G$4=$A29),H29,IF(OR($G$4=$A30),H30,IF(OR($G$4=$A31),H31,"")))))))))))))))))))))))))))</f>
        <v/>
      </c>
      <c r="I4" s="210">
        <f t="shared" ref="I4:BT4" si="18">IF(OR($G$4=$A5),I5,IF(OR($G$4=$A6),I6,IF(OR($G$4=$A7),I7,IF(OR($G$4=$A8),I8,IF(OR($G$4=$A9),I9,IF(OR($G$4=$A10),I10,IF(OR($G$4=$A11),I11,IF(OR($G$4=$A12),I12,IF(OR($G$4=$A13),I13,IF(OR($G$4=$A14),I14,IF(OR($G$4=$A15),I15,IF(OR($G$4=$A16),I16,IF(OR($G$4=$A17),I17,IF(OR($G$4=$A18),I18,IF(OR($G$4=$A19),I19,IF(OR($G$4=$A20),I20,IF(OR($G$4=$A21),I21,IF(OR($G$4=$A22),I22,IF(OR($G$4=$A23),I23,IF(OR($G$4=$A24),I24,IF(OR($G$4=$A25),I25,IF(OR($G$4=$A26),I26,IF(OR($G$4=$A27),I27,IF(OR($G$4=$A28),I28,IF(OR($G$4=$A29),I29,IF(OR($G$4=$A30),I30,IF(OR($G$4=$A31),I31,"")))))))))))))))))))))))))))</f>
        <v>43102</v>
      </c>
      <c r="J4" s="210" t="str">
        <f t="shared" si="18"/>
        <v/>
      </c>
      <c r="K4" s="210">
        <f t="shared" si="18"/>
        <v>43104</v>
      </c>
      <c r="L4" s="210">
        <f t="shared" si="18"/>
        <v>43105</v>
      </c>
      <c r="M4" s="210" t="str">
        <f t="shared" si="18"/>
        <v/>
      </c>
      <c r="N4" s="210">
        <f t="shared" si="18"/>
        <v>43107</v>
      </c>
      <c r="O4" s="210" t="str">
        <f t="shared" si="18"/>
        <v/>
      </c>
      <c r="P4" s="210">
        <f t="shared" si="18"/>
        <v>43109</v>
      </c>
      <c r="Q4" s="210" t="str">
        <f t="shared" si="18"/>
        <v/>
      </c>
      <c r="R4" s="210">
        <f t="shared" si="18"/>
        <v>43111</v>
      </c>
      <c r="S4" s="210">
        <f t="shared" si="18"/>
        <v>43112</v>
      </c>
      <c r="T4" s="210" t="str">
        <f t="shared" si="18"/>
        <v/>
      </c>
      <c r="U4" s="210">
        <f t="shared" si="18"/>
        <v>43114</v>
      </c>
      <c r="V4" s="210" t="str">
        <f t="shared" si="18"/>
        <v/>
      </c>
      <c r="W4" s="210">
        <f t="shared" si="18"/>
        <v>43116</v>
      </c>
      <c r="X4" s="210" t="str">
        <f t="shared" si="18"/>
        <v/>
      </c>
      <c r="Y4" s="210">
        <f t="shared" si="18"/>
        <v>43118</v>
      </c>
      <c r="Z4" s="210">
        <f t="shared" si="18"/>
        <v>43119</v>
      </c>
      <c r="AA4" s="210" t="str">
        <f t="shared" si="18"/>
        <v/>
      </c>
      <c r="AB4" s="210">
        <f t="shared" si="18"/>
        <v>43121</v>
      </c>
      <c r="AC4" s="210" t="str">
        <f t="shared" si="18"/>
        <v/>
      </c>
      <c r="AD4" s="210">
        <f t="shared" si="18"/>
        <v>43123</v>
      </c>
      <c r="AE4" s="210" t="str">
        <f t="shared" si="18"/>
        <v/>
      </c>
      <c r="AF4" s="210">
        <f t="shared" si="18"/>
        <v>43125</v>
      </c>
      <c r="AG4" s="210">
        <f t="shared" si="18"/>
        <v>43126</v>
      </c>
      <c r="AH4" s="210" t="str">
        <f t="shared" si="18"/>
        <v/>
      </c>
      <c r="AI4" s="210">
        <f t="shared" si="18"/>
        <v>43128</v>
      </c>
      <c r="AJ4" s="210" t="str">
        <f t="shared" si="18"/>
        <v/>
      </c>
      <c r="AK4" s="210">
        <f t="shared" si="18"/>
        <v>43130</v>
      </c>
      <c r="AL4" s="210" t="str">
        <f t="shared" si="18"/>
        <v/>
      </c>
      <c r="AM4" s="210">
        <f t="shared" si="18"/>
        <v>43132</v>
      </c>
      <c r="AN4" s="210">
        <f t="shared" si="18"/>
        <v>43133</v>
      </c>
      <c r="AO4" s="210" t="str">
        <f t="shared" si="18"/>
        <v/>
      </c>
      <c r="AP4" s="210">
        <f t="shared" si="18"/>
        <v>43135</v>
      </c>
      <c r="AQ4" s="210" t="str">
        <f t="shared" si="18"/>
        <v/>
      </c>
      <c r="AR4" s="210">
        <f t="shared" si="18"/>
        <v>43137</v>
      </c>
      <c r="AS4" s="210" t="str">
        <f t="shared" si="18"/>
        <v/>
      </c>
      <c r="AT4" s="210">
        <f t="shared" si="18"/>
        <v>43139</v>
      </c>
      <c r="AU4" s="210">
        <f t="shared" si="18"/>
        <v>43140</v>
      </c>
      <c r="AV4" s="210" t="str">
        <f t="shared" si="18"/>
        <v/>
      </c>
      <c r="AW4" s="210">
        <f t="shared" si="18"/>
        <v>43142</v>
      </c>
      <c r="AX4" s="210" t="str">
        <f t="shared" si="18"/>
        <v/>
      </c>
      <c r="AY4" s="210">
        <f t="shared" si="18"/>
        <v>43144</v>
      </c>
      <c r="AZ4" s="210" t="str">
        <f t="shared" si="18"/>
        <v/>
      </c>
      <c r="BA4" s="210">
        <f t="shared" si="18"/>
        <v>43146</v>
      </c>
      <c r="BB4" s="210">
        <f t="shared" si="18"/>
        <v>43147</v>
      </c>
      <c r="BC4" s="210" t="str">
        <f t="shared" si="18"/>
        <v/>
      </c>
      <c r="BD4" s="210">
        <f t="shared" si="18"/>
        <v>43149</v>
      </c>
      <c r="BE4" s="210" t="str">
        <f t="shared" si="18"/>
        <v/>
      </c>
      <c r="BF4" s="210">
        <f t="shared" si="18"/>
        <v>43151</v>
      </c>
      <c r="BG4" s="210" t="str">
        <f t="shared" si="18"/>
        <v/>
      </c>
      <c r="BH4" s="210">
        <f t="shared" si="18"/>
        <v>43153</v>
      </c>
      <c r="BI4" s="210">
        <f t="shared" si="18"/>
        <v>43154</v>
      </c>
      <c r="BJ4" s="210" t="str">
        <f t="shared" si="18"/>
        <v/>
      </c>
      <c r="BK4" s="210">
        <f t="shared" si="18"/>
        <v>43156</v>
      </c>
      <c r="BL4" s="210" t="str">
        <f t="shared" si="18"/>
        <v/>
      </c>
      <c r="BM4" s="210">
        <f t="shared" si="18"/>
        <v>43158</v>
      </c>
      <c r="BN4" s="210" t="str">
        <f t="shared" si="18"/>
        <v/>
      </c>
      <c r="BO4" s="210">
        <f t="shared" si="18"/>
        <v>43160</v>
      </c>
      <c r="BP4" s="210">
        <f t="shared" si="18"/>
        <v>43161</v>
      </c>
      <c r="BQ4" s="210" t="str">
        <f t="shared" si="18"/>
        <v/>
      </c>
      <c r="BR4" s="210">
        <f t="shared" si="18"/>
        <v>43163</v>
      </c>
      <c r="BS4" s="210" t="str">
        <f t="shared" si="18"/>
        <v/>
      </c>
      <c r="BT4" s="210">
        <f t="shared" si="18"/>
        <v>43165</v>
      </c>
      <c r="BU4" s="210" t="str">
        <f t="shared" ref="BU4:EF4" si="19">IF(OR($G$4=$A5),BU5,IF(OR($G$4=$A6),BU6,IF(OR($G$4=$A7),BU7,IF(OR($G$4=$A8),BU8,IF(OR($G$4=$A9),BU9,IF(OR($G$4=$A10),BU10,IF(OR($G$4=$A11),BU11,IF(OR($G$4=$A12),BU12,IF(OR($G$4=$A13),BU13,IF(OR($G$4=$A14),BU14,IF(OR($G$4=$A15),BU15,IF(OR($G$4=$A16),BU16,IF(OR($G$4=$A17),BU17,IF(OR($G$4=$A18),BU18,IF(OR($G$4=$A19),BU19,IF(OR($G$4=$A20),BU20,IF(OR($G$4=$A21),BU21,IF(OR($G$4=$A22),BU22,IF(OR($G$4=$A23),BU23,IF(OR($G$4=$A24),BU24,IF(OR($G$4=$A25),BU25,IF(OR($G$4=$A26),BU26,IF(OR($G$4=$A27),BU27,IF(OR($G$4=$A28),BU28,IF(OR($G$4=$A29),BU29,IF(OR($G$4=$A30),BU30,IF(OR($G$4=$A31),BU31,"")))))))))))))))))))))))))))</f>
        <v/>
      </c>
      <c r="BV4" s="210">
        <f t="shared" si="19"/>
        <v>43167</v>
      </c>
      <c r="BW4" s="210">
        <f t="shared" si="19"/>
        <v>43168</v>
      </c>
      <c r="BX4" s="210" t="str">
        <f t="shared" si="19"/>
        <v/>
      </c>
      <c r="BY4" s="210">
        <f t="shared" si="19"/>
        <v>43170</v>
      </c>
      <c r="BZ4" s="210" t="str">
        <f t="shared" si="19"/>
        <v/>
      </c>
      <c r="CA4" s="210">
        <f t="shared" si="19"/>
        <v>43172</v>
      </c>
      <c r="CB4" s="210" t="str">
        <f t="shared" si="19"/>
        <v/>
      </c>
      <c r="CC4" s="210">
        <f t="shared" si="19"/>
        <v>43174</v>
      </c>
      <c r="CD4" s="210">
        <f t="shared" si="19"/>
        <v>43175</v>
      </c>
      <c r="CE4" s="210" t="str">
        <f t="shared" si="19"/>
        <v/>
      </c>
      <c r="CF4" s="210">
        <f t="shared" si="19"/>
        <v>43177</v>
      </c>
      <c r="CG4" s="210" t="str">
        <f t="shared" si="19"/>
        <v/>
      </c>
      <c r="CH4" s="210">
        <f t="shared" si="19"/>
        <v>43179</v>
      </c>
      <c r="CI4" s="210" t="str">
        <f t="shared" si="19"/>
        <v/>
      </c>
      <c r="CJ4" s="210">
        <f t="shared" si="19"/>
        <v>43181</v>
      </c>
      <c r="CK4" s="210">
        <f t="shared" si="19"/>
        <v>43182</v>
      </c>
      <c r="CL4" s="210" t="str">
        <f t="shared" si="19"/>
        <v/>
      </c>
      <c r="CM4" s="210">
        <f t="shared" si="19"/>
        <v>43184</v>
      </c>
      <c r="CN4" s="210" t="str">
        <f t="shared" si="19"/>
        <v/>
      </c>
      <c r="CO4" s="210">
        <f t="shared" si="19"/>
        <v>43186</v>
      </c>
      <c r="CP4" s="210" t="str">
        <f t="shared" si="19"/>
        <v/>
      </c>
      <c r="CQ4" s="210">
        <f t="shared" si="19"/>
        <v>43188</v>
      </c>
      <c r="CR4" s="210">
        <f t="shared" si="19"/>
        <v>43189</v>
      </c>
      <c r="CS4" s="210" t="str">
        <f t="shared" si="19"/>
        <v/>
      </c>
      <c r="CT4" s="210">
        <f t="shared" si="19"/>
        <v>43191</v>
      </c>
      <c r="CU4" s="210" t="str">
        <f t="shared" si="19"/>
        <v/>
      </c>
      <c r="CV4" s="210">
        <f t="shared" si="19"/>
        <v>43193</v>
      </c>
      <c r="CW4" s="210" t="str">
        <f t="shared" si="19"/>
        <v/>
      </c>
      <c r="CX4" s="210">
        <f t="shared" si="19"/>
        <v>43195</v>
      </c>
      <c r="CY4" s="210">
        <f t="shared" si="19"/>
        <v>43196</v>
      </c>
      <c r="CZ4" s="210" t="str">
        <f t="shared" si="19"/>
        <v/>
      </c>
      <c r="DA4" s="210">
        <f t="shared" si="19"/>
        <v>43198</v>
      </c>
      <c r="DB4" s="210" t="str">
        <f t="shared" si="19"/>
        <v/>
      </c>
      <c r="DC4" s="210">
        <f t="shared" si="19"/>
        <v>43200</v>
      </c>
      <c r="DD4" s="210" t="str">
        <f t="shared" si="19"/>
        <v/>
      </c>
      <c r="DE4" s="210">
        <f t="shared" si="19"/>
        <v>43202</v>
      </c>
      <c r="DF4" s="210">
        <f t="shared" si="19"/>
        <v>43203</v>
      </c>
      <c r="DG4" s="210" t="str">
        <f t="shared" si="19"/>
        <v/>
      </c>
      <c r="DH4" s="210">
        <f t="shared" si="19"/>
        <v>43205</v>
      </c>
      <c r="DI4" s="210" t="str">
        <f t="shared" si="19"/>
        <v/>
      </c>
      <c r="DJ4" s="210">
        <f t="shared" si="19"/>
        <v>43207</v>
      </c>
      <c r="DK4" s="210" t="str">
        <f t="shared" si="19"/>
        <v/>
      </c>
      <c r="DL4" s="210">
        <f t="shared" si="19"/>
        <v>43209</v>
      </c>
      <c r="DM4" s="210">
        <f t="shared" si="19"/>
        <v>43210</v>
      </c>
      <c r="DN4" s="210" t="str">
        <f t="shared" si="19"/>
        <v/>
      </c>
      <c r="DO4" s="210">
        <f t="shared" si="19"/>
        <v>43212</v>
      </c>
      <c r="DP4" s="210" t="str">
        <f t="shared" si="19"/>
        <v/>
      </c>
      <c r="DQ4" s="210">
        <f t="shared" si="19"/>
        <v>43214</v>
      </c>
      <c r="DR4" s="210" t="str">
        <f t="shared" si="19"/>
        <v/>
      </c>
      <c r="DS4" s="210">
        <f t="shared" si="19"/>
        <v>43216</v>
      </c>
      <c r="DT4" s="210">
        <f t="shared" si="19"/>
        <v>43217</v>
      </c>
      <c r="DU4" s="210" t="str">
        <f t="shared" si="19"/>
        <v/>
      </c>
      <c r="DV4" s="210">
        <f t="shared" si="19"/>
        <v>43219</v>
      </c>
      <c r="DW4" s="210" t="str">
        <f t="shared" si="19"/>
        <v/>
      </c>
      <c r="DX4" s="210">
        <f t="shared" si="19"/>
        <v>43221</v>
      </c>
      <c r="DY4" s="210" t="str">
        <f t="shared" si="19"/>
        <v/>
      </c>
      <c r="DZ4" s="210">
        <f t="shared" si="19"/>
        <v>43223</v>
      </c>
      <c r="EA4" s="210">
        <f t="shared" si="19"/>
        <v>43224</v>
      </c>
      <c r="EB4" s="210" t="str">
        <f t="shared" si="19"/>
        <v/>
      </c>
      <c r="EC4" s="210">
        <f t="shared" si="19"/>
        <v>43226</v>
      </c>
      <c r="ED4" s="210" t="str">
        <f t="shared" si="19"/>
        <v/>
      </c>
      <c r="EE4" s="210">
        <f t="shared" si="19"/>
        <v>43228</v>
      </c>
      <c r="EF4" s="210" t="str">
        <f t="shared" si="19"/>
        <v/>
      </c>
      <c r="EG4" s="210">
        <f t="shared" ref="EG4:GR4" si="20">IF(OR($G$4=$A5),EG5,IF(OR($G$4=$A6),EG6,IF(OR($G$4=$A7),EG7,IF(OR($G$4=$A8),EG8,IF(OR($G$4=$A9),EG9,IF(OR($G$4=$A10),EG10,IF(OR($G$4=$A11),EG11,IF(OR($G$4=$A12),EG12,IF(OR($G$4=$A13),EG13,IF(OR($G$4=$A14),EG14,IF(OR($G$4=$A15),EG15,IF(OR($G$4=$A16),EG16,IF(OR($G$4=$A17),EG17,IF(OR($G$4=$A18),EG18,IF(OR($G$4=$A19),EG19,IF(OR($G$4=$A20),EG20,IF(OR($G$4=$A21),EG21,IF(OR($G$4=$A22),EG22,IF(OR($G$4=$A23),EG23,IF(OR($G$4=$A24),EG24,IF(OR($G$4=$A25),EG25,IF(OR($G$4=$A26),EG26,IF(OR($G$4=$A27),EG27,IF(OR($G$4=$A28),EG28,IF(OR($G$4=$A29),EG29,IF(OR($G$4=$A30),EG30,IF(OR($G$4=$A31),EG31,"")))))))))))))))))))))))))))</f>
        <v>43230</v>
      </c>
      <c r="EH4" s="210">
        <f t="shared" si="20"/>
        <v>43231</v>
      </c>
      <c r="EI4" s="210" t="str">
        <f t="shared" si="20"/>
        <v/>
      </c>
      <c r="EJ4" s="210">
        <f t="shared" si="20"/>
        <v>43233</v>
      </c>
      <c r="EK4" s="210" t="str">
        <f t="shared" si="20"/>
        <v/>
      </c>
      <c r="EL4" s="210">
        <f t="shared" si="20"/>
        <v>43235</v>
      </c>
      <c r="EM4" s="210" t="str">
        <f t="shared" si="20"/>
        <v/>
      </c>
      <c r="EN4" s="210">
        <f t="shared" si="20"/>
        <v>43237</v>
      </c>
      <c r="EO4" s="210">
        <f t="shared" si="20"/>
        <v>43238</v>
      </c>
      <c r="EP4" s="210" t="str">
        <f t="shared" si="20"/>
        <v/>
      </c>
      <c r="EQ4" s="210">
        <f t="shared" si="20"/>
        <v>43240</v>
      </c>
      <c r="ER4" s="210" t="str">
        <f t="shared" si="20"/>
        <v/>
      </c>
      <c r="ES4" s="210">
        <f t="shared" si="20"/>
        <v>43242</v>
      </c>
      <c r="ET4" s="210" t="str">
        <f t="shared" si="20"/>
        <v/>
      </c>
      <c r="EU4" s="210">
        <f t="shared" si="20"/>
        <v>43244</v>
      </c>
      <c r="EV4" s="210">
        <f t="shared" si="20"/>
        <v>43245</v>
      </c>
      <c r="EW4" s="210" t="str">
        <f t="shared" si="20"/>
        <v/>
      </c>
      <c r="EX4" s="210">
        <f t="shared" si="20"/>
        <v>43247</v>
      </c>
      <c r="EY4" s="210" t="str">
        <f t="shared" si="20"/>
        <v/>
      </c>
      <c r="EZ4" s="210">
        <f t="shared" si="20"/>
        <v>43249</v>
      </c>
      <c r="FA4" s="210" t="str">
        <f t="shared" si="20"/>
        <v/>
      </c>
      <c r="FB4" s="210">
        <f t="shared" si="20"/>
        <v>43251</v>
      </c>
      <c r="FC4" s="210">
        <f t="shared" si="20"/>
        <v>43252</v>
      </c>
      <c r="FD4" s="210" t="str">
        <f t="shared" si="20"/>
        <v/>
      </c>
      <c r="FE4" s="210">
        <f t="shared" si="20"/>
        <v>43254</v>
      </c>
      <c r="FF4" s="210" t="str">
        <f t="shared" si="20"/>
        <v/>
      </c>
      <c r="FG4" s="210">
        <f t="shared" si="20"/>
        <v>43256</v>
      </c>
      <c r="FH4" s="210" t="str">
        <f t="shared" si="20"/>
        <v/>
      </c>
      <c r="FI4" s="210">
        <f t="shared" si="20"/>
        <v>43258</v>
      </c>
      <c r="FJ4" s="210">
        <f t="shared" si="20"/>
        <v>43259</v>
      </c>
      <c r="FK4" s="210" t="str">
        <f t="shared" si="20"/>
        <v/>
      </c>
      <c r="FL4" s="210">
        <f t="shared" si="20"/>
        <v>43261</v>
      </c>
      <c r="FM4" s="210" t="str">
        <f t="shared" si="20"/>
        <v/>
      </c>
      <c r="FN4" s="210">
        <f t="shared" si="20"/>
        <v>43263</v>
      </c>
      <c r="FO4" s="210" t="str">
        <f t="shared" si="20"/>
        <v/>
      </c>
      <c r="FP4" s="210">
        <f t="shared" si="20"/>
        <v>43265</v>
      </c>
      <c r="FQ4" s="210">
        <f t="shared" si="20"/>
        <v>43266</v>
      </c>
      <c r="FR4" s="210" t="str">
        <f t="shared" si="20"/>
        <v/>
      </c>
      <c r="FS4" s="210">
        <f t="shared" si="20"/>
        <v>43268</v>
      </c>
      <c r="FT4" s="210" t="str">
        <f t="shared" si="20"/>
        <v/>
      </c>
      <c r="FU4" s="210">
        <f t="shared" si="20"/>
        <v>43270</v>
      </c>
      <c r="FV4" s="210" t="str">
        <f t="shared" si="20"/>
        <v/>
      </c>
      <c r="FW4" s="210">
        <f t="shared" si="20"/>
        <v>43272</v>
      </c>
      <c r="FX4" s="210">
        <f t="shared" si="20"/>
        <v>43273</v>
      </c>
      <c r="FY4" s="210" t="str">
        <f t="shared" si="20"/>
        <v/>
      </c>
      <c r="FZ4" s="210">
        <f t="shared" si="20"/>
        <v>43275</v>
      </c>
      <c r="GA4" s="210" t="str">
        <f t="shared" si="20"/>
        <v/>
      </c>
      <c r="GB4" s="210">
        <f t="shared" si="20"/>
        <v>43277</v>
      </c>
      <c r="GC4" s="210" t="str">
        <f t="shared" si="20"/>
        <v/>
      </c>
      <c r="GD4" s="210">
        <f t="shared" si="20"/>
        <v>43279</v>
      </c>
      <c r="GE4" s="210">
        <f t="shared" si="20"/>
        <v>43280</v>
      </c>
      <c r="GF4" s="210" t="str">
        <f t="shared" si="20"/>
        <v/>
      </c>
      <c r="GG4" s="210">
        <f t="shared" si="20"/>
        <v>43282</v>
      </c>
      <c r="GH4" s="210" t="str">
        <f t="shared" si="20"/>
        <v/>
      </c>
      <c r="GI4" s="210">
        <f t="shared" si="20"/>
        <v>43284</v>
      </c>
      <c r="GJ4" s="210" t="str">
        <f t="shared" si="20"/>
        <v/>
      </c>
      <c r="GK4" s="210">
        <f t="shared" si="20"/>
        <v>43286</v>
      </c>
      <c r="GL4" s="210">
        <f t="shared" si="20"/>
        <v>43287</v>
      </c>
      <c r="GM4" s="210" t="str">
        <f t="shared" si="20"/>
        <v/>
      </c>
      <c r="GN4" s="210">
        <f t="shared" si="20"/>
        <v>43289</v>
      </c>
      <c r="GO4" s="210" t="str">
        <f t="shared" si="20"/>
        <v/>
      </c>
      <c r="GP4" s="210">
        <f t="shared" si="20"/>
        <v>43291</v>
      </c>
      <c r="GQ4" s="210" t="str">
        <f t="shared" si="20"/>
        <v/>
      </c>
      <c r="GR4" s="210">
        <f t="shared" si="20"/>
        <v>43293</v>
      </c>
      <c r="GS4" s="210">
        <f t="shared" ref="GS4:JD4" si="21">IF(OR($G$4=$A5),GS5,IF(OR($G$4=$A6),GS6,IF(OR($G$4=$A7),GS7,IF(OR($G$4=$A8),GS8,IF(OR($G$4=$A9),GS9,IF(OR($G$4=$A10),GS10,IF(OR($G$4=$A11),GS11,IF(OR($G$4=$A12),GS12,IF(OR($G$4=$A13),GS13,IF(OR($G$4=$A14),GS14,IF(OR($G$4=$A15),GS15,IF(OR($G$4=$A16),GS16,IF(OR($G$4=$A17),GS17,IF(OR($G$4=$A18),GS18,IF(OR($G$4=$A19),GS19,IF(OR($G$4=$A20),GS20,IF(OR($G$4=$A21),GS21,IF(OR($G$4=$A22),GS22,IF(OR($G$4=$A23),GS23,IF(OR($G$4=$A24),GS24,IF(OR($G$4=$A25),GS25,IF(OR($G$4=$A26),GS26,IF(OR($G$4=$A27),GS27,IF(OR($G$4=$A28),GS28,IF(OR($G$4=$A29),GS29,IF(OR($G$4=$A30),GS30,IF(OR($G$4=$A31),GS31,"")))))))))))))))))))))))))))</f>
        <v>43294</v>
      </c>
      <c r="GT4" s="210" t="str">
        <f t="shared" si="21"/>
        <v/>
      </c>
      <c r="GU4" s="210">
        <f t="shared" si="21"/>
        <v>43296</v>
      </c>
      <c r="GV4" s="210" t="str">
        <f t="shared" si="21"/>
        <v/>
      </c>
      <c r="GW4" s="210">
        <f t="shared" si="21"/>
        <v>43298</v>
      </c>
      <c r="GX4" s="210" t="str">
        <f t="shared" si="21"/>
        <v/>
      </c>
      <c r="GY4" s="210">
        <f t="shared" si="21"/>
        <v>43300</v>
      </c>
      <c r="GZ4" s="210">
        <f t="shared" si="21"/>
        <v>43301</v>
      </c>
      <c r="HA4" s="210" t="str">
        <f t="shared" si="21"/>
        <v/>
      </c>
      <c r="HB4" s="210">
        <f t="shared" si="21"/>
        <v>43303</v>
      </c>
      <c r="HC4" s="210" t="str">
        <f t="shared" si="21"/>
        <v/>
      </c>
      <c r="HD4" s="210">
        <f t="shared" si="21"/>
        <v>43305</v>
      </c>
      <c r="HE4" s="210" t="str">
        <f t="shared" si="21"/>
        <v/>
      </c>
      <c r="HF4" s="210">
        <f t="shared" si="21"/>
        <v>43307</v>
      </c>
      <c r="HG4" s="210">
        <f t="shared" si="21"/>
        <v>43308</v>
      </c>
      <c r="HH4" s="210" t="str">
        <f t="shared" si="21"/>
        <v/>
      </c>
      <c r="HI4" s="210">
        <f t="shared" si="21"/>
        <v>43310</v>
      </c>
      <c r="HJ4" s="210" t="str">
        <f t="shared" si="21"/>
        <v/>
      </c>
      <c r="HK4" s="210">
        <f t="shared" si="21"/>
        <v>43312</v>
      </c>
      <c r="HL4" s="210" t="str">
        <f t="shared" si="21"/>
        <v/>
      </c>
      <c r="HM4" s="210">
        <f t="shared" si="21"/>
        <v>43314</v>
      </c>
      <c r="HN4" s="210">
        <f t="shared" si="21"/>
        <v>43315</v>
      </c>
      <c r="HO4" s="210" t="str">
        <f t="shared" si="21"/>
        <v/>
      </c>
      <c r="HP4" s="210">
        <f t="shared" si="21"/>
        <v>43317</v>
      </c>
      <c r="HQ4" s="210" t="str">
        <f t="shared" si="21"/>
        <v/>
      </c>
      <c r="HR4" s="210">
        <f t="shared" si="21"/>
        <v>43319</v>
      </c>
      <c r="HS4" s="210" t="str">
        <f t="shared" si="21"/>
        <v/>
      </c>
      <c r="HT4" s="210">
        <f t="shared" si="21"/>
        <v>43321</v>
      </c>
      <c r="HU4" s="210">
        <f t="shared" si="21"/>
        <v>43322</v>
      </c>
      <c r="HV4" s="210" t="str">
        <f t="shared" si="21"/>
        <v/>
      </c>
      <c r="HW4" s="210">
        <f t="shared" si="21"/>
        <v>43324</v>
      </c>
      <c r="HX4" s="210" t="str">
        <f t="shared" si="21"/>
        <v/>
      </c>
      <c r="HY4" s="210">
        <f t="shared" si="21"/>
        <v>43326</v>
      </c>
      <c r="HZ4" s="210" t="str">
        <f t="shared" si="21"/>
        <v/>
      </c>
      <c r="IA4" s="210">
        <f t="shared" si="21"/>
        <v>43328</v>
      </c>
      <c r="IB4" s="210">
        <f t="shared" si="21"/>
        <v>43329</v>
      </c>
      <c r="IC4" s="210" t="str">
        <f t="shared" si="21"/>
        <v/>
      </c>
      <c r="ID4" s="210">
        <f t="shared" si="21"/>
        <v>43331</v>
      </c>
      <c r="IE4" s="210" t="str">
        <f t="shared" si="21"/>
        <v/>
      </c>
      <c r="IF4" s="210">
        <f t="shared" si="21"/>
        <v>43333</v>
      </c>
      <c r="IG4" s="210" t="str">
        <f t="shared" si="21"/>
        <v/>
      </c>
      <c r="IH4" s="210">
        <f t="shared" si="21"/>
        <v>43335</v>
      </c>
      <c r="II4" s="210">
        <f t="shared" si="21"/>
        <v>43336</v>
      </c>
      <c r="IJ4" s="210" t="str">
        <f t="shared" si="21"/>
        <v/>
      </c>
      <c r="IK4" s="210">
        <f t="shared" si="21"/>
        <v>43338</v>
      </c>
      <c r="IL4" s="210" t="str">
        <f t="shared" si="21"/>
        <v/>
      </c>
      <c r="IM4" s="210">
        <f t="shared" si="21"/>
        <v>43340</v>
      </c>
      <c r="IN4" s="210" t="str">
        <f t="shared" si="21"/>
        <v/>
      </c>
      <c r="IO4" s="210">
        <f t="shared" si="21"/>
        <v>43342</v>
      </c>
      <c r="IP4" s="210">
        <f t="shared" si="21"/>
        <v>43343</v>
      </c>
      <c r="IQ4" s="210" t="str">
        <f t="shared" si="21"/>
        <v/>
      </c>
      <c r="IR4" s="210">
        <f t="shared" si="21"/>
        <v>43345</v>
      </c>
      <c r="IS4" s="210" t="str">
        <f t="shared" si="21"/>
        <v/>
      </c>
      <c r="IT4" s="210">
        <f t="shared" si="21"/>
        <v>43347</v>
      </c>
      <c r="IU4" s="210" t="str">
        <f t="shared" si="21"/>
        <v/>
      </c>
      <c r="IV4" s="210">
        <f t="shared" si="21"/>
        <v>43349</v>
      </c>
      <c r="IW4" s="210">
        <f t="shared" si="21"/>
        <v>43350</v>
      </c>
      <c r="IX4" s="210" t="str">
        <f t="shared" si="21"/>
        <v/>
      </c>
      <c r="IY4" s="210">
        <f t="shared" si="21"/>
        <v>43352</v>
      </c>
      <c r="IZ4" s="210" t="str">
        <f t="shared" si="21"/>
        <v/>
      </c>
      <c r="JA4" s="210">
        <f t="shared" si="21"/>
        <v>43354</v>
      </c>
      <c r="JB4" s="210" t="str">
        <f t="shared" si="21"/>
        <v/>
      </c>
      <c r="JC4" s="210">
        <f t="shared" si="21"/>
        <v>43356</v>
      </c>
      <c r="JD4" s="210">
        <f t="shared" si="21"/>
        <v>43357</v>
      </c>
      <c r="JE4" s="210" t="str">
        <f t="shared" ref="JE4:LP4" si="22">IF(OR($G$4=$A5),JE5,IF(OR($G$4=$A6),JE6,IF(OR($G$4=$A7),JE7,IF(OR($G$4=$A8),JE8,IF(OR($G$4=$A9),JE9,IF(OR($G$4=$A10),JE10,IF(OR($G$4=$A11),JE11,IF(OR($G$4=$A12),JE12,IF(OR($G$4=$A13),JE13,IF(OR($G$4=$A14),JE14,IF(OR($G$4=$A15),JE15,IF(OR($G$4=$A16),JE16,IF(OR($G$4=$A17),JE17,IF(OR($G$4=$A18),JE18,IF(OR($G$4=$A19),JE19,IF(OR($G$4=$A20),JE20,IF(OR($G$4=$A21),JE21,IF(OR($G$4=$A22),JE22,IF(OR($G$4=$A23),JE23,IF(OR($G$4=$A24),JE24,IF(OR($G$4=$A25),JE25,IF(OR($G$4=$A26),JE26,IF(OR($G$4=$A27),JE27,IF(OR($G$4=$A28),JE28,IF(OR($G$4=$A29),JE29,IF(OR($G$4=$A30),JE30,IF(OR($G$4=$A31),JE31,"")))))))))))))))))))))))))))</f>
        <v/>
      </c>
      <c r="JF4" s="210">
        <f t="shared" si="22"/>
        <v>43359</v>
      </c>
      <c r="JG4" s="210" t="str">
        <f t="shared" si="22"/>
        <v/>
      </c>
      <c r="JH4" s="210">
        <f t="shared" si="22"/>
        <v>43361</v>
      </c>
      <c r="JI4" s="210" t="str">
        <f t="shared" si="22"/>
        <v/>
      </c>
      <c r="JJ4" s="210">
        <f t="shared" si="22"/>
        <v>43363</v>
      </c>
      <c r="JK4" s="210">
        <f t="shared" si="22"/>
        <v>43364</v>
      </c>
      <c r="JL4" s="210" t="str">
        <f t="shared" si="22"/>
        <v/>
      </c>
      <c r="JM4" s="210">
        <f t="shared" si="22"/>
        <v>43366</v>
      </c>
      <c r="JN4" s="210" t="str">
        <f t="shared" si="22"/>
        <v/>
      </c>
      <c r="JO4" s="210">
        <f t="shared" si="22"/>
        <v>43368</v>
      </c>
      <c r="JP4" s="210" t="str">
        <f t="shared" si="22"/>
        <v/>
      </c>
      <c r="JQ4" s="210">
        <f t="shared" si="22"/>
        <v>43370</v>
      </c>
      <c r="JR4" s="210">
        <f t="shared" si="22"/>
        <v>43371</v>
      </c>
      <c r="JS4" s="210" t="str">
        <f t="shared" si="22"/>
        <v/>
      </c>
      <c r="JT4" s="210">
        <f t="shared" si="22"/>
        <v>43373</v>
      </c>
      <c r="JU4" s="210" t="str">
        <f t="shared" si="22"/>
        <v/>
      </c>
      <c r="JV4" s="210">
        <f t="shared" si="22"/>
        <v>43375</v>
      </c>
      <c r="JW4" s="210" t="str">
        <f t="shared" si="22"/>
        <v/>
      </c>
      <c r="JX4" s="210">
        <f t="shared" si="22"/>
        <v>43377</v>
      </c>
      <c r="JY4" s="210">
        <f t="shared" si="22"/>
        <v>43378</v>
      </c>
      <c r="JZ4" s="210" t="str">
        <f t="shared" si="22"/>
        <v/>
      </c>
      <c r="KA4" s="210">
        <f t="shared" si="22"/>
        <v>43380</v>
      </c>
      <c r="KB4" s="210" t="str">
        <f t="shared" si="22"/>
        <v/>
      </c>
      <c r="KC4" s="210">
        <f t="shared" si="22"/>
        <v>43382</v>
      </c>
      <c r="KD4" s="210" t="str">
        <f t="shared" si="22"/>
        <v/>
      </c>
      <c r="KE4" s="210">
        <f t="shared" si="22"/>
        <v>43384</v>
      </c>
      <c r="KF4" s="210">
        <f t="shared" si="22"/>
        <v>43385</v>
      </c>
      <c r="KG4" s="210" t="str">
        <f t="shared" si="22"/>
        <v/>
      </c>
      <c r="KH4" s="210">
        <f t="shared" si="22"/>
        <v>43387</v>
      </c>
      <c r="KI4" s="210" t="str">
        <f t="shared" si="22"/>
        <v/>
      </c>
      <c r="KJ4" s="210">
        <f t="shared" si="22"/>
        <v>43389</v>
      </c>
      <c r="KK4" s="210" t="str">
        <f t="shared" si="22"/>
        <v/>
      </c>
      <c r="KL4" s="210">
        <f t="shared" si="22"/>
        <v>43391</v>
      </c>
      <c r="KM4" s="210">
        <f t="shared" si="22"/>
        <v>43392</v>
      </c>
      <c r="KN4" s="210" t="str">
        <f t="shared" si="22"/>
        <v/>
      </c>
      <c r="KO4" s="210">
        <f t="shared" si="22"/>
        <v>43394</v>
      </c>
      <c r="KP4" s="210" t="str">
        <f t="shared" si="22"/>
        <v/>
      </c>
      <c r="KQ4" s="210">
        <f t="shared" si="22"/>
        <v>43396</v>
      </c>
      <c r="KR4" s="210" t="str">
        <f t="shared" si="22"/>
        <v/>
      </c>
      <c r="KS4" s="210">
        <f t="shared" si="22"/>
        <v>43398</v>
      </c>
      <c r="KT4" s="210">
        <f t="shared" si="22"/>
        <v>43399</v>
      </c>
      <c r="KU4" s="210" t="str">
        <f t="shared" si="22"/>
        <v/>
      </c>
      <c r="KV4" s="210">
        <f t="shared" si="22"/>
        <v>43401</v>
      </c>
      <c r="KW4" s="210" t="str">
        <f t="shared" si="22"/>
        <v/>
      </c>
      <c r="KX4" s="210">
        <f t="shared" si="22"/>
        <v>43403</v>
      </c>
      <c r="KY4" s="210" t="str">
        <f t="shared" si="22"/>
        <v/>
      </c>
      <c r="KZ4" s="210">
        <f t="shared" si="22"/>
        <v>43405</v>
      </c>
      <c r="LA4" s="210">
        <f t="shared" si="22"/>
        <v>43406</v>
      </c>
      <c r="LB4" s="210" t="str">
        <f t="shared" si="22"/>
        <v/>
      </c>
      <c r="LC4" s="210">
        <f t="shared" si="22"/>
        <v>43408</v>
      </c>
      <c r="LD4" s="210" t="str">
        <f t="shared" si="22"/>
        <v/>
      </c>
      <c r="LE4" s="210">
        <f t="shared" si="22"/>
        <v>43410</v>
      </c>
      <c r="LF4" s="210" t="str">
        <f t="shared" si="22"/>
        <v/>
      </c>
      <c r="LG4" s="210">
        <f t="shared" si="22"/>
        <v>43412</v>
      </c>
      <c r="LH4" s="210">
        <f t="shared" si="22"/>
        <v>43413</v>
      </c>
      <c r="LI4" s="210" t="str">
        <f t="shared" si="22"/>
        <v/>
      </c>
      <c r="LJ4" s="210">
        <f t="shared" si="22"/>
        <v>43415</v>
      </c>
      <c r="LK4" s="210" t="str">
        <f t="shared" si="22"/>
        <v/>
      </c>
      <c r="LL4" s="210">
        <f t="shared" si="22"/>
        <v>43417</v>
      </c>
      <c r="LM4" s="210" t="str">
        <f t="shared" si="22"/>
        <v/>
      </c>
      <c r="LN4" s="210">
        <f t="shared" si="22"/>
        <v>43419</v>
      </c>
      <c r="LO4" s="210">
        <f t="shared" si="22"/>
        <v>43420</v>
      </c>
      <c r="LP4" s="210" t="str">
        <f t="shared" si="22"/>
        <v/>
      </c>
      <c r="LQ4" s="210">
        <f t="shared" ref="LQ4:OB4" si="23">IF(OR($G$4=$A5),LQ5,IF(OR($G$4=$A6),LQ6,IF(OR($G$4=$A7),LQ7,IF(OR($G$4=$A8),LQ8,IF(OR($G$4=$A9),LQ9,IF(OR($G$4=$A10),LQ10,IF(OR($G$4=$A11),LQ11,IF(OR($G$4=$A12),LQ12,IF(OR($G$4=$A13),LQ13,IF(OR($G$4=$A14),LQ14,IF(OR($G$4=$A15),LQ15,IF(OR($G$4=$A16),LQ16,IF(OR($G$4=$A17),LQ17,IF(OR($G$4=$A18),LQ18,IF(OR($G$4=$A19),LQ19,IF(OR($G$4=$A20),LQ20,IF(OR($G$4=$A21),LQ21,IF(OR($G$4=$A22),LQ22,IF(OR($G$4=$A23),LQ23,IF(OR($G$4=$A24),LQ24,IF(OR($G$4=$A25),LQ25,IF(OR($G$4=$A26),LQ26,IF(OR($G$4=$A27),LQ27,IF(OR($G$4=$A28),LQ28,IF(OR($G$4=$A29),LQ29,IF(OR($G$4=$A30),LQ30,IF(OR($G$4=$A31),LQ31,"")))))))))))))))))))))))))))</f>
        <v>43422</v>
      </c>
      <c r="LR4" s="210" t="str">
        <f t="shared" si="23"/>
        <v/>
      </c>
      <c r="LS4" s="210">
        <f t="shared" si="23"/>
        <v>43424</v>
      </c>
      <c r="LT4" s="210" t="str">
        <f t="shared" si="23"/>
        <v/>
      </c>
      <c r="LU4" s="210">
        <f t="shared" si="23"/>
        <v>43426</v>
      </c>
      <c r="LV4" s="210">
        <f t="shared" si="23"/>
        <v>43427</v>
      </c>
      <c r="LW4" s="210" t="str">
        <f t="shared" si="23"/>
        <v/>
      </c>
      <c r="LX4" s="210">
        <f t="shared" si="23"/>
        <v>43429</v>
      </c>
      <c r="LY4" s="210" t="str">
        <f t="shared" si="23"/>
        <v/>
      </c>
      <c r="LZ4" s="210">
        <f t="shared" si="23"/>
        <v>43431</v>
      </c>
      <c r="MA4" s="210" t="str">
        <f t="shared" si="23"/>
        <v/>
      </c>
      <c r="MB4" s="210">
        <f t="shared" si="23"/>
        <v>43433</v>
      </c>
      <c r="MC4" s="210">
        <f t="shared" si="23"/>
        <v>43434</v>
      </c>
      <c r="MD4" s="210" t="str">
        <f t="shared" si="23"/>
        <v/>
      </c>
      <c r="ME4" s="210">
        <f t="shared" si="23"/>
        <v>43436</v>
      </c>
      <c r="MF4" s="210" t="str">
        <f t="shared" si="23"/>
        <v/>
      </c>
      <c r="MG4" s="210">
        <f t="shared" si="23"/>
        <v>43438</v>
      </c>
      <c r="MH4" s="210" t="str">
        <f t="shared" si="23"/>
        <v/>
      </c>
      <c r="MI4" s="210">
        <f t="shared" si="23"/>
        <v>43440</v>
      </c>
      <c r="MJ4" s="210">
        <f t="shared" si="23"/>
        <v>43441</v>
      </c>
      <c r="MK4" s="210" t="str">
        <f t="shared" si="23"/>
        <v/>
      </c>
      <c r="ML4" s="210">
        <f t="shared" si="23"/>
        <v>43443</v>
      </c>
      <c r="MM4" s="210" t="str">
        <f t="shared" si="23"/>
        <v/>
      </c>
      <c r="MN4" s="210">
        <f t="shared" si="23"/>
        <v>43445</v>
      </c>
      <c r="MO4" s="210" t="str">
        <f t="shared" si="23"/>
        <v/>
      </c>
      <c r="MP4" s="210">
        <f t="shared" si="23"/>
        <v>43447</v>
      </c>
      <c r="MQ4" s="210">
        <f t="shared" si="23"/>
        <v>43448</v>
      </c>
      <c r="MR4" s="210" t="str">
        <f t="shared" si="23"/>
        <v/>
      </c>
      <c r="MS4" s="210">
        <f t="shared" si="23"/>
        <v>43450</v>
      </c>
      <c r="MT4" s="210" t="str">
        <f t="shared" si="23"/>
        <v/>
      </c>
      <c r="MU4" s="210">
        <f t="shared" si="23"/>
        <v>43452</v>
      </c>
      <c r="MV4" s="210" t="str">
        <f t="shared" si="23"/>
        <v/>
      </c>
      <c r="MW4" s="210">
        <f t="shared" si="23"/>
        <v>43454</v>
      </c>
      <c r="MX4" s="210">
        <f t="shared" si="23"/>
        <v>43455</v>
      </c>
      <c r="MY4" s="210" t="str">
        <f t="shared" si="23"/>
        <v/>
      </c>
      <c r="MZ4" s="210">
        <f t="shared" si="23"/>
        <v>43457</v>
      </c>
      <c r="NA4" s="210" t="str">
        <f t="shared" si="23"/>
        <v/>
      </c>
      <c r="NB4" s="210">
        <f t="shared" si="23"/>
        <v>43459</v>
      </c>
      <c r="NC4" s="210" t="str">
        <f t="shared" si="23"/>
        <v/>
      </c>
      <c r="ND4" s="210">
        <f t="shared" si="23"/>
        <v>43461</v>
      </c>
      <c r="NE4" s="210">
        <f t="shared" si="23"/>
        <v>43462</v>
      </c>
      <c r="NF4" s="210" t="str">
        <f t="shared" si="23"/>
        <v/>
      </c>
      <c r="NG4" s="210">
        <f t="shared" si="23"/>
        <v>43464</v>
      </c>
      <c r="NH4" s="210" t="str">
        <f t="shared" si="23"/>
        <v/>
      </c>
      <c r="NI4" s="210">
        <f t="shared" si="23"/>
        <v>43466</v>
      </c>
      <c r="NJ4" s="210" t="str">
        <f t="shared" si="23"/>
        <v/>
      </c>
      <c r="NK4" s="210">
        <f t="shared" si="23"/>
        <v>43468</v>
      </c>
      <c r="NL4" s="210">
        <f t="shared" si="23"/>
        <v>43469</v>
      </c>
      <c r="NM4" s="210" t="str">
        <f t="shared" si="23"/>
        <v/>
      </c>
      <c r="NN4" s="210">
        <f t="shared" si="23"/>
        <v>43471</v>
      </c>
      <c r="NO4" s="210" t="str">
        <f t="shared" si="23"/>
        <v/>
      </c>
      <c r="NP4" s="210">
        <f t="shared" si="23"/>
        <v>43473</v>
      </c>
      <c r="NQ4" s="210" t="str">
        <f t="shared" si="23"/>
        <v/>
      </c>
      <c r="NR4" s="210">
        <f t="shared" si="23"/>
        <v>43475</v>
      </c>
      <c r="NS4" s="210">
        <f t="shared" si="23"/>
        <v>43476</v>
      </c>
      <c r="NT4" s="210" t="str">
        <f t="shared" si="23"/>
        <v/>
      </c>
      <c r="NU4" s="210">
        <f t="shared" si="23"/>
        <v>43478</v>
      </c>
      <c r="NV4" s="210" t="str">
        <f t="shared" si="23"/>
        <v/>
      </c>
      <c r="NW4" s="210">
        <f t="shared" si="23"/>
        <v>43480</v>
      </c>
      <c r="NX4" s="210" t="str">
        <f t="shared" si="23"/>
        <v/>
      </c>
      <c r="NY4" s="210">
        <f t="shared" si="23"/>
        <v>43482</v>
      </c>
      <c r="NZ4" s="210">
        <f t="shared" si="23"/>
        <v>43483</v>
      </c>
      <c r="OA4" s="210" t="str">
        <f t="shared" si="23"/>
        <v/>
      </c>
      <c r="OB4" s="210">
        <f t="shared" si="23"/>
        <v>43485</v>
      </c>
      <c r="OC4" s="209">
        <f>IF(OR($G$4=$A5),OC5,IF(OR($G$4=$A6),OC6,IF(OR($G$4=$A7),OC7,IF(OR($G$4=$A8),OC8,IF(OR($G$4=$A9),OC9,IF(OR($G$4=$A10),OC10,IF(OR($G$4=$A11),OC11,IF(OR($G$4=$A12),OC12,IF(OR($G$4=$A13),OC13,IF(OR($G$4=$A14),OC14,IF(OR($G$4=$A15),OC15,IF(OR($G$4=$A16),OC16,IF(OR($G$4=$A17),OC17,IF(OR($G$4=$A18),OC18,IF(OR($G$4=$A19),OC19,IF(OR($G$4=$A20),OC20,IF(OR($G$4=$A21),OC21,IF(OR($G$4=$A22),OC22,IF(OR($G$4=$A23),OC23,IF(OR($G$4=$A24),OC24,IF(OR($G$4=$A25),OC25,IF(OR($G$4=$A26),OC26,IF(OR($G$4=$A27),OC27,IF(OR($G$4=$A28),OC28,IF(OR($G$4=$A29),OC29,IF(OR($G$4=$A30),OC30,IF(OR($G$4=$A31),OC31,"")))))))))))))))))))))))))))</f>
        <v>16</v>
      </c>
      <c r="OD4" s="49"/>
      <c r="OE4" s="49"/>
      <c r="OF4" s="49"/>
      <c r="OG4" s="49"/>
      <c r="OH4" s="49"/>
      <c r="OI4" s="49"/>
      <c r="OJ4" s="49"/>
      <c r="OK4" s="49"/>
      <c r="OL4" s="49"/>
      <c r="OM4" s="49"/>
      <c r="ON4" s="49"/>
      <c r="OO4" s="49"/>
      <c r="OP4" s="49"/>
      <c r="OQ4" s="49"/>
      <c r="OR4" s="49"/>
      <c r="OS4" s="49"/>
      <c r="OT4" s="49"/>
      <c r="OU4" s="49"/>
      <c r="OV4" s="49"/>
      <c r="OW4" s="49"/>
      <c r="OX4" s="49"/>
      <c r="OY4" s="49"/>
      <c r="OZ4" s="49"/>
      <c r="PA4" s="49"/>
      <c r="PB4" s="49"/>
      <c r="PC4" s="49"/>
      <c r="PD4" s="49"/>
      <c r="PE4" s="49"/>
      <c r="PF4" s="49"/>
      <c r="PG4" s="49"/>
      <c r="PH4" s="49"/>
      <c r="PI4" s="49"/>
      <c r="PJ4" s="49"/>
      <c r="PK4" s="49"/>
      <c r="PL4" s="49"/>
      <c r="PM4" s="49"/>
      <c r="PN4" s="49"/>
      <c r="PO4" s="49"/>
      <c r="PP4" s="49"/>
      <c r="PQ4" s="49"/>
      <c r="PR4" s="49"/>
      <c r="PS4" s="49"/>
      <c r="PT4" s="49"/>
      <c r="PU4" s="49"/>
      <c r="PV4" s="49"/>
      <c r="PW4" s="49"/>
      <c r="PX4" s="49"/>
      <c r="PY4" s="49"/>
      <c r="PZ4" s="49"/>
      <c r="QA4" s="49"/>
      <c r="QB4" s="49"/>
      <c r="QC4" s="49"/>
      <c r="QD4" s="49"/>
      <c r="QE4" s="49"/>
      <c r="QF4" s="49"/>
      <c r="QG4" s="49"/>
      <c r="QH4" s="49"/>
      <c r="QI4" s="49"/>
      <c r="QJ4" s="49"/>
      <c r="QK4" s="49"/>
      <c r="QL4" s="49"/>
      <c r="QM4" s="49"/>
      <c r="QN4" s="49"/>
      <c r="QO4" s="49"/>
      <c r="QP4" s="49"/>
      <c r="QQ4" s="49"/>
      <c r="QR4" s="49"/>
      <c r="QS4" s="49"/>
      <c r="QT4" s="49"/>
      <c r="QU4" s="49"/>
      <c r="QV4" s="49"/>
      <c r="QW4" s="49"/>
      <c r="QX4" s="49"/>
      <c r="QY4" s="49"/>
      <c r="QZ4" s="49"/>
      <c r="RA4" s="49"/>
      <c r="RB4" s="49"/>
      <c r="RC4" s="49"/>
      <c r="RD4" s="49"/>
      <c r="RE4" s="49"/>
      <c r="RF4" s="49"/>
      <c r="RG4" s="49"/>
      <c r="RH4" s="49"/>
      <c r="RI4" s="49"/>
      <c r="RJ4" s="49"/>
      <c r="RK4" s="49"/>
      <c r="RL4" s="49"/>
      <c r="RM4" s="49"/>
      <c r="RN4" s="49"/>
      <c r="RO4" s="49"/>
      <c r="RP4" s="49"/>
      <c r="RQ4" s="49"/>
      <c r="RR4" s="49"/>
    </row>
    <row r="5" spans="1:486">
      <c r="A5" s="214" t="s">
        <v>41</v>
      </c>
      <c r="B5" s="215" t="s">
        <v>41</v>
      </c>
      <c r="C5" s="12" t="s">
        <v>228</v>
      </c>
      <c r="D5" s="12" t="s">
        <v>232</v>
      </c>
      <c r="E5" s="12" t="s">
        <v>907</v>
      </c>
      <c r="F5" s="12"/>
      <c r="H5" s="49" t="str">
        <f>IF(OR(H$2=$B5,H$2=$C5,H$2=$D5,H$2=$E5,H$2=$F5),H$1,"")</f>
        <v/>
      </c>
      <c r="I5" s="49">
        <f t="shared" ref="I5:BT8" si="24">IF(OR(I$2=$B5,I$2=$C5,I$2=$D5,I$2=$E5,I$2=$F5),I$1,"")</f>
        <v>43102</v>
      </c>
      <c r="J5" s="49" t="str">
        <f t="shared" si="24"/>
        <v/>
      </c>
      <c r="K5" s="49">
        <f t="shared" si="24"/>
        <v>43104</v>
      </c>
      <c r="L5" s="49" t="str">
        <f t="shared" si="24"/>
        <v/>
      </c>
      <c r="M5" s="49">
        <f t="shared" si="24"/>
        <v>43106</v>
      </c>
      <c r="N5" s="49">
        <f t="shared" si="24"/>
        <v>43107</v>
      </c>
      <c r="O5" s="49" t="str">
        <f t="shared" si="24"/>
        <v/>
      </c>
      <c r="P5" s="49">
        <f t="shared" si="24"/>
        <v>43109</v>
      </c>
      <c r="Q5" s="49" t="str">
        <f t="shared" si="24"/>
        <v/>
      </c>
      <c r="R5" s="49">
        <f t="shared" si="24"/>
        <v>43111</v>
      </c>
      <c r="S5" s="49" t="str">
        <f t="shared" si="24"/>
        <v/>
      </c>
      <c r="T5" s="49">
        <f t="shared" si="24"/>
        <v>43113</v>
      </c>
      <c r="U5" s="49">
        <f t="shared" si="24"/>
        <v>43114</v>
      </c>
      <c r="V5" s="49" t="str">
        <f t="shared" si="24"/>
        <v/>
      </c>
      <c r="W5" s="49">
        <f t="shared" si="24"/>
        <v>43116</v>
      </c>
      <c r="X5" s="49" t="str">
        <f t="shared" si="24"/>
        <v/>
      </c>
      <c r="Y5" s="49">
        <f t="shared" si="24"/>
        <v>43118</v>
      </c>
      <c r="Z5" s="49" t="str">
        <f t="shared" si="24"/>
        <v/>
      </c>
      <c r="AA5" s="49">
        <f t="shared" si="24"/>
        <v>43120</v>
      </c>
      <c r="AB5" s="49">
        <f t="shared" si="24"/>
        <v>43121</v>
      </c>
      <c r="AC5" s="49" t="str">
        <f t="shared" si="24"/>
        <v/>
      </c>
      <c r="AD5" s="49">
        <f t="shared" si="24"/>
        <v>43123</v>
      </c>
      <c r="AE5" s="49" t="str">
        <f t="shared" si="24"/>
        <v/>
      </c>
      <c r="AF5" s="49">
        <f t="shared" si="24"/>
        <v>43125</v>
      </c>
      <c r="AG5" s="49" t="str">
        <f t="shared" si="24"/>
        <v/>
      </c>
      <c r="AH5" s="49">
        <f t="shared" si="24"/>
        <v>43127</v>
      </c>
      <c r="AI5" s="49">
        <f t="shared" si="24"/>
        <v>43128</v>
      </c>
      <c r="AJ5" s="49" t="str">
        <f t="shared" si="24"/>
        <v/>
      </c>
      <c r="AK5" s="49">
        <f t="shared" si="24"/>
        <v>43130</v>
      </c>
      <c r="AL5" s="49" t="str">
        <f t="shared" si="24"/>
        <v/>
      </c>
      <c r="AM5" s="49">
        <f t="shared" si="24"/>
        <v>43132</v>
      </c>
      <c r="AN5" s="49" t="str">
        <f t="shared" si="24"/>
        <v/>
      </c>
      <c r="AO5" s="49">
        <f t="shared" si="24"/>
        <v>43134</v>
      </c>
      <c r="AP5" s="49">
        <f t="shared" si="24"/>
        <v>43135</v>
      </c>
      <c r="AQ5" s="49" t="str">
        <f t="shared" si="24"/>
        <v/>
      </c>
      <c r="AR5" s="49">
        <f t="shared" si="24"/>
        <v>43137</v>
      </c>
      <c r="AS5" s="49" t="str">
        <f t="shared" si="24"/>
        <v/>
      </c>
      <c r="AT5" s="49">
        <f t="shared" si="24"/>
        <v>43139</v>
      </c>
      <c r="AU5" s="49" t="str">
        <f t="shared" si="24"/>
        <v/>
      </c>
      <c r="AV5" s="49">
        <f t="shared" si="24"/>
        <v>43141</v>
      </c>
      <c r="AW5" s="49">
        <f t="shared" si="24"/>
        <v>43142</v>
      </c>
      <c r="AX5" s="49" t="str">
        <f t="shared" si="24"/>
        <v/>
      </c>
      <c r="AY5" s="49">
        <f t="shared" si="24"/>
        <v>43144</v>
      </c>
      <c r="AZ5" s="49" t="str">
        <f t="shared" si="24"/>
        <v/>
      </c>
      <c r="BA5" s="49">
        <f t="shared" si="24"/>
        <v>43146</v>
      </c>
      <c r="BB5" s="49" t="str">
        <f t="shared" si="24"/>
        <v/>
      </c>
      <c r="BC5" s="49">
        <f t="shared" si="24"/>
        <v>43148</v>
      </c>
      <c r="BD5" s="49">
        <f t="shared" si="24"/>
        <v>43149</v>
      </c>
      <c r="BE5" s="49" t="str">
        <f t="shared" si="24"/>
        <v/>
      </c>
      <c r="BF5" s="49">
        <f t="shared" si="24"/>
        <v>43151</v>
      </c>
      <c r="BG5" s="49" t="str">
        <f t="shared" si="24"/>
        <v/>
      </c>
      <c r="BH5" s="49">
        <f t="shared" si="24"/>
        <v>43153</v>
      </c>
      <c r="BI5" s="49" t="str">
        <f t="shared" si="24"/>
        <v/>
      </c>
      <c r="BJ5" s="49">
        <f t="shared" si="24"/>
        <v>43155</v>
      </c>
      <c r="BK5" s="49">
        <f t="shared" si="24"/>
        <v>43156</v>
      </c>
      <c r="BL5" s="49" t="str">
        <f t="shared" si="24"/>
        <v/>
      </c>
      <c r="BM5" s="49">
        <f t="shared" si="24"/>
        <v>43158</v>
      </c>
      <c r="BN5" s="49" t="str">
        <f t="shared" si="24"/>
        <v/>
      </c>
      <c r="BO5" s="49">
        <f t="shared" si="24"/>
        <v>43160</v>
      </c>
      <c r="BP5" s="49" t="str">
        <f t="shared" si="24"/>
        <v/>
      </c>
      <c r="BQ5" s="49">
        <f t="shared" si="24"/>
        <v>43162</v>
      </c>
      <c r="BR5" s="49">
        <f t="shared" si="24"/>
        <v>43163</v>
      </c>
      <c r="BS5" s="49" t="str">
        <f t="shared" si="24"/>
        <v/>
      </c>
      <c r="BT5" s="49">
        <f t="shared" si="24"/>
        <v>43165</v>
      </c>
      <c r="BU5" s="49" t="str">
        <f t="shared" ref="BU5:EF8" si="25">IF(OR(BU$2=$B5,BU$2=$C5,BU$2=$D5,BU$2=$E5,BU$2=$F5),BU$1,"")</f>
        <v/>
      </c>
      <c r="BV5" s="49">
        <f t="shared" si="25"/>
        <v>43167</v>
      </c>
      <c r="BW5" s="49" t="str">
        <f t="shared" si="25"/>
        <v/>
      </c>
      <c r="BX5" s="49">
        <f t="shared" si="25"/>
        <v>43169</v>
      </c>
      <c r="BY5" s="49">
        <f t="shared" si="25"/>
        <v>43170</v>
      </c>
      <c r="BZ5" s="49" t="str">
        <f t="shared" si="25"/>
        <v/>
      </c>
      <c r="CA5" s="49">
        <f t="shared" si="25"/>
        <v>43172</v>
      </c>
      <c r="CB5" s="49" t="str">
        <f t="shared" si="25"/>
        <v/>
      </c>
      <c r="CC5" s="49">
        <f t="shared" si="25"/>
        <v>43174</v>
      </c>
      <c r="CD5" s="49" t="str">
        <f t="shared" si="25"/>
        <v/>
      </c>
      <c r="CE5" s="49">
        <f t="shared" si="25"/>
        <v>43176</v>
      </c>
      <c r="CF5" s="49">
        <f t="shared" si="25"/>
        <v>43177</v>
      </c>
      <c r="CG5" s="49" t="str">
        <f t="shared" si="25"/>
        <v/>
      </c>
      <c r="CH5" s="49">
        <f t="shared" si="25"/>
        <v>43179</v>
      </c>
      <c r="CI5" s="49" t="str">
        <f t="shared" si="25"/>
        <v/>
      </c>
      <c r="CJ5" s="49">
        <f t="shared" si="25"/>
        <v>43181</v>
      </c>
      <c r="CK5" s="49" t="str">
        <f t="shared" si="25"/>
        <v/>
      </c>
      <c r="CL5" s="49">
        <f t="shared" si="25"/>
        <v>43183</v>
      </c>
      <c r="CM5" s="49">
        <f t="shared" si="25"/>
        <v>43184</v>
      </c>
      <c r="CN5" s="49" t="str">
        <f t="shared" si="25"/>
        <v/>
      </c>
      <c r="CO5" s="49">
        <f t="shared" si="25"/>
        <v>43186</v>
      </c>
      <c r="CP5" s="49" t="str">
        <f t="shared" si="25"/>
        <v/>
      </c>
      <c r="CQ5" s="49">
        <f t="shared" si="25"/>
        <v>43188</v>
      </c>
      <c r="CR5" s="49" t="str">
        <f t="shared" si="25"/>
        <v/>
      </c>
      <c r="CS5" s="49">
        <f t="shared" si="25"/>
        <v>43190</v>
      </c>
      <c r="CT5" s="49">
        <f t="shared" si="25"/>
        <v>43191</v>
      </c>
      <c r="CU5" s="49" t="str">
        <f t="shared" si="25"/>
        <v/>
      </c>
      <c r="CV5" s="49">
        <f t="shared" si="25"/>
        <v>43193</v>
      </c>
      <c r="CW5" s="49" t="str">
        <f t="shared" si="25"/>
        <v/>
      </c>
      <c r="CX5" s="49">
        <f t="shared" si="25"/>
        <v>43195</v>
      </c>
      <c r="CY5" s="49" t="str">
        <f t="shared" si="25"/>
        <v/>
      </c>
      <c r="CZ5" s="49">
        <f t="shared" si="25"/>
        <v>43197</v>
      </c>
      <c r="DA5" s="49">
        <f t="shared" si="25"/>
        <v>43198</v>
      </c>
      <c r="DB5" s="49" t="str">
        <f t="shared" si="25"/>
        <v/>
      </c>
      <c r="DC5" s="49">
        <f t="shared" si="25"/>
        <v>43200</v>
      </c>
      <c r="DD5" s="49" t="str">
        <f t="shared" si="25"/>
        <v/>
      </c>
      <c r="DE5" s="49">
        <f t="shared" si="25"/>
        <v>43202</v>
      </c>
      <c r="DF5" s="49" t="str">
        <f t="shared" si="25"/>
        <v/>
      </c>
      <c r="DG5" s="49">
        <f t="shared" si="25"/>
        <v>43204</v>
      </c>
      <c r="DH5" s="49">
        <f t="shared" si="25"/>
        <v>43205</v>
      </c>
      <c r="DI5" s="49" t="str">
        <f t="shared" si="25"/>
        <v/>
      </c>
      <c r="DJ5" s="49">
        <f t="shared" si="25"/>
        <v>43207</v>
      </c>
      <c r="DK5" s="49" t="str">
        <f t="shared" si="25"/>
        <v/>
      </c>
      <c r="DL5" s="49">
        <f t="shared" si="25"/>
        <v>43209</v>
      </c>
      <c r="DM5" s="49" t="str">
        <f t="shared" si="25"/>
        <v/>
      </c>
      <c r="DN5" s="49">
        <f t="shared" si="25"/>
        <v>43211</v>
      </c>
      <c r="DO5" s="49">
        <f t="shared" si="25"/>
        <v>43212</v>
      </c>
      <c r="DP5" s="49" t="str">
        <f t="shared" si="25"/>
        <v/>
      </c>
      <c r="DQ5" s="49">
        <f t="shared" si="25"/>
        <v>43214</v>
      </c>
      <c r="DR5" s="49" t="str">
        <f t="shared" si="25"/>
        <v/>
      </c>
      <c r="DS5" s="49">
        <f t="shared" si="25"/>
        <v>43216</v>
      </c>
      <c r="DT5" s="49" t="str">
        <f t="shared" si="25"/>
        <v/>
      </c>
      <c r="DU5" s="49">
        <f t="shared" si="25"/>
        <v>43218</v>
      </c>
      <c r="DV5" s="49">
        <f t="shared" si="25"/>
        <v>43219</v>
      </c>
      <c r="DW5" s="49" t="str">
        <f t="shared" si="25"/>
        <v/>
      </c>
      <c r="DX5" s="49">
        <f t="shared" si="25"/>
        <v>43221</v>
      </c>
      <c r="DY5" s="49" t="str">
        <f t="shared" si="25"/>
        <v/>
      </c>
      <c r="DZ5" s="49">
        <f t="shared" si="25"/>
        <v>43223</v>
      </c>
      <c r="EA5" s="49" t="str">
        <f t="shared" si="25"/>
        <v/>
      </c>
      <c r="EB5" s="49">
        <f t="shared" si="25"/>
        <v>43225</v>
      </c>
      <c r="EC5" s="49">
        <f t="shared" si="25"/>
        <v>43226</v>
      </c>
      <c r="ED5" s="49" t="str">
        <f t="shared" si="25"/>
        <v/>
      </c>
      <c r="EE5" s="49">
        <f t="shared" si="25"/>
        <v>43228</v>
      </c>
      <c r="EF5" s="49" t="str">
        <f t="shared" si="25"/>
        <v/>
      </c>
      <c r="EG5" s="49">
        <f t="shared" ref="EG5:GR8" si="26">IF(OR(EG$2=$B5,EG$2=$C5,EG$2=$D5,EG$2=$E5,EG$2=$F5),EG$1,"")</f>
        <v>43230</v>
      </c>
      <c r="EH5" s="49" t="str">
        <f t="shared" si="26"/>
        <v/>
      </c>
      <c r="EI5" s="49">
        <f t="shared" si="26"/>
        <v>43232</v>
      </c>
      <c r="EJ5" s="49">
        <f t="shared" si="26"/>
        <v>43233</v>
      </c>
      <c r="EK5" s="49" t="str">
        <f t="shared" si="26"/>
        <v/>
      </c>
      <c r="EL5" s="49">
        <f t="shared" si="26"/>
        <v>43235</v>
      </c>
      <c r="EM5" s="49" t="str">
        <f t="shared" si="26"/>
        <v/>
      </c>
      <c r="EN5" s="49">
        <f t="shared" si="26"/>
        <v>43237</v>
      </c>
      <c r="EO5" s="49" t="str">
        <f t="shared" si="26"/>
        <v/>
      </c>
      <c r="EP5" s="49">
        <f t="shared" si="26"/>
        <v>43239</v>
      </c>
      <c r="EQ5" s="49">
        <f t="shared" si="26"/>
        <v>43240</v>
      </c>
      <c r="ER5" s="49" t="str">
        <f t="shared" si="26"/>
        <v/>
      </c>
      <c r="ES5" s="49">
        <f t="shared" si="26"/>
        <v>43242</v>
      </c>
      <c r="ET5" s="49" t="str">
        <f t="shared" si="26"/>
        <v/>
      </c>
      <c r="EU5" s="49">
        <f t="shared" si="26"/>
        <v>43244</v>
      </c>
      <c r="EV5" s="49" t="str">
        <f t="shared" si="26"/>
        <v/>
      </c>
      <c r="EW5" s="49">
        <f t="shared" si="26"/>
        <v>43246</v>
      </c>
      <c r="EX5" s="49">
        <f t="shared" si="26"/>
        <v>43247</v>
      </c>
      <c r="EY5" s="49" t="str">
        <f t="shared" si="26"/>
        <v/>
      </c>
      <c r="EZ5" s="49">
        <f t="shared" si="26"/>
        <v>43249</v>
      </c>
      <c r="FA5" s="49" t="str">
        <f t="shared" si="26"/>
        <v/>
      </c>
      <c r="FB5" s="49">
        <f t="shared" si="26"/>
        <v>43251</v>
      </c>
      <c r="FC5" s="49" t="str">
        <f t="shared" si="26"/>
        <v/>
      </c>
      <c r="FD5" s="49">
        <f t="shared" si="26"/>
        <v>43253</v>
      </c>
      <c r="FE5" s="49">
        <f t="shared" si="26"/>
        <v>43254</v>
      </c>
      <c r="FF5" s="49" t="str">
        <f t="shared" si="26"/>
        <v/>
      </c>
      <c r="FG5" s="49">
        <f t="shared" si="26"/>
        <v>43256</v>
      </c>
      <c r="FH5" s="49" t="str">
        <f t="shared" si="26"/>
        <v/>
      </c>
      <c r="FI5" s="49">
        <f t="shared" si="26"/>
        <v>43258</v>
      </c>
      <c r="FJ5" s="49" t="str">
        <f t="shared" si="26"/>
        <v/>
      </c>
      <c r="FK5" s="49">
        <f t="shared" si="26"/>
        <v>43260</v>
      </c>
      <c r="FL5" s="49">
        <f t="shared" si="26"/>
        <v>43261</v>
      </c>
      <c r="FM5" s="49" t="str">
        <f t="shared" si="26"/>
        <v/>
      </c>
      <c r="FN5" s="49">
        <f t="shared" si="26"/>
        <v>43263</v>
      </c>
      <c r="FO5" s="49" t="str">
        <f t="shared" si="26"/>
        <v/>
      </c>
      <c r="FP5" s="49">
        <f t="shared" si="26"/>
        <v>43265</v>
      </c>
      <c r="FQ5" s="49" t="str">
        <f t="shared" si="26"/>
        <v/>
      </c>
      <c r="FR5" s="49">
        <f t="shared" si="26"/>
        <v>43267</v>
      </c>
      <c r="FS5" s="49">
        <f t="shared" si="26"/>
        <v>43268</v>
      </c>
      <c r="FT5" s="49" t="str">
        <f t="shared" si="26"/>
        <v/>
      </c>
      <c r="FU5" s="49">
        <f t="shared" si="26"/>
        <v>43270</v>
      </c>
      <c r="FV5" s="49" t="str">
        <f t="shared" si="26"/>
        <v/>
      </c>
      <c r="FW5" s="49">
        <f t="shared" si="26"/>
        <v>43272</v>
      </c>
      <c r="FX5" s="49" t="str">
        <f t="shared" si="26"/>
        <v/>
      </c>
      <c r="FY5" s="49">
        <f t="shared" si="26"/>
        <v>43274</v>
      </c>
      <c r="FZ5" s="49">
        <f t="shared" si="26"/>
        <v>43275</v>
      </c>
      <c r="GA5" s="49" t="str">
        <f t="shared" si="26"/>
        <v/>
      </c>
      <c r="GB5" s="49">
        <f t="shared" si="26"/>
        <v>43277</v>
      </c>
      <c r="GC5" s="49" t="str">
        <f t="shared" si="26"/>
        <v/>
      </c>
      <c r="GD5" s="49">
        <f t="shared" si="26"/>
        <v>43279</v>
      </c>
      <c r="GE5" s="49" t="str">
        <f t="shared" si="26"/>
        <v/>
      </c>
      <c r="GF5" s="49">
        <f t="shared" si="26"/>
        <v>43281</v>
      </c>
      <c r="GG5" s="49">
        <f t="shared" si="26"/>
        <v>43282</v>
      </c>
      <c r="GH5" s="49" t="str">
        <f t="shared" si="26"/>
        <v/>
      </c>
      <c r="GI5" s="49">
        <f t="shared" si="26"/>
        <v>43284</v>
      </c>
      <c r="GJ5" s="49" t="str">
        <f t="shared" si="26"/>
        <v/>
      </c>
      <c r="GK5" s="49">
        <f t="shared" si="26"/>
        <v>43286</v>
      </c>
      <c r="GL5" s="49" t="str">
        <f t="shared" si="26"/>
        <v/>
      </c>
      <c r="GM5" s="49">
        <f t="shared" si="26"/>
        <v>43288</v>
      </c>
      <c r="GN5" s="49">
        <f t="shared" si="26"/>
        <v>43289</v>
      </c>
      <c r="GO5" s="49" t="str">
        <f t="shared" si="26"/>
        <v/>
      </c>
      <c r="GP5" s="49">
        <f t="shared" si="26"/>
        <v>43291</v>
      </c>
      <c r="GQ5" s="49" t="str">
        <f t="shared" si="26"/>
        <v/>
      </c>
      <c r="GR5" s="49">
        <f t="shared" si="26"/>
        <v>43293</v>
      </c>
      <c r="GS5" s="49" t="str">
        <f t="shared" ref="GS5:JD8" si="27">IF(OR(GS$2=$B5,GS$2=$C5,GS$2=$D5,GS$2=$E5,GS$2=$F5),GS$1,"")</f>
        <v/>
      </c>
      <c r="GT5" s="49">
        <f t="shared" si="27"/>
        <v>43295</v>
      </c>
      <c r="GU5" s="49">
        <f t="shared" si="27"/>
        <v>43296</v>
      </c>
      <c r="GV5" s="49" t="str">
        <f t="shared" si="27"/>
        <v/>
      </c>
      <c r="GW5" s="49">
        <f t="shared" si="27"/>
        <v>43298</v>
      </c>
      <c r="GX5" s="49" t="str">
        <f t="shared" si="27"/>
        <v/>
      </c>
      <c r="GY5" s="49">
        <f t="shared" si="27"/>
        <v>43300</v>
      </c>
      <c r="GZ5" s="49" t="str">
        <f t="shared" si="27"/>
        <v/>
      </c>
      <c r="HA5" s="49">
        <f t="shared" si="27"/>
        <v>43302</v>
      </c>
      <c r="HB5" s="49">
        <f t="shared" si="27"/>
        <v>43303</v>
      </c>
      <c r="HC5" s="49" t="str">
        <f t="shared" si="27"/>
        <v/>
      </c>
      <c r="HD5" s="49">
        <f t="shared" si="27"/>
        <v>43305</v>
      </c>
      <c r="HE5" s="49" t="str">
        <f t="shared" si="27"/>
        <v/>
      </c>
      <c r="HF5" s="49">
        <f t="shared" si="27"/>
        <v>43307</v>
      </c>
      <c r="HG5" s="49" t="str">
        <f t="shared" si="27"/>
        <v/>
      </c>
      <c r="HH5" s="49">
        <f t="shared" si="27"/>
        <v>43309</v>
      </c>
      <c r="HI5" s="49">
        <f t="shared" si="27"/>
        <v>43310</v>
      </c>
      <c r="HJ5" s="49" t="str">
        <f t="shared" si="27"/>
        <v/>
      </c>
      <c r="HK5" s="49">
        <f t="shared" si="27"/>
        <v>43312</v>
      </c>
      <c r="HL5" s="49" t="str">
        <f t="shared" si="27"/>
        <v/>
      </c>
      <c r="HM5" s="49">
        <f t="shared" si="27"/>
        <v>43314</v>
      </c>
      <c r="HN5" s="49" t="str">
        <f t="shared" si="27"/>
        <v/>
      </c>
      <c r="HO5" s="49">
        <f t="shared" si="27"/>
        <v>43316</v>
      </c>
      <c r="HP5" s="49">
        <f t="shared" si="27"/>
        <v>43317</v>
      </c>
      <c r="HQ5" s="49" t="str">
        <f t="shared" si="27"/>
        <v/>
      </c>
      <c r="HR5" s="49">
        <f t="shared" si="27"/>
        <v>43319</v>
      </c>
      <c r="HS5" s="49" t="str">
        <f t="shared" si="27"/>
        <v/>
      </c>
      <c r="HT5" s="49">
        <f t="shared" si="27"/>
        <v>43321</v>
      </c>
      <c r="HU5" s="49" t="str">
        <f t="shared" si="27"/>
        <v/>
      </c>
      <c r="HV5" s="49">
        <f t="shared" si="27"/>
        <v>43323</v>
      </c>
      <c r="HW5" s="49">
        <f t="shared" si="27"/>
        <v>43324</v>
      </c>
      <c r="HX5" s="49" t="str">
        <f t="shared" si="27"/>
        <v/>
      </c>
      <c r="HY5" s="49">
        <f t="shared" si="27"/>
        <v>43326</v>
      </c>
      <c r="HZ5" s="49" t="str">
        <f t="shared" si="27"/>
        <v/>
      </c>
      <c r="IA5" s="49">
        <f t="shared" si="27"/>
        <v>43328</v>
      </c>
      <c r="IB5" s="49" t="str">
        <f t="shared" si="27"/>
        <v/>
      </c>
      <c r="IC5" s="49">
        <f t="shared" si="27"/>
        <v>43330</v>
      </c>
      <c r="ID5" s="49">
        <f t="shared" si="27"/>
        <v>43331</v>
      </c>
      <c r="IE5" s="49" t="str">
        <f t="shared" si="27"/>
        <v/>
      </c>
      <c r="IF5" s="49">
        <f t="shared" si="27"/>
        <v>43333</v>
      </c>
      <c r="IG5" s="49" t="str">
        <f t="shared" si="27"/>
        <v/>
      </c>
      <c r="IH5" s="49">
        <f t="shared" si="27"/>
        <v>43335</v>
      </c>
      <c r="II5" s="49" t="str">
        <f t="shared" si="27"/>
        <v/>
      </c>
      <c r="IJ5" s="49">
        <f t="shared" si="27"/>
        <v>43337</v>
      </c>
      <c r="IK5" s="49">
        <f t="shared" si="27"/>
        <v>43338</v>
      </c>
      <c r="IL5" s="49" t="str">
        <f t="shared" si="27"/>
        <v/>
      </c>
      <c r="IM5" s="49">
        <f t="shared" si="27"/>
        <v>43340</v>
      </c>
      <c r="IN5" s="49" t="str">
        <f t="shared" si="27"/>
        <v/>
      </c>
      <c r="IO5" s="49">
        <f t="shared" si="27"/>
        <v>43342</v>
      </c>
      <c r="IP5" s="49" t="str">
        <f t="shared" si="27"/>
        <v/>
      </c>
      <c r="IQ5" s="49">
        <f t="shared" si="27"/>
        <v>43344</v>
      </c>
      <c r="IR5" s="49">
        <f t="shared" si="27"/>
        <v>43345</v>
      </c>
      <c r="IS5" s="49" t="str">
        <f t="shared" si="27"/>
        <v/>
      </c>
      <c r="IT5" s="49">
        <f t="shared" si="27"/>
        <v>43347</v>
      </c>
      <c r="IU5" s="49" t="str">
        <f t="shared" si="27"/>
        <v/>
      </c>
      <c r="IV5" s="49">
        <f t="shared" si="27"/>
        <v>43349</v>
      </c>
      <c r="IW5" s="49" t="str">
        <f t="shared" si="27"/>
        <v/>
      </c>
      <c r="IX5" s="49">
        <f t="shared" si="27"/>
        <v>43351</v>
      </c>
      <c r="IY5" s="49">
        <f t="shared" si="27"/>
        <v>43352</v>
      </c>
      <c r="IZ5" s="49" t="str">
        <f t="shared" si="27"/>
        <v/>
      </c>
      <c r="JA5" s="49">
        <f t="shared" si="27"/>
        <v>43354</v>
      </c>
      <c r="JB5" s="49" t="str">
        <f t="shared" si="27"/>
        <v/>
      </c>
      <c r="JC5" s="49">
        <f t="shared" si="27"/>
        <v>43356</v>
      </c>
      <c r="JD5" s="49" t="str">
        <f t="shared" si="27"/>
        <v/>
      </c>
      <c r="JE5" s="49">
        <f t="shared" ref="JE5:LP8" si="28">IF(OR(JE$2=$B5,JE$2=$C5,JE$2=$D5,JE$2=$E5,JE$2=$F5),JE$1,"")</f>
        <v>43358</v>
      </c>
      <c r="JF5" s="49">
        <f t="shared" si="28"/>
        <v>43359</v>
      </c>
      <c r="JG5" s="49" t="str">
        <f t="shared" si="28"/>
        <v/>
      </c>
      <c r="JH5" s="49">
        <f t="shared" si="28"/>
        <v>43361</v>
      </c>
      <c r="JI5" s="49" t="str">
        <f t="shared" si="28"/>
        <v/>
      </c>
      <c r="JJ5" s="49">
        <f t="shared" si="28"/>
        <v>43363</v>
      </c>
      <c r="JK5" s="49" t="str">
        <f t="shared" si="28"/>
        <v/>
      </c>
      <c r="JL5" s="49">
        <f t="shared" si="28"/>
        <v>43365</v>
      </c>
      <c r="JM5" s="49">
        <f t="shared" si="28"/>
        <v>43366</v>
      </c>
      <c r="JN5" s="49" t="str">
        <f t="shared" si="28"/>
        <v/>
      </c>
      <c r="JO5" s="49">
        <f t="shared" si="28"/>
        <v>43368</v>
      </c>
      <c r="JP5" s="49" t="str">
        <f t="shared" si="28"/>
        <v/>
      </c>
      <c r="JQ5" s="49">
        <f t="shared" si="28"/>
        <v>43370</v>
      </c>
      <c r="JR5" s="49" t="str">
        <f t="shared" si="28"/>
        <v/>
      </c>
      <c r="JS5" s="49">
        <f t="shared" si="28"/>
        <v>43372</v>
      </c>
      <c r="JT5" s="49">
        <f t="shared" si="28"/>
        <v>43373</v>
      </c>
      <c r="JU5" s="49" t="str">
        <f t="shared" si="28"/>
        <v/>
      </c>
      <c r="JV5" s="49">
        <f t="shared" si="28"/>
        <v>43375</v>
      </c>
      <c r="JW5" s="49" t="str">
        <f t="shared" si="28"/>
        <v/>
      </c>
      <c r="JX5" s="49">
        <f t="shared" si="28"/>
        <v>43377</v>
      </c>
      <c r="JY5" s="49" t="str">
        <f t="shared" si="28"/>
        <v/>
      </c>
      <c r="JZ5" s="49">
        <f t="shared" si="28"/>
        <v>43379</v>
      </c>
      <c r="KA5" s="49">
        <f t="shared" si="28"/>
        <v>43380</v>
      </c>
      <c r="KB5" s="49" t="str">
        <f t="shared" si="28"/>
        <v/>
      </c>
      <c r="KC5" s="49">
        <f t="shared" si="28"/>
        <v>43382</v>
      </c>
      <c r="KD5" s="49" t="str">
        <f t="shared" si="28"/>
        <v/>
      </c>
      <c r="KE5" s="49">
        <f t="shared" si="28"/>
        <v>43384</v>
      </c>
      <c r="KF5" s="49" t="str">
        <f t="shared" si="28"/>
        <v/>
      </c>
      <c r="KG5" s="49">
        <f t="shared" si="28"/>
        <v>43386</v>
      </c>
      <c r="KH5" s="49">
        <f t="shared" si="28"/>
        <v>43387</v>
      </c>
      <c r="KI5" s="49" t="str">
        <f t="shared" si="28"/>
        <v/>
      </c>
      <c r="KJ5" s="49">
        <f t="shared" si="28"/>
        <v>43389</v>
      </c>
      <c r="KK5" s="49" t="str">
        <f t="shared" si="28"/>
        <v/>
      </c>
      <c r="KL5" s="49">
        <f t="shared" si="28"/>
        <v>43391</v>
      </c>
      <c r="KM5" s="49" t="str">
        <f t="shared" si="28"/>
        <v/>
      </c>
      <c r="KN5" s="49">
        <f t="shared" si="28"/>
        <v>43393</v>
      </c>
      <c r="KO5" s="49">
        <f t="shared" si="28"/>
        <v>43394</v>
      </c>
      <c r="KP5" s="49" t="str">
        <f t="shared" si="28"/>
        <v/>
      </c>
      <c r="KQ5" s="49">
        <f t="shared" si="28"/>
        <v>43396</v>
      </c>
      <c r="KR5" s="49" t="str">
        <f t="shared" si="28"/>
        <v/>
      </c>
      <c r="KS5" s="49">
        <f t="shared" si="28"/>
        <v>43398</v>
      </c>
      <c r="KT5" s="49" t="str">
        <f t="shared" si="28"/>
        <v/>
      </c>
      <c r="KU5" s="49">
        <f t="shared" si="28"/>
        <v>43400</v>
      </c>
      <c r="KV5" s="49">
        <f t="shared" si="28"/>
        <v>43401</v>
      </c>
      <c r="KW5" s="49" t="str">
        <f t="shared" si="28"/>
        <v/>
      </c>
      <c r="KX5" s="49">
        <f t="shared" si="28"/>
        <v>43403</v>
      </c>
      <c r="KY5" s="49" t="str">
        <f t="shared" si="28"/>
        <v/>
      </c>
      <c r="KZ5" s="49">
        <f t="shared" si="28"/>
        <v>43405</v>
      </c>
      <c r="LA5" s="49" t="str">
        <f t="shared" si="28"/>
        <v/>
      </c>
      <c r="LB5" s="49">
        <f t="shared" si="28"/>
        <v>43407</v>
      </c>
      <c r="LC5" s="49">
        <f t="shared" si="28"/>
        <v>43408</v>
      </c>
      <c r="LD5" s="49" t="str">
        <f t="shared" si="28"/>
        <v/>
      </c>
      <c r="LE5" s="49">
        <f t="shared" si="28"/>
        <v>43410</v>
      </c>
      <c r="LF5" s="49" t="str">
        <f t="shared" si="28"/>
        <v/>
      </c>
      <c r="LG5" s="49">
        <f t="shared" si="28"/>
        <v>43412</v>
      </c>
      <c r="LH5" s="49" t="str">
        <f t="shared" si="28"/>
        <v/>
      </c>
      <c r="LI5" s="49">
        <f t="shared" si="28"/>
        <v>43414</v>
      </c>
      <c r="LJ5" s="49">
        <f t="shared" si="28"/>
        <v>43415</v>
      </c>
      <c r="LK5" s="49" t="str">
        <f t="shared" si="28"/>
        <v/>
      </c>
      <c r="LL5" s="49">
        <f t="shared" si="28"/>
        <v>43417</v>
      </c>
      <c r="LM5" s="49" t="str">
        <f t="shared" si="28"/>
        <v/>
      </c>
      <c r="LN5" s="49">
        <f t="shared" si="28"/>
        <v>43419</v>
      </c>
      <c r="LO5" s="49" t="str">
        <f t="shared" si="28"/>
        <v/>
      </c>
      <c r="LP5" s="49">
        <f t="shared" si="28"/>
        <v>43421</v>
      </c>
      <c r="LQ5" s="49">
        <f t="shared" ref="LQ5:OB8" si="29">IF(OR(LQ$2=$B5,LQ$2=$C5,LQ$2=$D5,LQ$2=$E5,LQ$2=$F5),LQ$1,"")</f>
        <v>43422</v>
      </c>
      <c r="LR5" s="49" t="str">
        <f t="shared" si="29"/>
        <v/>
      </c>
      <c r="LS5" s="49">
        <f t="shared" si="29"/>
        <v>43424</v>
      </c>
      <c r="LT5" s="49" t="str">
        <f t="shared" si="29"/>
        <v/>
      </c>
      <c r="LU5" s="49">
        <f t="shared" si="29"/>
        <v>43426</v>
      </c>
      <c r="LV5" s="49" t="str">
        <f t="shared" si="29"/>
        <v/>
      </c>
      <c r="LW5" s="49">
        <f t="shared" si="29"/>
        <v>43428</v>
      </c>
      <c r="LX5" s="49">
        <f t="shared" si="29"/>
        <v>43429</v>
      </c>
      <c r="LY5" s="49" t="str">
        <f t="shared" si="29"/>
        <v/>
      </c>
      <c r="LZ5" s="49">
        <f t="shared" si="29"/>
        <v>43431</v>
      </c>
      <c r="MA5" s="49" t="str">
        <f t="shared" si="29"/>
        <v/>
      </c>
      <c r="MB5" s="49">
        <f t="shared" si="29"/>
        <v>43433</v>
      </c>
      <c r="MC5" s="49" t="str">
        <f t="shared" si="29"/>
        <v/>
      </c>
      <c r="MD5" s="49">
        <f t="shared" si="29"/>
        <v>43435</v>
      </c>
      <c r="ME5" s="49">
        <f t="shared" si="29"/>
        <v>43436</v>
      </c>
      <c r="MF5" s="49" t="str">
        <f t="shared" si="29"/>
        <v/>
      </c>
      <c r="MG5" s="49">
        <f t="shared" si="29"/>
        <v>43438</v>
      </c>
      <c r="MH5" s="49" t="str">
        <f t="shared" si="29"/>
        <v/>
      </c>
      <c r="MI5" s="49">
        <f t="shared" si="29"/>
        <v>43440</v>
      </c>
      <c r="MJ5" s="49" t="str">
        <f t="shared" si="29"/>
        <v/>
      </c>
      <c r="MK5" s="49">
        <f t="shared" si="29"/>
        <v>43442</v>
      </c>
      <c r="ML5" s="49">
        <f t="shared" si="29"/>
        <v>43443</v>
      </c>
      <c r="MM5" s="49" t="str">
        <f t="shared" si="29"/>
        <v/>
      </c>
      <c r="MN5" s="49">
        <f t="shared" si="29"/>
        <v>43445</v>
      </c>
      <c r="MO5" s="49" t="str">
        <f t="shared" si="29"/>
        <v/>
      </c>
      <c r="MP5" s="49">
        <f t="shared" si="29"/>
        <v>43447</v>
      </c>
      <c r="MQ5" s="49" t="str">
        <f t="shared" si="29"/>
        <v/>
      </c>
      <c r="MR5" s="49">
        <f t="shared" si="29"/>
        <v>43449</v>
      </c>
      <c r="MS5" s="49">
        <f t="shared" si="29"/>
        <v>43450</v>
      </c>
      <c r="MT5" s="49" t="str">
        <f t="shared" si="29"/>
        <v/>
      </c>
      <c r="MU5" s="49">
        <f t="shared" si="29"/>
        <v>43452</v>
      </c>
      <c r="MV5" s="49" t="str">
        <f t="shared" si="29"/>
        <v/>
      </c>
      <c r="MW5" s="49">
        <f t="shared" si="29"/>
        <v>43454</v>
      </c>
      <c r="MX5" s="49" t="str">
        <f t="shared" si="29"/>
        <v/>
      </c>
      <c r="MY5" s="49">
        <f t="shared" si="29"/>
        <v>43456</v>
      </c>
      <c r="MZ5" s="49">
        <f t="shared" si="29"/>
        <v>43457</v>
      </c>
      <c r="NA5" s="49" t="str">
        <f t="shared" si="29"/>
        <v/>
      </c>
      <c r="NB5" s="49">
        <f t="shared" si="29"/>
        <v>43459</v>
      </c>
      <c r="NC5" s="49" t="str">
        <f t="shared" si="29"/>
        <v/>
      </c>
      <c r="ND5" s="49">
        <f t="shared" si="29"/>
        <v>43461</v>
      </c>
      <c r="NE5" s="49" t="str">
        <f t="shared" si="29"/>
        <v/>
      </c>
      <c r="NF5" s="49">
        <f t="shared" si="29"/>
        <v>43463</v>
      </c>
      <c r="NG5" s="49">
        <f t="shared" si="29"/>
        <v>43464</v>
      </c>
      <c r="NH5" s="49" t="str">
        <f t="shared" si="29"/>
        <v/>
      </c>
      <c r="NI5" s="49">
        <f t="shared" si="29"/>
        <v>43466</v>
      </c>
      <c r="NJ5" s="49" t="str">
        <f t="shared" si="29"/>
        <v/>
      </c>
      <c r="NK5" s="49">
        <f t="shared" si="29"/>
        <v>43468</v>
      </c>
      <c r="NL5" s="49" t="str">
        <f t="shared" si="29"/>
        <v/>
      </c>
      <c r="NM5" s="49">
        <f t="shared" si="29"/>
        <v>43470</v>
      </c>
      <c r="NN5" s="49">
        <f t="shared" si="29"/>
        <v>43471</v>
      </c>
      <c r="NO5" s="49" t="str">
        <f t="shared" si="29"/>
        <v/>
      </c>
      <c r="NP5" s="49">
        <f t="shared" si="29"/>
        <v>43473</v>
      </c>
      <c r="NQ5" s="49" t="str">
        <f t="shared" si="29"/>
        <v/>
      </c>
      <c r="NR5" s="49">
        <f t="shared" si="29"/>
        <v>43475</v>
      </c>
      <c r="NS5" s="49" t="str">
        <f t="shared" si="29"/>
        <v/>
      </c>
      <c r="NT5" s="49">
        <f t="shared" si="29"/>
        <v>43477</v>
      </c>
      <c r="NU5" s="49">
        <f t="shared" si="29"/>
        <v>43478</v>
      </c>
      <c r="NV5" s="49" t="str">
        <f t="shared" si="29"/>
        <v/>
      </c>
      <c r="NW5" s="49">
        <f t="shared" si="29"/>
        <v>43480</v>
      </c>
      <c r="NX5" s="49" t="str">
        <f t="shared" si="29"/>
        <v/>
      </c>
      <c r="NY5" s="49">
        <f t="shared" si="29"/>
        <v>43482</v>
      </c>
      <c r="NZ5" s="49" t="str">
        <f t="shared" si="29"/>
        <v/>
      </c>
      <c r="OA5" s="49">
        <f t="shared" si="29"/>
        <v>43484</v>
      </c>
      <c r="OB5" s="49">
        <f t="shared" si="29"/>
        <v>43485</v>
      </c>
      <c r="OC5">
        <v>17</v>
      </c>
    </row>
    <row r="6" spans="1:486">
      <c r="A6" s="214" t="s">
        <v>1</v>
      </c>
      <c r="B6" s="215" t="s">
        <v>41</v>
      </c>
      <c r="C6" s="12" t="s">
        <v>217</v>
      </c>
      <c r="D6" s="12"/>
      <c r="E6" s="12"/>
      <c r="F6" s="12"/>
      <c r="H6" s="49">
        <f t="shared" ref="H6:W24" si="30">IF(OR(H$2=$B6,H$2=$C6,H$2=$D6,H$2=$E6,H$2=$F6),H$1,"")</f>
        <v>43101</v>
      </c>
      <c r="I6" s="49" t="str">
        <f t="shared" si="24"/>
        <v/>
      </c>
      <c r="J6" s="49" t="str">
        <f t="shared" si="24"/>
        <v/>
      </c>
      <c r="K6" s="49" t="str">
        <f t="shared" si="24"/>
        <v/>
      </c>
      <c r="L6" s="49" t="str">
        <f t="shared" si="24"/>
        <v/>
      </c>
      <c r="M6" s="49" t="str">
        <f t="shared" si="24"/>
        <v/>
      </c>
      <c r="N6" s="49">
        <f t="shared" si="24"/>
        <v>43107</v>
      </c>
      <c r="O6" s="49">
        <f t="shared" si="24"/>
        <v>43108</v>
      </c>
      <c r="P6" s="49" t="str">
        <f t="shared" si="24"/>
        <v/>
      </c>
      <c r="Q6" s="49" t="str">
        <f t="shared" si="24"/>
        <v/>
      </c>
      <c r="R6" s="49" t="str">
        <f t="shared" si="24"/>
        <v/>
      </c>
      <c r="S6" s="49" t="str">
        <f t="shared" si="24"/>
        <v/>
      </c>
      <c r="T6" s="49" t="str">
        <f t="shared" si="24"/>
        <v/>
      </c>
      <c r="U6" s="49">
        <f t="shared" si="24"/>
        <v>43114</v>
      </c>
      <c r="V6" s="49">
        <f t="shared" si="24"/>
        <v>43115</v>
      </c>
      <c r="W6" s="49" t="str">
        <f t="shared" si="24"/>
        <v/>
      </c>
      <c r="X6" s="49" t="str">
        <f t="shared" si="24"/>
        <v/>
      </c>
      <c r="Y6" s="49" t="str">
        <f t="shared" si="24"/>
        <v/>
      </c>
      <c r="Z6" s="49" t="str">
        <f t="shared" si="24"/>
        <v/>
      </c>
      <c r="AA6" s="49" t="str">
        <f t="shared" si="24"/>
        <v/>
      </c>
      <c r="AB6" s="49">
        <f t="shared" si="24"/>
        <v>43121</v>
      </c>
      <c r="AC6" s="49">
        <f t="shared" si="24"/>
        <v>43122</v>
      </c>
      <c r="AD6" s="49" t="str">
        <f t="shared" si="24"/>
        <v/>
      </c>
      <c r="AE6" s="49" t="str">
        <f t="shared" si="24"/>
        <v/>
      </c>
      <c r="AF6" s="49" t="str">
        <f t="shared" si="24"/>
        <v/>
      </c>
      <c r="AG6" s="49" t="str">
        <f t="shared" si="24"/>
        <v/>
      </c>
      <c r="AH6" s="49" t="str">
        <f t="shared" si="24"/>
        <v/>
      </c>
      <c r="AI6" s="49">
        <f t="shared" si="24"/>
        <v>43128</v>
      </c>
      <c r="AJ6" s="49">
        <f t="shared" si="24"/>
        <v>43129</v>
      </c>
      <c r="AK6" s="49" t="str">
        <f t="shared" si="24"/>
        <v/>
      </c>
      <c r="AL6" s="49" t="str">
        <f t="shared" si="24"/>
        <v/>
      </c>
      <c r="AM6" s="49" t="str">
        <f t="shared" si="24"/>
        <v/>
      </c>
      <c r="AN6" s="49" t="str">
        <f t="shared" si="24"/>
        <v/>
      </c>
      <c r="AO6" s="49" t="str">
        <f t="shared" si="24"/>
        <v/>
      </c>
      <c r="AP6" s="49">
        <f t="shared" si="24"/>
        <v>43135</v>
      </c>
      <c r="AQ6" s="49">
        <f t="shared" si="24"/>
        <v>43136</v>
      </c>
      <c r="AR6" s="49" t="str">
        <f t="shared" si="24"/>
        <v/>
      </c>
      <c r="AS6" s="49" t="str">
        <f t="shared" si="24"/>
        <v/>
      </c>
      <c r="AT6" s="49" t="str">
        <f t="shared" si="24"/>
        <v/>
      </c>
      <c r="AU6" s="49" t="str">
        <f t="shared" si="24"/>
        <v/>
      </c>
      <c r="AV6" s="49" t="str">
        <f t="shared" si="24"/>
        <v/>
      </c>
      <c r="AW6" s="49">
        <f t="shared" si="24"/>
        <v>43142</v>
      </c>
      <c r="AX6" s="49">
        <f t="shared" si="24"/>
        <v>43143</v>
      </c>
      <c r="AY6" s="49" t="str">
        <f t="shared" si="24"/>
        <v/>
      </c>
      <c r="AZ6" s="49" t="str">
        <f t="shared" si="24"/>
        <v/>
      </c>
      <c r="BA6" s="49" t="str">
        <f t="shared" si="24"/>
        <v/>
      </c>
      <c r="BB6" s="49" t="str">
        <f t="shared" si="24"/>
        <v/>
      </c>
      <c r="BC6" s="49" t="str">
        <f t="shared" si="24"/>
        <v/>
      </c>
      <c r="BD6" s="49">
        <f t="shared" si="24"/>
        <v>43149</v>
      </c>
      <c r="BE6" s="49">
        <f t="shared" si="24"/>
        <v>43150</v>
      </c>
      <c r="BF6" s="49" t="str">
        <f t="shared" si="24"/>
        <v/>
      </c>
      <c r="BG6" s="49" t="str">
        <f t="shared" si="24"/>
        <v/>
      </c>
      <c r="BH6" s="49" t="str">
        <f t="shared" si="24"/>
        <v/>
      </c>
      <c r="BI6" s="49" t="str">
        <f t="shared" si="24"/>
        <v/>
      </c>
      <c r="BJ6" s="49" t="str">
        <f t="shared" si="24"/>
        <v/>
      </c>
      <c r="BK6" s="49">
        <f t="shared" si="24"/>
        <v>43156</v>
      </c>
      <c r="BL6" s="49">
        <f t="shared" si="24"/>
        <v>43157</v>
      </c>
      <c r="BM6" s="49" t="str">
        <f t="shared" si="24"/>
        <v/>
      </c>
      <c r="BN6" s="49" t="str">
        <f t="shared" si="24"/>
        <v/>
      </c>
      <c r="BO6" s="49" t="str">
        <f t="shared" si="24"/>
        <v/>
      </c>
      <c r="BP6" s="49" t="str">
        <f t="shared" si="24"/>
        <v/>
      </c>
      <c r="BQ6" s="49" t="str">
        <f t="shared" si="24"/>
        <v/>
      </c>
      <c r="BR6" s="49">
        <f t="shared" si="24"/>
        <v>43163</v>
      </c>
      <c r="BS6" s="49">
        <f t="shared" si="24"/>
        <v>43164</v>
      </c>
      <c r="BT6" s="49" t="str">
        <f t="shared" si="24"/>
        <v/>
      </c>
      <c r="BU6" s="49" t="str">
        <f t="shared" si="25"/>
        <v/>
      </c>
      <c r="BV6" s="49" t="str">
        <f t="shared" si="25"/>
        <v/>
      </c>
      <c r="BW6" s="49" t="str">
        <f t="shared" si="25"/>
        <v/>
      </c>
      <c r="BX6" s="49" t="str">
        <f t="shared" si="25"/>
        <v/>
      </c>
      <c r="BY6" s="49">
        <f t="shared" si="25"/>
        <v>43170</v>
      </c>
      <c r="BZ6" s="49">
        <f t="shared" si="25"/>
        <v>43171</v>
      </c>
      <c r="CA6" s="49" t="str">
        <f t="shared" si="25"/>
        <v/>
      </c>
      <c r="CB6" s="49" t="str">
        <f t="shared" si="25"/>
        <v/>
      </c>
      <c r="CC6" s="49" t="str">
        <f t="shared" si="25"/>
        <v/>
      </c>
      <c r="CD6" s="49" t="str">
        <f t="shared" si="25"/>
        <v/>
      </c>
      <c r="CE6" s="49" t="str">
        <f t="shared" si="25"/>
        <v/>
      </c>
      <c r="CF6" s="49">
        <f t="shared" si="25"/>
        <v>43177</v>
      </c>
      <c r="CG6" s="49">
        <f t="shared" si="25"/>
        <v>43178</v>
      </c>
      <c r="CH6" s="49" t="str">
        <f t="shared" si="25"/>
        <v/>
      </c>
      <c r="CI6" s="49" t="str">
        <f t="shared" si="25"/>
        <v/>
      </c>
      <c r="CJ6" s="49" t="str">
        <f t="shared" si="25"/>
        <v/>
      </c>
      <c r="CK6" s="49" t="str">
        <f t="shared" si="25"/>
        <v/>
      </c>
      <c r="CL6" s="49" t="str">
        <f t="shared" si="25"/>
        <v/>
      </c>
      <c r="CM6" s="49">
        <f t="shared" si="25"/>
        <v>43184</v>
      </c>
      <c r="CN6" s="49">
        <f t="shared" si="25"/>
        <v>43185</v>
      </c>
      <c r="CO6" s="49" t="str">
        <f t="shared" si="25"/>
        <v/>
      </c>
      <c r="CP6" s="49" t="str">
        <f t="shared" si="25"/>
        <v/>
      </c>
      <c r="CQ6" s="49" t="str">
        <f t="shared" si="25"/>
        <v/>
      </c>
      <c r="CR6" s="49" t="str">
        <f t="shared" si="25"/>
        <v/>
      </c>
      <c r="CS6" s="49" t="str">
        <f t="shared" si="25"/>
        <v/>
      </c>
      <c r="CT6" s="49">
        <f t="shared" si="25"/>
        <v>43191</v>
      </c>
      <c r="CU6" s="49">
        <f t="shared" si="25"/>
        <v>43192</v>
      </c>
      <c r="CV6" s="49" t="str">
        <f t="shared" si="25"/>
        <v/>
      </c>
      <c r="CW6" s="49" t="str">
        <f t="shared" si="25"/>
        <v/>
      </c>
      <c r="CX6" s="49" t="str">
        <f t="shared" si="25"/>
        <v/>
      </c>
      <c r="CY6" s="49" t="str">
        <f t="shared" si="25"/>
        <v/>
      </c>
      <c r="CZ6" s="49" t="str">
        <f t="shared" si="25"/>
        <v/>
      </c>
      <c r="DA6" s="49">
        <f t="shared" si="25"/>
        <v>43198</v>
      </c>
      <c r="DB6" s="49">
        <f t="shared" si="25"/>
        <v>43199</v>
      </c>
      <c r="DC6" s="49" t="str">
        <f t="shared" si="25"/>
        <v/>
      </c>
      <c r="DD6" s="49" t="str">
        <f t="shared" si="25"/>
        <v/>
      </c>
      <c r="DE6" s="49" t="str">
        <f t="shared" si="25"/>
        <v/>
      </c>
      <c r="DF6" s="49" t="str">
        <f t="shared" si="25"/>
        <v/>
      </c>
      <c r="DG6" s="49" t="str">
        <f t="shared" si="25"/>
        <v/>
      </c>
      <c r="DH6" s="49">
        <f t="shared" si="25"/>
        <v>43205</v>
      </c>
      <c r="DI6" s="49">
        <f t="shared" si="25"/>
        <v>43206</v>
      </c>
      <c r="DJ6" s="49" t="str">
        <f t="shared" si="25"/>
        <v/>
      </c>
      <c r="DK6" s="49" t="str">
        <f t="shared" si="25"/>
        <v/>
      </c>
      <c r="DL6" s="49" t="str">
        <f t="shared" si="25"/>
        <v/>
      </c>
      <c r="DM6" s="49" t="str">
        <f t="shared" si="25"/>
        <v/>
      </c>
      <c r="DN6" s="49" t="str">
        <f t="shared" si="25"/>
        <v/>
      </c>
      <c r="DO6" s="49">
        <f t="shared" si="25"/>
        <v>43212</v>
      </c>
      <c r="DP6" s="49">
        <f t="shared" si="25"/>
        <v>43213</v>
      </c>
      <c r="DQ6" s="49" t="str">
        <f t="shared" si="25"/>
        <v/>
      </c>
      <c r="DR6" s="49" t="str">
        <f t="shared" si="25"/>
        <v/>
      </c>
      <c r="DS6" s="49" t="str">
        <f t="shared" si="25"/>
        <v/>
      </c>
      <c r="DT6" s="49" t="str">
        <f t="shared" si="25"/>
        <v/>
      </c>
      <c r="DU6" s="49" t="str">
        <f t="shared" si="25"/>
        <v/>
      </c>
      <c r="DV6" s="49">
        <f t="shared" si="25"/>
        <v>43219</v>
      </c>
      <c r="DW6" s="49">
        <f t="shared" si="25"/>
        <v>43220</v>
      </c>
      <c r="DX6" s="49" t="str">
        <f t="shared" si="25"/>
        <v/>
      </c>
      <c r="DY6" s="49" t="str">
        <f t="shared" si="25"/>
        <v/>
      </c>
      <c r="DZ6" s="49" t="str">
        <f t="shared" si="25"/>
        <v/>
      </c>
      <c r="EA6" s="49" t="str">
        <f t="shared" si="25"/>
        <v/>
      </c>
      <c r="EB6" s="49" t="str">
        <f t="shared" si="25"/>
        <v/>
      </c>
      <c r="EC6" s="49">
        <f t="shared" si="25"/>
        <v>43226</v>
      </c>
      <c r="ED6" s="49">
        <f t="shared" si="25"/>
        <v>43227</v>
      </c>
      <c r="EE6" s="49" t="str">
        <f t="shared" si="25"/>
        <v/>
      </c>
      <c r="EF6" s="49" t="str">
        <f t="shared" si="25"/>
        <v/>
      </c>
      <c r="EG6" s="49" t="str">
        <f t="shared" si="26"/>
        <v/>
      </c>
      <c r="EH6" s="49" t="str">
        <f t="shared" si="26"/>
        <v/>
      </c>
      <c r="EI6" s="49" t="str">
        <f t="shared" si="26"/>
        <v/>
      </c>
      <c r="EJ6" s="49">
        <f t="shared" si="26"/>
        <v>43233</v>
      </c>
      <c r="EK6" s="49">
        <f t="shared" si="26"/>
        <v>43234</v>
      </c>
      <c r="EL6" s="49" t="str">
        <f t="shared" si="26"/>
        <v/>
      </c>
      <c r="EM6" s="49" t="str">
        <f t="shared" si="26"/>
        <v/>
      </c>
      <c r="EN6" s="49" t="str">
        <f t="shared" si="26"/>
        <v/>
      </c>
      <c r="EO6" s="49" t="str">
        <f t="shared" si="26"/>
        <v/>
      </c>
      <c r="EP6" s="49" t="str">
        <f t="shared" si="26"/>
        <v/>
      </c>
      <c r="EQ6" s="49">
        <f t="shared" si="26"/>
        <v>43240</v>
      </c>
      <c r="ER6" s="49">
        <f t="shared" si="26"/>
        <v>43241</v>
      </c>
      <c r="ES6" s="49" t="str">
        <f t="shared" si="26"/>
        <v/>
      </c>
      <c r="ET6" s="49" t="str">
        <f t="shared" si="26"/>
        <v/>
      </c>
      <c r="EU6" s="49" t="str">
        <f t="shared" si="26"/>
        <v/>
      </c>
      <c r="EV6" s="49" t="str">
        <f t="shared" si="26"/>
        <v/>
      </c>
      <c r="EW6" s="49" t="str">
        <f t="shared" si="26"/>
        <v/>
      </c>
      <c r="EX6" s="49">
        <f t="shared" si="26"/>
        <v>43247</v>
      </c>
      <c r="EY6" s="49">
        <f t="shared" si="26"/>
        <v>43248</v>
      </c>
      <c r="EZ6" s="49" t="str">
        <f t="shared" si="26"/>
        <v/>
      </c>
      <c r="FA6" s="49" t="str">
        <f t="shared" si="26"/>
        <v/>
      </c>
      <c r="FB6" s="49" t="str">
        <f t="shared" si="26"/>
        <v/>
      </c>
      <c r="FC6" s="49" t="str">
        <f t="shared" si="26"/>
        <v/>
      </c>
      <c r="FD6" s="49" t="str">
        <f t="shared" si="26"/>
        <v/>
      </c>
      <c r="FE6" s="49">
        <f t="shared" si="26"/>
        <v>43254</v>
      </c>
      <c r="FF6" s="49">
        <f t="shared" si="26"/>
        <v>43255</v>
      </c>
      <c r="FG6" s="49" t="str">
        <f t="shared" si="26"/>
        <v/>
      </c>
      <c r="FH6" s="49" t="str">
        <f t="shared" si="26"/>
        <v/>
      </c>
      <c r="FI6" s="49" t="str">
        <f t="shared" si="26"/>
        <v/>
      </c>
      <c r="FJ6" s="49" t="str">
        <f t="shared" si="26"/>
        <v/>
      </c>
      <c r="FK6" s="49" t="str">
        <f t="shared" si="26"/>
        <v/>
      </c>
      <c r="FL6" s="49">
        <f t="shared" si="26"/>
        <v>43261</v>
      </c>
      <c r="FM6" s="49">
        <f t="shared" si="26"/>
        <v>43262</v>
      </c>
      <c r="FN6" s="49" t="str">
        <f t="shared" si="26"/>
        <v/>
      </c>
      <c r="FO6" s="49" t="str">
        <f t="shared" si="26"/>
        <v/>
      </c>
      <c r="FP6" s="49" t="str">
        <f t="shared" si="26"/>
        <v/>
      </c>
      <c r="FQ6" s="49" t="str">
        <f t="shared" si="26"/>
        <v/>
      </c>
      <c r="FR6" s="49" t="str">
        <f t="shared" si="26"/>
        <v/>
      </c>
      <c r="FS6" s="49">
        <f t="shared" si="26"/>
        <v>43268</v>
      </c>
      <c r="FT6" s="49">
        <f t="shared" si="26"/>
        <v>43269</v>
      </c>
      <c r="FU6" s="49" t="str">
        <f t="shared" si="26"/>
        <v/>
      </c>
      <c r="FV6" s="49" t="str">
        <f t="shared" si="26"/>
        <v/>
      </c>
      <c r="FW6" s="49" t="str">
        <f t="shared" si="26"/>
        <v/>
      </c>
      <c r="FX6" s="49" t="str">
        <f t="shared" si="26"/>
        <v/>
      </c>
      <c r="FY6" s="49" t="str">
        <f t="shared" si="26"/>
        <v/>
      </c>
      <c r="FZ6" s="49">
        <f t="shared" si="26"/>
        <v>43275</v>
      </c>
      <c r="GA6" s="49">
        <f t="shared" si="26"/>
        <v>43276</v>
      </c>
      <c r="GB6" s="49" t="str">
        <f t="shared" si="26"/>
        <v/>
      </c>
      <c r="GC6" s="49" t="str">
        <f t="shared" si="26"/>
        <v/>
      </c>
      <c r="GD6" s="49" t="str">
        <f t="shared" si="26"/>
        <v/>
      </c>
      <c r="GE6" s="49" t="str">
        <f t="shared" si="26"/>
        <v/>
      </c>
      <c r="GF6" s="49" t="str">
        <f t="shared" si="26"/>
        <v/>
      </c>
      <c r="GG6" s="49">
        <f t="shared" si="26"/>
        <v>43282</v>
      </c>
      <c r="GH6" s="49">
        <f t="shared" si="26"/>
        <v>43283</v>
      </c>
      <c r="GI6" s="49" t="str">
        <f t="shared" si="26"/>
        <v/>
      </c>
      <c r="GJ6" s="49" t="str">
        <f t="shared" si="26"/>
        <v/>
      </c>
      <c r="GK6" s="49" t="str">
        <f t="shared" si="26"/>
        <v/>
      </c>
      <c r="GL6" s="49" t="str">
        <f t="shared" si="26"/>
        <v/>
      </c>
      <c r="GM6" s="49" t="str">
        <f t="shared" si="26"/>
        <v/>
      </c>
      <c r="GN6" s="49">
        <f t="shared" si="26"/>
        <v>43289</v>
      </c>
      <c r="GO6" s="49">
        <f t="shared" si="26"/>
        <v>43290</v>
      </c>
      <c r="GP6" s="49" t="str">
        <f t="shared" si="26"/>
        <v/>
      </c>
      <c r="GQ6" s="49" t="str">
        <f t="shared" si="26"/>
        <v/>
      </c>
      <c r="GR6" s="49" t="str">
        <f t="shared" si="26"/>
        <v/>
      </c>
      <c r="GS6" s="49" t="str">
        <f t="shared" si="27"/>
        <v/>
      </c>
      <c r="GT6" s="49" t="str">
        <f t="shared" si="27"/>
        <v/>
      </c>
      <c r="GU6" s="49">
        <f t="shared" si="27"/>
        <v>43296</v>
      </c>
      <c r="GV6" s="49">
        <f t="shared" si="27"/>
        <v>43297</v>
      </c>
      <c r="GW6" s="49" t="str">
        <f t="shared" si="27"/>
        <v/>
      </c>
      <c r="GX6" s="49" t="str">
        <f t="shared" si="27"/>
        <v/>
      </c>
      <c r="GY6" s="49" t="str">
        <f t="shared" si="27"/>
        <v/>
      </c>
      <c r="GZ6" s="49" t="str">
        <f t="shared" si="27"/>
        <v/>
      </c>
      <c r="HA6" s="49" t="str">
        <f t="shared" si="27"/>
        <v/>
      </c>
      <c r="HB6" s="49">
        <f t="shared" si="27"/>
        <v>43303</v>
      </c>
      <c r="HC6" s="49">
        <f t="shared" si="27"/>
        <v>43304</v>
      </c>
      <c r="HD6" s="49" t="str">
        <f t="shared" si="27"/>
        <v/>
      </c>
      <c r="HE6" s="49" t="str">
        <f t="shared" si="27"/>
        <v/>
      </c>
      <c r="HF6" s="49" t="str">
        <f t="shared" si="27"/>
        <v/>
      </c>
      <c r="HG6" s="49" t="str">
        <f t="shared" si="27"/>
        <v/>
      </c>
      <c r="HH6" s="49" t="str">
        <f t="shared" si="27"/>
        <v/>
      </c>
      <c r="HI6" s="49">
        <f t="shared" si="27"/>
        <v>43310</v>
      </c>
      <c r="HJ6" s="49">
        <f t="shared" si="27"/>
        <v>43311</v>
      </c>
      <c r="HK6" s="49" t="str">
        <f t="shared" si="27"/>
        <v/>
      </c>
      <c r="HL6" s="49" t="str">
        <f t="shared" si="27"/>
        <v/>
      </c>
      <c r="HM6" s="49" t="str">
        <f t="shared" si="27"/>
        <v/>
      </c>
      <c r="HN6" s="49" t="str">
        <f t="shared" si="27"/>
        <v/>
      </c>
      <c r="HO6" s="49" t="str">
        <f t="shared" si="27"/>
        <v/>
      </c>
      <c r="HP6" s="49">
        <f t="shared" si="27"/>
        <v>43317</v>
      </c>
      <c r="HQ6" s="49">
        <f t="shared" si="27"/>
        <v>43318</v>
      </c>
      <c r="HR6" s="49" t="str">
        <f t="shared" si="27"/>
        <v/>
      </c>
      <c r="HS6" s="49" t="str">
        <f t="shared" si="27"/>
        <v/>
      </c>
      <c r="HT6" s="49" t="str">
        <f t="shared" si="27"/>
        <v/>
      </c>
      <c r="HU6" s="49" t="str">
        <f t="shared" si="27"/>
        <v/>
      </c>
      <c r="HV6" s="49" t="str">
        <f t="shared" si="27"/>
        <v/>
      </c>
      <c r="HW6" s="49">
        <f t="shared" si="27"/>
        <v>43324</v>
      </c>
      <c r="HX6" s="49">
        <f t="shared" si="27"/>
        <v>43325</v>
      </c>
      <c r="HY6" s="49" t="str">
        <f t="shared" si="27"/>
        <v/>
      </c>
      <c r="HZ6" s="49" t="str">
        <f t="shared" si="27"/>
        <v/>
      </c>
      <c r="IA6" s="49" t="str">
        <f t="shared" si="27"/>
        <v/>
      </c>
      <c r="IB6" s="49" t="str">
        <f t="shared" si="27"/>
        <v/>
      </c>
      <c r="IC6" s="49" t="str">
        <f t="shared" si="27"/>
        <v/>
      </c>
      <c r="ID6" s="49">
        <f t="shared" si="27"/>
        <v>43331</v>
      </c>
      <c r="IE6" s="49">
        <f t="shared" si="27"/>
        <v>43332</v>
      </c>
      <c r="IF6" s="49" t="str">
        <f t="shared" si="27"/>
        <v/>
      </c>
      <c r="IG6" s="49" t="str">
        <f t="shared" si="27"/>
        <v/>
      </c>
      <c r="IH6" s="49" t="str">
        <f t="shared" si="27"/>
        <v/>
      </c>
      <c r="II6" s="49" t="str">
        <f t="shared" si="27"/>
        <v/>
      </c>
      <c r="IJ6" s="49" t="str">
        <f t="shared" si="27"/>
        <v/>
      </c>
      <c r="IK6" s="49">
        <f t="shared" si="27"/>
        <v>43338</v>
      </c>
      <c r="IL6" s="49">
        <f t="shared" si="27"/>
        <v>43339</v>
      </c>
      <c r="IM6" s="49" t="str">
        <f t="shared" si="27"/>
        <v/>
      </c>
      <c r="IN6" s="49" t="str">
        <f t="shared" si="27"/>
        <v/>
      </c>
      <c r="IO6" s="49" t="str">
        <f t="shared" si="27"/>
        <v/>
      </c>
      <c r="IP6" s="49" t="str">
        <f t="shared" si="27"/>
        <v/>
      </c>
      <c r="IQ6" s="49" t="str">
        <f t="shared" si="27"/>
        <v/>
      </c>
      <c r="IR6" s="49">
        <f t="shared" si="27"/>
        <v>43345</v>
      </c>
      <c r="IS6" s="49">
        <f t="shared" si="27"/>
        <v>43346</v>
      </c>
      <c r="IT6" s="49" t="str">
        <f t="shared" si="27"/>
        <v/>
      </c>
      <c r="IU6" s="49" t="str">
        <f t="shared" si="27"/>
        <v/>
      </c>
      <c r="IV6" s="49" t="str">
        <f t="shared" si="27"/>
        <v/>
      </c>
      <c r="IW6" s="49" t="str">
        <f t="shared" si="27"/>
        <v/>
      </c>
      <c r="IX6" s="49" t="str">
        <f t="shared" si="27"/>
        <v/>
      </c>
      <c r="IY6" s="49">
        <f t="shared" si="27"/>
        <v>43352</v>
      </c>
      <c r="IZ6" s="49">
        <f t="shared" si="27"/>
        <v>43353</v>
      </c>
      <c r="JA6" s="49" t="str">
        <f t="shared" si="27"/>
        <v/>
      </c>
      <c r="JB6" s="49" t="str">
        <f t="shared" si="27"/>
        <v/>
      </c>
      <c r="JC6" s="49" t="str">
        <f t="shared" si="27"/>
        <v/>
      </c>
      <c r="JD6" s="49" t="str">
        <f t="shared" si="27"/>
        <v/>
      </c>
      <c r="JE6" s="49" t="str">
        <f t="shared" si="28"/>
        <v/>
      </c>
      <c r="JF6" s="49">
        <f t="shared" si="28"/>
        <v>43359</v>
      </c>
      <c r="JG6" s="49">
        <f t="shared" si="28"/>
        <v>43360</v>
      </c>
      <c r="JH6" s="49" t="str">
        <f t="shared" si="28"/>
        <v/>
      </c>
      <c r="JI6" s="49" t="str">
        <f t="shared" si="28"/>
        <v/>
      </c>
      <c r="JJ6" s="49" t="str">
        <f t="shared" si="28"/>
        <v/>
      </c>
      <c r="JK6" s="49" t="str">
        <f t="shared" si="28"/>
        <v/>
      </c>
      <c r="JL6" s="49" t="str">
        <f t="shared" si="28"/>
        <v/>
      </c>
      <c r="JM6" s="49">
        <f t="shared" si="28"/>
        <v>43366</v>
      </c>
      <c r="JN6" s="49">
        <f t="shared" si="28"/>
        <v>43367</v>
      </c>
      <c r="JO6" s="49" t="str">
        <f t="shared" si="28"/>
        <v/>
      </c>
      <c r="JP6" s="49" t="str">
        <f t="shared" si="28"/>
        <v/>
      </c>
      <c r="JQ6" s="49" t="str">
        <f t="shared" si="28"/>
        <v/>
      </c>
      <c r="JR6" s="49" t="str">
        <f t="shared" si="28"/>
        <v/>
      </c>
      <c r="JS6" s="49" t="str">
        <f t="shared" si="28"/>
        <v/>
      </c>
      <c r="JT6" s="49">
        <f t="shared" si="28"/>
        <v>43373</v>
      </c>
      <c r="JU6" s="49">
        <f t="shared" si="28"/>
        <v>43374</v>
      </c>
      <c r="JV6" s="49" t="str">
        <f t="shared" si="28"/>
        <v/>
      </c>
      <c r="JW6" s="49" t="str">
        <f t="shared" si="28"/>
        <v/>
      </c>
      <c r="JX6" s="49" t="str">
        <f t="shared" si="28"/>
        <v/>
      </c>
      <c r="JY6" s="49" t="str">
        <f t="shared" si="28"/>
        <v/>
      </c>
      <c r="JZ6" s="49" t="str">
        <f t="shared" si="28"/>
        <v/>
      </c>
      <c r="KA6" s="49">
        <f t="shared" si="28"/>
        <v>43380</v>
      </c>
      <c r="KB6" s="49">
        <f t="shared" si="28"/>
        <v>43381</v>
      </c>
      <c r="KC6" s="49" t="str">
        <f t="shared" si="28"/>
        <v/>
      </c>
      <c r="KD6" s="49" t="str">
        <f t="shared" si="28"/>
        <v/>
      </c>
      <c r="KE6" s="49" t="str">
        <f t="shared" si="28"/>
        <v/>
      </c>
      <c r="KF6" s="49" t="str">
        <f t="shared" si="28"/>
        <v/>
      </c>
      <c r="KG6" s="49" t="str">
        <f t="shared" si="28"/>
        <v/>
      </c>
      <c r="KH6" s="49">
        <f t="shared" si="28"/>
        <v>43387</v>
      </c>
      <c r="KI6" s="49">
        <f t="shared" si="28"/>
        <v>43388</v>
      </c>
      <c r="KJ6" s="49" t="str">
        <f t="shared" si="28"/>
        <v/>
      </c>
      <c r="KK6" s="49" t="str">
        <f t="shared" si="28"/>
        <v/>
      </c>
      <c r="KL6" s="49" t="str">
        <f t="shared" si="28"/>
        <v/>
      </c>
      <c r="KM6" s="49" t="str">
        <f t="shared" si="28"/>
        <v/>
      </c>
      <c r="KN6" s="49" t="str">
        <f t="shared" si="28"/>
        <v/>
      </c>
      <c r="KO6" s="49">
        <f t="shared" si="28"/>
        <v>43394</v>
      </c>
      <c r="KP6" s="49">
        <f t="shared" si="28"/>
        <v>43395</v>
      </c>
      <c r="KQ6" s="49" t="str">
        <f t="shared" si="28"/>
        <v/>
      </c>
      <c r="KR6" s="49" t="str">
        <f t="shared" si="28"/>
        <v/>
      </c>
      <c r="KS6" s="49" t="str">
        <f t="shared" si="28"/>
        <v/>
      </c>
      <c r="KT6" s="49" t="str">
        <f t="shared" si="28"/>
        <v/>
      </c>
      <c r="KU6" s="49" t="str">
        <f t="shared" si="28"/>
        <v/>
      </c>
      <c r="KV6" s="49">
        <f t="shared" si="28"/>
        <v>43401</v>
      </c>
      <c r="KW6" s="49">
        <f t="shared" si="28"/>
        <v>43402</v>
      </c>
      <c r="KX6" s="49" t="str">
        <f t="shared" si="28"/>
        <v/>
      </c>
      <c r="KY6" s="49" t="str">
        <f t="shared" si="28"/>
        <v/>
      </c>
      <c r="KZ6" s="49" t="str">
        <f t="shared" si="28"/>
        <v/>
      </c>
      <c r="LA6" s="49" t="str">
        <f t="shared" si="28"/>
        <v/>
      </c>
      <c r="LB6" s="49" t="str">
        <f t="shared" si="28"/>
        <v/>
      </c>
      <c r="LC6" s="49">
        <f t="shared" si="28"/>
        <v>43408</v>
      </c>
      <c r="LD6" s="49">
        <f t="shared" si="28"/>
        <v>43409</v>
      </c>
      <c r="LE6" s="49" t="str">
        <f t="shared" si="28"/>
        <v/>
      </c>
      <c r="LF6" s="49" t="str">
        <f t="shared" si="28"/>
        <v/>
      </c>
      <c r="LG6" s="49" t="str">
        <f t="shared" si="28"/>
        <v/>
      </c>
      <c r="LH6" s="49" t="str">
        <f t="shared" si="28"/>
        <v/>
      </c>
      <c r="LI6" s="49" t="str">
        <f t="shared" si="28"/>
        <v/>
      </c>
      <c r="LJ6" s="49">
        <f t="shared" si="28"/>
        <v>43415</v>
      </c>
      <c r="LK6" s="49">
        <f t="shared" si="28"/>
        <v>43416</v>
      </c>
      <c r="LL6" s="49" t="str">
        <f t="shared" si="28"/>
        <v/>
      </c>
      <c r="LM6" s="49" t="str">
        <f t="shared" si="28"/>
        <v/>
      </c>
      <c r="LN6" s="49" t="str">
        <f t="shared" si="28"/>
        <v/>
      </c>
      <c r="LO6" s="49" t="str">
        <f t="shared" si="28"/>
        <v/>
      </c>
      <c r="LP6" s="49" t="str">
        <f t="shared" si="28"/>
        <v/>
      </c>
      <c r="LQ6" s="49">
        <f t="shared" si="29"/>
        <v>43422</v>
      </c>
      <c r="LR6" s="49">
        <f t="shared" si="29"/>
        <v>43423</v>
      </c>
      <c r="LS6" s="49" t="str">
        <f t="shared" si="29"/>
        <v/>
      </c>
      <c r="LT6" s="49" t="str">
        <f t="shared" si="29"/>
        <v/>
      </c>
      <c r="LU6" s="49" t="str">
        <f t="shared" si="29"/>
        <v/>
      </c>
      <c r="LV6" s="49" t="str">
        <f t="shared" si="29"/>
        <v/>
      </c>
      <c r="LW6" s="49" t="str">
        <f t="shared" si="29"/>
        <v/>
      </c>
      <c r="LX6" s="49">
        <f t="shared" si="29"/>
        <v>43429</v>
      </c>
      <c r="LY6" s="49">
        <f t="shared" si="29"/>
        <v>43430</v>
      </c>
      <c r="LZ6" s="49" t="str">
        <f t="shared" si="29"/>
        <v/>
      </c>
      <c r="MA6" s="49" t="str">
        <f t="shared" si="29"/>
        <v/>
      </c>
      <c r="MB6" s="49" t="str">
        <f t="shared" si="29"/>
        <v/>
      </c>
      <c r="MC6" s="49" t="str">
        <f t="shared" si="29"/>
        <v/>
      </c>
      <c r="MD6" s="49" t="str">
        <f t="shared" si="29"/>
        <v/>
      </c>
      <c r="ME6" s="49">
        <f t="shared" si="29"/>
        <v>43436</v>
      </c>
      <c r="MF6" s="49">
        <f t="shared" si="29"/>
        <v>43437</v>
      </c>
      <c r="MG6" s="49" t="str">
        <f t="shared" si="29"/>
        <v/>
      </c>
      <c r="MH6" s="49" t="str">
        <f t="shared" si="29"/>
        <v/>
      </c>
      <c r="MI6" s="49" t="str">
        <f t="shared" si="29"/>
        <v/>
      </c>
      <c r="MJ6" s="49" t="str">
        <f t="shared" si="29"/>
        <v/>
      </c>
      <c r="MK6" s="49" t="str">
        <f t="shared" si="29"/>
        <v/>
      </c>
      <c r="ML6" s="49">
        <f t="shared" si="29"/>
        <v>43443</v>
      </c>
      <c r="MM6" s="49">
        <f t="shared" si="29"/>
        <v>43444</v>
      </c>
      <c r="MN6" s="49" t="str">
        <f t="shared" si="29"/>
        <v/>
      </c>
      <c r="MO6" s="49" t="str">
        <f t="shared" si="29"/>
        <v/>
      </c>
      <c r="MP6" s="49" t="str">
        <f t="shared" si="29"/>
        <v/>
      </c>
      <c r="MQ6" s="49" t="str">
        <f t="shared" si="29"/>
        <v/>
      </c>
      <c r="MR6" s="49" t="str">
        <f t="shared" si="29"/>
        <v/>
      </c>
      <c r="MS6" s="49">
        <f t="shared" si="29"/>
        <v>43450</v>
      </c>
      <c r="MT6" s="49">
        <f t="shared" si="29"/>
        <v>43451</v>
      </c>
      <c r="MU6" s="49" t="str">
        <f t="shared" si="29"/>
        <v/>
      </c>
      <c r="MV6" s="49" t="str">
        <f t="shared" si="29"/>
        <v/>
      </c>
      <c r="MW6" s="49" t="str">
        <f t="shared" si="29"/>
        <v/>
      </c>
      <c r="MX6" s="49" t="str">
        <f t="shared" si="29"/>
        <v/>
      </c>
      <c r="MY6" s="49" t="str">
        <f t="shared" si="29"/>
        <v/>
      </c>
      <c r="MZ6" s="49">
        <f t="shared" si="29"/>
        <v>43457</v>
      </c>
      <c r="NA6" s="49">
        <f t="shared" si="29"/>
        <v>43458</v>
      </c>
      <c r="NB6" s="49" t="str">
        <f t="shared" si="29"/>
        <v/>
      </c>
      <c r="NC6" s="49" t="str">
        <f t="shared" si="29"/>
        <v/>
      </c>
      <c r="ND6" s="49" t="str">
        <f t="shared" si="29"/>
        <v/>
      </c>
      <c r="NE6" s="49" t="str">
        <f t="shared" si="29"/>
        <v/>
      </c>
      <c r="NF6" s="49" t="str">
        <f t="shared" si="29"/>
        <v/>
      </c>
      <c r="NG6" s="49">
        <f t="shared" si="29"/>
        <v>43464</v>
      </c>
      <c r="NH6" s="49">
        <f t="shared" si="29"/>
        <v>43465</v>
      </c>
      <c r="NI6" s="49" t="str">
        <f t="shared" si="29"/>
        <v/>
      </c>
      <c r="NJ6" s="49" t="str">
        <f t="shared" si="29"/>
        <v/>
      </c>
      <c r="NK6" s="49" t="str">
        <f t="shared" si="29"/>
        <v/>
      </c>
      <c r="NL6" s="49" t="str">
        <f t="shared" si="29"/>
        <v/>
      </c>
      <c r="NM6" s="49" t="str">
        <f t="shared" si="29"/>
        <v/>
      </c>
      <c r="NN6" s="49">
        <f t="shared" si="29"/>
        <v>43471</v>
      </c>
      <c r="NO6" s="49">
        <f t="shared" si="29"/>
        <v>43472</v>
      </c>
      <c r="NP6" s="49" t="str">
        <f t="shared" si="29"/>
        <v/>
      </c>
      <c r="NQ6" s="49" t="str">
        <f t="shared" si="29"/>
        <v/>
      </c>
      <c r="NR6" s="49" t="str">
        <f t="shared" si="29"/>
        <v/>
      </c>
      <c r="NS6" s="49" t="str">
        <f t="shared" si="29"/>
        <v/>
      </c>
      <c r="NT6" s="49" t="str">
        <f t="shared" si="29"/>
        <v/>
      </c>
      <c r="NU6" s="49">
        <f t="shared" si="29"/>
        <v>43478</v>
      </c>
      <c r="NV6" s="49">
        <f t="shared" si="29"/>
        <v>43479</v>
      </c>
      <c r="NW6" s="49" t="str">
        <f t="shared" si="29"/>
        <v/>
      </c>
      <c r="NX6" s="49" t="str">
        <f t="shared" si="29"/>
        <v/>
      </c>
      <c r="NY6" s="49" t="str">
        <f t="shared" si="29"/>
        <v/>
      </c>
      <c r="NZ6" s="49" t="str">
        <f t="shared" si="29"/>
        <v/>
      </c>
      <c r="OA6" s="49" t="str">
        <f t="shared" si="29"/>
        <v/>
      </c>
      <c r="OB6" s="49">
        <f t="shared" si="29"/>
        <v>43485</v>
      </c>
      <c r="OC6">
        <v>2</v>
      </c>
    </row>
    <row r="7" spans="1:486">
      <c r="A7" s="214" t="s">
        <v>232</v>
      </c>
      <c r="B7" s="215" t="s">
        <v>232</v>
      </c>
      <c r="C7" s="12" t="s">
        <v>907</v>
      </c>
      <c r="D7" s="12" t="s">
        <v>217</v>
      </c>
      <c r="E7" s="12" t="s">
        <v>908</v>
      </c>
      <c r="F7" s="12"/>
      <c r="H7" s="49">
        <f t="shared" si="30"/>
        <v>43101</v>
      </c>
      <c r="I7" s="49" t="str">
        <f t="shared" si="24"/>
        <v/>
      </c>
      <c r="J7" s="49">
        <f t="shared" si="24"/>
        <v>43103</v>
      </c>
      <c r="K7" s="49">
        <f t="shared" si="24"/>
        <v>43104</v>
      </c>
      <c r="L7" s="49" t="str">
        <f t="shared" si="24"/>
        <v/>
      </c>
      <c r="M7" s="49">
        <f t="shared" si="24"/>
        <v>43106</v>
      </c>
      <c r="N7" s="49" t="str">
        <f t="shared" si="24"/>
        <v/>
      </c>
      <c r="O7" s="49">
        <f t="shared" si="24"/>
        <v>43108</v>
      </c>
      <c r="P7" s="49" t="str">
        <f t="shared" si="24"/>
        <v/>
      </c>
      <c r="Q7" s="49">
        <f t="shared" si="24"/>
        <v>43110</v>
      </c>
      <c r="R7" s="49">
        <f t="shared" si="24"/>
        <v>43111</v>
      </c>
      <c r="S7" s="49" t="str">
        <f t="shared" si="24"/>
        <v/>
      </c>
      <c r="T7" s="49">
        <f t="shared" si="24"/>
        <v>43113</v>
      </c>
      <c r="U7" s="49" t="str">
        <f t="shared" si="24"/>
        <v/>
      </c>
      <c r="V7" s="49">
        <f t="shared" si="24"/>
        <v>43115</v>
      </c>
      <c r="W7" s="49" t="str">
        <f t="shared" si="24"/>
        <v/>
      </c>
      <c r="X7" s="49">
        <f t="shared" si="24"/>
        <v>43117</v>
      </c>
      <c r="Y7" s="49">
        <f t="shared" si="24"/>
        <v>43118</v>
      </c>
      <c r="Z7" s="49" t="str">
        <f t="shared" si="24"/>
        <v/>
      </c>
      <c r="AA7" s="49">
        <f t="shared" si="24"/>
        <v>43120</v>
      </c>
      <c r="AB7" s="49" t="str">
        <f t="shared" si="24"/>
        <v/>
      </c>
      <c r="AC7" s="49">
        <f t="shared" si="24"/>
        <v>43122</v>
      </c>
      <c r="AD7" s="49" t="str">
        <f t="shared" si="24"/>
        <v/>
      </c>
      <c r="AE7" s="49">
        <f t="shared" si="24"/>
        <v>43124</v>
      </c>
      <c r="AF7" s="49">
        <f t="shared" si="24"/>
        <v>43125</v>
      </c>
      <c r="AG7" s="49" t="str">
        <f t="shared" si="24"/>
        <v/>
      </c>
      <c r="AH7" s="49">
        <f t="shared" si="24"/>
        <v>43127</v>
      </c>
      <c r="AI7" s="49" t="str">
        <f t="shared" si="24"/>
        <v/>
      </c>
      <c r="AJ7" s="49">
        <f t="shared" si="24"/>
        <v>43129</v>
      </c>
      <c r="AK7" s="49" t="str">
        <f t="shared" si="24"/>
        <v/>
      </c>
      <c r="AL7" s="49">
        <f t="shared" si="24"/>
        <v>43131</v>
      </c>
      <c r="AM7" s="49">
        <f t="shared" si="24"/>
        <v>43132</v>
      </c>
      <c r="AN7" s="49" t="str">
        <f t="shared" si="24"/>
        <v/>
      </c>
      <c r="AO7" s="49">
        <f t="shared" si="24"/>
        <v>43134</v>
      </c>
      <c r="AP7" s="49" t="str">
        <f t="shared" si="24"/>
        <v/>
      </c>
      <c r="AQ7" s="49">
        <f t="shared" si="24"/>
        <v>43136</v>
      </c>
      <c r="AR7" s="49" t="str">
        <f t="shared" si="24"/>
        <v/>
      </c>
      <c r="AS7" s="49">
        <f t="shared" si="24"/>
        <v>43138</v>
      </c>
      <c r="AT7" s="49">
        <f t="shared" si="24"/>
        <v>43139</v>
      </c>
      <c r="AU7" s="49" t="str">
        <f t="shared" si="24"/>
        <v/>
      </c>
      <c r="AV7" s="49">
        <f t="shared" si="24"/>
        <v>43141</v>
      </c>
      <c r="AW7" s="49" t="str">
        <f t="shared" si="24"/>
        <v/>
      </c>
      <c r="AX7" s="49">
        <f t="shared" si="24"/>
        <v>43143</v>
      </c>
      <c r="AY7" s="49" t="str">
        <f t="shared" si="24"/>
        <v/>
      </c>
      <c r="AZ7" s="49">
        <f t="shared" si="24"/>
        <v>43145</v>
      </c>
      <c r="BA7" s="49">
        <f t="shared" si="24"/>
        <v>43146</v>
      </c>
      <c r="BB7" s="49" t="str">
        <f t="shared" si="24"/>
        <v/>
      </c>
      <c r="BC7" s="49">
        <f t="shared" si="24"/>
        <v>43148</v>
      </c>
      <c r="BD7" s="49" t="str">
        <f t="shared" si="24"/>
        <v/>
      </c>
      <c r="BE7" s="49">
        <f t="shared" si="24"/>
        <v>43150</v>
      </c>
      <c r="BF7" s="49" t="str">
        <f t="shared" si="24"/>
        <v/>
      </c>
      <c r="BG7" s="49">
        <f t="shared" si="24"/>
        <v>43152</v>
      </c>
      <c r="BH7" s="49">
        <f t="shared" si="24"/>
        <v>43153</v>
      </c>
      <c r="BI7" s="49" t="str">
        <f t="shared" si="24"/>
        <v/>
      </c>
      <c r="BJ7" s="49">
        <f t="shared" si="24"/>
        <v>43155</v>
      </c>
      <c r="BK7" s="49" t="str">
        <f t="shared" si="24"/>
        <v/>
      </c>
      <c r="BL7" s="49">
        <f t="shared" si="24"/>
        <v>43157</v>
      </c>
      <c r="BM7" s="49" t="str">
        <f t="shared" si="24"/>
        <v/>
      </c>
      <c r="BN7" s="49">
        <f t="shared" si="24"/>
        <v>43159</v>
      </c>
      <c r="BO7" s="49">
        <f t="shared" si="24"/>
        <v>43160</v>
      </c>
      <c r="BP7" s="49" t="str">
        <f t="shared" si="24"/>
        <v/>
      </c>
      <c r="BQ7" s="49">
        <f t="shared" si="24"/>
        <v>43162</v>
      </c>
      <c r="BR7" s="49" t="str">
        <f t="shared" si="24"/>
        <v/>
      </c>
      <c r="BS7" s="49">
        <f t="shared" si="24"/>
        <v>43164</v>
      </c>
      <c r="BT7" s="49" t="str">
        <f t="shared" si="24"/>
        <v/>
      </c>
      <c r="BU7" s="49">
        <f t="shared" si="25"/>
        <v>43166</v>
      </c>
      <c r="BV7" s="49">
        <f t="shared" si="25"/>
        <v>43167</v>
      </c>
      <c r="BW7" s="49" t="str">
        <f t="shared" si="25"/>
        <v/>
      </c>
      <c r="BX7" s="49">
        <f t="shared" si="25"/>
        <v>43169</v>
      </c>
      <c r="BY7" s="49" t="str">
        <f t="shared" si="25"/>
        <v/>
      </c>
      <c r="BZ7" s="49">
        <f t="shared" si="25"/>
        <v>43171</v>
      </c>
      <c r="CA7" s="49" t="str">
        <f t="shared" si="25"/>
        <v/>
      </c>
      <c r="CB7" s="49">
        <f t="shared" si="25"/>
        <v>43173</v>
      </c>
      <c r="CC7" s="49">
        <f t="shared" si="25"/>
        <v>43174</v>
      </c>
      <c r="CD7" s="49" t="str">
        <f t="shared" si="25"/>
        <v/>
      </c>
      <c r="CE7" s="49">
        <f t="shared" si="25"/>
        <v>43176</v>
      </c>
      <c r="CF7" s="49" t="str">
        <f t="shared" si="25"/>
        <v/>
      </c>
      <c r="CG7" s="49">
        <f t="shared" si="25"/>
        <v>43178</v>
      </c>
      <c r="CH7" s="49" t="str">
        <f t="shared" si="25"/>
        <v/>
      </c>
      <c r="CI7" s="49">
        <f t="shared" si="25"/>
        <v>43180</v>
      </c>
      <c r="CJ7" s="49">
        <f t="shared" si="25"/>
        <v>43181</v>
      </c>
      <c r="CK7" s="49" t="str">
        <f t="shared" si="25"/>
        <v/>
      </c>
      <c r="CL7" s="49">
        <f t="shared" si="25"/>
        <v>43183</v>
      </c>
      <c r="CM7" s="49" t="str">
        <f t="shared" si="25"/>
        <v/>
      </c>
      <c r="CN7" s="49">
        <f t="shared" si="25"/>
        <v>43185</v>
      </c>
      <c r="CO7" s="49" t="str">
        <f t="shared" si="25"/>
        <v/>
      </c>
      <c r="CP7" s="49">
        <f t="shared" si="25"/>
        <v>43187</v>
      </c>
      <c r="CQ7" s="49">
        <f t="shared" si="25"/>
        <v>43188</v>
      </c>
      <c r="CR7" s="49" t="str">
        <f t="shared" si="25"/>
        <v/>
      </c>
      <c r="CS7" s="49">
        <f t="shared" si="25"/>
        <v>43190</v>
      </c>
      <c r="CT7" s="49" t="str">
        <f t="shared" si="25"/>
        <v/>
      </c>
      <c r="CU7" s="49">
        <f t="shared" si="25"/>
        <v>43192</v>
      </c>
      <c r="CV7" s="49" t="str">
        <f t="shared" si="25"/>
        <v/>
      </c>
      <c r="CW7" s="49">
        <f t="shared" si="25"/>
        <v>43194</v>
      </c>
      <c r="CX7" s="49">
        <f t="shared" si="25"/>
        <v>43195</v>
      </c>
      <c r="CY7" s="49" t="str">
        <f t="shared" si="25"/>
        <v/>
      </c>
      <c r="CZ7" s="49">
        <f t="shared" si="25"/>
        <v>43197</v>
      </c>
      <c r="DA7" s="49" t="str">
        <f t="shared" si="25"/>
        <v/>
      </c>
      <c r="DB7" s="49">
        <f t="shared" si="25"/>
        <v>43199</v>
      </c>
      <c r="DC7" s="49" t="str">
        <f t="shared" si="25"/>
        <v/>
      </c>
      <c r="DD7" s="49">
        <f t="shared" si="25"/>
        <v>43201</v>
      </c>
      <c r="DE7" s="49">
        <f t="shared" si="25"/>
        <v>43202</v>
      </c>
      <c r="DF7" s="49" t="str">
        <f t="shared" si="25"/>
        <v/>
      </c>
      <c r="DG7" s="49">
        <f t="shared" si="25"/>
        <v>43204</v>
      </c>
      <c r="DH7" s="49" t="str">
        <f t="shared" si="25"/>
        <v/>
      </c>
      <c r="DI7" s="49">
        <f t="shared" si="25"/>
        <v>43206</v>
      </c>
      <c r="DJ7" s="49" t="str">
        <f t="shared" si="25"/>
        <v/>
      </c>
      <c r="DK7" s="49">
        <f t="shared" si="25"/>
        <v>43208</v>
      </c>
      <c r="DL7" s="49">
        <f t="shared" si="25"/>
        <v>43209</v>
      </c>
      <c r="DM7" s="49" t="str">
        <f t="shared" si="25"/>
        <v/>
      </c>
      <c r="DN7" s="49">
        <f t="shared" si="25"/>
        <v>43211</v>
      </c>
      <c r="DO7" s="49" t="str">
        <f t="shared" si="25"/>
        <v/>
      </c>
      <c r="DP7" s="49">
        <f t="shared" si="25"/>
        <v>43213</v>
      </c>
      <c r="DQ7" s="49" t="str">
        <f t="shared" si="25"/>
        <v/>
      </c>
      <c r="DR7" s="49">
        <f t="shared" si="25"/>
        <v>43215</v>
      </c>
      <c r="DS7" s="49">
        <f t="shared" si="25"/>
        <v>43216</v>
      </c>
      <c r="DT7" s="49" t="str">
        <f t="shared" si="25"/>
        <v/>
      </c>
      <c r="DU7" s="49">
        <f t="shared" si="25"/>
        <v>43218</v>
      </c>
      <c r="DV7" s="49" t="str">
        <f t="shared" si="25"/>
        <v/>
      </c>
      <c r="DW7" s="49">
        <f t="shared" si="25"/>
        <v>43220</v>
      </c>
      <c r="DX7" s="49" t="str">
        <f t="shared" si="25"/>
        <v/>
      </c>
      <c r="DY7" s="49">
        <f t="shared" si="25"/>
        <v>43222</v>
      </c>
      <c r="DZ7" s="49">
        <f t="shared" si="25"/>
        <v>43223</v>
      </c>
      <c r="EA7" s="49" t="str">
        <f t="shared" si="25"/>
        <v/>
      </c>
      <c r="EB7" s="49">
        <f t="shared" si="25"/>
        <v>43225</v>
      </c>
      <c r="EC7" s="49" t="str">
        <f t="shared" si="25"/>
        <v/>
      </c>
      <c r="ED7" s="49">
        <f t="shared" si="25"/>
        <v>43227</v>
      </c>
      <c r="EE7" s="49" t="str">
        <f t="shared" si="25"/>
        <v/>
      </c>
      <c r="EF7" s="49">
        <f t="shared" si="25"/>
        <v>43229</v>
      </c>
      <c r="EG7" s="49">
        <f t="shared" si="26"/>
        <v>43230</v>
      </c>
      <c r="EH7" s="49" t="str">
        <f t="shared" si="26"/>
        <v/>
      </c>
      <c r="EI7" s="49">
        <f t="shared" si="26"/>
        <v>43232</v>
      </c>
      <c r="EJ7" s="49" t="str">
        <f t="shared" si="26"/>
        <v/>
      </c>
      <c r="EK7" s="49">
        <f t="shared" si="26"/>
        <v>43234</v>
      </c>
      <c r="EL7" s="49" t="str">
        <f t="shared" si="26"/>
        <v/>
      </c>
      <c r="EM7" s="49">
        <f t="shared" si="26"/>
        <v>43236</v>
      </c>
      <c r="EN7" s="49">
        <f t="shared" si="26"/>
        <v>43237</v>
      </c>
      <c r="EO7" s="49" t="str">
        <f t="shared" si="26"/>
        <v/>
      </c>
      <c r="EP7" s="49">
        <f t="shared" si="26"/>
        <v>43239</v>
      </c>
      <c r="EQ7" s="49" t="str">
        <f t="shared" si="26"/>
        <v/>
      </c>
      <c r="ER7" s="49">
        <f t="shared" si="26"/>
        <v>43241</v>
      </c>
      <c r="ES7" s="49" t="str">
        <f t="shared" si="26"/>
        <v/>
      </c>
      <c r="ET7" s="49">
        <f t="shared" si="26"/>
        <v>43243</v>
      </c>
      <c r="EU7" s="49">
        <f t="shared" si="26"/>
        <v>43244</v>
      </c>
      <c r="EV7" s="49" t="str">
        <f t="shared" si="26"/>
        <v/>
      </c>
      <c r="EW7" s="49">
        <f t="shared" si="26"/>
        <v>43246</v>
      </c>
      <c r="EX7" s="49" t="str">
        <f t="shared" si="26"/>
        <v/>
      </c>
      <c r="EY7" s="49">
        <f t="shared" si="26"/>
        <v>43248</v>
      </c>
      <c r="EZ7" s="49" t="str">
        <f t="shared" si="26"/>
        <v/>
      </c>
      <c r="FA7" s="49">
        <f t="shared" si="26"/>
        <v>43250</v>
      </c>
      <c r="FB7" s="49">
        <f t="shared" si="26"/>
        <v>43251</v>
      </c>
      <c r="FC7" s="49" t="str">
        <f t="shared" si="26"/>
        <v/>
      </c>
      <c r="FD7" s="49">
        <f t="shared" si="26"/>
        <v>43253</v>
      </c>
      <c r="FE7" s="49" t="str">
        <f t="shared" si="26"/>
        <v/>
      </c>
      <c r="FF7" s="49">
        <f t="shared" si="26"/>
        <v>43255</v>
      </c>
      <c r="FG7" s="49" t="str">
        <f t="shared" si="26"/>
        <v/>
      </c>
      <c r="FH7" s="49">
        <f t="shared" si="26"/>
        <v>43257</v>
      </c>
      <c r="FI7" s="49">
        <f t="shared" si="26"/>
        <v>43258</v>
      </c>
      <c r="FJ7" s="49" t="str">
        <f t="shared" si="26"/>
        <v/>
      </c>
      <c r="FK7" s="49">
        <f t="shared" si="26"/>
        <v>43260</v>
      </c>
      <c r="FL7" s="49" t="str">
        <f t="shared" si="26"/>
        <v/>
      </c>
      <c r="FM7" s="49">
        <f t="shared" si="26"/>
        <v>43262</v>
      </c>
      <c r="FN7" s="49" t="str">
        <f t="shared" si="26"/>
        <v/>
      </c>
      <c r="FO7" s="49">
        <f t="shared" si="26"/>
        <v>43264</v>
      </c>
      <c r="FP7" s="49">
        <f t="shared" si="26"/>
        <v>43265</v>
      </c>
      <c r="FQ7" s="49" t="str">
        <f t="shared" si="26"/>
        <v/>
      </c>
      <c r="FR7" s="49">
        <f t="shared" si="26"/>
        <v>43267</v>
      </c>
      <c r="FS7" s="49" t="str">
        <f t="shared" si="26"/>
        <v/>
      </c>
      <c r="FT7" s="49">
        <f t="shared" si="26"/>
        <v>43269</v>
      </c>
      <c r="FU7" s="49" t="str">
        <f t="shared" si="26"/>
        <v/>
      </c>
      <c r="FV7" s="49">
        <f t="shared" si="26"/>
        <v>43271</v>
      </c>
      <c r="FW7" s="49">
        <f t="shared" si="26"/>
        <v>43272</v>
      </c>
      <c r="FX7" s="49" t="str">
        <f t="shared" si="26"/>
        <v/>
      </c>
      <c r="FY7" s="49">
        <f t="shared" si="26"/>
        <v>43274</v>
      </c>
      <c r="FZ7" s="49" t="str">
        <f t="shared" si="26"/>
        <v/>
      </c>
      <c r="GA7" s="49">
        <f t="shared" si="26"/>
        <v>43276</v>
      </c>
      <c r="GB7" s="49" t="str">
        <f t="shared" si="26"/>
        <v/>
      </c>
      <c r="GC7" s="49">
        <f t="shared" si="26"/>
        <v>43278</v>
      </c>
      <c r="GD7" s="49">
        <f t="shared" si="26"/>
        <v>43279</v>
      </c>
      <c r="GE7" s="49" t="str">
        <f t="shared" si="26"/>
        <v/>
      </c>
      <c r="GF7" s="49">
        <f t="shared" si="26"/>
        <v>43281</v>
      </c>
      <c r="GG7" s="49" t="str">
        <f t="shared" si="26"/>
        <v/>
      </c>
      <c r="GH7" s="49">
        <f t="shared" si="26"/>
        <v>43283</v>
      </c>
      <c r="GI7" s="49" t="str">
        <f t="shared" si="26"/>
        <v/>
      </c>
      <c r="GJ7" s="49">
        <f t="shared" si="26"/>
        <v>43285</v>
      </c>
      <c r="GK7" s="49">
        <f t="shared" si="26"/>
        <v>43286</v>
      </c>
      <c r="GL7" s="49" t="str">
        <f t="shared" si="26"/>
        <v/>
      </c>
      <c r="GM7" s="49">
        <f t="shared" si="26"/>
        <v>43288</v>
      </c>
      <c r="GN7" s="49" t="str">
        <f t="shared" si="26"/>
        <v/>
      </c>
      <c r="GO7" s="49">
        <f t="shared" si="26"/>
        <v>43290</v>
      </c>
      <c r="GP7" s="49" t="str">
        <f t="shared" si="26"/>
        <v/>
      </c>
      <c r="GQ7" s="49">
        <f t="shared" si="26"/>
        <v>43292</v>
      </c>
      <c r="GR7" s="49">
        <f t="shared" si="26"/>
        <v>43293</v>
      </c>
      <c r="GS7" s="49" t="str">
        <f t="shared" si="27"/>
        <v/>
      </c>
      <c r="GT7" s="49">
        <f t="shared" si="27"/>
        <v>43295</v>
      </c>
      <c r="GU7" s="49" t="str">
        <f t="shared" si="27"/>
        <v/>
      </c>
      <c r="GV7" s="49">
        <f t="shared" si="27"/>
        <v>43297</v>
      </c>
      <c r="GW7" s="49" t="str">
        <f t="shared" si="27"/>
        <v/>
      </c>
      <c r="GX7" s="49">
        <f t="shared" si="27"/>
        <v>43299</v>
      </c>
      <c r="GY7" s="49">
        <f t="shared" si="27"/>
        <v>43300</v>
      </c>
      <c r="GZ7" s="49" t="str">
        <f t="shared" si="27"/>
        <v/>
      </c>
      <c r="HA7" s="49">
        <f t="shared" si="27"/>
        <v>43302</v>
      </c>
      <c r="HB7" s="49" t="str">
        <f t="shared" si="27"/>
        <v/>
      </c>
      <c r="HC7" s="49">
        <f t="shared" si="27"/>
        <v>43304</v>
      </c>
      <c r="HD7" s="49" t="str">
        <f t="shared" si="27"/>
        <v/>
      </c>
      <c r="HE7" s="49">
        <f t="shared" si="27"/>
        <v>43306</v>
      </c>
      <c r="HF7" s="49">
        <f t="shared" si="27"/>
        <v>43307</v>
      </c>
      <c r="HG7" s="49" t="str">
        <f t="shared" si="27"/>
        <v/>
      </c>
      <c r="HH7" s="49">
        <f t="shared" si="27"/>
        <v>43309</v>
      </c>
      <c r="HI7" s="49" t="str">
        <f t="shared" si="27"/>
        <v/>
      </c>
      <c r="HJ7" s="49">
        <f t="shared" si="27"/>
        <v>43311</v>
      </c>
      <c r="HK7" s="49" t="str">
        <f t="shared" si="27"/>
        <v/>
      </c>
      <c r="HL7" s="49">
        <f t="shared" si="27"/>
        <v>43313</v>
      </c>
      <c r="HM7" s="49">
        <f t="shared" si="27"/>
        <v>43314</v>
      </c>
      <c r="HN7" s="49" t="str">
        <f t="shared" si="27"/>
        <v/>
      </c>
      <c r="HO7" s="49">
        <f t="shared" si="27"/>
        <v>43316</v>
      </c>
      <c r="HP7" s="49" t="str">
        <f t="shared" si="27"/>
        <v/>
      </c>
      <c r="HQ7" s="49">
        <f t="shared" si="27"/>
        <v>43318</v>
      </c>
      <c r="HR7" s="49" t="str">
        <f t="shared" si="27"/>
        <v/>
      </c>
      <c r="HS7" s="49">
        <f t="shared" si="27"/>
        <v>43320</v>
      </c>
      <c r="HT7" s="49">
        <f t="shared" si="27"/>
        <v>43321</v>
      </c>
      <c r="HU7" s="49" t="str">
        <f t="shared" si="27"/>
        <v/>
      </c>
      <c r="HV7" s="49">
        <f t="shared" si="27"/>
        <v>43323</v>
      </c>
      <c r="HW7" s="49" t="str">
        <f t="shared" si="27"/>
        <v/>
      </c>
      <c r="HX7" s="49">
        <f t="shared" si="27"/>
        <v>43325</v>
      </c>
      <c r="HY7" s="49" t="str">
        <f t="shared" si="27"/>
        <v/>
      </c>
      <c r="HZ7" s="49">
        <f t="shared" si="27"/>
        <v>43327</v>
      </c>
      <c r="IA7" s="49">
        <f t="shared" si="27"/>
        <v>43328</v>
      </c>
      <c r="IB7" s="49" t="str">
        <f t="shared" si="27"/>
        <v/>
      </c>
      <c r="IC7" s="49">
        <f t="shared" si="27"/>
        <v>43330</v>
      </c>
      <c r="ID7" s="49" t="str">
        <f t="shared" si="27"/>
        <v/>
      </c>
      <c r="IE7" s="49">
        <f t="shared" si="27"/>
        <v>43332</v>
      </c>
      <c r="IF7" s="49" t="str">
        <f t="shared" si="27"/>
        <v/>
      </c>
      <c r="IG7" s="49">
        <f t="shared" si="27"/>
        <v>43334</v>
      </c>
      <c r="IH7" s="49">
        <f t="shared" si="27"/>
        <v>43335</v>
      </c>
      <c r="II7" s="49" t="str">
        <f t="shared" si="27"/>
        <v/>
      </c>
      <c r="IJ7" s="49">
        <f t="shared" si="27"/>
        <v>43337</v>
      </c>
      <c r="IK7" s="49" t="str">
        <f t="shared" si="27"/>
        <v/>
      </c>
      <c r="IL7" s="49">
        <f t="shared" si="27"/>
        <v>43339</v>
      </c>
      <c r="IM7" s="49" t="str">
        <f t="shared" si="27"/>
        <v/>
      </c>
      <c r="IN7" s="49">
        <f t="shared" si="27"/>
        <v>43341</v>
      </c>
      <c r="IO7" s="49">
        <f t="shared" si="27"/>
        <v>43342</v>
      </c>
      <c r="IP7" s="49" t="str">
        <f t="shared" si="27"/>
        <v/>
      </c>
      <c r="IQ7" s="49">
        <f t="shared" si="27"/>
        <v>43344</v>
      </c>
      <c r="IR7" s="49" t="str">
        <f t="shared" si="27"/>
        <v/>
      </c>
      <c r="IS7" s="49">
        <f t="shared" si="27"/>
        <v>43346</v>
      </c>
      <c r="IT7" s="49" t="str">
        <f t="shared" si="27"/>
        <v/>
      </c>
      <c r="IU7" s="49">
        <f t="shared" si="27"/>
        <v>43348</v>
      </c>
      <c r="IV7" s="49">
        <f t="shared" si="27"/>
        <v>43349</v>
      </c>
      <c r="IW7" s="49" t="str">
        <f t="shared" si="27"/>
        <v/>
      </c>
      <c r="IX7" s="49">
        <f t="shared" si="27"/>
        <v>43351</v>
      </c>
      <c r="IY7" s="49" t="str">
        <f t="shared" si="27"/>
        <v/>
      </c>
      <c r="IZ7" s="49">
        <f t="shared" si="27"/>
        <v>43353</v>
      </c>
      <c r="JA7" s="49" t="str">
        <f t="shared" si="27"/>
        <v/>
      </c>
      <c r="JB7" s="49">
        <f t="shared" si="27"/>
        <v>43355</v>
      </c>
      <c r="JC7" s="49">
        <f t="shared" si="27"/>
        <v>43356</v>
      </c>
      <c r="JD7" s="49" t="str">
        <f t="shared" si="27"/>
        <v/>
      </c>
      <c r="JE7" s="49">
        <f t="shared" si="28"/>
        <v>43358</v>
      </c>
      <c r="JF7" s="49" t="str">
        <f t="shared" si="28"/>
        <v/>
      </c>
      <c r="JG7" s="49">
        <f t="shared" si="28"/>
        <v>43360</v>
      </c>
      <c r="JH7" s="49" t="str">
        <f t="shared" si="28"/>
        <v/>
      </c>
      <c r="JI7" s="49">
        <f t="shared" si="28"/>
        <v>43362</v>
      </c>
      <c r="JJ7" s="49">
        <f t="shared" si="28"/>
        <v>43363</v>
      </c>
      <c r="JK7" s="49" t="str">
        <f t="shared" si="28"/>
        <v/>
      </c>
      <c r="JL7" s="49">
        <f t="shared" si="28"/>
        <v>43365</v>
      </c>
      <c r="JM7" s="49" t="str">
        <f t="shared" si="28"/>
        <v/>
      </c>
      <c r="JN7" s="49">
        <f t="shared" si="28"/>
        <v>43367</v>
      </c>
      <c r="JO7" s="49" t="str">
        <f t="shared" si="28"/>
        <v/>
      </c>
      <c r="JP7" s="49">
        <f t="shared" si="28"/>
        <v>43369</v>
      </c>
      <c r="JQ7" s="49">
        <f t="shared" si="28"/>
        <v>43370</v>
      </c>
      <c r="JR7" s="49" t="str">
        <f t="shared" si="28"/>
        <v/>
      </c>
      <c r="JS7" s="49">
        <f t="shared" si="28"/>
        <v>43372</v>
      </c>
      <c r="JT7" s="49" t="str">
        <f t="shared" si="28"/>
        <v/>
      </c>
      <c r="JU7" s="49">
        <f t="shared" si="28"/>
        <v>43374</v>
      </c>
      <c r="JV7" s="49" t="str">
        <f t="shared" si="28"/>
        <v/>
      </c>
      <c r="JW7" s="49">
        <f t="shared" si="28"/>
        <v>43376</v>
      </c>
      <c r="JX7" s="49">
        <f t="shared" si="28"/>
        <v>43377</v>
      </c>
      <c r="JY7" s="49" t="str">
        <f t="shared" si="28"/>
        <v/>
      </c>
      <c r="JZ7" s="49">
        <f t="shared" si="28"/>
        <v>43379</v>
      </c>
      <c r="KA7" s="49" t="str">
        <f t="shared" si="28"/>
        <v/>
      </c>
      <c r="KB7" s="49">
        <f t="shared" si="28"/>
        <v>43381</v>
      </c>
      <c r="KC7" s="49" t="str">
        <f t="shared" si="28"/>
        <v/>
      </c>
      <c r="KD7" s="49">
        <f t="shared" si="28"/>
        <v>43383</v>
      </c>
      <c r="KE7" s="49">
        <f t="shared" si="28"/>
        <v>43384</v>
      </c>
      <c r="KF7" s="49" t="str">
        <f t="shared" si="28"/>
        <v/>
      </c>
      <c r="KG7" s="49">
        <f t="shared" si="28"/>
        <v>43386</v>
      </c>
      <c r="KH7" s="49" t="str">
        <f t="shared" si="28"/>
        <v/>
      </c>
      <c r="KI7" s="49">
        <f t="shared" si="28"/>
        <v>43388</v>
      </c>
      <c r="KJ7" s="49" t="str">
        <f t="shared" si="28"/>
        <v/>
      </c>
      <c r="KK7" s="49">
        <f t="shared" si="28"/>
        <v>43390</v>
      </c>
      <c r="KL7" s="49">
        <f t="shared" si="28"/>
        <v>43391</v>
      </c>
      <c r="KM7" s="49" t="str">
        <f t="shared" si="28"/>
        <v/>
      </c>
      <c r="KN7" s="49">
        <f t="shared" si="28"/>
        <v>43393</v>
      </c>
      <c r="KO7" s="49" t="str">
        <f t="shared" si="28"/>
        <v/>
      </c>
      <c r="KP7" s="49">
        <f t="shared" si="28"/>
        <v>43395</v>
      </c>
      <c r="KQ7" s="49" t="str">
        <f t="shared" si="28"/>
        <v/>
      </c>
      <c r="KR7" s="49">
        <f t="shared" si="28"/>
        <v>43397</v>
      </c>
      <c r="KS7" s="49">
        <f t="shared" si="28"/>
        <v>43398</v>
      </c>
      <c r="KT7" s="49" t="str">
        <f t="shared" si="28"/>
        <v/>
      </c>
      <c r="KU7" s="49">
        <f t="shared" si="28"/>
        <v>43400</v>
      </c>
      <c r="KV7" s="49" t="str">
        <f t="shared" si="28"/>
        <v/>
      </c>
      <c r="KW7" s="49">
        <f t="shared" si="28"/>
        <v>43402</v>
      </c>
      <c r="KX7" s="49" t="str">
        <f t="shared" si="28"/>
        <v/>
      </c>
      <c r="KY7" s="49">
        <f t="shared" si="28"/>
        <v>43404</v>
      </c>
      <c r="KZ7" s="49">
        <f t="shared" si="28"/>
        <v>43405</v>
      </c>
      <c r="LA7" s="49" t="str">
        <f t="shared" si="28"/>
        <v/>
      </c>
      <c r="LB7" s="49">
        <f t="shared" si="28"/>
        <v>43407</v>
      </c>
      <c r="LC7" s="49" t="str">
        <f t="shared" si="28"/>
        <v/>
      </c>
      <c r="LD7" s="49">
        <f t="shared" si="28"/>
        <v>43409</v>
      </c>
      <c r="LE7" s="49" t="str">
        <f t="shared" si="28"/>
        <v/>
      </c>
      <c r="LF7" s="49">
        <f t="shared" si="28"/>
        <v>43411</v>
      </c>
      <c r="LG7" s="49">
        <f t="shared" si="28"/>
        <v>43412</v>
      </c>
      <c r="LH7" s="49" t="str">
        <f t="shared" si="28"/>
        <v/>
      </c>
      <c r="LI7" s="49">
        <f t="shared" si="28"/>
        <v>43414</v>
      </c>
      <c r="LJ7" s="49" t="str">
        <f t="shared" si="28"/>
        <v/>
      </c>
      <c r="LK7" s="49">
        <f t="shared" si="28"/>
        <v>43416</v>
      </c>
      <c r="LL7" s="49" t="str">
        <f t="shared" si="28"/>
        <v/>
      </c>
      <c r="LM7" s="49">
        <f t="shared" si="28"/>
        <v>43418</v>
      </c>
      <c r="LN7" s="49">
        <f t="shared" si="28"/>
        <v>43419</v>
      </c>
      <c r="LO7" s="49" t="str">
        <f t="shared" si="28"/>
        <v/>
      </c>
      <c r="LP7" s="49">
        <f t="shared" si="28"/>
        <v>43421</v>
      </c>
      <c r="LQ7" s="49" t="str">
        <f t="shared" si="29"/>
        <v/>
      </c>
      <c r="LR7" s="49">
        <f t="shared" si="29"/>
        <v>43423</v>
      </c>
      <c r="LS7" s="49" t="str">
        <f t="shared" si="29"/>
        <v/>
      </c>
      <c r="LT7" s="49">
        <f t="shared" si="29"/>
        <v>43425</v>
      </c>
      <c r="LU7" s="49">
        <f t="shared" si="29"/>
        <v>43426</v>
      </c>
      <c r="LV7" s="49" t="str">
        <f t="shared" si="29"/>
        <v/>
      </c>
      <c r="LW7" s="49">
        <f t="shared" si="29"/>
        <v>43428</v>
      </c>
      <c r="LX7" s="49" t="str">
        <f t="shared" si="29"/>
        <v/>
      </c>
      <c r="LY7" s="49">
        <f t="shared" si="29"/>
        <v>43430</v>
      </c>
      <c r="LZ7" s="49" t="str">
        <f t="shared" si="29"/>
        <v/>
      </c>
      <c r="MA7" s="49">
        <f t="shared" si="29"/>
        <v>43432</v>
      </c>
      <c r="MB7" s="49">
        <f t="shared" si="29"/>
        <v>43433</v>
      </c>
      <c r="MC7" s="49" t="str">
        <f t="shared" si="29"/>
        <v/>
      </c>
      <c r="MD7" s="49">
        <f t="shared" si="29"/>
        <v>43435</v>
      </c>
      <c r="ME7" s="49" t="str">
        <f t="shared" si="29"/>
        <v/>
      </c>
      <c r="MF7" s="49">
        <f t="shared" si="29"/>
        <v>43437</v>
      </c>
      <c r="MG7" s="49" t="str">
        <f t="shared" si="29"/>
        <v/>
      </c>
      <c r="MH7" s="49">
        <f t="shared" si="29"/>
        <v>43439</v>
      </c>
      <c r="MI7" s="49">
        <f t="shared" si="29"/>
        <v>43440</v>
      </c>
      <c r="MJ7" s="49" t="str">
        <f t="shared" si="29"/>
        <v/>
      </c>
      <c r="MK7" s="49">
        <f t="shared" si="29"/>
        <v>43442</v>
      </c>
      <c r="ML7" s="49" t="str">
        <f t="shared" si="29"/>
        <v/>
      </c>
      <c r="MM7" s="49">
        <f t="shared" si="29"/>
        <v>43444</v>
      </c>
      <c r="MN7" s="49" t="str">
        <f t="shared" si="29"/>
        <v/>
      </c>
      <c r="MO7" s="49">
        <f t="shared" si="29"/>
        <v>43446</v>
      </c>
      <c r="MP7" s="49">
        <f t="shared" si="29"/>
        <v>43447</v>
      </c>
      <c r="MQ7" s="49" t="str">
        <f t="shared" si="29"/>
        <v/>
      </c>
      <c r="MR7" s="49">
        <f t="shared" si="29"/>
        <v>43449</v>
      </c>
      <c r="MS7" s="49" t="str">
        <f t="shared" si="29"/>
        <v/>
      </c>
      <c r="MT7" s="49">
        <f t="shared" si="29"/>
        <v>43451</v>
      </c>
      <c r="MU7" s="49" t="str">
        <f t="shared" si="29"/>
        <v/>
      </c>
      <c r="MV7" s="49">
        <f t="shared" si="29"/>
        <v>43453</v>
      </c>
      <c r="MW7" s="49">
        <f t="shared" si="29"/>
        <v>43454</v>
      </c>
      <c r="MX7" s="49" t="str">
        <f t="shared" si="29"/>
        <v/>
      </c>
      <c r="MY7" s="49">
        <f t="shared" si="29"/>
        <v>43456</v>
      </c>
      <c r="MZ7" s="49" t="str">
        <f t="shared" si="29"/>
        <v/>
      </c>
      <c r="NA7" s="49">
        <f t="shared" si="29"/>
        <v>43458</v>
      </c>
      <c r="NB7" s="49" t="str">
        <f t="shared" si="29"/>
        <v/>
      </c>
      <c r="NC7" s="49">
        <f t="shared" si="29"/>
        <v>43460</v>
      </c>
      <c r="ND7" s="49">
        <f t="shared" si="29"/>
        <v>43461</v>
      </c>
      <c r="NE7" s="49" t="str">
        <f t="shared" si="29"/>
        <v/>
      </c>
      <c r="NF7" s="49">
        <f t="shared" si="29"/>
        <v>43463</v>
      </c>
      <c r="NG7" s="49" t="str">
        <f t="shared" si="29"/>
        <v/>
      </c>
      <c r="NH7" s="49">
        <f t="shared" si="29"/>
        <v>43465</v>
      </c>
      <c r="NI7" s="49" t="str">
        <f t="shared" si="29"/>
        <v/>
      </c>
      <c r="NJ7" s="49">
        <f t="shared" si="29"/>
        <v>43467</v>
      </c>
      <c r="NK7" s="49">
        <f t="shared" si="29"/>
        <v>43468</v>
      </c>
      <c r="NL7" s="49" t="str">
        <f t="shared" si="29"/>
        <v/>
      </c>
      <c r="NM7" s="49">
        <f t="shared" si="29"/>
        <v>43470</v>
      </c>
      <c r="NN7" s="49" t="str">
        <f t="shared" si="29"/>
        <v/>
      </c>
      <c r="NO7" s="49">
        <f t="shared" si="29"/>
        <v>43472</v>
      </c>
      <c r="NP7" s="49" t="str">
        <f t="shared" si="29"/>
        <v/>
      </c>
      <c r="NQ7" s="49">
        <f t="shared" si="29"/>
        <v>43474</v>
      </c>
      <c r="NR7" s="49">
        <f t="shared" si="29"/>
        <v>43475</v>
      </c>
      <c r="NS7" s="49" t="str">
        <f t="shared" si="29"/>
        <v/>
      </c>
      <c r="NT7" s="49">
        <f t="shared" si="29"/>
        <v>43477</v>
      </c>
      <c r="NU7" s="49" t="str">
        <f t="shared" si="29"/>
        <v/>
      </c>
      <c r="NV7" s="49">
        <f t="shared" si="29"/>
        <v>43479</v>
      </c>
      <c r="NW7" s="49" t="str">
        <f t="shared" si="29"/>
        <v/>
      </c>
      <c r="NX7" s="49">
        <f t="shared" si="29"/>
        <v>43481</v>
      </c>
      <c r="NY7" s="49">
        <f t="shared" si="29"/>
        <v>43482</v>
      </c>
      <c r="NZ7" s="49" t="str">
        <f t="shared" si="29"/>
        <v/>
      </c>
      <c r="OA7" s="49">
        <f t="shared" si="29"/>
        <v>43484</v>
      </c>
      <c r="OB7" s="49" t="str">
        <f t="shared" si="29"/>
        <v/>
      </c>
      <c r="OC7">
        <v>5</v>
      </c>
    </row>
    <row r="8" spans="1:486">
      <c r="A8" s="214" t="s">
        <v>176</v>
      </c>
      <c r="B8" s="215" t="s">
        <v>232</v>
      </c>
      <c r="C8" s="12" t="s">
        <v>230</v>
      </c>
      <c r="D8" s="12"/>
      <c r="E8" s="12"/>
      <c r="F8" s="12"/>
      <c r="H8" s="49" t="str">
        <f t="shared" si="30"/>
        <v/>
      </c>
      <c r="I8" s="49" t="str">
        <f t="shared" si="24"/>
        <v/>
      </c>
      <c r="J8" s="49" t="str">
        <f t="shared" si="24"/>
        <v/>
      </c>
      <c r="K8" s="49">
        <f t="shared" si="24"/>
        <v>43104</v>
      </c>
      <c r="L8" s="49">
        <f t="shared" si="24"/>
        <v>43105</v>
      </c>
      <c r="M8" s="49" t="str">
        <f t="shared" si="24"/>
        <v/>
      </c>
      <c r="N8" s="49" t="str">
        <f t="shared" si="24"/>
        <v/>
      </c>
      <c r="O8" s="49" t="str">
        <f t="shared" si="24"/>
        <v/>
      </c>
      <c r="P8" s="49" t="str">
        <f t="shared" si="24"/>
        <v/>
      </c>
      <c r="Q8" s="49" t="str">
        <f t="shared" si="24"/>
        <v/>
      </c>
      <c r="R8" s="49">
        <f t="shared" si="24"/>
        <v>43111</v>
      </c>
      <c r="S8" s="49">
        <f t="shared" si="24"/>
        <v>43112</v>
      </c>
      <c r="T8" s="49" t="str">
        <f t="shared" si="24"/>
        <v/>
      </c>
      <c r="U8" s="49" t="str">
        <f t="shared" si="24"/>
        <v/>
      </c>
      <c r="V8" s="49" t="str">
        <f t="shared" si="24"/>
        <v/>
      </c>
      <c r="W8" s="49" t="str">
        <f t="shared" si="24"/>
        <v/>
      </c>
      <c r="X8" s="49" t="str">
        <f t="shared" si="24"/>
        <v/>
      </c>
      <c r="Y8" s="49">
        <f t="shared" si="24"/>
        <v>43118</v>
      </c>
      <c r="Z8" s="49">
        <f t="shared" si="24"/>
        <v>43119</v>
      </c>
      <c r="AA8" s="49" t="str">
        <f t="shared" si="24"/>
        <v/>
      </c>
      <c r="AB8" s="49" t="str">
        <f t="shared" si="24"/>
        <v/>
      </c>
      <c r="AC8" s="49" t="str">
        <f t="shared" si="24"/>
        <v/>
      </c>
      <c r="AD8" s="49" t="str">
        <f t="shared" si="24"/>
        <v/>
      </c>
      <c r="AE8" s="49" t="str">
        <f t="shared" si="24"/>
        <v/>
      </c>
      <c r="AF8" s="49">
        <f t="shared" si="24"/>
        <v>43125</v>
      </c>
      <c r="AG8" s="49">
        <f t="shared" si="24"/>
        <v>43126</v>
      </c>
      <c r="AH8" s="49" t="str">
        <f t="shared" si="24"/>
        <v/>
      </c>
      <c r="AI8" s="49" t="str">
        <f t="shared" si="24"/>
        <v/>
      </c>
      <c r="AJ8" s="49" t="str">
        <f t="shared" si="24"/>
        <v/>
      </c>
      <c r="AK8" s="49" t="str">
        <f t="shared" si="24"/>
        <v/>
      </c>
      <c r="AL8" s="49" t="str">
        <f t="shared" si="24"/>
        <v/>
      </c>
      <c r="AM8" s="49">
        <f t="shared" si="24"/>
        <v>43132</v>
      </c>
      <c r="AN8" s="49">
        <f t="shared" si="24"/>
        <v>43133</v>
      </c>
      <c r="AO8" s="49" t="str">
        <f t="shared" si="24"/>
        <v/>
      </c>
      <c r="AP8" s="49" t="str">
        <f t="shared" si="24"/>
        <v/>
      </c>
      <c r="AQ8" s="49" t="str">
        <f t="shared" si="24"/>
        <v/>
      </c>
      <c r="AR8" s="49" t="str">
        <f t="shared" si="24"/>
        <v/>
      </c>
      <c r="AS8" s="49" t="str">
        <f t="shared" si="24"/>
        <v/>
      </c>
      <c r="AT8" s="49">
        <f t="shared" si="24"/>
        <v>43139</v>
      </c>
      <c r="AU8" s="49">
        <f t="shared" si="24"/>
        <v>43140</v>
      </c>
      <c r="AV8" s="49" t="str">
        <f t="shared" si="24"/>
        <v/>
      </c>
      <c r="AW8" s="49" t="str">
        <f t="shared" si="24"/>
        <v/>
      </c>
      <c r="AX8" s="49" t="str">
        <f t="shared" si="24"/>
        <v/>
      </c>
      <c r="AY8" s="49" t="str">
        <f t="shared" si="24"/>
        <v/>
      </c>
      <c r="AZ8" s="49" t="str">
        <f t="shared" si="24"/>
        <v/>
      </c>
      <c r="BA8" s="49">
        <f t="shared" si="24"/>
        <v>43146</v>
      </c>
      <c r="BB8" s="49">
        <f t="shared" si="24"/>
        <v>43147</v>
      </c>
      <c r="BC8" s="49" t="str">
        <f t="shared" si="24"/>
        <v/>
      </c>
      <c r="BD8" s="49" t="str">
        <f t="shared" si="24"/>
        <v/>
      </c>
      <c r="BE8" s="49" t="str">
        <f t="shared" si="24"/>
        <v/>
      </c>
      <c r="BF8" s="49" t="str">
        <f t="shared" si="24"/>
        <v/>
      </c>
      <c r="BG8" s="49" t="str">
        <f t="shared" si="24"/>
        <v/>
      </c>
      <c r="BH8" s="49">
        <f t="shared" si="24"/>
        <v>43153</v>
      </c>
      <c r="BI8" s="49">
        <f t="shared" si="24"/>
        <v>43154</v>
      </c>
      <c r="BJ8" s="49" t="str">
        <f t="shared" si="24"/>
        <v/>
      </c>
      <c r="BK8" s="49" t="str">
        <f t="shared" si="24"/>
        <v/>
      </c>
      <c r="BL8" s="49" t="str">
        <f t="shared" si="24"/>
        <v/>
      </c>
      <c r="BM8" s="49" t="str">
        <f t="shared" si="24"/>
        <v/>
      </c>
      <c r="BN8" s="49" t="str">
        <f t="shared" si="24"/>
        <v/>
      </c>
      <c r="BO8" s="49">
        <f t="shared" si="24"/>
        <v>43160</v>
      </c>
      <c r="BP8" s="49">
        <f t="shared" si="24"/>
        <v>43161</v>
      </c>
      <c r="BQ8" s="49" t="str">
        <f t="shared" si="24"/>
        <v/>
      </c>
      <c r="BR8" s="49" t="str">
        <f t="shared" si="24"/>
        <v/>
      </c>
      <c r="BS8" s="49" t="str">
        <f t="shared" si="24"/>
        <v/>
      </c>
      <c r="BT8" s="49" t="str">
        <f t="shared" ref="BT8:CI24" si="31">IF(OR(BT$2=$B8,BT$2=$C8,BT$2=$D8,BT$2=$E8,BT$2=$F8),BT$1,"")</f>
        <v/>
      </c>
      <c r="BU8" s="49" t="str">
        <f t="shared" si="25"/>
        <v/>
      </c>
      <c r="BV8" s="49">
        <f t="shared" si="25"/>
        <v>43167</v>
      </c>
      <c r="BW8" s="49">
        <f t="shared" si="25"/>
        <v>43168</v>
      </c>
      <c r="BX8" s="49" t="str">
        <f t="shared" si="25"/>
        <v/>
      </c>
      <c r="BY8" s="49" t="str">
        <f t="shared" si="25"/>
        <v/>
      </c>
      <c r="BZ8" s="49" t="str">
        <f t="shared" si="25"/>
        <v/>
      </c>
      <c r="CA8" s="49" t="str">
        <f t="shared" si="25"/>
        <v/>
      </c>
      <c r="CB8" s="49" t="str">
        <f t="shared" si="25"/>
        <v/>
      </c>
      <c r="CC8" s="49">
        <f t="shared" si="25"/>
        <v>43174</v>
      </c>
      <c r="CD8" s="49">
        <f t="shared" si="25"/>
        <v>43175</v>
      </c>
      <c r="CE8" s="49" t="str">
        <f t="shared" si="25"/>
        <v/>
      </c>
      <c r="CF8" s="49" t="str">
        <f t="shared" si="25"/>
        <v/>
      </c>
      <c r="CG8" s="49" t="str">
        <f t="shared" si="25"/>
        <v/>
      </c>
      <c r="CH8" s="49" t="str">
        <f t="shared" si="25"/>
        <v/>
      </c>
      <c r="CI8" s="49" t="str">
        <f t="shared" si="25"/>
        <v/>
      </c>
      <c r="CJ8" s="49">
        <f t="shared" si="25"/>
        <v>43181</v>
      </c>
      <c r="CK8" s="49">
        <f t="shared" si="25"/>
        <v>43182</v>
      </c>
      <c r="CL8" s="49" t="str">
        <f t="shared" si="25"/>
        <v/>
      </c>
      <c r="CM8" s="49" t="str">
        <f t="shared" si="25"/>
        <v/>
      </c>
      <c r="CN8" s="49" t="str">
        <f t="shared" si="25"/>
        <v/>
      </c>
      <c r="CO8" s="49" t="str">
        <f t="shared" si="25"/>
        <v/>
      </c>
      <c r="CP8" s="49" t="str">
        <f t="shared" si="25"/>
        <v/>
      </c>
      <c r="CQ8" s="49">
        <f t="shared" si="25"/>
        <v>43188</v>
      </c>
      <c r="CR8" s="49">
        <f t="shared" si="25"/>
        <v>43189</v>
      </c>
      <c r="CS8" s="49" t="str">
        <f t="shared" si="25"/>
        <v/>
      </c>
      <c r="CT8" s="49" t="str">
        <f t="shared" si="25"/>
        <v/>
      </c>
      <c r="CU8" s="49" t="str">
        <f t="shared" si="25"/>
        <v/>
      </c>
      <c r="CV8" s="49" t="str">
        <f t="shared" si="25"/>
        <v/>
      </c>
      <c r="CW8" s="49" t="str">
        <f t="shared" si="25"/>
        <v/>
      </c>
      <c r="CX8" s="49">
        <f t="shared" si="25"/>
        <v>43195</v>
      </c>
      <c r="CY8" s="49">
        <f t="shared" si="25"/>
        <v>43196</v>
      </c>
      <c r="CZ8" s="49" t="str">
        <f t="shared" si="25"/>
        <v/>
      </c>
      <c r="DA8" s="49" t="str">
        <f t="shared" si="25"/>
        <v/>
      </c>
      <c r="DB8" s="49" t="str">
        <f t="shared" si="25"/>
        <v/>
      </c>
      <c r="DC8" s="49" t="str">
        <f t="shared" si="25"/>
        <v/>
      </c>
      <c r="DD8" s="49" t="str">
        <f t="shared" si="25"/>
        <v/>
      </c>
      <c r="DE8" s="49">
        <f t="shared" si="25"/>
        <v>43202</v>
      </c>
      <c r="DF8" s="49">
        <f t="shared" si="25"/>
        <v>43203</v>
      </c>
      <c r="DG8" s="49" t="str">
        <f t="shared" si="25"/>
        <v/>
      </c>
      <c r="DH8" s="49" t="str">
        <f t="shared" si="25"/>
        <v/>
      </c>
      <c r="DI8" s="49" t="str">
        <f t="shared" si="25"/>
        <v/>
      </c>
      <c r="DJ8" s="49" t="str">
        <f t="shared" si="25"/>
        <v/>
      </c>
      <c r="DK8" s="49" t="str">
        <f t="shared" si="25"/>
        <v/>
      </c>
      <c r="DL8" s="49">
        <f t="shared" si="25"/>
        <v>43209</v>
      </c>
      <c r="DM8" s="49">
        <f t="shared" si="25"/>
        <v>43210</v>
      </c>
      <c r="DN8" s="49" t="str">
        <f t="shared" si="25"/>
        <v/>
      </c>
      <c r="DO8" s="49" t="str">
        <f t="shared" si="25"/>
        <v/>
      </c>
      <c r="DP8" s="49" t="str">
        <f t="shared" si="25"/>
        <v/>
      </c>
      <c r="DQ8" s="49" t="str">
        <f t="shared" si="25"/>
        <v/>
      </c>
      <c r="DR8" s="49" t="str">
        <f t="shared" si="25"/>
        <v/>
      </c>
      <c r="DS8" s="49">
        <f t="shared" si="25"/>
        <v>43216</v>
      </c>
      <c r="DT8" s="49">
        <f t="shared" si="25"/>
        <v>43217</v>
      </c>
      <c r="DU8" s="49" t="str">
        <f t="shared" si="25"/>
        <v/>
      </c>
      <c r="DV8" s="49" t="str">
        <f t="shared" si="25"/>
        <v/>
      </c>
      <c r="DW8" s="49" t="str">
        <f t="shared" si="25"/>
        <v/>
      </c>
      <c r="DX8" s="49" t="str">
        <f t="shared" si="25"/>
        <v/>
      </c>
      <c r="DY8" s="49" t="str">
        <f t="shared" si="25"/>
        <v/>
      </c>
      <c r="DZ8" s="49">
        <f t="shared" si="25"/>
        <v>43223</v>
      </c>
      <c r="EA8" s="49">
        <f t="shared" si="25"/>
        <v>43224</v>
      </c>
      <c r="EB8" s="49" t="str">
        <f t="shared" si="25"/>
        <v/>
      </c>
      <c r="EC8" s="49" t="str">
        <f t="shared" si="25"/>
        <v/>
      </c>
      <c r="ED8" s="49" t="str">
        <f t="shared" si="25"/>
        <v/>
      </c>
      <c r="EE8" s="49" t="str">
        <f t="shared" si="25"/>
        <v/>
      </c>
      <c r="EF8" s="49" t="str">
        <f>IF(OR(EF$2=$B8,EF$2=$C8,EF$2=$D8,EF$2=$E8,EF$2=$F8),EF$1,"")</f>
        <v/>
      </c>
      <c r="EG8" s="49">
        <f t="shared" si="26"/>
        <v>43230</v>
      </c>
      <c r="EH8" s="49">
        <f t="shared" si="26"/>
        <v>43231</v>
      </c>
      <c r="EI8" s="49" t="str">
        <f t="shared" si="26"/>
        <v/>
      </c>
      <c r="EJ8" s="49" t="str">
        <f t="shared" si="26"/>
        <v/>
      </c>
      <c r="EK8" s="49" t="str">
        <f t="shared" si="26"/>
        <v/>
      </c>
      <c r="EL8" s="49" t="str">
        <f t="shared" si="26"/>
        <v/>
      </c>
      <c r="EM8" s="49" t="str">
        <f t="shared" si="26"/>
        <v/>
      </c>
      <c r="EN8" s="49">
        <f t="shared" si="26"/>
        <v>43237</v>
      </c>
      <c r="EO8" s="49">
        <f t="shared" si="26"/>
        <v>43238</v>
      </c>
      <c r="EP8" s="49" t="str">
        <f t="shared" si="26"/>
        <v/>
      </c>
      <c r="EQ8" s="49" t="str">
        <f t="shared" si="26"/>
        <v/>
      </c>
      <c r="ER8" s="49" t="str">
        <f t="shared" si="26"/>
        <v/>
      </c>
      <c r="ES8" s="49" t="str">
        <f t="shared" si="26"/>
        <v/>
      </c>
      <c r="ET8" s="49" t="str">
        <f t="shared" si="26"/>
        <v/>
      </c>
      <c r="EU8" s="49">
        <f t="shared" si="26"/>
        <v>43244</v>
      </c>
      <c r="EV8" s="49">
        <f t="shared" si="26"/>
        <v>43245</v>
      </c>
      <c r="EW8" s="49" t="str">
        <f t="shared" si="26"/>
        <v/>
      </c>
      <c r="EX8" s="49" t="str">
        <f t="shared" si="26"/>
        <v/>
      </c>
      <c r="EY8" s="49" t="str">
        <f t="shared" si="26"/>
        <v/>
      </c>
      <c r="EZ8" s="49" t="str">
        <f t="shared" si="26"/>
        <v/>
      </c>
      <c r="FA8" s="49" t="str">
        <f t="shared" si="26"/>
        <v/>
      </c>
      <c r="FB8" s="49">
        <f t="shared" si="26"/>
        <v>43251</v>
      </c>
      <c r="FC8" s="49">
        <f t="shared" si="26"/>
        <v>43252</v>
      </c>
      <c r="FD8" s="49" t="str">
        <f t="shared" si="26"/>
        <v/>
      </c>
      <c r="FE8" s="49" t="str">
        <f t="shared" si="26"/>
        <v/>
      </c>
      <c r="FF8" s="49" t="str">
        <f t="shared" si="26"/>
        <v/>
      </c>
      <c r="FG8" s="49" t="str">
        <f t="shared" si="26"/>
        <v/>
      </c>
      <c r="FH8" s="49" t="str">
        <f t="shared" si="26"/>
        <v/>
      </c>
      <c r="FI8" s="49">
        <f t="shared" si="26"/>
        <v>43258</v>
      </c>
      <c r="FJ8" s="49">
        <f t="shared" si="26"/>
        <v>43259</v>
      </c>
      <c r="FK8" s="49" t="str">
        <f t="shared" si="26"/>
        <v/>
      </c>
      <c r="FL8" s="49" t="str">
        <f t="shared" si="26"/>
        <v/>
      </c>
      <c r="FM8" s="49" t="str">
        <f t="shared" si="26"/>
        <v/>
      </c>
      <c r="FN8" s="49" t="str">
        <f t="shared" si="26"/>
        <v/>
      </c>
      <c r="FO8" s="49" t="str">
        <f t="shared" si="26"/>
        <v/>
      </c>
      <c r="FP8" s="49">
        <f t="shared" si="26"/>
        <v>43265</v>
      </c>
      <c r="FQ8" s="49">
        <f t="shared" si="26"/>
        <v>43266</v>
      </c>
      <c r="FR8" s="49" t="str">
        <f t="shared" si="26"/>
        <v/>
      </c>
      <c r="FS8" s="49" t="str">
        <f t="shared" si="26"/>
        <v/>
      </c>
      <c r="FT8" s="49" t="str">
        <f t="shared" si="26"/>
        <v/>
      </c>
      <c r="FU8" s="49" t="str">
        <f t="shared" si="26"/>
        <v/>
      </c>
      <c r="FV8" s="49" t="str">
        <f t="shared" si="26"/>
        <v/>
      </c>
      <c r="FW8" s="49">
        <f t="shared" si="26"/>
        <v>43272</v>
      </c>
      <c r="FX8" s="49">
        <f t="shared" si="26"/>
        <v>43273</v>
      </c>
      <c r="FY8" s="49" t="str">
        <f t="shared" si="26"/>
        <v/>
      </c>
      <c r="FZ8" s="49" t="str">
        <f t="shared" si="26"/>
        <v/>
      </c>
      <c r="GA8" s="49" t="str">
        <f t="shared" si="26"/>
        <v/>
      </c>
      <c r="GB8" s="49" t="str">
        <f t="shared" si="26"/>
        <v/>
      </c>
      <c r="GC8" s="49" t="str">
        <f t="shared" si="26"/>
        <v/>
      </c>
      <c r="GD8" s="49">
        <f t="shared" si="26"/>
        <v>43279</v>
      </c>
      <c r="GE8" s="49">
        <f t="shared" si="26"/>
        <v>43280</v>
      </c>
      <c r="GF8" s="49" t="str">
        <f t="shared" si="26"/>
        <v/>
      </c>
      <c r="GG8" s="49" t="str">
        <f t="shared" si="26"/>
        <v/>
      </c>
      <c r="GH8" s="49" t="str">
        <f t="shared" si="26"/>
        <v/>
      </c>
      <c r="GI8" s="49" t="str">
        <f t="shared" si="26"/>
        <v/>
      </c>
      <c r="GJ8" s="49" t="str">
        <f t="shared" si="26"/>
        <v/>
      </c>
      <c r="GK8" s="49">
        <f t="shared" si="26"/>
        <v>43286</v>
      </c>
      <c r="GL8" s="49">
        <f t="shared" si="26"/>
        <v>43287</v>
      </c>
      <c r="GM8" s="49" t="str">
        <f t="shared" si="26"/>
        <v/>
      </c>
      <c r="GN8" s="49" t="str">
        <f t="shared" si="26"/>
        <v/>
      </c>
      <c r="GO8" s="49" t="str">
        <f t="shared" si="26"/>
        <v/>
      </c>
      <c r="GP8" s="49" t="str">
        <f t="shared" si="26"/>
        <v/>
      </c>
      <c r="GQ8" s="49" t="str">
        <f t="shared" si="26"/>
        <v/>
      </c>
      <c r="GR8" s="49">
        <f>IF(OR(GR$2=$B8,GR$2=$C8,GR$2=$D8,GR$2=$E8,GR$2=$F8),GR$1,"")</f>
        <v>43293</v>
      </c>
      <c r="GS8" s="49">
        <f t="shared" si="27"/>
        <v>43294</v>
      </c>
      <c r="GT8" s="49" t="str">
        <f t="shared" si="27"/>
        <v/>
      </c>
      <c r="GU8" s="49" t="str">
        <f t="shared" si="27"/>
        <v/>
      </c>
      <c r="GV8" s="49" t="str">
        <f t="shared" si="27"/>
        <v/>
      </c>
      <c r="GW8" s="49" t="str">
        <f t="shared" si="27"/>
        <v/>
      </c>
      <c r="GX8" s="49" t="str">
        <f t="shared" si="27"/>
        <v/>
      </c>
      <c r="GY8" s="49">
        <f t="shared" si="27"/>
        <v>43300</v>
      </c>
      <c r="GZ8" s="49">
        <f t="shared" si="27"/>
        <v>43301</v>
      </c>
      <c r="HA8" s="49" t="str">
        <f t="shared" si="27"/>
        <v/>
      </c>
      <c r="HB8" s="49" t="str">
        <f t="shared" si="27"/>
        <v/>
      </c>
      <c r="HC8" s="49" t="str">
        <f t="shared" si="27"/>
        <v/>
      </c>
      <c r="HD8" s="49" t="str">
        <f t="shared" si="27"/>
        <v/>
      </c>
      <c r="HE8" s="49" t="str">
        <f t="shared" si="27"/>
        <v/>
      </c>
      <c r="HF8" s="49">
        <f t="shared" si="27"/>
        <v>43307</v>
      </c>
      <c r="HG8" s="49">
        <f t="shared" si="27"/>
        <v>43308</v>
      </c>
      <c r="HH8" s="49" t="str">
        <f t="shared" si="27"/>
        <v/>
      </c>
      <c r="HI8" s="49" t="str">
        <f t="shared" si="27"/>
        <v/>
      </c>
      <c r="HJ8" s="49" t="str">
        <f t="shared" si="27"/>
        <v/>
      </c>
      <c r="HK8" s="49" t="str">
        <f t="shared" si="27"/>
        <v/>
      </c>
      <c r="HL8" s="49" t="str">
        <f t="shared" si="27"/>
        <v/>
      </c>
      <c r="HM8" s="49">
        <f t="shared" si="27"/>
        <v>43314</v>
      </c>
      <c r="HN8" s="49">
        <f t="shared" si="27"/>
        <v>43315</v>
      </c>
      <c r="HO8" s="49" t="str">
        <f t="shared" si="27"/>
        <v/>
      </c>
      <c r="HP8" s="49" t="str">
        <f t="shared" si="27"/>
        <v/>
      </c>
      <c r="HQ8" s="49" t="str">
        <f t="shared" si="27"/>
        <v/>
      </c>
      <c r="HR8" s="49" t="str">
        <f t="shared" si="27"/>
        <v/>
      </c>
      <c r="HS8" s="49" t="str">
        <f t="shared" si="27"/>
        <v/>
      </c>
      <c r="HT8" s="49">
        <f t="shared" si="27"/>
        <v>43321</v>
      </c>
      <c r="HU8" s="49">
        <f t="shared" si="27"/>
        <v>43322</v>
      </c>
      <c r="HV8" s="49" t="str">
        <f t="shared" si="27"/>
        <v/>
      </c>
      <c r="HW8" s="49" t="str">
        <f t="shared" si="27"/>
        <v/>
      </c>
      <c r="HX8" s="49" t="str">
        <f t="shared" si="27"/>
        <v/>
      </c>
      <c r="HY8" s="49" t="str">
        <f t="shared" si="27"/>
        <v/>
      </c>
      <c r="HZ8" s="49" t="str">
        <f t="shared" si="27"/>
        <v/>
      </c>
      <c r="IA8" s="49">
        <f t="shared" si="27"/>
        <v>43328</v>
      </c>
      <c r="IB8" s="49">
        <f t="shared" si="27"/>
        <v>43329</v>
      </c>
      <c r="IC8" s="49" t="str">
        <f t="shared" si="27"/>
        <v/>
      </c>
      <c r="ID8" s="49" t="str">
        <f t="shared" si="27"/>
        <v/>
      </c>
      <c r="IE8" s="49" t="str">
        <f t="shared" si="27"/>
        <v/>
      </c>
      <c r="IF8" s="49" t="str">
        <f t="shared" si="27"/>
        <v/>
      </c>
      <c r="IG8" s="49" t="str">
        <f t="shared" si="27"/>
        <v/>
      </c>
      <c r="IH8" s="49">
        <f t="shared" si="27"/>
        <v>43335</v>
      </c>
      <c r="II8" s="49">
        <f t="shared" si="27"/>
        <v>43336</v>
      </c>
      <c r="IJ8" s="49" t="str">
        <f t="shared" si="27"/>
        <v/>
      </c>
      <c r="IK8" s="49" t="str">
        <f t="shared" si="27"/>
        <v/>
      </c>
      <c r="IL8" s="49" t="str">
        <f t="shared" si="27"/>
        <v/>
      </c>
      <c r="IM8" s="49" t="str">
        <f t="shared" si="27"/>
        <v/>
      </c>
      <c r="IN8" s="49" t="str">
        <f t="shared" si="27"/>
        <v/>
      </c>
      <c r="IO8" s="49">
        <f t="shared" si="27"/>
        <v>43342</v>
      </c>
      <c r="IP8" s="49">
        <f t="shared" si="27"/>
        <v>43343</v>
      </c>
      <c r="IQ8" s="49" t="str">
        <f t="shared" si="27"/>
        <v/>
      </c>
      <c r="IR8" s="49" t="str">
        <f t="shared" si="27"/>
        <v/>
      </c>
      <c r="IS8" s="49" t="str">
        <f t="shared" si="27"/>
        <v/>
      </c>
      <c r="IT8" s="49" t="str">
        <f t="shared" si="27"/>
        <v/>
      </c>
      <c r="IU8" s="49" t="str">
        <f t="shared" si="27"/>
        <v/>
      </c>
      <c r="IV8" s="49">
        <f t="shared" si="27"/>
        <v>43349</v>
      </c>
      <c r="IW8" s="49">
        <f t="shared" si="27"/>
        <v>43350</v>
      </c>
      <c r="IX8" s="49" t="str">
        <f t="shared" si="27"/>
        <v/>
      </c>
      <c r="IY8" s="49" t="str">
        <f t="shared" si="27"/>
        <v/>
      </c>
      <c r="IZ8" s="49" t="str">
        <f t="shared" si="27"/>
        <v/>
      </c>
      <c r="JA8" s="49" t="str">
        <f t="shared" si="27"/>
        <v/>
      </c>
      <c r="JB8" s="49" t="str">
        <f t="shared" si="27"/>
        <v/>
      </c>
      <c r="JC8" s="49">
        <f t="shared" si="27"/>
        <v>43356</v>
      </c>
      <c r="JD8" s="49">
        <f>IF(OR(JD$2=$B8,JD$2=$C8,JD$2=$D8,JD$2=$E8,JD$2=$F8),JD$1,"")</f>
        <v>43357</v>
      </c>
      <c r="JE8" s="49" t="str">
        <f t="shared" si="28"/>
        <v/>
      </c>
      <c r="JF8" s="49" t="str">
        <f t="shared" si="28"/>
        <v/>
      </c>
      <c r="JG8" s="49" t="str">
        <f t="shared" si="28"/>
        <v/>
      </c>
      <c r="JH8" s="49" t="str">
        <f t="shared" si="28"/>
        <v/>
      </c>
      <c r="JI8" s="49" t="str">
        <f t="shared" si="28"/>
        <v/>
      </c>
      <c r="JJ8" s="49">
        <f t="shared" si="28"/>
        <v>43363</v>
      </c>
      <c r="JK8" s="49">
        <f t="shared" si="28"/>
        <v>43364</v>
      </c>
      <c r="JL8" s="49" t="str">
        <f t="shared" si="28"/>
        <v/>
      </c>
      <c r="JM8" s="49" t="str">
        <f t="shared" si="28"/>
        <v/>
      </c>
      <c r="JN8" s="49" t="str">
        <f t="shared" si="28"/>
        <v/>
      </c>
      <c r="JO8" s="49" t="str">
        <f t="shared" si="28"/>
        <v/>
      </c>
      <c r="JP8" s="49" t="str">
        <f t="shared" si="28"/>
        <v/>
      </c>
      <c r="JQ8" s="49">
        <f t="shared" si="28"/>
        <v>43370</v>
      </c>
      <c r="JR8" s="49">
        <f t="shared" si="28"/>
        <v>43371</v>
      </c>
      <c r="JS8" s="49" t="str">
        <f t="shared" si="28"/>
        <v/>
      </c>
      <c r="JT8" s="49" t="str">
        <f t="shared" si="28"/>
        <v/>
      </c>
      <c r="JU8" s="49" t="str">
        <f t="shared" si="28"/>
        <v/>
      </c>
      <c r="JV8" s="49" t="str">
        <f t="shared" si="28"/>
        <v/>
      </c>
      <c r="JW8" s="49" t="str">
        <f t="shared" si="28"/>
        <v/>
      </c>
      <c r="JX8" s="49">
        <f t="shared" si="28"/>
        <v>43377</v>
      </c>
      <c r="JY8" s="49">
        <f t="shared" si="28"/>
        <v>43378</v>
      </c>
      <c r="JZ8" s="49" t="str">
        <f t="shared" si="28"/>
        <v/>
      </c>
      <c r="KA8" s="49" t="str">
        <f t="shared" si="28"/>
        <v/>
      </c>
      <c r="KB8" s="49" t="str">
        <f t="shared" si="28"/>
        <v/>
      </c>
      <c r="KC8" s="49" t="str">
        <f t="shared" si="28"/>
        <v/>
      </c>
      <c r="KD8" s="49" t="str">
        <f t="shared" si="28"/>
        <v/>
      </c>
      <c r="KE8" s="49">
        <f t="shared" si="28"/>
        <v>43384</v>
      </c>
      <c r="KF8" s="49">
        <f t="shared" si="28"/>
        <v>43385</v>
      </c>
      <c r="KG8" s="49" t="str">
        <f t="shared" si="28"/>
        <v/>
      </c>
      <c r="KH8" s="49" t="str">
        <f t="shared" si="28"/>
        <v/>
      </c>
      <c r="KI8" s="49" t="str">
        <f t="shared" si="28"/>
        <v/>
      </c>
      <c r="KJ8" s="49" t="str">
        <f t="shared" si="28"/>
        <v/>
      </c>
      <c r="KK8" s="49" t="str">
        <f t="shared" si="28"/>
        <v/>
      </c>
      <c r="KL8" s="49">
        <f t="shared" si="28"/>
        <v>43391</v>
      </c>
      <c r="KM8" s="49">
        <f t="shared" si="28"/>
        <v>43392</v>
      </c>
      <c r="KN8" s="49" t="str">
        <f t="shared" si="28"/>
        <v/>
      </c>
      <c r="KO8" s="49" t="str">
        <f t="shared" si="28"/>
        <v/>
      </c>
      <c r="KP8" s="49" t="str">
        <f t="shared" si="28"/>
        <v/>
      </c>
      <c r="KQ8" s="49" t="str">
        <f t="shared" si="28"/>
        <v/>
      </c>
      <c r="KR8" s="49" t="str">
        <f t="shared" si="28"/>
        <v/>
      </c>
      <c r="KS8" s="49">
        <f t="shared" si="28"/>
        <v>43398</v>
      </c>
      <c r="KT8" s="49">
        <f t="shared" si="28"/>
        <v>43399</v>
      </c>
      <c r="KU8" s="49" t="str">
        <f t="shared" si="28"/>
        <v/>
      </c>
      <c r="KV8" s="49" t="str">
        <f t="shared" si="28"/>
        <v/>
      </c>
      <c r="KW8" s="49" t="str">
        <f t="shared" si="28"/>
        <v/>
      </c>
      <c r="KX8" s="49" t="str">
        <f t="shared" si="28"/>
        <v/>
      </c>
      <c r="KY8" s="49" t="str">
        <f t="shared" si="28"/>
        <v/>
      </c>
      <c r="KZ8" s="49">
        <f t="shared" si="28"/>
        <v>43405</v>
      </c>
      <c r="LA8" s="49">
        <f t="shared" si="28"/>
        <v>43406</v>
      </c>
      <c r="LB8" s="49" t="str">
        <f t="shared" si="28"/>
        <v/>
      </c>
      <c r="LC8" s="49" t="str">
        <f t="shared" si="28"/>
        <v/>
      </c>
      <c r="LD8" s="49" t="str">
        <f t="shared" si="28"/>
        <v/>
      </c>
      <c r="LE8" s="49" t="str">
        <f t="shared" si="28"/>
        <v/>
      </c>
      <c r="LF8" s="49" t="str">
        <f t="shared" si="28"/>
        <v/>
      </c>
      <c r="LG8" s="49">
        <f t="shared" si="28"/>
        <v>43412</v>
      </c>
      <c r="LH8" s="49">
        <f t="shared" si="28"/>
        <v>43413</v>
      </c>
      <c r="LI8" s="49" t="str">
        <f t="shared" si="28"/>
        <v/>
      </c>
      <c r="LJ8" s="49" t="str">
        <f t="shared" si="28"/>
        <v/>
      </c>
      <c r="LK8" s="49" t="str">
        <f t="shared" si="28"/>
        <v/>
      </c>
      <c r="LL8" s="49" t="str">
        <f t="shared" si="28"/>
        <v/>
      </c>
      <c r="LM8" s="49" t="str">
        <f t="shared" si="28"/>
        <v/>
      </c>
      <c r="LN8" s="49">
        <f t="shared" si="28"/>
        <v>43419</v>
      </c>
      <c r="LO8" s="49">
        <f t="shared" si="28"/>
        <v>43420</v>
      </c>
      <c r="LP8" s="49" t="str">
        <f>IF(OR(LP$2=$B8,LP$2=$C8,LP$2=$D8,LP$2=$E8,LP$2=$F8),LP$1,"")</f>
        <v/>
      </c>
      <c r="LQ8" s="49" t="str">
        <f t="shared" si="29"/>
        <v/>
      </c>
      <c r="LR8" s="49" t="str">
        <f t="shared" si="29"/>
        <v/>
      </c>
      <c r="LS8" s="49" t="str">
        <f t="shared" si="29"/>
        <v/>
      </c>
      <c r="LT8" s="49" t="str">
        <f t="shared" si="29"/>
        <v/>
      </c>
      <c r="LU8" s="49">
        <f t="shared" si="29"/>
        <v>43426</v>
      </c>
      <c r="LV8" s="49">
        <f t="shared" si="29"/>
        <v>43427</v>
      </c>
      <c r="LW8" s="49" t="str">
        <f t="shared" si="29"/>
        <v/>
      </c>
      <c r="LX8" s="49" t="str">
        <f t="shared" si="29"/>
        <v/>
      </c>
      <c r="LY8" s="49" t="str">
        <f t="shared" si="29"/>
        <v/>
      </c>
      <c r="LZ8" s="49" t="str">
        <f t="shared" si="29"/>
        <v/>
      </c>
      <c r="MA8" s="49" t="str">
        <f t="shared" si="29"/>
        <v/>
      </c>
      <c r="MB8" s="49">
        <f t="shared" si="29"/>
        <v>43433</v>
      </c>
      <c r="MC8" s="49">
        <f t="shared" si="29"/>
        <v>43434</v>
      </c>
      <c r="MD8" s="49" t="str">
        <f t="shared" si="29"/>
        <v/>
      </c>
      <c r="ME8" s="49" t="str">
        <f t="shared" si="29"/>
        <v/>
      </c>
      <c r="MF8" s="49" t="str">
        <f t="shared" si="29"/>
        <v/>
      </c>
      <c r="MG8" s="49" t="str">
        <f t="shared" si="29"/>
        <v/>
      </c>
      <c r="MH8" s="49" t="str">
        <f t="shared" si="29"/>
        <v/>
      </c>
      <c r="MI8" s="49">
        <f t="shared" si="29"/>
        <v>43440</v>
      </c>
      <c r="MJ8" s="49">
        <f t="shared" si="29"/>
        <v>43441</v>
      </c>
      <c r="MK8" s="49" t="str">
        <f t="shared" si="29"/>
        <v/>
      </c>
      <c r="ML8" s="49" t="str">
        <f t="shared" si="29"/>
        <v/>
      </c>
      <c r="MM8" s="49" t="str">
        <f t="shared" si="29"/>
        <v/>
      </c>
      <c r="MN8" s="49" t="str">
        <f t="shared" si="29"/>
        <v/>
      </c>
      <c r="MO8" s="49" t="str">
        <f t="shared" si="29"/>
        <v/>
      </c>
      <c r="MP8" s="49">
        <f t="shared" si="29"/>
        <v>43447</v>
      </c>
      <c r="MQ8" s="49">
        <f t="shared" si="29"/>
        <v>43448</v>
      </c>
      <c r="MR8" s="49" t="str">
        <f t="shared" si="29"/>
        <v/>
      </c>
      <c r="MS8" s="49" t="str">
        <f t="shared" si="29"/>
        <v/>
      </c>
      <c r="MT8" s="49" t="str">
        <f t="shared" si="29"/>
        <v/>
      </c>
      <c r="MU8" s="49" t="str">
        <f t="shared" si="29"/>
        <v/>
      </c>
      <c r="MV8" s="49" t="str">
        <f t="shared" si="29"/>
        <v/>
      </c>
      <c r="MW8" s="49">
        <f t="shared" si="29"/>
        <v>43454</v>
      </c>
      <c r="MX8" s="49">
        <f t="shared" si="29"/>
        <v>43455</v>
      </c>
      <c r="MY8" s="49" t="str">
        <f t="shared" si="29"/>
        <v/>
      </c>
      <c r="MZ8" s="49" t="str">
        <f t="shared" si="29"/>
        <v/>
      </c>
      <c r="NA8" s="49" t="str">
        <f t="shared" si="29"/>
        <v/>
      </c>
      <c r="NB8" s="49" t="str">
        <f t="shared" si="29"/>
        <v/>
      </c>
      <c r="NC8" s="49" t="str">
        <f t="shared" si="29"/>
        <v/>
      </c>
      <c r="ND8" s="49">
        <f t="shared" si="29"/>
        <v>43461</v>
      </c>
      <c r="NE8" s="49">
        <f t="shared" si="29"/>
        <v>43462</v>
      </c>
      <c r="NF8" s="49" t="str">
        <f t="shared" si="29"/>
        <v/>
      </c>
      <c r="NG8" s="49" t="str">
        <f t="shared" si="29"/>
        <v/>
      </c>
      <c r="NH8" s="49" t="str">
        <f t="shared" si="29"/>
        <v/>
      </c>
      <c r="NI8" s="49" t="str">
        <f t="shared" si="29"/>
        <v/>
      </c>
      <c r="NJ8" s="49" t="str">
        <f t="shared" si="29"/>
        <v/>
      </c>
      <c r="NK8" s="49">
        <f t="shared" si="29"/>
        <v>43468</v>
      </c>
      <c r="NL8" s="49">
        <f t="shared" si="29"/>
        <v>43469</v>
      </c>
      <c r="NM8" s="49" t="str">
        <f t="shared" si="29"/>
        <v/>
      </c>
      <c r="NN8" s="49" t="str">
        <f t="shared" si="29"/>
        <v/>
      </c>
      <c r="NO8" s="49" t="str">
        <f t="shared" si="29"/>
        <v/>
      </c>
      <c r="NP8" s="49" t="str">
        <f t="shared" si="29"/>
        <v/>
      </c>
      <c r="NQ8" s="49" t="str">
        <f t="shared" si="29"/>
        <v/>
      </c>
      <c r="NR8" s="49">
        <f t="shared" si="29"/>
        <v>43475</v>
      </c>
      <c r="NS8" s="49">
        <f t="shared" si="29"/>
        <v>43476</v>
      </c>
      <c r="NT8" s="49" t="str">
        <f t="shared" si="29"/>
        <v/>
      </c>
      <c r="NU8" s="49" t="str">
        <f t="shared" si="29"/>
        <v/>
      </c>
      <c r="NV8" s="49" t="str">
        <f t="shared" si="29"/>
        <v/>
      </c>
      <c r="NW8" s="49" t="str">
        <f t="shared" si="29"/>
        <v/>
      </c>
      <c r="NX8" s="49" t="str">
        <f t="shared" si="29"/>
        <v/>
      </c>
      <c r="NY8" s="49">
        <f t="shared" si="29"/>
        <v>43482</v>
      </c>
      <c r="NZ8" s="49">
        <f t="shared" si="29"/>
        <v>43483</v>
      </c>
      <c r="OA8" s="49" t="str">
        <f t="shared" si="29"/>
        <v/>
      </c>
      <c r="OB8" s="49" t="str">
        <f>IF(OR(OB$2=$B8,OB$2=$C8,OB$2=$D8,OB$2=$E8,OB$2=$F8),OB$1,"")</f>
        <v/>
      </c>
      <c r="OC8">
        <v>6</v>
      </c>
    </row>
    <row r="9" spans="1:486">
      <c r="A9" s="214" t="s">
        <v>249</v>
      </c>
      <c r="B9" s="215" t="s">
        <v>217</v>
      </c>
      <c r="C9" s="12" t="s">
        <v>232</v>
      </c>
      <c r="D9" s="12" t="s">
        <v>230</v>
      </c>
      <c r="E9" s="12"/>
      <c r="F9" s="12"/>
      <c r="H9" s="49">
        <f t="shared" si="30"/>
        <v>43101</v>
      </c>
      <c r="I9" s="49" t="str">
        <f t="shared" si="30"/>
        <v/>
      </c>
      <c r="J9" s="49" t="str">
        <f t="shared" si="30"/>
        <v/>
      </c>
      <c r="K9" s="49">
        <f t="shared" si="30"/>
        <v>43104</v>
      </c>
      <c r="L9" s="49">
        <f t="shared" si="30"/>
        <v>43105</v>
      </c>
      <c r="M9" s="49" t="str">
        <f t="shared" si="30"/>
        <v/>
      </c>
      <c r="N9" s="49" t="str">
        <f t="shared" si="30"/>
        <v/>
      </c>
      <c r="O9" s="49">
        <f t="shared" si="30"/>
        <v>43108</v>
      </c>
      <c r="P9" s="49" t="str">
        <f t="shared" si="30"/>
        <v/>
      </c>
      <c r="Q9" s="49" t="str">
        <f t="shared" si="30"/>
        <v/>
      </c>
      <c r="R9" s="49">
        <f t="shared" si="30"/>
        <v>43111</v>
      </c>
      <c r="S9" s="49">
        <f t="shared" si="30"/>
        <v>43112</v>
      </c>
      <c r="T9" s="49" t="str">
        <f t="shared" si="30"/>
        <v/>
      </c>
      <c r="U9" s="49" t="str">
        <f t="shared" si="30"/>
        <v/>
      </c>
      <c r="V9" s="49">
        <f t="shared" si="30"/>
        <v>43115</v>
      </c>
      <c r="W9" s="49" t="str">
        <f t="shared" si="30"/>
        <v/>
      </c>
      <c r="X9" s="49" t="str">
        <f t="shared" ref="X9:AM25" si="32">IF(OR(X$2=$B9,X$2=$C9,X$2=$D9,X$2=$E9,X$2=$F9),X$1,"")</f>
        <v/>
      </c>
      <c r="Y9" s="49">
        <f t="shared" si="32"/>
        <v>43118</v>
      </c>
      <c r="Z9" s="49">
        <f t="shared" si="32"/>
        <v>43119</v>
      </c>
      <c r="AA9" s="49" t="str">
        <f t="shared" si="32"/>
        <v/>
      </c>
      <c r="AB9" s="49" t="str">
        <f t="shared" si="32"/>
        <v/>
      </c>
      <c r="AC9" s="49">
        <f t="shared" si="32"/>
        <v>43122</v>
      </c>
      <c r="AD9" s="49" t="str">
        <f t="shared" si="32"/>
        <v/>
      </c>
      <c r="AE9" s="49" t="str">
        <f t="shared" si="32"/>
        <v/>
      </c>
      <c r="AF9" s="49">
        <f t="shared" si="32"/>
        <v>43125</v>
      </c>
      <c r="AG9" s="49">
        <f t="shared" si="32"/>
        <v>43126</v>
      </c>
      <c r="AH9" s="49" t="str">
        <f t="shared" si="32"/>
        <v/>
      </c>
      <c r="AI9" s="49" t="str">
        <f t="shared" si="32"/>
        <v/>
      </c>
      <c r="AJ9" s="49">
        <f t="shared" si="32"/>
        <v>43129</v>
      </c>
      <c r="AK9" s="49" t="str">
        <f t="shared" si="32"/>
        <v/>
      </c>
      <c r="AL9" s="49" t="str">
        <f t="shared" si="32"/>
        <v/>
      </c>
      <c r="AM9" s="49">
        <f t="shared" si="32"/>
        <v>43132</v>
      </c>
      <c r="AN9" s="49">
        <f t="shared" ref="AN9:BC24" si="33">IF(OR(AN$2=$B9,AN$2=$C9,AN$2=$D9,AN$2=$E9,AN$2=$F9),AN$1,"")</f>
        <v>43133</v>
      </c>
      <c r="AO9" s="49" t="str">
        <f t="shared" si="33"/>
        <v/>
      </c>
      <c r="AP9" s="49" t="str">
        <f t="shared" si="33"/>
        <v/>
      </c>
      <c r="AQ9" s="49">
        <f t="shared" si="33"/>
        <v>43136</v>
      </c>
      <c r="AR9" s="49" t="str">
        <f t="shared" si="33"/>
        <v/>
      </c>
      <c r="AS9" s="49" t="str">
        <f t="shared" si="33"/>
        <v/>
      </c>
      <c r="AT9" s="49">
        <f t="shared" si="33"/>
        <v>43139</v>
      </c>
      <c r="AU9" s="49">
        <f t="shared" si="33"/>
        <v>43140</v>
      </c>
      <c r="AV9" s="49" t="str">
        <f t="shared" si="33"/>
        <v/>
      </c>
      <c r="AW9" s="49" t="str">
        <f t="shared" si="33"/>
        <v/>
      </c>
      <c r="AX9" s="49">
        <f t="shared" si="33"/>
        <v>43143</v>
      </c>
      <c r="AY9" s="49" t="str">
        <f t="shared" si="33"/>
        <v/>
      </c>
      <c r="AZ9" s="49" t="str">
        <f t="shared" si="33"/>
        <v/>
      </c>
      <c r="BA9" s="49">
        <f t="shared" si="33"/>
        <v>43146</v>
      </c>
      <c r="BB9" s="49">
        <f t="shared" si="33"/>
        <v>43147</v>
      </c>
      <c r="BC9" s="49" t="str">
        <f t="shared" si="33"/>
        <v/>
      </c>
      <c r="BD9" s="49" t="str">
        <f t="shared" ref="BD9:BS31" si="34">IF(OR(BD$2=$B9,BD$2=$C9,BD$2=$D9,BD$2=$E9,BD$2=$F9),BD$1,"")</f>
        <v/>
      </c>
      <c r="BE9" s="49">
        <f t="shared" si="34"/>
        <v>43150</v>
      </c>
      <c r="BF9" s="49" t="str">
        <f t="shared" si="34"/>
        <v/>
      </c>
      <c r="BG9" s="49" t="str">
        <f t="shared" si="34"/>
        <v/>
      </c>
      <c r="BH9" s="49">
        <f t="shared" si="34"/>
        <v>43153</v>
      </c>
      <c r="BI9" s="49">
        <f t="shared" si="34"/>
        <v>43154</v>
      </c>
      <c r="BJ9" s="49" t="str">
        <f t="shared" si="34"/>
        <v/>
      </c>
      <c r="BK9" s="49" t="str">
        <f t="shared" si="34"/>
        <v/>
      </c>
      <c r="BL9" s="49">
        <f t="shared" si="34"/>
        <v>43157</v>
      </c>
      <c r="BM9" s="49" t="str">
        <f t="shared" si="34"/>
        <v/>
      </c>
      <c r="BN9" s="49" t="str">
        <f t="shared" si="34"/>
        <v/>
      </c>
      <c r="BO9" s="49">
        <f t="shared" si="34"/>
        <v>43160</v>
      </c>
      <c r="BP9" s="49">
        <f t="shared" si="34"/>
        <v>43161</v>
      </c>
      <c r="BQ9" s="49" t="str">
        <f t="shared" si="34"/>
        <v/>
      </c>
      <c r="BR9" s="49" t="str">
        <f t="shared" si="34"/>
        <v/>
      </c>
      <c r="BS9" s="49">
        <f t="shared" si="34"/>
        <v>43164</v>
      </c>
      <c r="BT9" s="49" t="str">
        <f t="shared" si="31"/>
        <v/>
      </c>
      <c r="BU9" s="49" t="str">
        <f t="shared" si="31"/>
        <v/>
      </c>
      <c r="BV9" s="49">
        <f t="shared" si="31"/>
        <v>43167</v>
      </c>
      <c r="BW9" s="49">
        <f t="shared" si="31"/>
        <v>43168</v>
      </c>
      <c r="BX9" s="49" t="str">
        <f t="shared" si="31"/>
        <v/>
      </c>
      <c r="BY9" s="49" t="str">
        <f t="shared" si="31"/>
        <v/>
      </c>
      <c r="BZ9" s="49">
        <f t="shared" si="31"/>
        <v>43171</v>
      </c>
      <c r="CA9" s="49" t="str">
        <f t="shared" si="31"/>
        <v/>
      </c>
      <c r="CB9" s="49" t="str">
        <f t="shared" si="31"/>
        <v/>
      </c>
      <c r="CC9" s="49">
        <f t="shared" si="31"/>
        <v>43174</v>
      </c>
      <c r="CD9" s="49">
        <f t="shared" si="31"/>
        <v>43175</v>
      </c>
      <c r="CE9" s="49" t="str">
        <f t="shared" si="31"/>
        <v/>
      </c>
      <c r="CF9" s="49" t="str">
        <f t="shared" si="31"/>
        <v/>
      </c>
      <c r="CG9" s="49">
        <f t="shared" si="31"/>
        <v>43178</v>
      </c>
      <c r="CH9" s="49" t="str">
        <f t="shared" si="31"/>
        <v/>
      </c>
      <c r="CI9" s="49" t="str">
        <f t="shared" si="31"/>
        <v/>
      </c>
      <c r="CJ9" s="49">
        <f t="shared" ref="CJ9:EU12" si="35">IF(OR(CJ$2=$B9,CJ$2=$C9,CJ$2=$D9,CJ$2=$E9,CJ$2=$F9),CJ$1,"")</f>
        <v>43181</v>
      </c>
      <c r="CK9" s="49">
        <f t="shared" si="35"/>
        <v>43182</v>
      </c>
      <c r="CL9" s="49" t="str">
        <f t="shared" si="35"/>
        <v/>
      </c>
      <c r="CM9" s="49" t="str">
        <f t="shared" si="35"/>
        <v/>
      </c>
      <c r="CN9" s="49">
        <f t="shared" si="35"/>
        <v>43185</v>
      </c>
      <c r="CO9" s="49" t="str">
        <f t="shared" si="35"/>
        <v/>
      </c>
      <c r="CP9" s="49" t="str">
        <f t="shared" si="35"/>
        <v/>
      </c>
      <c r="CQ9" s="49">
        <f t="shared" si="35"/>
        <v>43188</v>
      </c>
      <c r="CR9" s="49">
        <f t="shared" si="35"/>
        <v>43189</v>
      </c>
      <c r="CS9" s="49" t="str">
        <f t="shared" si="35"/>
        <v/>
      </c>
      <c r="CT9" s="49" t="str">
        <f t="shared" si="35"/>
        <v/>
      </c>
      <c r="CU9" s="49">
        <f t="shared" si="35"/>
        <v>43192</v>
      </c>
      <c r="CV9" s="49" t="str">
        <f t="shared" si="35"/>
        <v/>
      </c>
      <c r="CW9" s="49" t="str">
        <f t="shared" si="35"/>
        <v/>
      </c>
      <c r="CX9" s="49">
        <f t="shared" si="35"/>
        <v>43195</v>
      </c>
      <c r="CY9" s="49">
        <f t="shared" si="35"/>
        <v>43196</v>
      </c>
      <c r="CZ9" s="49" t="str">
        <f t="shared" si="35"/>
        <v/>
      </c>
      <c r="DA9" s="49" t="str">
        <f t="shared" si="35"/>
        <v/>
      </c>
      <c r="DB9" s="49">
        <f t="shared" si="35"/>
        <v>43199</v>
      </c>
      <c r="DC9" s="49" t="str">
        <f t="shared" si="35"/>
        <v/>
      </c>
      <c r="DD9" s="49" t="str">
        <f t="shared" si="35"/>
        <v/>
      </c>
      <c r="DE9" s="49">
        <f t="shared" si="35"/>
        <v>43202</v>
      </c>
      <c r="DF9" s="49">
        <f t="shared" si="35"/>
        <v>43203</v>
      </c>
      <c r="DG9" s="49" t="str">
        <f t="shared" si="35"/>
        <v/>
      </c>
      <c r="DH9" s="49" t="str">
        <f t="shared" si="35"/>
        <v/>
      </c>
      <c r="DI9" s="49">
        <f t="shared" si="35"/>
        <v>43206</v>
      </c>
      <c r="DJ9" s="49" t="str">
        <f t="shared" si="35"/>
        <v/>
      </c>
      <c r="DK9" s="49" t="str">
        <f t="shared" si="35"/>
        <v/>
      </c>
      <c r="DL9" s="49">
        <f t="shared" si="35"/>
        <v>43209</v>
      </c>
      <c r="DM9" s="49">
        <f t="shared" si="35"/>
        <v>43210</v>
      </c>
      <c r="DN9" s="49" t="str">
        <f t="shared" si="35"/>
        <v/>
      </c>
      <c r="DO9" s="49" t="str">
        <f t="shared" si="35"/>
        <v/>
      </c>
      <c r="DP9" s="49">
        <f t="shared" si="35"/>
        <v>43213</v>
      </c>
      <c r="DQ9" s="49" t="str">
        <f t="shared" si="35"/>
        <v/>
      </c>
      <c r="DR9" s="49" t="str">
        <f t="shared" si="35"/>
        <v/>
      </c>
      <c r="DS9" s="49">
        <f t="shared" si="35"/>
        <v>43216</v>
      </c>
      <c r="DT9" s="49">
        <f t="shared" si="35"/>
        <v>43217</v>
      </c>
      <c r="DU9" s="49" t="str">
        <f t="shared" si="35"/>
        <v/>
      </c>
      <c r="DV9" s="49" t="str">
        <f t="shared" si="35"/>
        <v/>
      </c>
      <c r="DW9" s="49">
        <f t="shared" si="35"/>
        <v>43220</v>
      </c>
      <c r="DX9" s="49" t="str">
        <f t="shared" si="35"/>
        <v/>
      </c>
      <c r="DY9" s="49" t="str">
        <f t="shared" si="35"/>
        <v/>
      </c>
      <c r="DZ9" s="49">
        <f t="shared" si="35"/>
        <v>43223</v>
      </c>
      <c r="EA9" s="49">
        <f t="shared" si="35"/>
        <v>43224</v>
      </c>
      <c r="EB9" s="49" t="str">
        <f t="shared" si="35"/>
        <v/>
      </c>
      <c r="EC9" s="49" t="str">
        <f t="shared" si="35"/>
        <v/>
      </c>
      <c r="ED9" s="49">
        <f t="shared" si="35"/>
        <v>43227</v>
      </c>
      <c r="EE9" s="49" t="str">
        <f t="shared" si="35"/>
        <v/>
      </c>
      <c r="EF9" s="49" t="str">
        <f t="shared" si="35"/>
        <v/>
      </c>
      <c r="EG9" s="49">
        <f t="shared" si="35"/>
        <v>43230</v>
      </c>
      <c r="EH9" s="49">
        <f t="shared" si="35"/>
        <v>43231</v>
      </c>
      <c r="EI9" s="49" t="str">
        <f t="shared" si="35"/>
        <v/>
      </c>
      <c r="EJ9" s="49" t="str">
        <f t="shared" si="35"/>
        <v/>
      </c>
      <c r="EK9" s="49">
        <f t="shared" si="35"/>
        <v>43234</v>
      </c>
      <c r="EL9" s="49" t="str">
        <f t="shared" si="35"/>
        <v/>
      </c>
      <c r="EM9" s="49" t="str">
        <f t="shared" si="35"/>
        <v/>
      </c>
      <c r="EN9" s="49">
        <f t="shared" si="35"/>
        <v>43237</v>
      </c>
      <c r="EO9" s="49">
        <f t="shared" si="35"/>
        <v>43238</v>
      </c>
      <c r="EP9" s="49" t="str">
        <f t="shared" si="35"/>
        <v/>
      </c>
      <c r="EQ9" s="49" t="str">
        <f t="shared" si="35"/>
        <v/>
      </c>
      <c r="ER9" s="49">
        <f t="shared" si="35"/>
        <v>43241</v>
      </c>
      <c r="ES9" s="49" t="str">
        <f t="shared" si="35"/>
        <v/>
      </c>
      <c r="ET9" s="49" t="str">
        <f t="shared" si="35"/>
        <v/>
      </c>
      <c r="EU9" s="49">
        <f t="shared" si="35"/>
        <v>43244</v>
      </c>
      <c r="EV9" s="49">
        <f t="shared" ref="EV9:FK11" si="36">IF(OR(EV$2=$B9,EV$2=$C9,EV$2=$D9,EV$2=$E9,EV$2=$F9),EV$1,"")</f>
        <v>43245</v>
      </c>
      <c r="EW9" s="49" t="str">
        <f t="shared" si="36"/>
        <v/>
      </c>
      <c r="EX9" s="49" t="str">
        <f t="shared" si="36"/>
        <v/>
      </c>
      <c r="EY9" s="49">
        <f t="shared" si="36"/>
        <v>43248</v>
      </c>
      <c r="EZ9" s="49" t="str">
        <f t="shared" si="36"/>
        <v/>
      </c>
      <c r="FA9" s="49" t="str">
        <f t="shared" si="36"/>
        <v/>
      </c>
      <c r="FB9" s="49">
        <f t="shared" si="36"/>
        <v>43251</v>
      </c>
      <c r="FC9" s="49">
        <f t="shared" si="36"/>
        <v>43252</v>
      </c>
      <c r="FD9" s="49" t="str">
        <f t="shared" si="36"/>
        <v/>
      </c>
      <c r="FE9" s="49" t="str">
        <f t="shared" si="36"/>
        <v/>
      </c>
      <c r="FF9" s="49">
        <f t="shared" si="36"/>
        <v>43255</v>
      </c>
      <c r="FG9" s="49" t="str">
        <f t="shared" si="36"/>
        <v/>
      </c>
      <c r="FH9" s="49" t="str">
        <f t="shared" si="36"/>
        <v/>
      </c>
      <c r="FI9" s="49">
        <f t="shared" si="36"/>
        <v>43258</v>
      </c>
      <c r="FJ9" s="49">
        <f t="shared" si="36"/>
        <v>43259</v>
      </c>
      <c r="FK9" s="49" t="str">
        <f t="shared" si="36"/>
        <v/>
      </c>
      <c r="FL9" s="49" t="str">
        <f t="shared" ref="FL9:GA11" si="37">IF(OR(FL$2=$B9,FL$2=$C9,FL$2=$D9,FL$2=$E9,FL$2=$F9),FL$1,"")</f>
        <v/>
      </c>
      <c r="FM9" s="49">
        <f t="shared" si="37"/>
        <v>43262</v>
      </c>
      <c r="FN9" s="49" t="str">
        <f t="shared" si="37"/>
        <v/>
      </c>
      <c r="FO9" s="49" t="str">
        <f t="shared" si="37"/>
        <v/>
      </c>
      <c r="FP9" s="49">
        <f t="shared" si="37"/>
        <v>43265</v>
      </c>
      <c r="FQ9" s="49">
        <f t="shared" si="37"/>
        <v>43266</v>
      </c>
      <c r="FR9" s="49" t="str">
        <f t="shared" si="37"/>
        <v/>
      </c>
      <c r="FS9" s="49" t="str">
        <f t="shared" si="37"/>
        <v/>
      </c>
      <c r="FT9" s="49">
        <f t="shared" si="37"/>
        <v>43269</v>
      </c>
      <c r="FU9" s="49" t="str">
        <f t="shared" si="37"/>
        <v/>
      </c>
      <c r="FV9" s="49" t="str">
        <f t="shared" si="37"/>
        <v/>
      </c>
      <c r="FW9" s="49">
        <f t="shared" si="37"/>
        <v>43272</v>
      </c>
      <c r="FX9" s="49">
        <f t="shared" si="37"/>
        <v>43273</v>
      </c>
      <c r="FY9" s="49" t="str">
        <f t="shared" si="37"/>
        <v/>
      </c>
      <c r="FZ9" s="49" t="str">
        <f t="shared" si="37"/>
        <v/>
      </c>
      <c r="GA9" s="49">
        <f t="shared" si="37"/>
        <v>43276</v>
      </c>
      <c r="GB9" s="49" t="str">
        <f t="shared" ref="GB9:GQ11" si="38">IF(OR(GB$2=$B9,GB$2=$C9,GB$2=$D9,GB$2=$E9,GB$2=$F9),GB$1,"")</f>
        <v/>
      </c>
      <c r="GC9" s="49" t="str">
        <f t="shared" si="38"/>
        <v/>
      </c>
      <c r="GD9" s="49">
        <f t="shared" si="38"/>
        <v>43279</v>
      </c>
      <c r="GE9" s="49">
        <f t="shared" si="38"/>
        <v>43280</v>
      </c>
      <c r="GF9" s="49" t="str">
        <f t="shared" si="38"/>
        <v/>
      </c>
      <c r="GG9" s="49" t="str">
        <f t="shared" si="38"/>
        <v/>
      </c>
      <c r="GH9" s="49">
        <f t="shared" si="38"/>
        <v>43283</v>
      </c>
      <c r="GI9" s="49" t="str">
        <f t="shared" si="38"/>
        <v/>
      </c>
      <c r="GJ9" s="49" t="str">
        <f t="shared" si="38"/>
        <v/>
      </c>
      <c r="GK9" s="49">
        <f t="shared" si="38"/>
        <v>43286</v>
      </c>
      <c r="GL9" s="49">
        <f t="shared" si="38"/>
        <v>43287</v>
      </c>
      <c r="GM9" s="49" t="str">
        <f t="shared" si="38"/>
        <v/>
      </c>
      <c r="GN9" s="49" t="str">
        <f t="shared" si="38"/>
        <v/>
      </c>
      <c r="GO9" s="49">
        <f t="shared" si="38"/>
        <v>43290</v>
      </c>
      <c r="GP9" s="49" t="str">
        <f t="shared" si="38"/>
        <v/>
      </c>
      <c r="GQ9" s="49" t="str">
        <f t="shared" si="38"/>
        <v/>
      </c>
      <c r="GR9" s="49">
        <f>IF(OR(GR$2=$B9,GR$2=$C9,GR$2=$D9,GR$2=$E9,GR$2=$F9),GR$1,"")</f>
        <v>43293</v>
      </c>
      <c r="GS9" s="49">
        <f t="shared" ref="GS9:HH19" si="39">IF(OR(GS$2=$B9,GS$2=$C9,GS$2=$D9,GS$2=$E9,GS$2=$F9),GS$1,"")</f>
        <v>43294</v>
      </c>
      <c r="GT9" s="49" t="str">
        <f t="shared" si="39"/>
        <v/>
      </c>
      <c r="GU9" s="49" t="str">
        <f t="shared" si="39"/>
        <v/>
      </c>
      <c r="GV9" s="49">
        <f t="shared" si="39"/>
        <v>43297</v>
      </c>
      <c r="GW9" s="49" t="str">
        <f t="shared" si="39"/>
        <v/>
      </c>
      <c r="GX9" s="49" t="str">
        <f t="shared" si="39"/>
        <v/>
      </c>
      <c r="GY9" s="49">
        <f t="shared" si="39"/>
        <v>43300</v>
      </c>
      <c r="GZ9" s="49">
        <f t="shared" si="39"/>
        <v>43301</v>
      </c>
      <c r="HA9" s="49" t="str">
        <f t="shared" si="39"/>
        <v/>
      </c>
      <c r="HB9" s="49" t="str">
        <f t="shared" si="39"/>
        <v/>
      </c>
      <c r="HC9" s="49">
        <f t="shared" si="39"/>
        <v>43304</v>
      </c>
      <c r="HD9" s="49" t="str">
        <f t="shared" si="39"/>
        <v/>
      </c>
      <c r="HE9" s="49" t="str">
        <f t="shared" si="39"/>
        <v/>
      </c>
      <c r="HF9" s="49">
        <f t="shared" si="39"/>
        <v>43307</v>
      </c>
      <c r="HG9" s="49">
        <f t="shared" si="39"/>
        <v>43308</v>
      </c>
      <c r="HH9" s="49" t="str">
        <f t="shared" si="39"/>
        <v/>
      </c>
      <c r="HI9" s="49" t="str">
        <f t="shared" ref="HI9:JT12" si="40">IF(OR(HI$2=$B9,HI$2=$C9,HI$2=$D9,HI$2=$E9,HI$2=$F9),HI$1,"")</f>
        <v/>
      </c>
      <c r="HJ9" s="49">
        <f t="shared" si="40"/>
        <v>43311</v>
      </c>
      <c r="HK9" s="49" t="str">
        <f t="shared" si="40"/>
        <v/>
      </c>
      <c r="HL9" s="49" t="str">
        <f t="shared" si="40"/>
        <v/>
      </c>
      <c r="HM9" s="49">
        <f t="shared" si="40"/>
        <v>43314</v>
      </c>
      <c r="HN9" s="49">
        <f t="shared" si="40"/>
        <v>43315</v>
      </c>
      <c r="HO9" s="49" t="str">
        <f t="shared" si="40"/>
        <v/>
      </c>
      <c r="HP9" s="49" t="str">
        <f t="shared" si="40"/>
        <v/>
      </c>
      <c r="HQ9" s="49">
        <f t="shared" si="40"/>
        <v>43318</v>
      </c>
      <c r="HR9" s="49" t="str">
        <f t="shared" si="40"/>
        <v/>
      </c>
      <c r="HS9" s="49" t="str">
        <f t="shared" si="40"/>
        <v/>
      </c>
      <c r="HT9" s="49">
        <f t="shared" si="40"/>
        <v>43321</v>
      </c>
      <c r="HU9" s="49">
        <f t="shared" si="40"/>
        <v>43322</v>
      </c>
      <c r="HV9" s="49" t="str">
        <f t="shared" si="40"/>
        <v/>
      </c>
      <c r="HW9" s="49" t="str">
        <f t="shared" si="40"/>
        <v/>
      </c>
      <c r="HX9" s="49">
        <f t="shared" si="40"/>
        <v>43325</v>
      </c>
      <c r="HY9" s="49" t="str">
        <f t="shared" si="40"/>
        <v/>
      </c>
      <c r="HZ9" s="49" t="str">
        <f t="shared" si="40"/>
        <v/>
      </c>
      <c r="IA9" s="49">
        <f t="shared" si="40"/>
        <v>43328</v>
      </c>
      <c r="IB9" s="49">
        <f t="shared" si="40"/>
        <v>43329</v>
      </c>
      <c r="IC9" s="49" t="str">
        <f t="shared" si="40"/>
        <v/>
      </c>
      <c r="ID9" s="49" t="str">
        <f t="shared" si="40"/>
        <v/>
      </c>
      <c r="IE9" s="49">
        <f t="shared" si="40"/>
        <v>43332</v>
      </c>
      <c r="IF9" s="49" t="str">
        <f t="shared" si="40"/>
        <v/>
      </c>
      <c r="IG9" s="49" t="str">
        <f t="shared" si="40"/>
        <v/>
      </c>
      <c r="IH9" s="49">
        <f t="shared" si="40"/>
        <v>43335</v>
      </c>
      <c r="II9" s="49">
        <f t="shared" si="40"/>
        <v>43336</v>
      </c>
      <c r="IJ9" s="49" t="str">
        <f t="shared" si="40"/>
        <v/>
      </c>
      <c r="IK9" s="49" t="str">
        <f t="shared" si="40"/>
        <v/>
      </c>
      <c r="IL9" s="49">
        <f t="shared" si="40"/>
        <v>43339</v>
      </c>
      <c r="IM9" s="49" t="str">
        <f t="shared" si="40"/>
        <v/>
      </c>
      <c r="IN9" s="49" t="str">
        <f t="shared" si="40"/>
        <v/>
      </c>
      <c r="IO9" s="49">
        <f t="shared" si="40"/>
        <v>43342</v>
      </c>
      <c r="IP9" s="49">
        <f t="shared" si="40"/>
        <v>43343</v>
      </c>
      <c r="IQ9" s="49" t="str">
        <f t="shared" si="40"/>
        <v/>
      </c>
      <c r="IR9" s="49" t="str">
        <f t="shared" si="40"/>
        <v/>
      </c>
      <c r="IS9" s="49">
        <f t="shared" si="40"/>
        <v>43346</v>
      </c>
      <c r="IT9" s="49" t="str">
        <f t="shared" si="40"/>
        <v/>
      </c>
      <c r="IU9" s="49" t="str">
        <f t="shared" si="40"/>
        <v/>
      </c>
      <c r="IV9" s="49">
        <f t="shared" si="40"/>
        <v>43349</v>
      </c>
      <c r="IW9" s="49">
        <f t="shared" si="40"/>
        <v>43350</v>
      </c>
      <c r="IX9" s="49" t="str">
        <f t="shared" si="40"/>
        <v/>
      </c>
      <c r="IY9" s="49" t="str">
        <f t="shared" si="40"/>
        <v/>
      </c>
      <c r="IZ9" s="49">
        <f t="shared" si="40"/>
        <v>43353</v>
      </c>
      <c r="JA9" s="49" t="str">
        <f t="shared" si="40"/>
        <v/>
      </c>
      <c r="JB9" s="49" t="str">
        <f t="shared" si="40"/>
        <v/>
      </c>
      <c r="JC9" s="49">
        <f t="shared" si="40"/>
        <v>43356</v>
      </c>
      <c r="JD9" s="49">
        <f t="shared" si="40"/>
        <v>43357</v>
      </c>
      <c r="JE9" s="49" t="str">
        <f t="shared" si="40"/>
        <v/>
      </c>
      <c r="JF9" s="49" t="str">
        <f t="shared" si="40"/>
        <v/>
      </c>
      <c r="JG9" s="49">
        <f t="shared" si="40"/>
        <v>43360</v>
      </c>
      <c r="JH9" s="49" t="str">
        <f t="shared" si="40"/>
        <v/>
      </c>
      <c r="JI9" s="49" t="str">
        <f t="shared" si="40"/>
        <v/>
      </c>
      <c r="JJ9" s="49">
        <f t="shared" si="40"/>
        <v>43363</v>
      </c>
      <c r="JK9" s="49">
        <f t="shared" si="40"/>
        <v>43364</v>
      </c>
      <c r="JL9" s="49" t="str">
        <f t="shared" si="40"/>
        <v/>
      </c>
      <c r="JM9" s="49" t="str">
        <f t="shared" si="40"/>
        <v/>
      </c>
      <c r="JN9" s="49">
        <f t="shared" si="40"/>
        <v>43367</v>
      </c>
      <c r="JO9" s="49" t="str">
        <f t="shared" si="40"/>
        <v/>
      </c>
      <c r="JP9" s="49" t="str">
        <f t="shared" si="40"/>
        <v/>
      </c>
      <c r="JQ9" s="49">
        <f t="shared" si="40"/>
        <v>43370</v>
      </c>
      <c r="JR9" s="49">
        <f t="shared" si="40"/>
        <v>43371</v>
      </c>
      <c r="JS9" s="49" t="str">
        <f t="shared" si="40"/>
        <v/>
      </c>
      <c r="JT9" s="49" t="str">
        <f t="shared" si="40"/>
        <v/>
      </c>
      <c r="JU9" s="49">
        <f t="shared" ref="JU9:KJ11" si="41">IF(OR(JU$2=$B9,JU$2=$C9,JU$2=$D9,JU$2=$E9,JU$2=$F9),JU$1,"")</f>
        <v>43374</v>
      </c>
      <c r="JV9" s="49" t="str">
        <f t="shared" si="41"/>
        <v/>
      </c>
      <c r="JW9" s="49" t="str">
        <f t="shared" si="41"/>
        <v/>
      </c>
      <c r="JX9" s="49">
        <f t="shared" si="41"/>
        <v>43377</v>
      </c>
      <c r="JY9" s="49">
        <f t="shared" si="41"/>
        <v>43378</v>
      </c>
      <c r="JZ9" s="49" t="str">
        <f t="shared" si="41"/>
        <v/>
      </c>
      <c r="KA9" s="49" t="str">
        <f t="shared" si="41"/>
        <v/>
      </c>
      <c r="KB9" s="49">
        <f t="shared" si="41"/>
        <v>43381</v>
      </c>
      <c r="KC9" s="49" t="str">
        <f t="shared" si="41"/>
        <v/>
      </c>
      <c r="KD9" s="49" t="str">
        <f t="shared" si="41"/>
        <v/>
      </c>
      <c r="KE9" s="49">
        <f t="shared" si="41"/>
        <v>43384</v>
      </c>
      <c r="KF9" s="49">
        <f t="shared" si="41"/>
        <v>43385</v>
      </c>
      <c r="KG9" s="49" t="str">
        <f t="shared" si="41"/>
        <v/>
      </c>
      <c r="KH9" s="49" t="str">
        <f t="shared" si="41"/>
        <v/>
      </c>
      <c r="KI9" s="49">
        <f t="shared" si="41"/>
        <v>43388</v>
      </c>
      <c r="KJ9" s="49" t="str">
        <f t="shared" si="41"/>
        <v/>
      </c>
      <c r="KK9" s="49" t="str">
        <f t="shared" ref="KK9:KZ11" si="42">IF(OR(KK$2=$B9,KK$2=$C9,KK$2=$D9,KK$2=$E9,KK$2=$F9),KK$1,"")</f>
        <v/>
      </c>
      <c r="KL9" s="49">
        <f t="shared" si="42"/>
        <v>43391</v>
      </c>
      <c r="KM9" s="49">
        <f t="shared" si="42"/>
        <v>43392</v>
      </c>
      <c r="KN9" s="49" t="str">
        <f t="shared" si="42"/>
        <v/>
      </c>
      <c r="KO9" s="49" t="str">
        <f t="shared" si="42"/>
        <v/>
      </c>
      <c r="KP9" s="49">
        <f t="shared" si="42"/>
        <v>43395</v>
      </c>
      <c r="KQ9" s="49" t="str">
        <f t="shared" si="42"/>
        <v/>
      </c>
      <c r="KR9" s="49" t="str">
        <f t="shared" si="42"/>
        <v/>
      </c>
      <c r="KS9" s="49">
        <f t="shared" si="42"/>
        <v>43398</v>
      </c>
      <c r="KT9" s="49">
        <f t="shared" si="42"/>
        <v>43399</v>
      </c>
      <c r="KU9" s="49" t="str">
        <f t="shared" si="42"/>
        <v/>
      </c>
      <c r="KV9" s="49" t="str">
        <f t="shared" si="42"/>
        <v/>
      </c>
      <c r="KW9" s="49">
        <f t="shared" si="42"/>
        <v>43402</v>
      </c>
      <c r="KX9" s="49" t="str">
        <f t="shared" si="42"/>
        <v/>
      </c>
      <c r="KY9" s="49" t="str">
        <f t="shared" si="42"/>
        <v/>
      </c>
      <c r="KZ9" s="49">
        <f t="shared" si="42"/>
        <v>43405</v>
      </c>
      <c r="LA9" s="49">
        <f t="shared" ref="LA9:LO11" si="43">IF(OR(LA$2=$B9,LA$2=$C9,LA$2=$D9,LA$2=$E9,LA$2=$F9),LA$1,"")</f>
        <v>43406</v>
      </c>
      <c r="LB9" s="49" t="str">
        <f t="shared" si="43"/>
        <v/>
      </c>
      <c r="LC9" s="49" t="str">
        <f t="shared" si="43"/>
        <v/>
      </c>
      <c r="LD9" s="49">
        <f t="shared" si="43"/>
        <v>43409</v>
      </c>
      <c r="LE9" s="49" t="str">
        <f t="shared" si="43"/>
        <v/>
      </c>
      <c r="LF9" s="49" t="str">
        <f t="shared" si="43"/>
        <v/>
      </c>
      <c r="LG9" s="49">
        <f t="shared" si="43"/>
        <v>43412</v>
      </c>
      <c r="LH9" s="49">
        <f t="shared" si="43"/>
        <v>43413</v>
      </c>
      <c r="LI9" s="49" t="str">
        <f t="shared" si="43"/>
        <v/>
      </c>
      <c r="LJ9" s="49" t="str">
        <f t="shared" si="43"/>
        <v/>
      </c>
      <c r="LK9" s="49">
        <f t="shared" si="43"/>
        <v>43416</v>
      </c>
      <c r="LL9" s="49" t="str">
        <f t="shared" si="43"/>
        <v/>
      </c>
      <c r="LM9" s="49" t="str">
        <f t="shared" si="43"/>
        <v/>
      </c>
      <c r="LN9" s="49">
        <f t="shared" si="43"/>
        <v>43419</v>
      </c>
      <c r="LO9" s="49">
        <f t="shared" si="43"/>
        <v>43420</v>
      </c>
      <c r="LP9" s="49" t="str">
        <f>IF(OR(LP$2=$B9,LP$2=$C9,LP$2=$D9,LP$2=$E9,LP$2=$F9),LP$1,"")</f>
        <v/>
      </c>
      <c r="LQ9" s="49" t="str">
        <f t="shared" ref="LQ9:MF19" si="44">IF(OR(LQ$2=$B9,LQ$2=$C9,LQ$2=$D9,LQ$2=$E9,LQ$2=$F9),LQ$1,"")</f>
        <v/>
      </c>
      <c r="LR9" s="49">
        <f t="shared" si="44"/>
        <v>43423</v>
      </c>
      <c r="LS9" s="49" t="str">
        <f t="shared" si="44"/>
        <v/>
      </c>
      <c r="LT9" s="49" t="str">
        <f t="shared" si="44"/>
        <v/>
      </c>
      <c r="LU9" s="49">
        <f t="shared" si="44"/>
        <v>43426</v>
      </c>
      <c r="LV9" s="49">
        <f t="shared" si="44"/>
        <v>43427</v>
      </c>
      <c r="LW9" s="49" t="str">
        <f t="shared" si="44"/>
        <v/>
      </c>
      <c r="LX9" s="49" t="str">
        <f t="shared" si="44"/>
        <v/>
      </c>
      <c r="LY9" s="49">
        <f t="shared" si="44"/>
        <v>43430</v>
      </c>
      <c r="LZ9" s="49" t="str">
        <f t="shared" si="44"/>
        <v/>
      </c>
      <c r="MA9" s="49" t="str">
        <f t="shared" si="44"/>
        <v/>
      </c>
      <c r="MB9" s="49">
        <f t="shared" si="44"/>
        <v>43433</v>
      </c>
      <c r="MC9" s="49">
        <f t="shared" si="44"/>
        <v>43434</v>
      </c>
      <c r="MD9" s="49" t="str">
        <f t="shared" si="44"/>
        <v/>
      </c>
      <c r="ME9" s="49" t="str">
        <f t="shared" si="44"/>
        <v/>
      </c>
      <c r="MF9" s="49">
        <f t="shared" si="44"/>
        <v>43437</v>
      </c>
      <c r="MG9" s="49" t="str">
        <f t="shared" ref="MG9:OB14" si="45">IF(OR(MG$2=$B9,MG$2=$C9,MG$2=$D9,MG$2=$E9,MG$2=$F9),MG$1,"")</f>
        <v/>
      </c>
      <c r="MH9" s="49" t="str">
        <f t="shared" si="45"/>
        <v/>
      </c>
      <c r="MI9" s="49">
        <f t="shared" si="45"/>
        <v>43440</v>
      </c>
      <c r="MJ9" s="49">
        <f t="shared" si="45"/>
        <v>43441</v>
      </c>
      <c r="MK9" s="49" t="str">
        <f t="shared" si="45"/>
        <v/>
      </c>
      <c r="ML9" s="49" t="str">
        <f t="shared" si="45"/>
        <v/>
      </c>
      <c r="MM9" s="49">
        <f t="shared" si="45"/>
        <v>43444</v>
      </c>
      <c r="MN9" s="49" t="str">
        <f t="shared" si="45"/>
        <v/>
      </c>
      <c r="MO9" s="49" t="str">
        <f t="shared" si="45"/>
        <v/>
      </c>
      <c r="MP9" s="49">
        <f t="shared" si="45"/>
        <v>43447</v>
      </c>
      <c r="MQ9" s="49">
        <f t="shared" si="45"/>
        <v>43448</v>
      </c>
      <c r="MR9" s="49" t="str">
        <f t="shared" si="45"/>
        <v/>
      </c>
      <c r="MS9" s="49" t="str">
        <f t="shared" si="45"/>
        <v/>
      </c>
      <c r="MT9" s="49">
        <f t="shared" si="45"/>
        <v>43451</v>
      </c>
      <c r="MU9" s="49" t="str">
        <f t="shared" si="45"/>
        <v/>
      </c>
      <c r="MV9" s="49" t="str">
        <f t="shared" si="45"/>
        <v/>
      </c>
      <c r="MW9" s="49">
        <f t="shared" si="45"/>
        <v>43454</v>
      </c>
      <c r="MX9" s="49">
        <f t="shared" si="45"/>
        <v>43455</v>
      </c>
      <c r="MY9" s="49" t="str">
        <f t="shared" si="45"/>
        <v/>
      </c>
      <c r="MZ9" s="49" t="str">
        <f t="shared" si="45"/>
        <v/>
      </c>
      <c r="NA9" s="49">
        <f t="shared" si="45"/>
        <v>43458</v>
      </c>
      <c r="NB9" s="49" t="str">
        <f t="shared" si="45"/>
        <v/>
      </c>
      <c r="NC9" s="49" t="str">
        <f t="shared" si="45"/>
        <v/>
      </c>
      <c r="ND9" s="49">
        <f t="shared" si="45"/>
        <v>43461</v>
      </c>
      <c r="NE9" s="49">
        <f t="shared" si="45"/>
        <v>43462</v>
      </c>
      <c r="NF9" s="49" t="str">
        <f t="shared" si="45"/>
        <v/>
      </c>
      <c r="NG9" s="49" t="str">
        <f t="shared" si="45"/>
        <v/>
      </c>
      <c r="NH9" s="49">
        <f t="shared" si="45"/>
        <v>43465</v>
      </c>
      <c r="NI9" s="49" t="str">
        <f t="shared" si="45"/>
        <v/>
      </c>
      <c r="NJ9" s="49" t="str">
        <f t="shared" si="45"/>
        <v/>
      </c>
      <c r="NK9" s="49">
        <f t="shared" si="45"/>
        <v>43468</v>
      </c>
      <c r="NL9" s="49">
        <f t="shared" si="45"/>
        <v>43469</v>
      </c>
      <c r="NM9" s="49" t="str">
        <f t="shared" si="45"/>
        <v/>
      </c>
      <c r="NN9" s="49" t="str">
        <f t="shared" si="45"/>
        <v/>
      </c>
      <c r="NO9" s="49">
        <f t="shared" si="45"/>
        <v>43472</v>
      </c>
      <c r="NP9" s="49" t="str">
        <f t="shared" si="45"/>
        <v/>
      </c>
      <c r="NQ9" s="49" t="str">
        <f t="shared" si="45"/>
        <v/>
      </c>
      <c r="NR9" s="49">
        <f t="shared" si="45"/>
        <v>43475</v>
      </c>
      <c r="NS9" s="49">
        <f t="shared" si="45"/>
        <v>43476</v>
      </c>
      <c r="NT9" s="49" t="str">
        <f t="shared" si="45"/>
        <v/>
      </c>
      <c r="NU9" s="49" t="str">
        <f t="shared" si="45"/>
        <v/>
      </c>
      <c r="NV9" s="49">
        <f t="shared" si="45"/>
        <v>43479</v>
      </c>
      <c r="NW9" s="49" t="str">
        <f t="shared" si="45"/>
        <v/>
      </c>
      <c r="NX9" s="49" t="str">
        <f t="shared" si="45"/>
        <v/>
      </c>
      <c r="NY9" s="49">
        <f t="shared" si="45"/>
        <v>43482</v>
      </c>
      <c r="NZ9" s="49">
        <f t="shared" si="45"/>
        <v>43483</v>
      </c>
      <c r="OA9" s="49" t="str">
        <f t="shared" si="45"/>
        <v/>
      </c>
      <c r="OB9" s="49" t="str">
        <f t="shared" si="45"/>
        <v/>
      </c>
      <c r="OC9">
        <v>6</v>
      </c>
    </row>
    <row r="10" spans="1:486">
      <c r="A10" s="214" t="s">
        <v>252</v>
      </c>
      <c r="B10" s="215" t="s">
        <v>217</v>
      </c>
      <c r="C10" s="12" t="s">
        <v>228</v>
      </c>
      <c r="D10" s="12" t="s">
        <v>232</v>
      </c>
      <c r="E10" s="12" t="s">
        <v>230</v>
      </c>
      <c r="F10" s="12"/>
      <c r="H10" s="49">
        <f t="shared" si="30"/>
        <v>43101</v>
      </c>
      <c r="I10" s="49">
        <f t="shared" si="30"/>
        <v>43102</v>
      </c>
      <c r="J10" s="49" t="str">
        <f t="shared" si="30"/>
        <v/>
      </c>
      <c r="K10" s="49">
        <f t="shared" si="30"/>
        <v>43104</v>
      </c>
      <c r="L10" s="49">
        <f t="shared" si="30"/>
        <v>43105</v>
      </c>
      <c r="M10" s="49" t="str">
        <f t="shared" si="30"/>
        <v/>
      </c>
      <c r="N10" s="49" t="str">
        <f t="shared" si="30"/>
        <v/>
      </c>
      <c r="O10" s="49">
        <f t="shared" si="30"/>
        <v>43108</v>
      </c>
      <c r="P10" s="49">
        <f t="shared" si="30"/>
        <v>43109</v>
      </c>
      <c r="Q10" s="49" t="str">
        <f t="shared" si="30"/>
        <v/>
      </c>
      <c r="R10" s="49">
        <f t="shared" si="30"/>
        <v>43111</v>
      </c>
      <c r="S10" s="49">
        <f t="shared" si="30"/>
        <v>43112</v>
      </c>
      <c r="T10" s="49" t="str">
        <f t="shared" si="30"/>
        <v/>
      </c>
      <c r="U10" s="49" t="str">
        <f t="shared" si="30"/>
        <v/>
      </c>
      <c r="V10" s="49">
        <f t="shared" si="30"/>
        <v>43115</v>
      </c>
      <c r="W10" s="49">
        <f t="shared" si="30"/>
        <v>43116</v>
      </c>
      <c r="X10" s="49" t="str">
        <f t="shared" si="32"/>
        <v/>
      </c>
      <c r="Y10" s="49">
        <f t="shared" si="32"/>
        <v>43118</v>
      </c>
      <c r="Z10" s="49">
        <f t="shared" si="32"/>
        <v>43119</v>
      </c>
      <c r="AA10" s="49" t="str">
        <f t="shared" si="32"/>
        <v/>
      </c>
      <c r="AB10" s="49" t="str">
        <f t="shared" si="32"/>
        <v/>
      </c>
      <c r="AC10" s="49">
        <f t="shared" si="32"/>
        <v>43122</v>
      </c>
      <c r="AD10" s="49">
        <f t="shared" si="32"/>
        <v>43123</v>
      </c>
      <c r="AE10" s="49" t="str">
        <f t="shared" si="32"/>
        <v/>
      </c>
      <c r="AF10" s="49">
        <f t="shared" si="32"/>
        <v>43125</v>
      </c>
      <c r="AG10" s="49">
        <f t="shared" si="32"/>
        <v>43126</v>
      </c>
      <c r="AH10" s="49" t="str">
        <f t="shared" si="32"/>
        <v/>
      </c>
      <c r="AI10" s="49" t="str">
        <f t="shared" si="32"/>
        <v/>
      </c>
      <c r="AJ10" s="49">
        <f t="shared" si="32"/>
        <v>43129</v>
      </c>
      <c r="AK10" s="49">
        <f t="shared" si="32"/>
        <v>43130</v>
      </c>
      <c r="AL10" s="49" t="str">
        <f t="shared" si="32"/>
        <v/>
      </c>
      <c r="AM10" s="49">
        <f t="shared" si="32"/>
        <v>43132</v>
      </c>
      <c r="AN10" s="49">
        <f t="shared" si="33"/>
        <v>43133</v>
      </c>
      <c r="AO10" s="49" t="str">
        <f t="shared" si="33"/>
        <v/>
      </c>
      <c r="AP10" s="49" t="str">
        <f t="shared" si="33"/>
        <v/>
      </c>
      <c r="AQ10" s="49">
        <f t="shared" si="33"/>
        <v>43136</v>
      </c>
      <c r="AR10" s="49">
        <f t="shared" si="33"/>
        <v>43137</v>
      </c>
      <c r="AS10" s="49" t="str">
        <f t="shared" si="33"/>
        <v/>
      </c>
      <c r="AT10" s="49">
        <f t="shared" si="33"/>
        <v>43139</v>
      </c>
      <c r="AU10" s="49">
        <f t="shared" si="33"/>
        <v>43140</v>
      </c>
      <c r="AV10" s="49" t="str">
        <f t="shared" si="33"/>
        <v/>
      </c>
      <c r="AW10" s="49" t="str">
        <f t="shared" si="33"/>
        <v/>
      </c>
      <c r="AX10" s="49">
        <f t="shared" si="33"/>
        <v>43143</v>
      </c>
      <c r="AY10" s="49">
        <f t="shared" si="33"/>
        <v>43144</v>
      </c>
      <c r="AZ10" s="49" t="str">
        <f t="shared" si="33"/>
        <v/>
      </c>
      <c r="BA10" s="49">
        <f t="shared" si="33"/>
        <v>43146</v>
      </c>
      <c r="BB10" s="49">
        <f t="shared" si="33"/>
        <v>43147</v>
      </c>
      <c r="BC10" s="49" t="str">
        <f t="shared" si="33"/>
        <v/>
      </c>
      <c r="BD10" s="49" t="str">
        <f t="shared" si="34"/>
        <v/>
      </c>
      <c r="BE10" s="49">
        <f t="shared" si="34"/>
        <v>43150</v>
      </c>
      <c r="BF10" s="49">
        <f t="shared" si="34"/>
        <v>43151</v>
      </c>
      <c r="BG10" s="49" t="str">
        <f t="shared" si="34"/>
        <v/>
      </c>
      <c r="BH10" s="49">
        <f t="shared" si="34"/>
        <v>43153</v>
      </c>
      <c r="BI10" s="49">
        <f t="shared" si="34"/>
        <v>43154</v>
      </c>
      <c r="BJ10" s="49" t="str">
        <f t="shared" si="34"/>
        <v/>
      </c>
      <c r="BK10" s="49" t="str">
        <f t="shared" si="34"/>
        <v/>
      </c>
      <c r="BL10" s="49">
        <f t="shared" si="34"/>
        <v>43157</v>
      </c>
      <c r="BM10" s="49">
        <f t="shared" si="34"/>
        <v>43158</v>
      </c>
      <c r="BN10" s="49" t="str">
        <f t="shared" si="34"/>
        <v/>
      </c>
      <c r="BO10" s="49">
        <f t="shared" si="34"/>
        <v>43160</v>
      </c>
      <c r="BP10" s="49">
        <f t="shared" si="34"/>
        <v>43161</v>
      </c>
      <c r="BQ10" s="49" t="str">
        <f t="shared" si="34"/>
        <v/>
      </c>
      <c r="BR10" s="49" t="str">
        <f t="shared" si="34"/>
        <v/>
      </c>
      <c r="BS10" s="49">
        <f t="shared" si="34"/>
        <v>43164</v>
      </c>
      <c r="BT10" s="49">
        <f t="shared" si="31"/>
        <v>43165</v>
      </c>
      <c r="BU10" s="49" t="str">
        <f t="shared" si="31"/>
        <v/>
      </c>
      <c r="BV10" s="49">
        <f t="shared" si="31"/>
        <v>43167</v>
      </c>
      <c r="BW10" s="49">
        <f t="shared" si="31"/>
        <v>43168</v>
      </c>
      <c r="BX10" s="49" t="str">
        <f t="shared" si="31"/>
        <v/>
      </c>
      <c r="BY10" s="49" t="str">
        <f t="shared" si="31"/>
        <v/>
      </c>
      <c r="BZ10" s="49">
        <f t="shared" si="31"/>
        <v>43171</v>
      </c>
      <c r="CA10" s="49">
        <f t="shared" si="31"/>
        <v>43172</v>
      </c>
      <c r="CB10" s="49" t="str">
        <f t="shared" si="31"/>
        <v/>
      </c>
      <c r="CC10" s="49">
        <f t="shared" si="31"/>
        <v>43174</v>
      </c>
      <c r="CD10" s="49">
        <f t="shared" si="31"/>
        <v>43175</v>
      </c>
      <c r="CE10" s="49" t="str">
        <f t="shared" si="31"/>
        <v/>
      </c>
      <c r="CF10" s="49" t="str">
        <f t="shared" si="31"/>
        <v/>
      </c>
      <c r="CG10" s="49">
        <f t="shared" si="31"/>
        <v>43178</v>
      </c>
      <c r="CH10" s="49">
        <f t="shared" si="31"/>
        <v>43179</v>
      </c>
      <c r="CI10" s="49" t="str">
        <f t="shared" si="31"/>
        <v/>
      </c>
      <c r="CJ10" s="49">
        <f t="shared" si="35"/>
        <v>43181</v>
      </c>
      <c r="CK10" s="49">
        <f t="shared" si="35"/>
        <v>43182</v>
      </c>
      <c r="CL10" s="49" t="str">
        <f t="shared" si="35"/>
        <v/>
      </c>
      <c r="CM10" s="49" t="str">
        <f t="shared" si="35"/>
        <v/>
      </c>
      <c r="CN10" s="49">
        <f t="shared" si="35"/>
        <v>43185</v>
      </c>
      <c r="CO10" s="49">
        <f t="shared" si="35"/>
        <v>43186</v>
      </c>
      <c r="CP10" s="49" t="str">
        <f t="shared" si="35"/>
        <v/>
      </c>
      <c r="CQ10" s="49">
        <f t="shared" si="35"/>
        <v>43188</v>
      </c>
      <c r="CR10" s="49">
        <f t="shared" si="35"/>
        <v>43189</v>
      </c>
      <c r="CS10" s="49" t="str">
        <f t="shared" si="35"/>
        <v/>
      </c>
      <c r="CT10" s="49" t="str">
        <f t="shared" si="35"/>
        <v/>
      </c>
      <c r="CU10" s="49">
        <f t="shared" si="35"/>
        <v>43192</v>
      </c>
      <c r="CV10" s="49">
        <f t="shared" si="35"/>
        <v>43193</v>
      </c>
      <c r="CW10" s="49" t="str">
        <f t="shared" si="35"/>
        <v/>
      </c>
      <c r="CX10" s="49">
        <f t="shared" si="35"/>
        <v>43195</v>
      </c>
      <c r="CY10" s="49">
        <f t="shared" si="35"/>
        <v>43196</v>
      </c>
      <c r="CZ10" s="49" t="str">
        <f t="shared" si="35"/>
        <v/>
      </c>
      <c r="DA10" s="49" t="str">
        <f t="shared" si="35"/>
        <v/>
      </c>
      <c r="DB10" s="49">
        <f t="shared" si="35"/>
        <v>43199</v>
      </c>
      <c r="DC10" s="49">
        <f t="shared" si="35"/>
        <v>43200</v>
      </c>
      <c r="DD10" s="49" t="str">
        <f t="shared" si="35"/>
        <v/>
      </c>
      <c r="DE10" s="49">
        <f t="shared" si="35"/>
        <v>43202</v>
      </c>
      <c r="DF10" s="49">
        <f t="shared" si="35"/>
        <v>43203</v>
      </c>
      <c r="DG10" s="49" t="str">
        <f t="shared" si="35"/>
        <v/>
      </c>
      <c r="DH10" s="49" t="str">
        <f t="shared" si="35"/>
        <v/>
      </c>
      <c r="DI10" s="49">
        <f t="shared" si="35"/>
        <v>43206</v>
      </c>
      <c r="DJ10" s="49">
        <f t="shared" si="35"/>
        <v>43207</v>
      </c>
      <c r="DK10" s="49" t="str">
        <f t="shared" si="35"/>
        <v/>
      </c>
      <c r="DL10" s="49">
        <f t="shared" si="35"/>
        <v>43209</v>
      </c>
      <c r="DM10" s="49">
        <f t="shared" si="35"/>
        <v>43210</v>
      </c>
      <c r="DN10" s="49" t="str">
        <f t="shared" si="35"/>
        <v/>
      </c>
      <c r="DO10" s="49" t="str">
        <f t="shared" si="35"/>
        <v/>
      </c>
      <c r="DP10" s="49">
        <f t="shared" si="35"/>
        <v>43213</v>
      </c>
      <c r="DQ10" s="49">
        <f t="shared" si="35"/>
        <v>43214</v>
      </c>
      <c r="DR10" s="49" t="str">
        <f t="shared" si="35"/>
        <v/>
      </c>
      <c r="DS10" s="49">
        <f t="shared" si="35"/>
        <v>43216</v>
      </c>
      <c r="DT10" s="49">
        <f t="shared" si="35"/>
        <v>43217</v>
      </c>
      <c r="DU10" s="49" t="str">
        <f t="shared" si="35"/>
        <v/>
      </c>
      <c r="DV10" s="49" t="str">
        <f t="shared" si="35"/>
        <v/>
      </c>
      <c r="DW10" s="49">
        <f t="shared" si="35"/>
        <v>43220</v>
      </c>
      <c r="DX10" s="49">
        <f t="shared" si="35"/>
        <v>43221</v>
      </c>
      <c r="DY10" s="49" t="str">
        <f t="shared" si="35"/>
        <v/>
      </c>
      <c r="DZ10" s="49">
        <f t="shared" si="35"/>
        <v>43223</v>
      </c>
      <c r="EA10" s="49">
        <f t="shared" si="35"/>
        <v>43224</v>
      </c>
      <c r="EB10" s="49" t="str">
        <f t="shared" si="35"/>
        <v/>
      </c>
      <c r="EC10" s="49" t="str">
        <f t="shared" si="35"/>
        <v/>
      </c>
      <c r="ED10" s="49">
        <f t="shared" si="35"/>
        <v>43227</v>
      </c>
      <c r="EE10" s="49">
        <f t="shared" si="35"/>
        <v>43228</v>
      </c>
      <c r="EF10" s="49" t="str">
        <f t="shared" si="35"/>
        <v/>
      </c>
      <c r="EG10" s="49">
        <f t="shared" si="35"/>
        <v>43230</v>
      </c>
      <c r="EH10" s="49">
        <f t="shared" si="35"/>
        <v>43231</v>
      </c>
      <c r="EI10" s="49" t="str">
        <f t="shared" si="35"/>
        <v/>
      </c>
      <c r="EJ10" s="49" t="str">
        <f t="shared" si="35"/>
        <v/>
      </c>
      <c r="EK10" s="49">
        <f t="shared" si="35"/>
        <v>43234</v>
      </c>
      <c r="EL10" s="49">
        <f t="shared" si="35"/>
        <v>43235</v>
      </c>
      <c r="EM10" s="49" t="str">
        <f t="shared" si="35"/>
        <v/>
      </c>
      <c r="EN10" s="49">
        <f t="shared" si="35"/>
        <v>43237</v>
      </c>
      <c r="EO10" s="49">
        <f t="shared" si="35"/>
        <v>43238</v>
      </c>
      <c r="EP10" s="49" t="str">
        <f t="shared" si="35"/>
        <v/>
      </c>
      <c r="EQ10" s="49" t="str">
        <f t="shared" si="35"/>
        <v/>
      </c>
      <c r="ER10" s="49">
        <f t="shared" si="35"/>
        <v>43241</v>
      </c>
      <c r="ES10" s="49">
        <f t="shared" si="35"/>
        <v>43242</v>
      </c>
      <c r="ET10" s="49" t="str">
        <f t="shared" si="35"/>
        <v/>
      </c>
      <c r="EU10" s="49">
        <f t="shared" si="35"/>
        <v>43244</v>
      </c>
      <c r="EV10" s="49">
        <f t="shared" si="36"/>
        <v>43245</v>
      </c>
      <c r="EW10" s="49" t="str">
        <f t="shared" si="36"/>
        <v/>
      </c>
      <c r="EX10" s="49" t="str">
        <f t="shared" si="36"/>
        <v/>
      </c>
      <c r="EY10" s="49">
        <f t="shared" si="36"/>
        <v>43248</v>
      </c>
      <c r="EZ10" s="49">
        <f t="shared" si="36"/>
        <v>43249</v>
      </c>
      <c r="FA10" s="49" t="str">
        <f t="shared" si="36"/>
        <v/>
      </c>
      <c r="FB10" s="49">
        <f t="shared" si="36"/>
        <v>43251</v>
      </c>
      <c r="FC10" s="49">
        <f t="shared" si="36"/>
        <v>43252</v>
      </c>
      <c r="FD10" s="49" t="str">
        <f t="shared" si="36"/>
        <v/>
      </c>
      <c r="FE10" s="49" t="str">
        <f t="shared" si="36"/>
        <v/>
      </c>
      <c r="FF10" s="49">
        <f t="shared" si="36"/>
        <v>43255</v>
      </c>
      <c r="FG10" s="49">
        <f t="shared" si="36"/>
        <v>43256</v>
      </c>
      <c r="FH10" s="49" t="str">
        <f t="shared" si="36"/>
        <v/>
      </c>
      <c r="FI10" s="49">
        <f t="shared" si="36"/>
        <v>43258</v>
      </c>
      <c r="FJ10" s="49">
        <f t="shared" si="36"/>
        <v>43259</v>
      </c>
      <c r="FK10" s="49" t="str">
        <f t="shared" si="36"/>
        <v/>
      </c>
      <c r="FL10" s="49" t="str">
        <f t="shared" si="37"/>
        <v/>
      </c>
      <c r="FM10" s="49">
        <f t="shared" si="37"/>
        <v>43262</v>
      </c>
      <c r="FN10" s="49">
        <f t="shared" si="37"/>
        <v>43263</v>
      </c>
      <c r="FO10" s="49" t="str">
        <f t="shared" si="37"/>
        <v/>
      </c>
      <c r="FP10" s="49">
        <f t="shared" si="37"/>
        <v>43265</v>
      </c>
      <c r="FQ10" s="49">
        <f t="shared" si="37"/>
        <v>43266</v>
      </c>
      <c r="FR10" s="49" t="str">
        <f t="shared" si="37"/>
        <v/>
      </c>
      <c r="FS10" s="49" t="str">
        <f t="shared" si="37"/>
        <v/>
      </c>
      <c r="FT10" s="49">
        <f t="shared" si="37"/>
        <v>43269</v>
      </c>
      <c r="FU10" s="49">
        <f t="shared" si="37"/>
        <v>43270</v>
      </c>
      <c r="FV10" s="49" t="str">
        <f t="shared" si="37"/>
        <v/>
      </c>
      <c r="FW10" s="49">
        <f t="shared" si="37"/>
        <v>43272</v>
      </c>
      <c r="FX10" s="49">
        <f t="shared" si="37"/>
        <v>43273</v>
      </c>
      <c r="FY10" s="49" t="str">
        <f t="shared" si="37"/>
        <v/>
      </c>
      <c r="FZ10" s="49" t="str">
        <f t="shared" si="37"/>
        <v/>
      </c>
      <c r="GA10" s="49">
        <f t="shared" si="37"/>
        <v>43276</v>
      </c>
      <c r="GB10" s="49">
        <f t="shared" si="38"/>
        <v>43277</v>
      </c>
      <c r="GC10" s="49" t="str">
        <f t="shared" si="38"/>
        <v/>
      </c>
      <c r="GD10" s="49">
        <f t="shared" si="38"/>
        <v>43279</v>
      </c>
      <c r="GE10" s="49">
        <f t="shared" si="38"/>
        <v>43280</v>
      </c>
      <c r="GF10" s="49" t="str">
        <f t="shared" si="38"/>
        <v/>
      </c>
      <c r="GG10" s="49" t="str">
        <f t="shared" si="38"/>
        <v/>
      </c>
      <c r="GH10" s="49">
        <f t="shared" si="38"/>
        <v>43283</v>
      </c>
      <c r="GI10" s="49">
        <f t="shared" si="38"/>
        <v>43284</v>
      </c>
      <c r="GJ10" s="49" t="str">
        <f t="shared" si="38"/>
        <v/>
      </c>
      <c r="GK10" s="49">
        <f t="shared" si="38"/>
        <v>43286</v>
      </c>
      <c r="GL10" s="49">
        <f t="shared" si="38"/>
        <v>43287</v>
      </c>
      <c r="GM10" s="49" t="str">
        <f t="shared" si="38"/>
        <v/>
      </c>
      <c r="GN10" s="49" t="str">
        <f t="shared" si="38"/>
        <v/>
      </c>
      <c r="GO10" s="49">
        <f t="shared" si="38"/>
        <v>43290</v>
      </c>
      <c r="GP10" s="49">
        <f t="shared" si="38"/>
        <v>43291</v>
      </c>
      <c r="GQ10" s="49" t="str">
        <f t="shared" si="38"/>
        <v/>
      </c>
      <c r="GR10" s="49">
        <f>IF(OR(GR$2=$B10,GR$2=$C10,GR$2=$D10,GR$2=$E10,GR$2=$F10),GR$1,"")</f>
        <v>43293</v>
      </c>
      <c r="GS10" s="49">
        <f t="shared" si="39"/>
        <v>43294</v>
      </c>
      <c r="GT10" s="49" t="str">
        <f t="shared" si="39"/>
        <v/>
      </c>
      <c r="GU10" s="49" t="str">
        <f t="shared" si="39"/>
        <v/>
      </c>
      <c r="GV10" s="49">
        <f t="shared" si="39"/>
        <v>43297</v>
      </c>
      <c r="GW10" s="49">
        <f t="shared" si="39"/>
        <v>43298</v>
      </c>
      <c r="GX10" s="49" t="str">
        <f t="shared" si="39"/>
        <v/>
      </c>
      <c r="GY10" s="49">
        <f t="shared" si="39"/>
        <v>43300</v>
      </c>
      <c r="GZ10" s="49">
        <f t="shared" si="39"/>
        <v>43301</v>
      </c>
      <c r="HA10" s="49" t="str">
        <f t="shared" si="39"/>
        <v/>
      </c>
      <c r="HB10" s="49" t="str">
        <f t="shared" si="39"/>
        <v/>
      </c>
      <c r="HC10" s="49">
        <f t="shared" si="39"/>
        <v>43304</v>
      </c>
      <c r="HD10" s="49">
        <f t="shared" si="39"/>
        <v>43305</v>
      </c>
      <c r="HE10" s="49" t="str">
        <f t="shared" si="39"/>
        <v/>
      </c>
      <c r="HF10" s="49">
        <f t="shared" si="39"/>
        <v>43307</v>
      </c>
      <c r="HG10" s="49">
        <f t="shared" si="39"/>
        <v>43308</v>
      </c>
      <c r="HH10" s="49" t="str">
        <f t="shared" si="39"/>
        <v/>
      </c>
      <c r="HI10" s="49" t="str">
        <f t="shared" si="40"/>
        <v/>
      </c>
      <c r="HJ10" s="49">
        <f t="shared" si="40"/>
        <v>43311</v>
      </c>
      <c r="HK10" s="49">
        <f t="shared" si="40"/>
        <v>43312</v>
      </c>
      <c r="HL10" s="49" t="str">
        <f t="shared" si="40"/>
        <v/>
      </c>
      <c r="HM10" s="49">
        <f t="shared" si="40"/>
        <v>43314</v>
      </c>
      <c r="HN10" s="49">
        <f t="shared" si="40"/>
        <v>43315</v>
      </c>
      <c r="HO10" s="49" t="str">
        <f t="shared" si="40"/>
        <v/>
      </c>
      <c r="HP10" s="49" t="str">
        <f t="shared" si="40"/>
        <v/>
      </c>
      <c r="HQ10" s="49">
        <f t="shared" si="40"/>
        <v>43318</v>
      </c>
      <c r="HR10" s="49">
        <f t="shared" si="40"/>
        <v>43319</v>
      </c>
      <c r="HS10" s="49" t="str">
        <f t="shared" si="40"/>
        <v/>
      </c>
      <c r="HT10" s="49">
        <f t="shared" si="40"/>
        <v>43321</v>
      </c>
      <c r="HU10" s="49">
        <f t="shared" si="40"/>
        <v>43322</v>
      </c>
      <c r="HV10" s="49" t="str">
        <f t="shared" si="40"/>
        <v/>
      </c>
      <c r="HW10" s="49" t="str">
        <f t="shared" si="40"/>
        <v/>
      </c>
      <c r="HX10" s="49">
        <f t="shared" si="40"/>
        <v>43325</v>
      </c>
      <c r="HY10" s="49">
        <f t="shared" si="40"/>
        <v>43326</v>
      </c>
      <c r="HZ10" s="49" t="str">
        <f t="shared" si="40"/>
        <v/>
      </c>
      <c r="IA10" s="49">
        <f t="shared" si="40"/>
        <v>43328</v>
      </c>
      <c r="IB10" s="49">
        <f t="shared" si="40"/>
        <v>43329</v>
      </c>
      <c r="IC10" s="49" t="str">
        <f t="shared" si="40"/>
        <v/>
      </c>
      <c r="ID10" s="49" t="str">
        <f t="shared" si="40"/>
        <v/>
      </c>
      <c r="IE10" s="49">
        <f t="shared" si="40"/>
        <v>43332</v>
      </c>
      <c r="IF10" s="49">
        <f t="shared" si="40"/>
        <v>43333</v>
      </c>
      <c r="IG10" s="49" t="str">
        <f t="shared" si="40"/>
        <v/>
      </c>
      <c r="IH10" s="49">
        <f t="shared" si="40"/>
        <v>43335</v>
      </c>
      <c r="II10" s="49">
        <f t="shared" si="40"/>
        <v>43336</v>
      </c>
      <c r="IJ10" s="49" t="str">
        <f t="shared" si="40"/>
        <v/>
      </c>
      <c r="IK10" s="49" t="str">
        <f t="shared" si="40"/>
        <v/>
      </c>
      <c r="IL10" s="49">
        <f t="shared" si="40"/>
        <v>43339</v>
      </c>
      <c r="IM10" s="49">
        <f t="shared" si="40"/>
        <v>43340</v>
      </c>
      <c r="IN10" s="49" t="str">
        <f t="shared" si="40"/>
        <v/>
      </c>
      <c r="IO10" s="49">
        <f t="shared" si="40"/>
        <v>43342</v>
      </c>
      <c r="IP10" s="49">
        <f t="shared" si="40"/>
        <v>43343</v>
      </c>
      <c r="IQ10" s="49" t="str">
        <f t="shared" si="40"/>
        <v/>
      </c>
      <c r="IR10" s="49" t="str">
        <f t="shared" si="40"/>
        <v/>
      </c>
      <c r="IS10" s="49">
        <f t="shared" si="40"/>
        <v>43346</v>
      </c>
      <c r="IT10" s="49">
        <f t="shared" si="40"/>
        <v>43347</v>
      </c>
      <c r="IU10" s="49" t="str">
        <f t="shared" si="40"/>
        <v/>
      </c>
      <c r="IV10" s="49">
        <f t="shared" si="40"/>
        <v>43349</v>
      </c>
      <c r="IW10" s="49">
        <f t="shared" si="40"/>
        <v>43350</v>
      </c>
      <c r="IX10" s="49" t="str">
        <f t="shared" si="40"/>
        <v/>
      </c>
      <c r="IY10" s="49" t="str">
        <f t="shared" si="40"/>
        <v/>
      </c>
      <c r="IZ10" s="49">
        <f t="shared" si="40"/>
        <v>43353</v>
      </c>
      <c r="JA10" s="49">
        <f t="shared" si="40"/>
        <v>43354</v>
      </c>
      <c r="JB10" s="49" t="str">
        <f t="shared" si="40"/>
        <v/>
      </c>
      <c r="JC10" s="49">
        <f t="shared" si="40"/>
        <v>43356</v>
      </c>
      <c r="JD10" s="49">
        <f t="shared" si="40"/>
        <v>43357</v>
      </c>
      <c r="JE10" s="49" t="str">
        <f t="shared" si="40"/>
        <v/>
      </c>
      <c r="JF10" s="49" t="str">
        <f t="shared" si="40"/>
        <v/>
      </c>
      <c r="JG10" s="49">
        <f t="shared" si="40"/>
        <v>43360</v>
      </c>
      <c r="JH10" s="49">
        <f t="shared" si="40"/>
        <v>43361</v>
      </c>
      <c r="JI10" s="49" t="str">
        <f t="shared" si="40"/>
        <v/>
      </c>
      <c r="JJ10" s="49">
        <f t="shared" si="40"/>
        <v>43363</v>
      </c>
      <c r="JK10" s="49">
        <f t="shared" si="40"/>
        <v>43364</v>
      </c>
      <c r="JL10" s="49" t="str">
        <f t="shared" si="40"/>
        <v/>
      </c>
      <c r="JM10" s="49" t="str">
        <f t="shared" si="40"/>
        <v/>
      </c>
      <c r="JN10" s="49">
        <f t="shared" si="40"/>
        <v>43367</v>
      </c>
      <c r="JO10" s="49">
        <f t="shared" si="40"/>
        <v>43368</v>
      </c>
      <c r="JP10" s="49" t="str">
        <f t="shared" si="40"/>
        <v/>
      </c>
      <c r="JQ10" s="49">
        <f t="shared" si="40"/>
        <v>43370</v>
      </c>
      <c r="JR10" s="49">
        <f t="shared" si="40"/>
        <v>43371</v>
      </c>
      <c r="JS10" s="49" t="str">
        <f t="shared" si="40"/>
        <v/>
      </c>
      <c r="JT10" s="49" t="str">
        <f t="shared" si="40"/>
        <v/>
      </c>
      <c r="JU10" s="49">
        <f t="shared" si="41"/>
        <v>43374</v>
      </c>
      <c r="JV10" s="49">
        <f t="shared" si="41"/>
        <v>43375</v>
      </c>
      <c r="JW10" s="49" t="str">
        <f t="shared" si="41"/>
        <v/>
      </c>
      <c r="JX10" s="49">
        <f t="shared" si="41"/>
        <v>43377</v>
      </c>
      <c r="JY10" s="49">
        <f t="shared" si="41"/>
        <v>43378</v>
      </c>
      <c r="JZ10" s="49" t="str">
        <f t="shared" si="41"/>
        <v/>
      </c>
      <c r="KA10" s="49" t="str">
        <f t="shared" si="41"/>
        <v/>
      </c>
      <c r="KB10" s="49">
        <f t="shared" si="41"/>
        <v>43381</v>
      </c>
      <c r="KC10" s="49">
        <f t="shared" si="41"/>
        <v>43382</v>
      </c>
      <c r="KD10" s="49" t="str">
        <f t="shared" si="41"/>
        <v/>
      </c>
      <c r="KE10" s="49">
        <f t="shared" si="41"/>
        <v>43384</v>
      </c>
      <c r="KF10" s="49">
        <f t="shared" si="41"/>
        <v>43385</v>
      </c>
      <c r="KG10" s="49" t="str">
        <f t="shared" si="41"/>
        <v/>
      </c>
      <c r="KH10" s="49" t="str">
        <f t="shared" si="41"/>
        <v/>
      </c>
      <c r="KI10" s="49">
        <f t="shared" si="41"/>
        <v>43388</v>
      </c>
      <c r="KJ10" s="49">
        <f t="shared" si="41"/>
        <v>43389</v>
      </c>
      <c r="KK10" s="49" t="str">
        <f t="shared" si="42"/>
        <v/>
      </c>
      <c r="KL10" s="49">
        <f t="shared" si="42"/>
        <v>43391</v>
      </c>
      <c r="KM10" s="49">
        <f t="shared" si="42"/>
        <v>43392</v>
      </c>
      <c r="KN10" s="49" t="str">
        <f t="shared" si="42"/>
        <v/>
      </c>
      <c r="KO10" s="49" t="str">
        <f t="shared" si="42"/>
        <v/>
      </c>
      <c r="KP10" s="49">
        <f t="shared" si="42"/>
        <v>43395</v>
      </c>
      <c r="KQ10" s="49">
        <f t="shared" si="42"/>
        <v>43396</v>
      </c>
      <c r="KR10" s="49" t="str">
        <f t="shared" si="42"/>
        <v/>
      </c>
      <c r="KS10" s="49">
        <f t="shared" si="42"/>
        <v>43398</v>
      </c>
      <c r="KT10" s="49">
        <f t="shared" si="42"/>
        <v>43399</v>
      </c>
      <c r="KU10" s="49" t="str">
        <f t="shared" si="42"/>
        <v/>
      </c>
      <c r="KV10" s="49" t="str">
        <f t="shared" si="42"/>
        <v/>
      </c>
      <c r="KW10" s="49">
        <f t="shared" si="42"/>
        <v>43402</v>
      </c>
      <c r="KX10" s="49">
        <f t="shared" si="42"/>
        <v>43403</v>
      </c>
      <c r="KY10" s="49" t="str">
        <f t="shared" si="42"/>
        <v/>
      </c>
      <c r="KZ10" s="49">
        <f t="shared" si="42"/>
        <v>43405</v>
      </c>
      <c r="LA10" s="49">
        <f t="shared" si="43"/>
        <v>43406</v>
      </c>
      <c r="LB10" s="49" t="str">
        <f t="shared" si="43"/>
        <v/>
      </c>
      <c r="LC10" s="49" t="str">
        <f t="shared" si="43"/>
        <v/>
      </c>
      <c r="LD10" s="49">
        <f t="shared" si="43"/>
        <v>43409</v>
      </c>
      <c r="LE10" s="49">
        <f t="shared" si="43"/>
        <v>43410</v>
      </c>
      <c r="LF10" s="49" t="str">
        <f t="shared" si="43"/>
        <v/>
      </c>
      <c r="LG10" s="49">
        <f t="shared" si="43"/>
        <v>43412</v>
      </c>
      <c r="LH10" s="49">
        <f t="shared" si="43"/>
        <v>43413</v>
      </c>
      <c r="LI10" s="49" t="str">
        <f t="shared" si="43"/>
        <v/>
      </c>
      <c r="LJ10" s="49" t="str">
        <f t="shared" si="43"/>
        <v/>
      </c>
      <c r="LK10" s="49">
        <f t="shared" si="43"/>
        <v>43416</v>
      </c>
      <c r="LL10" s="49">
        <f t="shared" si="43"/>
        <v>43417</v>
      </c>
      <c r="LM10" s="49" t="str">
        <f t="shared" si="43"/>
        <v/>
      </c>
      <c r="LN10" s="49">
        <f t="shared" si="43"/>
        <v>43419</v>
      </c>
      <c r="LO10" s="49">
        <f t="shared" si="43"/>
        <v>43420</v>
      </c>
      <c r="LP10" s="49" t="str">
        <f>IF(OR(LP$2=$B10,LP$2=$C10,LP$2=$D10,LP$2=$E10,LP$2=$F10),LP$1,"")</f>
        <v/>
      </c>
      <c r="LQ10" s="49" t="str">
        <f t="shared" si="44"/>
        <v/>
      </c>
      <c r="LR10" s="49">
        <f t="shared" si="44"/>
        <v>43423</v>
      </c>
      <c r="LS10" s="49">
        <f t="shared" si="44"/>
        <v>43424</v>
      </c>
      <c r="LT10" s="49" t="str">
        <f t="shared" si="44"/>
        <v/>
      </c>
      <c r="LU10" s="49">
        <f t="shared" si="44"/>
        <v>43426</v>
      </c>
      <c r="LV10" s="49">
        <f t="shared" si="44"/>
        <v>43427</v>
      </c>
      <c r="LW10" s="49" t="str">
        <f t="shared" si="44"/>
        <v/>
      </c>
      <c r="LX10" s="49" t="str">
        <f t="shared" si="44"/>
        <v/>
      </c>
      <c r="LY10" s="49">
        <f t="shared" si="44"/>
        <v>43430</v>
      </c>
      <c r="LZ10" s="49">
        <f t="shared" si="44"/>
        <v>43431</v>
      </c>
      <c r="MA10" s="49" t="str">
        <f t="shared" si="44"/>
        <v/>
      </c>
      <c r="MB10" s="49">
        <f t="shared" si="44"/>
        <v>43433</v>
      </c>
      <c r="MC10" s="49">
        <f t="shared" si="44"/>
        <v>43434</v>
      </c>
      <c r="MD10" s="49" t="str">
        <f t="shared" si="44"/>
        <v/>
      </c>
      <c r="ME10" s="49" t="str">
        <f t="shared" si="44"/>
        <v/>
      </c>
      <c r="MF10" s="49">
        <f t="shared" si="44"/>
        <v>43437</v>
      </c>
      <c r="MG10" s="49">
        <f t="shared" si="45"/>
        <v>43438</v>
      </c>
      <c r="MH10" s="49" t="str">
        <f t="shared" si="45"/>
        <v/>
      </c>
      <c r="MI10" s="49">
        <f t="shared" si="45"/>
        <v>43440</v>
      </c>
      <c r="MJ10" s="49">
        <f t="shared" si="45"/>
        <v>43441</v>
      </c>
      <c r="MK10" s="49" t="str">
        <f t="shared" si="45"/>
        <v/>
      </c>
      <c r="ML10" s="49" t="str">
        <f t="shared" si="45"/>
        <v/>
      </c>
      <c r="MM10" s="49">
        <f t="shared" si="45"/>
        <v>43444</v>
      </c>
      <c r="MN10" s="49">
        <f t="shared" si="45"/>
        <v>43445</v>
      </c>
      <c r="MO10" s="49" t="str">
        <f t="shared" si="45"/>
        <v/>
      </c>
      <c r="MP10" s="49">
        <f t="shared" si="45"/>
        <v>43447</v>
      </c>
      <c r="MQ10" s="49">
        <f t="shared" si="45"/>
        <v>43448</v>
      </c>
      <c r="MR10" s="49" t="str">
        <f t="shared" si="45"/>
        <v/>
      </c>
      <c r="MS10" s="49" t="str">
        <f t="shared" si="45"/>
        <v/>
      </c>
      <c r="MT10" s="49">
        <f t="shared" si="45"/>
        <v>43451</v>
      </c>
      <c r="MU10" s="49">
        <f t="shared" si="45"/>
        <v>43452</v>
      </c>
      <c r="MV10" s="49" t="str">
        <f t="shared" si="45"/>
        <v/>
      </c>
      <c r="MW10" s="49">
        <f t="shared" si="45"/>
        <v>43454</v>
      </c>
      <c r="MX10" s="49">
        <f t="shared" si="45"/>
        <v>43455</v>
      </c>
      <c r="MY10" s="49" t="str">
        <f t="shared" si="45"/>
        <v/>
      </c>
      <c r="MZ10" s="49" t="str">
        <f t="shared" si="45"/>
        <v/>
      </c>
      <c r="NA10" s="49">
        <f t="shared" si="45"/>
        <v>43458</v>
      </c>
      <c r="NB10" s="49">
        <f t="shared" si="45"/>
        <v>43459</v>
      </c>
      <c r="NC10" s="49" t="str">
        <f t="shared" si="45"/>
        <v/>
      </c>
      <c r="ND10" s="49">
        <f t="shared" si="45"/>
        <v>43461</v>
      </c>
      <c r="NE10" s="49">
        <f t="shared" si="45"/>
        <v>43462</v>
      </c>
      <c r="NF10" s="49" t="str">
        <f t="shared" si="45"/>
        <v/>
      </c>
      <c r="NG10" s="49" t="str">
        <f t="shared" si="45"/>
        <v/>
      </c>
      <c r="NH10" s="49">
        <f t="shared" si="45"/>
        <v>43465</v>
      </c>
      <c r="NI10" s="49">
        <f t="shared" si="45"/>
        <v>43466</v>
      </c>
      <c r="NJ10" s="49" t="str">
        <f t="shared" si="45"/>
        <v/>
      </c>
      <c r="NK10" s="49">
        <f t="shared" si="45"/>
        <v>43468</v>
      </c>
      <c r="NL10" s="49">
        <f t="shared" si="45"/>
        <v>43469</v>
      </c>
      <c r="NM10" s="49" t="str">
        <f t="shared" si="45"/>
        <v/>
      </c>
      <c r="NN10" s="49" t="str">
        <f t="shared" si="45"/>
        <v/>
      </c>
      <c r="NO10" s="49">
        <f t="shared" si="45"/>
        <v>43472</v>
      </c>
      <c r="NP10" s="49">
        <f t="shared" si="45"/>
        <v>43473</v>
      </c>
      <c r="NQ10" s="49" t="str">
        <f t="shared" si="45"/>
        <v/>
      </c>
      <c r="NR10" s="49">
        <f t="shared" si="45"/>
        <v>43475</v>
      </c>
      <c r="NS10" s="49">
        <f t="shared" si="45"/>
        <v>43476</v>
      </c>
      <c r="NT10" s="49" t="str">
        <f t="shared" si="45"/>
        <v/>
      </c>
      <c r="NU10" s="49" t="str">
        <f t="shared" si="45"/>
        <v/>
      </c>
      <c r="NV10" s="49">
        <f t="shared" si="45"/>
        <v>43479</v>
      </c>
      <c r="NW10" s="49">
        <f t="shared" si="45"/>
        <v>43480</v>
      </c>
      <c r="NX10" s="49" t="str">
        <f t="shared" si="45"/>
        <v/>
      </c>
      <c r="NY10" s="49">
        <f t="shared" si="45"/>
        <v>43482</v>
      </c>
      <c r="NZ10" s="49">
        <f t="shared" si="45"/>
        <v>43483</v>
      </c>
      <c r="OA10" s="49" t="str">
        <f t="shared" si="45"/>
        <v/>
      </c>
      <c r="OB10" s="49" t="str">
        <f t="shared" si="45"/>
        <v/>
      </c>
      <c r="OC10">
        <v>3</v>
      </c>
    </row>
    <row r="11" spans="1:486">
      <c r="A11" s="214" t="s">
        <v>250</v>
      </c>
      <c r="B11" s="215" t="s">
        <v>217</v>
      </c>
      <c r="C11" s="12" t="s">
        <v>228</v>
      </c>
      <c r="D11" s="12" t="s">
        <v>908</v>
      </c>
      <c r="E11" s="12" t="s">
        <v>232</v>
      </c>
      <c r="F11" s="12"/>
      <c r="H11" s="49">
        <f t="shared" si="30"/>
        <v>43101</v>
      </c>
      <c r="I11" s="49">
        <f t="shared" si="30"/>
        <v>43102</v>
      </c>
      <c r="J11" s="49">
        <f t="shared" si="30"/>
        <v>43103</v>
      </c>
      <c r="K11" s="49">
        <f t="shared" si="30"/>
        <v>43104</v>
      </c>
      <c r="L11" s="49" t="str">
        <f t="shared" si="30"/>
        <v/>
      </c>
      <c r="M11" s="49" t="str">
        <f t="shared" si="30"/>
        <v/>
      </c>
      <c r="N11" s="49" t="str">
        <f t="shared" si="30"/>
        <v/>
      </c>
      <c r="O11" s="49">
        <f t="shared" si="30"/>
        <v>43108</v>
      </c>
      <c r="P11" s="49">
        <f t="shared" si="30"/>
        <v>43109</v>
      </c>
      <c r="Q11" s="49">
        <f t="shared" si="30"/>
        <v>43110</v>
      </c>
      <c r="R11" s="49">
        <f t="shared" si="30"/>
        <v>43111</v>
      </c>
      <c r="S11" s="49" t="str">
        <f t="shared" si="30"/>
        <v/>
      </c>
      <c r="T11" s="49" t="str">
        <f t="shared" si="30"/>
        <v/>
      </c>
      <c r="U11" s="49" t="str">
        <f t="shared" si="30"/>
        <v/>
      </c>
      <c r="V11" s="49">
        <f t="shared" si="30"/>
        <v>43115</v>
      </c>
      <c r="W11" s="49">
        <f t="shared" si="30"/>
        <v>43116</v>
      </c>
      <c r="X11" s="49">
        <f t="shared" si="32"/>
        <v>43117</v>
      </c>
      <c r="Y11" s="49">
        <f t="shared" si="32"/>
        <v>43118</v>
      </c>
      <c r="Z11" s="49" t="str">
        <f t="shared" si="32"/>
        <v/>
      </c>
      <c r="AA11" s="49" t="str">
        <f t="shared" si="32"/>
        <v/>
      </c>
      <c r="AB11" s="49" t="str">
        <f t="shared" si="32"/>
        <v/>
      </c>
      <c r="AC11" s="49">
        <f t="shared" si="32"/>
        <v>43122</v>
      </c>
      <c r="AD11" s="49">
        <f t="shared" si="32"/>
        <v>43123</v>
      </c>
      <c r="AE11" s="49">
        <f t="shared" si="32"/>
        <v>43124</v>
      </c>
      <c r="AF11" s="49">
        <f t="shared" si="32"/>
        <v>43125</v>
      </c>
      <c r="AG11" s="49" t="str">
        <f t="shared" si="32"/>
        <v/>
      </c>
      <c r="AH11" s="49" t="str">
        <f t="shared" si="32"/>
        <v/>
      </c>
      <c r="AI11" s="49" t="str">
        <f t="shared" si="32"/>
        <v/>
      </c>
      <c r="AJ11" s="49">
        <f t="shared" si="32"/>
        <v>43129</v>
      </c>
      <c r="AK11" s="49">
        <f t="shared" si="32"/>
        <v>43130</v>
      </c>
      <c r="AL11" s="49">
        <f t="shared" si="32"/>
        <v>43131</v>
      </c>
      <c r="AM11" s="49">
        <f t="shared" si="32"/>
        <v>43132</v>
      </c>
      <c r="AN11" s="49" t="str">
        <f t="shared" si="33"/>
        <v/>
      </c>
      <c r="AO11" s="49" t="str">
        <f t="shared" si="33"/>
        <v/>
      </c>
      <c r="AP11" s="49" t="str">
        <f t="shared" si="33"/>
        <v/>
      </c>
      <c r="AQ11" s="49">
        <f t="shared" si="33"/>
        <v>43136</v>
      </c>
      <c r="AR11" s="49">
        <f t="shared" si="33"/>
        <v>43137</v>
      </c>
      <c r="AS11" s="49">
        <f t="shared" si="33"/>
        <v>43138</v>
      </c>
      <c r="AT11" s="49">
        <f t="shared" si="33"/>
        <v>43139</v>
      </c>
      <c r="AU11" s="49" t="str">
        <f t="shared" si="33"/>
        <v/>
      </c>
      <c r="AV11" s="49" t="str">
        <f t="shared" si="33"/>
        <v/>
      </c>
      <c r="AW11" s="49" t="str">
        <f t="shared" si="33"/>
        <v/>
      </c>
      <c r="AX11" s="49">
        <f t="shared" si="33"/>
        <v>43143</v>
      </c>
      <c r="AY11" s="49">
        <f t="shared" si="33"/>
        <v>43144</v>
      </c>
      <c r="AZ11" s="49">
        <f t="shared" si="33"/>
        <v>43145</v>
      </c>
      <c r="BA11" s="49">
        <f t="shared" si="33"/>
        <v>43146</v>
      </c>
      <c r="BB11" s="49" t="str">
        <f t="shared" si="33"/>
        <v/>
      </c>
      <c r="BC11" s="49" t="str">
        <f t="shared" si="33"/>
        <v/>
      </c>
      <c r="BD11" s="49" t="str">
        <f t="shared" si="34"/>
        <v/>
      </c>
      <c r="BE11" s="49">
        <f t="shared" si="34"/>
        <v>43150</v>
      </c>
      <c r="BF11" s="49">
        <f t="shared" si="34"/>
        <v>43151</v>
      </c>
      <c r="BG11" s="49">
        <f t="shared" si="34"/>
        <v>43152</v>
      </c>
      <c r="BH11" s="49">
        <f t="shared" si="34"/>
        <v>43153</v>
      </c>
      <c r="BI11" s="49" t="str">
        <f t="shared" si="34"/>
        <v/>
      </c>
      <c r="BJ11" s="49" t="str">
        <f t="shared" si="34"/>
        <v/>
      </c>
      <c r="BK11" s="49" t="str">
        <f t="shared" si="34"/>
        <v/>
      </c>
      <c r="BL11" s="49">
        <f t="shared" si="34"/>
        <v>43157</v>
      </c>
      <c r="BM11" s="49">
        <f t="shared" si="34"/>
        <v>43158</v>
      </c>
      <c r="BN11" s="49">
        <f t="shared" si="34"/>
        <v>43159</v>
      </c>
      <c r="BO11" s="49">
        <f t="shared" si="34"/>
        <v>43160</v>
      </c>
      <c r="BP11" s="49" t="str">
        <f t="shared" si="34"/>
        <v/>
      </c>
      <c r="BQ11" s="49" t="str">
        <f t="shared" si="34"/>
        <v/>
      </c>
      <c r="BR11" s="49" t="str">
        <f t="shared" si="34"/>
        <v/>
      </c>
      <c r="BS11" s="49">
        <f t="shared" si="34"/>
        <v>43164</v>
      </c>
      <c r="BT11" s="49">
        <f t="shared" si="31"/>
        <v>43165</v>
      </c>
      <c r="BU11" s="49">
        <f t="shared" si="31"/>
        <v>43166</v>
      </c>
      <c r="BV11" s="49">
        <f t="shared" si="31"/>
        <v>43167</v>
      </c>
      <c r="BW11" s="49" t="str">
        <f t="shared" si="31"/>
        <v/>
      </c>
      <c r="BX11" s="49" t="str">
        <f t="shared" si="31"/>
        <v/>
      </c>
      <c r="BY11" s="49" t="str">
        <f t="shared" si="31"/>
        <v/>
      </c>
      <c r="BZ11" s="49">
        <f t="shared" si="31"/>
        <v>43171</v>
      </c>
      <c r="CA11" s="49">
        <f t="shared" si="31"/>
        <v>43172</v>
      </c>
      <c r="CB11" s="49">
        <f t="shared" si="31"/>
        <v>43173</v>
      </c>
      <c r="CC11" s="49">
        <f t="shared" si="31"/>
        <v>43174</v>
      </c>
      <c r="CD11" s="49" t="str">
        <f t="shared" si="31"/>
        <v/>
      </c>
      <c r="CE11" s="49" t="str">
        <f t="shared" si="31"/>
        <v/>
      </c>
      <c r="CF11" s="49" t="str">
        <f t="shared" si="31"/>
        <v/>
      </c>
      <c r="CG11" s="49">
        <f t="shared" si="31"/>
        <v>43178</v>
      </c>
      <c r="CH11" s="49">
        <f t="shared" si="31"/>
        <v>43179</v>
      </c>
      <c r="CI11" s="49">
        <f t="shared" si="31"/>
        <v>43180</v>
      </c>
      <c r="CJ11" s="49">
        <f t="shared" si="35"/>
        <v>43181</v>
      </c>
      <c r="CK11" s="49" t="str">
        <f t="shared" si="35"/>
        <v/>
      </c>
      <c r="CL11" s="49" t="str">
        <f t="shared" si="35"/>
        <v/>
      </c>
      <c r="CM11" s="49" t="str">
        <f t="shared" si="35"/>
        <v/>
      </c>
      <c r="CN11" s="49">
        <f t="shared" si="35"/>
        <v>43185</v>
      </c>
      <c r="CO11" s="49">
        <f t="shared" si="35"/>
        <v>43186</v>
      </c>
      <c r="CP11" s="49">
        <f t="shared" si="35"/>
        <v>43187</v>
      </c>
      <c r="CQ11" s="49">
        <f t="shared" si="35"/>
        <v>43188</v>
      </c>
      <c r="CR11" s="49" t="str">
        <f t="shared" si="35"/>
        <v/>
      </c>
      <c r="CS11" s="49" t="str">
        <f t="shared" si="35"/>
        <v/>
      </c>
      <c r="CT11" s="49" t="str">
        <f t="shared" si="35"/>
        <v/>
      </c>
      <c r="CU11" s="49">
        <f t="shared" si="35"/>
        <v>43192</v>
      </c>
      <c r="CV11" s="49">
        <f t="shared" si="35"/>
        <v>43193</v>
      </c>
      <c r="CW11" s="49">
        <f t="shared" si="35"/>
        <v>43194</v>
      </c>
      <c r="CX11" s="49">
        <f t="shared" si="35"/>
        <v>43195</v>
      </c>
      <c r="CY11" s="49" t="str">
        <f t="shared" si="35"/>
        <v/>
      </c>
      <c r="CZ11" s="49" t="str">
        <f t="shared" si="35"/>
        <v/>
      </c>
      <c r="DA11" s="49" t="str">
        <f t="shared" si="35"/>
        <v/>
      </c>
      <c r="DB11" s="49">
        <f t="shared" si="35"/>
        <v>43199</v>
      </c>
      <c r="DC11" s="49">
        <f t="shared" si="35"/>
        <v>43200</v>
      </c>
      <c r="DD11" s="49">
        <f t="shared" si="35"/>
        <v>43201</v>
      </c>
      <c r="DE11" s="49">
        <f t="shared" si="35"/>
        <v>43202</v>
      </c>
      <c r="DF11" s="49" t="str">
        <f t="shared" si="35"/>
        <v/>
      </c>
      <c r="DG11" s="49" t="str">
        <f t="shared" si="35"/>
        <v/>
      </c>
      <c r="DH11" s="49" t="str">
        <f t="shared" si="35"/>
        <v/>
      </c>
      <c r="DI11" s="49">
        <f t="shared" si="35"/>
        <v>43206</v>
      </c>
      <c r="DJ11" s="49">
        <f t="shared" si="35"/>
        <v>43207</v>
      </c>
      <c r="DK11" s="49">
        <f t="shared" si="35"/>
        <v>43208</v>
      </c>
      <c r="DL11" s="49">
        <f t="shared" si="35"/>
        <v>43209</v>
      </c>
      <c r="DM11" s="49" t="str">
        <f t="shared" si="35"/>
        <v/>
      </c>
      <c r="DN11" s="49" t="str">
        <f t="shared" si="35"/>
        <v/>
      </c>
      <c r="DO11" s="49" t="str">
        <f t="shared" si="35"/>
        <v/>
      </c>
      <c r="DP11" s="49">
        <f t="shared" si="35"/>
        <v>43213</v>
      </c>
      <c r="DQ11" s="49">
        <f t="shared" si="35"/>
        <v>43214</v>
      </c>
      <c r="DR11" s="49">
        <f t="shared" si="35"/>
        <v>43215</v>
      </c>
      <c r="DS11" s="49">
        <f t="shared" si="35"/>
        <v>43216</v>
      </c>
      <c r="DT11" s="49" t="str">
        <f t="shared" si="35"/>
        <v/>
      </c>
      <c r="DU11" s="49" t="str">
        <f t="shared" si="35"/>
        <v/>
      </c>
      <c r="DV11" s="49" t="str">
        <f t="shared" si="35"/>
        <v/>
      </c>
      <c r="DW11" s="49">
        <f t="shared" si="35"/>
        <v>43220</v>
      </c>
      <c r="DX11" s="49">
        <f t="shared" si="35"/>
        <v>43221</v>
      </c>
      <c r="DY11" s="49">
        <f t="shared" si="35"/>
        <v>43222</v>
      </c>
      <c r="DZ11" s="49">
        <f t="shared" si="35"/>
        <v>43223</v>
      </c>
      <c r="EA11" s="49" t="str">
        <f t="shared" si="35"/>
        <v/>
      </c>
      <c r="EB11" s="49" t="str">
        <f t="shared" si="35"/>
        <v/>
      </c>
      <c r="EC11" s="49" t="str">
        <f t="shared" si="35"/>
        <v/>
      </c>
      <c r="ED11" s="49">
        <f t="shared" si="35"/>
        <v>43227</v>
      </c>
      <c r="EE11" s="49">
        <f t="shared" si="35"/>
        <v>43228</v>
      </c>
      <c r="EF11" s="49">
        <f t="shared" si="35"/>
        <v>43229</v>
      </c>
      <c r="EG11" s="49">
        <f t="shared" si="35"/>
        <v>43230</v>
      </c>
      <c r="EH11" s="49" t="str">
        <f t="shared" si="35"/>
        <v/>
      </c>
      <c r="EI11" s="49" t="str">
        <f t="shared" si="35"/>
        <v/>
      </c>
      <c r="EJ11" s="49" t="str">
        <f t="shared" si="35"/>
        <v/>
      </c>
      <c r="EK11" s="49">
        <f t="shared" si="35"/>
        <v>43234</v>
      </c>
      <c r="EL11" s="49">
        <f t="shared" si="35"/>
        <v>43235</v>
      </c>
      <c r="EM11" s="49">
        <f t="shared" si="35"/>
        <v>43236</v>
      </c>
      <c r="EN11" s="49">
        <f t="shared" si="35"/>
        <v>43237</v>
      </c>
      <c r="EO11" s="49" t="str">
        <f t="shared" si="35"/>
        <v/>
      </c>
      <c r="EP11" s="49" t="str">
        <f t="shared" si="35"/>
        <v/>
      </c>
      <c r="EQ11" s="49" t="str">
        <f t="shared" si="35"/>
        <v/>
      </c>
      <c r="ER11" s="49">
        <f t="shared" si="35"/>
        <v>43241</v>
      </c>
      <c r="ES11" s="49">
        <f t="shared" si="35"/>
        <v>43242</v>
      </c>
      <c r="ET11" s="49">
        <f t="shared" si="35"/>
        <v>43243</v>
      </c>
      <c r="EU11" s="49">
        <f t="shared" si="35"/>
        <v>43244</v>
      </c>
      <c r="EV11" s="49" t="str">
        <f t="shared" si="36"/>
        <v/>
      </c>
      <c r="EW11" s="49" t="str">
        <f t="shared" si="36"/>
        <v/>
      </c>
      <c r="EX11" s="49" t="str">
        <f t="shared" si="36"/>
        <v/>
      </c>
      <c r="EY11" s="49">
        <f t="shared" si="36"/>
        <v>43248</v>
      </c>
      <c r="EZ11" s="49">
        <f t="shared" si="36"/>
        <v>43249</v>
      </c>
      <c r="FA11" s="49">
        <f t="shared" si="36"/>
        <v>43250</v>
      </c>
      <c r="FB11" s="49">
        <f t="shared" si="36"/>
        <v>43251</v>
      </c>
      <c r="FC11" s="49" t="str">
        <f t="shared" si="36"/>
        <v/>
      </c>
      <c r="FD11" s="49" t="str">
        <f t="shared" si="36"/>
        <v/>
      </c>
      <c r="FE11" s="49" t="str">
        <f t="shared" si="36"/>
        <v/>
      </c>
      <c r="FF11" s="49">
        <f t="shared" si="36"/>
        <v>43255</v>
      </c>
      <c r="FG11" s="49">
        <f t="shared" si="36"/>
        <v>43256</v>
      </c>
      <c r="FH11" s="49">
        <f t="shared" si="36"/>
        <v>43257</v>
      </c>
      <c r="FI11" s="49">
        <f t="shared" si="36"/>
        <v>43258</v>
      </c>
      <c r="FJ11" s="49" t="str">
        <f t="shared" si="36"/>
        <v/>
      </c>
      <c r="FK11" s="49" t="str">
        <f t="shared" si="36"/>
        <v/>
      </c>
      <c r="FL11" s="49" t="str">
        <f t="shared" si="37"/>
        <v/>
      </c>
      <c r="FM11" s="49">
        <f t="shared" si="37"/>
        <v>43262</v>
      </c>
      <c r="FN11" s="49">
        <f t="shared" si="37"/>
        <v>43263</v>
      </c>
      <c r="FO11" s="49">
        <f t="shared" si="37"/>
        <v>43264</v>
      </c>
      <c r="FP11" s="49">
        <f t="shared" si="37"/>
        <v>43265</v>
      </c>
      <c r="FQ11" s="49" t="str">
        <f t="shared" si="37"/>
        <v/>
      </c>
      <c r="FR11" s="49" t="str">
        <f t="shared" si="37"/>
        <v/>
      </c>
      <c r="FS11" s="49" t="str">
        <f t="shared" si="37"/>
        <v/>
      </c>
      <c r="FT11" s="49">
        <f t="shared" si="37"/>
        <v>43269</v>
      </c>
      <c r="FU11" s="49">
        <f t="shared" si="37"/>
        <v>43270</v>
      </c>
      <c r="FV11" s="49">
        <f t="shared" si="37"/>
        <v>43271</v>
      </c>
      <c r="FW11" s="49">
        <f t="shared" si="37"/>
        <v>43272</v>
      </c>
      <c r="FX11" s="49" t="str">
        <f t="shared" si="37"/>
        <v/>
      </c>
      <c r="FY11" s="49" t="str">
        <f t="shared" si="37"/>
        <v/>
      </c>
      <c r="FZ11" s="49" t="str">
        <f t="shared" si="37"/>
        <v/>
      </c>
      <c r="GA11" s="49">
        <f t="shared" si="37"/>
        <v>43276</v>
      </c>
      <c r="GB11" s="49">
        <f t="shared" si="38"/>
        <v>43277</v>
      </c>
      <c r="GC11" s="49">
        <f t="shared" si="38"/>
        <v>43278</v>
      </c>
      <c r="GD11" s="49">
        <f t="shared" si="38"/>
        <v>43279</v>
      </c>
      <c r="GE11" s="49" t="str">
        <f t="shared" si="38"/>
        <v/>
      </c>
      <c r="GF11" s="49" t="str">
        <f t="shared" si="38"/>
        <v/>
      </c>
      <c r="GG11" s="49" t="str">
        <f t="shared" si="38"/>
        <v/>
      </c>
      <c r="GH11" s="49">
        <f t="shared" si="38"/>
        <v>43283</v>
      </c>
      <c r="GI11" s="49">
        <f t="shared" si="38"/>
        <v>43284</v>
      </c>
      <c r="GJ11" s="49">
        <f t="shared" si="38"/>
        <v>43285</v>
      </c>
      <c r="GK11" s="49">
        <f t="shared" si="38"/>
        <v>43286</v>
      </c>
      <c r="GL11" s="49" t="str">
        <f t="shared" si="38"/>
        <v/>
      </c>
      <c r="GM11" s="49" t="str">
        <f t="shared" si="38"/>
        <v/>
      </c>
      <c r="GN11" s="49" t="str">
        <f t="shared" si="38"/>
        <v/>
      </c>
      <c r="GO11" s="49">
        <f t="shared" si="38"/>
        <v>43290</v>
      </c>
      <c r="GP11" s="49">
        <f t="shared" si="38"/>
        <v>43291</v>
      </c>
      <c r="GQ11" s="49">
        <f t="shared" si="38"/>
        <v>43292</v>
      </c>
      <c r="GR11" s="49">
        <f>IF(OR(GR$2=$B11,GR$2=$C11,GR$2=$D11,GR$2=$E11,GR$2=$F11),GR$1,"")</f>
        <v>43293</v>
      </c>
      <c r="GS11" s="49" t="str">
        <f t="shared" si="39"/>
        <v/>
      </c>
      <c r="GT11" s="49" t="str">
        <f t="shared" si="39"/>
        <v/>
      </c>
      <c r="GU11" s="49" t="str">
        <f t="shared" si="39"/>
        <v/>
      </c>
      <c r="GV11" s="49">
        <f t="shared" si="39"/>
        <v>43297</v>
      </c>
      <c r="GW11" s="49">
        <f t="shared" si="39"/>
        <v>43298</v>
      </c>
      <c r="GX11" s="49">
        <f t="shared" si="39"/>
        <v>43299</v>
      </c>
      <c r="GY11" s="49">
        <f t="shared" si="39"/>
        <v>43300</v>
      </c>
      <c r="GZ11" s="49" t="str">
        <f t="shared" si="39"/>
        <v/>
      </c>
      <c r="HA11" s="49" t="str">
        <f t="shared" si="39"/>
        <v/>
      </c>
      <c r="HB11" s="49" t="str">
        <f t="shared" si="39"/>
        <v/>
      </c>
      <c r="HC11" s="49">
        <f t="shared" si="39"/>
        <v>43304</v>
      </c>
      <c r="HD11" s="49">
        <f t="shared" si="39"/>
        <v>43305</v>
      </c>
      <c r="HE11" s="49">
        <f t="shared" si="39"/>
        <v>43306</v>
      </c>
      <c r="HF11" s="49">
        <f t="shared" si="39"/>
        <v>43307</v>
      </c>
      <c r="HG11" s="49" t="str">
        <f t="shared" si="39"/>
        <v/>
      </c>
      <c r="HH11" s="49" t="str">
        <f t="shared" si="39"/>
        <v/>
      </c>
      <c r="HI11" s="49" t="str">
        <f t="shared" si="40"/>
        <v/>
      </c>
      <c r="HJ11" s="49">
        <f t="shared" si="40"/>
        <v>43311</v>
      </c>
      <c r="HK11" s="49">
        <f t="shared" si="40"/>
        <v>43312</v>
      </c>
      <c r="HL11" s="49">
        <f t="shared" si="40"/>
        <v>43313</v>
      </c>
      <c r="HM11" s="49">
        <f t="shared" si="40"/>
        <v>43314</v>
      </c>
      <c r="HN11" s="49" t="str">
        <f t="shared" si="40"/>
        <v/>
      </c>
      <c r="HO11" s="49" t="str">
        <f t="shared" si="40"/>
        <v/>
      </c>
      <c r="HP11" s="49" t="str">
        <f t="shared" si="40"/>
        <v/>
      </c>
      <c r="HQ11" s="49">
        <f t="shared" si="40"/>
        <v>43318</v>
      </c>
      <c r="HR11" s="49">
        <f t="shared" si="40"/>
        <v>43319</v>
      </c>
      <c r="HS11" s="49">
        <f t="shared" si="40"/>
        <v>43320</v>
      </c>
      <c r="HT11" s="49">
        <f t="shared" si="40"/>
        <v>43321</v>
      </c>
      <c r="HU11" s="49" t="str">
        <f t="shared" si="40"/>
        <v/>
      </c>
      <c r="HV11" s="49" t="str">
        <f t="shared" si="40"/>
        <v/>
      </c>
      <c r="HW11" s="49" t="str">
        <f t="shared" si="40"/>
        <v/>
      </c>
      <c r="HX11" s="49">
        <f t="shared" si="40"/>
        <v>43325</v>
      </c>
      <c r="HY11" s="49">
        <f t="shared" si="40"/>
        <v>43326</v>
      </c>
      <c r="HZ11" s="49">
        <f t="shared" si="40"/>
        <v>43327</v>
      </c>
      <c r="IA11" s="49">
        <f t="shared" si="40"/>
        <v>43328</v>
      </c>
      <c r="IB11" s="49" t="str">
        <f t="shared" si="40"/>
        <v/>
      </c>
      <c r="IC11" s="49" t="str">
        <f t="shared" si="40"/>
        <v/>
      </c>
      <c r="ID11" s="49" t="str">
        <f t="shared" si="40"/>
        <v/>
      </c>
      <c r="IE11" s="49">
        <f t="shared" si="40"/>
        <v>43332</v>
      </c>
      <c r="IF11" s="49">
        <f t="shared" si="40"/>
        <v>43333</v>
      </c>
      <c r="IG11" s="49">
        <f t="shared" si="40"/>
        <v>43334</v>
      </c>
      <c r="IH11" s="49">
        <f t="shared" si="40"/>
        <v>43335</v>
      </c>
      <c r="II11" s="49" t="str">
        <f t="shared" si="40"/>
        <v/>
      </c>
      <c r="IJ11" s="49" t="str">
        <f t="shared" si="40"/>
        <v/>
      </c>
      <c r="IK11" s="49" t="str">
        <f t="shared" si="40"/>
        <v/>
      </c>
      <c r="IL11" s="49">
        <f t="shared" si="40"/>
        <v>43339</v>
      </c>
      <c r="IM11" s="49">
        <f t="shared" si="40"/>
        <v>43340</v>
      </c>
      <c r="IN11" s="49">
        <f t="shared" si="40"/>
        <v>43341</v>
      </c>
      <c r="IO11" s="49">
        <f t="shared" si="40"/>
        <v>43342</v>
      </c>
      <c r="IP11" s="49" t="str">
        <f t="shared" si="40"/>
        <v/>
      </c>
      <c r="IQ11" s="49" t="str">
        <f t="shared" si="40"/>
        <v/>
      </c>
      <c r="IR11" s="49" t="str">
        <f t="shared" si="40"/>
        <v/>
      </c>
      <c r="IS11" s="49">
        <f t="shared" si="40"/>
        <v>43346</v>
      </c>
      <c r="IT11" s="49">
        <f t="shared" si="40"/>
        <v>43347</v>
      </c>
      <c r="IU11" s="49">
        <f t="shared" si="40"/>
        <v>43348</v>
      </c>
      <c r="IV11" s="49">
        <f t="shared" si="40"/>
        <v>43349</v>
      </c>
      <c r="IW11" s="49" t="str">
        <f t="shared" si="40"/>
        <v/>
      </c>
      <c r="IX11" s="49" t="str">
        <f t="shared" si="40"/>
        <v/>
      </c>
      <c r="IY11" s="49" t="str">
        <f t="shared" si="40"/>
        <v/>
      </c>
      <c r="IZ11" s="49">
        <f t="shared" si="40"/>
        <v>43353</v>
      </c>
      <c r="JA11" s="49">
        <f t="shared" si="40"/>
        <v>43354</v>
      </c>
      <c r="JB11" s="49">
        <f t="shared" si="40"/>
        <v>43355</v>
      </c>
      <c r="JC11" s="49">
        <f t="shared" si="40"/>
        <v>43356</v>
      </c>
      <c r="JD11" s="49" t="str">
        <f t="shared" si="40"/>
        <v/>
      </c>
      <c r="JE11" s="49" t="str">
        <f t="shared" si="40"/>
        <v/>
      </c>
      <c r="JF11" s="49" t="str">
        <f t="shared" si="40"/>
        <v/>
      </c>
      <c r="JG11" s="49">
        <f t="shared" si="40"/>
        <v>43360</v>
      </c>
      <c r="JH11" s="49">
        <f t="shared" si="40"/>
        <v>43361</v>
      </c>
      <c r="JI11" s="49">
        <f t="shared" si="40"/>
        <v>43362</v>
      </c>
      <c r="JJ11" s="49">
        <f t="shared" si="40"/>
        <v>43363</v>
      </c>
      <c r="JK11" s="49" t="str">
        <f t="shared" si="40"/>
        <v/>
      </c>
      <c r="JL11" s="49" t="str">
        <f t="shared" si="40"/>
        <v/>
      </c>
      <c r="JM11" s="49" t="str">
        <f t="shared" si="40"/>
        <v/>
      </c>
      <c r="JN11" s="49">
        <f t="shared" si="40"/>
        <v>43367</v>
      </c>
      <c r="JO11" s="49">
        <f t="shared" si="40"/>
        <v>43368</v>
      </c>
      <c r="JP11" s="49">
        <f t="shared" si="40"/>
        <v>43369</v>
      </c>
      <c r="JQ11" s="49">
        <f t="shared" si="40"/>
        <v>43370</v>
      </c>
      <c r="JR11" s="49" t="str">
        <f t="shared" si="40"/>
        <v/>
      </c>
      <c r="JS11" s="49" t="str">
        <f t="shared" si="40"/>
        <v/>
      </c>
      <c r="JT11" s="49" t="str">
        <f t="shared" si="40"/>
        <v/>
      </c>
      <c r="JU11" s="49">
        <f t="shared" si="41"/>
        <v>43374</v>
      </c>
      <c r="JV11" s="49">
        <f t="shared" si="41"/>
        <v>43375</v>
      </c>
      <c r="JW11" s="49">
        <f t="shared" si="41"/>
        <v>43376</v>
      </c>
      <c r="JX11" s="49">
        <f t="shared" si="41"/>
        <v>43377</v>
      </c>
      <c r="JY11" s="49" t="str">
        <f t="shared" si="41"/>
        <v/>
      </c>
      <c r="JZ11" s="49" t="str">
        <f t="shared" si="41"/>
        <v/>
      </c>
      <c r="KA11" s="49" t="str">
        <f t="shared" si="41"/>
        <v/>
      </c>
      <c r="KB11" s="49">
        <f t="shared" si="41"/>
        <v>43381</v>
      </c>
      <c r="KC11" s="49">
        <f t="shared" si="41"/>
        <v>43382</v>
      </c>
      <c r="KD11" s="49">
        <f t="shared" si="41"/>
        <v>43383</v>
      </c>
      <c r="KE11" s="49">
        <f t="shared" si="41"/>
        <v>43384</v>
      </c>
      <c r="KF11" s="49" t="str">
        <f t="shared" si="41"/>
        <v/>
      </c>
      <c r="KG11" s="49" t="str">
        <f t="shared" si="41"/>
        <v/>
      </c>
      <c r="KH11" s="49" t="str">
        <f t="shared" si="41"/>
        <v/>
      </c>
      <c r="KI11" s="49">
        <f t="shared" si="41"/>
        <v>43388</v>
      </c>
      <c r="KJ11" s="49">
        <f t="shared" si="41"/>
        <v>43389</v>
      </c>
      <c r="KK11" s="49">
        <f t="shared" si="42"/>
        <v>43390</v>
      </c>
      <c r="KL11" s="49">
        <f t="shared" si="42"/>
        <v>43391</v>
      </c>
      <c r="KM11" s="49" t="str">
        <f t="shared" si="42"/>
        <v/>
      </c>
      <c r="KN11" s="49" t="str">
        <f t="shared" si="42"/>
        <v/>
      </c>
      <c r="KO11" s="49" t="str">
        <f t="shared" si="42"/>
        <v/>
      </c>
      <c r="KP11" s="49">
        <f t="shared" si="42"/>
        <v>43395</v>
      </c>
      <c r="KQ11" s="49">
        <f t="shared" si="42"/>
        <v>43396</v>
      </c>
      <c r="KR11" s="49">
        <f t="shared" si="42"/>
        <v>43397</v>
      </c>
      <c r="KS11" s="49">
        <f t="shared" si="42"/>
        <v>43398</v>
      </c>
      <c r="KT11" s="49" t="str">
        <f t="shared" si="42"/>
        <v/>
      </c>
      <c r="KU11" s="49" t="str">
        <f t="shared" si="42"/>
        <v/>
      </c>
      <c r="KV11" s="49" t="str">
        <f t="shared" si="42"/>
        <v/>
      </c>
      <c r="KW11" s="49">
        <f t="shared" si="42"/>
        <v>43402</v>
      </c>
      <c r="KX11" s="49">
        <f t="shared" si="42"/>
        <v>43403</v>
      </c>
      <c r="KY11" s="49">
        <f t="shared" si="42"/>
        <v>43404</v>
      </c>
      <c r="KZ11" s="49">
        <f t="shared" si="42"/>
        <v>43405</v>
      </c>
      <c r="LA11" s="49" t="str">
        <f t="shared" si="43"/>
        <v/>
      </c>
      <c r="LB11" s="49" t="str">
        <f t="shared" si="43"/>
        <v/>
      </c>
      <c r="LC11" s="49" t="str">
        <f t="shared" si="43"/>
        <v/>
      </c>
      <c r="LD11" s="49">
        <f t="shared" si="43"/>
        <v>43409</v>
      </c>
      <c r="LE11" s="49">
        <f t="shared" si="43"/>
        <v>43410</v>
      </c>
      <c r="LF11" s="49">
        <f t="shared" si="43"/>
        <v>43411</v>
      </c>
      <c r="LG11" s="49">
        <f t="shared" si="43"/>
        <v>43412</v>
      </c>
      <c r="LH11" s="49" t="str">
        <f t="shared" si="43"/>
        <v/>
      </c>
      <c r="LI11" s="49" t="str">
        <f t="shared" si="43"/>
        <v/>
      </c>
      <c r="LJ11" s="49" t="str">
        <f t="shared" si="43"/>
        <v/>
      </c>
      <c r="LK11" s="49">
        <f t="shared" si="43"/>
        <v>43416</v>
      </c>
      <c r="LL11" s="49">
        <f t="shared" si="43"/>
        <v>43417</v>
      </c>
      <c r="LM11" s="49">
        <f t="shared" si="43"/>
        <v>43418</v>
      </c>
      <c r="LN11" s="49">
        <f t="shared" si="43"/>
        <v>43419</v>
      </c>
      <c r="LO11" s="49" t="str">
        <f t="shared" si="43"/>
        <v/>
      </c>
      <c r="LP11" s="49" t="str">
        <f>IF(OR(LP$2=$B11,LP$2=$C11,LP$2=$D11,LP$2=$E11,LP$2=$F11),LP$1,"")</f>
        <v/>
      </c>
      <c r="LQ11" s="49" t="str">
        <f t="shared" si="44"/>
        <v/>
      </c>
      <c r="LR11" s="49">
        <f t="shared" si="44"/>
        <v>43423</v>
      </c>
      <c r="LS11" s="49">
        <f t="shared" si="44"/>
        <v>43424</v>
      </c>
      <c r="LT11" s="49">
        <f t="shared" si="44"/>
        <v>43425</v>
      </c>
      <c r="LU11" s="49">
        <f t="shared" si="44"/>
        <v>43426</v>
      </c>
      <c r="LV11" s="49" t="str">
        <f t="shared" si="44"/>
        <v/>
      </c>
      <c r="LW11" s="49" t="str">
        <f t="shared" si="44"/>
        <v/>
      </c>
      <c r="LX11" s="49" t="str">
        <f t="shared" si="44"/>
        <v/>
      </c>
      <c r="LY11" s="49">
        <f t="shared" si="44"/>
        <v>43430</v>
      </c>
      <c r="LZ11" s="49">
        <f t="shared" si="44"/>
        <v>43431</v>
      </c>
      <c r="MA11" s="49">
        <f t="shared" si="44"/>
        <v>43432</v>
      </c>
      <c r="MB11" s="49">
        <f t="shared" si="44"/>
        <v>43433</v>
      </c>
      <c r="MC11" s="49" t="str">
        <f t="shared" si="44"/>
        <v/>
      </c>
      <c r="MD11" s="49" t="str">
        <f t="shared" si="44"/>
        <v/>
      </c>
      <c r="ME11" s="49" t="str">
        <f t="shared" si="44"/>
        <v/>
      </c>
      <c r="MF11" s="49">
        <f t="shared" si="44"/>
        <v>43437</v>
      </c>
      <c r="MG11" s="49">
        <f t="shared" si="45"/>
        <v>43438</v>
      </c>
      <c r="MH11" s="49">
        <f t="shared" si="45"/>
        <v>43439</v>
      </c>
      <c r="MI11" s="49">
        <f t="shared" si="45"/>
        <v>43440</v>
      </c>
      <c r="MJ11" s="49" t="str">
        <f t="shared" si="45"/>
        <v/>
      </c>
      <c r="MK11" s="49" t="str">
        <f t="shared" si="45"/>
        <v/>
      </c>
      <c r="ML11" s="49" t="str">
        <f t="shared" si="45"/>
        <v/>
      </c>
      <c r="MM11" s="49">
        <f t="shared" si="45"/>
        <v>43444</v>
      </c>
      <c r="MN11" s="49">
        <f t="shared" si="45"/>
        <v>43445</v>
      </c>
      <c r="MO11" s="49">
        <f t="shared" si="45"/>
        <v>43446</v>
      </c>
      <c r="MP11" s="49">
        <f t="shared" si="45"/>
        <v>43447</v>
      </c>
      <c r="MQ11" s="49" t="str">
        <f t="shared" si="45"/>
        <v/>
      </c>
      <c r="MR11" s="49" t="str">
        <f t="shared" si="45"/>
        <v/>
      </c>
      <c r="MS11" s="49" t="str">
        <f t="shared" si="45"/>
        <v/>
      </c>
      <c r="MT11" s="49">
        <f t="shared" si="45"/>
        <v>43451</v>
      </c>
      <c r="MU11" s="49">
        <f t="shared" si="45"/>
        <v>43452</v>
      </c>
      <c r="MV11" s="49">
        <f t="shared" si="45"/>
        <v>43453</v>
      </c>
      <c r="MW11" s="49">
        <f t="shared" si="45"/>
        <v>43454</v>
      </c>
      <c r="MX11" s="49" t="str">
        <f t="shared" si="45"/>
        <v/>
      </c>
      <c r="MY11" s="49" t="str">
        <f t="shared" si="45"/>
        <v/>
      </c>
      <c r="MZ11" s="49" t="str">
        <f t="shared" si="45"/>
        <v/>
      </c>
      <c r="NA11" s="49">
        <f t="shared" si="45"/>
        <v>43458</v>
      </c>
      <c r="NB11" s="49">
        <f t="shared" si="45"/>
        <v>43459</v>
      </c>
      <c r="NC11" s="49">
        <f t="shared" si="45"/>
        <v>43460</v>
      </c>
      <c r="ND11" s="49">
        <f t="shared" si="45"/>
        <v>43461</v>
      </c>
      <c r="NE11" s="49" t="str">
        <f t="shared" si="45"/>
        <v/>
      </c>
      <c r="NF11" s="49" t="str">
        <f t="shared" si="45"/>
        <v/>
      </c>
      <c r="NG11" s="49" t="str">
        <f t="shared" si="45"/>
        <v/>
      </c>
      <c r="NH11" s="49">
        <f t="shared" si="45"/>
        <v>43465</v>
      </c>
      <c r="NI11" s="49">
        <f t="shared" si="45"/>
        <v>43466</v>
      </c>
      <c r="NJ11" s="49">
        <f t="shared" si="45"/>
        <v>43467</v>
      </c>
      <c r="NK11" s="49">
        <f t="shared" si="45"/>
        <v>43468</v>
      </c>
      <c r="NL11" s="49" t="str">
        <f t="shared" si="45"/>
        <v/>
      </c>
      <c r="NM11" s="49" t="str">
        <f t="shared" si="45"/>
        <v/>
      </c>
      <c r="NN11" s="49" t="str">
        <f t="shared" si="45"/>
        <v/>
      </c>
      <c r="NO11" s="49">
        <f t="shared" si="45"/>
        <v>43472</v>
      </c>
      <c r="NP11" s="49">
        <f t="shared" si="45"/>
        <v>43473</v>
      </c>
      <c r="NQ11" s="49">
        <f t="shared" si="45"/>
        <v>43474</v>
      </c>
      <c r="NR11" s="49">
        <f t="shared" si="45"/>
        <v>43475</v>
      </c>
      <c r="NS11" s="49" t="str">
        <f t="shared" si="45"/>
        <v/>
      </c>
      <c r="NT11" s="49" t="str">
        <f t="shared" si="45"/>
        <v/>
      </c>
      <c r="NU11" s="49" t="str">
        <f t="shared" si="45"/>
        <v/>
      </c>
      <c r="NV11" s="49">
        <f t="shared" si="45"/>
        <v>43479</v>
      </c>
      <c r="NW11" s="49">
        <f t="shared" si="45"/>
        <v>43480</v>
      </c>
      <c r="NX11" s="49">
        <f t="shared" si="45"/>
        <v>43481</v>
      </c>
      <c r="NY11" s="49">
        <f t="shared" si="45"/>
        <v>43482</v>
      </c>
      <c r="NZ11" s="49" t="str">
        <f t="shared" si="45"/>
        <v/>
      </c>
      <c r="OA11" s="49" t="str">
        <f t="shared" si="45"/>
        <v/>
      </c>
      <c r="OB11" s="49" t="str">
        <f t="shared" si="45"/>
        <v/>
      </c>
      <c r="OC11">
        <v>3</v>
      </c>
    </row>
    <row r="12" spans="1:486">
      <c r="A12" s="214" t="s">
        <v>245</v>
      </c>
      <c r="B12" s="215" t="s">
        <v>217</v>
      </c>
      <c r="C12" s="12" t="s">
        <v>228</v>
      </c>
      <c r="D12" s="12" t="s">
        <v>908</v>
      </c>
      <c r="E12" s="12" t="s">
        <v>230</v>
      </c>
      <c r="F12" s="12"/>
      <c r="H12" s="49">
        <f t="shared" si="30"/>
        <v>43101</v>
      </c>
      <c r="I12" s="49">
        <f t="shared" si="30"/>
        <v>43102</v>
      </c>
      <c r="J12" s="49">
        <f t="shared" si="30"/>
        <v>43103</v>
      </c>
      <c r="K12" s="49" t="str">
        <f t="shared" si="30"/>
        <v/>
      </c>
      <c r="L12" s="49">
        <f t="shared" si="30"/>
        <v>43105</v>
      </c>
      <c r="M12" s="49" t="str">
        <f t="shared" si="30"/>
        <v/>
      </c>
      <c r="N12" s="49" t="str">
        <f t="shared" si="30"/>
        <v/>
      </c>
      <c r="O12" s="49">
        <f t="shared" si="30"/>
        <v>43108</v>
      </c>
      <c r="P12" s="49">
        <f t="shared" si="30"/>
        <v>43109</v>
      </c>
      <c r="Q12" s="49">
        <f t="shared" si="30"/>
        <v>43110</v>
      </c>
      <c r="R12" s="49" t="str">
        <f t="shared" si="30"/>
        <v/>
      </c>
      <c r="S12" s="49">
        <f t="shared" si="30"/>
        <v>43112</v>
      </c>
      <c r="T12" s="49" t="str">
        <f t="shared" si="30"/>
        <v/>
      </c>
      <c r="U12" s="49" t="str">
        <f t="shared" si="30"/>
        <v/>
      </c>
      <c r="V12" s="49">
        <f t="shared" si="30"/>
        <v>43115</v>
      </c>
      <c r="W12" s="49">
        <f t="shared" si="30"/>
        <v>43116</v>
      </c>
      <c r="X12" s="49">
        <f t="shared" si="32"/>
        <v>43117</v>
      </c>
      <c r="Y12" s="49" t="str">
        <f t="shared" si="32"/>
        <v/>
      </c>
      <c r="Z12" s="49">
        <f t="shared" si="32"/>
        <v>43119</v>
      </c>
      <c r="AA12" s="49" t="str">
        <f t="shared" si="32"/>
        <v/>
      </c>
      <c r="AB12" s="49" t="str">
        <f t="shared" si="32"/>
        <v/>
      </c>
      <c r="AC12" s="49">
        <f t="shared" si="32"/>
        <v>43122</v>
      </c>
      <c r="AD12" s="49">
        <f t="shared" si="32"/>
        <v>43123</v>
      </c>
      <c r="AE12" s="49">
        <f t="shared" si="32"/>
        <v>43124</v>
      </c>
      <c r="AF12" s="49" t="str">
        <f t="shared" si="32"/>
        <v/>
      </c>
      <c r="AG12" s="49">
        <f t="shared" si="32"/>
        <v>43126</v>
      </c>
      <c r="AH12" s="49" t="str">
        <f t="shared" si="32"/>
        <v/>
      </c>
      <c r="AI12" s="49" t="str">
        <f t="shared" si="32"/>
        <v/>
      </c>
      <c r="AJ12" s="49">
        <f t="shared" si="32"/>
        <v>43129</v>
      </c>
      <c r="AK12" s="49">
        <f t="shared" si="32"/>
        <v>43130</v>
      </c>
      <c r="AL12" s="49">
        <f t="shared" si="32"/>
        <v>43131</v>
      </c>
      <c r="AM12" s="49" t="str">
        <f t="shared" si="32"/>
        <v/>
      </c>
      <c r="AN12" s="49">
        <f t="shared" si="33"/>
        <v>43133</v>
      </c>
      <c r="AO12" s="49" t="str">
        <f t="shared" si="33"/>
        <v/>
      </c>
      <c r="AP12" s="49" t="str">
        <f t="shared" si="33"/>
        <v/>
      </c>
      <c r="AQ12" s="49">
        <f t="shared" si="33"/>
        <v>43136</v>
      </c>
      <c r="AR12" s="49">
        <f t="shared" si="33"/>
        <v>43137</v>
      </c>
      <c r="AS12" s="49">
        <f t="shared" si="33"/>
        <v>43138</v>
      </c>
      <c r="AT12" s="49" t="str">
        <f t="shared" si="33"/>
        <v/>
      </c>
      <c r="AU12" s="49">
        <f t="shared" si="33"/>
        <v>43140</v>
      </c>
      <c r="AV12" s="49" t="str">
        <f t="shared" si="33"/>
        <v/>
      </c>
      <c r="AW12" s="49" t="str">
        <f t="shared" si="33"/>
        <v/>
      </c>
      <c r="AX12" s="49">
        <f t="shared" si="33"/>
        <v>43143</v>
      </c>
      <c r="AY12" s="49">
        <f t="shared" si="33"/>
        <v>43144</v>
      </c>
      <c r="AZ12" s="49">
        <f t="shared" si="33"/>
        <v>43145</v>
      </c>
      <c r="BA12" s="49" t="str">
        <f t="shared" si="33"/>
        <v/>
      </c>
      <c r="BB12" s="49">
        <f t="shared" si="33"/>
        <v>43147</v>
      </c>
      <c r="BC12" s="49" t="str">
        <f t="shared" si="33"/>
        <v/>
      </c>
      <c r="BD12" s="49" t="str">
        <f t="shared" si="34"/>
        <v/>
      </c>
      <c r="BE12" s="49">
        <f t="shared" si="34"/>
        <v>43150</v>
      </c>
      <c r="BF12" s="49">
        <f t="shared" si="34"/>
        <v>43151</v>
      </c>
      <c r="BG12" s="49">
        <f t="shared" si="34"/>
        <v>43152</v>
      </c>
      <c r="BH12" s="49" t="str">
        <f t="shared" si="34"/>
        <v/>
      </c>
      <c r="BI12" s="49">
        <f t="shared" si="34"/>
        <v>43154</v>
      </c>
      <c r="BJ12" s="49" t="str">
        <f t="shared" si="34"/>
        <v/>
      </c>
      <c r="BK12" s="49" t="str">
        <f t="shared" si="34"/>
        <v/>
      </c>
      <c r="BL12" s="49">
        <f t="shared" si="34"/>
        <v>43157</v>
      </c>
      <c r="BM12" s="49">
        <f t="shared" si="34"/>
        <v>43158</v>
      </c>
      <c r="BN12" s="49">
        <f t="shared" si="34"/>
        <v>43159</v>
      </c>
      <c r="BO12" s="49" t="str">
        <f t="shared" si="34"/>
        <v/>
      </c>
      <c r="BP12" s="49">
        <f t="shared" si="34"/>
        <v>43161</v>
      </c>
      <c r="BQ12" s="49" t="str">
        <f t="shared" si="34"/>
        <v/>
      </c>
      <c r="BR12" s="49" t="str">
        <f t="shared" si="34"/>
        <v/>
      </c>
      <c r="BS12" s="49">
        <f t="shared" si="34"/>
        <v>43164</v>
      </c>
      <c r="BT12" s="49">
        <f t="shared" si="31"/>
        <v>43165</v>
      </c>
      <c r="BU12" s="49">
        <f t="shared" si="31"/>
        <v>43166</v>
      </c>
      <c r="BV12" s="49" t="str">
        <f t="shared" si="31"/>
        <v/>
      </c>
      <c r="BW12" s="49">
        <f t="shared" si="31"/>
        <v>43168</v>
      </c>
      <c r="BX12" s="49" t="str">
        <f t="shared" si="31"/>
        <v/>
      </c>
      <c r="BY12" s="49" t="str">
        <f t="shared" si="31"/>
        <v/>
      </c>
      <c r="BZ12" s="49">
        <f t="shared" si="31"/>
        <v>43171</v>
      </c>
      <c r="CA12" s="49">
        <f t="shared" si="31"/>
        <v>43172</v>
      </c>
      <c r="CB12" s="49">
        <f t="shared" si="31"/>
        <v>43173</v>
      </c>
      <c r="CC12" s="49" t="str">
        <f t="shared" si="31"/>
        <v/>
      </c>
      <c r="CD12" s="49">
        <f t="shared" si="31"/>
        <v>43175</v>
      </c>
      <c r="CE12" s="49" t="str">
        <f t="shared" si="31"/>
        <v/>
      </c>
      <c r="CF12" s="49" t="str">
        <f t="shared" si="31"/>
        <v/>
      </c>
      <c r="CG12" s="49">
        <f t="shared" si="31"/>
        <v>43178</v>
      </c>
      <c r="CH12" s="49">
        <f t="shared" si="31"/>
        <v>43179</v>
      </c>
      <c r="CI12" s="49">
        <f t="shared" si="31"/>
        <v>43180</v>
      </c>
      <c r="CJ12" s="49" t="str">
        <f t="shared" si="35"/>
        <v/>
      </c>
      <c r="CK12" s="49">
        <f t="shared" si="35"/>
        <v>43182</v>
      </c>
      <c r="CL12" s="49" t="str">
        <f t="shared" si="35"/>
        <v/>
      </c>
      <c r="CM12" s="49" t="str">
        <f t="shared" si="35"/>
        <v/>
      </c>
      <c r="CN12" s="49">
        <f t="shared" si="35"/>
        <v>43185</v>
      </c>
      <c r="CO12" s="49">
        <f t="shared" si="35"/>
        <v>43186</v>
      </c>
      <c r="CP12" s="49">
        <f t="shared" si="35"/>
        <v>43187</v>
      </c>
      <c r="CQ12" s="49" t="str">
        <f t="shared" si="35"/>
        <v/>
      </c>
      <c r="CR12" s="49">
        <f t="shared" si="35"/>
        <v>43189</v>
      </c>
      <c r="CS12" s="49" t="str">
        <f t="shared" si="35"/>
        <v/>
      </c>
      <c r="CT12" s="49" t="str">
        <f t="shared" si="35"/>
        <v/>
      </c>
      <c r="CU12" s="49">
        <f t="shared" si="35"/>
        <v>43192</v>
      </c>
      <c r="CV12" s="49">
        <f t="shared" si="35"/>
        <v>43193</v>
      </c>
      <c r="CW12" s="49">
        <f t="shared" si="35"/>
        <v>43194</v>
      </c>
      <c r="CX12" s="49" t="str">
        <f t="shared" si="35"/>
        <v/>
      </c>
      <c r="CY12" s="49">
        <f t="shared" si="35"/>
        <v>43196</v>
      </c>
      <c r="CZ12" s="49" t="str">
        <f t="shared" si="35"/>
        <v/>
      </c>
      <c r="DA12" s="49" t="str">
        <f t="shared" si="35"/>
        <v/>
      </c>
      <c r="DB12" s="49">
        <f t="shared" si="35"/>
        <v>43199</v>
      </c>
      <c r="DC12" s="49">
        <f t="shared" si="35"/>
        <v>43200</v>
      </c>
      <c r="DD12" s="49">
        <f t="shared" si="35"/>
        <v>43201</v>
      </c>
      <c r="DE12" s="49" t="str">
        <f t="shared" si="35"/>
        <v/>
      </c>
      <c r="DF12" s="49">
        <f t="shared" si="35"/>
        <v>43203</v>
      </c>
      <c r="DG12" s="49" t="str">
        <f t="shared" si="35"/>
        <v/>
      </c>
      <c r="DH12" s="49" t="str">
        <f t="shared" si="35"/>
        <v/>
      </c>
      <c r="DI12" s="49">
        <f t="shared" si="35"/>
        <v>43206</v>
      </c>
      <c r="DJ12" s="49">
        <f t="shared" si="35"/>
        <v>43207</v>
      </c>
      <c r="DK12" s="49">
        <f t="shared" si="35"/>
        <v>43208</v>
      </c>
      <c r="DL12" s="49" t="str">
        <f t="shared" si="35"/>
        <v/>
      </c>
      <c r="DM12" s="49">
        <f t="shared" si="35"/>
        <v>43210</v>
      </c>
      <c r="DN12" s="49" t="str">
        <f t="shared" si="35"/>
        <v/>
      </c>
      <c r="DO12" s="49" t="str">
        <f t="shared" si="35"/>
        <v/>
      </c>
      <c r="DP12" s="49">
        <f t="shared" si="35"/>
        <v>43213</v>
      </c>
      <c r="DQ12" s="49">
        <f t="shared" si="35"/>
        <v>43214</v>
      </c>
      <c r="DR12" s="49">
        <f t="shared" si="35"/>
        <v>43215</v>
      </c>
      <c r="DS12" s="49" t="str">
        <f t="shared" si="35"/>
        <v/>
      </c>
      <c r="DT12" s="49">
        <f t="shared" si="35"/>
        <v>43217</v>
      </c>
      <c r="DU12" s="49" t="str">
        <f t="shared" si="35"/>
        <v/>
      </c>
      <c r="DV12" s="49" t="str">
        <f t="shared" si="35"/>
        <v/>
      </c>
      <c r="DW12" s="49">
        <f t="shared" si="35"/>
        <v>43220</v>
      </c>
      <c r="DX12" s="49">
        <f t="shared" si="35"/>
        <v>43221</v>
      </c>
      <c r="DY12" s="49">
        <f t="shared" si="35"/>
        <v>43222</v>
      </c>
      <c r="DZ12" s="49" t="str">
        <f t="shared" si="35"/>
        <v/>
      </c>
      <c r="EA12" s="49">
        <f t="shared" si="35"/>
        <v>43224</v>
      </c>
      <c r="EB12" s="49" t="str">
        <f t="shared" si="35"/>
        <v/>
      </c>
      <c r="EC12" s="49" t="str">
        <f t="shared" si="35"/>
        <v/>
      </c>
      <c r="ED12" s="49">
        <f t="shared" si="35"/>
        <v>43227</v>
      </c>
      <c r="EE12" s="49">
        <f t="shared" si="35"/>
        <v>43228</v>
      </c>
      <c r="EF12" s="49">
        <f t="shared" si="35"/>
        <v>43229</v>
      </c>
      <c r="EG12" s="49" t="str">
        <f t="shared" si="35"/>
        <v/>
      </c>
      <c r="EH12" s="49">
        <f t="shared" si="35"/>
        <v>43231</v>
      </c>
      <c r="EI12" s="49" t="str">
        <f t="shared" si="35"/>
        <v/>
      </c>
      <c r="EJ12" s="49" t="str">
        <f t="shared" si="35"/>
        <v/>
      </c>
      <c r="EK12" s="49">
        <f t="shared" si="35"/>
        <v>43234</v>
      </c>
      <c r="EL12" s="49">
        <f t="shared" si="35"/>
        <v>43235</v>
      </c>
      <c r="EM12" s="49">
        <f t="shared" si="35"/>
        <v>43236</v>
      </c>
      <c r="EN12" s="49" t="str">
        <f t="shared" si="35"/>
        <v/>
      </c>
      <c r="EO12" s="49">
        <f t="shared" si="35"/>
        <v>43238</v>
      </c>
      <c r="EP12" s="49" t="str">
        <f t="shared" si="35"/>
        <v/>
      </c>
      <c r="EQ12" s="49" t="str">
        <f t="shared" si="35"/>
        <v/>
      </c>
      <c r="ER12" s="49">
        <f t="shared" si="35"/>
        <v>43241</v>
      </c>
      <c r="ES12" s="49">
        <f t="shared" si="35"/>
        <v>43242</v>
      </c>
      <c r="ET12" s="49">
        <f t="shared" si="35"/>
        <v>43243</v>
      </c>
      <c r="EU12" s="49" t="str">
        <f t="shared" ref="EU12:GZ16" si="46">IF(OR(EU$2=$B12,EU$2=$C12,EU$2=$D12,EU$2=$E12,EU$2=$F12),EU$1,"")</f>
        <v/>
      </c>
      <c r="EV12" s="49">
        <f t="shared" si="46"/>
        <v>43245</v>
      </c>
      <c r="EW12" s="49" t="str">
        <f t="shared" si="46"/>
        <v/>
      </c>
      <c r="EX12" s="49" t="str">
        <f t="shared" si="46"/>
        <v/>
      </c>
      <c r="EY12" s="49">
        <f t="shared" si="46"/>
        <v>43248</v>
      </c>
      <c r="EZ12" s="49">
        <f t="shared" si="46"/>
        <v>43249</v>
      </c>
      <c r="FA12" s="49">
        <f t="shared" si="46"/>
        <v>43250</v>
      </c>
      <c r="FB12" s="49" t="str">
        <f t="shared" si="46"/>
        <v/>
      </c>
      <c r="FC12" s="49">
        <f t="shared" si="46"/>
        <v>43252</v>
      </c>
      <c r="FD12" s="49" t="str">
        <f t="shared" si="46"/>
        <v/>
      </c>
      <c r="FE12" s="49" t="str">
        <f t="shared" si="46"/>
        <v/>
      </c>
      <c r="FF12" s="49">
        <f t="shared" si="46"/>
        <v>43255</v>
      </c>
      <c r="FG12" s="49">
        <f t="shared" si="46"/>
        <v>43256</v>
      </c>
      <c r="FH12" s="49">
        <f t="shared" si="46"/>
        <v>43257</v>
      </c>
      <c r="FI12" s="49" t="str">
        <f t="shared" si="46"/>
        <v/>
      </c>
      <c r="FJ12" s="49">
        <f t="shared" si="46"/>
        <v>43259</v>
      </c>
      <c r="FK12" s="49" t="str">
        <f t="shared" si="46"/>
        <v/>
      </c>
      <c r="FL12" s="49" t="str">
        <f t="shared" si="46"/>
        <v/>
      </c>
      <c r="FM12" s="49">
        <f t="shared" si="46"/>
        <v>43262</v>
      </c>
      <c r="FN12" s="49">
        <f t="shared" si="46"/>
        <v>43263</v>
      </c>
      <c r="FO12" s="49">
        <f t="shared" si="46"/>
        <v>43264</v>
      </c>
      <c r="FP12" s="49" t="str">
        <f t="shared" si="46"/>
        <v/>
      </c>
      <c r="FQ12" s="49">
        <f t="shared" si="46"/>
        <v>43266</v>
      </c>
      <c r="FR12" s="49" t="str">
        <f t="shared" si="46"/>
        <v/>
      </c>
      <c r="FS12" s="49" t="str">
        <f t="shared" si="46"/>
        <v/>
      </c>
      <c r="FT12" s="49">
        <f t="shared" si="46"/>
        <v>43269</v>
      </c>
      <c r="FU12" s="49">
        <f t="shared" si="46"/>
        <v>43270</v>
      </c>
      <c r="FV12" s="49">
        <f t="shared" si="46"/>
        <v>43271</v>
      </c>
      <c r="FW12" s="49" t="str">
        <f t="shared" si="46"/>
        <v/>
      </c>
      <c r="FX12" s="49">
        <f t="shared" si="46"/>
        <v>43273</v>
      </c>
      <c r="FY12" s="49" t="str">
        <f t="shared" si="46"/>
        <v/>
      </c>
      <c r="FZ12" s="49" t="str">
        <f t="shared" si="46"/>
        <v/>
      </c>
      <c r="GA12" s="49">
        <f t="shared" si="46"/>
        <v>43276</v>
      </c>
      <c r="GB12" s="49">
        <f t="shared" si="46"/>
        <v>43277</v>
      </c>
      <c r="GC12" s="49">
        <f t="shared" si="46"/>
        <v>43278</v>
      </c>
      <c r="GD12" s="49" t="str">
        <f t="shared" si="46"/>
        <v/>
      </c>
      <c r="GE12" s="49">
        <f t="shared" si="46"/>
        <v>43280</v>
      </c>
      <c r="GF12" s="49" t="str">
        <f t="shared" si="46"/>
        <v/>
      </c>
      <c r="GG12" s="49" t="str">
        <f t="shared" si="46"/>
        <v/>
      </c>
      <c r="GH12" s="49">
        <f t="shared" si="46"/>
        <v>43283</v>
      </c>
      <c r="GI12" s="49">
        <f t="shared" si="46"/>
        <v>43284</v>
      </c>
      <c r="GJ12" s="49">
        <f t="shared" si="46"/>
        <v>43285</v>
      </c>
      <c r="GK12" s="49" t="str">
        <f t="shared" si="46"/>
        <v/>
      </c>
      <c r="GL12" s="49">
        <f t="shared" si="46"/>
        <v>43287</v>
      </c>
      <c r="GM12" s="49" t="str">
        <f t="shared" si="46"/>
        <v/>
      </c>
      <c r="GN12" s="49" t="str">
        <f t="shared" si="46"/>
        <v/>
      </c>
      <c r="GO12" s="49">
        <f t="shared" si="46"/>
        <v>43290</v>
      </c>
      <c r="GP12" s="49">
        <f t="shared" si="46"/>
        <v>43291</v>
      </c>
      <c r="GQ12" s="49">
        <f>IF(OR(GQ$2=$B12,GQ$2=$C12,GQ$2=$D12,GQ$2=$E12,GQ$2=$F12),GQ$1,"")</f>
        <v>43292</v>
      </c>
      <c r="GR12" s="49" t="str">
        <f>IF(OR(GR$2=$B12,GR$2=$C12,GR$2=$D12,GR$2=$E12,GR$2=$F12),GR$1,"")</f>
        <v/>
      </c>
      <c r="GS12" s="49">
        <f t="shared" si="39"/>
        <v>43294</v>
      </c>
      <c r="GT12" s="49" t="str">
        <f t="shared" si="39"/>
        <v/>
      </c>
      <c r="GU12" s="49" t="str">
        <f t="shared" si="39"/>
        <v/>
      </c>
      <c r="GV12" s="49">
        <f t="shared" si="39"/>
        <v>43297</v>
      </c>
      <c r="GW12" s="49">
        <f t="shared" si="39"/>
        <v>43298</v>
      </c>
      <c r="GX12" s="49">
        <f t="shared" si="39"/>
        <v>43299</v>
      </c>
      <c r="GY12" s="49" t="str">
        <f t="shared" si="39"/>
        <v/>
      </c>
      <c r="GZ12" s="49">
        <f t="shared" si="39"/>
        <v>43301</v>
      </c>
      <c r="HA12" s="49" t="str">
        <f t="shared" si="39"/>
        <v/>
      </c>
      <c r="HB12" s="49" t="str">
        <f t="shared" si="39"/>
        <v/>
      </c>
      <c r="HC12" s="49">
        <f t="shared" si="39"/>
        <v>43304</v>
      </c>
      <c r="HD12" s="49">
        <f t="shared" si="39"/>
        <v>43305</v>
      </c>
      <c r="HE12" s="49">
        <f t="shared" si="39"/>
        <v>43306</v>
      </c>
      <c r="HF12" s="49" t="str">
        <f t="shared" si="39"/>
        <v/>
      </c>
      <c r="HG12" s="49">
        <f t="shared" si="39"/>
        <v>43308</v>
      </c>
      <c r="HH12" s="49" t="str">
        <f t="shared" si="39"/>
        <v/>
      </c>
      <c r="HI12" s="49" t="str">
        <f t="shared" si="40"/>
        <v/>
      </c>
      <c r="HJ12" s="49">
        <f t="shared" si="40"/>
        <v>43311</v>
      </c>
      <c r="HK12" s="49">
        <f t="shared" si="40"/>
        <v>43312</v>
      </c>
      <c r="HL12" s="49">
        <f t="shared" si="40"/>
        <v>43313</v>
      </c>
      <c r="HM12" s="49" t="str">
        <f t="shared" si="40"/>
        <v/>
      </c>
      <c r="HN12" s="49">
        <f t="shared" si="40"/>
        <v>43315</v>
      </c>
      <c r="HO12" s="49" t="str">
        <f t="shared" si="40"/>
        <v/>
      </c>
      <c r="HP12" s="49" t="str">
        <f t="shared" si="40"/>
        <v/>
      </c>
      <c r="HQ12" s="49">
        <f t="shared" si="40"/>
        <v>43318</v>
      </c>
      <c r="HR12" s="49">
        <f t="shared" si="40"/>
        <v>43319</v>
      </c>
      <c r="HS12" s="49">
        <f t="shared" si="40"/>
        <v>43320</v>
      </c>
      <c r="HT12" s="49" t="str">
        <f t="shared" si="40"/>
        <v/>
      </c>
      <c r="HU12" s="49">
        <f t="shared" si="40"/>
        <v>43322</v>
      </c>
      <c r="HV12" s="49" t="str">
        <f t="shared" si="40"/>
        <v/>
      </c>
      <c r="HW12" s="49" t="str">
        <f t="shared" si="40"/>
        <v/>
      </c>
      <c r="HX12" s="49">
        <f t="shared" si="40"/>
        <v>43325</v>
      </c>
      <c r="HY12" s="49">
        <f t="shared" si="40"/>
        <v>43326</v>
      </c>
      <c r="HZ12" s="49">
        <f t="shared" si="40"/>
        <v>43327</v>
      </c>
      <c r="IA12" s="49" t="str">
        <f t="shared" si="40"/>
        <v/>
      </c>
      <c r="IB12" s="49">
        <f t="shared" si="40"/>
        <v>43329</v>
      </c>
      <c r="IC12" s="49" t="str">
        <f t="shared" si="40"/>
        <v/>
      </c>
      <c r="ID12" s="49" t="str">
        <f t="shared" si="40"/>
        <v/>
      </c>
      <c r="IE12" s="49">
        <f t="shared" si="40"/>
        <v>43332</v>
      </c>
      <c r="IF12" s="49">
        <f t="shared" si="40"/>
        <v>43333</v>
      </c>
      <c r="IG12" s="49">
        <f t="shared" si="40"/>
        <v>43334</v>
      </c>
      <c r="IH12" s="49" t="str">
        <f t="shared" si="40"/>
        <v/>
      </c>
      <c r="II12" s="49">
        <f t="shared" si="40"/>
        <v>43336</v>
      </c>
      <c r="IJ12" s="49" t="str">
        <f t="shared" si="40"/>
        <v/>
      </c>
      <c r="IK12" s="49" t="str">
        <f t="shared" si="40"/>
        <v/>
      </c>
      <c r="IL12" s="49">
        <f t="shared" si="40"/>
        <v>43339</v>
      </c>
      <c r="IM12" s="49">
        <f t="shared" si="40"/>
        <v>43340</v>
      </c>
      <c r="IN12" s="49">
        <f t="shared" si="40"/>
        <v>43341</v>
      </c>
      <c r="IO12" s="49" t="str">
        <f t="shared" si="40"/>
        <v/>
      </c>
      <c r="IP12" s="49">
        <f t="shared" si="40"/>
        <v>43343</v>
      </c>
      <c r="IQ12" s="49" t="str">
        <f t="shared" si="40"/>
        <v/>
      </c>
      <c r="IR12" s="49" t="str">
        <f t="shared" si="40"/>
        <v/>
      </c>
      <c r="IS12" s="49">
        <f t="shared" si="40"/>
        <v>43346</v>
      </c>
      <c r="IT12" s="49">
        <f t="shared" si="40"/>
        <v>43347</v>
      </c>
      <c r="IU12" s="49">
        <f t="shared" si="40"/>
        <v>43348</v>
      </c>
      <c r="IV12" s="49" t="str">
        <f t="shared" si="40"/>
        <v/>
      </c>
      <c r="IW12" s="49">
        <f t="shared" si="40"/>
        <v>43350</v>
      </c>
      <c r="IX12" s="49" t="str">
        <f t="shared" si="40"/>
        <v/>
      </c>
      <c r="IY12" s="49" t="str">
        <f t="shared" si="40"/>
        <v/>
      </c>
      <c r="IZ12" s="49">
        <f t="shared" si="40"/>
        <v>43353</v>
      </c>
      <c r="JA12" s="49">
        <f t="shared" si="40"/>
        <v>43354</v>
      </c>
      <c r="JB12" s="49">
        <f t="shared" si="40"/>
        <v>43355</v>
      </c>
      <c r="JC12" s="49" t="str">
        <f t="shared" si="40"/>
        <v/>
      </c>
      <c r="JD12" s="49">
        <f t="shared" si="40"/>
        <v>43357</v>
      </c>
      <c r="JE12" s="49" t="str">
        <f t="shared" si="40"/>
        <v/>
      </c>
      <c r="JF12" s="49" t="str">
        <f t="shared" si="40"/>
        <v/>
      </c>
      <c r="JG12" s="49">
        <f t="shared" si="40"/>
        <v>43360</v>
      </c>
      <c r="JH12" s="49">
        <f t="shared" si="40"/>
        <v>43361</v>
      </c>
      <c r="JI12" s="49">
        <f t="shared" si="40"/>
        <v>43362</v>
      </c>
      <c r="JJ12" s="49" t="str">
        <f t="shared" si="40"/>
        <v/>
      </c>
      <c r="JK12" s="49">
        <f t="shared" si="40"/>
        <v>43364</v>
      </c>
      <c r="JL12" s="49" t="str">
        <f t="shared" si="40"/>
        <v/>
      </c>
      <c r="JM12" s="49" t="str">
        <f t="shared" si="40"/>
        <v/>
      </c>
      <c r="JN12" s="49">
        <f t="shared" si="40"/>
        <v>43367</v>
      </c>
      <c r="JO12" s="49">
        <f t="shared" si="40"/>
        <v>43368</v>
      </c>
      <c r="JP12" s="49">
        <f t="shared" si="40"/>
        <v>43369</v>
      </c>
      <c r="JQ12" s="49" t="str">
        <f t="shared" si="40"/>
        <v/>
      </c>
      <c r="JR12" s="49">
        <f t="shared" si="40"/>
        <v>43371</v>
      </c>
      <c r="JS12" s="49" t="str">
        <f t="shared" si="40"/>
        <v/>
      </c>
      <c r="JT12" s="49" t="str">
        <f t="shared" ref="JT12:LX16" si="47">IF(OR(JT$2=$B12,JT$2=$C12,JT$2=$D12,JT$2=$E12,JT$2=$F12),JT$1,"")</f>
        <v/>
      </c>
      <c r="JU12" s="49">
        <f t="shared" si="47"/>
        <v>43374</v>
      </c>
      <c r="JV12" s="49">
        <f t="shared" si="47"/>
        <v>43375</v>
      </c>
      <c r="JW12" s="49">
        <f t="shared" si="47"/>
        <v>43376</v>
      </c>
      <c r="JX12" s="49" t="str">
        <f t="shared" si="47"/>
        <v/>
      </c>
      <c r="JY12" s="49">
        <f t="shared" si="47"/>
        <v>43378</v>
      </c>
      <c r="JZ12" s="49" t="str">
        <f t="shared" si="47"/>
        <v/>
      </c>
      <c r="KA12" s="49" t="str">
        <f t="shared" si="47"/>
        <v/>
      </c>
      <c r="KB12" s="49">
        <f t="shared" si="47"/>
        <v>43381</v>
      </c>
      <c r="KC12" s="49">
        <f t="shared" si="47"/>
        <v>43382</v>
      </c>
      <c r="KD12" s="49">
        <f t="shared" si="47"/>
        <v>43383</v>
      </c>
      <c r="KE12" s="49" t="str">
        <f t="shared" si="47"/>
        <v/>
      </c>
      <c r="KF12" s="49">
        <f t="shared" si="47"/>
        <v>43385</v>
      </c>
      <c r="KG12" s="49" t="str">
        <f t="shared" si="47"/>
        <v/>
      </c>
      <c r="KH12" s="49" t="str">
        <f t="shared" si="47"/>
        <v/>
      </c>
      <c r="KI12" s="49">
        <f t="shared" si="47"/>
        <v>43388</v>
      </c>
      <c r="KJ12" s="49">
        <f t="shared" si="47"/>
        <v>43389</v>
      </c>
      <c r="KK12" s="49">
        <f t="shared" si="47"/>
        <v>43390</v>
      </c>
      <c r="KL12" s="49" t="str">
        <f t="shared" si="47"/>
        <v/>
      </c>
      <c r="KM12" s="49">
        <f t="shared" si="47"/>
        <v>43392</v>
      </c>
      <c r="KN12" s="49" t="str">
        <f t="shared" si="47"/>
        <v/>
      </c>
      <c r="KO12" s="49" t="str">
        <f t="shared" si="47"/>
        <v/>
      </c>
      <c r="KP12" s="49">
        <f t="shared" si="47"/>
        <v>43395</v>
      </c>
      <c r="KQ12" s="49">
        <f t="shared" si="47"/>
        <v>43396</v>
      </c>
      <c r="KR12" s="49">
        <f t="shared" si="47"/>
        <v>43397</v>
      </c>
      <c r="KS12" s="49" t="str">
        <f t="shared" si="47"/>
        <v/>
      </c>
      <c r="KT12" s="49">
        <f t="shared" si="47"/>
        <v>43399</v>
      </c>
      <c r="KU12" s="49" t="str">
        <f t="shared" si="47"/>
        <v/>
      </c>
      <c r="KV12" s="49" t="str">
        <f t="shared" si="47"/>
        <v/>
      </c>
      <c r="KW12" s="49">
        <f t="shared" si="47"/>
        <v>43402</v>
      </c>
      <c r="KX12" s="49">
        <f t="shared" si="47"/>
        <v>43403</v>
      </c>
      <c r="KY12" s="49">
        <f t="shared" si="47"/>
        <v>43404</v>
      </c>
      <c r="KZ12" s="49" t="str">
        <f t="shared" si="47"/>
        <v/>
      </c>
      <c r="LA12" s="49">
        <f t="shared" si="47"/>
        <v>43406</v>
      </c>
      <c r="LB12" s="49" t="str">
        <f t="shared" si="47"/>
        <v/>
      </c>
      <c r="LC12" s="49" t="str">
        <f t="shared" si="47"/>
        <v/>
      </c>
      <c r="LD12" s="49">
        <f t="shared" si="47"/>
        <v>43409</v>
      </c>
      <c r="LE12" s="49">
        <f t="shared" si="47"/>
        <v>43410</v>
      </c>
      <c r="LF12" s="49">
        <f t="shared" si="47"/>
        <v>43411</v>
      </c>
      <c r="LG12" s="49" t="str">
        <f t="shared" si="47"/>
        <v/>
      </c>
      <c r="LH12" s="49">
        <f t="shared" si="47"/>
        <v>43413</v>
      </c>
      <c r="LI12" s="49" t="str">
        <f t="shared" si="47"/>
        <v/>
      </c>
      <c r="LJ12" s="49" t="str">
        <f t="shared" si="47"/>
        <v/>
      </c>
      <c r="LK12" s="49">
        <f t="shared" si="47"/>
        <v>43416</v>
      </c>
      <c r="LL12" s="49">
        <f t="shared" si="47"/>
        <v>43417</v>
      </c>
      <c r="LM12" s="49">
        <f t="shared" si="47"/>
        <v>43418</v>
      </c>
      <c r="LN12" s="49" t="str">
        <f t="shared" si="47"/>
        <v/>
      </c>
      <c r="LO12" s="49">
        <f>IF(OR(LO$2=$B12,LO$2=$C12,LO$2=$D12,LO$2=$E12,LO$2=$F12),LO$1,"")</f>
        <v>43420</v>
      </c>
      <c r="LP12" s="49" t="str">
        <f>IF(OR(LP$2=$B12,LP$2=$C12,LP$2=$D12,LP$2=$E12,LP$2=$F12),LP$1,"")</f>
        <v/>
      </c>
      <c r="LQ12" s="49" t="str">
        <f t="shared" si="44"/>
        <v/>
      </c>
      <c r="LR12" s="49">
        <f t="shared" si="44"/>
        <v>43423</v>
      </c>
      <c r="LS12" s="49">
        <f t="shared" si="44"/>
        <v>43424</v>
      </c>
      <c r="LT12" s="49">
        <f t="shared" si="44"/>
        <v>43425</v>
      </c>
      <c r="LU12" s="49" t="str">
        <f t="shared" si="44"/>
        <v/>
      </c>
      <c r="LV12" s="49">
        <f t="shared" si="44"/>
        <v>43427</v>
      </c>
      <c r="LW12" s="49" t="str">
        <f t="shared" si="44"/>
        <v/>
      </c>
      <c r="LX12" s="49" t="str">
        <f t="shared" si="44"/>
        <v/>
      </c>
      <c r="LY12" s="49">
        <f t="shared" si="44"/>
        <v>43430</v>
      </c>
      <c r="LZ12" s="49">
        <f t="shared" si="44"/>
        <v>43431</v>
      </c>
      <c r="MA12" s="49">
        <f t="shared" si="44"/>
        <v>43432</v>
      </c>
      <c r="MB12" s="49" t="str">
        <f t="shared" si="44"/>
        <v/>
      </c>
      <c r="MC12" s="49">
        <f t="shared" si="44"/>
        <v>43434</v>
      </c>
      <c r="MD12" s="49" t="str">
        <f t="shared" si="44"/>
        <v/>
      </c>
      <c r="ME12" s="49" t="str">
        <f t="shared" si="44"/>
        <v/>
      </c>
      <c r="MF12" s="49">
        <f t="shared" si="44"/>
        <v>43437</v>
      </c>
      <c r="MG12" s="49">
        <f t="shared" si="45"/>
        <v>43438</v>
      </c>
      <c r="MH12" s="49">
        <f t="shared" si="45"/>
        <v>43439</v>
      </c>
      <c r="MI12" s="49" t="str">
        <f t="shared" si="45"/>
        <v/>
      </c>
      <c r="MJ12" s="49">
        <f t="shared" si="45"/>
        <v>43441</v>
      </c>
      <c r="MK12" s="49" t="str">
        <f t="shared" si="45"/>
        <v/>
      </c>
      <c r="ML12" s="49" t="str">
        <f t="shared" si="45"/>
        <v/>
      </c>
      <c r="MM12" s="49">
        <f t="shared" si="45"/>
        <v>43444</v>
      </c>
      <c r="MN12" s="49">
        <f t="shared" si="45"/>
        <v>43445</v>
      </c>
      <c r="MO12" s="49">
        <f t="shared" si="45"/>
        <v>43446</v>
      </c>
      <c r="MP12" s="49" t="str">
        <f t="shared" si="45"/>
        <v/>
      </c>
      <c r="MQ12" s="49">
        <f t="shared" si="45"/>
        <v>43448</v>
      </c>
      <c r="MR12" s="49" t="str">
        <f t="shared" si="45"/>
        <v/>
      </c>
      <c r="MS12" s="49" t="str">
        <f t="shared" si="45"/>
        <v/>
      </c>
      <c r="MT12" s="49">
        <f t="shared" si="45"/>
        <v>43451</v>
      </c>
      <c r="MU12" s="49">
        <f t="shared" si="45"/>
        <v>43452</v>
      </c>
      <c r="MV12" s="49">
        <f t="shared" si="45"/>
        <v>43453</v>
      </c>
      <c r="MW12" s="49" t="str">
        <f t="shared" si="45"/>
        <v/>
      </c>
      <c r="MX12" s="49">
        <f t="shared" si="45"/>
        <v>43455</v>
      </c>
      <c r="MY12" s="49" t="str">
        <f t="shared" si="45"/>
        <v/>
      </c>
      <c r="MZ12" s="49" t="str">
        <f t="shared" si="45"/>
        <v/>
      </c>
      <c r="NA12" s="49">
        <f t="shared" si="45"/>
        <v>43458</v>
      </c>
      <c r="NB12" s="49">
        <f t="shared" si="45"/>
        <v>43459</v>
      </c>
      <c r="NC12" s="49">
        <f t="shared" si="45"/>
        <v>43460</v>
      </c>
      <c r="ND12" s="49" t="str">
        <f t="shared" si="45"/>
        <v/>
      </c>
      <c r="NE12" s="49">
        <f t="shared" si="45"/>
        <v>43462</v>
      </c>
      <c r="NF12" s="49" t="str">
        <f t="shared" si="45"/>
        <v/>
      </c>
      <c r="NG12" s="49" t="str">
        <f t="shared" si="45"/>
        <v/>
      </c>
      <c r="NH12" s="49">
        <f t="shared" si="45"/>
        <v>43465</v>
      </c>
      <c r="NI12" s="49">
        <f t="shared" si="45"/>
        <v>43466</v>
      </c>
      <c r="NJ12" s="49">
        <f t="shared" si="45"/>
        <v>43467</v>
      </c>
      <c r="NK12" s="49" t="str">
        <f t="shared" si="45"/>
        <v/>
      </c>
      <c r="NL12" s="49">
        <f t="shared" si="45"/>
        <v>43469</v>
      </c>
      <c r="NM12" s="49" t="str">
        <f t="shared" si="45"/>
        <v/>
      </c>
      <c r="NN12" s="49" t="str">
        <f t="shared" si="45"/>
        <v/>
      </c>
      <c r="NO12" s="49">
        <f t="shared" si="45"/>
        <v>43472</v>
      </c>
      <c r="NP12" s="49">
        <f t="shared" si="45"/>
        <v>43473</v>
      </c>
      <c r="NQ12" s="49">
        <f t="shared" si="45"/>
        <v>43474</v>
      </c>
      <c r="NR12" s="49" t="str">
        <f t="shared" si="45"/>
        <v/>
      </c>
      <c r="NS12" s="49">
        <f t="shared" si="45"/>
        <v>43476</v>
      </c>
      <c r="NT12" s="49" t="str">
        <f t="shared" si="45"/>
        <v/>
      </c>
      <c r="NU12" s="49" t="str">
        <f t="shared" si="45"/>
        <v/>
      </c>
      <c r="NV12" s="49">
        <f t="shared" si="45"/>
        <v>43479</v>
      </c>
      <c r="NW12" s="49">
        <f t="shared" si="45"/>
        <v>43480</v>
      </c>
      <c r="NX12" s="49">
        <f t="shared" si="45"/>
        <v>43481</v>
      </c>
      <c r="NY12" s="49" t="str">
        <f t="shared" si="45"/>
        <v/>
      </c>
      <c r="NZ12" s="49">
        <f t="shared" si="45"/>
        <v>43483</v>
      </c>
      <c r="OA12" s="49" t="str">
        <f t="shared" si="45"/>
        <v/>
      </c>
      <c r="OB12" s="49" t="str">
        <f t="shared" si="45"/>
        <v/>
      </c>
      <c r="OC12">
        <v>3</v>
      </c>
    </row>
    <row r="13" spans="1:486">
      <c r="A13" s="214" t="s">
        <v>251</v>
      </c>
      <c r="B13" s="215" t="s">
        <v>217</v>
      </c>
      <c r="C13" s="12" t="s">
        <v>228</v>
      </c>
      <c r="D13" s="12" t="s">
        <v>230</v>
      </c>
      <c r="E13" s="12"/>
      <c r="F13" s="12"/>
      <c r="H13" s="49">
        <f t="shared" si="30"/>
        <v>43101</v>
      </c>
      <c r="I13" s="49">
        <f t="shared" si="30"/>
        <v>43102</v>
      </c>
      <c r="J13" s="49" t="str">
        <f t="shared" si="30"/>
        <v/>
      </c>
      <c r="K13" s="49" t="str">
        <f t="shared" si="30"/>
        <v/>
      </c>
      <c r="L13" s="49">
        <f t="shared" si="30"/>
        <v>43105</v>
      </c>
      <c r="M13" s="49" t="str">
        <f t="shared" si="30"/>
        <v/>
      </c>
      <c r="N13" s="49" t="str">
        <f t="shared" si="30"/>
        <v/>
      </c>
      <c r="O13" s="49">
        <f t="shared" si="30"/>
        <v>43108</v>
      </c>
      <c r="P13" s="49">
        <f t="shared" si="30"/>
        <v>43109</v>
      </c>
      <c r="Q13" s="49" t="str">
        <f t="shared" si="30"/>
        <v/>
      </c>
      <c r="R13" s="49" t="str">
        <f t="shared" si="30"/>
        <v/>
      </c>
      <c r="S13" s="49">
        <f t="shared" si="30"/>
        <v>43112</v>
      </c>
      <c r="T13" s="49" t="str">
        <f t="shared" si="30"/>
        <v/>
      </c>
      <c r="U13" s="49" t="str">
        <f t="shared" si="30"/>
        <v/>
      </c>
      <c r="V13" s="49">
        <f t="shared" si="30"/>
        <v>43115</v>
      </c>
      <c r="W13" s="49">
        <f t="shared" si="30"/>
        <v>43116</v>
      </c>
      <c r="X13" s="49" t="str">
        <f t="shared" si="32"/>
        <v/>
      </c>
      <c r="Y13" s="49" t="str">
        <f t="shared" si="32"/>
        <v/>
      </c>
      <c r="Z13" s="49">
        <f t="shared" si="32"/>
        <v>43119</v>
      </c>
      <c r="AA13" s="49" t="str">
        <f t="shared" si="32"/>
        <v/>
      </c>
      <c r="AB13" s="49" t="str">
        <f t="shared" si="32"/>
        <v/>
      </c>
      <c r="AC13" s="49">
        <f t="shared" si="32"/>
        <v>43122</v>
      </c>
      <c r="AD13" s="49">
        <f t="shared" si="32"/>
        <v>43123</v>
      </c>
      <c r="AE13" s="49" t="str">
        <f t="shared" si="32"/>
        <v/>
      </c>
      <c r="AF13" s="49" t="str">
        <f t="shared" si="32"/>
        <v/>
      </c>
      <c r="AG13" s="49">
        <f t="shared" si="32"/>
        <v>43126</v>
      </c>
      <c r="AH13" s="49" t="str">
        <f t="shared" si="32"/>
        <v/>
      </c>
      <c r="AI13" s="49" t="str">
        <f t="shared" si="32"/>
        <v/>
      </c>
      <c r="AJ13" s="49">
        <f t="shared" si="32"/>
        <v>43129</v>
      </c>
      <c r="AK13" s="49">
        <f t="shared" si="32"/>
        <v>43130</v>
      </c>
      <c r="AL13" s="49" t="str">
        <f t="shared" si="32"/>
        <v/>
      </c>
      <c r="AM13" s="49" t="str">
        <f t="shared" si="32"/>
        <v/>
      </c>
      <c r="AN13" s="49">
        <f t="shared" si="33"/>
        <v>43133</v>
      </c>
      <c r="AO13" s="49" t="str">
        <f t="shared" si="33"/>
        <v/>
      </c>
      <c r="AP13" s="49" t="str">
        <f t="shared" si="33"/>
        <v/>
      </c>
      <c r="AQ13" s="49">
        <f t="shared" si="33"/>
        <v>43136</v>
      </c>
      <c r="AR13" s="49">
        <f t="shared" si="33"/>
        <v>43137</v>
      </c>
      <c r="AS13" s="49" t="str">
        <f t="shared" si="33"/>
        <v/>
      </c>
      <c r="AT13" s="49" t="str">
        <f t="shared" si="33"/>
        <v/>
      </c>
      <c r="AU13" s="49">
        <f t="shared" si="33"/>
        <v>43140</v>
      </c>
      <c r="AV13" s="49" t="str">
        <f t="shared" si="33"/>
        <v/>
      </c>
      <c r="AW13" s="49" t="str">
        <f t="shared" si="33"/>
        <v/>
      </c>
      <c r="AX13" s="49">
        <f t="shared" si="33"/>
        <v>43143</v>
      </c>
      <c r="AY13" s="49">
        <f t="shared" si="33"/>
        <v>43144</v>
      </c>
      <c r="AZ13" s="49" t="str">
        <f t="shared" si="33"/>
        <v/>
      </c>
      <c r="BA13" s="49" t="str">
        <f t="shared" si="33"/>
        <v/>
      </c>
      <c r="BB13" s="49">
        <f t="shared" si="33"/>
        <v>43147</v>
      </c>
      <c r="BC13" s="49" t="str">
        <f t="shared" si="33"/>
        <v/>
      </c>
      <c r="BD13" s="49" t="str">
        <f t="shared" si="34"/>
        <v/>
      </c>
      <c r="BE13" s="49">
        <f t="shared" si="34"/>
        <v>43150</v>
      </c>
      <c r="BF13" s="49">
        <f t="shared" si="34"/>
        <v>43151</v>
      </c>
      <c r="BG13" s="49" t="str">
        <f t="shared" si="34"/>
        <v/>
      </c>
      <c r="BH13" s="49" t="str">
        <f t="shared" si="34"/>
        <v/>
      </c>
      <c r="BI13" s="49">
        <f t="shared" si="34"/>
        <v>43154</v>
      </c>
      <c r="BJ13" s="49" t="str">
        <f t="shared" si="34"/>
        <v/>
      </c>
      <c r="BK13" s="49" t="str">
        <f t="shared" si="34"/>
        <v/>
      </c>
      <c r="BL13" s="49">
        <f t="shared" si="34"/>
        <v>43157</v>
      </c>
      <c r="BM13" s="49">
        <f t="shared" si="34"/>
        <v>43158</v>
      </c>
      <c r="BN13" s="49" t="str">
        <f t="shared" si="34"/>
        <v/>
      </c>
      <c r="BO13" s="49" t="str">
        <f t="shared" si="34"/>
        <v/>
      </c>
      <c r="BP13" s="49">
        <f t="shared" si="34"/>
        <v>43161</v>
      </c>
      <c r="BQ13" s="49" t="str">
        <f t="shared" si="34"/>
        <v/>
      </c>
      <c r="BR13" s="49" t="str">
        <f t="shared" si="34"/>
        <v/>
      </c>
      <c r="BS13" s="49">
        <f t="shared" si="34"/>
        <v>43164</v>
      </c>
      <c r="BT13" s="49">
        <f t="shared" si="31"/>
        <v>43165</v>
      </c>
      <c r="BU13" s="49" t="str">
        <f t="shared" si="31"/>
        <v/>
      </c>
      <c r="BV13" s="49" t="str">
        <f t="shared" si="31"/>
        <v/>
      </c>
      <c r="BW13" s="49">
        <f t="shared" si="31"/>
        <v>43168</v>
      </c>
      <c r="BX13" s="49" t="str">
        <f t="shared" si="31"/>
        <v/>
      </c>
      <c r="BY13" s="49" t="str">
        <f t="shared" si="31"/>
        <v/>
      </c>
      <c r="BZ13" s="49">
        <f t="shared" si="31"/>
        <v>43171</v>
      </c>
      <c r="CA13" s="49">
        <f t="shared" si="31"/>
        <v>43172</v>
      </c>
      <c r="CB13" s="49" t="str">
        <f t="shared" si="31"/>
        <v/>
      </c>
      <c r="CC13" s="49" t="str">
        <f t="shared" si="31"/>
        <v/>
      </c>
      <c r="CD13" s="49">
        <f t="shared" si="31"/>
        <v>43175</v>
      </c>
      <c r="CE13" s="49" t="str">
        <f t="shared" si="31"/>
        <v/>
      </c>
      <c r="CF13" s="49" t="str">
        <f t="shared" si="31"/>
        <v/>
      </c>
      <c r="CG13" s="49">
        <f t="shared" si="31"/>
        <v>43178</v>
      </c>
      <c r="CH13" s="49">
        <f t="shared" si="31"/>
        <v>43179</v>
      </c>
      <c r="CI13" s="49" t="str">
        <f t="shared" si="31"/>
        <v/>
      </c>
      <c r="CJ13" s="49" t="str">
        <f t="shared" ref="CJ13:CY28" si="48">IF(OR(CJ$2=$B13,CJ$2=$C13,CJ$2=$D13,CJ$2=$E13,CJ$2=$F13),CJ$1,"")</f>
        <v/>
      </c>
      <c r="CK13" s="49">
        <f t="shared" si="48"/>
        <v>43182</v>
      </c>
      <c r="CL13" s="49" t="str">
        <f t="shared" si="48"/>
        <v/>
      </c>
      <c r="CM13" s="49" t="str">
        <f t="shared" si="48"/>
        <v/>
      </c>
      <c r="CN13" s="49">
        <f t="shared" si="48"/>
        <v>43185</v>
      </c>
      <c r="CO13" s="49">
        <f t="shared" si="48"/>
        <v>43186</v>
      </c>
      <c r="CP13" s="49" t="str">
        <f t="shared" si="48"/>
        <v/>
      </c>
      <c r="CQ13" s="49" t="str">
        <f t="shared" si="48"/>
        <v/>
      </c>
      <c r="CR13" s="49">
        <f t="shared" si="48"/>
        <v>43189</v>
      </c>
      <c r="CS13" s="49" t="str">
        <f t="shared" si="48"/>
        <v/>
      </c>
      <c r="CT13" s="49" t="str">
        <f t="shared" si="48"/>
        <v/>
      </c>
      <c r="CU13" s="49">
        <f t="shared" si="48"/>
        <v>43192</v>
      </c>
      <c r="CV13" s="49">
        <f t="shared" si="48"/>
        <v>43193</v>
      </c>
      <c r="CW13" s="49" t="str">
        <f t="shared" si="48"/>
        <v/>
      </c>
      <c r="CX13" s="49" t="str">
        <f t="shared" si="48"/>
        <v/>
      </c>
      <c r="CY13" s="49">
        <f t="shared" si="48"/>
        <v>43196</v>
      </c>
      <c r="CZ13" s="49" t="str">
        <f t="shared" ref="CZ13:DO28" si="49">IF(OR(CZ$2=$B13,CZ$2=$C13,CZ$2=$D13,CZ$2=$E13,CZ$2=$F13),CZ$1,"")</f>
        <v/>
      </c>
      <c r="DA13" s="49" t="str">
        <f t="shared" si="49"/>
        <v/>
      </c>
      <c r="DB13" s="49">
        <f t="shared" si="49"/>
        <v>43199</v>
      </c>
      <c r="DC13" s="49">
        <f t="shared" si="49"/>
        <v>43200</v>
      </c>
      <c r="DD13" s="49" t="str">
        <f t="shared" si="49"/>
        <v/>
      </c>
      <c r="DE13" s="49" t="str">
        <f t="shared" si="49"/>
        <v/>
      </c>
      <c r="DF13" s="49">
        <f t="shared" si="49"/>
        <v>43203</v>
      </c>
      <c r="DG13" s="49" t="str">
        <f t="shared" si="49"/>
        <v/>
      </c>
      <c r="DH13" s="49" t="str">
        <f t="shared" si="49"/>
        <v/>
      </c>
      <c r="DI13" s="49">
        <f t="shared" si="49"/>
        <v>43206</v>
      </c>
      <c r="DJ13" s="49">
        <f t="shared" si="49"/>
        <v>43207</v>
      </c>
      <c r="DK13" s="49" t="str">
        <f t="shared" si="49"/>
        <v/>
      </c>
      <c r="DL13" s="49" t="str">
        <f t="shared" si="49"/>
        <v/>
      </c>
      <c r="DM13" s="49">
        <f t="shared" si="49"/>
        <v>43210</v>
      </c>
      <c r="DN13" s="49" t="str">
        <f t="shared" si="49"/>
        <v/>
      </c>
      <c r="DO13" s="49" t="str">
        <f t="shared" si="49"/>
        <v/>
      </c>
      <c r="DP13" s="49">
        <f t="shared" ref="DP13:EE28" si="50">IF(OR(DP$2=$B13,DP$2=$C13,DP$2=$D13,DP$2=$E13,DP$2=$F13),DP$1,"")</f>
        <v>43213</v>
      </c>
      <c r="DQ13" s="49">
        <f t="shared" si="50"/>
        <v>43214</v>
      </c>
      <c r="DR13" s="49" t="str">
        <f t="shared" si="50"/>
        <v/>
      </c>
      <c r="DS13" s="49" t="str">
        <f t="shared" si="50"/>
        <v/>
      </c>
      <c r="DT13" s="49">
        <f t="shared" si="50"/>
        <v>43217</v>
      </c>
      <c r="DU13" s="49" t="str">
        <f t="shared" si="50"/>
        <v/>
      </c>
      <c r="DV13" s="49" t="str">
        <f t="shared" si="50"/>
        <v/>
      </c>
      <c r="DW13" s="49">
        <f t="shared" si="50"/>
        <v>43220</v>
      </c>
      <c r="DX13" s="49">
        <f t="shared" si="50"/>
        <v>43221</v>
      </c>
      <c r="DY13" s="49" t="str">
        <f t="shared" si="50"/>
        <v/>
      </c>
      <c r="DZ13" s="49" t="str">
        <f t="shared" si="50"/>
        <v/>
      </c>
      <c r="EA13" s="49">
        <f t="shared" si="50"/>
        <v>43224</v>
      </c>
      <c r="EB13" s="49" t="str">
        <f t="shared" si="50"/>
        <v/>
      </c>
      <c r="EC13" s="49" t="str">
        <f t="shared" si="50"/>
        <v/>
      </c>
      <c r="ED13" s="49">
        <f t="shared" si="50"/>
        <v>43227</v>
      </c>
      <c r="EE13" s="49">
        <f t="shared" si="50"/>
        <v>43228</v>
      </c>
      <c r="EF13" s="49" t="str">
        <f t="shared" ref="EF13:EU28" si="51">IF(OR(EF$2=$B13,EF$2=$C13,EF$2=$D13,EF$2=$E13,EF$2=$F13),EF$1,"")</f>
        <v/>
      </c>
      <c r="EG13" s="49" t="str">
        <f t="shared" si="51"/>
        <v/>
      </c>
      <c r="EH13" s="49">
        <f t="shared" si="51"/>
        <v>43231</v>
      </c>
      <c r="EI13" s="49" t="str">
        <f t="shared" si="51"/>
        <v/>
      </c>
      <c r="EJ13" s="49" t="str">
        <f t="shared" si="51"/>
        <v/>
      </c>
      <c r="EK13" s="49">
        <f t="shared" si="51"/>
        <v>43234</v>
      </c>
      <c r="EL13" s="49">
        <f t="shared" si="51"/>
        <v>43235</v>
      </c>
      <c r="EM13" s="49" t="str">
        <f t="shared" si="51"/>
        <v/>
      </c>
      <c r="EN13" s="49" t="str">
        <f t="shared" si="51"/>
        <v/>
      </c>
      <c r="EO13" s="49">
        <f t="shared" si="51"/>
        <v>43238</v>
      </c>
      <c r="EP13" s="49" t="str">
        <f t="shared" si="51"/>
        <v/>
      </c>
      <c r="EQ13" s="49" t="str">
        <f t="shared" si="51"/>
        <v/>
      </c>
      <c r="ER13" s="49">
        <f t="shared" si="51"/>
        <v>43241</v>
      </c>
      <c r="ES13" s="49">
        <f t="shared" si="51"/>
        <v>43242</v>
      </c>
      <c r="ET13" s="49" t="str">
        <f t="shared" si="51"/>
        <v/>
      </c>
      <c r="EU13" s="49" t="str">
        <f t="shared" si="51"/>
        <v/>
      </c>
      <c r="EV13" s="49">
        <f t="shared" si="46"/>
        <v>43245</v>
      </c>
      <c r="EW13" s="49" t="str">
        <f t="shared" si="46"/>
        <v/>
      </c>
      <c r="EX13" s="49" t="str">
        <f t="shared" si="46"/>
        <v/>
      </c>
      <c r="EY13" s="49">
        <f t="shared" si="46"/>
        <v>43248</v>
      </c>
      <c r="EZ13" s="49">
        <f t="shared" si="46"/>
        <v>43249</v>
      </c>
      <c r="FA13" s="49" t="str">
        <f t="shared" si="46"/>
        <v/>
      </c>
      <c r="FB13" s="49" t="str">
        <f t="shared" si="46"/>
        <v/>
      </c>
      <c r="FC13" s="49">
        <f t="shared" si="46"/>
        <v>43252</v>
      </c>
      <c r="FD13" s="49" t="str">
        <f t="shared" si="46"/>
        <v/>
      </c>
      <c r="FE13" s="49" t="str">
        <f t="shared" si="46"/>
        <v/>
      </c>
      <c r="FF13" s="49">
        <f t="shared" si="46"/>
        <v>43255</v>
      </c>
      <c r="FG13" s="49">
        <f t="shared" si="46"/>
        <v>43256</v>
      </c>
      <c r="FH13" s="49" t="str">
        <f t="shared" si="46"/>
        <v/>
      </c>
      <c r="FI13" s="49" t="str">
        <f t="shared" si="46"/>
        <v/>
      </c>
      <c r="FJ13" s="49">
        <f t="shared" si="46"/>
        <v>43259</v>
      </c>
      <c r="FK13" s="49" t="str">
        <f t="shared" si="46"/>
        <v/>
      </c>
      <c r="FL13" s="49" t="str">
        <f t="shared" si="46"/>
        <v/>
      </c>
      <c r="FM13" s="49">
        <f t="shared" si="46"/>
        <v>43262</v>
      </c>
      <c r="FN13" s="49">
        <f t="shared" si="46"/>
        <v>43263</v>
      </c>
      <c r="FO13" s="49" t="str">
        <f t="shared" si="46"/>
        <v/>
      </c>
      <c r="FP13" s="49" t="str">
        <f t="shared" si="46"/>
        <v/>
      </c>
      <c r="FQ13" s="49">
        <f t="shared" si="46"/>
        <v>43266</v>
      </c>
      <c r="FR13" s="49" t="str">
        <f t="shared" si="46"/>
        <v/>
      </c>
      <c r="FS13" s="49" t="str">
        <f t="shared" si="46"/>
        <v/>
      </c>
      <c r="FT13" s="49">
        <f t="shared" si="46"/>
        <v>43269</v>
      </c>
      <c r="FU13" s="49">
        <f t="shared" si="46"/>
        <v>43270</v>
      </c>
      <c r="FV13" s="49" t="str">
        <f t="shared" si="46"/>
        <v/>
      </c>
      <c r="FW13" s="49" t="str">
        <f t="shared" si="46"/>
        <v/>
      </c>
      <c r="FX13" s="49">
        <f t="shared" si="46"/>
        <v>43273</v>
      </c>
      <c r="FY13" s="49" t="str">
        <f t="shared" si="46"/>
        <v/>
      </c>
      <c r="FZ13" s="49" t="str">
        <f t="shared" si="46"/>
        <v/>
      </c>
      <c r="GA13" s="49">
        <f t="shared" si="46"/>
        <v>43276</v>
      </c>
      <c r="GB13" s="49">
        <f t="shared" si="46"/>
        <v>43277</v>
      </c>
      <c r="GC13" s="49" t="str">
        <f t="shared" si="46"/>
        <v/>
      </c>
      <c r="GD13" s="49" t="str">
        <f t="shared" si="46"/>
        <v/>
      </c>
      <c r="GE13" s="49">
        <f t="shared" si="46"/>
        <v>43280</v>
      </c>
      <c r="GF13" s="49" t="str">
        <f t="shared" si="46"/>
        <v/>
      </c>
      <c r="GG13" s="49" t="str">
        <f t="shared" si="46"/>
        <v/>
      </c>
      <c r="GH13" s="49">
        <f t="shared" si="46"/>
        <v>43283</v>
      </c>
      <c r="GI13" s="49">
        <f t="shared" si="46"/>
        <v>43284</v>
      </c>
      <c r="GJ13" s="49" t="str">
        <f t="shared" si="46"/>
        <v/>
      </c>
      <c r="GK13" s="49" t="str">
        <f t="shared" si="46"/>
        <v/>
      </c>
      <c r="GL13" s="49">
        <f t="shared" si="46"/>
        <v>43287</v>
      </c>
      <c r="GM13" s="49" t="str">
        <f t="shared" si="46"/>
        <v/>
      </c>
      <c r="GN13" s="49" t="str">
        <f t="shared" si="46"/>
        <v/>
      </c>
      <c r="GO13" s="49">
        <f t="shared" si="46"/>
        <v>43290</v>
      </c>
      <c r="GP13" s="49">
        <f t="shared" si="46"/>
        <v>43291</v>
      </c>
      <c r="GQ13" s="49" t="str">
        <f t="shared" si="46"/>
        <v/>
      </c>
      <c r="GR13" s="49" t="str">
        <f t="shared" si="46"/>
        <v/>
      </c>
      <c r="GS13" s="49">
        <f t="shared" si="46"/>
        <v>43294</v>
      </c>
      <c r="GT13" s="49" t="str">
        <f t="shared" si="46"/>
        <v/>
      </c>
      <c r="GU13" s="49" t="str">
        <f t="shared" si="46"/>
        <v/>
      </c>
      <c r="GV13" s="49">
        <f t="shared" si="46"/>
        <v>43297</v>
      </c>
      <c r="GW13" s="49">
        <f t="shared" si="46"/>
        <v>43298</v>
      </c>
      <c r="GX13" s="49" t="str">
        <f t="shared" si="46"/>
        <v/>
      </c>
      <c r="GY13" s="49" t="str">
        <f t="shared" si="46"/>
        <v/>
      </c>
      <c r="GZ13" s="49">
        <f t="shared" si="46"/>
        <v>43301</v>
      </c>
      <c r="HA13" s="49" t="str">
        <f t="shared" si="39"/>
        <v/>
      </c>
      <c r="HB13" s="49" t="str">
        <f t="shared" si="39"/>
        <v/>
      </c>
      <c r="HC13" s="49">
        <f t="shared" si="39"/>
        <v>43304</v>
      </c>
      <c r="HD13" s="49">
        <f t="shared" si="39"/>
        <v>43305</v>
      </c>
      <c r="HE13" s="49" t="str">
        <f t="shared" si="39"/>
        <v/>
      </c>
      <c r="HF13" s="49" t="str">
        <f t="shared" si="39"/>
        <v/>
      </c>
      <c r="HG13" s="49">
        <f t="shared" si="39"/>
        <v>43308</v>
      </c>
      <c r="HH13" s="49" t="str">
        <f t="shared" si="39"/>
        <v/>
      </c>
      <c r="HI13" s="49" t="str">
        <f t="shared" ref="HI13:HX28" si="52">IF(OR(HI$2=$B13,HI$2=$C13,HI$2=$D13,HI$2=$E13,HI$2=$F13),HI$1,"")</f>
        <v/>
      </c>
      <c r="HJ13" s="49">
        <f t="shared" si="52"/>
        <v>43311</v>
      </c>
      <c r="HK13" s="49">
        <f t="shared" si="52"/>
        <v>43312</v>
      </c>
      <c r="HL13" s="49" t="str">
        <f t="shared" si="52"/>
        <v/>
      </c>
      <c r="HM13" s="49" t="str">
        <f t="shared" si="52"/>
        <v/>
      </c>
      <c r="HN13" s="49">
        <f t="shared" si="52"/>
        <v>43315</v>
      </c>
      <c r="HO13" s="49" t="str">
        <f t="shared" si="52"/>
        <v/>
      </c>
      <c r="HP13" s="49" t="str">
        <f t="shared" si="52"/>
        <v/>
      </c>
      <c r="HQ13" s="49">
        <f t="shared" si="52"/>
        <v>43318</v>
      </c>
      <c r="HR13" s="49">
        <f t="shared" si="52"/>
        <v>43319</v>
      </c>
      <c r="HS13" s="49" t="str">
        <f t="shared" si="52"/>
        <v/>
      </c>
      <c r="HT13" s="49" t="str">
        <f t="shared" si="52"/>
        <v/>
      </c>
      <c r="HU13" s="49">
        <f t="shared" si="52"/>
        <v>43322</v>
      </c>
      <c r="HV13" s="49" t="str">
        <f t="shared" si="52"/>
        <v/>
      </c>
      <c r="HW13" s="49" t="str">
        <f t="shared" si="52"/>
        <v/>
      </c>
      <c r="HX13" s="49">
        <f t="shared" si="52"/>
        <v>43325</v>
      </c>
      <c r="HY13" s="49">
        <f t="shared" ref="HY13:IN28" si="53">IF(OR(HY$2=$B13,HY$2=$C13,HY$2=$D13,HY$2=$E13,HY$2=$F13),HY$1,"")</f>
        <v>43326</v>
      </c>
      <c r="HZ13" s="49" t="str">
        <f t="shared" si="53"/>
        <v/>
      </c>
      <c r="IA13" s="49" t="str">
        <f t="shared" si="53"/>
        <v/>
      </c>
      <c r="IB13" s="49">
        <f t="shared" si="53"/>
        <v>43329</v>
      </c>
      <c r="IC13" s="49" t="str">
        <f t="shared" si="53"/>
        <v/>
      </c>
      <c r="ID13" s="49" t="str">
        <f t="shared" si="53"/>
        <v/>
      </c>
      <c r="IE13" s="49">
        <f t="shared" si="53"/>
        <v>43332</v>
      </c>
      <c r="IF13" s="49">
        <f t="shared" si="53"/>
        <v>43333</v>
      </c>
      <c r="IG13" s="49" t="str">
        <f t="shared" si="53"/>
        <v/>
      </c>
      <c r="IH13" s="49" t="str">
        <f t="shared" si="53"/>
        <v/>
      </c>
      <c r="II13" s="49">
        <f t="shared" si="53"/>
        <v>43336</v>
      </c>
      <c r="IJ13" s="49" t="str">
        <f t="shared" si="53"/>
        <v/>
      </c>
      <c r="IK13" s="49" t="str">
        <f t="shared" si="53"/>
        <v/>
      </c>
      <c r="IL13" s="49">
        <f t="shared" si="53"/>
        <v>43339</v>
      </c>
      <c r="IM13" s="49">
        <f t="shared" si="53"/>
        <v>43340</v>
      </c>
      <c r="IN13" s="49" t="str">
        <f t="shared" si="53"/>
        <v/>
      </c>
      <c r="IO13" s="49" t="str">
        <f t="shared" ref="IO13:JD28" si="54">IF(OR(IO$2=$B13,IO$2=$C13,IO$2=$D13,IO$2=$E13,IO$2=$F13),IO$1,"")</f>
        <v/>
      </c>
      <c r="IP13" s="49">
        <f t="shared" si="54"/>
        <v>43343</v>
      </c>
      <c r="IQ13" s="49" t="str">
        <f t="shared" si="54"/>
        <v/>
      </c>
      <c r="IR13" s="49" t="str">
        <f t="shared" si="54"/>
        <v/>
      </c>
      <c r="IS13" s="49">
        <f t="shared" si="54"/>
        <v>43346</v>
      </c>
      <c r="IT13" s="49">
        <f t="shared" si="54"/>
        <v>43347</v>
      </c>
      <c r="IU13" s="49" t="str">
        <f t="shared" si="54"/>
        <v/>
      </c>
      <c r="IV13" s="49" t="str">
        <f t="shared" si="54"/>
        <v/>
      </c>
      <c r="IW13" s="49">
        <f t="shared" si="54"/>
        <v>43350</v>
      </c>
      <c r="IX13" s="49" t="str">
        <f t="shared" si="54"/>
        <v/>
      </c>
      <c r="IY13" s="49" t="str">
        <f t="shared" si="54"/>
        <v/>
      </c>
      <c r="IZ13" s="49">
        <f t="shared" si="54"/>
        <v>43353</v>
      </c>
      <c r="JA13" s="49">
        <f t="shared" si="54"/>
        <v>43354</v>
      </c>
      <c r="JB13" s="49" t="str">
        <f t="shared" si="54"/>
        <v/>
      </c>
      <c r="JC13" s="49" t="str">
        <f t="shared" si="54"/>
        <v/>
      </c>
      <c r="JD13" s="49">
        <f t="shared" si="54"/>
        <v>43357</v>
      </c>
      <c r="JE13" s="49" t="str">
        <f t="shared" ref="JE13:JT28" si="55">IF(OR(JE$2=$B13,JE$2=$C13,JE$2=$D13,JE$2=$E13,JE$2=$F13),JE$1,"")</f>
        <v/>
      </c>
      <c r="JF13" s="49" t="str">
        <f t="shared" si="55"/>
        <v/>
      </c>
      <c r="JG13" s="49">
        <f t="shared" si="55"/>
        <v>43360</v>
      </c>
      <c r="JH13" s="49">
        <f t="shared" si="55"/>
        <v>43361</v>
      </c>
      <c r="JI13" s="49" t="str">
        <f t="shared" si="55"/>
        <v/>
      </c>
      <c r="JJ13" s="49" t="str">
        <f t="shared" si="55"/>
        <v/>
      </c>
      <c r="JK13" s="49">
        <f t="shared" si="55"/>
        <v>43364</v>
      </c>
      <c r="JL13" s="49" t="str">
        <f t="shared" si="55"/>
        <v/>
      </c>
      <c r="JM13" s="49" t="str">
        <f t="shared" si="55"/>
        <v/>
      </c>
      <c r="JN13" s="49">
        <f t="shared" si="55"/>
        <v>43367</v>
      </c>
      <c r="JO13" s="49">
        <f t="shared" si="55"/>
        <v>43368</v>
      </c>
      <c r="JP13" s="49" t="str">
        <f t="shared" si="55"/>
        <v/>
      </c>
      <c r="JQ13" s="49" t="str">
        <f t="shared" si="55"/>
        <v/>
      </c>
      <c r="JR13" s="49">
        <f t="shared" si="55"/>
        <v>43371</v>
      </c>
      <c r="JS13" s="49" t="str">
        <f t="shared" si="55"/>
        <v/>
      </c>
      <c r="JT13" s="49" t="str">
        <f t="shared" si="47"/>
        <v/>
      </c>
      <c r="JU13" s="49">
        <f t="shared" si="47"/>
        <v>43374</v>
      </c>
      <c r="JV13" s="49">
        <f t="shared" si="47"/>
        <v>43375</v>
      </c>
      <c r="JW13" s="49" t="str">
        <f t="shared" si="47"/>
        <v/>
      </c>
      <c r="JX13" s="49" t="str">
        <f t="shared" si="47"/>
        <v/>
      </c>
      <c r="JY13" s="49">
        <f t="shared" si="47"/>
        <v>43378</v>
      </c>
      <c r="JZ13" s="49" t="str">
        <f t="shared" si="47"/>
        <v/>
      </c>
      <c r="KA13" s="49" t="str">
        <f t="shared" si="47"/>
        <v/>
      </c>
      <c r="KB13" s="49">
        <f t="shared" si="47"/>
        <v>43381</v>
      </c>
      <c r="KC13" s="49">
        <f t="shared" si="47"/>
        <v>43382</v>
      </c>
      <c r="KD13" s="49" t="str">
        <f t="shared" si="47"/>
        <v/>
      </c>
      <c r="KE13" s="49" t="str">
        <f t="shared" si="47"/>
        <v/>
      </c>
      <c r="KF13" s="49">
        <f t="shared" si="47"/>
        <v>43385</v>
      </c>
      <c r="KG13" s="49" t="str">
        <f t="shared" si="47"/>
        <v/>
      </c>
      <c r="KH13" s="49" t="str">
        <f t="shared" si="47"/>
        <v/>
      </c>
      <c r="KI13" s="49">
        <f t="shared" si="47"/>
        <v>43388</v>
      </c>
      <c r="KJ13" s="49">
        <f t="shared" si="47"/>
        <v>43389</v>
      </c>
      <c r="KK13" s="49" t="str">
        <f t="shared" si="47"/>
        <v/>
      </c>
      <c r="KL13" s="49" t="str">
        <f t="shared" si="47"/>
        <v/>
      </c>
      <c r="KM13" s="49">
        <f t="shared" si="47"/>
        <v>43392</v>
      </c>
      <c r="KN13" s="49" t="str">
        <f t="shared" si="47"/>
        <v/>
      </c>
      <c r="KO13" s="49" t="str">
        <f t="shared" si="47"/>
        <v/>
      </c>
      <c r="KP13" s="49">
        <f t="shared" si="47"/>
        <v>43395</v>
      </c>
      <c r="KQ13" s="49">
        <f t="shared" si="47"/>
        <v>43396</v>
      </c>
      <c r="KR13" s="49" t="str">
        <f t="shared" si="47"/>
        <v/>
      </c>
      <c r="KS13" s="49" t="str">
        <f t="shared" si="47"/>
        <v/>
      </c>
      <c r="KT13" s="49">
        <f t="shared" si="47"/>
        <v>43399</v>
      </c>
      <c r="KU13" s="49" t="str">
        <f t="shared" si="47"/>
        <v/>
      </c>
      <c r="KV13" s="49" t="str">
        <f t="shared" si="47"/>
        <v/>
      </c>
      <c r="KW13" s="49">
        <f t="shared" si="47"/>
        <v>43402</v>
      </c>
      <c r="KX13" s="49">
        <f t="shared" si="47"/>
        <v>43403</v>
      </c>
      <c r="KY13" s="49" t="str">
        <f t="shared" si="47"/>
        <v/>
      </c>
      <c r="KZ13" s="49" t="str">
        <f t="shared" si="47"/>
        <v/>
      </c>
      <c r="LA13" s="49">
        <f t="shared" si="47"/>
        <v>43406</v>
      </c>
      <c r="LB13" s="49" t="str">
        <f t="shared" si="47"/>
        <v/>
      </c>
      <c r="LC13" s="49" t="str">
        <f t="shared" si="47"/>
        <v/>
      </c>
      <c r="LD13" s="49">
        <f t="shared" si="47"/>
        <v>43409</v>
      </c>
      <c r="LE13" s="49">
        <f t="shared" si="47"/>
        <v>43410</v>
      </c>
      <c r="LF13" s="49" t="str">
        <f t="shared" si="47"/>
        <v/>
      </c>
      <c r="LG13" s="49" t="str">
        <f t="shared" si="47"/>
        <v/>
      </c>
      <c r="LH13" s="49">
        <f t="shared" si="47"/>
        <v>43413</v>
      </c>
      <c r="LI13" s="49" t="str">
        <f t="shared" si="47"/>
        <v/>
      </c>
      <c r="LJ13" s="49" t="str">
        <f t="shared" si="47"/>
        <v/>
      </c>
      <c r="LK13" s="49">
        <f t="shared" si="47"/>
        <v>43416</v>
      </c>
      <c r="LL13" s="49">
        <f t="shared" si="47"/>
        <v>43417</v>
      </c>
      <c r="LM13" s="49" t="str">
        <f t="shared" si="47"/>
        <v/>
      </c>
      <c r="LN13" s="49" t="str">
        <f t="shared" si="47"/>
        <v/>
      </c>
      <c r="LO13" s="49">
        <f t="shared" si="47"/>
        <v>43420</v>
      </c>
      <c r="LP13" s="49" t="str">
        <f t="shared" si="47"/>
        <v/>
      </c>
      <c r="LQ13" s="49" t="str">
        <f t="shared" si="47"/>
        <v/>
      </c>
      <c r="LR13" s="49">
        <f t="shared" si="47"/>
        <v>43423</v>
      </c>
      <c r="LS13" s="49">
        <f t="shared" si="47"/>
        <v>43424</v>
      </c>
      <c r="LT13" s="49" t="str">
        <f t="shared" si="47"/>
        <v/>
      </c>
      <c r="LU13" s="49" t="str">
        <f t="shared" si="47"/>
        <v/>
      </c>
      <c r="LV13" s="49">
        <f t="shared" si="47"/>
        <v>43427</v>
      </c>
      <c r="LW13" s="49" t="str">
        <f t="shared" si="47"/>
        <v/>
      </c>
      <c r="LX13" s="49" t="str">
        <f t="shared" si="47"/>
        <v/>
      </c>
      <c r="LY13" s="49">
        <f t="shared" si="44"/>
        <v>43430</v>
      </c>
      <c r="LZ13" s="49">
        <f t="shared" si="44"/>
        <v>43431</v>
      </c>
      <c r="MA13" s="49" t="str">
        <f t="shared" si="44"/>
        <v/>
      </c>
      <c r="MB13" s="49" t="str">
        <f t="shared" si="44"/>
        <v/>
      </c>
      <c r="MC13" s="49">
        <f t="shared" si="44"/>
        <v>43434</v>
      </c>
      <c r="MD13" s="49" t="str">
        <f t="shared" si="44"/>
        <v/>
      </c>
      <c r="ME13" s="49" t="str">
        <f t="shared" si="44"/>
        <v/>
      </c>
      <c r="MF13" s="49">
        <f t="shared" si="44"/>
        <v>43437</v>
      </c>
      <c r="MG13" s="49">
        <f t="shared" si="45"/>
        <v>43438</v>
      </c>
      <c r="MH13" s="49" t="str">
        <f t="shared" si="45"/>
        <v/>
      </c>
      <c r="MI13" s="49" t="str">
        <f t="shared" si="45"/>
        <v/>
      </c>
      <c r="MJ13" s="49">
        <f t="shared" si="45"/>
        <v>43441</v>
      </c>
      <c r="MK13" s="49" t="str">
        <f t="shared" si="45"/>
        <v/>
      </c>
      <c r="ML13" s="49" t="str">
        <f t="shared" si="45"/>
        <v/>
      </c>
      <c r="MM13" s="49">
        <f t="shared" si="45"/>
        <v>43444</v>
      </c>
      <c r="MN13" s="49">
        <f t="shared" si="45"/>
        <v>43445</v>
      </c>
      <c r="MO13" s="49" t="str">
        <f t="shared" si="45"/>
        <v/>
      </c>
      <c r="MP13" s="49" t="str">
        <f t="shared" si="45"/>
        <v/>
      </c>
      <c r="MQ13" s="49">
        <f t="shared" si="45"/>
        <v>43448</v>
      </c>
      <c r="MR13" s="49" t="str">
        <f t="shared" si="45"/>
        <v/>
      </c>
      <c r="MS13" s="49" t="str">
        <f t="shared" si="45"/>
        <v/>
      </c>
      <c r="MT13" s="49">
        <f t="shared" si="45"/>
        <v>43451</v>
      </c>
      <c r="MU13" s="49">
        <f t="shared" si="45"/>
        <v>43452</v>
      </c>
      <c r="MV13" s="49" t="str">
        <f t="shared" si="45"/>
        <v/>
      </c>
      <c r="MW13" s="49" t="str">
        <f t="shared" si="45"/>
        <v/>
      </c>
      <c r="MX13" s="49">
        <f t="shared" si="45"/>
        <v>43455</v>
      </c>
      <c r="MY13" s="49" t="str">
        <f t="shared" si="45"/>
        <v/>
      </c>
      <c r="MZ13" s="49" t="str">
        <f t="shared" si="45"/>
        <v/>
      </c>
      <c r="NA13" s="49">
        <f t="shared" si="45"/>
        <v>43458</v>
      </c>
      <c r="NB13" s="49">
        <f t="shared" si="45"/>
        <v>43459</v>
      </c>
      <c r="NC13" s="49" t="str">
        <f t="shared" si="45"/>
        <v/>
      </c>
      <c r="ND13" s="49" t="str">
        <f t="shared" si="45"/>
        <v/>
      </c>
      <c r="NE13" s="49">
        <f t="shared" si="45"/>
        <v>43462</v>
      </c>
      <c r="NF13" s="49" t="str">
        <f t="shared" si="45"/>
        <v/>
      </c>
      <c r="NG13" s="49" t="str">
        <f t="shared" si="45"/>
        <v/>
      </c>
      <c r="NH13" s="49">
        <f t="shared" si="45"/>
        <v>43465</v>
      </c>
      <c r="NI13" s="49">
        <f t="shared" si="45"/>
        <v>43466</v>
      </c>
      <c r="NJ13" s="49" t="str">
        <f t="shared" si="45"/>
        <v/>
      </c>
      <c r="NK13" s="49" t="str">
        <f t="shared" si="45"/>
        <v/>
      </c>
      <c r="NL13" s="49">
        <f t="shared" si="45"/>
        <v>43469</v>
      </c>
      <c r="NM13" s="49" t="str">
        <f t="shared" si="45"/>
        <v/>
      </c>
      <c r="NN13" s="49" t="str">
        <f t="shared" si="45"/>
        <v/>
      </c>
      <c r="NO13" s="49">
        <f t="shared" si="45"/>
        <v>43472</v>
      </c>
      <c r="NP13" s="49">
        <f t="shared" si="45"/>
        <v>43473</v>
      </c>
      <c r="NQ13" s="49" t="str">
        <f t="shared" si="45"/>
        <v/>
      </c>
      <c r="NR13" s="49" t="str">
        <f t="shared" si="45"/>
        <v/>
      </c>
      <c r="NS13" s="49">
        <f t="shared" si="45"/>
        <v>43476</v>
      </c>
      <c r="NT13" s="49" t="str">
        <f t="shared" si="45"/>
        <v/>
      </c>
      <c r="NU13" s="49" t="str">
        <f t="shared" si="45"/>
        <v/>
      </c>
      <c r="NV13" s="49">
        <f t="shared" si="45"/>
        <v>43479</v>
      </c>
      <c r="NW13" s="49">
        <f t="shared" si="45"/>
        <v>43480</v>
      </c>
      <c r="NX13" s="49" t="str">
        <f t="shared" si="45"/>
        <v/>
      </c>
      <c r="NY13" s="49" t="str">
        <f t="shared" si="45"/>
        <v/>
      </c>
      <c r="NZ13" s="49">
        <f t="shared" si="45"/>
        <v>43483</v>
      </c>
      <c r="OA13" s="49" t="str">
        <f t="shared" si="45"/>
        <v/>
      </c>
      <c r="OB13" s="49" t="str">
        <f t="shared" si="45"/>
        <v/>
      </c>
      <c r="OC13">
        <v>3</v>
      </c>
    </row>
    <row r="14" spans="1:486">
      <c r="A14" s="214" t="s">
        <v>909</v>
      </c>
      <c r="B14" s="215" t="s">
        <v>217</v>
      </c>
      <c r="C14" s="12" t="s">
        <v>908</v>
      </c>
      <c r="D14" s="12" t="s">
        <v>230</v>
      </c>
      <c r="E14" s="12"/>
      <c r="F14" s="12"/>
      <c r="H14" s="49">
        <f t="shared" si="30"/>
        <v>43101</v>
      </c>
      <c r="I14" s="49" t="str">
        <f t="shared" si="30"/>
        <v/>
      </c>
      <c r="J14" s="49">
        <f t="shared" si="30"/>
        <v>43103</v>
      </c>
      <c r="K14" s="49" t="str">
        <f t="shared" si="30"/>
        <v/>
      </c>
      <c r="L14" s="49">
        <f t="shared" si="30"/>
        <v>43105</v>
      </c>
      <c r="M14" s="49" t="str">
        <f t="shared" si="30"/>
        <v/>
      </c>
      <c r="N14" s="49" t="str">
        <f t="shared" si="30"/>
        <v/>
      </c>
      <c r="O14" s="49">
        <f t="shared" si="30"/>
        <v>43108</v>
      </c>
      <c r="P14" s="49" t="str">
        <f t="shared" si="30"/>
        <v/>
      </c>
      <c r="Q14" s="49">
        <f t="shared" si="30"/>
        <v>43110</v>
      </c>
      <c r="R14" s="49" t="str">
        <f t="shared" si="30"/>
        <v/>
      </c>
      <c r="S14" s="49">
        <f t="shared" si="30"/>
        <v>43112</v>
      </c>
      <c r="T14" s="49" t="str">
        <f t="shared" si="30"/>
        <v/>
      </c>
      <c r="U14" s="49" t="str">
        <f t="shared" si="30"/>
        <v/>
      </c>
      <c r="V14" s="49">
        <f t="shared" si="30"/>
        <v>43115</v>
      </c>
      <c r="W14" s="49" t="str">
        <f t="shared" si="30"/>
        <v/>
      </c>
      <c r="X14" s="49">
        <f t="shared" si="32"/>
        <v>43117</v>
      </c>
      <c r="Y14" s="49" t="str">
        <f t="shared" si="32"/>
        <v/>
      </c>
      <c r="Z14" s="49">
        <f t="shared" si="32"/>
        <v>43119</v>
      </c>
      <c r="AA14" s="49" t="str">
        <f t="shared" si="32"/>
        <v/>
      </c>
      <c r="AB14" s="49" t="str">
        <f t="shared" si="32"/>
        <v/>
      </c>
      <c r="AC14" s="49">
        <f t="shared" si="32"/>
        <v>43122</v>
      </c>
      <c r="AD14" s="49" t="str">
        <f t="shared" si="32"/>
        <v/>
      </c>
      <c r="AE14" s="49">
        <f t="shared" si="32"/>
        <v>43124</v>
      </c>
      <c r="AF14" s="49" t="str">
        <f t="shared" si="32"/>
        <v/>
      </c>
      <c r="AG14" s="49">
        <f t="shared" si="32"/>
        <v>43126</v>
      </c>
      <c r="AH14" s="49" t="str">
        <f t="shared" si="32"/>
        <v/>
      </c>
      <c r="AI14" s="49" t="str">
        <f t="shared" si="32"/>
        <v/>
      </c>
      <c r="AJ14" s="49">
        <f t="shared" si="32"/>
        <v>43129</v>
      </c>
      <c r="AK14" s="49" t="str">
        <f t="shared" si="32"/>
        <v/>
      </c>
      <c r="AL14" s="49">
        <f t="shared" si="32"/>
        <v>43131</v>
      </c>
      <c r="AM14" s="49" t="str">
        <f t="shared" si="32"/>
        <v/>
      </c>
      <c r="AN14" s="49">
        <f t="shared" si="33"/>
        <v>43133</v>
      </c>
      <c r="AO14" s="49" t="str">
        <f t="shared" si="33"/>
        <v/>
      </c>
      <c r="AP14" s="49" t="str">
        <f t="shared" si="33"/>
        <v/>
      </c>
      <c r="AQ14" s="49">
        <f t="shared" si="33"/>
        <v>43136</v>
      </c>
      <c r="AR14" s="49" t="str">
        <f t="shared" si="33"/>
        <v/>
      </c>
      <c r="AS14" s="49">
        <f t="shared" si="33"/>
        <v>43138</v>
      </c>
      <c r="AT14" s="49" t="str">
        <f t="shared" si="33"/>
        <v/>
      </c>
      <c r="AU14" s="49">
        <f t="shared" si="33"/>
        <v>43140</v>
      </c>
      <c r="AV14" s="49" t="str">
        <f t="shared" si="33"/>
        <v/>
      </c>
      <c r="AW14" s="49" t="str">
        <f t="shared" si="33"/>
        <v/>
      </c>
      <c r="AX14" s="49">
        <f t="shared" si="33"/>
        <v>43143</v>
      </c>
      <c r="AY14" s="49" t="str">
        <f t="shared" si="33"/>
        <v/>
      </c>
      <c r="AZ14" s="49">
        <f t="shared" si="33"/>
        <v>43145</v>
      </c>
      <c r="BA14" s="49" t="str">
        <f t="shared" si="33"/>
        <v/>
      </c>
      <c r="BB14" s="49">
        <f t="shared" si="33"/>
        <v>43147</v>
      </c>
      <c r="BC14" s="49" t="str">
        <f t="shared" si="33"/>
        <v/>
      </c>
      <c r="BD14" s="49" t="str">
        <f t="shared" si="34"/>
        <v/>
      </c>
      <c r="BE14" s="49">
        <f t="shared" si="34"/>
        <v>43150</v>
      </c>
      <c r="BF14" s="49" t="str">
        <f t="shared" si="34"/>
        <v/>
      </c>
      <c r="BG14" s="49">
        <f t="shared" si="34"/>
        <v>43152</v>
      </c>
      <c r="BH14" s="49" t="str">
        <f t="shared" si="34"/>
        <v/>
      </c>
      <c r="BI14" s="49">
        <f t="shared" si="34"/>
        <v>43154</v>
      </c>
      <c r="BJ14" s="49" t="str">
        <f t="shared" si="34"/>
        <v/>
      </c>
      <c r="BK14" s="49" t="str">
        <f t="shared" si="34"/>
        <v/>
      </c>
      <c r="BL14" s="49">
        <f t="shared" si="34"/>
        <v>43157</v>
      </c>
      <c r="BM14" s="49" t="str">
        <f t="shared" si="34"/>
        <v/>
      </c>
      <c r="BN14" s="49">
        <f t="shared" si="34"/>
        <v>43159</v>
      </c>
      <c r="BO14" s="49" t="str">
        <f t="shared" si="34"/>
        <v/>
      </c>
      <c r="BP14" s="49">
        <f t="shared" si="34"/>
        <v>43161</v>
      </c>
      <c r="BQ14" s="49" t="str">
        <f t="shared" si="34"/>
        <v/>
      </c>
      <c r="BR14" s="49" t="str">
        <f t="shared" si="34"/>
        <v/>
      </c>
      <c r="BS14" s="49">
        <f t="shared" si="34"/>
        <v>43164</v>
      </c>
      <c r="BT14" s="49" t="str">
        <f t="shared" si="31"/>
        <v/>
      </c>
      <c r="BU14" s="49">
        <f t="shared" si="31"/>
        <v>43166</v>
      </c>
      <c r="BV14" s="49" t="str">
        <f t="shared" si="31"/>
        <v/>
      </c>
      <c r="BW14" s="49">
        <f t="shared" si="31"/>
        <v>43168</v>
      </c>
      <c r="BX14" s="49" t="str">
        <f t="shared" si="31"/>
        <v/>
      </c>
      <c r="BY14" s="49" t="str">
        <f t="shared" si="31"/>
        <v/>
      </c>
      <c r="BZ14" s="49">
        <f t="shared" si="31"/>
        <v>43171</v>
      </c>
      <c r="CA14" s="49" t="str">
        <f t="shared" si="31"/>
        <v/>
      </c>
      <c r="CB14" s="49">
        <f t="shared" si="31"/>
        <v>43173</v>
      </c>
      <c r="CC14" s="49" t="str">
        <f t="shared" si="31"/>
        <v/>
      </c>
      <c r="CD14" s="49">
        <f t="shared" si="31"/>
        <v>43175</v>
      </c>
      <c r="CE14" s="49" t="str">
        <f t="shared" si="31"/>
        <v/>
      </c>
      <c r="CF14" s="49" t="str">
        <f t="shared" si="31"/>
        <v/>
      </c>
      <c r="CG14" s="49">
        <f t="shared" si="31"/>
        <v>43178</v>
      </c>
      <c r="CH14" s="49" t="str">
        <f t="shared" si="31"/>
        <v/>
      </c>
      <c r="CI14" s="49">
        <f t="shared" si="31"/>
        <v>43180</v>
      </c>
      <c r="CJ14" s="49" t="str">
        <f t="shared" si="48"/>
        <v/>
      </c>
      <c r="CK14" s="49">
        <f t="shared" si="48"/>
        <v>43182</v>
      </c>
      <c r="CL14" s="49" t="str">
        <f t="shared" si="48"/>
        <v/>
      </c>
      <c r="CM14" s="49" t="str">
        <f t="shared" si="48"/>
        <v/>
      </c>
      <c r="CN14" s="49">
        <f t="shared" si="48"/>
        <v>43185</v>
      </c>
      <c r="CO14" s="49" t="str">
        <f t="shared" si="48"/>
        <v/>
      </c>
      <c r="CP14" s="49">
        <f t="shared" si="48"/>
        <v>43187</v>
      </c>
      <c r="CQ14" s="49" t="str">
        <f t="shared" si="48"/>
        <v/>
      </c>
      <c r="CR14" s="49">
        <f t="shared" si="48"/>
        <v>43189</v>
      </c>
      <c r="CS14" s="49" t="str">
        <f t="shared" si="48"/>
        <v/>
      </c>
      <c r="CT14" s="49" t="str">
        <f t="shared" si="48"/>
        <v/>
      </c>
      <c r="CU14" s="49">
        <f t="shared" si="48"/>
        <v>43192</v>
      </c>
      <c r="CV14" s="49" t="str">
        <f t="shared" si="48"/>
        <v/>
      </c>
      <c r="CW14" s="49">
        <f t="shared" si="48"/>
        <v>43194</v>
      </c>
      <c r="CX14" s="49" t="str">
        <f t="shared" si="48"/>
        <v/>
      </c>
      <c r="CY14" s="49">
        <f t="shared" si="48"/>
        <v>43196</v>
      </c>
      <c r="CZ14" s="49" t="str">
        <f t="shared" si="49"/>
        <v/>
      </c>
      <c r="DA14" s="49" t="str">
        <f t="shared" si="49"/>
        <v/>
      </c>
      <c r="DB14" s="49">
        <f t="shared" si="49"/>
        <v>43199</v>
      </c>
      <c r="DC14" s="49" t="str">
        <f t="shared" si="49"/>
        <v/>
      </c>
      <c r="DD14" s="49">
        <f t="shared" si="49"/>
        <v>43201</v>
      </c>
      <c r="DE14" s="49" t="str">
        <f t="shared" si="49"/>
        <v/>
      </c>
      <c r="DF14" s="49">
        <f t="shared" si="49"/>
        <v>43203</v>
      </c>
      <c r="DG14" s="49" t="str">
        <f t="shared" si="49"/>
        <v/>
      </c>
      <c r="DH14" s="49" t="str">
        <f t="shared" si="49"/>
        <v/>
      </c>
      <c r="DI14" s="49">
        <f t="shared" si="49"/>
        <v>43206</v>
      </c>
      <c r="DJ14" s="49" t="str">
        <f t="shared" si="49"/>
        <v/>
      </c>
      <c r="DK14" s="49">
        <f t="shared" si="49"/>
        <v>43208</v>
      </c>
      <c r="DL14" s="49" t="str">
        <f t="shared" si="49"/>
        <v/>
      </c>
      <c r="DM14" s="49">
        <f t="shared" si="49"/>
        <v>43210</v>
      </c>
      <c r="DN14" s="49" t="str">
        <f t="shared" si="49"/>
        <v/>
      </c>
      <c r="DO14" s="49" t="str">
        <f t="shared" si="49"/>
        <v/>
      </c>
      <c r="DP14" s="49">
        <f t="shared" si="50"/>
        <v>43213</v>
      </c>
      <c r="DQ14" s="49" t="str">
        <f t="shared" si="50"/>
        <v/>
      </c>
      <c r="DR14" s="49">
        <f t="shared" si="50"/>
        <v>43215</v>
      </c>
      <c r="DS14" s="49" t="str">
        <f t="shared" si="50"/>
        <v/>
      </c>
      <c r="DT14" s="49">
        <f t="shared" si="50"/>
        <v>43217</v>
      </c>
      <c r="DU14" s="49" t="str">
        <f t="shared" si="50"/>
        <v/>
      </c>
      <c r="DV14" s="49" t="str">
        <f t="shared" si="50"/>
        <v/>
      </c>
      <c r="DW14" s="49">
        <f t="shared" si="50"/>
        <v>43220</v>
      </c>
      <c r="DX14" s="49" t="str">
        <f t="shared" si="50"/>
        <v/>
      </c>
      <c r="DY14" s="49">
        <f t="shared" si="50"/>
        <v>43222</v>
      </c>
      <c r="DZ14" s="49" t="str">
        <f t="shared" si="50"/>
        <v/>
      </c>
      <c r="EA14" s="49">
        <f t="shared" si="50"/>
        <v>43224</v>
      </c>
      <c r="EB14" s="49" t="str">
        <f t="shared" si="50"/>
        <v/>
      </c>
      <c r="EC14" s="49" t="str">
        <f t="shared" si="50"/>
        <v/>
      </c>
      <c r="ED14" s="49">
        <f t="shared" si="50"/>
        <v>43227</v>
      </c>
      <c r="EE14" s="49" t="str">
        <f t="shared" si="50"/>
        <v/>
      </c>
      <c r="EF14" s="49">
        <f t="shared" si="51"/>
        <v>43229</v>
      </c>
      <c r="EG14" s="49" t="str">
        <f t="shared" si="51"/>
        <v/>
      </c>
      <c r="EH14" s="49">
        <f t="shared" si="51"/>
        <v>43231</v>
      </c>
      <c r="EI14" s="49" t="str">
        <f t="shared" si="51"/>
        <v/>
      </c>
      <c r="EJ14" s="49" t="str">
        <f t="shared" si="51"/>
        <v/>
      </c>
      <c r="EK14" s="49">
        <f t="shared" si="51"/>
        <v>43234</v>
      </c>
      <c r="EL14" s="49" t="str">
        <f t="shared" si="51"/>
        <v/>
      </c>
      <c r="EM14" s="49">
        <f t="shared" si="51"/>
        <v>43236</v>
      </c>
      <c r="EN14" s="49" t="str">
        <f t="shared" si="51"/>
        <v/>
      </c>
      <c r="EO14" s="49">
        <f t="shared" si="51"/>
        <v>43238</v>
      </c>
      <c r="EP14" s="49" t="str">
        <f t="shared" si="51"/>
        <v/>
      </c>
      <c r="EQ14" s="49" t="str">
        <f t="shared" si="51"/>
        <v/>
      </c>
      <c r="ER14" s="49">
        <f t="shared" si="51"/>
        <v>43241</v>
      </c>
      <c r="ES14" s="49" t="str">
        <f t="shared" si="51"/>
        <v/>
      </c>
      <c r="ET14" s="49">
        <f t="shared" si="51"/>
        <v>43243</v>
      </c>
      <c r="EU14" s="49" t="str">
        <f t="shared" si="51"/>
        <v/>
      </c>
      <c r="EV14" s="49">
        <f t="shared" si="46"/>
        <v>43245</v>
      </c>
      <c r="EW14" s="49" t="str">
        <f t="shared" si="46"/>
        <v/>
      </c>
      <c r="EX14" s="49" t="str">
        <f t="shared" si="46"/>
        <v/>
      </c>
      <c r="EY14" s="49">
        <f t="shared" si="46"/>
        <v>43248</v>
      </c>
      <c r="EZ14" s="49" t="str">
        <f t="shared" si="46"/>
        <v/>
      </c>
      <c r="FA14" s="49">
        <f t="shared" si="46"/>
        <v>43250</v>
      </c>
      <c r="FB14" s="49" t="str">
        <f t="shared" si="46"/>
        <v/>
      </c>
      <c r="FC14" s="49">
        <f t="shared" si="46"/>
        <v>43252</v>
      </c>
      <c r="FD14" s="49" t="str">
        <f t="shared" si="46"/>
        <v/>
      </c>
      <c r="FE14" s="49" t="str">
        <f t="shared" si="46"/>
        <v/>
      </c>
      <c r="FF14" s="49">
        <f t="shared" si="46"/>
        <v>43255</v>
      </c>
      <c r="FG14" s="49" t="str">
        <f t="shared" si="46"/>
        <v/>
      </c>
      <c r="FH14" s="49">
        <f t="shared" si="46"/>
        <v>43257</v>
      </c>
      <c r="FI14" s="49" t="str">
        <f t="shared" si="46"/>
        <v/>
      </c>
      <c r="FJ14" s="49">
        <f t="shared" si="46"/>
        <v>43259</v>
      </c>
      <c r="FK14" s="49" t="str">
        <f t="shared" si="46"/>
        <v/>
      </c>
      <c r="FL14" s="49" t="str">
        <f t="shared" si="46"/>
        <v/>
      </c>
      <c r="FM14" s="49">
        <f t="shared" si="46"/>
        <v>43262</v>
      </c>
      <c r="FN14" s="49" t="str">
        <f t="shared" si="46"/>
        <v/>
      </c>
      <c r="FO14" s="49">
        <f t="shared" si="46"/>
        <v>43264</v>
      </c>
      <c r="FP14" s="49" t="str">
        <f t="shared" si="46"/>
        <v/>
      </c>
      <c r="FQ14" s="49">
        <f t="shared" si="46"/>
        <v>43266</v>
      </c>
      <c r="FR14" s="49" t="str">
        <f t="shared" si="46"/>
        <v/>
      </c>
      <c r="FS14" s="49" t="str">
        <f t="shared" si="46"/>
        <v/>
      </c>
      <c r="FT14" s="49">
        <f t="shared" si="46"/>
        <v>43269</v>
      </c>
      <c r="FU14" s="49" t="str">
        <f t="shared" si="46"/>
        <v/>
      </c>
      <c r="FV14" s="49">
        <f t="shared" si="46"/>
        <v>43271</v>
      </c>
      <c r="FW14" s="49" t="str">
        <f t="shared" si="46"/>
        <v/>
      </c>
      <c r="FX14" s="49">
        <f t="shared" si="46"/>
        <v>43273</v>
      </c>
      <c r="FY14" s="49" t="str">
        <f t="shared" si="46"/>
        <v/>
      </c>
      <c r="FZ14" s="49" t="str">
        <f t="shared" si="46"/>
        <v/>
      </c>
      <c r="GA14" s="49">
        <f t="shared" si="46"/>
        <v>43276</v>
      </c>
      <c r="GB14" s="49" t="str">
        <f t="shared" si="46"/>
        <v/>
      </c>
      <c r="GC14" s="49">
        <f t="shared" si="46"/>
        <v>43278</v>
      </c>
      <c r="GD14" s="49" t="str">
        <f t="shared" si="46"/>
        <v/>
      </c>
      <c r="GE14" s="49">
        <f t="shared" si="46"/>
        <v>43280</v>
      </c>
      <c r="GF14" s="49" t="str">
        <f t="shared" si="46"/>
        <v/>
      </c>
      <c r="GG14" s="49" t="str">
        <f t="shared" si="46"/>
        <v/>
      </c>
      <c r="GH14" s="49">
        <f t="shared" si="46"/>
        <v>43283</v>
      </c>
      <c r="GI14" s="49" t="str">
        <f t="shared" si="46"/>
        <v/>
      </c>
      <c r="GJ14" s="49">
        <f t="shared" si="46"/>
        <v>43285</v>
      </c>
      <c r="GK14" s="49" t="str">
        <f t="shared" si="46"/>
        <v/>
      </c>
      <c r="GL14" s="49">
        <f t="shared" si="46"/>
        <v>43287</v>
      </c>
      <c r="GM14" s="49" t="str">
        <f t="shared" si="46"/>
        <v/>
      </c>
      <c r="GN14" s="49" t="str">
        <f t="shared" si="46"/>
        <v/>
      </c>
      <c r="GO14" s="49">
        <f t="shared" si="46"/>
        <v>43290</v>
      </c>
      <c r="GP14" s="49" t="str">
        <f t="shared" si="46"/>
        <v/>
      </c>
      <c r="GQ14" s="49">
        <f t="shared" si="46"/>
        <v>43292</v>
      </c>
      <c r="GR14" s="49" t="str">
        <f t="shared" si="46"/>
        <v/>
      </c>
      <c r="GS14" s="49">
        <f t="shared" si="46"/>
        <v>43294</v>
      </c>
      <c r="GT14" s="49" t="str">
        <f t="shared" si="46"/>
        <v/>
      </c>
      <c r="GU14" s="49" t="str">
        <f t="shared" si="46"/>
        <v/>
      </c>
      <c r="GV14" s="49">
        <f t="shared" si="46"/>
        <v>43297</v>
      </c>
      <c r="GW14" s="49" t="str">
        <f t="shared" si="46"/>
        <v/>
      </c>
      <c r="GX14" s="49">
        <f t="shared" si="46"/>
        <v>43299</v>
      </c>
      <c r="GY14" s="49" t="str">
        <f t="shared" si="46"/>
        <v/>
      </c>
      <c r="GZ14" s="49">
        <f t="shared" si="46"/>
        <v>43301</v>
      </c>
      <c r="HA14" s="49" t="str">
        <f t="shared" si="39"/>
        <v/>
      </c>
      <c r="HB14" s="49" t="str">
        <f t="shared" si="39"/>
        <v/>
      </c>
      <c r="HC14" s="49">
        <f t="shared" si="39"/>
        <v>43304</v>
      </c>
      <c r="HD14" s="49" t="str">
        <f t="shared" si="39"/>
        <v/>
      </c>
      <c r="HE14" s="49">
        <f t="shared" si="39"/>
        <v>43306</v>
      </c>
      <c r="HF14" s="49" t="str">
        <f t="shared" si="39"/>
        <v/>
      </c>
      <c r="HG14" s="49">
        <f t="shared" si="39"/>
        <v>43308</v>
      </c>
      <c r="HH14" s="49" t="str">
        <f t="shared" si="39"/>
        <v/>
      </c>
      <c r="HI14" s="49" t="str">
        <f t="shared" si="52"/>
        <v/>
      </c>
      <c r="HJ14" s="49">
        <f t="shared" si="52"/>
        <v>43311</v>
      </c>
      <c r="HK14" s="49" t="str">
        <f t="shared" si="52"/>
        <v/>
      </c>
      <c r="HL14" s="49">
        <f t="shared" si="52"/>
        <v>43313</v>
      </c>
      <c r="HM14" s="49" t="str">
        <f t="shared" si="52"/>
        <v/>
      </c>
      <c r="HN14" s="49">
        <f t="shared" si="52"/>
        <v>43315</v>
      </c>
      <c r="HO14" s="49" t="str">
        <f t="shared" si="52"/>
        <v/>
      </c>
      <c r="HP14" s="49" t="str">
        <f t="shared" si="52"/>
        <v/>
      </c>
      <c r="HQ14" s="49">
        <f t="shared" si="52"/>
        <v>43318</v>
      </c>
      <c r="HR14" s="49" t="str">
        <f t="shared" si="52"/>
        <v/>
      </c>
      <c r="HS14" s="49">
        <f t="shared" si="52"/>
        <v>43320</v>
      </c>
      <c r="HT14" s="49" t="str">
        <f t="shared" si="52"/>
        <v/>
      </c>
      <c r="HU14" s="49">
        <f t="shared" si="52"/>
        <v>43322</v>
      </c>
      <c r="HV14" s="49" t="str">
        <f t="shared" si="52"/>
        <v/>
      </c>
      <c r="HW14" s="49" t="str">
        <f t="shared" si="52"/>
        <v/>
      </c>
      <c r="HX14" s="49">
        <f t="shared" si="52"/>
        <v>43325</v>
      </c>
      <c r="HY14" s="49" t="str">
        <f t="shared" si="53"/>
        <v/>
      </c>
      <c r="HZ14" s="49">
        <f t="shared" si="53"/>
        <v>43327</v>
      </c>
      <c r="IA14" s="49" t="str">
        <f t="shared" si="53"/>
        <v/>
      </c>
      <c r="IB14" s="49">
        <f t="shared" si="53"/>
        <v>43329</v>
      </c>
      <c r="IC14" s="49" t="str">
        <f t="shared" si="53"/>
        <v/>
      </c>
      <c r="ID14" s="49" t="str">
        <f t="shared" si="53"/>
        <v/>
      </c>
      <c r="IE14" s="49">
        <f t="shared" si="53"/>
        <v>43332</v>
      </c>
      <c r="IF14" s="49" t="str">
        <f t="shared" si="53"/>
        <v/>
      </c>
      <c r="IG14" s="49">
        <f t="shared" si="53"/>
        <v>43334</v>
      </c>
      <c r="IH14" s="49" t="str">
        <f t="shared" si="53"/>
        <v/>
      </c>
      <c r="II14" s="49">
        <f t="shared" si="53"/>
        <v>43336</v>
      </c>
      <c r="IJ14" s="49" t="str">
        <f t="shared" si="53"/>
        <v/>
      </c>
      <c r="IK14" s="49" t="str">
        <f t="shared" si="53"/>
        <v/>
      </c>
      <c r="IL14" s="49">
        <f t="shared" si="53"/>
        <v>43339</v>
      </c>
      <c r="IM14" s="49" t="str">
        <f t="shared" si="53"/>
        <v/>
      </c>
      <c r="IN14" s="49">
        <f t="shared" si="53"/>
        <v>43341</v>
      </c>
      <c r="IO14" s="49" t="str">
        <f t="shared" si="54"/>
        <v/>
      </c>
      <c r="IP14" s="49">
        <f t="shared" si="54"/>
        <v>43343</v>
      </c>
      <c r="IQ14" s="49" t="str">
        <f t="shared" si="54"/>
        <v/>
      </c>
      <c r="IR14" s="49" t="str">
        <f t="shared" si="54"/>
        <v/>
      </c>
      <c r="IS14" s="49">
        <f t="shared" si="54"/>
        <v>43346</v>
      </c>
      <c r="IT14" s="49" t="str">
        <f t="shared" si="54"/>
        <v/>
      </c>
      <c r="IU14" s="49">
        <f t="shared" si="54"/>
        <v>43348</v>
      </c>
      <c r="IV14" s="49" t="str">
        <f t="shared" si="54"/>
        <v/>
      </c>
      <c r="IW14" s="49">
        <f t="shared" si="54"/>
        <v>43350</v>
      </c>
      <c r="IX14" s="49" t="str">
        <f t="shared" si="54"/>
        <v/>
      </c>
      <c r="IY14" s="49" t="str">
        <f t="shared" si="54"/>
        <v/>
      </c>
      <c r="IZ14" s="49">
        <f t="shared" si="54"/>
        <v>43353</v>
      </c>
      <c r="JA14" s="49" t="str">
        <f t="shared" si="54"/>
        <v/>
      </c>
      <c r="JB14" s="49">
        <f t="shared" si="54"/>
        <v>43355</v>
      </c>
      <c r="JC14" s="49" t="str">
        <f t="shared" si="54"/>
        <v/>
      </c>
      <c r="JD14" s="49">
        <f t="shared" si="54"/>
        <v>43357</v>
      </c>
      <c r="JE14" s="49" t="str">
        <f t="shared" si="55"/>
        <v/>
      </c>
      <c r="JF14" s="49" t="str">
        <f t="shared" si="55"/>
        <v/>
      </c>
      <c r="JG14" s="49">
        <f t="shared" si="55"/>
        <v>43360</v>
      </c>
      <c r="JH14" s="49" t="str">
        <f t="shared" si="55"/>
        <v/>
      </c>
      <c r="JI14" s="49">
        <f t="shared" si="55"/>
        <v>43362</v>
      </c>
      <c r="JJ14" s="49" t="str">
        <f t="shared" si="55"/>
        <v/>
      </c>
      <c r="JK14" s="49">
        <f t="shared" si="55"/>
        <v>43364</v>
      </c>
      <c r="JL14" s="49" t="str">
        <f t="shared" si="55"/>
        <v/>
      </c>
      <c r="JM14" s="49" t="str">
        <f t="shared" si="55"/>
        <v/>
      </c>
      <c r="JN14" s="49">
        <f t="shared" si="55"/>
        <v>43367</v>
      </c>
      <c r="JO14" s="49" t="str">
        <f t="shared" si="55"/>
        <v/>
      </c>
      <c r="JP14" s="49">
        <f t="shared" si="55"/>
        <v>43369</v>
      </c>
      <c r="JQ14" s="49" t="str">
        <f t="shared" si="55"/>
        <v/>
      </c>
      <c r="JR14" s="49">
        <f t="shared" si="55"/>
        <v>43371</v>
      </c>
      <c r="JS14" s="49" t="str">
        <f t="shared" si="55"/>
        <v/>
      </c>
      <c r="JT14" s="49" t="str">
        <f t="shared" si="47"/>
        <v/>
      </c>
      <c r="JU14" s="49">
        <f t="shared" si="47"/>
        <v>43374</v>
      </c>
      <c r="JV14" s="49" t="str">
        <f t="shared" si="47"/>
        <v/>
      </c>
      <c r="JW14" s="49">
        <f t="shared" si="47"/>
        <v>43376</v>
      </c>
      <c r="JX14" s="49" t="str">
        <f t="shared" si="47"/>
        <v/>
      </c>
      <c r="JY14" s="49">
        <f t="shared" si="47"/>
        <v>43378</v>
      </c>
      <c r="JZ14" s="49" t="str">
        <f t="shared" si="47"/>
        <v/>
      </c>
      <c r="KA14" s="49" t="str">
        <f t="shared" si="47"/>
        <v/>
      </c>
      <c r="KB14" s="49">
        <f t="shared" si="47"/>
        <v>43381</v>
      </c>
      <c r="KC14" s="49" t="str">
        <f t="shared" si="47"/>
        <v/>
      </c>
      <c r="KD14" s="49">
        <f t="shared" si="47"/>
        <v>43383</v>
      </c>
      <c r="KE14" s="49" t="str">
        <f t="shared" si="47"/>
        <v/>
      </c>
      <c r="KF14" s="49">
        <f t="shared" si="47"/>
        <v>43385</v>
      </c>
      <c r="KG14" s="49" t="str">
        <f t="shared" si="47"/>
        <v/>
      </c>
      <c r="KH14" s="49" t="str">
        <f t="shared" si="47"/>
        <v/>
      </c>
      <c r="KI14" s="49">
        <f t="shared" si="47"/>
        <v>43388</v>
      </c>
      <c r="KJ14" s="49" t="str">
        <f t="shared" si="47"/>
        <v/>
      </c>
      <c r="KK14" s="49">
        <f t="shared" si="47"/>
        <v>43390</v>
      </c>
      <c r="KL14" s="49" t="str">
        <f t="shared" si="47"/>
        <v/>
      </c>
      <c r="KM14" s="49">
        <f t="shared" si="47"/>
        <v>43392</v>
      </c>
      <c r="KN14" s="49" t="str">
        <f t="shared" si="47"/>
        <v/>
      </c>
      <c r="KO14" s="49" t="str">
        <f t="shared" si="47"/>
        <v/>
      </c>
      <c r="KP14" s="49">
        <f t="shared" si="47"/>
        <v>43395</v>
      </c>
      <c r="KQ14" s="49" t="str">
        <f t="shared" si="47"/>
        <v/>
      </c>
      <c r="KR14" s="49">
        <f t="shared" si="47"/>
        <v>43397</v>
      </c>
      <c r="KS14" s="49" t="str">
        <f t="shared" si="47"/>
        <v/>
      </c>
      <c r="KT14" s="49">
        <f t="shared" si="47"/>
        <v>43399</v>
      </c>
      <c r="KU14" s="49" t="str">
        <f t="shared" si="47"/>
        <v/>
      </c>
      <c r="KV14" s="49" t="str">
        <f t="shared" si="47"/>
        <v/>
      </c>
      <c r="KW14" s="49">
        <f t="shared" si="47"/>
        <v>43402</v>
      </c>
      <c r="KX14" s="49" t="str">
        <f t="shared" si="47"/>
        <v/>
      </c>
      <c r="KY14" s="49">
        <f t="shared" si="47"/>
        <v>43404</v>
      </c>
      <c r="KZ14" s="49" t="str">
        <f t="shared" si="47"/>
        <v/>
      </c>
      <c r="LA14" s="49">
        <f t="shared" si="47"/>
        <v>43406</v>
      </c>
      <c r="LB14" s="49" t="str">
        <f t="shared" si="47"/>
        <v/>
      </c>
      <c r="LC14" s="49" t="str">
        <f t="shared" si="47"/>
        <v/>
      </c>
      <c r="LD14" s="49">
        <f t="shared" si="47"/>
        <v>43409</v>
      </c>
      <c r="LE14" s="49" t="str">
        <f t="shared" si="47"/>
        <v/>
      </c>
      <c r="LF14" s="49">
        <f t="shared" si="47"/>
        <v>43411</v>
      </c>
      <c r="LG14" s="49" t="str">
        <f t="shared" si="47"/>
        <v/>
      </c>
      <c r="LH14" s="49">
        <f t="shared" si="47"/>
        <v>43413</v>
      </c>
      <c r="LI14" s="49" t="str">
        <f t="shared" si="47"/>
        <v/>
      </c>
      <c r="LJ14" s="49" t="str">
        <f t="shared" si="47"/>
        <v/>
      </c>
      <c r="LK14" s="49">
        <f t="shared" si="47"/>
        <v>43416</v>
      </c>
      <c r="LL14" s="49" t="str">
        <f t="shared" si="47"/>
        <v/>
      </c>
      <c r="LM14" s="49">
        <f t="shared" si="47"/>
        <v>43418</v>
      </c>
      <c r="LN14" s="49" t="str">
        <f t="shared" si="47"/>
        <v/>
      </c>
      <c r="LO14" s="49">
        <f t="shared" si="47"/>
        <v>43420</v>
      </c>
      <c r="LP14" s="49" t="str">
        <f t="shared" si="47"/>
        <v/>
      </c>
      <c r="LQ14" s="49" t="str">
        <f t="shared" si="47"/>
        <v/>
      </c>
      <c r="LR14" s="49">
        <f t="shared" si="47"/>
        <v>43423</v>
      </c>
      <c r="LS14" s="49" t="str">
        <f t="shared" si="47"/>
        <v/>
      </c>
      <c r="LT14" s="49">
        <f t="shared" si="47"/>
        <v>43425</v>
      </c>
      <c r="LU14" s="49" t="str">
        <f t="shared" si="47"/>
        <v/>
      </c>
      <c r="LV14" s="49">
        <f t="shared" si="47"/>
        <v>43427</v>
      </c>
      <c r="LW14" s="49" t="str">
        <f t="shared" si="47"/>
        <v/>
      </c>
      <c r="LX14" s="49" t="str">
        <f t="shared" si="47"/>
        <v/>
      </c>
      <c r="LY14" s="49">
        <f t="shared" si="44"/>
        <v>43430</v>
      </c>
      <c r="LZ14" s="49" t="str">
        <f t="shared" si="44"/>
        <v/>
      </c>
      <c r="MA14" s="49">
        <f t="shared" si="44"/>
        <v>43432</v>
      </c>
      <c r="MB14" s="49" t="str">
        <f t="shared" si="44"/>
        <v/>
      </c>
      <c r="MC14" s="49">
        <f t="shared" si="44"/>
        <v>43434</v>
      </c>
      <c r="MD14" s="49" t="str">
        <f t="shared" si="44"/>
        <v/>
      </c>
      <c r="ME14" s="49" t="str">
        <f t="shared" si="44"/>
        <v/>
      </c>
      <c r="MF14" s="49">
        <f t="shared" si="44"/>
        <v>43437</v>
      </c>
      <c r="MG14" s="49" t="str">
        <f t="shared" si="45"/>
        <v/>
      </c>
      <c r="MH14" s="49">
        <f t="shared" si="45"/>
        <v>43439</v>
      </c>
      <c r="MI14" s="49" t="str">
        <f t="shared" si="45"/>
        <v/>
      </c>
      <c r="MJ14" s="49">
        <f t="shared" si="45"/>
        <v>43441</v>
      </c>
      <c r="MK14" s="49" t="str">
        <f t="shared" si="45"/>
        <v/>
      </c>
      <c r="ML14" s="49" t="str">
        <f t="shared" si="45"/>
        <v/>
      </c>
      <c r="MM14" s="49">
        <f t="shared" si="45"/>
        <v>43444</v>
      </c>
      <c r="MN14" s="49" t="str">
        <f t="shared" si="45"/>
        <v/>
      </c>
      <c r="MO14" s="49">
        <f t="shared" si="45"/>
        <v>43446</v>
      </c>
      <c r="MP14" s="49" t="str">
        <f t="shared" si="45"/>
        <v/>
      </c>
      <c r="MQ14" s="49">
        <f t="shared" si="45"/>
        <v>43448</v>
      </c>
      <c r="MR14" s="49" t="str">
        <f t="shared" si="45"/>
        <v/>
      </c>
      <c r="MS14" s="49" t="str">
        <f t="shared" si="45"/>
        <v/>
      </c>
      <c r="MT14" s="49">
        <f t="shared" si="45"/>
        <v>43451</v>
      </c>
      <c r="MU14" s="49" t="str">
        <f t="shared" si="45"/>
        <v/>
      </c>
      <c r="MV14" s="49">
        <f t="shared" ref="MV14:NK29" si="56">IF(OR(MV$2=$B14,MV$2=$C14,MV$2=$D14,MV$2=$E14,MV$2=$F14),MV$1,"")</f>
        <v>43453</v>
      </c>
      <c r="MW14" s="49" t="str">
        <f t="shared" si="56"/>
        <v/>
      </c>
      <c r="MX14" s="49">
        <f t="shared" si="56"/>
        <v>43455</v>
      </c>
      <c r="MY14" s="49" t="str">
        <f t="shared" si="56"/>
        <v/>
      </c>
      <c r="MZ14" s="49" t="str">
        <f t="shared" si="56"/>
        <v/>
      </c>
      <c r="NA14" s="49">
        <f t="shared" si="56"/>
        <v>43458</v>
      </c>
      <c r="NB14" s="49" t="str">
        <f t="shared" si="56"/>
        <v/>
      </c>
      <c r="NC14" s="49">
        <f t="shared" si="56"/>
        <v>43460</v>
      </c>
      <c r="ND14" s="49" t="str">
        <f t="shared" si="56"/>
        <v/>
      </c>
      <c r="NE14" s="49">
        <f t="shared" si="56"/>
        <v>43462</v>
      </c>
      <c r="NF14" s="49" t="str">
        <f t="shared" si="56"/>
        <v/>
      </c>
      <c r="NG14" s="49" t="str">
        <f t="shared" si="56"/>
        <v/>
      </c>
      <c r="NH14" s="49">
        <f t="shared" si="56"/>
        <v>43465</v>
      </c>
      <c r="NI14" s="49" t="str">
        <f t="shared" si="56"/>
        <v/>
      </c>
      <c r="NJ14" s="49">
        <f t="shared" si="56"/>
        <v>43467</v>
      </c>
      <c r="NK14" s="49" t="str">
        <f t="shared" si="56"/>
        <v/>
      </c>
      <c r="NL14" s="49">
        <f t="shared" ref="NL14:OA28" si="57">IF(OR(NL$2=$B14,NL$2=$C14,NL$2=$D14,NL$2=$E14,NL$2=$F14),NL$1,"")</f>
        <v>43469</v>
      </c>
      <c r="NM14" s="49" t="str">
        <f t="shared" si="57"/>
        <v/>
      </c>
      <c r="NN14" s="49" t="str">
        <f t="shared" si="57"/>
        <v/>
      </c>
      <c r="NO14" s="49">
        <f t="shared" si="57"/>
        <v>43472</v>
      </c>
      <c r="NP14" s="49" t="str">
        <f t="shared" si="57"/>
        <v/>
      </c>
      <c r="NQ14" s="49">
        <f t="shared" si="57"/>
        <v>43474</v>
      </c>
      <c r="NR14" s="49" t="str">
        <f t="shared" si="57"/>
        <v/>
      </c>
      <c r="NS14" s="49">
        <f t="shared" si="57"/>
        <v>43476</v>
      </c>
      <c r="NT14" s="49" t="str">
        <f t="shared" si="57"/>
        <v/>
      </c>
      <c r="NU14" s="49" t="str">
        <f t="shared" si="57"/>
        <v/>
      </c>
      <c r="NV14" s="49">
        <f t="shared" si="57"/>
        <v>43479</v>
      </c>
      <c r="NW14" s="49" t="str">
        <f t="shared" si="57"/>
        <v/>
      </c>
      <c r="NX14" s="49">
        <f t="shared" si="57"/>
        <v>43481</v>
      </c>
      <c r="NY14" s="49" t="str">
        <f t="shared" si="57"/>
        <v/>
      </c>
      <c r="NZ14" s="49">
        <f t="shared" si="57"/>
        <v>43483</v>
      </c>
      <c r="OA14" s="49" t="str">
        <f t="shared" si="57"/>
        <v/>
      </c>
      <c r="OB14" s="49" t="str">
        <f t="shared" ref="NU14:OB29" si="58">IF(OR(OB$2=$B14,OB$2=$C14,OB$2=$D14,OB$2=$E14,OB$2=$F14),OB$1,"")</f>
        <v/>
      </c>
      <c r="OC14">
        <v>12</v>
      </c>
    </row>
    <row r="15" spans="1:486">
      <c r="A15" s="214" t="s">
        <v>52</v>
      </c>
      <c r="B15" s="215" t="s">
        <v>217</v>
      </c>
      <c r="C15" s="12" t="s">
        <v>908</v>
      </c>
      <c r="D15" s="12" t="s">
        <v>232</v>
      </c>
      <c r="E15" s="12" t="s">
        <v>230</v>
      </c>
      <c r="F15" s="12"/>
      <c r="H15" s="49">
        <f t="shared" si="30"/>
        <v>43101</v>
      </c>
      <c r="I15" s="49" t="str">
        <f t="shared" si="30"/>
        <v/>
      </c>
      <c r="J15" s="49">
        <f t="shared" si="30"/>
        <v>43103</v>
      </c>
      <c r="K15" s="49">
        <f t="shared" si="30"/>
        <v>43104</v>
      </c>
      <c r="L15" s="49">
        <f t="shared" si="30"/>
        <v>43105</v>
      </c>
      <c r="M15" s="49" t="str">
        <f t="shared" si="30"/>
        <v/>
      </c>
      <c r="N15" s="49" t="str">
        <f t="shared" si="30"/>
        <v/>
      </c>
      <c r="O15" s="49">
        <f t="shared" si="30"/>
        <v>43108</v>
      </c>
      <c r="P15" s="49" t="str">
        <f t="shared" si="30"/>
        <v/>
      </c>
      <c r="Q15" s="49">
        <f t="shared" si="30"/>
        <v>43110</v>
      </c>
      <c r="R15" s="49">
        <f t="shared" si="30"/>
        <v>43111</v>
      </c>
      <c r="S15" s="49">
        <f t="shared" si="30"/>
        <v>43112</v>
      </c>
      <c r="T15" s="49" t="str">
        <f t="shared" si="30"/>
        <v/>
      </c>
      <c r="U15" s="49" t="str">
        <f t="shared" si="30"/>
        <v/>
      </c>
      <c r="V15" s="49">
        <f t="shared" si="30"/>
        <v>43115</v>
      </c>
      <c r="W15" s="49" t="str">
        <f t="shared" si="30"/>
        <v/>
      </c>
      <c r="X15" s="49">
        <f t="shared" si="32"/>
        <v>43117</v>
      </c>
      <c r="Y15" s="49">
        <f t="shared" si="32"/>
        <v>43118</v>
      </c>
      <c r="Z15" s="49">
        <f t="shared" si="32"/>
        <v>43119</v>
      </c>
      <c r="AA15" s="49" t="str">
        <f t="shared" si="32"/>
        <v/>
      </c>
      <c r="AB15" s="49" t="str">
        <f t="shared" si="32"/>
        <v/>
      </c>
      <c r="AC15" s="49">
        <f t="shared" si="32"/>
        <v>43122</v>
      </c>
      <c r="AD15" s="49" t="str">
        <f t="shared" si="32"/>
        <v/>
      </c>
      <c r="AE15" s="49">
        <f t="shared" si="32"/>
        <v>43124</v>
      </c>
      <c r="AF15" s="49">
        <f t="shared" si="32"/>
        <v>43125</v>
      </c>
      <c r="AG15" s="49">
        <f t="shared" si="32"/>
        <v>43126</v>
      </c>
      <c r="AH15" s="49" t="str">
        <f t="shared" si="32"/>
        <v/>
      </c>
      <c r="AI15" s="49" t="str">
        <f t="shared" si="32"/>
        <v/>
      </c>
      <c r="AJ15" s="49">
        <f t="shared" si="32"/>
        <v>43129</v>
      </c>
      <c r="AK15" s="49" t="str">
        <f t="shared" si="32"/>
        <v/>
      </c>
      <c r="AL15" s="49">
        <f t="shared" si="32"/>
        <v>43131</v>
      </c>
      <c r="AM15" s="49">
        <f t="shared" si="32"/>
        <v>43132</v>
      </c>
      <c r="AN15" s="49">
        <f t="shared" si="33"/>
        <v>43133</v>
      </c>
      <c r="AO15" s="49" t="str">
        <f t="shared" si="33"/>
        <v/>
      </c>
      <c r="AP15" s="49" t="str">
        <f t="shared" si="33"/>
        <v/>
      </c>
      <c r="AQ15" s="49">
        <f t="shared" si="33"/>
        <v>43136</v>
      </c>
      <c r="AR15" s="49" t="str">
        <f t="shared" si="33"/>
        <v/>
      </c>
      <c r="AS15" s="49">
        <f t="shared" si="33"/>
        <v>43138</v>
      </c>
      <c r="AT15" s="49">
        <f t="shared" si="33"/>
        <v>43139</v>
      </c>
      <c r="AU15" s="49">
        <f t="shared" si="33"/>
        <v>43140</v>
      </c>
      <c r="AV15" s="49" t="str">
        <f t="shared" si="33"/>
        <v/>
      </c>
      <c r="AW15" s="49" t="str">
        <f t="shared" si="33"/>
        <v/>
      </c>
      <c r="AX15" s="49">
        <f t="shared" si="33"/>
        <v>43143</v>
      </c>
      <c r="AY15" s="49" t="str">
        <f t="shared" si="33"/>
        <v/>
      </c>
      <c r="AZ15" s="49">
        <f t="shared" si="33"/>
        <v>43145</v>
      </c>
      <c r="BA15" s="49">
        <f t="shared" si="33"/>
        <v>43146</v>
      </c>
      <c r="BB15" s="49">
        <f t="shared" si="33"/>
        <v>43147</v>
      </c>
      <c r="BC15" s="49" t="str">
        <f t="shared" si="33"/>
        <v/>
      </c>
      <c r="BD15" s="49" t="str">
        <f t="shared" si="34"/>
        <v/>
      </c>
      <c r="BE15" s="49">
        <f t="shared" si="34"/>
        <v>43150</v>
      </c>
      <c r="BF15" s="49" t="str">
        <f t="shared" si="34"/>
        <v/>
      </c>
      <c r="BG15" s="49">
        <f t="shared" si="34"/>
        <v>43152</v>
      </c>
      <c r="BH15" s="49">
        <f t="shared" si="34"/>
        <v>43153</v>
      </c>
      <c r="BI15" s="49">
        <f t="shared" si="34"/>
        <v>43154</v>
      </c>
      <c r="BJ15" s="49" t="str">
        <f t="shared" si="34"/>
        <v/>
      </c>
      <c r="BK15" s="49" t="str">
        <f t="shared" si="34"/>
        <v/>
      </c>
      <c r="BL15" s="49">
        <f t="shared" si="34"/>
        <v>43157</v>
      </c>
      <c r="BM15" s="49" t="str">
        <f t="shared" si="34"/>
        <v/>
      </c>
      <c r="BN15" s="49">
        <f t="shared" si="34"/>
        <v>43159</v>
      </c>
      <c r="BO15" s="49">
        <f t="shared" si="34"/>
        <v>43160</v>
      </c>
      <c r="BP15" s="49">
        <f t="shared" si="34"/>
        <v>43161</v>
      </c>
      <c r="BQ15" s="49" t="str">
        <f t="shared" si="34"/>
        <v/>
      </c>
      <c r="BR15" s="49" t="str">
        <f t="shared" si="34"/>
        <v/>
      </c>
      <c r="BS15" s="49">
        <f t="shared" si="34"/>
        <v>43164</v>
      </c>
      <c r="BT15" s="49" t="str">
        <f t="shared" si="31"/>
        <v/>
      </c>
      <c r="BU15" s="49">
        <f t="shared" si="31"/>
        <v>43166</v>
      </c>
      <c r="BV15" s="49">
        <f t="shared" si="31"/>
        <v>43167</v>
      </c>
      <c r="BW15" s="49">
        <f t="shared" si="31"/>
        <v>43168</v>
      </c>
      <c r="BX15" s="49" t="str">
        <f t="shared" si="31"/>
        <v/>
      </c>
      <c r="BY15" s="49" t="str">
        <f t="shared" si="31"/>
        <v/>
      </c>
      <c r="BZ15" s="49">
        <f t="shared" si="31"/>
        <v>43171</v>
      </c>
      <c r="CA15" s="49" t="str">
        <f t="shared" si="31"/>
        <v/>
      </c>
      <c r="CB15" s="49">
        <f t="shared" si="31"/>
        <v>43173</v>
      </c>
      <c r="CC15" s="49">
        <f t="shared" si="31"/>
        <v>43174</v>
      </c>
      <c r="CD15" s="49">
        <f t="shared" si="31"/>
        <v>43175</v>
      </c>
      <c r="CE15" s="49" t="str">
        <f t="shared" si="31"/>
        <v/>
      </c>
      <c r="CF15" s="49" t="str">
        <f t="shared" si="31"/>
        <v/>
      </c>
      <c r="CG15" s="49">
        <f t="shared" si="31"/>
        <v>43178</v>
      </c>
      <c r="CH15" s="49" t="str">
        <f t="shared" si="31"/>
        <v/>
      </c>
      <c r="CI15" s="49">
        <f t="shared" si="31"/>
        <v>43180</v>
      </c>
      <c r="CJ15" s="49">
        <f t="shared" si="48"/>
        <v>43181</v>
      </c>
      <c r="CK15" s="49">
        <f t="shared" si="48"/>
        <v>43182</v>
      </c>
      <c r="CL15" s="49" t="str">
        <f t="shared" si="48"/>
        <v/>
      </c>
      <c r="CM15" s="49" t="str">
        <f t="shared" si="48"/>
        <v/>
      </c>
      <c r="CN15" s="49">
        <f t="shared" si="48"/>
        <v>43185</v>
      </c>
      <c r="CO15" s="49" t="str">
        <f t="shared" si="48"/>
        <v/>
      </c>
      <c r="CP15" s="49">
        <f t="shared" si="48"/>
        <v>43187</v>
      </c>
      <c r="CQ15" s="49">
        <f t="shared" si="48"/>
        <v>43188</v>
      </c>
      <c r="CR15" s="49">
        <f t="shared" si="48"/>
        <v>43189</v>
      </c>
      <c r="CS15" s="49" t="str">
        <f t="shared" si="48"/>
        <v/>
      </c>
      <c r="CT15" s="49" t="str">
        <f t="shared" si="48"/>
        <v/>
      </c>
      <c r="CU15" s="49">
        <f t="shared" si="48"/>
        <v>43192</v>
      </c>
      <c r="CV15" s="49" t="str">
        <f t="shared" si="48"/>
        <v/>
      </c>
      <c r="CW15" s="49">
        <f t="shared" si="48"/>
        <v>43194</v>
      </c>
      <c r="CX15" s="49">
        <f t="shared" si="48"/>
        <v>43195</v>
      </c>
      <c r="CY15" s="49">
        <f t="shared" si="48"/>
        <v>43196</v>
      </c>
      <c r="CZ15" s="49" t="str">
        <f t="shared" si="49"/>
        <v/>
      </c>
      <c r="DA15" s="49" t="str">
        <f t="shared" si="49"/>
        <v/>
      </c>
      <c r="DB15" s="49">
        <f t="shared" si="49"/>
        <v>43199</v>
      </c>
      <c r="DC15" s="49" t="str">
        <f t="shared" si="49"/>
        <v/>
      </c>
      <c r="DD15" s="49">
        <f t="shared" si="49"/>
        <v>43201</v>
      </c>
      <c r="DE15" s="49">
        <f t="shared" si="49"/>
        <v>43202</v>
      </c>
      <c r="DF15" s="49">
        <f t="shared" si="49"/>
        <v>43203</v>
      </c>
      <c r="DG15" s="49" t="str">
        <f t="shared" si="49"/>
        <v/>
      </c>
      <c r="DH15" s="49" t="str">
        <f t="shared" si="49"/>
        <v/>
      </c>
      <c r="DI15" s="49">
        <f t="shared" si="49"/>
        <v>43206</v>
      </c>
      <c r="DJ15" s="49" t="str">
        <f t="shared" si="49"/>
        <v/>
      </c>
      <c r="DK15" s="49">
        <f t="shared" si="49"/>
        <v>43208</v>
      </c>
      <c r="DL15" s="49">
        <f t="shared" si="49"/>
        <v>43209</v>
      </c>
      <c r="DM15" s="49">
        <f t="shared" si="49"/>
        <v>43210</v>
      </c>
      <c r="DN15" s="49" t="str">
        <f t="shared" si="49"/>
        <v/>
      </c>
      <c r="DO15" s="49" t="str">
        <f t="shared" si="49"/>
        <v/>
      </c>
      <c r="DP15" s="49">
        <f t="shared" si="50"/>
        <v>43213</v>
      </c>
      <c r="DQ15" s="49" t="str">
        <f t="shared" si="50"/>
        <v/>
      </c>
      <c r="DR15" s="49">
        <f t="shared" si="50"/>
        <v>43215</v>
      </c>
      <c r="DS15" s="49">
        <f t="shared" si="50"/>
        <v>43216</v>
      </c>
      <c r="DT15" s="49">
        <f t="shared" si="50"/>
        <v>43217</v>
      </c>
      <c r="DU15" s="49" t="str">
        <f t="shared" si="50"/>
        <v/>
      </c>
      <c r="DV15" s="49" t="str">
        <f t="shared" si="50"/>
        <v/>
      </c>
      <c r="DW15" s="49">
        <f t="shared" si="50"/>
        <v>43220</v>
      </c>
      <c r="DX15" s="49" t="str">
        <f t="shared" si="50"/>
        <v/>
      </c>
      <c r="DY15" s="49">
        <f t="shared" si="50"/>
        <v>43222</v>
      </c>
      <c r="DZ15" s="49">
        <f t="shared" si="50"/>
        <v>43223</v>
      </c>
      <c r="EA15" s="49">
        <f t="shared" si="50"/>
        <v>43224</v>
      </c>
      <c r="EB15" s="49" t="str">
        <f t="shared" si="50"/>
        <v/>
      </c>
      <c r="EC15" s="49" t="str">
        <f t="shared" si="50"/>
        <v/>
      </c>
      <c r="ED15" s="49">
        <f t="shared" si="50"/>
        <v>43227</v>
      </c>
      <c r="EE15" s="49" t="str">
        <f t="shared" si="50"/>
        <v/>
      </c>
      <c r="EF15" s="49">
        <f t="shared" si="51"/>
        <v>43229</v>
      </c>
      <c r="EG15" s="49">
        <f t="shared" si="51"/>
        <v>43230</v>
      </c>
      <c r="EH15" s="49">
        <f t="shared" si="51"/>
        <v>43231</v>
      </c>
      <c r="EI15" s="49" t="str">
        <f t="shared" si="51"/>
        <v/>
      </c>
      <c r="EJ15" s="49" t="str">
        <f t="shared" si="51"/>
        <v/>
      </c>
      <c r="EK15" s="49">
        <f t="shared" si="51"/>
        <v>43234</v>
      </c>
      <c r="EL15" s="49" t="str">
        <f t="shared" si="51"/>
        <v/>
      </c>
      <c r="EM15" s="49">
        <f t="shared" si="51"/>
        <v>43236</v>
      </c>
      <c r="EN15" s="49">
        <f t="shared" si="51"/>
        <v>43237</v>
      </c>
      <c r="EO15" s="49">
        <f t="shared" si="51"/>
        <v>43238</v>
      </c>
      <c r="EP15" s="49" t="str">
        <f t="shared" si="51"/>
        <v/>
      </c>
      <c r="EQ15" s="49" t="str">
        <f t="shared" si="51"/>
        <v/>
      </c>
      <c r="ER15" s="49">
        <f t="shared" si="51"/>
        <v>43241</v>
      </c>
      <c r="ES15" s="49" t="str">
        <f t="shared" si="51"/>
        <v/>
      </c>
      <c r="ET15" s="49">
        <f t="shared" si="51"/>
        <v>43243</v>
      </c>
      <c r="EU15" s="49">
        <f t="shared" si="51"/>
        <v>43244</v>
      </c>
      <c r="EV15" s="49">
        <f t="shared" si="46"/>
        <v>43245</v>
      </c>
      <c r="EW15" s="49" t="str">
        <f t="shared" si="46"/>
        <v/>
      </c>
      <c r="EX15" s="49" t="str">
        <f t="shared" si="46"/>
        <v/>
      </c>
      <c r="EY15" s="49">
        <f t="shared" si="46"/>
        <v>43248</v>
      </c>
      <c r="EZ15" s="49" t="str">
        <f t="shared" si="46"/>
        <v/>
      </c>
      <c r="FA15" s="49">
        <f t="shared" si="46"/>
        <v>43250</v>
      </c>
      <c r="FB15" s="49">
        <f t="shared" si="46"/>
        <v>43251</v>
      </c>
      <c r="FC15" s="49">
        <f t="shared" si="46"/>
        <v>43252</v>
      </c>
      <c r="FD15" s="49" t="str">
        <f t="shared" si="46"/>
        <v/>
      </c>
      <c r="FE15" s="49" t="str">
        <f t="shared" si="46"/>
        <v/>
      </c>
      <c r="FF15" s="49">
        <f t="shared" si="46"/>
        <v>43255</v>
      </c>
      <c r="FG15" s="49" t="str">
        <f t="shared" si="46"/>
        <v/>
      </c>
      <c r="FH15" s="49">
        <f t="shared" si="46"/>
        <v>43257</v>
      </c>
      <c r="FI15" s="49">
        <f t="shared" si="46"/>
        <v>43258</v>
      </c>
      <c r="FJ15" s="49">
        <f t="shared" si="46"/>
        <v>43259</v>
      </c>
      <c r="FK15" s="49" t="str">
        <f t="shared" si="46"/>
        <v/>
      </c>
      <c r="FL15" s="49" t="str">
        <f t="shared" si="46"/>
        <v/>
      </c>
      <c r="FM15" s="49">
        <f t="shared" si="46"/>
        <v>43262</v>
      </c>
      <c r="FN15" s="49" t="str">
        <f t="shared" si="46"/>
        <v/>
      </c>
      <c r="FO15" s="49">
        <f t="shared" si="46"/>
        <v>43264</v>
      </c>
      <c r="FP15" s="49">
        <f t="shared" si="46"/>
        <v>43265</v>
      </c>
      <c r="FQ15" s="49">
        <f t="shared" si="46"/>
        <v>43266</v>
      </c>
      <c r="FR15" s="49" t="str">
        <f t="shared" si="46"/>
        <v/>
      </c>
      <c r="FS15" s="49" t="str">
        <f t="shared" si="46"/>
        <v/>
      </c>
      <c r="FT15" s="49">
        <f t="shared" si="46"/>
        <v>43269</v>
      </c>
      <c r="FU15" s="49" t="str">
        <f t="shared" si="46"/>
        <v/>
      </c>
      <c r="FV15" s="49">
        <f t="shared" si="46"/>
        <v>43271</v>
      </c>
      <c r="FW15" s="49">
        <f t="shared" si="46"/>
        <v>43272</v>
      </c>
      <c r="FX15" s="49">
        <f t="shared" si="46"/>
        <v>43273</v>
      </c>
      <c r="FY15" s="49" t="str">
        <f t="shared" si="46"/>
        <v/>
      </c>
      <c r="FZ15" s="49" t="str">
        <f t="shared" si="46"/>
        <v/>
      </c>
      <c r="GA15" s="49">
        <f t="shared" si="46"/>
        <v>43276</v>
      </c>
      <c r="GB15" s="49" t="str">
        <f t="shared" si="46"/>
        <v/>
      </c>
      <c r="GC15" s="49">
        <f t="shared" si="46"/>
        <v>43278</v>
      </c>
      <c r="GD15" s="49">
        <f t="shared" si="46"/>
        <v>43279</v>
      </c>
      <c r="GE15" s="49">
        <f t="shared" si="46"/>
        <v>43280</v>
      </c>
      <c r="GF15" s="49" t="str">
        <f t="shared" si="46"/>
        <v/>
      </c>
      <c r="GG15" s="49" t="str">
        <f t="shared" si="46"/>
        <v/>
      </c>
      <c r="GH15" s="49">
        <f t="shared" si="46"/>
        <v>43283</v>
      </c>
      <c r="GI15" s="49" t="str">
        <f t="shared" si="46"/>
        <v/>
      </c>
      <c r="GJ15" s="49">
        <f t="shared" si="46"/>
        <v>43285</v>
      </c>
      <c r="GK15" s="49">
        <f t="shared" si="46"/>
        <v>43286</v>
      </c>
      <c r="GL15" s="49">
        <f t="shared" si="46"/>
        <v>43287</v>
      </c>
      <c r="GM15" s="49" t="str">
        <f t="shared" si="46"/>
        <v/>
      </c>
      <c r="GN15" s="49" t="str">
        <f t="shared" si="46"/>
        <v/>
      </c>
      <c r="GO15" s="49">
        <f t="shared" si="46"/>
        <v>43290</v>
      </c>
      <c r="GP15" s="49" t="str">
        <f t="shared" si="46"/>
        <v/>
      </c>
      <c r="GQ15" s="49">
        <f t="shared" si="46"/>
        <v>43292</v>
      </c>
      <c r="GR15" s="49">
        <f t="shared" si="46"/>
        <v>43293</v>
      </c>
      <c r="GS15" s="49">
        <f t="shared" si="46"/>
        <v>43294</v>
      </c>
      <c r="GT15" s="49" t="str">
        <f t="shared" si="46"/>
        <v/>
      </c>
      <c r="GU15" s="49" t="str">
        <f t="shared" si="46"/>
        <v/>
      </c>
      <c r="GV15" s="49">
        <f t="shared" si="46"/>
        <v>43297</v>
      </c>
      <c r="GW15" s="49" t="str">
        <f t="shared" si="46"/>
        <v/>
      </c>
      <c r="GX15" s="49">
        <f t="shared" si="46"/>
        <v>43299</v>
      </c>
      <c r="GY15" s="49">
        <f t="shared" si="46"/>
        <v>43300</v>
      </c>
      <c r="GZ15" s="49">
        <f t="shared" si="46"/>
        <v>43301</v>
      </c>
      <c r="HA15" s="49" t="str">
        <f t="shared" si="39"/>
        <v/>
      </c>
      <c r="HB15" s="49" t="str">
        <f t="shared" si="39"/>
        <v/>
      </c>
      <c r="HC15" s="49">
        <f t="shared" si="39"/>
        <v>43304</v>
      </c>
      <c r="HD15" s="49" t="str">
        <f t="shared" si="39"/>
        <v/>
      </c>
      <c r="HE15" s="49">
        <f t="shared" si="39"/>
        <v>43306</v>
      </c>
      <c r="HF15" s="49">
        <f t="shared" si="39"/>
        <v>43307</v>
      </c>
      <c r="HG15" s="49">
        <f t="shared" si="39"/>
        <v>43308</v>
      </c>
      <c r="HH15" s="49" t="str">
        <f t="shared" si="39"/>
        <v/>
      </c>
      <c r="HI15" s="49" t="str">
        <f t="shared" si="52"/>
        <v/>
      </c>
      <c r="HJ15" s="49">
        <f t="shared" si="52"/>
        <v>43311</v>
      </c>
      <c r="HK15" s="49" t="str">
        <f t="shared" si="52"/>
        <v/>
      </c>
      <c r="HL15" s="49">
        <f t="shared" si="52"/>
        <v>43313</v>
      </c>
      <c r="HM15" s="49">
        <f t="shared" si="52"/>
        <v>43314</v>
      </c>
      <c r="HN15" s="49">
        <f t="shared" si="52"/>
        <v>43315</v>
      </c>
      <c r="HO15" s="49" t="str">
        <f t="shared" si="52"/>
        <v/>
      </c>
      <c r="HP15" s="49" t="str">
        <f t="shared" si="52"/>
        <v/>
      </c>
      <c r="HQ15" s="49">
        <f t="shared" si="52"/>
        <v>43318</v>
      </c>
      <c r="HR15" s="49" t="str">
        <f t="shared" si="52"/>
        <v/>
      </c>
      <c r="HS15" s="49">
        <f t="shared" si="52"/>
        <v>43320</v>
      </c>
      <c r="HT15" s="49">
        <f t="shared" si="52"/>
        <v>43321</v>
      </c>
      <c r="HU15" s="49">
        <f t="shared" si="52"/>
        <v>43322</v>
      </c>
      <c r="HV15" s="49" t="str">
        <f t="shared" si="52"/>
        <v/>
      </c>
      <c r="HW15" s="49" t="str">
        <f t="shared" si="52"/>
        <v/>
      </c>
      <c r="HX15" s="49">
        <f t="shared" si="52"/>
        <v>43325</v>
      </c>
      <c r="HY15" s="49" t="str">
        <f t="shared" si="53"/>
        <v/>
      </c>
      <c r="HZ15" s="49">
        <f t="shared" si="53"/>
        <v>43327</v>
      </c>
      <c r="IA15" s="49">
        <f t="shared" si="53"/>
        <v>43328</v>
      </c>
      <c r="IB15" s="49">
        <f t="shared" si="53"/>
        <v>43329</v>
      </c>
      <c r="IC15" s="49" t="str">
        <f t="shared" si="53"/>
        <v/>
      </c>
      <c r="ID15" s="49" t="str">
        <f t="shared" si="53"/>
        <v/>
      </c>
      <c r="IE15" s="49">
        <f t="shared" si="53"/>
        <v>43332</v>
      </c>
      <c r="IF15" s="49" t="str">
        <f t="shared" si="53"/>
        <v/>
      </c>
      <c r="IG15" s="49">
        <f t="shared" si="53"/>
        <v>43334</v>
      </c>
      <c r="IH15" s="49">
        <f t="shared" si="53"/>
        <v>43335</v>
      </c>
      <c r="II15" s="49">
        <f t="shared" si="53"/>
        <v>43336</v>
      </c>
      <c r="IJ15" s="49" t="str">
        <f t="shared" si="53"/>
        <v/>
      </c>
      <c r="IK15" s="49" t="str">
        <f t="shared" si="53"/>
        <v/>
      </c>
      <c r="IL15" s="49">
        <f t="shared" si="53"/>
        <v>43339</v>
      </c>
      <c r="IM15" s="49" t="str">
        <f t="shared" si="53"/>
        <v/>
      </c>
      <c r="IN15" s="49">
        <f t="shared" si="53"/>
        <v>43341</v>
      </c>
      <c r="IO15" s="49">
        <f t="shared" si="54"/>
        <v>43342</v>
      </c>
      <c r="IP15" s="49">
        <f t="shared" si="54"/>
        <v>43343</v>
      </c>
      <c r="IQ15" s="49" t="str">
        <f t="shared" si="54"/>
        <v/>
      </c>
      <c r="IR15" s="49" t="str">
        <f t="shared" si="54"/>
        <v/>
      </c>
      <c r="IS15" s="49">
        <f t="shared" si="54"/>
        <v>43346</v>
      </c>
      <c r="IT15" s="49" t="str">
        <f t="shared" si="54"/>
        <v/>
      </c>
      <c r="IU15" s="49">
        <f t="shared" si="54"/>
        <v>43348</v>
      </c>
      <c r="IV15" s="49">
        <f t="shared" si="54"/>
        <v>43349</v>
      </c>
      <c r="IW15" s="49">
        <f t="shared" si="54"/>
        <v>43350</v>
      </c>
      <c r="IX15" s="49" t="str">
        <f t="shared" si="54"/>
        <v/>
      </c>
      <c r="IY15" s="49" t="str">
        <f t="shared" si="54"/>
        <v/>
      </c>
      <c r="IZ15" s="49">
        <f t="shared" si="54"/>
        <v>43353</v>
      </c>
      <c r="JA15" s="49" t="str">
        <f t="shared" si="54"/>
        <v/>
      </c>
      <c r="JB15" s="49">
        <f t="shared" si="54"/>
        <v>43355</v>
      </c>
      <c r="JC15" s="49">
        <f t="shared" si="54"/>
        <v>43356</v>
      </c>
      <c r="JD15" s="49">
        <f t="shared" si="54"/>
        <v>43357</v>
      </c>
      <c r="JE15" s="49" t="str">
        <f t="shared" si="55"/>
        <v/>
      </c>
      <c r="JF15" s="49" t="str">
        <f t="shared" si="55"/>
        <v/>
      </c>
      <c r="JG15" s="49">
        <f t="shared" si="55"/>
        <v>43360</v>
      </c>
      <c r="JH15" s="49" t="str">
        <f t="shared" si="55"/>
        <v/>
      </c>
      <c r="JI15" s="49">
        <f t="shared" si="55"/>
        <v>43362</v>
      </c>
      <c r="JJ15" s="49">
        <f t="shared" si="55"/>
        <v>43363</v>
      </c>
      <c r="JK15" s="49">
        <f t="shared" si="55"/>
        <v>43364</v>
      </c>
      <c r="JL15" s="49" t="str">
        <f t="shared" si="55"/>
        <v/>
      </c>
      <c r="JM15" s="49" t="str">
        <f t="shared" si="55"/>
        <v/>
      </c>
      <c r="JN15" s="49">
        <f t="shared" si="55"/>
        <v>43367</v>
      </c>
      <c r="JO15" s="49" t="str">
        <f t="shared" si="55"/>
        <v/>
      </c>
      <c r="JP15" s="49">
        <f t="shared" si="55"/>
        <v>43369</v>
      </c>
      <c r="JQ15" s="49">
        <f t="shared" si="55"/>
        <v>43370</v>
      </c>
      <c r="JR15" s="49">
        <f t="shared" si="55"/>
        <v>43371</v>
      </c>
      <c r="JS15" s="49" t="str">
        <f t="shared" si="55"/>
        <v/>
      </c>
      <c r="JT15" s="49" t="str">
        <f t="shared" si="47"/>
        <v/>
      </c>
      <c r="JU15" s="49">
        <f t="shared" si="47"/>
        <v>43374</v>
      </c>
      <c r="JV15" s="49" t="str">
        <f t="shared" si="47"/>
        <v/>
      </c>
      <c r="JW15" s="49">
        <f t="shared" si="47"/>
        <v>43376</v>
      </c>
      <c r="JX15" s="49">
        <f t="shared" si="47"/>
        <v>43377</v>
      </c>
      <c r="JY15" s="49">
        <f t="shared" si="47"/>
        <v>43378</v>
      </c>
      <c r="JZ15" s="49" t="str">
        <f t="shared" si="47"/>
        <v/>
      </c>
      <c r="KA15" s="49" t="str">
        <f t="shared" si="47"/>
        <v/>
      </c>
      <c r="KB15" s="49">
        <f t="shared" si="47"/>
        <v>43381</v>
      </c>
      <c r="KC15" s="49" t="str">
        <f t="shared" si="47"/>
        <v/>
      </c>
      <c r="KD15" s="49">
        <f t="shared" si="47"/>
        <v>43383</v>
      </c>
      <c r="KE15" s="49">
        <f t="shared" si="47"/>
        <v>43384</v>
      </c>
      <c r="KF15" s="49">
        <f t="shared" si="47"/>
        <v>43385</v>
      </c>
      <c r="KG15" s="49" t="str">
        <f t="shared" si="47"/>
        <v/>
      </c>
      <c r="KH15" s="49" t="str">
        <f t="shared" si="47"/>
        <v/>
      </c>
      <c r="KI15" s="49">
        <f t="shared" si="47"/>
        <v>43388</v>
      </c>
      <c r="KJ15" s="49" t="str">
        <f t="shared" si="47"/>
        <v/>
      </c>
      <c r="KK15" s="49">
        <f t="shared" si="47"/>
        <v>43390</v>
      </c>
      <c r="KL15" s="49">
        <f t="shared" si="47"/>
        <v>43391</v>
      </c>
      <c r="KM15" s="49">
        <f t="shared" si="47"/>
        <v>43392</v>
      </c>
      <c r="KN15" s="49" t="str">
        <f t="shared" si="47"/>
        <v/>
      </c>
      <c r="KO15" s="49" t="str">
        <f t="shared" si="47"/>
        <v/>
      </c>
      <c r="KP15" s="49">
        <f t="shared" si="47"/>
        <v>43395</v>
      </c>
      <c r="KQ15" s="49" t="str">
        <f t="shared" si="47"/>
        <v/>
      </c>
      <c r="KR15" s="49">
        <f t="shared" si="47"/>
        <v>43397</v>
      </c>
      <c r="KS15" s="49">
        <f t="shared" si="47"/>
        <v>43398</v>
      </c>
      <c r="KT15" s="49">
        <f t="shared" si="47"/>
        <v>43399</v>
      </c>
      <c r="KU15" s="49" t="str">
        <f t="shared" si="47"/>
        <v/>
      </c>
      <c r="KV15" s="49" t="str">
        <f t="shared" si="47"/>
        <v/>
      </c>
      <c r="KW15" s="49">
        <f t="shared" si="47"/>
        <v>43402</v>
      </c>
      <c r="KX15" s="49" t="str">
        <f t="shared" si="47"/>
        <v/>
      </c>
      <c r="KY15" s="49">
        <f t="shared" si="47"/>
        <v>43404</v>
      </c>
      <c r="KZ15" s="49">
        <f t="shared" si="47"/>
        <v>43405</v>
      </c>
      <c r="LA15" s="49">
        <f t="shared" si="47"/>
        <v>43406</v>
      </c>
      <c r="LB15" s="49" t="str">
        <f t="shared" si="47"/>
        <v/>
      </c>
      <c r="LC15" s="49" t="str">
        <f t="shared" si="47"/>
        <v/>
      </c>
      <c r="LD15" s="49">
        <f t="shared" si="47"/>
        <v>43409</v>
      </c>
      <c r="LE15" s="49" t="str">
        <f t="shared" si="47"/>
        <v/>
      </c>
      <c r="LF15" s="49">
        <f t="shared" si="47"/>
        <v>43411</v>
      </c>
      <c r="LG15" s="49">
        <f t="shared" si="47"/>
        <v>43412</v>
      </c>
      <c r="LH15" s="49">
        <f t="shared" si="47"/>
        <v>43413</v>
      </c>
      <c r="LI15" s="49" t="str">
        <f t="shared" si="47"/>
        <v/>
      </c>
      <c r="LJ15" s="49" t="str">
        <f t="shared" si="47"/>
        <v/>
      </c>
      <c r="LK15" s="49">
        <f t="shared" si="47"/>
        <v>43416</v>
      </c>
      <c r="LL15" s="49" t="str">
        <f t="shared" si="47"/>
        <v/>
      </c>
      <c r="LM15" s="49">
        <f t="shared" si="47"/>
        <v>43418</v>
      </c>
      <c r="LN15" s="49">
        <f t="shared" si="47"/>
        <v>43419</v>
      </c>
      <c r="LO15" s="49">
        <f t="shared" si="47"/>
        <v>43420</v>
      </c>
      <c r="LP15" s="49" t="str">
        <f t="shared" si="47"/>
        <v/>
      </c>
      <c r="LQ15" s="49" t="str">
        <f t="shared" si="47"/>
        <v/>
      </c>
      <c r="LR15" s="49">
        <f t="shared" si="47"/>
        <v>43423</v>
      </c>
      <c r="LS15" s="49" t="str">
        <f t="shared" si="47"/>
        <v/>
      </c>
      <c r="LT15" s="49">
        <f t="shared" si="47"/>
        <v>43425</v>
      </c>
      <c r="LU15" s="49">
        <f t="shared" si="47"/>
        <v>43426</v>
      </c>
      <c r="LV15" s="49">
        <f t="shared" si="47"/>
        <v>43427</v>
      </c>
      <c r="LW15" s="49" t="str">
        <f t="shared" si="47"/>
        <v/>
      </c>
      <c r="LX15" s="49" t="str">
        <f t="shared" si="47"/>
        <v/>
      </c>
      <c r="LY15" s="49">
        <f t="shared" si="44"/>
        <v>43430</v>
      </c>
      <c r="LZ15" s="49" t="str">
        <f t="shared" si="44"/>
        <v/>
      </c>
      <c r="MA15" s="49">
        <f t="shared" si="44"/>
        <v>43432</v>
      </c>
      <c r="MB15" s="49">
        <f t="shared" si="44"/>
        <v>43433</v>
      </c>
      <c r="MC15" s="49">
        <f t="shared" si="44"/>
        <v>43434</v>
      </c>
      <c r="MD15" s="49" t="str">
        <f t="shared" si="44"/>
        <v/>
      </c>
      <c r="ME15" s="49" t="str">
        <f t="shared" si="44"/>
        <v/>
      </c>
      <c r="MF15" s="49">
        <f t="shared" si="44"/>
        <v>43437</v>
      </c>
      <c r="MG15" s="49" t="str">
        <f t="shared" ref="MG15:MV30" si="59">IF(OR(MG$2=$B15,MG$2=$C15,MG$2=$D15,MG$2=$E15,MG$2=$F15),MG$1,"")</f>
        <v/>
      </c>
      <c r="MH15" s="49">
        <f t="shared" si="59"/>
        <v>43439</v>
      </c>
      <c r="MI15" s="49">
        <f t="shared" si="59"/>
        <v>43440</v>
      </c>
      <c r="MJ15" s="49">
        <f t="shared" si="59"/>
        <v>43441</v>
      </c>
      <c r="MK15" s="49" t="str">
        <f t="shared" si="59"/>
        <v/>
      </c>
      <c r="ML15" s="49" t="str">
        <f t="shared" si="59"/>
        <v/>
      </c>
      <c r="MM15" s="49">
        <f t="shared" si="59"/>
        <v>43444</v>
      </c>
      <c r="MN15" s="49" t="str">
        <f t="shared" si="59"/>
        <v/>
      </c>
      <c r="MO15" s="49">
        <f t="shared" si="59"/>
        <v>43446</v>
      </c>
      <c r="MP15" s="49">
        <f t="shared" si="59"/>
        <v>43447</v>
      </c>
      <c r="MQ15" s="49">
        <f t="shared" si="59"/>
        <v>43448</v>
      </c>
      <c r="MR15" s="49" t="str">
        <f t="shared" si="59"/>
        <v/>
      </c>
      <c r="MS15" s="49" t="str">
        <f t="shared" si="59"/>
        <v/>
      </c>
      <c r="MT15" s="49">
        <f t="shared" si="59"/>
        <v>43451</v>
      </c>
      <c r="MU15" s="49" t="str">
        <f t="shared" si="59"/>
        <v/>
      </c>
      <c r="MV15" s="49">
        <f t="shared" si="56"/>
        <v>43453</v>
      </c>
      <c r="MW15" s="49">
        <f t="shared" si="56"/>
        <v>43454</v>
      </c>
      <c r="MX15" s="49">
        <f t="shared" si="56"/>
        <v>43455</v>
      </c>
      <c r="MY15" s="49" t="str">
        <f t="shared" si="56"/>
        <v/>
      </c>
      <c r="MZ15" s="49" t="str">
        <f t="shared" si="56"/>
        <v/>
      </c>
      <c r="NA15" s="49">
        <f t="shared" si="56"/>
        <v>43458</v>
      </c>
      <c r="NB15" s="49" t="str">
        <f t="shared" si="56"/>
        <v/>
      </c>
      <c r="NC15" s="49">
        <f t="shared" si="56"/>
        <v>43460</v>
      </c>
      <c r="ND15" s="49">
        <f t="shared" si="56"/>
        <v>43461</v>
      </c>
      <c r="NE15" s="49">
        <f t="shared" si="56"/>
        <v>43462</v>
      </c>
      <c r="NF15" s="49" t="str">
        <f t="shared" si="56"/>
        <v/>
      </c>
      <c r="NG15" s="49" t="str">
        <f t="shared" si="56"/>
        <v/>
      </c>
      <c r="NH15" s="49">
        <f t="shared" si="56"/>
        <v>43465</v>
      </c>
      <c r="NI15" s="49" t="str">
        <f t="shared" si="56"/>
        <v/>
      </c>
      <c r="NJ15" s="49">
        <f t="shared" si="56"/>
        <v>43467</v>
      </c>
      <c r="NK15" s="49">
        <f t="shared" si="56"/>
        <v>43468</v>
      </c>
      <c r="NL15" s="49">
        <f t="shared" si="57"/>
        <v>43469</v>
      </c>
      <c r="NM15" s="49" t="str">
        <f t="shared" si="57"/>
        <v/>
      </c>
      <c r="NN15" s="49" t="str">
        <f t="shared" si="57"/>
        <v/>
      </c>
      <c r="NO15" s="49">
        <f t="shared" si="57"/>
        <v>43472</v>
      </c>
      <c r="NP15" s="49" t="str">
        <f t="shared" si="57"/>
        <v/>
      </c>
      <c r="NQ15" s="49">
        <f t="shared" si="57"/>
        <v>43474</v>
      </c>
      <c r="NR15" s="49">
        <f t="shared" si="57"/>
        <v>43475</v>
      </c>
      <c r="NS15" s="49">
        <f t="shared" si="57"/>
        <v>43476</v>
      </c>
      <c r="NT15" s="49" t="str">
        <f t="shared" si="57"/>
        <v/>
      </c>
      <c r="NU15" s="49" t="str">
        <f t="shared" si="58"/>
        <v/>
      </c>
      <c r="NV15" s="49">
        <f t="shared" si="58"/>
        <v>43479</v>
      </c>
      <c r="NW15" s="49" t="str">
        <f t="shared" si="58"/>
        <v/>
      </c>
      <c r="NX15" s="49">
        <f t="shared" si="58"/>
        <v>43481</v>
      </c>
      <c r="NY15" s="49">
        <f t="shared" si="58"/>
        <v>43482</v>
      </c>
      <c r="NZ15" s="49">
        <f t="shared" si="58"/>
        <v>43483</v>
      </c>
      <c r="OA15" s="49" t="str">
        <f t="shared" si="58"/>
        <v/>
      </c>
      <c r="OB15" s="49" t="str">
        <f t="shared" si="58"/>
        <v/>
      </c>
      <c r="OC15">
        <v>6</v>
      </c>
    </row>
    <row r="16" spans="1:486">
      <c r="A16" s="214" t="s">
        <v>178</v>
      </c>
      <c r="B16" s="215" t="s">
        <v>217</v>
      </c>
      <c r="C16" s="12" t="s">
        <v>228</v>
      </c>
      <c r="D16" s="12" t="s">
        <v>908</v>
      </c>
      <c r="E16" s="12" t="s">
        <v>232</v>
      </c>
      <c r="F16" s="12"/>
      <c r="H16" s="49">
        <f t="shared" si="30"/>
        <v>43101</v>
      </c>
      <c r="I16" s="49">
        <f t="shared" si="30"/>
        <v>43102</v>
      </c>
      <c r="J16" s="49">
        <f t="shared" si="30"/>
        <v>43103</v>
      </c>
      <c r="K16" s="49">
        <f t="shared" si="30"/>
        <v>43104</v>
      </c>
      <c r="L16" s="49" t="str">
        <f t="shared" si="30"/>
        <v/>
      </c>
      <c r="M16" s="49" t="str">
        <f t="shared" si="30"/>
        <v/>
      </c>
      <c r="N16" s="49" t="str">
        <f t="shared" si="30"/>
        <v/>
      </c>
      <c r="O16" s="49">
        <f t="shared" si="30"/>
        <v>43108</v>
      </c>
      <c r="P16" s="49">
        <f t="shared" si="30"/>
        <v>43109</v>
      </c>
      <c r="Q16" s="49">
        <f t="shared" si="30"/>
        <v>43110</v>
      </c>
      <c r="R16" s="49">
        <f t="shared" si="30"/>
        <v>43111</v>
      </c>
      <c r="S16" s="49" t="str">
        <f t="shared" si="30"/>
        <v/>
      </c>
      <c r="T16" s="49" t="str">
        <f t="shared" si="30"/>
        <v/>
      </c>
      <c r="U16" s="49" t="str">
        <f t="shared" si="30"/>
        <v/>
      </c>
      <c r="V16" s="49">
        <f t="shared" si="30"/>
        <v>43115</v>
      </c>
      <c r="W16" s="49">
        <f t="shared" si="30"/>
        <v>43116</v>
      </c>
      <c r="X16" s="49">
        <f t="shared" si="32"/>
        <v>43117</v>
      </c>
      <c r="Y16" s="49">
        <f t="shared" si="32"/>
        <v>43118</v>
      </c>
      <c r="Z16" s="49" t="str">
        <f t="shared" si="32"/>
        <v/>
      </c>
      <c r="AA16" s="49" t="str">
        <f t="shared" si="32"/>
        <v/>
      </c>
      <c r="AB16" s="49" t="str">
        <f t="shared" si="32"/>
        <v/>
      </c>
      <c r="AC16" s="49">
        <f t="shared" si="32"/>
        <v>43122</v>
      </c>
      <c r="AD16" s="49">
        <f t="shared" si="32"/>
        <v>43123</v>
      </c>
      <c r="AE16" s="49">
        <f t="shared" si="32"/>
        <v>43124</v>
      </c>
      <c r="AF16" s="49">
        <f t="shared" si="32"/>
        <v>43125</v>
      </c>
      <c r="AG16" s="49" t="str">
        <f t="shared" si="32"/>
        <v/>
      </c>
      <c r="AH16" s="49" t="str">
        <f t="shared" si="32"/>
        <v/>
      </c>
      <c r="AI16" s="49" t="str">
        <f t="shared" si="32"/>
        <v/>
      </c>
      <c r="AJ16" s="49">
        <f t="shared" si="32"/>
        <v>43129</v>
      </c>
      <c r="AK16" s="49">
        <f t="shared" si="32"/>
        <v>43130</v>
      </c>
      <c r="AL16" s="49">
        <f t="shared" si="32"/>
        <v>43131</v>
      </c>
      <c r="AM16" s="49">
        <f t="shared" si="32"/>
        <v>43132</v>
      </c>
      <c r="AN16" s="49" t="str">
        <f t="shared" si="33"/>
        <v/>
      </c>
      <c r="AO16" s="49" t="str">
        <f t="shared" si="33"/>
        <v/>
      </c>
      <c r="AP16" s="49" t="str">
        <f t="shared" si="33"/>
        <v/>
      </c>
      <c r="AQ16" s="49">
        <f t="shared" si="33"/>
        <v>43136</v>
      </c>
      <c r="AR16" s="49">
        <f t="shared" si="33"/>
        <v>43137</v>
      </c>
      <c r="AS16" s="49">
        <f t="shared" si="33"/>
        <v>43138</v>
      </c>
      <c r="AT16" s="49">
        <f t="shared" si="33"/>
        <v>43139</v>
      </c>
      <c r="AU16" s="49" t="str">
        <f t="shared" si="33"/>
        <v/>
      </c>
      <c r="AV16" s="49" t="str">
        <f t="shared" si="33"/>
        <v/>
      </c>
      <c r="AW16" s="49" t="str">
        <f t="shared" si="33"/>
        <v/>
      </c>
      <c r="AX16" s="49">
        <f t="shared" si="33"/>
        <v>43143</v>
      </c>
      <c r="AY16" s="49">
        <f t="shared" si="33"/>
        <v>43144</v>
      </c>
      <c r="AZ16" s="49">
        <f t="shared" si="33"/>
        <v>43145</v>
      </c>
      <c r="BA16" s="49">
        <f t="shared" si="33"/>
        <v>43146</v>
      </c>
      <c r="BB16" s="49" t="str">
        <f t="shared" si="33"/>
        <v/>
      </c>
      <c r="BC16" s="49" t="str">
        <f t="shared" si="33"/>
        <v/>
      </c>
      <c r="BD16" s="49" t="str">
        <f t="shared" si="34"/>
        <v/>
      </c>
      <c r="BE16" s="49">
        <f t="shared" si="34"/>
        <v>43150</v>
      </c>
      <c r="BF16" s="49">
        <f t="shared" si="34"/>
        <v>43151</v>
      </c>
      <c r="BG16" s="49">
        <f t="shared" si="34"/>
        <v>43152</v>
      </c>
      <c r="BH16" s="49">
        <f t="shared" si="34"/>
        <v>43153</v>
      </c>
      <c r="BI16" s="49" t="str">
        <f t="shared" si="34"/>
        <v/>
      </c>
      <c r="BJ16" s="49" t="str">
        <f t="shared" si="34"/>
        <v/>
      </c>
      <c r="BK16" s="49" t="str">
        <f t="shared" si="34"/>
        <v/>
      </c>
      <c r="BL16" s="49">
        <f t="shared" si="34"/>
        <v>43157</v>
      </c>
      <c r="BM16" s="49">
        <f t="shared" si="34"/>
        <v>43158</v>
      </c>
      <c r="BN16" s="49">
        <f t="shared" si="34"/>
        <v>43159</v>
      </c>
      <c r="BO16" s="49">
        <f t="shared" si="34"/>
        <v>43160</v>
      </c>
      <c r="BP16" s="49" t="str">
        <f t="shared" si="34"/>
        <v/>
      </c>
      <c r="BQ16" s="49" t="str">
        <f t="shared" si="34"/>
        <v/>
      </c>
      <c r="BR16" s="49" t="str">
        <f t="shared" si="34"/>
        <v/>
      </c>
      <c r="BS16" s="49">
        <f t="shared" si="34"/>
        <v>43164</v>
      </c>
      <c r="BT16" s="49">
        <f t="shared" si="31"/>
        <v>43165</v>
      </c>
      <c r="BU16" s="49">
        <f t="shared" si="31"/>
        <v>43166</v>
      </c>
      <c r="BV16" s="49">
        <f t="shared" si="31"/>
        <v>43167</v>
      </c>
      <c r="BW16" s="49" t="str">
        <f t="shared" si="31"/>
        <v/>
      </c>
      <c r="BX16" s="49" t="str">
        <f t="shared" si="31"/>
        <v/>
      </c>
      <c r="BY16" s="49" t="str">
        <f t="shared" si="31"/>
        <v/>
      </c>
      <c r="BZ16" s="49">
        <f t="shared" si="31"/>
        <v>43171</v>
      </c>
      <c r="CA16" s="49">
        <f t="shared" si="31"/>
        <v>43172</v>
      </c>
      <c r="CB16" s="49">
        <f t="shared" si="31"/>
        <v>43173</v>
      </c>
      <c r="CC16" s="49">
        <f t="shared" si="31"/>
        <v>43174</v>
      </c>
      <c r="CD16" s="49" t="str">
        <f t="shared" si="31"/>
        <v/>
      </c>
      <c r="CE16" s="49" t="str">
        <f t="shared" si="31"/>
        <v/>
      </c>
      <c r="CF16" s="49" t="str">
        <f t="shared" si="31"/>
        <v/>
      </c>
      <c r="CG16" s="49">
        <f t="shared" si="31"/>
        <v>43178</v>
      </c>
      <c r="CH16" s="49">
        <f t="shared" si="31"/>
        <v>43179</v>
      </c>
      <c r="CI16" s="49">
        <f t="shared" si="31"/>
        <v>43180</v>
      </c>
      <c r="CJ16" s="49">
        <f t="shared" si="48"/>
        <v>43181</v>
      </c>
      <c r="CK16" s="49" t="str">
        <f t="shared" si="48"/>
        <v/>
      </c>
      <c r="CL16" s="49" t="str">
        <f t="shared" si="48"/>
        <v/>
      </c>
      <c r="CM16" s="49" t="str">
        <f t="shared" si="48"/>
        <v/>
      </c>
      <c r="CN16" s="49">
        <f t="shared" si="48"/>
        <v>43185</v>
      </c>
      <c r="CO16" s="49">
        <f t="shared" si="48"/>
        <v>43186</v>
      </c>
      <c r="CP16" s="49">
        <f t="shared" si="48"/>
        <v>43187</v>
      </c>
      <c r="CQ16" s="49">
        <f t="shared" si="48"/>
        <v>43188</v>
      </c>
      <c r="CR16" s="49" t="str">
        <f t="shared" si="48"/>
        <v/>
      </c>
      <c r="CS16" s="49" t="str">
        <f t="shared" si="48"/>
        <v/>
      </c>
      <c r="CT16" s="49" t="str">
        <f t="shared" si="48"/>
        <v/>
      </c>
      <c r="CU16" s="49">
        <f t="shared" si="48"/>
        <v>43192</v>
      </c>
      <c r="CV16" s="49">
        <f t="shared" si="48"/>
        <v>43193</v>
      </c>
      <c r="CW16" s="49">
        <f t="shared" si="48"/>
        <v>43194</v>
      </c>
      <c r="CX16" s="49">
        <f t="shared" si="48"/>
        <v>43195</v>
      </c>
      <c r="CY16" s="49" t="str">
        <f t="shared" si="48"/>
        <v/>
      </c>
      <c r="CZ16" s="49" t="str">
        <f t="shared" si="49"/>
        <v/>
      </c>
      <c r="DA16" s="49" t="str">
        <f t="shared" si="49"/>
        <v/>
      </c>
      <c r="DB16" s="49">
        <f t="shared" si="49"/>
        <v>43199</v>
      </c>
      <c r="DC16" s="49">
        <f t="shared" si="49"/>
        <v>43200</v>
      </c>
      <c r="DD16" s="49">
        <f t="shared" si="49"/>
        <v>43201</v>
      </c>
      <c r="DE16" s="49">
        <f t="shared" si="49"/>
        <v>43202</v>
      </c>
      <c r="DF16" s="49" t="str">
        <f t="shared" si="49"/>
        <v/>
      </c>
      <c r="DG16" s="49" t="str">
        <f t="shared" si="49"/>
        <v/>
      </c>
      <c r="DH16" s="49" t="str">
        <f t="shared" si="49"/>
        <v/>
      </c>
      <c r="DI16" s="49">
        <f t="shared" si="49"/>
        <v>43206</v>
      </c>
      <c r="DJ16" s="49">
        <f t="shared" si="49"/>
        <v>43207</v>
      </c>
      <c r="DK16" s="49">
        <f t="shared" si="49"/>
        <v>43208</v>
      </c>
      <c r="DL16" s="49">
        <f t="shared" si="49"/>
        <v>43209</v>
      </c>
      <c r="DM16" s="49" t="str">
        <f t="shared" si="49"/>
        <v/>
      </c>
      <c r="DN16" s="49" t="str">
        <f t="shared" si="49"/>
        <v/>
      </c>
      <c r="DO16" s="49" t="str">
        <f t="shared" si="49"/>
        <v/>
      </c>
      <c r="DP16" s="49">
        <f t="shared" si="50"/>
        <v>43213</v>
      </c>
      <c r="DQ16" s="49">
        <f t="shared" si="50"/>
        <v>43214</v>
      </c>
      <c r="DR16" s="49">
        <f t="shared" si="50"/>
        <v>43215</v>
      </c>
      <c r="DS16" s="49">
        <f t="shared" si="50"/>
        <v>43216</v>
      </c>
      <c r="DT16" s="49" t="str">
        <f t="shared" si="50"/>
        <v/>
      </c>
      <c r="DU16" s="49" t="str">
        <f t="shared" si="50"/>
        <v/>
      </c>
      <c r="DV16" s="49" t="str">
        <f t="shared" si="50"/>
        <v/>
      </c>
      <c r="DW16" s="49">
        <f t="shared" si="50"/>
        <v>43220</v>
      </c>
      <c r="DX16" s="49">
        <f t="shared" si="50"/>
        <v>43221</v>
      </c>
      <c r="DY16" s="49">
        <f t="shared" si="50"/>
        <v>43222</v>
      </c>
      <c r="DZ16" s="49">
        <f t="shared" si="50"/>
        <v>43223</v>
      </c>
      <c r="EA16" s="49" t="str">
        <f t="shared" si="50"/>
        <v/>
      </c>
      <c r="EB16" s="49" t="str">
        <f t="shared" si="50"/>
        <v/>
      </c>
      <c r="EC16" s="49" t="str">
        <f t="shared" si="50"/>
        <v/>
      </c>
      <c r="ED16" s="49">
        <f t="shared" si="50"/>
        <v>43227</v>
      </c>
      <c r="EE16" s="49">
        <f t="shared" si="50"/>
        <v>43228</v>
      </c>
      <c r="EF16" s="49">
        <f t="shared" si="51"/>
        <v>43229</v>
      </c>
      <c r="EG16" s="49">
        <f t="shared" si="51"/>
        <v>43230</v>
      </c>
      <c r="EH16" s="49" t="str">
        <f t="shared" si="51"/>
        <v/>
      </c>
      <c r="EI16" s="49" t="str">
        <f t="shared" si="51"/>
        <v/>
      </c>
      <c r="EJ16" s="49" t="str">
        <f t="shared" si="51"/>
        <v/>
      </c>
      <c r="EK16" s="49">
        <f t="shared" si="51"/>
        <v>43234</v>
      </c>
      <c r="EL16" s="49">
        <f t="shared" si="51"/>
        <v>43235</v>
      </c>
      <c r="EM16" s="49">
        <f t="shared" si="51"/>
        <v>43236</v>
      </c>
      <c r="EN16" s="49">
        <f t="shared" si="51"/>
        <v>43237</v>
      </c>
      <c r="EO16" s="49" t="str">
        <f t="shared" si="51"/>
        <v/>
      </c>
      <c r="EP16" s="49" t="str">
        <f t="shared" si="51"/>
        <v/>
      </c>
      <c r="EQ16" s="49" t="str">
        <f t="shared" si="51"/>
        <v/>
      </c>
      <c r="ER16" s="49">
        <f t="shared" si="51"/>
        <v>43241</v>
      </c>
      <c r="ES16" s="49">
        <f t="shared" si="51"/>
        <v>43242</v>
      </c>
      <c r="ET16" s="49">
        <f t="shared" si="51"/>
        <v>43243</v>
      </c>
      <c r="EU16" s="49">
        <f t="shared" si="51"/>
        <v>43244</v>
      </c>
      <c r="EV16" s="49" t="str">
        <f t="shared" si="46"/>
        <v/>
      </c>
      <c r="EW16" s="49" t="str">
        <f t="shared" si="46"/>
        <v/>
      </c>
      <c r="EX16" s="49" t="str">
        <f t="shared" si="46"/>
        <v/>
      </c>
      <c r="EY16" s="49">
        <f t="shared" si="46"/>
        <v>43248</v>
      </c>
      <c r="EZ16" s="49">
        <f t="shared" si="46"/>
        <v>43249</v>
      </c>
      <c r="FA16" s="49">
        <f t="shared" si="46"/>
        <v>43250</v>
      </c>
      <c r="FB16" s="49">
        <f t="shared" si="46"/>
        <v>43251</v>
      </c>
      <c r="FC16" s="49" t="str">
        <f t="shared" si="46"/>
        <v/>
      </c>
      <c r="FD16" s="49" t="str">
        <f t="shared" si="46"/>
        <v/>
      </c>
      <c r="FE16" s="49" t="str">
        <f t="shared" si="46"/>
        <v/>
      </c>
      <c r="FF16" s="49">
        <f t="shared" si="46"/>
        <v>43255</v>
      </c>
      <c r="FG16" s="49">
        <f t="shared" si="46"/>
        <v>43256</v>
      </c>
      <c r="FH16" s="49">
        <f t="shared" si="46"/>
        <v>43257</v>
      </c>
      <c r="FI16" s="49">
        <f t="shared" si="46"/>
        <v>43258</v>
      </c>
      <c r="FJ16" s="49" t="str">
        <f t="shared" si="46"/>
        <v/>
      </c>
      <c r="FK16" s="49" t="str">
        <f t="shared" si="46"/>
        <v/>
      </c>
      <c r="FL16" s="49" t="str">
        <f t="shared" si="46"/>
        <v/>
      </c>
      <c r="FM16" s="49">
        <f t="shared" si="46"/>
        <v>43262</v>
      </c>
      <c r="FN16" s="49">
        <f t="shared" si="46"/>
        <v>43263</v>
      </c>
      <c r="FO16" s="49">
        <f t="shared" si="46"/>
        <v>43264</v>
      </c>
      <c r="FP16" s="49">
        <f t="shared" si="46"/>
        <v>43265</v>
      </c>
      <c r="FQ16" s="49" t="str">
        <f t="shared" si="46"/>
        <v/>
      </c>
      <c r="FR16" s="49" t="str">
        <f t="shared" si="46"/>
        <v/>
      </c>
      <c r="FS16" s="49" t="str">
        <f t="shared" si="46"/>
        <v/>
      </c>
      <c r="FT16" s="49">
        <f t="shared" si="46"/>
        <v>43269</v>
      </c>
      <c r="FU16" s="49">
        <f t="shared" si="46"/>
        <v>43270</v>
      </c>
      <c r="FV16" s="49">
        <f t="shared" si="46"/>
        <v>43271</v>
      </c>
      <c r="FW16" s="49">
        <f t="shared" si="46"/>
        <v>43272</v>
      </c>
      <c r="FX16" s="49" t="str">
        <f t="shared" si="46"/>
        <v/>
      </c>
      <c r="FY16" s="49" t="str">
        <f t="shared" si="46"/>
        <v/>
      </c>
      <c r="FZ16" s="49" t="str">
        <f t="shared" si="46"/>
        <v/>
      </c>
      <c r="GA16" s="49">
        <f t="shared" si="46"/>
        <v>43276</v>
      </c>
      <c r="GB16" s="49">
        <f t="shared" si="46"/>
        <v>43277</v>
      </c>
      <c r="GC16" s="49">
        <f t="shared" si="46"/>
        <v>43278</v>
      </c>
      <c r="GD16" s="49">
        <f t="shared" si="46"/>
        <v>43279</v>
      </c>
      <c r="GE16" s="49" t="str">
        <f t="shared" si="46"/>
        <v/>
      </c>
      <c r="GF16" s="49" t="str">
        <f t="shared" ref="GF16:GU31" si="60">IF(OR(GF$2=$B16,GF$2=$C16,GF$2=$D16,GF$2=$E16,GF$2=$F16),GF$1,"")</f>
        <v/>
      </c>
      <c r="GG16" s="49" t="str">
        <f t="shared" si="60"/>
        <v/>
      </c>
      <c r="GH16" s="49">
        <f t="shared" si="60"/>
        <v>43283</v>
      </c>
      <c r="GI16" s="49">
        <f t="shared" si="60"/>
        <v>43284</v>
      </c>
      <c r="GJ16" s="49">
        <f t="shared" si="60"/>
        <v>43285</v>
      </c>
      <c r="GK16" s="49">
        <f t="shared" si="60"/>
        <v>43286</v>
      </c>
      <c r="GL16" s="49" t="str">
        <f t="shared" si="60"/>
        <v/>
      </c>
      <c r="GM16" s="49" t="str">
        <f t="shared" si="60"/>
        <v/>
      </c>
      <c r="GN16" s="49" t="str">
        <f t="shared" si="60"/>
        <v/>
      </c>
      <c r="GO16" s="49">
        <f t="shared" si="60"/>
        <v>43290</v>
      </c>
      <c r="GP16" s="49">
        <f t="shared" si="60"/>
        <v>43291</v>
      </c>
      <c r="GQ16" s="49">
        <f t="shared" si="60"/>
        <v>43292</v>
      </c>
      <c r="GR16" s="49">
        <f t="shared" si="60"/>
        <v>43293</v>
      </c>
      <c r="GS16" s="49" t="str">
        <f t="shared" si="60"/>
        <v/>
      </c>
      <c r="GT16" s="49" t="str">
        <f t="shared" si="60"/>
        <v/>
      </c>
      <c r="GU16" s="49" t="str">
        <f t="shared" si="60"/>
        <v/>
      </c>
      <c r="GV16" s="49">
        <f t="shared" ref="GV16:HK31" si="61">IF(OR(GV$2=$B16,GV$2=$C16,GV$2=$D16,GV$2=$E16,GV$2=$F16),GV$1,"")</f>
        <v>43297</v>
      </c>
      <c r="GW16" s="49">
        <f t="shared" si="61"/>
        <v>43298</v>
      </c>
      <c r="GX16" s="49">
        <f t="shared" si="61"/>
        <v>43299</v>
      </c>
      <c r="GY16" s="49">
        <f t="shared" si="61"/>
        <v>43300</v>
      </c>
      <c r="GZ16" s="49" t="str">
        <f t="shared" si="61"/>
        <v/>
      </c>
      <c r="HA16" s="49" t="str">
        <f t="shared" si="39"/>
        <v/>
      </c>
      <c r="HB16" s="49" t="str">
        <f t="shared" si="39"/>
        <v/>
      </c>
      <c r="HC16" s="49">
        <f t="shared" si="39"/>
        <v>43304</v>
      </c>
      <c r="HD16" s="49">
        <f t="shared" si="39"/>
        <v>43305</v>
      </c>
      <c r="HE16" s="49">
        <f t="shared" si="39"/>
        <v>43306</v>
      </c>
      <c r="HF16" s="49">
        <f t="shared" si="39"/>
        <v>43307</v>
      </c>
      <c r="HG16" s="49" t="str">
        <f t="shared" si="39"/>
        <v/>
      </c>
      <c r="HH16" s="49" t="str">
        <f t="shared" si="39"/>
        <v/>
      </c>
      <c r="HI16" s="49" t="str">
        <f t="shared" si="52"/>
        <v/>
      </c>
      <c r="HJ16" s="49">
        <f t="shared" si="52"/>
        <v>43311</v>
      </c>
      <c r="HK16" s="49">
        <f t="shared" si="52"/>
        <v>43312</v>
      </c>
      <c r="HL16" s="49">
        <f t="shared" si="52"/>
        <v>43313</v>
      </c>
      <c r="HM16" s="49">
        <f t="shared" si="52"/>
        <v>43314</v>
      </c>
      <c r="HN16" s="49" t="str">
        <f t="shared" si="52"/>
        <v/>
      </c>
      <c r="HO16" s="49" t="str">
        <f t="shared" si="52"/>
        <v/>
      </c>
      <c r="HP16" s="49" t="str">
        <f t="shared" si="52"/>
        <v/>
      </c>
      <c r="HQ16" s="49">
        <f t="shared" si="52"/>
        <v>43318</v>
      </c>
      <c r="HR16" s="49">
        <f t="shared" si="52"/>
        <v>43319</v>
      </c>
      <c r="HS16" s="49">
        <f t="shared" si="52"/>
        <v>43320</v>
      </c>
      <c r="HT16" s="49">
        <f t="shared" si="52"/>
        <v>43321</v>
      </c>
      <c r="HU16" s="49" t="str">
        <f t="shared" si="52"/>
        <v/>
      </c>
      <c r="HV16" s="49" t="str">
        <f t="shared" si="52"/>
        <v/>
      </c>
      <c r="HW16" s="49" t="str">
        <f t="shared" si="52"/>
        <v/>
      </c>
      <c r="HX16" s="49">
        <f t="shared" si="52"/>
        <v>43325</v>
      </c>
      <c r="HY16" s="49">
        <f t="shared" si="53"/>
        <v>43326</v>
      </c>
      <c r="HZ16" s="49">
        <f t="shared" si="53"/>
        <v>43327</v>
      </c>
      <c r="IA16" s="49">
        <f t="shared" si="53"/>
        <v>43328</v>
      </c>
      <c r="IB16" s="49" t="str">
        <f t="shared" si="53"/>
        <v/>
      </c>
      <c r="IC16" s="49" t="str">
        <f t="shared" si="53"/>
        <v/>
      </c>
      <c r="ID16" s="49" t="str">
        <f t="shared" si="53"/>
        <v/>
      </c>
      <c r="IE16" s="49">
        <f t="shared" si="53"/>
        <v>43332</v>
      </c>
      <c r="IF16" s="49">
        <f t="shared" si="53"/>
        <v>43333</v>
      </c>
      <c r="IG16" s="49">
        <f t="shared" si="53"/>
        <v>43334</v>
      </c>
      <c r="IH16" s="49">
        <f t="shared" si="53"/>
        <v>43335</v>
      </c>
      <c r="II16" s="49" t="str">
        <f t="shared" si="53"/>
        <v/>
      </c>
      <c r="IJ16" s="49" t="str">
        <f t="shared" si="53"/>
        <v/>
      </c>
      <c r="IK16" s="49" t="str">
        <f t="shared" si="53"/>
        <v/>
      </c>
      <c r="IL16" s="49">
        <f t="shared" si="53"/>
        <v>43339</v>
      </c>
      <c r="IM16" s="49">
        <f t="shared" si="53"/>
        <v>43340</v>
      </c>
      <c r="IN16" s="49">
        <f t="shared" si="53"/>
        <v>43341</v>
      </c>
      <c r="IO16" s="49">
        <f t="shared" si="54"/>
        <v>43342</v>
      </c>
      <c r="IP16" s="49" t="str">
        <f t="shared" si="54"/>
        <v/>
      </c>
      <c r="IQ16" s="49" t="str">
        <f t="shared" si="54"/>
        <v/>
      </c>
      <c r="IR16" s="49" t="str">
        <f t="shared" si="54"/>
        <v/>
      </c>
      <c r="IS16" s="49">
        <f t="shared" si="54"/>
        <v>43346</v>
      </c>
      <c r="IT16" s="49">
        <f t="shared" si="54"/>
        <v>43347</v>
      </c>
      <c r="IU16" s="49">
        <f t="shared" si="54"/>
        <v>43348</v>
      </c>
      <c r="IV16" s="49">
        <f t="shared" si="54"/>
        <v>43349</v>
      </c>
      <c r="IW16" s="49" t="str">
        <f t="shared" si="54"/>
        <v/>
      </c>
      <c r="IX16" s="49" t="str">
        <f t="shared" si="54"/>
        <v/>
      </c>
      <c r="IY16" s="49" t="str">
        <f t="shared" si="54"/>
        <v/>
      </c>
      <c r="IZ16" s="49">
        <f t="shared" si="54"/>
        <v>43353</v>
      </c>
      <c r="JA16" s="49">
        <f t="shared" si="54"/>
        <v>43354</v>
      </c>
      <c r="JB16" s="49">
        <f t="shared" si="54"/>
        <v>43355</v>
      </c>
      <c r="JC16" s="49">
        <f t="shared" si="54"/>
        <v>43356</v>
      </c>
      <c r="JD16" s="49" t="str">
        <f t="shared" si="54"/>
        <v/>
      </c>
      <c r="JE16" s="49" t="str">
        <f t="shared" si="55"/>
        <v/>
      </c>
      <c r="JF16" s="49" t="str">
        <f t="shared" si="55"/>
        <v/>
      </c>
      <c r="JG16" s="49">
        <f t="shared" si="55"/>
        <v>43360</v>
      </c>
      <c r="JH16" s="49">
        <f t="shared" si="55"/>
        <v>43361</v>
      </c>
      <c r="JI16" s="49">
        <f t="shared" si="55"/>
        <v>43362</v>
      </c>
      <c r="JJ16" s="49">
        <f t="shared" si="55"/>
        <v>43363</v>
      </c>
      <c r="JK16" s="49" t="str">
        <f t="shared" si="55"/>
        <v/>
      </c>
      <c r="JL16" s="49" t="str">
        <f t="shared" si="55"/>
        <v/>
      </c>
      <c r="JM16" s="49" t="str">
        <f t="shared" si="55"/>
        <v/>
      </c>
      <c r="JN16" s="49">
        <f t="shared" si="55"/>
        <v>43367</v>
      </c>
      <c r="JO16" s="49">
        <f t="shared" si="55"/>
        <v>43368</v>
      </c>
      <c r="JP16" s="49">
        <f t="shared" si="55"/>
        <v>43369</v>
      </c>
      <c r="JQ16" s="49">
        <f t="shared" si="55"/>
        <v>43370</v>
      </c>
      <c r="JR16" s="49" t="str">
        <f t="shared" si="55"/>
        <v/>
      </c>
      <c r="JS16" s="49" t="str">
        <f t="shared" si="55"/>
        <v/>
      </c>
      <c r="JT16" s="49" t="str">
        <f t="shared" si="47"/>
        <v/>
      </c>
      <c r="JU16" s="49">
        <f t="shared" si="47"/>
        <v>43374</v>
      </c>
      <c r="JV16" s="49">
        <f t="shared" si="47"/>
        <v>43375</v>
      </c>
      <c r="JW16" s="49">
        <f t="shared" si="47"/>
        <v>43376</v>
      </c>
      <c r="JX16" s="49">
        <f t="shared" si="47"/>
        <v>43377</v>
      </c>
      <c r="JY16" s="49" t="str">
        <f t="shared" si="47"/>
        <v/>
      </c>
      <c r="JZ16" s="49" t="str">
        <f t="shared" si="47"/>
        <v/>
      </c>
      <c r="KA16" s="49" t="str">
        <f t="shared" si="47"/>
        <v/>
      </c>
      <c r="KB16" s="49">
        <f t="shared" si="47"/>
        <v>43381</v>
      </c>
      <c r="KC16" s="49">
        <f t="shared" si="47"/>
        <v>43382</v>
      </c>
      <c r="KD16" s="49">
        <f t="shared" si="47"/>
        <v>43383</v>
      </c>
      <c r="KE16" s="49">
        <f t="shared" si="47"/>
        <v>43384</v>
      </c>
      <c r="KF16" s="49" t="str">
        <f t="shared" si="47"/>
        <v/>
      </c>
      <c r="KG16" s="49" t="str">
        <f t="shared" si="47"/>
        <v/>
      </c>
      <c r="KH16" s="49" t="str">
        <f t="shared" si="47"/>
        <v/>
      </c>
      <c r="KI16" s="49">
        <f t="shared" si="47"/>
        <v>43388</v>
      </c>
      <c r="KJ16" s="49">
        <f t="shared" si="47"/>
        <v>43389</v>
      </c>
      <c r="KK16" s="49">
        <f t="shared" si="47"/>
        <v>43390</v>
      </c>
      <c r="KL16" s="49">
        <f t="shared" si="47"/>
        <v>43391</v>
      </c>
      <c r="KM16" s="49" t="str">
        <f t="shared" si="47"/>
        <v/>
      </c>
      <c r="KN16" s="49" t="str">
        <f t="shared" si="47"/>
        <v/>
      </c>
      <c r="KO16" s="49" t="str">
        <f t="shared" si="47"/>
        <v/>
      </c>
      <c r="KP16" s="49">
        <f t="shared" si="47"/>
        <v>43395</v>
      </c>
      <c r="KQ16" s="49">
        <f t="shared" si="47"/>
        <v>43396</v>
      </c>
      <c r="KR16" s="49">
        <f t="shared" si="47"/>
        <v>43397</v>
      </c>
      <c r="KS16" s="49">
        <f t="shared" si="47"/>
        <v>43398</v>
      </c>
      <c r="KT16" s="49" t="str">
        <f t="shared" si="47"/>
        <v/>
      </c>
      <c r="KU16" s="49" t="str">
        <f t="shared" si="47"/>
        <v/>
      </c>
      <c r="KV16" s="49" t="str">
        <f t="shared" si="47"/>
        <v/>
      </c>
      <c r="KW16" s="49">
        <f t="shared" si="47"/>
        <v>43402</v>
      </c>
      <c r="KX16" s="49">
        <f t="shared" si="47"/>
        <v>43403</v>
      </c>
      <c r="KY16" s="49">
        <f t="shared" si="47"/>
        <v>43404</v>
      </c>
      <c r="KZ16" s="49">
        <f t="shared" si="47"/>
        <v>43405</v>
      </c>
      <c r="LA16" s="49" t="str">
        <f t="shared" si="47"/>
        <v/>
      </c>
      <c r="LB16" s="49" t="str">
        <f t="shared" si="47"/>
        <v/>
      </c>
      <c r="LC16" s="49" t="str">
        <f t="shared" si="47"/>
        <v/>
      </c>
      <c r="LD16" s="49">
        <f t="shared" si="47"/>
        <v>43409</v>
      </c>
      <c r="LE16" s="49">
        <f t="shared" ref="LE16:LT31" si="62">IF(OR(LE$2=$B16,LE$2=$C16,LE$2=$D16,LE$2=$E16,LE$2=$F16),LE$1,"")</f>
        <v>43410</v>
      </c>
      <c r="LF16" s="49">
        <f t="shared" si="62"/>
        <v>43411</v>
      </c>
      <c r="LG16" s="49">
        <f t="shared" si="62"/>
        <v>43412</v>
      </c>
      <c r="LH16" s="49" t="str">
        <f t="shared" si="62"/>
        <v/>
      </c>
      <c r="LI16" s="49" t="str">
        <f t="shared" si="62"/>
        <v/>
      </c>
      <c r="LJ16" s="49" t="str">
        <f t="shared" si="62"/>
        <v/>
      </c>
      <c r="LK16" s="49">
        <f t="shared" si="62"/>
        <v>43416</v>
      </c>
      <c r="LL16" s="49">
        <f t="shared" si="62"/>
        <v>43417</v>
      </c>
      <c r="LM16" s="49">
        <f t="shared" si="62"/>
        <v>43418</v>
      </c>
      <c r="LN16" s="49">
        <f t="shared" si="62"/>
        <v>43419</v>
      </c>
      <c r="LO16" s="49" t="str">
        <f t="shared" si="62"/>
        <v/>
      </c>
      <c r="LP16" s="49" t="str">
        <f t="shared" si="62"/>
        <v/>
      </c>
      <c r="LQ16" s="49" t="str">
        <f t="shared" si="62"/>
        <v/>
      </c>
      <c r="LR16" s="49">
        <f t="shared" si="62"/>
        <v>43423</v>
      </c>
      <c r="LS16" s="49">
        <f t="shared" si="62"/>
        <v>43424</v>
      </c>
      <c r="LT16" s="49">
        <f t="shared" si="62"/>
        <v>43425</v>
      </c>
      <c r="LU16" s="49">
        <f t="shared" ref="LU16:MJ31" si="63">IF(OR(LU$2=$B16,LU$2=$C16,LU$2=$D16,LU$2=$E16,LU$2=$F16),LU$1,"")</f>
        <v>43426</v>
      </c>
      <c r="LV16" s="49" t="str">
        <f t="shared" si="63"/>
        <v/>
      </c>
      <c r="LW16" s="49" t="str">
        <f t="shared" si="63"/>
        <v/>
      </c>
      <c r="LX16" s="49" t="str">
        <f t="shared" si="63"/>
        <v/>
      </c>
      <c r="LY16" s="49">
        <f t="shared" si="44"/>
        <v>43430</v>
      </c>
      <c r="LZ16" s="49">
        <f t="shared" si="44"/>
        <v>43431</v>
      </c>
      <c r="MA16" s="49">
        <f t="shared" si="44"/>
        <v>43432</v>
      </c>
      <c r="MB16" s="49">
        <f t="shared" si="44"/>
        <v>43433</v>
      </c>
      <c r="MC16" s="49" t="str">
        <f t="shared" si="44"/>
        <v/>
      </c>
      <c r="MD16" s="49" t="str">
        <f t="shared" si="44"/>
        <v/>
      </c>
      <c r="ME16" s="49" t="str">
        <f t="shared" si="44"/>
        <v/>
      </c>
      <c r="MF16" s="49">
        <f t="shared" si="44"/>
        <v>43437</v>
      </c>
      <c r="MG16" s="49">
        <f t="shared" si="59"/>
        <v>43438</v>
      </c>
      <c r="MH16" s="49">
        <f t="shared" si="59"/>
        <v>43439</v>
      </c>
      <c r="MI16" s="49">
        <f t="shared" si="59"/>
        <v>43440</v>
      </c>
      <c r="MJ16" s="49" t="str">
        <f t="shared" si="59"/>
        <v/>
      </c>
      <c r="MK16" s="49" t="str">
        <f t="shared" si="59"/>
        <v/>
      </c>
      <c r="ML16" s="49" t="str">
        <f t="shared" si="59"/>
        <v/>
      </c>
      <c r="MM16" s="49">
        <f t="shared" si="59"/>
        <v>43444</v>
      </c>
      <c r="MN16" s="49">
        <f t="shared" si="59"/>
        <v>43445</v>
      </c>
      <c r="MO16" s="49">
        <f t="shared" si="59"/>
        <v>43446</v>
      </c>
      <c r="MP16" s="49">
        <f t="shared" si="59"/>
        <v>43447</v>
      </c>
      <c r="MQ16" s="49" t="str">
        <f t="shared" si="59"/>
        <v/>
      </c>
      <c r="MR16" s="49" t="str">
        <f t="shared" si="59"/>
        <v/>
      </c>
      <c r="MS16" s="49" t="str">
        <f t="shared" si="59"/>
        <v/>
      </c>
      <c r="MT16" s="49">
        <f t="shared" si="59"/>
        <v>43451</v>
      </c>
      <c r="MU16" s="49">
        <f t="shared" si="59"/>
        <v>43452</v>
      </c>
      <c r="MV16" s="49">
        <f t="shared" si="56"/>
        <v>43453</v>
      </c>
      <c r="MW16" s="49">
        <f t="shared" si="56"/>
        <v>43454</v>
      </c>
      <c r="MX16" s="49" t="str">
        <f t="shared" si="56"/>
        <v/>
      </c>
      <c r="MY16" s="49" t="str">
        <f t="shared" si="56"/>
        <v/>
      </c>
      <c r="MZ16" s="49" t="str">
        <f t="shared" si="56"/>
        <v/>
      </c>
      <c r="NA16" s="49">
        <f t="shared" si="56"/>
        <v>43458</v>
      </c>
      <c r="NB16" s="49">
        <f t="shared" si="56"/>
        <v>43459</v>
      </c>
      <c r="NC16" s="49">
        <f t="shared" si="56"/>
        <v>43460</v>
      </c>
      <c r="ND16" s="49">
        <f t="shared" si="56"/>
        <v>43461</v>
      </c>
      <c r="NE16" s="49" t="str">
        <f t="shared" si="56"/>
        <v/>
      </c>
      <c r="NF16" s="49" t="str">
        <f t="shared" si="56"/>
        <v/>
      </c>
      <c r="NG16" s="49" t="str">
        <f t="shared" si="56"/>
        <v/>
      </c>
      <c r="NH16" s="49">
        <f t="shared" si="56"/>
        <v>43465</v>
      </c>
      <c r="NI16" s="49">
        <f t="shared" si="56"/>
        <v>43466</v>
      </c>
      <c r="NJ16" s="49">
        <f t="shared" si="56"/>
        <v>43467</v>
      </c>
      <c r="NK16" s="49">
        <f t="shared" si="56"/>
        <v>43468</v>
      </c>
      <c r="NL16" s="49" t="str">
        <f t="shared" si="57"/>
        <v/>
      </c>
      <c r="NM16" s="49" t="str">
        <f t="shared" si="57"/>
        <v/>
      </c>
      <c r="NN16" s="49" t="str">
        <f t="shared" si="57"/>
        <v/>
      </c>
      <c r="NO16" s="49">
        <f t="shared" si="57"/>
        <v>43472</v>
      </c>
      <c r="NP16" s="49">
        <f t="shared" si="57"/>
        <v>43473</v>
      </c>
      <c r="NQ16" s="49">
        <f t="shared" si="57"/>
        <v>43474</v>
      </c>
      <c r="NR16" s="49">
        <f t="shared" si="57"/>
        <v>43475</v>
      </c>
      <c r="NS16" s="49" t="str">
        <f t="shared" si="57"/>
        <v/>
      </c>
      <c r="NT16" s="49" t="str">
        <f t="shared" si="57"/>
        <v/>
      </c>
      <c r="NU16" s="49" t="str">
        <f t="shared" si="58"/>
        <v/>
      </c>
      <c r="NV16" s="49">
        <f t="shared" si="58"/>
        <v>43479</v>
      </c>
      <c r="NW16" s="49">
        <f t="shared" si="58"/>
        <v>43480</v>
      </c>
      <c r="NX16" s="49">
        <f t="shared" si="58"/>
        <v>43481</v>
      </c>
      <c r="NY16" s="49">
        <f t="shared" si="58"/>
        <v>43482</v>
      </c>
      <c r="NZ16" s="49" t="str">
        <f t="shared" si="58"/>
        <v/>
      </c>
      <c r="OA16" s="49" t="str">
        <f t="shared" si="58"/>
        <v/>
      </c>
      <c r="OB16" s="49" t="str">
        <f t="shared" si="58"/>
        <v/>
      </c>
      <c r="OC16">
        <v>3</v>
      </c>
    </row>
    <row r="17" spans="1:393">
      <c r="A17" s="214" t="s">
        <v>248</v>
      </c>
      <c r="B17" s="215" t="s">
        <v>217</v>
      </c>
      <c r="C17" s="12" t="s">
        <v>228</v>
      </c>
      <c r="D17" s="12" t="s">
        <v>908</v>
      </c>
      <c r="E17" s="12"/>
      <c r="F17" s="12"/>
      <c r="H17" s="49">
        <f t="shared" si="30"/>
        <v>43101</v>
      </c>
      <c r="I17" s="49">
        <f t="shared" si="30"/>
        <v>43102</v>
      </c>
      <c r="J17" s="49">
        <f t="shared" si="30"/>
        <v>43103</v>
      </c>
      <c r="K17" s="49" t="str">
        <f t="shared" si="30"/>
        <v/>
      </c>
      <c r="L17" s="49" t="str">
        <f t="shared" si="30"/>
        <v/>
      </c>
      <c r="M17" s="49" t="str">
        <f t="shared" si="30"/>
        <v/>
      </c>
      <c r="N17" s="49" t="str">
        <f t="shared" si="30"/>
        <v/>
      </c>
      <c r="O17" s="49">
        <f t="shared" si="30"/>
        <v>43108</v>
      </c>
      <c r="P17" s="49">
        <f t="shared" si="30"/>
        <v>43109</v>
      </c>
      <c r="Q17" s="49">
        <f t="shared" si="30"/>
        <v>43110</v>
      </c>
      <c r="R17" s="49" t="str">
        <f t="shared" si="30"/>
        <v/>
      </c>
      <c r="S17" s="49" t="str">
        <f t="shared" si="30"/>
        <v/>
      </c>
      <c r="T17" s="49" t="str">
        <f t="shared" si="30"/>
        <v/>
      </c>
      <c r="U17" s="49" t="str">
        <f t="shared" si="30"/>
        <v/>
      </c>
      <c r="V17" s="49">
        <f t="shared" si="30"/>
        <v>43115</v>
      </c>
      <c r="W17" s="49">
        <f t="shared" si="30"/>
        <v>43116</v>
      </c>
      <c r="X17" s="49">
        <f t="shared" si="32"/>
        <v>43117</v>
      </c>
      <c r="Y17" s="49" t="str">
        <f t="shared" si="32"/>
        <v/>
      </c>
      <c r="Z17" s="49" t="str">
        <f t="shared" si="32"/>
        <v/>
      </c>
      <c r="AA17" s="49" t="str">
        <f t="shared" si="32"/>
        <v/>
      </c>
      <c r="AB17" s="49" t="str">
        <f t="shared" si="32"/>
        <v/>
      </c>
      <c r="AC17" s="49">
        <f t="shared" si="32"/>
        <v>43122</v>
      </c>
      <c r="AD17" s="49">
        <f t="shared" si="32"/>
        <v>43123</v>
      </c>
      <c r="AE17" s="49">
        <f t="shared" si="32"/>
        <v>43124</v>
      </c>
      <c r="AF17" s="49" t="str">
        <f t="shared" si="32"/>
        <v/>
      </c>
      <c r="AG17" s="49" t="str">
        <f t="shared" si="32"/>
        <v/>
      </c>
      <c r="AH17" s="49" t="str">
        <f t="shared" si="32"/>
        <v/>
      </c>
      <c r="AI17" s="49" t="str">
        <f t="shared" si="32"/>
        <v/>
      </c>
      <c r="AJ17" s="49">
        <f t="shared" si="32"/>
        <v>43129</v>
      </c>
      <c r="AK17" s="49">
        <f t="shared" si="32"/>
        <v>43130</v>
      </c>
      <c r="AL17" s="49">
        <f t="shared" si="32"/>
        <v>43131</v>
      </c>
      <c r="AM17" s="49" t="str">
        <f t="shared" si="32"/>
        <v/>
      </c>
      <c r="AN17" s="49" t="str">
        <f t="shared" si="33"/>
        <v/>
      </c>
      <c r="AO17" s="49" t="str">
        <f t="shared" si="33"/>
        <v/>
      </c>
      <c r="AP17" s="49" t="str">
        <f t="shared" si="33"/>
        <v/>
      </c>
      <c r="AQ17" s="49">
        <f t="shared" si="33"/>
        <v>43136</v>
      </c>
      <c r="AR17" s="49">
        <f t="shared" si="33"/>
        <v>43137</v>
      </c>
      <c r="AS17" s="49">
        <f t="shared" si="33"/>
        <v>43138</v>
      </c>
      <c r="AT17" s="49" t="str">
        <f t="shared" si="33"/>
        <v/>
      </c>
      <c r="AU17" s="49" t="str">
        <f t="shared" si="33"/>
        <v/>
      </c>
      <c r="AV17" s="49" t="str">
        <f t="shared" si="33"/>
        <v/>
      </c>
      <c r="AW17" s="49" t="str">
        <f t="shared" si="33"/>
        <v/>
      </c>
      <c r="AX17" s="49">
        <f t="shared" si="33"/>
        <v>43143</v>
      </c>
      <c r="AY17" s="49">
        <f t="shared" si="33"/>
        <v>43144</v>
      </c>
      <c r="AZ17" s="49">
        <f t="shared" si="33"/>
        <v>43145</v>
      </c>
      <c r="BA17" s="49" t="str">
        <f t="shared" si="33"/>
        <v/>
      </c>
      <c r="BB17" s="49" t="str">
        <f t="shared" si="33"/>
        <v/>
      </c>
      <c r="BC17" s="49" t="str">
        <f t="shared" si="33"/>
        <v/>
      </c>
      <c r="BD17" s="49" t="str">
        <f t="shared" si="34"/>
        <v/>
      </c>
      <c r="BE17" s="49">
        <f t="shared" si="34"/>
        <v>43150</v>
      </c>
      <c r="BF17" s="49">
        <f t="shared" si="34"/>
        <v>43151</v>
      </c>
      <c r="BG17" s="49">
        <f t="shared" si="34"/>
        <v>43152</v>
      </c>
      <c r="BH17" s="49" t="str">
        <f t="shared" si="34"/>
        <v/>
      </c>
      <c r="BI17" s="49" t="str">
        <f t="shared" si="34"/>
        <v/>
      </c>
      <c r="BJ17" s="49" t="str">
        <f t="shared" si="34"/>
        <v/>
      </c>
      <c r="BK17" s="49" t="str">
        <f t="shared" si="34"/>
        <v/>
      </c>
      <c r="BL17" s="49">
        <f t="shared" si="34"/>
        <v>43157</v>
      </c>
      <c r="BM17" s="49">
        <f t="shared" si="34"/>
        <v>43158</v>
      </c>
      <c r="BN17" s="49">
        <f t="shared" si="34"/>
        <v>43159</v>
      </c>
      <c r="BO17" s="49" t="str">
        <f t="shared" si="34"/>
        <v/>
      </c>
      <c r="BP17" s="49" t="str">
        <f t="shared" si="34"/>
        <v/>
      </c>
      <c r="BQ17" s="49" t="str">
        <f t="shared" si="34"/>
        <v/>
      </c>
      <c r="BR17" s="49" t="str">
        <f t="shared" si="34"/>
        <v/>
      </c>
      <c r="BS17" s="49">
        <f t="shared" si="34"/>
        <v>43164</v>
      </c>
      <c r="BT17" s="49">
        <f t="shared" si="31"/>
        <v>43165</v>
      </c>
      <c r="BU17" s="49">
        <f t="shared" si="31"/>
        <v>43166</v>
      </c>
      <c r="BV17" s="49" t="str">
        <f t="shared" si="31"/>
        <v/>
      </c>
      <c r="BW17" s="49" t="str">
        <f t="shared" si="31"/>
        <v/>
      </c>
      <c r="BX17" s="49" t="str">
        <f t="shared" si="31"/>
        <v/>
      </c>
      <c r="BY17" s="49" t="str">
        <f t="shared" si="31"/>
        <v/>
      </c>
      <c r="BZ17" s="49">
        <f t="shared" si="31"/>
        <v>43171</v>
      </c>
      <c r="CA17" s="49">
        <f t="shared" si="31"/>
        <v>43172</v>
      </c>
      <c r="CB17" s="49">
        <f t="shared" si="31"/>
        <v>43173</v>
      </c>
      <c r="CC17" s="49" t="str">
        <f t="shared" si="31"/>
        <v/>
      </c>
      <c r="CD17" s="49" t="str">
        <f t="shared" si="31"/>
        <v/>
      </c>
      <c r="CE17" s="49" t="str">
        <f t="shared" si="31"/>
        <v/>
      </c>
      <c r="CF17" s="49" t="str">
        <f t="shared" si="31"/>
        <v/>
      </c>
      <c r="CG17" s="49">
        <f t="shared" si="31"/>
        <v>43178</v>
      </c>
      <c r="CH17" s="49">
        <f t="shared" si="31"/>
        <v>43179</v>
      </c>
      <c r="CI17" s="49">
        <f t="shared" si="31"/>
        <v>43180</v>
      </c>
      <c r="CJ17" s="49" t="str">
        <f t="shared" si="48"/>
        <v/>
      </c>
      <c r="CK17" s="49" t="str">
        <f t="shared" si="48"/>
        <v/>
      </c>
      <c r="CL17" s="49" t="str">
        <f t="shared" si="48"/>
        <v/>
      </c>
      <c r="CM17" s="49" t="str">
        <f t="shared" si="48"/>
        <v/>
      </c>
      <c r="CN17" s="49">
        <f t="shared" si="48"/>
        <v>43185</v>
      </c>
      <c r="CO17" s="49">
        <f t="shared" si="48"/>
        <v>43186</v>
      </c>
      <c r="CP17" s="49">
        <f t="shared" si="48"/>
        <v>43187</v>
      </c>
      <c r="CQ17" s="49" t="str">
        <f t="shared" si="48"/>
        <v/>
      </c>
      <c r="CR17" s="49" t="str">
        <f t="shared" si="48"/>
        <v/>
      </c>
      <c r="CS17" s="49" t="str">
        <f t="shared" si="48"/>
        <v/>
      </c>
      <c r="CT17" s="49" t="str">
        <f t="shared" si="48"/>
        <v/>
      </c>
      <c r="CU17" s="49">
        <f t="shared" si="48"/>
        <v>43192</v>
      </c>
      <c r="CV17" s="49">
        <f t="shared" si="48"/>
        <v>43193</v>
      </c>
      <c r="CW17" s="49">
        <f t="shared" si="48"/>
        <v>43194</v>
      </c>
      <c r="CX17" s="49" t="str">
        <f t="shared" si="48"/>
        <v/>
      </c>
      <c r="CY17" s="49" t="str">
        <f t="shared" si="48"/>
        <v/>
      </c>
      <c r="CZ17" s="49" t="str">
        <f t="shared" si="49"/>
        <v/>
      </c>
      <c r="DA17" s="49" t="str">
        <f t="shared" si="49"/>
        <v/>
      </c>
      <c r="DB17" s="49">
        <f t="shared" si="49"/>
        <v>43199</v>
      </c>
      <c r="DC17" s="49">
        <f t="shared" si="49"/>
        <v>43200</v>
      </c>
      <c r="DD17" s="49">
        <f t="shared" si="49"/>
        <v>43201</v>
      </c>
      <c r="DE17" s="49" t="str">
        <f t="shared" si="49"/>
        <v/>
      </c>
      <c r="DF17" s="49" t="str">
        <f t="shared" si="49"/>
        <v/>
      </c>
      <c r="DG17" s="49" t="str">
        <f t="shared" si="49"/>
        <v/>
      </c>
      <c r="DH17" s="49" t="str">
        <f t="shared" si="49"/>
        <v/>
      </c>
      <c r="DI17" s="49">
        <f t="shared" si="49"/>
        <v>43206</v>
      </c>
      <c r="DJ17" s="49">
        <f t="shared" si="49"/>
        <v>43207</v>
      </c>
      <c r="DK17" s="49">
        <f t="shared" si="49"/>
        <v>43208</v>
      </c>
      <c r="DL17" s="49" t="str">
        <f t="shared" si="49"/>
        <v/>
      </c>
      <c r="DM17" s="49" t="str">
        <f t="shared" si="49"/>
        <v/>
      </c>
      <c r="DN17" s="49" t="str">
        <f t="shared" si="49"/>
        <v/>
      </c>
      <c r="DO17" s="49" t="str">
        <f t="shared" si="49"/>
        <v/>
      </c>
      <c r="DP17" s="49">
        <f t="shared" si="50"/>
        <v>43213</v>
      </c>
      <c r="DQ17" s="49">
        <f t="shared" si="50"/>
        <v>43214</v>
      </c>
      <c r="DR17" s="49">
        <f t="shared" si="50"/>
        <v>43215</v>
      </c>
      <c r="DS17" s="49" t="str">
        <f t="shared" si="50"/>
        <v/>
      </c>
      <c r="DT17" s="49" t="str">
        <f t="shared" si="50"/>
        <v/>
      </c>
      <c r="DU17" s="49" t="str">
        <f t="shared" si="50"/>
        <v/>
      </c>
      <c r="DV17" s="49" t="str">
        <f t="shared" si="50"/>
        <v/>
      </c>
      <c r="DW17" s="49">
        <f t="shared" si="50"/>
        <v>43220</v>
      </c>
      <c r="DX17" s="49">
        <f t="shared" si="50"/>
        <v>43221</v>
      </c>
      <c r="DY17" s="49">
        <f t="shared" si="50"/>
        <v>43222</v>
      </c>
      <c r="DZ17" s="49" t="str">
        <f t="shared" si="50"/>
        <v/>
      </c>
      <c r="EA17" s="49" t="str">
        <f t="shared" si="50"/>
        <v/>
      </c>
      <c r="EB17" s="49" t="str">
        <f t="shared" si="50"/>
        <v/>
      </c>
      <c r="EC17" s="49" t="str">
        <f t="shared" si="50"/>
        <v/>
      </c>
      <c r="ED17" s="49">
        <f t="shared" si="50"/>
        <v>43227</v>
      </c>
      <c r="EE17" s="49">
        <f t="shared" si="50"/>
        <v>43228</v>
      </c>
      <c r="EF17" s="49">
        <f t="shared" si="51"/>
        <v>43229</v>
      </c>
      <c r="EG17" s="49" t="str">
        <f t="shared" si="51"/>
        <v/>
      </c>
      <c r="EH17" s="49" t="str">
        <f t="shared" si="51"/>
        <v/>
      </c>
      <c r="EI17" s="49" t="str">
        <f t="shared" si="51"/>
        <v/>
      </c>
      <c r="EJ17" s="49" t="str">
        <f t="shared" si="51"/>
        <v/>
      </c>
      <c r="EK17" s="49">
        <f t="shared" si="51"/>
        <v>43234</v>
      </c>
      <c r="EL17" s="49">
        <f t="shared" si="51"/>
        <v>43235</v>
      </c>
      <c r="EM17" s="49">
        <f t="shared" si="51"/>
        <v>43236</v>
      </c>
      <c r="EN17" s="49" t="str">
        <f t="shared" si="51"/>
        <v/>
      </c>
      <c r="EO17" s="49" t="str">
        <f t="shared" si="51"/>
        <v/>
      </c>
      <c r="EP17" s="49" t="str">
        <f t="shared" si="51"/>
        <v/>
      </c>
      <c r="EQ17" s="49" t="str">
        <f t="shared" si="51"/>
        <v/>
      </c>
      <c r="ER17" s="49">
        <f t="shared" si="51"/>
        <v>43241</v>
      </c>
      <c r="ES17" s="49">
        <f t="shared" si="51"/>
        <v>43242</v>
      </c>
      <c r="ET17" s="49">
        <f t="shared" si="51"/>
        <v>43243</v>
      </c>
      <c r="EU17" s="49" t="str">
        <f t="shared" si="51"/>
        <v/>
      </c>
      <c r="EV17" s="49" t="str">
        <f t="shared" ref="EV17:FK31" si="64">IF(OR(EV$2=$B17,EV$2=$C17,EV$2=$D17,EV$2=$E17,EV$2=$F17),EV$1,"")</f>
        <v/>
      </c>
      <c r="EW17" s="49" t="str">
        <f t="shared" si="64"/>
        <v/>
      </c>
      <c r="EX17" s="49" t="str">
        <f t="shared" si="64"/>
        <v/>
      </c>
      <c r="EY17" s="49">
        <f t="shared" si="64"/>
        <v>43248</v>
      </c>
      <c r="EZ17" s="49">
        <f t="shared" si="64"/>
        <v>43249</v>
      </c>
      <c r="FA17" s="49">
        <f t="shared" si="64"/>
        <v>43250</v>
      </c>
      <c r="FB17" s="49" t="str">
        <f t="shared" si="64"/>
        <v/>
      </c>
      <c r="FC17" s="49" t="str">
        <f t="shared" si="64"/>
        <v/>
      </c>
      <c r="FD17" s="49" t="str">
        <f t="shared" si="64"/>
        <v/>
      </c>
      <c r="FE17" s="49" t="str">
        <f t="shared" si="64"/>
        <v/>
      </c>
      <c r="FF17" s="49">
        <f t="shared" si="64"/>
        <v>43255</v>
      </c>
      <c r="FG17" s="49">
        <f t="shared" si="64"/>
        <v>43256</v>
      </c>
      <c r="FH17" s="49">
        <f t="shared" si="64"/>
        <v>43257</v>
      </c>
      <c r="FI17" s="49" t="str">
        <f t="shared" si="64"/>
        <v/>
      </c>
      <c r="FJ17" s="49" t="str">
        <f t="shared" si="64"/>
        <v/>
      </c>
      <c r="FK17" s="49" t="str">
        <f t="shared" si="64"/>
        <v/>
      </c>
      <c r="FL17" s="49" t="str">
        <f t="shared" ref="FL17:GA31" si="65">IF(OR(FL$2=$B17,FL$2=$C17,FL$2=$D17,FL$2=$E17,FL$2=$F17),FL$1,"")</f>
        <v/>
      </c>
      <c r="FM17" s="49">
        <f t="shared" si="65"/>
        <v>43262</v>
      </c>
      <c r="FN17" s="49">
        <f t="shared" si="65"/>
        <v>43263</v>
      </c>
      <c r="FO17" s="49">
        <f t="shared" si="65"/>
        <v>43264</v>
      </c>
      <c r="FP17" s="49" t="str">
        <f t="shared" si="65"/>
        <v/>
      </c>
      <c r="FQ17" s="49" t="str">
        <f t="shared" si="65"/>
        <v/>
      </c>
      <c r="FR17" s="49" t="str">
        <f t="shared" si="65"/>
        <v/>
      </c>
      <c r="FS17" s="49" t="str">
        <f t="shared" si="65"/>
        <v/>
      </c>
      <c r="FT17" s="49">
        <f t="shared" si="65"/>
        <v>43269</v>
      </c>
      <c r="FU17" s="49">
        <f t="shared" si="65"/>
        <v>43270</v>
      </c>
      <c r="FV17" s="49">
        <f t="shared" si="65"/>
        <v>43271</v>
      </c>
      <c r="FW17" s="49" t="str">
        <f t="shared" si="65"/>
        <v/>
      </c>
      <c r="FX17" s="49" t="str">
        <f t="shared" si="65"/>
        <v/>
      </c>
      <c r="FY17" s="49" t="str">
        <f t="shared" si="65"/>
        <v/>
      </c>
      <c r="FZ17" s="49" t="str">
        <f t="shared" si="65"/>
        <v/>
      </c>
      <c r="GA17" s="49">
        <f t="shared" si="65"/>
        <v>43276</v>
      </c>
      <c r="GB17" s="49">
        <f t="shared" ref="GB17:GQ31" si="66">IF(OR(GB$2=$B17,GB$2=$C17,GB$2=$D17,GB$2=$E17,GB$2=$F17),GB$1,"")</f>
        <v>43277</v>
      </c>
      <c r="GC17" s="49">
        <f t="shared" si="66"/>
        <v>43278</v>
      </c>
      <c r="GD17" s="49" t="str">
        <f t="shared" si="66"/>
        <v/>
      </c>
      <c r="GE17" s="49" t="str">
        <f t="shared" si="66"/>
        <v/>
      </c>
      <c r="GF17" s="49" t="str">
        <f t="shared" si="66"/>
        <v/>
      </c>
      <c r="GG17" s="49" t="str">
        <f t="shared" si="66"/>
        <v/>
      </c>
      <c r="GH17" s="49">
        <f t="shared" si="66"/>
        <v>43283</v>
      </c>
      <c r="GI17" s="49">
        <f t="shared" si="66"/>
        <v>43284</v>
      </c>
      <c r="GJ17" s="49">
        <f t="shared" si="66"/>
        <v>43285</v>
      </c>
      <c r="GK17" s="49" t="str">
        <f t="shared" si="60"/>
        <v/>
      </c>
      <c r="GL17" s="49" t="str">
        <f t="shared" si="60"/>
        <v/>
      </c>
      <c r="GM17" s="49" t="str">
        <f t="shared" si="60"/>
        <v/>
      </c>
      <c r="GN17" s="49" t="str">
        <f t="shared" si="60"/>
        <v/>
      </c>
      <c r="GO17" s="49">
        <f t="shared" si="60"/>
        <v>43290</v>
      </c>
      <c r="GP17" s="49">
        <f t="shared" si="60"/>
        <v>43291</v>
      </c>
      <c r="GQ17" s="49">
        <f t="shared" si="60"/>
        <v>43292</v>
      </c>
      <c r="GR17" s="49" t="str">
        <f t="shared" si="60"/>
        <v/>
      </c>
      <c r="GS17" s="49" t="str">
        <f t="shared" si="60"/>
        <v/>
      </c>
      <c r="GT17" s="49" t="str">
        <f t="shared" si="60"/>
        <v/>
      </c>
      <c r="GU17" s="49" t="str">
        <f t="shared" si="60"/>
        <v/>
      </c>
      <c r="GV17" s="49">
        <f t="shared" si="61"/>
        <v>43297</v>
      </c>
      <c r="GW17" s="49">
        <f t="shared" si="61"/>
        <v>43298</v>
      </c>
      <c r="GX17" s="49">
        <f t="shared" si="61"/>
        <v>43299</v>
      </c>
      <c r="GY17" s="49" t="str">
        <f t="shared" si="61"/>
        <v/>
      </c>
      <c r="GZ17" s="49" t="str">
        <f t="shared" si="61"/>
        <v/>
      </c>
      <c r="HA17" s="49" t="str">
        <f t="shared" si="39"/>
        <v/>
      </c>
      <c r="HB17" s="49" t="str">
        <f t="shared" si="39"/>
        <v/>
      </c>
      <c r="HC17" s="49">
        <f t="shared" si="39"/>
        <v>43304</v>
      </c>
      <c r="HD17" s="49">
        <f t="shared" si="39"/>
        <v>43305</v>
      </c>
      <c r="HE17" s="49">
        <f t="shared" si="39"/>
        <v>43306</v>
      </c>
      <c r="HF17" s="49" t="str">
        <f t="shared" si="39"/>
        <v/>
      </c>
      <c r="HG17" s="49" t="str">
        <f t="shared" si="39"/>
        <v/>
      </c>
      <c r="HH17" s="49" t="str">
        <f t="shared" si="39"/>
        <v/>
      </c>
      <c r="HI17" s="49" t="str">
        <f t="shared" si="52"/>
        <v/>
      </c>
      <c r="HJ17" s="49">
        <f t="shared" si="52"/>
        <v>43311</v>
      </c>
      <c r="HK17" s="49">
        <f t="shared" si="52"/>
        <v>43312</v>
      </c>
      <c r="HL17" s="49">
        <f t="shared" si="52"/>
        <v>43313</v>
      </c>
      <c r="HM17" s="49" t="str">
        <f t="shared" si="52"/>
        <v/>
      </c>
      <c r="HN17" s="49" t="str">
        <f t="shared" si="52"/>
        <v/>
      </c>
      <c r="HO17" s="49" t="str">
        <f t="shared" si="52"/>
        <v/>
      </c>
      <c r="HP17" s="49" t="str">
        <f t="shared" si="52"/>
        <v/>
      </c>
      <c r="HQ17" s="49">
        <f t="shared" si="52"/>
        <v>43318</v>
      </c>
      <c r="HR17" s="49">
        <f t="shared" si="52"/>
        <v>43319</v>
      </c>
      <c r="HS17" s="49">
        <f t="shared" si="52"/>
        <v>43320</v>
      </c>
      <c r="HT17" s="49" t="str">
        <f t="shared" si="52"/>
        <v/>
      </c>
      <c r="HU17" s="49" t="str">
        <f t="shared" si="52"/>
        <v/>
      </c>
      <c r="HV17" s="49" t="str">
        <f t="shared" si="52"/>
        <v/>
      </c>
      <c r="HW17" s="49" t="str">
        <f t="shared" si="52"/>
        <v/>
      </c>
      <c r="HX17" s="49">
        <f t="shared" si="52"/>
        <v>43325</v>
      </c>
      <c r="HY17" s="49">
        <f t="shared" si="53"/>
        <v>43326</v>
      </c>
      <c r="HZ17" s="49">
        <f t="shared" si="53"/>
        <v>43327</v>
      </c>
      <c r="IA17" s="49" t="str">
        <f t="shared" si="53"/>
        <v/>
      </c>
      <c r="IB17" s="49" t="str">
        <f t="shared" si="53"/>
        <v/>
      </c>
      <c r="IC17" s="49" t="str">
        <f t="shared" si="53"/>
        <v/>
      </c>
      <c r="ID17" s="49" t="str">
        <f t="shared" si="53"/>
        <v/>
      </c>
      <c r="IE17" s="49">
        <f t="shared" si="53"/>
        <v>43332</v>
      </c>
      <c r="IF17" s="49">
        <f t="shared" si="53"/>
        <v>43333</v>
      </c>
      <c r="IG17" s="49">
        <f t="shared" si="53"/>
        <v>43334</v>
      </c>
      <c r="IH17" s="49" t="str">
        <f t="shared" si="53"/>
        <v/>
      </c>
      <c r="II17" s="49" t="str">
        <f t="shared" si="53"/>
        <v/>
      </c>
      <c r="IJ17" s="49" t="str">
        <f t="shared" si="53"/>
        <v/>
      </c>
      <c r="IK17" s="49" t="str">
        <f t="shared" si="53"/>
        <v/>
      </c>
      <c r="IL17" s="49">
        <f t="shared" si="53"/>
        <v>43339</v>
      </c>
      <c r="IM17" s="49">
        <f t="shared" si="53"/>
        <v>43340</v>
      </c>
      <c r="IN17" s="49">
        <f t="shared" si="53"/>
        <v>43341</v>
      </c>
      <c r="IO17" s="49" t="str">
        <f t="shared" si="54"/>
        <v/>
      </c>
      <c r="IP17" s="49" t="str">
        <f t="shared" si="54"/>
        <v/>
      </c>
      <c r="IQ17" s="49" t="str">
        <f t="shared" si="54"/>
        <v/>
      </c>
      <c r="IR17" s="49" t="str">
        <f t="shared" si="54"/>
        <v/>
      </c>
      <c r="IS17" s="49">
        <f t="shared" si="54"/>
        <v>43346</v>
      </c>
      <c r="IT17" s="49">
        <f t="shared" si="54"/>
        <v>43347</v>
      </c>
      <c r="IU17" s="49">
        <f t="shared" si="54"/>
        <v>43348</v>
      </c>
      <c r="IV17" s="49" t="str">
        <f t="shared" si="54"/>
        <v/>
      </c>
      <c r="IW17" s="49" t="str">
        <f t="shared" si="54"/>
        <v/>
      </c>
      <c r="IX17" s="49" t="str">
        <f t="shared" si="54"/>
        <v/>
      </c>
      <c r="IY17" s="49" t="str">
        <f t="shared" si="54"/>
        <v/>
      </c>
      <c r="IZ17" s="49">
        <f t="shared" si="54"/>
        <v>43353</v>
      </c>
      <c r="JA17" s="49">
        <f t="shared" si="54"/>
        <v>43354</v>
      </c>
      <c r="JB17" s="49">
        <f t="shared" si="54"/>
        <v>43355</v>
      </c>
      <c r="JC17" s="49" t="str">
        <f t="shared" si="54"/>
        <v/>
      </c>
      <c r="JD17" s="49" t="str">
        <f t="shared" si="54"/>
        <v/>
      </c>
      <c r="JE17" s="49" t="str">
        <f t="shared" si="55"/>
        <v/>
      </c>
      <c r="JF17" s="49" t="str">
        <f t="shared" si="55"/>
        <v/>
      </c>
      <c r="JG17" s="49">
        <f t="shared" si="55"/>
        <v>43360</v>
      </c>
      <c r="JH17" s="49">
        <f t="shared" si="55"/>
        <v>43361</v>
      </c>
      <c r="JI17" s="49">
        <f t="shared" si="55"/>
        <v>43362</v>
      </c>
      <c r="JJ17" s="49" t="str">
        <f t="shared" si="55"/>
        <v/>
      </c>
      <c r="JK17" s="49" t="str">
        <f t="shared" si="55"/>
        <v/>
      </c>
      <c r="JL17" s="49" t="str">
        <f t="shared" si="55"/>
        <v/>
      </c>
      <c r="JM17" s="49" t="str">
        <f t="shared" si="55"/>
        <v/>
      </c>
      <c r="JN17" s="49">
        <f t="shared" si="55"/>
        <v>43367</v>
      </c>
      <c r="JO17" s="49">
        <f t="shared" si="55"/>
        <v>43368</v>
      </c>
      <c r="JP17" s="49">
        <f t="shared" si="55"/>
        <v>43369</v>
      </c>
      <c r="JQ17" s="49" t="str">
        <f t="shared" si="55"/>
        <v/>
      </c>
      <c r="JR17" s="49" t="str">
        <f t="shared" si="55"/>
        <v/>
      </c>
      <c r="JS17" s="49" t="str">
        <f t="shared" si="55"/>
        <v/>
      </c>
      <c r="JT17" s="49" t="str">
        <f t="shared" si="55"/>
        <v/>
      </c>
      <c r="JU17" s="49">
        <f t="shared" ref="JU17:KJ31" si="67">IF(OR(JU$2=$B17,JU$2=$C17,JU$2=$D17,JU$2=$E17,JU$2=$F17),JU$1,"")</f>
        <v>43374</v>
      </c>
      <c r="JV17" s="49">
        <f t="shared" si="67"/>
        <v>43375</v>
      </c>
      <c r="JW17" s="49">
        <f t="shared" si="67"/>
        <v>43376</v>
      </c>
      <c r="JX17" s="49" t="str">
        <f t="shared" si="67"/>
        <v/>
      </c>
      <c r="JY17" s="49" t="str">
        <f t="shared" si="67"/>
        <v/>
      </c>
      <c r="JZ17" s="49" t="str">
        <f t="shared" si="67"/>
        <v/>
      </c>
      <c r="KA17" s="49" t="str">
        <f t="shared" si="67"/>
        <v/>
      </c>
      <c r="KB17" s="49">
        <f t="shared" si="67"/>
        <v>43381</v>
      </c>
      <c r="KC17" s="49">
        <f t="shared" si="67"/>
        <v>43382</v>
      </c>
      <c r="KD17" s="49">
        <f t="shared" si="67"/>
        <v>43383</v>
      </c>
      <c r="KE17" s="49" t="str">
        <f t="shared" si="67"/>
        <v/>
      </c>
      <c r="KF17" s="49" t="str">
        <f t="shared" si="67"/>
        <v/>
      </c>
      <c r="KG17" s="49" t="str">
        <f t="shared" si="67"/>
        <v/>
      </c>
      <c r="KH17" s="49" t="str">
        <f t="shared" si="67"/>
        <v/>
      </c>
      <c r="KI17" s="49">
        <f t="shared" si="67"/>
        <v>43388</v>
      </c>
      <c r="KJ17" s="49">
        <f t="shared" si="67"/>
        <v>43389</v>
      </c>
      <c r="KK17" s="49">
        <f t="shared" ref="KK17:KZ31" si="68">IF(OR(KK$2=$B17,KK$2=$C17,KK$2=$D17,KK$2=$E17,KK$2=$F17),KK$1,"")</f>
        <v>43390</v>
      </c>
      <c r="KL17" s="49" t="str">
        <f t="shared" si="68"/>
        <v/>
      </c>
      <c r="KM17" s="49" t="str">
        <f t="shared" si="68"/>
        <v/>
      </c>
      <c r="KN17" s="49" t="str">
        <f t="shared" si="68"/>
        <v/>
      </c>
      <c r="KO17" s="49" t="str">
        <f t="shared" si="68"/>
        <v/>
      </c>
      <c r="KP17" s="49">
        <f t="shared" si="68"/>
        <v>43395</v>
      </c>
      <c r="KQ17" s="49">
        <f t="shared" si="68"/>
        <v>43396</v>
      </c>
      <c r="KR17" s="49">
        <f t="shared" si="68"/>
        <v>43397</v>
      </c>
      <c r="KS17" s="49" t="str">
        <f t="shared" si="68"/>
        <v/>
      </c>
      <c r="KT17" s="49" t="str">
        <f t="shared" si="68"/>
        <v/>
      </c>
      <c r="KU17" s="49" t="str">
        <f t="shared" si="68"/>
        <v/>
      </c>
      <c r="KV17" s="49" t="str">
        <f t="shared" si="68"/>
        <v/>
      </c>
      <c r="KW17" s="49">
        <f t="shared" si="68"/>
        <v>43402</v>
      </c>
      <c r="KX17" s="49">
        <f t="shared" si="68"/>
        <v>43403</v>
      </c>
      <c r="KY17" s="49">
        <f t="shared" si="68"/>
        <v>43404</v>
      </c>
      <c r="KZ17" s="49" t="str">
        <f t="shared" si="68"/>
        <v/>
      </c>
      <c r="LA17" s="49" t="str">
        <f t="shared" ref="LA17:LO31" si="69">IF(OR(LA$2=$B17,LA$2=$C17,LA$2=$D17,LA$2=$E17,LA$2=$F17),LA$1,"")</f>
        <v/>
      </c>
      <c r="LB17" s="49" t="str">
        <f t="shared" si="69"/>
        <v/>
      </c>
      <c r="LC17" s="49" t="str">
        <f t="shared" si="69"/>
        <v/>
      </c>
      <c r="LD17" s="49">
        <f t="shared" si="69"/>
        <v>43409</v>
      </c>
      <c r="LE17" s="49">
        <f t="shared" si="69"/>
        <v>43410</v>
      </c>
      <c r="LF17" s="49">
        <f t="shared" si="69"/>
        <v>43411</v>
      </c>
      <c r="LG17" s="49" t="str">
        <f t="shared" si="69"/>
        <v/>
      </c>
      <c r="LH17" s="49" t="str">
        <f t="shared" si="69"/>
        <v/>
      </c>
      <c r="LI17" s="49" t="str">
        <f t="shared" si="62"/>
        <v/>
      </c>
      <c r="LJ17" s="49" t="str">
        <f t="shared" si="62"/>
        <v/>
      </c>
      <c r="LK17" s="49">
        <f t="shared" si="62"/>
        <v>43416</v>
      </c>
      <c r="LL17" s="49">
        <f t="shared" si="62"/>
        <v>43417</v>
      </c>
      <c r="LM17" s="49">
        <f t="shared" si="62"/>
        <v>43418</v>
      </c>
      <c r="LN17" s="49" t="str">
        <f t="shared" si="62"/>
        <v/>
      </c>
      <c r="LO17" s="49" t="str">
        <f t="shared" si="62"/>
        <v/>
      </c>
      <c r="LP17" s="49" t="str">
        <f t="shared" si="62"/>
        <v/>
      </c>
      <c r="LQ17" s="49" t="str">
        <f t="shared" si="62"/>
        <v/>
      </c>
      <c r="LR17" s="49">
        <f t="shared" si="62"/>
        <v>43423</v>
      </c>
      <c r="LS17" s="49">
        <f t="shared" si="62"/>
        <v>43424</v>
      </c>
      <c r="LT17" s="49">
        <f t="shared" si="62"/>
        <v>43425</v>
      </c>
      <c r="LU17" s="49" t="str">
        <f t="shared" si="63"/>
        <v/>
      </c>
      <c r="LV17" s="49" t="str">
        <f t="shared" si="63"/>
        <v/>
      </c>
      <c r="LW17" s="49" t="str">
        <f t="shared" si="63"/>
        <v/>
      </c>
      <c r="LX17" s="49" t="str">
        <f t="shared" si="63"/>
        <v/>
      </c>
      <c r="LY17" s="49">
        <f t="shared" si="44"/>
        <v>43430</v>
      </c>
      <c r="LZ17" s="49">
        <f t="shared" si="44"/>
        <v>43431</v>
      </c>
      <c r="MA17" s="49">
        <f t="shared" si="44"/>
        <v>43432</v>
      </c>
      <c r="MB17" s="49" t="str">
        <f t="shared" si="44"/>
        <v/>
      </c>
      <c r="MC17" s="49" t="str">
        <f t="shared" si="44"/>
        <v/>
      </c>
      <c r="MD17" s="49" t="str">
        <f t="shared" si="44"/>
        <v/>
      </c>
      <c r="ME17" s="49" t="str">
        <f t="shared" si="44"/>
        <v/>
      </c>
      <c r="MF17" s="49">
        <f t="shared" si="44"/>
        <v>43437</v>
      </c>
      <c r="MG17" s="49">
        <f t="shared" si="59"/>
        <v>43438</v>
      </c>
      <c r="MH17" s="49">
        <f t="shared" si="59"/>
        <v>43439</v>
      </c>
      <c r="MI17" s="49" t="str">
        <f t="shared" si="59"/>
        <v/>
      </c>
      <c r="MJ17" s="49" t="str">
        <f t="shared" si="59"/>
        <v/>
      </c>
      <c r="MK17" s="49" t="str">
        <f t="shared" si="59"/>
        <v/>
      </c>
      <c r="ML17" s="49" t="str">
        <f t="shared" si="59"/>
        <v/>
      </c>
      <c r="MM17" s="49">
        <f t="shared" si="59"/>
        <v>43444</v>
      </c>
      <c r="MN17" s="49">
        <f t="shared" si="59"/>
        <v>43445</v>
      </c>
      <c r="MO17" s="49">
        <f t="shared" si="59"/>
        <v>43446</v>
      </c>
      <c r="MP17" s="49" t="str">
        <f t="shared" si="59"/>
        <v/>
      </c>
      <c r="MQ17" s="49" t="str">
        <f t="shared" si="59"/>
        <v/>
      </c>
      <c r="MR17" s="49" t="str">
        <f t="shared" si="59"/>
        <v/>
      </c>
      <c r="MS17" s="49" t="str">
        <f t="shared" si="59"/>
        <v/>
      </c>
      <c r="MT17" s="49">
        <f t="shared" si="59"/>
        <v>43451</v>
      </c>
      <c r="MU17" s="49">
        <f t="shared" si="59"/>
        <v>43452</v>
      </c>
      <c r="MV17" s="49">
        <f t="shared" si="56"/>
        <v>43453</v>
      </c>
      <c r="MW17" s="49" t="str">
        <f t="shared" si="56"/>
        <v/>
      </c>
      <c r="MX17" s="49" t="str">
        <f t="shared" si="56"/>
        <v/>
      </c>
      <c r="MY17" s="49" t="str">
        <f t="shared" si="56"/>
        <v/>
      </c>
      <c r="MZ17" s="49" t="str">
        <f t="shared" si="56"/>
        <v/>
      </c>
      <c r="NA17" s="49">
        <f t="shared" si="56"/>
        <v>43458</v>
      </c>
      <c r="NB17" s="49">
        <f t="shared" si="56"/>
        <v>43459</v>
      </c>
      <c r="NC17" s="49">
        <f t="shared" si="56"/>
        <v>43460</v>
      </c>
      <c r="ND17" s="49" t="str">
        <f t="shared" si="56"/>
        <v/>
      </c>
      <c r="NE17" s="49" t="str">
        <f t="shared" si="56"/>
        <v/>
      </c>
      <c r="NF17" s="49" t="str">
        <f t="shared" si="56"/>
        <v/>
      </c>
      <c r="NG17" s="49" t="str">
        <f t="shared" si="56"/>
        <v/>
      </c>
      <c r="NH17" s="49">
        <f t="shared" si="56"/>
        <v>43465</v>
      </c>
      <c r="NI17" s="49">
        <f t="shared" si="56"/>
        <v>43466</v>
      </c>
      <c r="NJ17" s="49">
        <f t="shared" si="56"/>
        <v>43467</v>
      </c>
      <c r="NK17" s="49" t="str">
        <f t="shared" si="56"/>
        <v/>
      </c>
      <c r="NL17" s="49" t="str">
        <f t="shared" si="57"/>
        <v/>
      </c>
      <c r="NM17" s="49" t="str">
        <f t="shared" si="57"/>
        <v/>
      </c>
      <c r="NN17" s="49" t="str">
        <f t="shared" si="57"/>
        <v/>
      </c>
      <c r="NO17" s="49">
        <f t="shared" si="57"/>
        <v>43472</v>
      </c>
      <c r="NP17" s="49">
        <f t="shared" si="57"/>
        <v>43473</v>
      </c>
      <c r="NQ17" s="49">
        <f t="shared" si="57"/>
        <v>43474</v>
      </c>
      <c r="NR17" s="49" t="str">
        <f t="shared" si="57"/>
        <v/>
      </c>
      <c r="NS17" s="49" t="str">
        <f t="shared" si="57"/>
        <v/>
      </c>
      <c r="NT17" s="49" t="str">
        <f t="shared" si="57"/>
        <v/>
      </c>
      <c r="NU17" s="49" t="str">
        <f t="shared" si="58"/>
        <v/>
      </c>
      <c r="NV17" s="49">
        <f t="shared" si="58"/>
        <v>43479</v>
      </c>
      <c r="NW17" s="49">
        <f t="shared" si="58"/>
        <v>43480</v>
      </c>
      <c r="NX17" s="49">
        <f t="shared" si="58"/>
        <v>43481</v>
      </c>
      <c r="NY17" s="49" t="str">
        <f t="shared" si="58"/>
        <v/>
      </c>
      <c r="NZ17" s="49" t="str">
        <f t="shared" si="58"/>
        <v/>
      </c>
      <c r="OA17" s="49" t="str">
        <f t="shared" si="58"/>
        <v/>
      </c>
      <c r="OB17" s="49" t="str">
        <f t="shared" si="58"/>
        <v/>
      </c>
      <c r="OC17">
        <v>3</v>
      </c>
    </row>
    <row r="18" spans="1:393">
      <c r="A18" s="214" t="s">
        <v>133</v>
      </c>
      <c r="B18" s="215" t="s">
        <v>217</v>
      </c>
      <c r="C18" s="12" t="s">
        <v>228</v>
      </c>
      <c r="D18" s="12" t="s">
        <v>908</v>
      </c>
      <c r="E18" s="12" t="s">
        <v>232</v>
      </c>
      <c r="F18" s="12" t="s">
        <v>230</v>
      </c>
      <c r="H18" s="49">
        <f t="shared" si="30"/>
        <v>43101</v>
      </c>
      <c r="I18" s="49">
        <f t="shared" si="30"/>
        <v>43102</v>
      </c>
      <c r="J18" s="49">
        <f t="shared" si="30"/>
        <v>43103</v>
      </c>
      <c r="K18" s="49">
        <f t="shared" si="30"/>
        <v>43104</v>
      </c>
      <c r="L18" s="49">
        <f t="shared" si="30"/>
        <v>43105</v>
      </c>
      <c r="M18" s="49" t="str">
        <f t="shared" si="30"/>
        <v/>
      </c>
      <c r="N18" s="49" t="str">
        <f t="shared" si="30"/>
        <v/>
      </c>
      <c r="O18" s="49">
        <f t="shared" si="30"/>
        <v>43108</v>
      </c>
      <c r="P18" s="49">
        <f t="shared" si="30"/>
        <v>43109</v>
      </c>
      <c r="Q18" s="49">
        <f t="shared" si="30"/>
        <v>43110</v>
      </c>
      <c r="R18" s="49">
        <f t="shared" si="30"/>
        <v>43111</v>
      </c>
      <c r="S18" s="49">
        <f t="shared" si="30"/>
        <v>43112</v>
      </c>
      <c r="T18" s="49" t="str">
        <f t="shared" si="30"/>
        <v/>
      </c>
      <c r="U18" s="49" t="str">
        <f t="shared" si="30"/>
        <v/>
      </c>
      <c r="V18" s="49">
        <f t="shared" si="30"/>
        <v>43115</v>
      </c>
      <c r="W18" s="49">
        <f t="shared" si="30"/>
        <v>43116</v>
      </c>
      <c r="X18" s="49">
        <f t="shared" si="32"/>
        <v>43117</v>
      </c>
      <c r="Y18" s="49">
        <f t="shared" si="32"/>
        <v>43118</v>
      </c>
      <c r="Z18" s="49">
        <f t="shared" si="32"/>
        <v>43119</v>
      </c>
      <c r="AA18" s="49" t="str">
        <f t="shared" si="32"/>
        <v/>
      </c>
      <c r="AB18" s="49" t="str">
        <f t="shared" si="32"/>
        <v/>
      </c>
      <c r="AC18" s="49">
        <f t="shared" si="32"/>
        <v>43122</v>
      </c>
      <c r="AD18" s="49">
        <f t="shared" si="32"/>
        <v>43123</v>
      </c>
      <c r="AE18" s="49">
        <f t="shared" si="32"/>
        <v>43124</v>
      </c>
      <c r="AF18" s="49">
        <f t="shared" si="32"/>
        <v>43125</v>
      </c>
      <c r="AG18" s="49">
        <f t="shared" si="32"/>
        <v>43126</v>
      </c>
      <c r="AH18" s="49" t="str">
        <f t="shared" si="32"/>
        <v/>
      </c>
      <c r="AI18" s="49" t="str">
        <f t="shared" si="32"/>
        <v/>
      </c>
      <c r="AJ18" s="49">
        <f t="shared" si="32"/>
        <v>43129</v>
      </c>
      <c r="AK18" s="49">
        <f t="shared" si="32"/>
        <v>43130</v>
      </c>
      <c r="AL18" s="49">
        <f t="shared" si="32"/>
        <v>43131</v>
      </c>
      <c r="AM18" s="49">
        <f t="shared" si="32"/>
        <v>43132</v>
      </c>
      <c r="AN18" s="49">
        <f t="shared" si="33"/>
        <v>43133</v>
      </c>
      <c r="AO18" s="49" t="str">
        <f t="shared" si="33"/>
        <v/>
      </c>
      <c r="AP18" s="49" t="str">
        <f t="shared" si="33"/>
        <v/>
      </c>
      <c r="AQ18" s="49">
        <f t="shared" si="33"/>
        <v>43136</v>
      </c>
      <c r="AR18" s="49">
        <f t="shared" si="33"/>
        <v>43137</v>
      </c>
      <c r="AS18" s="49">
        <f t="shared" si="33"/>
        <v>43138</v>
      </c>
      <c r="AT18" s="49">
        <f t="shared" si="33"/>
        <v>43139</v>
      </c>
      <c r="AU18" s="49">
        <f t="shared" si="33"/>
        <v>43140</v>
      </c>
      <c r="AV18" s="49" t="str">
        <f t="shared" si="33"/>
        <v/>
      </c>
      <c r="AW18" s="49" t="str">
        <f t="shared" si="33"/>
        <v/>
      </c>
      <c r="AX18" s="49">
        <f t="shared" si="33"/>
        <v>43143</v>
      </c>
      <c r="AY18" s="49">
        <f t="shared" si="33"/>
        <v>43144</v>
      </c>
      <c r="AZ18" s="49">
        <f t="shared" si="33"/>
        <v>43145</v>
      </c>
      <c r="BA18" s="49">
        <f t="shared" si="33"/>
        <v>43146</v>
      </c>
      <c r="BB18" s="49">
        <f t="shared" si="33"/>
        <v>43147</v>
      </c>
      <c r="BC18" s="49" t="str">
        <f t="shared" si="33"/>
        <v/>
      </c>
      <c r="BD18" s="49" t="str">
        <f t="shared" si="34"/>
        <v/>
      </c>
      <c r="BE18" s="49">
        <f t="shared" si="34"/>
        <v>43150</v>
      </c>
      <c r="BF18" s="49">
        <f t="shared" si="34"/>
        <v>43151</v>
      </c>
      <c r="BG18" s="49">
        <f t="shared" si="34"/>
        <v>43152</v>
      </c>
      <c r="BH18" s="49">
        <f t="shared" si="34"/>
        <v>43153</v>
      </c>
      <c r="BI18" s="49">
        <f t="shared" si="34"/>
        <v>43154</v>
      </c>
      <c r="BJ18" s="49" t="str">
        <f t="shared" si="34"/>
        <v/>
      </c>
      <c r="BK18" s="49" t="str">
        <f t="shared" si="34"/>
        <v/>
      </c>
      <c r="BL18" s="49">
        <f t="shared" si="34"/>
        <v>43157</v>
      </c>
      <c r="BM18" s="49">
        <f t="shared" si="34"/>
        <v>43158</v>
      </c>
      <c r="BN18" s="49">
        <f t="shared" si="34"/>
        <v>43159</v>
      </c>
      <c r="BO18" s="49">
        <f t="shared" si="34"/>
        <v>43160</v>
      </c>
      <c r="BP18" s="49">
        <f t="shared" si="34"/>
        <v>43161</v>
      </c>
      <c r="BQ18" s="49" t="str">
        <f t="shared" si="34"/>
        <v/>
      </c>
      <c r="BR18" s="49" t="str">
        <f t="shared" si="34"/>
        <v/>
      </c>
      <c r="BS18" s="49">
        <f t="shared" si="34"/>
        <v>43164</v>
      </c>
      <c r="BT18" s="49">
        <f t="shared" si="31"/>
        <v>43165</v>
      </c>
      <c r="BU18" s="49">
        <f t="shared" si="31"/>
        <v>43166</v>
      </c>
      <c r="BV18" s="49">
        <f t="shared" si="31"/>
        <v>43167</v>
      </c>
      <c r="BW18" s="49">
        <f t="shared" si="31"/>
        <v>43168</v>
      </c>
      <c r="BX18" s="49" t="str">
        <f t="shared" si="31"/>
        <v/>
      </c>
      <c r="BY18" s="49" t="str">
        <f t="shared" si="31"/>
        <v/>
      </c>
      <c r="BZ18" s="49">
        <f t="shared" si="31"/>
        <v>43171</v>
      </c>
      <c r="CA18" s="49">
        <f t="shared" si="31"/>
        <v>43172</v>
      </c>
      <c r="CB18" s="49">
        <f t="shared" si="31"/>
        <v>43173</v>
      </c>
      <c r="CC18" s="49">
        <f t="shared" si="31"/>
        <v>43174</v>
      </c>
      <c r="CD18" s="49">
        <f t="shared" si="31"/>
        <v>43175</v>
      </c>
      <c r="CE18" s="49" t="str">
        <f t="shared" si="31"/>
        <v/>
      </c>
      <c r="CF18" s="49" t="str">
        <f t="shared" si="31"/>
        <v/>
      </c>
      <c r="CG18" s="49">
        <f t="shared" si="31"/>
        <v>43178</v>
      </c>
      <c r="CH18" s="49">
        <f t="shared" si="31"/>
        <v>43179</v>
      </c>
      <c r="CI18" s="49">
        <f t="shared" si="31"/>
        <v>43180</v>
      </c>
      <c r="CJ18" s="49">
        <f t="shared" si="48"/>
        <v>43181</v>
      </c>
      <c r="CK18" s="49">
        <f t="shared" si="48"/>
        <v>43182</v>
      </c>
      <c r="CL18" s="49" t="str">
        <f t="shared" si="48"/>
        <v/>
      </c>
      <c r="CM18" s="49" t="str">
        <f t="shared" si="48"/>
        <v/>
      </c>
      <c r="CN18" s="49">
        <f t="shared" si="48"/>
        <v>43185</v>
      </c>
      <c r="CO18" s="49">
        <f t="shared" si="48"/>
        <v>43186</v>
      </c>
      <c r="CP18" s="49">
        <f t="shared" si="48"/>
        <v>43187</v>
      </c>
      <c r="CQ18" s="49">
        <f t="shared" si="48"/>
        <v>43188</v>
      </c>
      <c r="CR18" s="49">
        <f t="shared" si="48"/>
        <v>43189</v>
      </c>
      <c r="CS18" s="49" t="str">
        <f t="shared" si="48"/>
        <v/>
      </c>
      <c r="CT18" s="49" t="str">
        <f t="shared" si="48"/>
        <v/>
      </c>
      <c r="CU18" s="49">
        <f t="shared" si="48"/>
        <v>43192</v>
      </c>
      <c r="CV18" s="49">
        <f t="shared" si="48"/>
        <v>43193</v>
      </c>
      <c r="CW18" s="49">
        <f t="shared" si="48"/>
        <v>43194</v>
      </c>
      <c r="CX18" s="49">
        <f t="shared" si="48"/>
        <v>43195</v>
      </c>
      <c r="CY18" s="49">
        <f t="shared" si="48"/>
        <v>43196</v>
      </c>
      <c r="CZ18" s="49" t="str">
        <f t="shared" si="49"/>
        <v/>
      </c>
      <c r="DA18" s="49" t="str">
        <f t="shared" si="49"/>
        <v/>
      </c>
      <c r="DB18" s="49">
        <f t="shared" si="49"/>
        <v>43199</v>
      </c>
      <c r="DC18" s="49">
        <f t="shared" si="49"/>
        <v>43200</v>
      </c>
      <c r="DD18" s="49">
        <f t="shared" si="49"/>
        <v>43201</v>
      </c>
      <c r="DE18" s="49">
        <f t="shared" si="49"/>
        <v>43202</v>
      </c>
      <c r="DF18" s="49">
        <f t="shared" si="49"/>
        <v>43203</v>
      </c>
      <c r="DG18" s="49" t="str">
        <f t="shared" si="49"/>
        <v/>
      </c>
      <c r="DH18" s="49" t="str">
        <f t="shared" si="49"/>
        <v/>
      </c>
      <c r="DI18" s="49">
        <f t="shared" si="49"/>
        <v>43206</v>
      </c>
      <c r="DJ18" s="49">
        <f t="shared" si="49"/>
        <v>43207</v>
      </c>
      <c r="DK18" s="49">
        <f t="shared" si="49"/>
        <v>43208</v>
      </c>
      <c r="DL18" s="49">
        <f t="shared" si="49"/>
        <v>43209</v>
      </c>
      <c r="DM18" s="49">
        <f t="shared" si="49"/>
        <v>43210</v>
      </c>
      <c r="DN18" s="49" t="str">
        <f t="shared" si="49"/>
        <v/>
      </c>
      <c r="DO18" s="49" t="str">
        <f t="shared" si="49"/>
        <v/>
      </c>
      <c r="DP18" s="49">
        <f t="shared" si="50"/>
        <v>43213</v>
      </c>
      <c r="DQ18" s="49">
        <f t="shared" si="50"/>
        <v>43214</v>
      </c>
      <c r="DR18" s="49">
        <f t="shared" si="50"/>
        <v>43215</v>
      </c>
      <c r="DS18" s="49">
        <f t="shared" si="50"/>
        <v>43216</v>
      </c>
      <c r="DT18" s="49">
        <f t="shared" si="50"/>
        <v>43217</v>
      </c>
      <c r="DU18" s="49" t="str">
        <f t="shared" si="50"/>
        <v/>
      </c>
      <c r="DV18" s="49" t="str">
        <f t="shared" si="50"/>
        <v/>
      </c>
      <c r="DW18" s="49">
        <f t="shared" si="50"/>
        <v>43220</v>
      </c>
      <c r="DX18" s="49">
        <f t="shared" si="50"/>
        <v>43221</v>
      </c>
      <c r="DY18" s="49">
        <f t="shared" si="50"/>
        <v>43222</v>
      </c>
      <c r="DZ18" s="49">
        <f t="shared" si="50"/>
        <v>43223</v>
      </c>
      <c r="EA18" s="49">
        <f t="shared" si="50"/>
        <v>43224</v>
      </c>
      <c r="EB18" s="49" t="str">
        <f t="shared" si="50"/>
        <v/>
      </c>
      <c r="EC18" s="49" t="str">
        <f t="shared" si="50"/>
        <v/>
      </c>
      <c r="ED18" s="49">
        <f t="shared" si="50"/>
        <v>43227</v>
      </c>
      <c r="EE18" s="49">
        <f t="shared" si="50"/>
        <v>43228</v>
      </c>
      <c r="EF18" s="49">
        <f t="shared" si="51"/>
        <v>43229</v>
      </c>
      <c r="EG18" s="49">
        <f t="shared" si="51"/>
        <v>43230</v>
      </c>
      <c r="EH18" s="49">
        <f t="shared" si="51"/>
        <v>43231</v>
      </c>
      <c r="EI18" s="49" t="str">
        <f t="shared" si="51"/>
        <v/>
      </c>
      <c r="EJ18" s="49" t="str">
        <f t="shared" si="51"/>
        <v/>
      </c>
      <c r="EK18" s="49">
        <f t="shared" si="51"/>
        <v>43234</v>
      </c>
      <c r="EL18" s="49">
        <f t="shared" si="51"/>
        <v>43235</v>
      </c>
      <c r="EM18" s="49">
        <f t="shared" si="51"/>
        <v>43236</v>
      </c>
      <c r="EN18" s="49">
        <f t="shared" si="51"/>
        <v>43237</v>
      </c>
      <c r="EO18" s="49">
        <f t="shared" si="51"/>
        <v>43238</v>
      </c>
      <c r="EP18" s="49" t="str">
        <f t="shared" si="51"/>
        <v/>
      </c>
      <c r="EQ18" s="49" t="str">
        <f t="shared" si="51"/>
        <v/>
      </c>
      <c r="ER18" s="49">
        <f t="shared" si="51"/>
        <v>43241</v>
      </c>
      <c r="ES18" s="49">
        <f t="shared" si="51"/>
        <v>43242</v>
      </c>
      <c r="ET18" s="49">
        <f t="shared" si="51"/>
        <v>43243</v>
      </c>
      <c r="EU18" s="49">
        <f t="shared" si="51"/>
        <v>43244</v>
      </c>
      <c r="EV18" s="49">
        <f t="shared" si="64"/>
        <v>43245</v>
      </c>
      <c r="EW18" s="49" t="str">
        <f t="shared" si="64"/>
        <v/>
      </c>
      <c r="EX18" s="49" t="str">
        <f t="shared" si="64"/>
        <v/>
      </c>
      <c r="EY18" s="49">
        <f t="shared" si="64"/>
        <v>43248</v>
      </c>
      <c r="EZ18" s="49">
        <f t="shared" si="64"/>
        <v>43249</v>
      </c>
      <c r="FA18" s="49">
        <f t="shared" si="64"/>
        <v>43250</v>
      </c>
      <c r="FB18" s="49">
        <f t="shared" si="64"/>
        <v>43251</v>
      </c>
      <c r="FC18" s="49">
        <f t="shared" si="64"/>
        <v>43252</v>
      </c>
      <c r="FD18" s="49" t="str">
        <f t="shared" si="64"/>
        <v/>
      </c>
      <c r="FE18" s="49" t="str">
        <f t="shared" si="64"/>
        <v/>
      </c>
      <c r="FF18" s="49">
        <f t="shared" si="64"/>
        <v>43255</v>
      </c>
      <c r="FG18" s="49">
        <f t="shared" si="64"/>
        <v>43256</v>
      </c>
      <c r="FH18" s="49">
        <f t="shared" si="64"/>
        <v>43257</v>
      </c>
      <c r="FI18" s="49">
        <f t="shared" si="64"/>
        <v>43258</v>
      </c>
      <c r="FJ18" s="49">
        <f t="shared" si="64"/>
        <v>43259</v>
      </c>
      <c r="FK18" s="49" t="str">
        <f t="shared" si="64"/>
        <v/>
      </c>
      <c r="FL18" s="49" t="str">
        <f t="shared" si="65"/>
        <v/>
      </c>
      <c r="FM18" s="49">
        <f t="shared" si="65"/>
        <v>43262</v>
      </c>
      <c r="FN18" s="49">
        <f t="shared" si="65"/>
        <v>43263</v>
      </c>
      <c r="FO18" s="49">
        <f t="shared" si="65"/>
        <v>43264</v>
      </c>
      <c r="FP18" s="49">
        <f t="shared" si="65"/>
        <v>43265</v>
      </c>
      <c r="FQ18" s="49">
        <f t="shared" si="65"/>
        <v>43266</v>
      </c>
      <c r="FR18" s="49" t="str">
        <f t="shared" si="65"/>
        <v/>
      </c>
      <c r="FS18" s="49" t="str">
        <f t="shared" si="65"/>
        <v/>
      </c>
      <c r="FT18" s="49">
        <f t="shared" si="65"/>
        <v>43269</v>
      </c>
      <c r="FU18" s="49">
        <f t="shared" si="65"/>
        <v>43270</v>
      </c>
      <c r="FV18" s="49">
        <f t="shared" si="65"/>
        <v>43271</v>
      </c>
      <c r="FW18" s="49">
        <f t="shared" si="65"/>
        <v>43272</v>
      </c>
      <c r="FX18" s="49">
        <f t="shared" si="65"/>
        <v>43273</v>
      </c>
      <c r="FY18" s="49" t="str">
        <f t="shared" si="65"/>
        <v/>
      </c>
      <c r="FZ18" s="49" t="str">
        <f t="shared" si="65"/>
        <v/>
      </c>
      <c r="GA18" s="49">
        <f t="shared" si="65"/>
        <v>43276</v>
      </c>
      <c r="GB18" s="49">
        <f t="shared" si="66"/>
        <v>43277</v>
      </c>
      <c r="GC18" s="49">
        <f t="shared" si="66"/>
        <v>43278</v>
      </c>
      <c r="GD18" s="49">
        <f t="shared" si="66"/>
        <v>43279</v>
      </c>
      <c r="GE18" s="49">
        <f t="shared" si="66"/>
        <v>43280</v>
      </c>
      <c r="GF18" s="49" t="str">
        <f t="shared" si="66"/>
        <v/>
      </c>
      <c r="GG18" s="49" t="str">
        <f t="shared" si="66"/>
        <v/>
      </c>
      <c r="GH18" s="49">
        <f t="shared" si="66"/>
        <v>43283</v>
      </c>
      <c r="GI18" s="49">
        <f t="shared" si="66"/>
        <v>43284</v>
      </c>
      <c r="GJ18" s="49">
        <f t="shared" si="66"/>
        <v>43285</v>
      </c>
      <c r="GK18" s="49">
        <f t="shared" si="60"/>
        <v>43286</v>
      </c>
      <c r="GL18" s="49">
        <f t="shared" si="60"/>
        <v>43287</v>
      </c>
      <c r="GM18" s="49" t="str">
        <f t="shared" si="60"/>
        <v/>
      </c>
      <c r="GN18" s="49" t="str">
        <f t="shared" si="60"/>
        <v/>
      </c>
      <c r="GO18" s="49">
        <f t="shared" si="60"/>
        <v>43290</v>
      </c>
      <c r="GP18" s="49">
        <f t="shared" si="60"/>
        <v>43291</v>
      </c>
      <c r="GQ18" s="49">
        <f t="shared" si="60"/>
        <v>43292</v>
      </c>
      <c r="GR18" s="49">
        <f t="shared" si="60"/>
        <v>43293</v>
      </c>
      <c r="GS18" s="49">
        <f t="shared" si="60"/>
        <v>43294</v>
      </c>
      <c r="GT18" s="49" t="str">
        <f t="shared" si="60"/>
        <v/>
      </c>
      <c r="GU18" s="49" t="str">
        <f t="shared" si="60"/>
        <v/>
      </c>
      <c r="GV18" s="49">
        <f t="shared" si="61"/>
        <v>43297</v>
      </c>
      <c r="GW18" s="49">
        <f t="shared" si="61"/>
        <v>43298</v>
      </c>
      <c r="GX18" s="49">
        <f t="shared" si="61"/>
        <v>43299</v>
      </c>
      <c r="GY18" s="49">
        <f t="shared" si="61"/>
        <v>43300</v>
      </c>
      <c r="GZ18" s="49">
        <f t="shared" si="61"/>
        <v>43301</v>
      </c>
      <c r="HA18" s="49" t="str">
        <f t="shared" si="39"/>
        <v/>
      </c>
      <c r="HB18" s="49" t="str">
        <f t="shared" si="39"/>
        <v/>
      </c>
      <c r="HC18" s="49">
        <f t="shared" si="39"/>
        <v>43304</v>
      </c>
      <c r="HD18" s="49">
        <f t="shared" si="39"/>
        <v>43305</v>
      </c>
      <c r="HE18" s="49">
        <f t="shared" si="39"/>
        <v>43306</v>
      </c>
      <c r="HF18" s="49">
        <f t="shared" si="39"/>
        <v>43307</v>
      </c>
      <c r="HG18" s="49">
        <f t="shared" si="39"/>
        <v>43308</v>
      </c>
      <c r="HH18" s="49" t="str">
        <f t="shared" si="39"/>
        <v/>
      </c>
      <c r="HI18" s="49" t="str">
        <f t="shared" si="52"/>
        <v/>
      </c>
      <c r="HJ18" s="49">
        <f t="shared" si="52"/>
        <v>43311</v>
      </c>
      <c r="HK18" s="49">
        <f t="shared" si="52"/>
        <v>43312</v>
      </c>
      <c r="HL18" s="49">
        <f t="shared" si="52"/>
        <v>43313</v>
      </c>
      <c r="HM18" s="49">
        <f t="shared" si="52"/>
        <v>43314</v>
      </c>
      <c r="HN18" s="49">
        <f t="shared" si="52"/>
        <v>43315</v>
      </c>
      <c r="HO18" s="49" t="str">
        <f t="shared" si="52"/>
        <v/>
      </c>
      <c r="HP18" s="49" t="str">
        <f t="shared" si="52"/>
        <v/>
      </c>
      <c r="HQ18" s="49">
        <f t="shared" si="52"/>
        <v>43318</v>
      </c>
      <c r="HR18" s="49">
        <f t="shared" si="52"/>
        <v>43319</v>
      </c>
      <c r="HS18" s="49">
        <f t="shared" si="52"/>
        <v>43320</v>
      </c>
      <c r="HT18" s="49">
        <f t="shared" si="52"/>
        <v>43321</v>
      </c>
      <c r="HU18" s="49">
        <f t="shared" si="52"/>
        <v>43322</v>
      </c>
      <c r="HV18" s="49" t="str">
        <f t="shared" si="52"/>
        <v/>
      </c>
      <c r="HW18" s="49" t="str">
        <f t="shared" si="52"/>
        <v/>
      </c>
      <c r="HX18" s="49">
        <f t="shared" si="52"/>
        <v>43325</v>
      </c>
      <c r="HY18" s="49">
        <f t="shared" si="53"/>
        <v>43326</v>
      </c>
      <c r="HZ18" s="49">
        <f t="shared" si="53"/>
        <v>43327</v>
      </c>
      <c r="IA18" s="49">
        <f t="shared" si="53"/>
        <v>43328</v>
      </c>
      <c r="IB18" s="49">
        <f t="shared" si="53"/>
        <v>43329</v>
      </c>
      <c r="IC18" s="49" t="str">
        <f t="shared" si="53"/>
        <v/>
      </c>
      <c r="ID18" s="49" t="str">
        <f t="shared" si="53"/>
        <v/>
      </c>
      <c r="IE18" s="49">
        <f t="shared" si="53"/>
        <v>43332</v>
      </c>
      <c r="IF18" s="49">
        <f t="shared" si="53"/>
        <v>43333</v>
      </c>
      <c r="IG18" s="49">
        <f t="shared" si="53"/>
        <v>43334</v>
      </c>
      <c r="IH18" s="49">
        <f t="shared" si="53"/>
        <v>43335</v>
      </c>
      <c r="II18" s="49">
        <f t="shared" si="53"/>
        <v>43336</v>
      </c>
      <c r="IJ18" s="49" t="str">
        <f t="shared" si="53"/>
        <v/>
      </c>
      <c r="IK18" s="49" t="str">
        <f t="shared" si="53"/>
        <v/>
      </c>
      <c r="IL18" s="49">
        <f t="shared" si="53"/>
        <v>43339</v>
      </c>
      <c r="IM18" s="49">
        <f t="shared" si="53"/>
        <v>43340</v>
      </c>
      <c r="IN18" s="49">
        <f t="shared" si="53"/>
        <v>43341</v>
      </c>
      <c r="IO18" s="49">
        <f t="shared" si="54"/>
        <v>43342</v>
      </c>
      <c r="IP18" s="49">
        <f t="shared" si="54"/>
        <v>43343</v>
      </c>
      <c r="IQ18" s="49" t="str">
        <f t="shared" si="54"/>
        <v/>
      </c>
      <c r="IR18" s="49" t="str">
        <f t="shared" si="54"/>
        <v/>
      </c>
      <c r="IS18" s="49">
        <f t="shared" si="54"/>
        <v>43346</v>
      </c>
      <c r="IT18" s="49">
        <f t="shared" si="54"/>
        <v>43347</v>
      </c>
      <c r="IU18" s="49">
        <f t="shared" si="54"/>
        <v>43348</v>
      </c>
      <c r="IV18" s="49">
        <f t="shared" si="54"/>
        <v>43349</v>
      </c>
      <c r="IW18" s="49">
        <f t="shared" si="54"/>
        <v>43350</v>
      </c>
      <c r="IX18" s="49" t="str">
        <f t="shared" si="54"/>
        <v/>
      </c>
      <c r="IY18" s="49" t="str">
        <f t="shared" si="54"/>
        <v/>
      </c>
      <c r="IZ18" s="49">
        <f t="shared" si="54"/>
        <v>43353</v>
      </c>
      <c r="JA18" s="49">
        <f t="shared" si="54"/>
        <v>43354</v>
      </c>
      <c r="JB18" s="49">
        <f t="shared" si="54"/>
        <v>43355</v>
      </c>
      <c r="JC18" s="49">
        <f t="shared" si="54"/>
        <v>43356</v>
      </c>
      <c r="JD18" s="49">
        <f t="shared" si="54"/>
        <v>43357</v>
      </c>
      <c r="JE18" s="49" t="str">
        <f t="shared" si="55"/>
        <v/>
      </c>
      <c r="JF18" s="49" t="str">
        <f t="shared" si="55"/>
        <v/>
      </c>
      <c r="JG18" s="49">
        <f t="shared" si="55"/>
        <v>43360</v>
      </c>
      <c r="JH18" s="49">
        <f t="shared" si="55"/>
        <v>43361</v>
      </c>
      <c r="JI18" s="49">
        <f t="shared" si="55"/>
        <v>43362</v>
      </c>
      <c r="JJ18" s="49">
        <f t="shared" si="55"/>
        <v>43363</v>
      </c>
      <c r="JK18" s="49">
        <f t="shared" si="55"/>
        <v>43364</v>
      </c>
      <c r="JL18" s="49" t="str">
        <f t="shared" si="55"/>
        <v/>
      </c>
      <c r="JM18" s="49" t="str">
        <f t="shared" si="55"/>
        <v/>
      </c>
      <c r="JN18" s="49">
        <f t="shared" si="55"/>
        <v>43367</v>
      </c>
      <c r="JO18" s="49">
        <f t="shared" si="55"/>
        <v>43368</v>
      </c>
      <c r="JP18" s="49">
        <f t="shared" si="55"/>
        <v>43369</v>
      </c>
      <c r="JQ18" s="49">
        <f t="shared" si="55"/>
        <v>43370</v>
      </c>
      <c r="JR18" s="49">
        <f t="shared" si="55"/>
        <v>43371</v>
      </c>
      <c r="JS18" s="49" t="str">
        <f t="shared" si="55"/>
        <v/>
      </c>
      <c r="JT18" s="49" t="str">
        <f t="shared" si="55"/>
        <v/>
      </c>
      <c r="JU18" s="49">
        <f t="shared" si="67"/>
        <v>43374</v>
      </c>
      <c r="JV18" s="49">
        <f t="shared" si="67"/>
        <v>43375</v>
      </c>
      <c r="JW18" s="49">
        <f t="shared" si="67"/>
        <v>43376</v>
      </c>
      <c r="JX18" s="49">
        <f t="shared" si="67"/>
        <v>43377</v>
      </c>
      <c r="JY18" s="49">
        <f t="shared" si="67"/>
        <v>43378</v>
      </c>
      <c r="JZ18" s="49" t="str">
        <f t="shared" si="67"/>
        <v/>
      </c>
      <c r="KA18" s="49" t="str">
        <f t="shared" si="67"/>
        <v/>
      </c>
      <c r="KB18" s="49">
        <f t="shared" si="67"/>
        <v>43381</v>
      </c>
      <c r="KC18" s="49">
        <f t="shared" si="67"/>
        <v>43382</v>
      </c>
      <c r="KD18" s="49">
        <f t="shared" si="67"/>
        <v>43383</v>
      </c>
      <c r="KE18" s="49">
        <f t="shared" si="67"/>
        <v>43384</v>
      </c>
      <c r="KF18" s="49">
        <f t="shared" si="67"/>
        <v>43385</v>
      </c>
      <c r="KG18" s="49" t="str">
        <f t="shared" si="67"/>
        <v/>
      </c>
      <c r="KH18" s="49" t="str">
        <f t="shared" si="67"/>
        <v/>
      </c>
      <c r="KI18" s="49">
        <f t="shared" si="67"/>
        <v>43388</v>
      </c>
      <c r="KJ18" s="49">
        <f t="shared" si="67"/>
        <v>43389</v>
      </c>
      <c r="KK18" s="49">
        <f t="shared" si="68"/>
        <v>43390</v>
      </c>
      <c r="KL18" s="49">
        <f t="shared" si="68"/>
        <v>43391</v>
      </c>
      <c r="KM18" s="49">
        <f t="shared" si="68"/>
        <v>43392</v>
      </c>
      <c r="KN18" s="49" t="str">
        <f t="shared" si="68"/>
        <v/>
      </c>
      <c r="KO18" s="49" t="str">
        <f t="shared" si="68"/>
        <v/>
      </c>
      <c r="KP18" s="49">
        <f t="shared" si="68"/>
        <v>43395</v>
      </c>
      <c r="KQ18" s="49">
        <f t="shared" si="68"/>
        <v>43396</v>
      </c>
      <c r="KR18" s="49">
        <f t="shared" si="68"/>
        <v>43397</v>
      </c>
      <c r="KS18" s="49">
        <f t="shared" si="68"/>
        <v>43398</v>
      </c>
      <c r="KT18" s="49">
        <f t="shared" si="68"/>
        <v>43399</v>
      </c>
      <c r="KU18" s="49" t="str">
        <f t="shared" si="68"/>
        <v/>
      </c>
      <c r="KV18" s="49" t="str">
        <f t="shared" si="68"/>
        <v/>
      </c>
      <c r="KW18" s="49">
        <f t="shared" si="68"/>
        <v>43402</v>
      </c>
      <c r="KX18" s="49">
        <f t="shared" si="68"/>
        <v>43403</v>
      </c>
      <c r="KY18" s="49">
        <f t="shared" si="68"/>
        <v>43404</v>
      </c>
      <c r="KZ18" s="49">
        <f t="shared" si="68"/>
        <v>43405</v>
      </c>
      <c r="LA18" s="49">
        <f t="shared" si="69"/>
        <v>43406</v>
      </c>
      <c r="LB18" s="49" t="str">
        <f t="shared" si="69"/>
        <v/>
      </c>
      <c r="LC18" s="49" t="str">
        <f t="shared" si="69"/>
        <v/>
      </c>
      <c r="LD18" s="49">
        <f t="shared" si="69"/>
        <v>43409</v>
      </c>
      <c r="LE18" s="49">
        <f t="shared" si="69"/>
        <v>43410</v>
      </c>
      <c r="LF18" s="49">
        <f t="shared" si="69"/>
        <v>43411</v>
      </c>
      <c r="LG18" s="49">
        <f t="shared" si="69"/>
        <v>43412</v>
      </c>
      <c r="LH18" s="49">
        <f t="shared" si="69"/>
        <v>43413</v>
      </c>
      <c r="LI18" s="49" t="str">
        <f t="shared" si="62"/>
        <v/>
      </c>
      <c r="LJ18" s="49" t="str">
        <f t="shared" si="62"/>
        <v/>
      </c>
      <c r="LK18" s="49">
        <f t="shared" si="62"/>
        <v>43416</v>
      </c>
      <c r="LL18" s="49">
        <f t="shared" si="62"/>
        <v>43417</v>
      </c>
      <c r="LM18" s="49">
        <f t="shared" si="62"/>
        <v>43418</v>
      </c>
      <c r="LN18" s="49">
        <f t="shared" si="62"/>
        <v>43419</v>
      </c>
      <c r="LO18" s="49">
        <f t="shared" si="62"/>
        <v>43420</v>
      </c>
      <c r="LP18" s="49" t="str">
        <f t="shared" si="62"/>
        <v/>
      </c>
      <c r="LQ18" s="49" t="str">
        <f t="shared" si="62"/>
        <v/>
      </c>
      <c r="LR18" s="49">
        <f t="shared" si="62"/>
        <v>43423</v>
      </c>
      <c r="LS18" s="49">
        <f t="shared" si="62"/>
        <v>43424</v>
      </c>
      <c r="LT18" s="49">
        <f t="shared" si="62"/>
        <v>43425</v>
      </c>
      <c r="LU18" s="49">
        <f t="shared" si="63"/>
        <v>43426</v>
      </c>
      <c r="LV18" s="49">
        <f t="shared" si="63"/>
        <v>43427</v>
      </c>
      <c r="LW18" s="49" t="str">
        <f t="shared" si="63"/>
        <v/>
      </c>
      <c r="LX18" s="49" t="str">
        <f t="shared" si="63"/>
        <v/>
      </c>
      <c r="LY18" s="49">
        <f t="shared" si="44"/>
        <v>43430</v>
      </c>
      <c r="LZ18" s="49">
        <f t="shared" si="44"/>
        <v>43431</v>
      </c>
      <c r="MA18" s="49">
        <f t="shared" si="44"/>
        <v>43432</v>
      </c>
      <c r="MB18" s="49">
        <f t="shared" si="44"/>
        <v>43433</v>
      </c>
      <c r="MC18" s="49">
        <f t="shared" si="44"/>
        <v>43434</v>
      </c>
      <c r="MD18" s="49" t="str">
        <f t="shared" si="44"/>
        <v/>
      </c>
      <c r="ME18" s="49" t="str">
        <f t="shared" si="44"/>
        <v/>
      </c>
      <c r="MF18" s="49">
        <f t="shared" si="44"/>
        <v>43437</v>
      </c>
      <c r="MG18" s="49">
        <f t="shared" si="59"/>
        <v>43438</v>
      </c>
      <c r="MH18" s="49">
        <f t="shared" si="59"/>
        <v>43439</v>
      </c>
      <c r="MI18" s="49">
        <f t="shared" si="59"/>
        <v>43440</v>
      </c>
      <c r="MJ18" s="49">
        <f t="shared" si="59"/>
        <v>43441</v>
      </c>
      <c r="MK18" s="49" t="str">
        <f t="shared" si="59"/>
        <v/>
      </c>
      <c r="ML18" s="49" t="str">
        <f t="shared" si="59"/>
        <v/>
      </c>
      <c r="MM18" s="49">
        <f t="shared" si="59"/>
        <v>43444</v>
      </c>
      <c r="MN18" s="49">
        <f t="shared" si="59"/>
        <v>43445</v>
      </c>
      <c r="MO18" s="49">
        <f t="shared" si="59"/>
        <v>43446</v>
      </c>
      <c r="MP18" s="49">
        <f t="shared" si="59"/>
        <v>43447</v>
      </c>
      <c r="MQ18" s="49">
        <f t="shared" si="59"/>
        <v>43448</v>
      </c>
      <c r="MR18" s="49" t="str">
        <f t="shared" si="59"/>
        <v/>
      </c>
      <c r="MS18" s="49" t="str">
        <f t="shared" si="59"/>
        <v/>
      </c>
      <c r="MT18" s="49">
        <f t="shared" si="59"/>
        <v>43451</v>
      </c>
      <c r="MU18" s="49">
        <f t="shared" si="59"/>
        <v>43452</v>
      </c>
      <c r="MV18" s="49">
        <f t="shared" si="56"/>
        <v>43453</v>
      </c>
      <c r="MW18" s="49">
        <f t="shared" si="56"/>
        <v>43454</v>
      </c>
      <c r="MX18" s="49">
        <f t="shared" si="56"/>
        <v>43455</v>
      </c>
      <c r="MY18" s="49" t="str">
        <f t="shared" si="56"/>
        <v/>
      </c>
      <c r="MZ18" s="49" t="str">
        <f t="shared" si="56"/>
        <v/>
      </c>
      <c r="NA18" s="49">
        <f t="shared" si="56"/>
        <v>43458</v>
      </c>
      <c r="NB18" s="49">
        <f t="shared" si="56"/>
        <v>43459</v>
      </c>
      <c r="NC18" s="49">
        <f t="shared" si="56"/>
        <v>43460</v>
      </c>
      <c r="ND18" s="49">
        <f t="shared" si="56"/>
        <v>43461</v>
      </c>
      <c r="NE18" s="49">
        <f t="shared" si="56"/>
        <v>43462</v>
      </c>
      <c r="NF18" s="49" t="str">
        <f t="shared" si="56"/>
        <v/>
      </c>
      <c r="NG18" s="49" t="str">
        <f t="shared" si="56"/>
        <v/>
      </c>
      <c r="NH18" s="49">
        <f t="shared" si="56"/>
        <v>43465</v>
      </c>
      <c r="NI18" s="49">
        <f t="shared" si="56"/>
        <v>43466</v>
      </c>
      <c r="NJ18" s="49">
        <f t="shared" si="56"/>
        <v>43467</v>
      </c>
      <c r="NK18" s="49">
        <f t="shared" si="56"/>
        <v>43468</v>
      </c>
      <c r="NL18" s="49">
        <f t="shared" si="57"/>
        <v>43469</v>
      </c>
      <c r="NM18" s="49" t="str">
        <f t="shared" si="57"/>
        <v/>
      </c>
      <c r="NN18" s="49" t="str">
        <f t="shared" si="57"/>
        <v/>
      </c>
      <c r="NO18" s="49">
        <f t="shared" si="57"/>
        <v>43472</v>
      </c>
      <c r="NP18" s="49">
        <f t="shared" si="57"/>
        <v>43473</v>
      </c>
      <c r="NQ18" s="49">
        <f t="shared" si="57"/>
        <v>43474</v>
      </c>
      <c r="NR18" s="49">
        <f t="shared" si="57"/>
        <v>43475</v>
      </c>
      <c r="NS18" s="49">
        <f t="shared" si="57"/>
        <v>43476</v>
      </c>
      <c r="NT18" s="49" t="str">
        <f t="shared" si="57"/>
        <v/>
      </c>
      <c r="NU18" s="49" t="str">
        <f t="shared" si="58"/>
        <v/>
      </c>
      <c r="NV18" s="49">
        <f t="shared" si="58"/>
        <v>43479</v>
      </c>
      <c r="NW18" s="49">
        <f t="shared" si="58"/>
        <v>43480</v>
      </c>
      <c r="NX18" s="49">
        <f t="shared" si="58"/>
        <v>43481</v>
      </c>
      <c r="NY18" s="49">
        <f t="shared" si="58"/>
        <v>43482</v>
      </c>
      <c r="NZ18" s="49">
        <f t="shared" si="58"/>
        <v>43483</v>
      </c>
      <c r="OA18" s="49" t="str">
        <f t="shared" si="58"/>
        <v/>
      </c>
      <c r="OB18" s="49" t="str">
        <f t="shared" si="58"/>
        <v/>
      </c>
      <c r="OC18">
        <v>3</v>
      </c>
    </row>
    <row r="19" spans="1:393">
      <c r="A19" s="214" t="s">
        <v>217</v>
      </c>
      <c r="B19" s="215" t="s">
        <v>217</v>
      </c>
      <c r="C19" s="12" t="s">
        <v>908</v>
      </c>
      <c r="D19" s="12" t="s">
        <v>230</v>
      </c>
      <c r="E19" s="12" t="s">
        <v>41</v>
      </c>
      <c r="F19" s="12"/>
      <c r="H19" s="49">
        <f t="shared" si="30"/>
        <v>43101</v>
      </c>
      <c r="I19" s="49" t="str">
        <f t="shared" si="30"/>
        <v/>
      </c>
      <c r="J19" s="49">
        <f t="shared" si="30"/>
        <v>43103</v>
      </c>
      <c r="K19" s="49" t="str">
        <f t="shared" si="30"/>
        <v/>
      </c>
      <c r="L19" s="49">
        <f t="shared" si="30"/>
        <v>43105</v>
      </c>
      <c r="M19" s="49" t="str">
        <f t="shared" si="30"/>
        <v/>
      </c>
      <c r="N19" s="49">
        <f t="shared" si="30"/>
        <v>43107</v>
      </c>
      <c r="O19" s="49">
        <f t="shared" si="30"/>
        <v>43108</v>
      </c>
      <c r="P19" s="49" t="str">
        <f t="shared" si="30"/>
        <v/>
      </c>
      <c r="Q19" s="49">
        <f t="shared" si="30"/>
        <v>43110</v>
      </c>
      <c r="R19" s="49" t="str">
        <f t="shared" si="30"/>
        <v/>
      </c>
      <c r="S19" s="49">
        <f t="shared" si="30"/>
        <v>43112</v>
      </c>
      <c r="T19" s="49" t="str">
        <f t="shared" si="30"/>
        <v/>
      </c>
      <c r="U19" s="49">
        <f t="shared" si="30"/>
        <v>43114</v>
      </c>
      <c r="V19" s="49">
        <f t="shared" si="30"/>
        <v>43115</v>
      </c>
      <c r="W19" s="49" t="str">
        <f t="shared" si="30"/>
        <v/>
      </c>
      <c r="X19" s="49">
        <f t="shared" si="32"/>
        <v>43117</v>
      </c>
      <c r="Y19" s="49" t="str">
        <f t="shared" si="32"/>
        <v/>
      </c>
      <c r="Z19" s="49">
        <f t="shared" si="32"/>
        <v>43119</v>
      </c>
      <c r="AA19" s="49" t="str">
        <f t="shared" si="32"/>
        <v/>
      </c>
      <c r="AB19" s="49">
        <f t="shared" si="32"/>
        <v>43121</v>
      </c>
      <c r="AC19" s="49">
        <f t="shared" si="32"/>
        <v>43122</v>
      </c>
      <c r="AD19" s="49" t="str">
        <f t="shared" si="32"/>
        <v/>
      </c>
      <c r="AE19" s="49">
        <f t="shared" si="32"/>
        <v>43124</v>
      </c>
      <c r="AF19" s="49" t="str">
        <f t="shared" si="32"/>
        <v/>
      </c>
      <c r="AG19" s="49">
        <f t="shared" si="32"/>
        <v>43126</v>
      </c>
      <c r="AH19" s="49" t="str">
        <f t="shared" si="32"/>
        <v/>
      </c>
      <c r="AI19" s="49">
        <f t="shared" si="32"/>
        <v>43128</v>
      </c>
      <c r="AJ19" s="49">
        <f t="shared" si="32"/>
        <v>43129</v>
      </c>
      <c r="AK19" s="49" t="str">
        <f t="shared" si="32"/>
        <v/>
      </c>
      <c r="AL19" s="49">
        <f t="shared" si="32"/>
        <v>43131</v>
      </c>
      <c r="AM19" s="49" t="str">
        <f t="shared" si="32"/>
        <v/>
      </c>
      <c r="AN19" s="49">
        <f t="shared" si="33"/>
        <v>43133</v>
      </c>
      <c r="AO19" s="49" t="str">
        <f t="shared" si="33"/>
        <v/>
      </c>
      <c r="AP19" s="49">
        <f t="shared" si="33"/>
        <v>43135</v>
      </c>
      <c r="AQ19" s="49">
        <f t="shared" si="33"/>
        <v>43136</v>
      </c>
      <c r="AR19" s="49" t="str">
        <f t="shared" si="33"/>
        <v/>
      </c>
      <c r="AS19" s="49">
        <f t="shared" si="33"/>
        <v>43138</v>
      </c>
      <c r="AT19" s="49" t="str">
        <f t="shared" si="33"/>
        <v/>
      </c>
      <c r="AU19" s="49">
        <f t="shared" si="33"/>
        <v>43140</v>
      </c>
      <c r="AV19" s="49" t="str">
        <f t="shared" si="33"/>
        <v/>
      </c>
      <c r="AW19" s="49">
        <f t="shared" si="33"/>
        <v>43142</v>
      </c>
      <c r="AX19" s="49">
        <f t="shared" si="33"/>
        <v>43143</v>
      </c>
      <c r="AY19" s="49" t="str">
        <f t="shared" si="33"/>
        <v/>
      </c>
      <c r="AZ19" s="49">
        <f t="shared" si="33"/>
        <v>43145</v>
      </c>
      <c r="BA19" s="49" t="str">
        <f t="shared" si="33"/>
        <v/>
      </c>
      <c r="BB19" s="49">
        <f t="shared" si="33"/>
        <v>43147</v>
      </c>
      <c r="BC19" s="49" t="str">
        <f t="shared" si="33"/>
        <v/>
      </c>
      <c r="BD19" s="49">
        <f t="shared" si="34"/>
        <v>43149</v>
      </c>
      <c r="BE19" s="49">
        <f t="shared" si="34"/>
        <v>43150</v>
      </c>
      <c r="BF19" s="49" t="str">
        <f t="shared" si="34"/>
        <v/>
      </c>
      <c r="BG19" s="49">
        <f t="shared" si="34"/>
        <v>43152</v>
      </c>
      <c r="BH19" s="49" t="str">
        <f t="shared" si="34"/>
        <v/>
      </c>
      <c r="BI19" s="49">
        <f t="shared" si="34"/>
        <v>43154</v>
      </c>
      <c r="BJ19" s="49" t="str">
        <f t="shared" si="34"/>
        <v/>
      </c>
      <c r="BK19" s="49">
        <f t="shared" si="34"/>
        <v>43156</v>
      </c>
      <c r="BL19" s="49">
        <f t="shared" si="34"/>
        <v>43157</v>
      </c>
      <c r="BM19" s="49" t="str">
        <f t="shared" si="34"/>
        <v/>
      </c>
      <c r="BN19" s="49">
        <f t="shared" si="34"/>
        <v>43159</v>
      </c>
      <c r="BO19" s="49" t="str">
        <f t="shared" si="34"/>
        <v/>
      </c>
      <c r="BP19" s="49">
        <f t="shared" si="34"/>
        <v>43161</v>
      </c>
      <c r="BQ19" s="49" t="str">
        <f t="shared" si="34"/>
        <v/>
      </c>
      <c r="BR19" s="49">
        <f t="shared" si="34"/>
        <v>43163</v>
      </c>
      <c r="BS19" s="49">
        <f t="shared" si="34"/>
        <v>43164</v>
      </c>
      <c r="BT19" s="49" t="str">
        <f t="shared" si="31"/>
        <v/>
      </c>
      <c r="BU19" s="49">
        <f t="shared" si="31"/>
        <v>43166</v>
      </c>
      <c r="BV19" s="49" t="str">
        <f t="shared" si="31"/>
        <v/>
      </c>
      <c r="BW19" s="49">
        <f t="shared" si="31"/>
        <v>43168</v>
      </c>
      <c r="BX19" s="49" t="str">
        <f t="shared" si="31"/>
        <v/>
      </c>
      <c r="BY19" s="49">
        <f t="shared" si="31"/>
        <v>43170</v>
      </c>
      <c r="BZ19" s="49">
        <f t="shared" si="31"/>
        <v>43171</v>
      </c>
      <c r="CA19" s="49" t="str">
        <f t="shared" si="31"/>
        <v/>
      </c>
      <c r="CB19" s="49">
        <f t="shared" si="31"/>
        <v>43173</v>
      </c>
      <c r="CC19" s="49" t="str">
        <f t="shared" si="31"/>
        <v/>
      </c>
      <c r="CD19" s="49">
        <f t="shared" si="31"/>
        <v>43175</v>
      </c>
      <c r="CE19" s="49" t="str">
        <f t="shared" si="31"/>
        <v/>
      </c>
      <c r="CF19" s="49">
        <f t="shared" si="31"/>
        <v>43177</v>
      </c>
      <c r="CG19" s="49">
        <f t="shared" si="31"/>
        <v>43178</v>
      </c>
      <c r="CH19" s="49" t="str">
        <f t="shared" si="31"/>
        <v/>
      </c>
      <c r="CI19" s="49">
        <f t="shared" si="31"/>
        <v>43180</v>
      </c>
      <c r="CJ19" s="49" t="str">
        <f t="shared" si="48"/>
        <v/>
      </c>
      <c r="CK19" s="49">
        <f t="shared" si="48"/>
        <v>43182</v>
      </c>
      <c r="CL19" s="49" t="str">
        <f t="shared" si="48"/>
        <v/>
      </c>
      <c r="CM19" s="49">
        <f t="shared" si="48"/>
        <v>43184</v>
      </c>
      <c r="CN19" s="49">
        <f t="shared" si="48"/>
        <v>43185</v>
      </c>
      <c r="CO19" s="49" t="str">
        <f t="shared" si="48"/>
        <v/>
      </c>
      <c r="CP19" s="49">
        <f t="shared" si="48"/>
        <v>43187</v>
      </c>
      <c r="CQ19" s="49" t="str">
        <f t="shared" si="48"/>
        <v/>
      </c>
      <c r="CR19" s="49">
        <f t="shared" si="48"/>
        <v>43189</v>
      </c>
      <c r="CS19" s="49" t="str">
        <f t="shared" si="48"/>
        <v/>
      </c>
      <c r="CT19" s="49">
        <f t="shared" si="48"/>
        <v>43191</v>
      </c>
      <c r="CU19" s="49">
        <f t="shared" si="48"/>
        <v>43192</v>
      </c>
      <c r="CV19" s="49" t="str">
        <f t="shared" si="48"/>
        <v/>
      </c>
      <c r="CW19" s="49">
        <f t="shared" si="48"/>
        <v>43194</v>
      </c>
      <c r="CX19" s="49" t="str">
        <f t="shared" si="48"/>
        <v/>
      </c>
      <c r="CY19" s="49">
        <f t="shared" si="48"/>
        <v>43196</v>
      </c>
      <c r="CZ19" s="49" t="str">
        <f t="shared" si="49"/>
        <v/>
      </c>
      <c r="DA19" s="49">
        <f t="shared" si="49"/>
        <v>43198</v>
      </c>
      <c r="DB19" s="49">
        <f t="shared" si="49"/>
        <v>43199</v>
      </c>
      <c r="DC19" s="49" t="str">
        <f t="shared" si="49"/>
        <v/>
      </c>
      <c r="DD19" s="49">
        <f t="shared" si="49"/>
        <v>43201</v>
      </c>
      <c r="DE19" s="49" t="str">
        <f t="shared" si="49"/>
        <v/>
      </c>
      <c r="DF19" s="49">
        <f t="shared" si="49"/>
        <v>43203</v>
      </c>
      <c r="DG19" s="49" t="str">
        <f t="shared" si="49"/>
        <v/>
      </c>
      <c r="DH19" s="49">
        <f t="shared" si="49"/>
        <v>43205</v>
      </c>
      <c r="DI19" s="49">
        <f t="shared" si="49"/>
        <v>43206</v>
      </c>
      <c r="DJ19" s="49" t="str">
        <f t="shared" si="49"/>
        <v/>
      </c>
      <c r="DK19" s="49">
        <f t="shared" si="49"/>
        <v>43208</v>
      </c>
      <c r="DL19" s="49" t="str">
        <f t="shared" si="49"/>
        <v/>
      </c>
      <c r="DM19" s="49">
        <f t="shared" si="49"/>
        <v>43210</v>
      </c>
      <c r="DN19" s="49" t="str">
        <f t="shared" si="49"/>
        <v/>
      </c>
      <c r="DO19" s="49">
        <f t="shared" si="49"/>
        <v>43212</v>
      </c>
      <c r="DP19" s="49">
        <f t="shared" si="50"/>
        <v>43213</v>
      </c>
      <c r="DQ19" s="49" t="str">
        <f t="shared" si="50"/>
        <v/>
      </c>
      <c r="DR19" s="49">
        <f t="shared" si="50"/>
        <v>43215</v>
      </c>
      <c r="DS19" s="49" t="str">
        <f t="shared" si="50"/>
        <v/>
      </c>
      <c r="DT19" s="49">
        <f t="shared" si="50"/>
        <v>43217</v>
      </c>
      <c r="DU19" s="49" t="str">
        <f t="shared" si="50"/>
        <v/>
      </c>
      <c r="DV19" s="49">
        <f t="shared" si="50"/>
        <v>43219</v>
      </c>
      <c r="DW19" s="49">
        <f t="shared" si="50"/>
        <v>43220</v>
      </c>
      <c r="DX19" s="49" t="str">
        <f t="shared" si="50"/>
        <v/>
      </c>
      <c r="DY19" s="49">
        <f t="shared" si="50"/>
        <v>43222</v>
      </c>
      <c r="DZ19" s="49" t="str">
        <f t="shared" si="50"/>
        <v/>
      </c>
      <c r="EA19" s="49">
        <f t="shared" si="50"/>
        <v>43224</v>
      </c>
      <c r="EB19" s="49" t="str">
        <f t="shared" si="50"/>
        <v/>
      </c>
      <c r="EC19" s="49">
        <f t="shared" si="50"/>
        <v>43226</v>
      </c>
      <c r="ED19" s="49">
        <f t="shared" si="50"/>
        <v>43227</v>
      </c>
      <c r="EE19" s="49" t="str">
        <f t="shared" si="50"/>
        <v/>
      </c>
      <c r="EF19" s="49">
        <f t="shared" si="51"/>
        <v>43229</v>
      </c>
      <c r="EG19" s="49" t="str">
        <f t="shared" si="51"/>
        <v/>
      </c>
      <c r="EH19" s="49">
        <f t="shared" si="51"/>
        <v>43231</v>
      </c>
      <c r="EI19" s="49" t="str">
        <f t="shared" si="51"/>
        <v/>
      </c>
      <c r="EJ19" s="49">
        <f t="shared" si="51"/>
        <v>43233</v>
      </c>
      <c r="EK19" s="49">
        <f t="shared" si="51"/>
        <v>43234</v>
      </c>
      <c r="EL19" s="49" t="str">
        <f t="shared" si="51"/>
        <v/>
      </c>
      <c r="EM19" s="49">
        <f t="shared" si="51"/>
        <v>43236</v>
      </c>
      <c r="EN19" s="49" t="str">
        <f t="shared" si="51"/>
        <v/>
      </c>
      <c r="EO19" s="49">
        <f t="shared" si="51"/>
        <v>43238</v>
      </c>
      <c r="EP19" s="49" t="str">
        <f t="shared" si="51"/>
        <v/>
      </c>
      <c r="EQ19" s="49">
        <f t="shared" si="51"/>
        <v>43240</v>
      </c>
      <c r="ER19" s="49">
        <f t="shared" si="51"/>
        <v>43241</v>
      </c>
      <c r="ES19" s="49" t="str">
        <f t="shared" si="51"/>
        <v/>
      </c>
      <c r="ET19" s="49">
        <f t="shared" si="51"/>
        <v>43243</v>
      </c>
      <c r="EU19" s="49" t="str">
        <f t="shared" si="51"/>
        <v/>
      </c>
      <c r="EV19" s="49">
        <f t="shared" si="64"/>
        <v>43245</v>
      </c>
      <c r="EW19" s="49" t="str">
        <f t="shared" si="64"/>
        <v/>
      </c>
      <c r="EX19" s="49">
        <f t="shared" si="64"/>
        <v>43247</v>
      </c>
      <c r="EY19" s="49">
        <f t="shared" si="64"/>
        <v>43248</v>
      </c>
      <c r="EZ19" s="49" t="str">
        <f t="shared" si="64"/>
        <v/>
      </c>
      <c r="FA19" s="49">
        <f t="shared" si="64"/>
        <v>43250</v>
      </c>
      <c r="FB19" s="49" t="str">
        <f t="shared" si="64"/>
        <v/>
      </c>
      <c r="FC19" s="49">
        <f t="shared" si="64"/>
        <v>43252</v>
      </c>
      <c r="FD19" s="49" t="str">
        <f t="shared" si="64"/>
        <v/>
      </c>
      <c r="FE19" s="49">
        <f t="shared" si="64"/>
        <v>43254</v>
      </c>
      <c r="FF19" s="49">
        <f t="shared" si="64"/>
        <v>43255</v>
      </c>
      <c r="FG19" s="49" t="str">
        <f t="shared" si="64"/>
        <v/>
      </c>
      <c r="FH19" s="49">
        <f t="shared" si="64"/>
        <v>43257</v>
      </c>
      <c r="FI19" s="49" t="str">
        <f t="shared" si="64"/>
        <v/>
      </c>
      <c r="FJ19" s="49">
        <f t="shared" si="64"/>
        <v>43259</v>
      </c>
      <c r="FK19" s="49" t="str">
        <f t="shared" si="64"/>
        <v/>
      </c>
      <c r="FL19" s="49">
        <f t="shared" si="65"/>
        <v>43261</v>
      </c>
      <c r="FM19" s="49">
        <f t="shared" si="65"/>
        <v>43262</v>
      </c>
      <c r="FN19" s="49" t="str">
        <f t="shared" si="65"/>
        <v/>
      </c>
      <c r="FO19" s="49">
        <f t="shared" si="65"/>
        <v>43264</v>
      </c>
      <c r="FP19" s="49" t="str">
        <f t="shared" si="65"/>
        <v/>
      </c>
      <c r="FQ19" s="49">
        <f t="shared" si="65"/>
        <v>43266</v>
      </c>
      <c r="FR19" s="49" t="str">
        <f t="shared" si="65"/>
        <v/>
      </c>
      <c r="FS19" s="49">
        <f t="shared" si="65"/>
        <v>43268</v>
      </c>
      <c r="FT19" s="49">
        <f t="shared" si="65"/>
        <v>43269</v>
      </c>
      <c r="FU19" s="49" t="str">
        <f t="shared" si="65"/>
        <v/>
      </c>
      <c r="FV19" s="49">
        <f t="shared" si="65"/>
        <v>43271</v>
      </c>
      <c r="FW19" s="49" t="str">
        <f t="shared" si="65"/>
        <v/>
      </c>
      <c r="FX19" s="49">
        <f t="shared" si="65"/>
        <v>43273</v>
      </c>
      <c r="FY19" s="49" t="str">
        <f t="shared" si="65"/>
        <v/>
      </c>
      <c r="FZ19" s="49">
        <f t="shared" si="65"/>
        <v>43275</v>
      </c>
      <c r="GA19" s="49">
        <f t="shared" si="65"/>
        <v>43276</v>
      </c>
      <c r="GB19" s="49" t="str">
        <f t="shared" si="66"/>
        <v/>
      </c>
      <c r="GC19" s="49">
        <f t="shared" si="66"/>
        <v>43278</v>
      </c>
      <c r="GD19" s="49" t="str">
        <f t="shared" si="66"/>
        <v/>
      </c>
      <c r="GE19" s="49">
        <f t="shared" si="66"/>
        <v>43280</v>
      </c>
      <c r="GF19" s="49" t="str">
        <f t="shared" si="66"/>
        <v/>
      </c>
      <c r="GG19" s="49">
        <f t="shared" si="66"/>
        <v>43282</v>
      </c>
      <c r="GH19" s="49">
        <f t="shared" si="66"/>
        <v>43283</v>
      </c>
      <c r="GI19" s="49" t="str">
        <f t="shared" si="66"/>
        <v/>
      </c>
      <c r="GJ19" s="49">
        <f t="shared" si="66"/>
        <v>43285</v>
      </c>
      <c r="GK19" s="49" t="str">
        <f t="shared" si="60"/>
        <v/>
      </c>
      <c r="GL19" s="49">
        <f t="shared" si="60"/>
        <v>43287</v>
      </c>
      <c r="GM19" s="49" t="str">
        <f t="shared" si="60"/>
        <v/>
      </c>
      <c r="GN19" s="49">
        <f t="shared" si="60"/>
        <v>43289</v>
      </c>
      <c r="GO19" s="49">
        <f t="shared" si="60"/>
        <v>43290</v>
      </c>
      <c r="GP19" s="49" t="str">
        <f t="shared" si="60"/>
        <v/>
      </c>
      <c r="GQ19" s="49">
        <f t="shared" si="60"/>
        <v>43292</v>
      </c>
      <c r="GR19" s="49" t="str">
        <f t="shared" si="60"/>
        <v/>
      </c>
      <c r="GS19" s="49">
        <f t="shared" si="60"/>
        <v>43294</v>
      </c>
      <c r="GT19" s="49" t="str">
        <f t="shared" si="60"/>
        <v/>
      </c>
      <c r="GU19" s="49">
        <f t="shared" si="60"/>
        <v>43296</v>
      </c>
      <c r="GV19" s="49">
        <f t="shared" si="61"/>
        <v>43297</v>
      </c>
      <c r="GW19" s="49" t="str">
        <f t="shared" si="61"/>
        <v/>
      </c>
      <c r="GX19" s="49">
        <f t="shared" si="61"/>
        <v>43299</v>
      </c>
      <c r="GY19" s="49" t="str">
        <f t="shared" si="61"/>
        <v/>
      </c>
      <c r="GZ19" s="49">
        <f t="shared" si="61"/>
        <v>43301</v>
      </c>
      <c r="HA19" s="49" t="str">
        <f t="shared" si="39"/>
        <v/>
      </c>
      <c r="HB19" s="49">
        <f t="shared" si="39"/>
        <v>43303</v>
      </c>
      <c r="HC19" s="49">
        <f t="shared" si="39"/>
        <v>43304</v>
      </c>
      <c r="HD19" s="49" t="str">
        <f t="shared" si="39"/>
        <v/>
      </c>
      <c r="HE19" s="49">
        <f t="shared" si="39"/>
        <v>43306</v>
      </c>
      <c r="HF19" s="49" t="str">
        <f t="shared" si="39"/>
        <v/>
      </c>
      <c r="HG19" s="49">
        <f t="shared" si="39"/>
        <v>43308</v>
      </c>
      <c r="HH19" s="49" t="str">
        <f t="shared" si="39"/>
        <v/>
      </c>
      <c r="HI19" s="49">
        <f t="shared" si="52"/>
        <v>43310</v>
      </c>
      <c r="HJ19" s="49">
        <f t="shared" si="52"/>
        <v>43311</v>
      </c>
      <c r="HK19" s="49" t="str">
        <f t="shared" si="52"/>
        <v/>
      </c>
      <c r="HL19" s="49">
        <f t="shared" si="52"/>
        <v>43313</v>
      </c>
      <c r="HM19" s="49" t="str">
        <f t="shared" si="52"/>
        <v/>
      </c>
      <c r="HN19" s="49">
        <f t="shared" si="52"/>
        <v>43315</v>
      </c>
      <c r="HO19" s="49" t="str">
        <f t="shared" si="52"/>
        <v/>
      </c>
      <c r="HP19" s="49">
        <f t="shared" si="52"/>
        <v>43317</v>
      </c>
      <c r="HQ19" s="49">
        <f t="shared" si="52"/>
        <v>43318</v>
      </c>
      <c r="HR19" s="49" t="str">
        <f t="shared" si="52"/>
        <v/>
      </c>
      <c r="HS19" s="49">
        <f t="shared" si="52"/>
        <v>43320</v>
      </c>
      <c r="HT19" s="49" t="str">
        <f t="shared" si="52"/>
        <v/>
      </c>
      <c r="HU19" s="49">
        <f t="shared" si="52"/>
        <v>43322</v>
      </c>
      <c r="HV19" s="49" t="str">
        <f t="shared" si="52"/>
        <v/>
      </c>
      <c r="HW19" s="49">
        <f t="shared" si="52"/>
        <v>43324</v>
      </c>
      <c r="HX19" s="49">
        <f t="shared" si="52"/>
        <v>43325</v>
      </c>
      <c r="HY19" s="49" t="str">
        <f t="shared" si="53"/>
        <v/>
      </c>
      <c r="HZ19" s="49">
        <f t="shared" si="53"/>
        <v>43327</v>
      </c>
      <c r="IA19" s="49" t="str">
        <f t="shared" si="53"/>
        <v/>
      </c>
      <c r="IB19" s="49">
        <f t="shared" si="53"/>
        <v>43329</v>
      </c>
      <c r="IC19" s="49" t="str">
        <f t="shared" si="53"/>
        <v/>
      </c>
      <c r="ID19" s="49">
        <f t="shared" si="53"/>
        <v>43331</v>
      </c>
      <c r="IE19" s="49">
        <f t="shared" si="53"/>
        <v>43332</v>
      </c>
      <c r="IF19" s="49" t="str">
        <f t="shared" si="53"/>
        <v/>
      </c>
      <c r="IG19" s="49">
        <f t="shared" si="53"/>
        <v>43334</v>
      </c>
      <c r="IH19" s="49" t="str">
        <f t="shared" si="53"/>
        <v/>
      </c>
      <c r="II19" s="49">
        <f t="shared" si="53"/>
        <v>43336</v>
      </c>
      <c r="IJ19" s="49" t="str">
        <f t="shared" si="53"/>
        <v/>
      </c>
      <c r="IK19" s="49">
        <f t="shared" si="53"/>
        <v>43338</v>
      </c>
      <c r="IL19" s="49">
        <f t="shared" si="53"/>
        <v>43339</v>
      </c>
      <c r="IM19" s="49" t="str">
        <f t="shared" si="53"/>
        <v/>
      </c>
      <c r="IN19" s="49">
        <f t="shared" si="53"/>
        <v>43341</v>
      </c>
      <c r="IO19" s="49" t="str">
        <f t="shared" si="54"/>
        <v/>
      </c>
      <c r="IP19" s="49">
        <f t="shared" si="54"/>
        <v>43343</v>
      </c>
      <c r="IQ19" s="49" t="str">
        <f t="shared" si="54"/>
        <v/>
      </c>
      <c r="IR19" s="49">
        <f t="shared" si="54"/>
        <v>43345</v>
      </c>
      <c r="IS19" s="49">
        <f t="shared" si="54"/>
        <v>43346</v>
      </c>
      <c r="IT19" s="49" t="str">
        <f t="shared" si="54"/>
        <v/>
      </c>
      <c r="IU19" s="49">
        <f t="shared" si="54"/>
        <v>43348</v>
      </c>
      <c r="IV19" s="49" t="str">
        <f t="shared" si="54"/>
        <v/>
      </c>
      <c r="IW19" s="49">
        <f t="shared" si="54"/>
        <v>43350</v>
      </c>
      <c r="IX19" s="49" t="str">
        <f t="shared" si="54"/>
        <v/>
      </c>
      <c r="IY19" s="49">
        <f t="shared" si="54"/>
        <v>43352</v>
      </c>
      <c r="IZ19" s="49">
        <f t="shared" si="54"/>
        <v>43353</v>
      </c>
      <c r="JA19" s="49" t="str">
        <f t="shared" si="54"/>
        <v/>
      </c>
      <c r="JB19" s="49">
        <f t="shared" si="54"/>
        <v>43355</v>
      </c>
      <c r="JC19" s="49" t="str">
        <f t="shared" si="54"/>
        <v/>
      </c>
      <c r="JD19" s="49">
        <f t="shared" si="54"/>
        <v>43357</v>
      </c>
      <c r="JE19" s="49" t="str">
        <f t="shared" si="55"/>
        <v/>
      </c>
      <c r="JF19" s="49">
        <f t="shared" si="55"/>
        <v>43359</v>
      </c>
      <c r="JG19" s="49">
        <f t="shared" si="55"/>
        <v>43360</v>
      </c>
      <c r="JH19" s="49" t="str">
        <f t="shared" si="55"/>
        <v/>
      </c>
      <c r="JI19" s="49">
        <f t="shared" si="55"/>
        <v>43362</v>
      </c>
      <c r="JJ19" s="49" t="str">
        <f t="shared" si="55"/>
        <v/>
      </c>
      <c r="JK19" s="49">
        <f t="shared" si="55"/>
        <v>43364</v>
      </c>
      <c r="JL19" s="49" t="str">
        <f t="shared" si="55"/>
        <v/>
      </c>
      <c r="JM19" s="49">
        <f t="shared" si="55"/>
        <v>43366</v>
      </c>
      <c r="JN19" s="49">
        <f t="shared" si="55"/>
        <v>43367</v>
      </c>
      <c r="JO19" s="49" t="str">
        <f t="shared" si="55"/>
        <v/>
      </c>
      <c r="JP19" s="49">
        <f t="shared" si="55"/>
        <v>43369</v>
      </c>
      <c r="JQ19" s="49" t="str">
        <f t="shared" si="55"/>
        <v/>
      </c>
      <c r="JR19" s="49">
        <f t="shared" si="55"/>
        <v>43371</v>
      </c>
      <c r="JS19" s="49" t="str">
        <f t="shared" si="55"/>
        <v/>
      </c>
      <c r="JT19" s="49">
        <f t="shared" si="55"/>
        <v>43373</v>
      </c>
      <c r="JU19" s="49">
        <f t="shared" si="67"/>
        <v>43374</v>
      </c>
      <c r="JV19" s="49" t="str">
        <f t="shared" si="67"/>
        <v/>
      </c>
      <c r="JW19" s="49">
        <f t="shared" si="67"/>
        <v>43376</v>
      </c>
      <c r="JX19" s="49" t="str">
        <f t="shared" si="67"/>
        <v/>
      </c>
      <c r="JY19" s="49">
        <f t="shared" si="67"/>
        <v>43378</v>
      </c>
      <c r="JZ19" s="49" t="str">
        <f t="shared" si="67"/>
        <v/>
      </c>
      <c r="KA19" s="49">
        <f t="shared" si="67"/>
        <v>43380</v>
      </c>
      <c r="KB19" s="49">
        <f t="shared" si="67"/>
        <v>43381</v>
      </c>
      <c r="KC19" s="49" t="str">
        <f t="shared" si="67"/>
        <v/>
      </c>
      <c r="KD19" s="49">
        <f t="shared" si="67"/>
        <v>43383</v>
      </c>
      <c r="KE19" s="49" t="str">
        <f t="shared" si="67"/>
        <v/>
      </c>
      <c r="KF19" s="49">
        <f t="shared" si="67"/>
        <v>43385</v>
      </c>
      <c r="KG19" s="49" t="str">
        <f t="shared" si="67"/>
        <v/>
      </c>
      <c r="KH19" s="49">
        <f t="shared" si="67"/>
        <v>43387</v>
      </c>
      <c r="KI19" s="49">
        <f t="shared" si="67"/>
        <v>43388</v>
      </c>
      <c r="KJ19" s="49" t="str">
        <f t="shared" si="67"/>
        <v/>
      </c>
      <c r="KK19" s="49">
        <f t="shared" si="68"/>
        <v>43390</v>
      </c>
      <c r="KL19" s="49" t="str">
        <f t="shared" si="68"/>
        <v/>
      </c>
      <c r="KM19" s="49">
        <f t="shared" si="68"/>
        <v>43392</v>
      </c>
      <c r="KN19" s="49" t="str">
        <f t="shared" si="68"/>
        <v/>
      </c>
      <c r="KO19" s="49">
        <f t="shared" si="68"/>
        <v>43394</v>
      </c>
      <c r="KP19" s="49">
        <f t="shared" si="68"/>
        <v>43395</v>
      </c>
      <c r="KQ19" s="49" t="str">
        <f t="shared" si="68"/>
        <v/>
      </c>
      <c r="KR19" s="49">
        <f t="shared" si="68"/>
        <v>43397</v>
      </c>
      <c r="KS19" s="49" t="str">
        <f t="shared" si="68"/>
        <v/>
      </c>
      <c r="KT19" s="49">
        <f t="shared" si="68"/>
        <v>43399</v>
      </c>
      <c r="KU19" s="49" t="str">
        <f t="shared" si="68"/>
        <v/>
      </c>
      <c r="KV19" s="49">
        <f t="shared" si="68"/>
        <v>43401</v>
      </c>
      <c r="KW19" s="49">
        <f t="shared" si="68"/>
        <v>43402</v>
      </c>
      <c r="KX19" s="49" t="str">
        <f t="shared" si="68"/>
        <v/>
      </c>
      <c r="KY19" s="49">
        <f t="shared" si="68"/>
        <v>43404</v>
      </c>
      <c r="KZ19" s="49" t="str">
        <f t="shared" si="68"/>
        <v/>
      </c>
      <c r="LA19" s="49">
        <f t="shared" si="69"/>
        <v>43406</v>
      </c>
      <c r="LB19" s="49" t="str">
        <f t="shared" si="69"/>
        <v/>
      </c>
      <c r="LC19" s="49">
        <f t="shared" si="69"/>
        <v>43408</v>
      </c>
      <c r="LD19" s="49">
        <f t="shared" si="69"/>
        <v>43409</v>
      </c>
      <c r="LE19" s="49" t="str">
        <f t="shared" si="69"/>
        <v/>
      </c>
      <c r="LF19" s="49">
        <f t="shared" si="69"/>
        <v>43411</v>
      </c>
      <c r="LG19" s="49" t="str">
        <f t="shared" si="69"/>
        <v/>
      </c>
      <c r="LH19" s="49">
        <f t="shared" si="69"/>
        <v>43413</v>
      </c>
      <c r="LI19" s="49" t="str">
        <f t="shared" si="62"/>
        <v/>
      </c>
      <c r="LJ19" s="49">
        <f t="shared" si="62"/>
        <v>43415</v>
      </c>
      <c r="LK19" s="49">
        <f t="shared" si="62"/>
        <v>43416</v>
      </c>
      <c r="LL19" s="49" t="str">
        <f t="shared" si="62"/>
        <v/>
      </c>
      <c r="LM19" s="49">
        <f t="shared" si="62"/>
        <v>43418</v>
      </c>
      <c r="LN19" s="49" t="str">
        <f t="shared" si="62"/>
        <v/>
      </c>
      <c r="LO19" s="49">
        <f t="shared" si="62"/>
        <v>43420</v>
      </c>
      <c r="LP19" s="49" t="str">
        <f t="shared" si="62"/>
        <v/>
      </c>
      <c r="LQ19" s="49">
        <f t="shared" si="62"/>
        <v>43422</v>
      </c>
      <c r="LR19" s="49">
        <f t="shared" si="62"/>
        <v>43423</v>
      </c>
      <c r="LS19" s="49" t="str">
        <f t="shared" si="62"/>
        <v/>
      </c>
      <c r="LT19" s="49">
        <f t="shared" si="62"/>
        <v>43425</v>
      </c>
      <c r="LU19" s="49" t="str">
        <f t="shared" si="63"/>
        <v/>
      </c>
      <c r="LV19" s="49">
        <f t="shared" si="63"/>
        <v>43427</v>
      </c>
      <c r="LW19" s="49" t="str">
        <f t="shared" si="63"/>
        <v/>
      </c>
      <c r="LX19" s="49">
        <f t="shared" si="63"/>
        <v>43429</v>
      </c>
      <c r="LY19" s="49">
        <f t="shared" si="44"/>
        <v>43430</v>
      </c>
      <c r="LZ19" s="49" t="str">
        <f t="shared" si="44"/>
        <v/>
      </c>
      <c r="MA19" s="49">
        <f t="shared" si="44"/>
        <v>43432</v>
      </c>
      <c r="MB19" s="49" t="str">
        <f t="shared" si="44"/>
        <v/>
      </c>
      <c r="MC19" s="49">
        <f t="shared" si="44"/>
        <v>43434</v>
      </c>
      <c r="MD19" s="49" t="str">
        <f t="shared" si="44"/>
        <v/>
      </c>
      <c r="ME19" s="49">
        <f t="shared" si="44"/>
        <v>43436</v>
      </c>
      <c r="MF19" s="49">
        <f t="shared" si="44"/>
        <v>43437</v>
      </c>
      <c r="MG19" s="49" t="str">
        <f t="shared" si="59"/>
        <v/>
      </c>
      <c r="MH19" s="49">
        <f t="shared" si="59"/>
        <v>43439</v>
      </c>
      <c r="MI19" s="49" t="str">
        <f t="shared" si="59"/>
        <v/>
      </c>
      <c r="MJ19" s="49">
        <f t="shared" si="59"/>
        <v>43441</v>
      </c>
      <c r="MK19" s="49" t="str">
        <f t="shared" si="59"/>
        <v/>
      </c>
      <c r="ML19" s="49">
        <f t="shared" si="59"/>
        <v>43443</v>
      </c>
      <c r="MM19" s="49">
        <f t="shared" si="59"/>
        <v>43444</v>
      </c>
      <c r="MN19" s="49" t="str">
        <f t="shared" si="59"/>
        <v/>
      </c>
      <c r="MO19" s="49">
        <f t="shared" si="59"/>
        <v>43446</v>
      </c>
      <c r="MP19" s="49" t="str">
        <f t="shared" si="59"/>
        <v/>
      </c>
      <c r="MQ19" s="49">
        <f t="shared" si="59"/>
        <v>43448</v>
      </c>
      <c r="MR19" s="49" t="str">
        <f t="shared" si="59"/>
        <v/>
      </c>
      <c r="MS19" s="49">
        <f t="shared" si="59"/>
        <v>43450</v>
      </c>
      <c r="MT19" s="49">
        <f t="shared" si="59"/>
        <v>43451</v>
      </c>
      <c r="MU19" s="49" t="str">
        <f t="shared" si="59"/>
        <v/>
      </c>
      <c r="MV19" s="49">
        <f t="shared" si="56"/>
        <v>43453</v>
      </c>
      <c r="MW19" s="49" t="str">
        <f t="shared" si="56"/>
        <v/>
      </c>
      <c r="MX19" s="49">
        <f t="shared" si="56"/>
        <v>43455</v>
      </c>
      <c r="MY19" s="49" t="str">
        <f t="shared" si="56"/>
        <v/>
      </c>
      <c r="MZ19" s="49">
        <f t="shared" si="56"/>
        <v>43457</v>
      </c>
      <c r="NA19" s="49">
        <f t="shared" si="56"/>
        <v>43458</v>
      </c>
      <c r="NB19" s="49" t="str">
        <f t="shared" si="56"/>
        <v/>
      </c>
      <c r="NC19" s="49">
        <f t="shared" si="56"/>
        <v>43460</v>
      </c>
      <c r="ND19" s="49" t="str">
        <f t="shared" si="56"/>
        <v/>
      </c>
      <c r="NE19" s="49">
        <f t="shared" si="56"/>
        <v>43462</v>
      </c>
      <c r="NF19" s="49" t="str">
        <f t="shared" si="56"/>
        <v/>
      </c>
      <c r="NG19" s="49">
        <f t="shared" si="56"/>
        <v>43464</v>
      </c>
      <c r="NH19" s="49">
        <f t="shared" si="56"/>
        <v>43465</v>
      </c>
      <c r="NI19" s="49" t="str">
        <f t="shared" si="56"/>
        <v/>
      </c>
      <c r="NJ19" s="49">
        <f t="shared" si="56"/>
        <v>43467</v>
      </c>
      <c r="NK19" s="49" t="str">
        <f t="shared" si="56"/>
        <v/>
      </c>
      <c r="NL19" s="49">
        <f t="shared" si="57"/>
        <v>43469</v>
      </c>
      <c r="NM19" s="49" t="str">
        <f t="shared" si="57"/>
        <v/>
      </c>
      <c r="NN19" s="49">
        <f t="shared" si="57"/>
        <v>43471</v>
      </c>
      <c r="NO19" s="49">
        <f t="shared" si="57"/>
        <v>43472</v>
      </c>
      <c r="NP19" s="49" t="str">
        <f t="shared" si="57"/>
        <v/>
      </c>
      <c r="NQ19" s="49">
        <f t="shared" si="57"/>
        <v>43474</v>
      </c>
      <c r="NR19" s="49" t="str">
        <f t="shared" si="57"/>
        <v/>
      </c>
      <c r="NS19" s="49">
        <f t="shared" si="57"/>
        <v>43476</v>
      </c>
      <c r="NT19" s="49" t="str">
        <f t="shared" si="57"/>
        <v/>
      </c>
      <c r="NU19" s="49">
        <f t="shared" si="58"/>
        <v>43478</v>
      </c>
      <c r="NV19" s="49">
        <f t="shared" si="58"/>
        <v>43479</v>
      </c>
      <c r="NW19" s="49" t="str">
        <f t="shared" si="58"/>
        <v/>
      </c>
      <c r="NX19" s="49">
        <f t="shared" si="58"/>
        <v>43481</v>
      </c>
      <c r="NY19" s="49" t="str">
        <f t="shared" si="58"/>
        <v/>
      </c>
      <c r="NZ19" s="49">
        <f t="shared" si="58"/>
        <v>43483</v>
      </c>
      <c r="OA19" s="49" t="str">
        <f t="shared" si="58"/>
        <v/>
      </c>
      <c r="OB19" s="49">
        <f t="shared" si="58"/>
        <v>43485</v>
      </c>
      <c r="OC19">
        <v>12</v>
      </c>
    </row>
    <row r="20" spans="1:393">
      <c r="A20" s="214" t="s">
        <v>6</v>
      </c>
      <c r="B20" s="215" t="s">
        <v>217</v>
      </c>
      <c r="C20" s="12" t="s">
        <v>228</v>
      </c>
      <c r="D20" s="12"/>
      <c r="E20" s="12"/>
      <c r="F20" s="12"/>
      <c r="H20" s="49">
        <f t="shared" si="30"/>
        <v>43101</v>
      </c>
      <c r="I20" s="49">
        <f t="shared" si="30"/>
        <v>43102</v>
      </c>
      <c r="J20" s="49" t="str">
        <f t="shared" si="30"/>
        <v/>
      </c>
      <c r="K20" s="49" t="str">
        <f t="shared" si="30"/>
        <v/>
      </c>
      <c r="L20" s="49" t="str">
        <f t="shared" si="30"/>
        <v/>
      </c>
      <c r="M20" s="49" t="str">
        <f t="shared" si="30"/>
        <v/>
      </c>
      <c r="N20" s="49" t="str">
        <f t="shared" si="30"/>
        <v/>
      </c>
      <c r="O20" s="49">
        <f t="shared" si="30"/>
        <v>43108</v>
      </c>
      <c r="P20" s="49">
        <f t="shared" si="30"/>
        <v>43109</v>
      </c>
      <c r="Q20" s="49" t="str">
        <f t="shared" si="30"/>
        <v/>
      </c>
      <c r="R20" s="49" t="str">
        <f t="shared" si="30"/>
        <v/>
      </c>
      <c r="S20" s="49" t="str">
        <f t="shared" si="30"/>
        <v/>
      </c>
      <c r="T20" s="49" t="str">
        <f t="shared" si="30"/>
        <v/>
      </c>
      <c r="U20" s="49" t="str">
        <f t="shared" si="30"/>
        <v/>
      </c>
      <c r="V20" s="49">
        <f t="shared" si="30"/>
        <v>43115</v>
      </c>
      <c r="W20" s="49">
        <f t="shared" si="30"/>
        <v>43116</v>
      </c>
      <c r="X20" s="49" t="str">
        <f t="shared" si="32"/>
        <v/>
      </c>
      <c r="Y20" s="49" t="str">
        <f t="shared" si="32"/>
        <v/>
      </c>
      <c r="Z20" s="49" t="str">
        <f t="shared" si="32"/>
        <v/>
      </c>
      <c r="AA20" s="49" t="str">
        <f t="shared" si="32"/>
        <v/>
      </c>
      <c r="AB20" s="49" t="str">
        <f t="shared" si="32"/>
        <v/>
      </c>
      <c r="AC20" s="49">
        <f t="shared" si="32"/>
        <v>43122</v>
      </c>
      <c r="AD20" s="49">
        <f t="shared" si="32"/>
        <v>43123</v>
      </c>
      <c r="AE20" s="49" t="str">
        <f t="shared" si="32"/>
        <v/>
      </c>
      <c r="AF20" s="49" t="str">
        <f t="shared" si="32"/>
        <v/>
      </c>
      <c r="AG20" s="49" t="str">
        <f t="shared" si="32"/>
        <v/>
      </c>
      <c r="AH20" s="49" t="str">
        <f t="shared" si="32"/>
        <v/>
      </c>
      <c r="AI20" s="49" t="str">
        <f t="shared" si="32"/>
        <v/>
      </c>
      <c r="AJ20" s="49">
        <f t="shared" si="32"/>
        <v>43129</v>
      </c>
      <c r="AK20" s="49">
        <f t="shared" si="32"/>
        <v>43130</v>
      </c>
      <c r="AL20" s="49" t="str">
        <f t="shared" si="32"/>
        <v/>
      </c>
      <c r="AM20" s="49" t="str">
        <f t="shared" si="32"/>
        <v/>
      </c>
      <c r="AN20" s="49" t="str">
        <f t="shared" si="33"/>
        <v/>
      </c>
      <c r="AO20" s="49" t="str">
        <f t="shared" si="33"/>
        <v/>
      </c>
      <c r="AP20" s="49" t="str">
        <f t="shared" si="33"/>
        <v/>
      </c>
      <c r="AQ20" s="49">
        <f t="shared" si="33"/>
        <v>43136</v>
      </c>
      <c r="AR20" s="49">
        <f t="shared" si="33"/>
        <v>43137</v>
      </c>
      <c r="AS20" s="49" t="str">
        <f t="shared" si="33"/>
        <v/>
      </c>
      <c r="AT20" s="49" t="str">
        <f t="shared" si="33"/>
        <v/>
      </c>
      <c r="AU20" s="49" t="str">
        <f t="shared" si="33"/>
        <v/>
      </c>
      <c r="AV20" s="49" t="str">
        <f t="shared" si="33"/>
        <v/>
      </c>
      <c r="AW20" s="49" t="str">
        <f t="shared" si="33"/>
        <v/>
      </c>
      <c r="AX20" s="49">
        <f t="shared" si="33"/>
        <v>43143</v>
      </c>
      <c r="AY20" s="49">
        <f t="shared" si="33"/>
        <v>43144</v>
      </c>
      <c r="AZ20" s="49" t="str">
        <f t="shared" si="33"/>
        <v/>
      </c>
      <c r="BA20" s="49" t="str">
        <f t="shared" si="33"/>
        <v/>
      </c>
      <c r="BB20" s="49" t="str">
        <f t="shared" si="33"/>
        <v/>
      </c>
      <c r="BC20" s="49" t="str">
        <f t="shared" si="33"/>
        <v/>
      </c>
      <c r="BD20" s="49" t="str">
        <f t="shared" si="34"/>
        <v/>
      </c>
      <c r="BE20" s="49">
        <f t="shared" si="34"/>
        <v>43150</v>
      </c>
      <c r="BF20" s="49">
        <f t="shared" si="34"/>
        <v>43151</v>
      </c>
      <c r="BG20" s="49" t="str">
        <f t="shared" si="34"/>
        <v/>
      </c>
      <c r="BH20" s="49" t="str">
        <f t="shared" si="34"/>
        <v/>
      </c>
      <c r="BI20" s="49" t="str">
        <f t="shared" si="34"/>
        <v/>
      </c>
      <c r="BJ20" s="49" t="str">
        <f t="shared" si="34"/>
        <v/>
      </c>
      <c r="BK20" s="49" t="str">
        <f t="shared" si="34"/>
        <v/>
      </c>
      <c r="BL20" s="49">
        <f t="shared" si="34"/>
        <v>43157</v>
      </c>
      <c r="BM20" s="49">
        <f t="shared" si="34"/>
        <v>43158</v>
      </c>
      <c r="BN20" s="49" t="str">
        <f t="shared" si="34"/>
        <v/>
      </c>
      <c r="BO20" s="49" t="str">
        <f t="shared" si="34"/>
        <v/>
      </c>
      <c r="BP20" s="49" t="str">
        <f t="shared" si="34"/>
        <v/>
      </c>
      <c r="BQ20" s="49" t="str">
        <f t="shared" si="34"/>
        <v/>
      </c>
      <c r="BR20" s="49" t="str">
        <f t="shared" si="34"/>
        <v/>
      </c>
      <c r="BS20" s="49">
        <f t="shared" si="34"/>
        <v>43164</v>
      </c>
      <c r="BT20" s="49">
        <f t="shared" si="31"/>
        <v>43165</v>
      </c>
      <c r="BU20" s="49" t="str">
        <f t="shared" si="31"/>
        <v/>
      </c>
      <c r="BV20" s="49" t="str">
        <f t="shared" si="31"/>
        <v/>
      </c>
      <c r="BW20" s="49" t="str">
        <f t="shared" si="31"/>
        <v/>
      </c>
      <c r="BX20" s="49" t="str">
        <f t="shared" si="31"/>
        <v/>
      </c>
      <c r="BY20" s="49" t="str">
        <f t="shared" si="31"/>
        <v/>
      </c>
      <c r="BZ20" s="49">
        <f t="shared" si="31"/>
        <v>43171</v>
      </c>
      <c r="CA20" s="49">
        <f t="shared" si="31"/>
        <v>43172</v>
      </c>
      <c r="CB20" s="49" t="str">
        <f t="shared" si="31"/>
        <v/>
      </c>
      <c r="CC20" s="49" t="str">
        <f t="shared" si="31"/>
        <v/>
      </c>
      <c r="CD20" s="49" t="str">
        <f t="shared" si="31"/>
        <v/>
      </c>
      <c r="CE20" s="49" t="str">
        <f t="shared" si="31"/>
        <v/>
      </c>
      <c r="CF20" s="49" t="str">
        <f t="shared" si="31"/>
        <v/>
      </c>
      <c r="CG20" s="49">
        <f t="shared" si="31"/>
        <v>43178</v>
      </c>
      <c r="CH20" s="49">
        <f t="shared" si="31"/>
        <v>43179</v>
      </c>
      <c r="CI20" s="49" t="str">
        <f t="shared" si="31"/>
        <v/>
      </c>
      <c r="CJ20" s="49" t="str">
        <f t="shared" si="48"/>
        <v/>
      </c>
      <c r="CK20" s="49" t="str">
        <f t="shared" si="48"/>
        <v/>
      </c>
      <c r="CL20" s="49" t="str">
        <f t="shared" si="48"/>
        <v/>
      </c>
      <c r="CM20" s="49" t="str">
        <f t="shared" si="48"/>
        <v/>
      </c>
      <c r="CN20" s="49">
        <f t="shared" si="48"/>
        <v>43185</v>
      </c>
      <c r="CO20" s="49">
        <f t="shared" si="48"/>
        <v>43186</v>
      </c>
      <c r="CP20" s="49" t="str">
        <f t="shared" si="48"/>
        <v/>
      </c>
      <c r="CQ20" s="49" t="str">
        <f t="shared" si="48"/>
        <v/>
      </c>
      <c r="CR20" s="49" t="str">
        <f t="shared" si="48"/>
        <v/>
      </c>
      <c r="CS20" s="49" t="str">
        <f t="shared" si="48"/>
        <v/>
      </c>
      <c r="CT20" s="49" t="str">
        <f t="shared" si="48"/>
        <v/>
      </c>
      <c r="CU20" s="49">
        <f t="shared" si="48"/>
        <v>43192</v>
      </c>
      <c r="CV20" s="49">
        <f t="shared" si="48"/>
        <v>43193</v>
      </c>
      <c r="CW20" s="49" t="str">
        <f t="shared" si="48"/>
        <v/>
      </c>
      <c r="CX20" s="49" t="str">
        <f t="shared" si="48"/>
        <v/>
      </c>
      <c r="CY20" s="49" t="str">
        <f t="shared" si="48"/>
        <v/>
      </c>
      <c r="CZ20" s="49" t="str">
        <f t="shared" si="49"/>
        <v/>
      </c>
      <c r="DA20" s="49" t="str">
        <f t="shared" si="49"/>
        <v/>
      </c>
      <c r="DB20" s="49">
        <f t="shared" si="49"/>
        <v>43199</v>
      </c>
      <c r="DC20" s="49">
        <f t="shared" si="49"/>
        <v>43200</v>
      </c>
      <c r="DD20" s="49" t="str">
        <f t="shared" si="49"/>
        <v/>
      </c>
      <c r="DE20" s="49" t="str">
        <f t="shared" si="49"/>
        <v/>
      </c>
      <c r="DF20" s="49" t="str">
        <f t="shared" si="49"/>
        <v/>
      </c>
      <c r="DG20" s="49" t="str">
        <f t="shared" si="49"/>
        <v/>
      </c>
      <c r="DH20" s="49" t="str">
        <f t="shared" si="49"/>
        <v/>
      </c>
      <c r="DI20" s="49">
        <f t="shared" si="49"/>
        <v>43206</v>
      </c>
      <c r="DJ20" s="49">
        <f t="shared" si="49"/>
        <v>43207</v>
      </c>
      <c r="DK20" s="49" t="str">
        <f t="shared" si="49"/>
        <v/>
      </c>
      <c r="DL20" s="49" t="str">
        <f t="shared" si="49"/>
        <v/>
      </c>
      <c r="DM20" s="49" t="str">
        <f t="shared" si="49"/>
        <v/>
      </c>
      <c r="DN20" s="49" t="str">
        <f t="shared" si="49"/>
        <v/>
      </c>
      <c r="DO20" s="49" t="str">
        <f t="shared" si="49"/>
        <v/>
      </c>
      <c r="DP20" s="49">
        <f t="shared" si="50"/>
        <v>43213</v>
      </c>
      <c r="DQ20" s="49">
        <f t="shared" si="50"/>
        <v>43214</v>
      </c>
      <c r="DR20" s="49" t="str">
        <f t="shared" si="50"/>
        <v/>
      </c>
      <c r="DS20" s="49" t="str">
        <f t="shared" si="50"/>
        <v/>
      </c>
      <c r="DT20" s="49" t="str">
        <f t="shared" si="50"/>
        <v/>
      </c>
      <c r="DU20" s="49" t="str">
        <f t="shared" si="50"/>
        <v/>
      </c>
      <c r="DV20" s="49" t="str">
        <f t="shared" si="50"/>
        <v/>
      </c>
      <c r="DW20" s="49">
        <f t="shared" si="50"/>
        <v>43220</v>
      </c>
      <c r="DX20" s="49">
        <f t="shared" si="50"/>
        <v>43221</v>
      </c>
      <c r="DY20" s="49" t="str">
        <f t="shared" si="50"/>
        <v/>
      </c>
      <c r="DZ20" s="49" t="str">
        <f t="shared" si="50"/>
        <v/>
      </c>
      <c r="EA20" s="49" t="str">
        <f t="shared" si="50"/>
        <v/>
      </c>
      <c r="EB20" s="49" t="str">
        <f t="shared" si="50"/>
        <v/>
      </c>
      <c r="EC20" s="49" t="str">
        <f t="shared" si="50"/>
        <v/>
      </c>
      <c r="ED20" s="49">
        <f t="shared" si="50"/>
        <v>43227</v>
      </c>
      <c r="EE20" s="49">
        <f t="shared" si="50"/>
        <v>43228</v>
      </c>
      <c r="EF20" s="49" t="str">
        <f t="shared" si="51"/>
        <v/>
      </c>
      <c r="EG20" s="49" t="str">
        <f t="shared" si="51"/>
        <v/>
      </c>
      <c r="EH20" s="49" t="str">
        <f t="shared" si="51"/>
        <v/>
      </c>
      <c r="EI20" s="49" t="str">
        <f t="shared" si="51"/>
        <v/>
      </c>
      <c r="EJ20" s="49" t="str">
        <f t="shared" si="51"/>
        <v/>
      </c>
      <c r="EK20" s="49">
        <f t="shared" si="51"/>
        <v>43234</v>
      </c>
      <c r="EL20" s="49">
        <f t="shared" si="51"/>
        <v>43235</v>
      </c>
      <c r="EM20" s="49" t="str">
        <f t="shared" si="51"/>
        <v/>
      </c>
      <c r="EN20" s="49" t="str">
        <f t="shared" si="51"/>
        <v/>
      </c>
      <c r="EO20" s="49" t="str">
        <f t="shared" si="51"/>
        <v/>
      </c>
      <c r="EP20" s="49" t="str">
        <f t="shared" si="51"/>
        <v/>
      </c>
      <c r="EQ20" s="49" t="str">
        <f t="shared" si="51"/>
        <v/>
      </c>
      <c r="ER20" s="49">
        <f t="shared" si="51"/>
        <v>43241</v>
      </c>
      <c r="ES20" s="49">
        <f t="shared" si="51"/>
        <v>43242</v>
      </c>
      <c r="ET20" s="49" t="str">
        <f t="shared" si="51"/>
        <v/>
      </c>
      <c r="EU20" s="49" t="str">
        <f t="shared" si="51"/>
        <v/>
      </c>
      <c r="EV20" s="49" t="str">
        <f t="shared" si="64"/>
        <v/>
      </c>
      <c r="EW20" s="49" t="str">
        <f t="shared" si="64"/>
        <v/>
      </c>
      <c r="EX20" s="49" t="str">
        <f t="shared" si="64"/>
        <v/>
      </c>
      <c r="EY20" s="49">
        <f t="shared" si="64"/>
        <v>43248</v>
      </c>
      <c r="EZ20" s="49">
        <f t="shared" si="64"/>
        <v>43249</v>
      </c>
      <c r="FA20" s="49" t="str">
        <f t="shared" si="64"/>
        <v/>
      </c>
      <c r="FB20" s="49" t="str">
        <f t="shared" si="64"/>
        <v/>
      </c>
      <c r="FC20" s="49" t="str">
        <f t="shared" si="64"/>
        <v/>
      </c>
      <c r="FD20" s="49" t="str">
        <f t="shared" si="64"/>
        <v/>
      </c>
      <c r="FE20" s="49" t="str">
        <f t="shared" si="64"/>
        <v/>
      </c>
      <c r="FF20" s="49">
        <f t="shared" si="64"/>
        <v>43255</v>
      </c>
      <c r="FG20" s="49">
        <f t="shared" si="64"/>
        <v>43256</v>
      </c>
      <c r="FH20" s="49" t="str">
        <f t="shared" si="64"/>
        <v/>
      </c>
      <c r="FI20" s="49" t="str">
        <f t="shared" si="64"/>
        <v/>
      </c>
      <c r="FJ20" s="49" t="str">
        <f t="shared" si="64"/>
        <v/>
      </c>
      <c r="FK20" s="49" t="str">
        <f t="shared" si="64"/>
        <v/>
      </c>
      <c r="FL20" s="49" t="str">
        <f t="shared" si="65"/>
        <v/>
      </c>
      <c r="FM20" s="49">
        <f t="shared" si="65"/>
        <v>43262</v>
      </c>
      <c r="FN20" s="49">
        <f t="shared" si="65"/>
        <v>43263</v>
      </c>
      <c r="FO20" s="49" t="str">
        <f t="shared" si="65"/>
        <v/>
      </c>
      <c r="FP20" s="49" t="str">
        <f t="shared" si="65"/>
        <v/>
      </c>
      <c r="FQ20" s="49" t="str">
        <f t="shared" si="65"/>
        <v/>
      </c>
      <c r="FR20" s="49" t="str">
        <f t="shared" si="65"/>
        <v/>
      </c>
      <c r="FS20" s="49" t="str">
        <f t="shared" si="65"/>
        <v/>
      </c>
      <c r="FT20" s="49">
        <f t="shared" si="65"/>
        <v>43269</v>
      </c>
      <c r="FU20" s="49">
        <f t="shared" si="65"/>
        <v>43270</v>
      </c>
      <c r="FV20" s="49" t="str">
        <f t="shared" si="65"/>
        <v/>
      </c>
      <c r="FW20" s="49" t="str">
        <f t="shared" si="65"/>
        <v/>
      </c>
      <c r="FX20" s="49" t="str">
        <f t="shared" si="65"/>
        <v/>
      </c>
      <c r="FY20" s="49" t="str">
        <f t="shared" si="65"/>
        <v/>
      </c>
      <c r="FZ20" s="49" t="str">
        <f t="shared" si="65"/>
        <v/>
      </c>
      <c r="GA20" s="49">
        <f t="shared" si="65"/>
        <v>43276</v>
      </c>
      <c r="GB20" s="49">
        <f t="shared" si="66"/>
        <v>43277</v>
      </c>
      <c r="GC20" s="49" t="str">
        <f t="shared" si="66"/>
        <v/>
      </c>
      <c r="GD20" s="49" t="str">
        <f t="shared" si="66"/>
        <v/>
      </c>
      <c r="GE20" s="49" t="str">
        <f t="shared" si="66"/>
        <v/>
      </c>
      <c r="GF20" s="49" t="str">
        <f t="shared" si="66"/>
        <v/>
      </c>
      <c r="GG20" s="49" t="str">
        <f t="shared" si="66"/>
        <v/>
      </c>
      <c r="GH20" s="49">
        <f t="shared" si="66"/>
        <v>43283</v>
      </c>
      <c r="GI20" s="49">
        <f t="shared" si="66"/>
        <v>43284</v>
      </c>
      <c r="GJ20" s="49" t="str">
        <f t="shared" si="66"/>
        <v/>
      </c>
      <c r="GK20" s="49" t="str">
        <f t="shared" si="60"/>
        <v/>
      </c>
      <c r="GL20" s="49" t="str">
        <f t="shared" si="60"/>
        <v/>
      </c>
      <c r="GM20" s="49" t="str">
        <f t="shared" si="60"/>
        <v/>
      </c>
      <c r="GN20" s="49" t="str">
        <f t="shared" si="60"/>
        <v/>
      </c>
      <c r="GO20" s="49">
        <f t="shared" si="60"/>
        <v>43290</v>
      </c>
      <c r="GP20" s="49">
        <f t="shared" si="60"/>
        <v>43291</v>
      </c>
      <c r="GQ20" s="49" t="str">
        <f t="shared" si="60"/>
        <v/>
      </c>
      <c r="GR20" s="49" t="str">
        <f t="shared" si="60"/>
        <v/>
      </c>
      <c r="GS20" s="49" t="str">
        <f t="shared" si="60"/>
        <v/>
      </c>
      <c r="GT20" s="49" t="str">
        <f t="shared" si="60"/>
        <v/>
      </c>
      <c r="GU20" s="49" t="str">
        <f t="shared" si="60"/>
        <v/>
      </c>
      <c r="GV20" s="49">
        <f t="shared" si="61"/>
        <v>43297</v>
      </c>
      <c r="GW20" s="49">
        <f t="shared" si="61"/>
        <v>43298</v>
      </c>
      <c r="GX20" s="49" t="str">
        <f t="shared" si="61"/>
        <v/>
      </c>
      <c r="GY20" s="49" t="str">
        <f t="shared" si="61"/>
        <v/>
      </c>
      <c r="GZ20" s="49" t="str">
        <f t="shared" si="61"/>
        <v/>
      </c>
      <c r="HA20" s="49" t="str">
        <f t="shared" si="61"/>
        <v/>
      </c>
      <c r="HB20" s="49" t="str">
        <f t="shared" si="61"/>
        <v/>
      </c>
      <c r="HC20" s="49">
        <f t="shared" si="61"/>
        <v>43304</v>
      </c>
      <c r="HD20" s="49">
        <f t="shared" si="61"/>
        <v>43305</v>
      </c>
      <c r="HE20" s="49" t="str">
        <f t="shared" si="61"/>
        <v/>
      </c>
      <c r="HF20" s="49" t="str">
        <f t="shared" si="61"/>
        <v/>
      </c>
      <c r="HG20" s="49" t="str">
        <f t="shared" si="61"/>
        <v/>
      </c>
      <c r="HH20" s="49" t="str">
        <f t="shared" si="61"/>
        <v/>
      </c>
      <c r="HI20" s="49" t="str">
        <f t="shared" si="61"/>
        <v/>
      </c>
      <c r="HJ20" s="49">
        <f t="shared" si="61"/>
        <v>43311</v>
      </c>
      <c r="HK20" s="49">
        <f t="shared" si="61"/>
        <v>43312</v>
      </c>
      <c r="HL20" s="49" t="str">
        <f t="shared" si="52"/>
        <v/>
      </c>
      <c r="HM20" s="49" t="str">
        <f t="shared" si="52"/>
        <v/>
      </c>
      <c r="HN20" s="49" t="str">
        <f t="shared" si="52"/>
        <v/>
      </c>
      <c r="HO20" s="49" t="str">
        <f t="shared" si="52"/>
        <v/>
      </c>
      <c r="HP20" s="49" t="str">
        <f t="shared" si="52"/>
        <v/>
      </c>
      <c r="HQ20" s="49">
        <f t="shared" si="52"/>
        <v>43318</v>
      </c>
      <c r="HR20" s="49">
        <f t="shared" si="52"/>
        <v>43319</v>
      </c>
      <c r="HS20" s="49" t="str">
        <f t="shared" si="52"/>
        <v/>
      </c>
      <c r="HT20" s="49" t="str">
        <f t="shared" si="52"/>
        <v/>
      </c>
      <c r="HU20" s="49" t="str">
        <f t="shared" si="52"/>
        <v/>
      </c>
      <c r="HV20" s="49" t="str">
        <f t="shared" si="52"/>
        <v/>
      </c>
      <c r="HW20" s="49" t="str">
        <f t="shared" si="52"/>
        <v/>
      </c>
      <c r="HX20" s="49">
        <f t="shared" si="52"/>
        <v>43325</v>
      </c>
      <c r="HY20" s="49">
        <f t="shared" si="53"/>
        <v>43326</v>
      </c>
      <c r="HZ20" s="49" t="str">
        <f t="shared" si="53"/>
        <v/>
      </c>
      <c r="IA20" s="49" t="str">
        <f t="shared" si="53"/>
        <v/>
      </c>
      <c r="IB20" s="49" t="str">
        <f t="shared" si="53"/>
        <v/>
      </c>
      <c r="IC20" s="49" t="str">
        <f t="shared" si="53"/>
        <v/>
      </c>
      <c r="ID20" s="49" t="str">
        <f t="shared" si="53"/>
        <v/>
      </c>
      <c r="IE20" s="49">
        <f t="shared" si="53"/>
        <v>43332</v>
      </c>
      <c r="IF20" s="49">
        <f t="shared" si="53"/>
        <v>43333</v>
      </c>
      <c r="IG20" s="49" t="str">
        <f t="shared" si="53"/>
        <v/>
      </c>
      <c r="IH20" s="49" t="str">
        <f t="shared" si="53"/>
        <v/>
      </c>
      <c r="II20" s="49" t="str">
        <f t="shared" si="53"/>
        <v/>
      </c>
      <c r="IJ20" s="49" t="str">
        <f t="shared" si="53"/>
        <v/>
      </c>
      <c r="IK20" s="49" t="str">
        <f t="shared" si="53"/>
        <v/>
      </c>
      <c r="IL20" s="49">
        <f t="shared" si="53"/>
        <v>43339</v>
      </c>
      <c r="IM20" s="49">
        <f t="shared" si="53"/>
        <v>43340</v>
      </c>
      <c r="IN20" s="49" t="str">
        <f t="shared" si="53"/>
        <v/>
      </c>
      <c r="IO20" s="49" t="str">
        <f t="shared" si="54"/>
        <v/>
      </c>
      <c r="IP20" s="49" t="str">
        <f t="shared" si="54"/>
        <v/>
      </c>
      <c r="IQ20" s="49" t="str">
        <f t="shared" si="54"/>
        <v/>
      </c>
      <c r="IR20" s="49" t="str">
        <f t="shared" si="54"/>
        <v/>
      </c>
      <c r="IS20" s="49">
        <f t="shared" si="54"/>
        <v>43346</v>
      </c>
      <c r="IT20" s="49">
        <f t="shared" si="54"/>
        <v>43347</v>
      </c>
      <c r="IU20" s="49" t="str">
        <f t="shared" si="54"/>
        <v/>
      </c>
      <c r="IV20" s="49" t="str">
        <f t="shared" si="54"/>
        <v/>
      </c>
      <c r="IW20" s="49" t="str">
        <f t="shared" si="54"/>
        <v/>
      </c>
      <c r="IX20" s="49" t="str">
        <f t="shared" si="54"/>
        <v/>
      </c>
      <c r="IY20" s="49" t="str">
        <f t="shared" si="54"/>
        <v/>
      </c>
      <c r="IZ20" s="49">
        <f t="shared" si="54"/>
        <v>43353</v>
      </c>
      <c r="JA20" s="49">
        <f t="shared" si="54"/>
        <v>43354</v>
      </c>
      <c r="JB20" s="49" t="str">
        <f t="shared" si="54"/>
        <v/>
      </c>
      <c r="JC20" s="49" t="str">
        <f t="shared" si="54"/>
        <v/>
      </c>
      <c r="JD20" s="49" t="str">
        <f t="shared" si="54"/>
        <v/>
      </c>
      <c r="JE20" s="49" t="str">
        <f t="shared" si="55"/>
        <v/>
      </c>
      <c r="JF20" s="49" t="str">
        <f t="shared" si="55"/>
        <v/>
      </c>
      <c r="JG20" s="49">
        <f t="shared" si="55"/>
        <v>43360</v>
      </c>
      <c r="JH20" s="49">
        <f t="shared" si="55"/>
        <v>43361</v>
      </c>
      <c r="JI20" s="49" t="str">
        <f t="shared" si="55"/>
        <v/>
      </c>
      <c r="JJ20" s="49" t="str">
        <f t="shared" si="55"/>
        <v/>
      </c>
      <c r="JK20" s="49" t="str">
        <f t="shared" si="55"/>
        <v/>
      </c>
      <c r="JL20" s="49" t="str">
        <f t="shared" si="55"/>
        <v/>
      </c>
      <c r="JM20" s="49" t="str">
        <f t="shared" si="55"/>
        <v/>
      </c>
      <c r="JN20" s="49">
        <f t="shared" si="55"/>
        <v>43367</v>
      </c>
      <c r="JO20" s="49">
        <f t="shared" si="55"/>
        <v>43368</v>
      </c>
      <c r="JP20" s="49" t="str">
        <f t="shared" si="55"/>
        <v/>
      </c>
      <c r="JQ20" s="49" t="str">
        <f t="shared" si="55"/>
        <v/>
      </c>
      <c r="JR20" s="49" t="str">
        <f t="shared" si="55"/>
        <v/>
      </c>
      <c r="JS20" s="49" t="str">
        <f t="shared" si="55"/>
        <v/>
      </c>
      <c r="JT20" s="49" t="str">
        <f t="shared" si="55"/>
        <v/>
      </c>
      <c r="JU20" s="49">
        <f t="shared" si="67"/>
        <v>43374</v>
      </c>
      <c r="JV20" s="49">
        <f t="shared" si="67"/>
        <v>43375</v>
      </c>
      <c r="JW20" s="49" t="str">
        <f t="shared" si="67"/>
        <v/>
      </c>
      <c r="JX20" s="49" t="str">
        <f t="shared" si="67"/>
        <v/>
      </c>
      <c r="JY20" s="49" t="str">
        <f t="shared" si="67"/>
        <v/>
      </c>
      <c r="JZ20" s="49" t="str">
        <f t="shared" si="67"/>
        <v/>
      </c>
      <c r="KA20" s="49" t="str">
        <f t="shared" si="67"/>
        <v/>
      </c>
      <c r="KB20" s="49">
        <f t="shared" si="67"/>
        <v>43381</v>
      </c>
      <c r="KC20" s="49">
        <f t="shared" si="67"/>
        <v>43382</v>
      </c>
      <c r="KD20" s="49" t="str">
        <f t="shared" si="67"/>
        <v/>
      </c>
      <c r="KE20" s="49" t="str">
        <f t="shared" si="67"/>
        <v/>
      </c>
      <c r="KF20" s="49" t="str">
        <f t="shared" si="67"/>
        <v/>
      </c>
      <c r="KG20" s="49" t="str">
        <f t="shared" si="67"/>
        <v/>
      </c>
      <c r="KH20" s="49" t="str">
        <f t="shared" si="67"/>
        <v/>
      </c>
      <c r="KI20" s="49">
        <f t="shared" si="67"/>
        <v>43388</v>
      </c>
      <c r="KJ20" s="49">
        <f t="shared" si="67"/>
        <v>43389</v>
      </c>
      <c r="KK20" s="49" t="str">
        <f t="shared" si="68"/>
        <v/>
      </c>
      <c r="KL20" s="49" t="str">
        <f t="shared" si="68"/>
        <v/>
      </c>
      <c r="KM20" s="49" t="str">
        <f t="shared" si="68"/>
        <v/>
      </c>
      <c r="KN20" s="49" t="str">
        <f t="shared" si="68"/>
        <v/>
      </c>
      <c r="KO20" s="49" t="str">
        <f t="shared" si="68"/>
        <v/>
      </c>
      <c r="KP20" s="49">
        <f t="shared" si="68"/>
        <v>43395</v>
      </c>
      <c r="KQ20" s="49">
        <f t="shared" si="68"/>
        <v>43396</v>
      </c>
      <c r="KR20" s="49" t="str">
        <f t="shared" si="68"/>
        <v/>
      </c>
      <c r="KS20" s="49" t="str">
        <f t="shared" si="68"/>
        <v/>
      </c>
      <c r="KT20" s="49" t="str">
        <f t="shared" si="68"/>
        <v/>
      </c>
      <c r="KU20" s="49" t="str">
        <f t="shared" si="68"/>
        <v/>
      </c>
      <c r="KV20" s="49" t="str">
        <f t="shared" si="68"/>
        <v/>
      </c>
      <c r="KW20" s="49">
        <f t="shared" si="68"/>
        <v>43402</v>
      </c>
      <c r="KX20" s="49">
        <f t="shared" si="68"/>
        <v>43403</v>
      </c>
      <c r="KY20" s="49" t="str">
        <f t="shared" si="68"/>
        <v/>
      </c>
      <c r="KZ20" s="49" t="str">
        <f t="shared" si="68"/>
        <v/>
      </c>
      <c r="LA20" s="49" t="str">
        <f t="shared" si="69"/>
        <v/>
      </c>
      <c r="LB20" s="49" t="str">
        <f t="shared" si="69"/>
        <v/>
      </c>
      <c r="LC20" s="49" t="str">
        <f t="shared" si="69"/>
        <v/>
      </c>
      <c r="LD20" s="49">
        <f t="shared" si="69"/>
        <v>43409</v>
      </c>
      <c r="LE20" s="49">
        <f t="shared" si="69"/>
        <v>43410</v>
      </c>
      <c r="LF20" s="49" t="str">
        <f t="shared" si="69"/>
        <v/>
      </c>
      <c r="LG20" s="49" t="str">
        <f t="shared" si="69"/>
        <v/>
      </c>
      <c r="LH20" s="49" t="str">
        <f t="shared" si="69"/>
        <v/>
      </c>
      <c r="LI20" s="49" t="str">
        <f t="shared" si="62"/>
        <v/>
      </c>
      <c r="LJ20" s="49" t="str">
        <f t="shared" si="62"/>
        <v/>
      </c>
      <c r="LK20" s="49">
        <f t="shared" si="62"/>
        <v>43416</v>
      </c>
      <c r="LL20" s="49">
        <f t="shared" si="62"/>
        <v>43417</v>
      </c>
      <c r="LM20" s="49" t="str">
        <f t="shared" si="62"/>
        <v/>
      </c>
      <c r="LN20" s="49" t="str">
        <f t="shared" si="62"/>
        <v/>
      </c>
      <c r="LO20" s="49" t="str">
        <f t="shared" si="62"/>
        <v/>
      </c>
      <c r="LP20" s="49" t="str">
        <f t="shared" si="62"/>
        <v/>
      </c>
      <c r="LQ20" s="49" t="str">
        <f t="shared" si="62"/>
        <v/>
      </c>
      <c r="LR20" s="49">
        <f t="shared" si="62"/>
        <v>43423</v>
      </c>
      <c r="LS20" s="49">
        <f t="shared" si="62"/>
        <v>43424</v>
      </c>
      <c r="LT20" s="49" t="str">
        <f t="shared" si="62"/>
        <v/>
      </c>
      <c r="LU20" s="49" t="str">
        <f t="shared" si="63"/>
        <v/>
      </c>
      <c r="LV20" s="49" t="str">
        <f t="shared" si="63"/>
        <v/>
      </c>
      <c r="LW20" s="49" t="str">
        <f t="shared" si="63"/>
        <v/>
      </c>
      <c r="LX20" s="49" t="str">
        <f t="shared" si="63"/>
        <v/>
      </c>
      <c r="LY20" s="49">
        <f t="shared" si="63"/>
        <v>43430</v>
      </c>
      <c r="LZ20" s="49">
        <f t="shared" si="63"/>
        <v>43431</v>
      </c>
      <c r="MA20" s="49" t="str">
        <f t="shared" si="63"/>
        <v/>
      </c>
      <c r="MB20" s="49" t="str">
        <f t="shared" si="63"/>
        <v/>
      </c>
      <c r="MC20" s="49" t="str">
        <f t="shared" si="63"/>
        <v/>
      </c>
      <c r="MD20" s="49" t="str">
        <f t="shared" si="63"/>
        <v/>
      </c>
      <c r="ME20" s="49" t="str">
        <f t="shared" si="63"/>
        <v/>
      </c>
      <c r="MF20" s="49">
        <f t="shared" si="63"/>
        <v>43437</v>
      </c>
      <c r="MG20" s="49">
        <f t="shared" si="63"/>
        <v>43438</v>
      </c>
      <c r="MH20" s="49" t="str">
        <f t="shared" si="63"/>
        <v/>
      </c>
      <c r="MI20" s="49" t="str">
        <f t="shared" si="63"/>
        <v/>
      </c>
      <c r="MJ20" s="49" t="str">
        <f t="shared" si="59"/>
        <v/>
      </c>
      <c r="MK20" s="49" t="str">
        <f t="shared" si="59"/>
        <v/>
      </c>
      <c r="ML20" s="49" t="str">
        <f t="shared" si="59"/>
        <v/>
      </c>
      <c r="MM20" s="49">
        <f t="shared" si="59"/>
        <v>43444</v>
      </c>
      <c r="MN20" s="49">
        <f t="shared" si="59"/>
        <v>43445</v>
      </c>
      <c r="MO20" s="49" t="str">
        <f t="shared" si="59"/>
        <v/>
      </c>
      <c r="MP20" s="49" t="str">
        <f t="shared" si="59"/>
        <v/>
      </c>
      <c r="MQ20" s="49" t="str">
        <f t="shared" si="59"/>
        <v/>
      </c>
      <c r="MR20" s="49" t="str">
        <f t="shared" si="59"/>
        <v/>
      </c>
      <c r="MS20" s="49" t="str">
        <f t="shared" si="59"/>
        <v/>
      </c>
      <c r="MT20" s="49">
        <f t="shared" si="59"/>
        <v>43451</v>
      </c>
      <c r="MU20" s="49">
        <f t="shared" si="59"/>
        <v>43452</v>
      </c>
      <c r="MV20" s="49" t="str">
        <f t="shared" si="56"/>
        <v/>
      </c>
      <c r="MW20" s="49" t="str">
        <f t="shared" si="56"/>
        <v/>
      </c>
      <c r="MX20" s="49" t="str">
        <f t="shared" si="56"/>
        <v/>
      </c>
      <c r="MY20" s="49" t="str">
        <f t="shared" si="56"/>
        <v/>
      </c>
      <c r="MZ20" s="49" t="str">
        <f t="shared" si="56"/>
        <v/>
      </c>
      <c r="NA20" s="49">
        <f t="shared" si="56"/>
        <v>43458</v>
      </c>
      <c r="NB20" s="49">
        <f t="shared" si="56"/>
        <v>43459</v>
      </c>
      <c r="NC20" s="49" t="str">
        <f t="shared" si="56"/>
        <v/>
      </c>
      <c r="ND20" s="49" t="str">
        <f t="shared" si="56"/>
        <v/>
      </c>
      <c r="NE20" s="49" t="str">
        <f t="shared" si="56"/>
        <v/>
      </c>
      <c r="NF20" s="49" t="str">
        <f t="shared" si="56"/>
        <v/>
      </c>
      <c r="NG20" s="49" t="str">
        <f t="shared" si="56"/>
        <v/>
      </c>
      <c r="NH20" s="49">
        <f t="shared" si="56"/>
        <v>43465</v>
      </c>
      <c r="NI20" s="49">
        <f t="shared" si="56"/>
        <v>43466</v>
      </c>
      <c r="NJ20" s="49" t="str">
        <f t="shared" si="56"/>
        <v/>
      </c>
      <c r="NK20" s="49" t="str">
        <f t="shared" si="56"/>
        <v/>
      </c>
      <c r="NL20" s="49" t="str">
        <f t="shared" si="57"/>
        <v/>
      </c>
      <c r="NM20" s="49" t="str">
        <f t="shared" si="57"/>
        <v/>
      </c>
      <c r="NN20" s="49" t="str">
        <f t="shared" si="57"/>
        <v/>
      </c>
      <c r="NO20" s="49">
        <f t="shared" si="57"/>
        <v>43472</v>
      </c>
      <c r="NP20" s="49">
        <f t="shared" si="57"/>
        <v>43473</v>
      </c>
      <c r="NQ20" s="49" t="str">
        <f t="shared" si="57"/>
        <v/>
      </c>
      <c r="NR20" s="49" t="str">
        <f t="shared" si="57"/>
        <v/>
      </c>
      <c r="NS20" s="49" t="str">
        <f t="shared" si="57"/>
        <v/>
      </c>
      <c r="NT20" s="49" t="str">
        <f t="shared" si="57"/>
        <v/>
      </c>
      <c r="NU20" s="49" t="str">
        <f t="shared" si="58"/>
        <v/>
      </c>
      <c r="NV20" s="49">
        <f t="shared" si="58"/>
        <v>43479</v>
      </c>
      <c r="NW20" s="49">
        <f t="shared" si="58"/>
        <v>43480</v>
      </c>
      <c r="NX20" s="49" t="str">
        <f t="shared" si="58"/>
        <v/>
      </c>
      <c r="NY20" s="49" t="str">
        <f t="shared" si="58"/>
        <v/>
      </c>
      <c r="NZ20" s="49" t="str">
        <f t="shared" si="58"/>
        <v/>
      </c>
      <c r="OA20" s="49" t="str">
        <f t="shared" si="58"/>
        <v/>
      </c>
      <c r="OB20" s="49" t="str">
        <f t="shared" si="58"/>
        <v/>
      </c>
      <c r="OC20">
        <v>3</v>
      </c>
    </row>
    <row r="21" spans="1:393">
      <c r="A21" s="214" t="s">
        <v>246</v>
      </c>
      <c r="B21" s="215" t="s">
        <v>228</v>
      </c>
      <c r="C21" s="12" t="s">
        <v>908</v>
      </c>
      <c r="D21" s="12" t="s">
        <v>232</v>
      </c>
      <c r="E21" s="12" t="s">
        <v>230</v>
      </c>
      <c r="F21" s="12"/>
      <c r="H21" s="49" t="str">
        <f t="shared" si="30"/>
        <v/>
      </c>
      <c r="I21" s="49">
        <f t="shared" si="30"/>
        <v>43102</v>
      </c>
      <c r="J21" s="49">
        <f t="shared" si="30"/>
        <v>43103</v>
      </c>
      <c r="K21" s="49">
        <f t="shared" si="30"/>
        <v>43104</v>
      </c>
      <c r="L21" s="49">
        <f t="shared" si="30"/>
        <v>43105</v>
      </c>
      <c r="M21" s="49" t="str">
        <f t="shared" si="30"/>
        <v/>
      </c>
      <c r="N21" s="49" t="str">
        <f t="shared" si="30"/>
        <v/>
      </c>
      <c r="O21" s="49" t="str">
        <f t="shared" si="30"/>
        <v/>
      </c>
      <c r="P21" s="49">
        <f t="shared" si="30"/>
        <v>43109</v>
      </c>
      <c r="Q21" s="49">
        <f t="shared" si="30"/>
        <v>43110</v>
      </c>
      <c r="R21" s="49">
        <f t="shared" si="30"/>
        <v>43111</v>
      </c>
      <c r="S21" s="49">
        <f t="shared" si="30"/>
        <v>43112</v>
      </c>
      <c r="T21" s="49" t="str">
        <f t="shared" si="30"/>
        <v/>
      </c>
      <c r="U21" s="49" t="str">
        <f t="shared" si="30"/>
        <v/>
      </c>
      <c r="V21" s="49" t="str">
        <f t="shared" si="30"/>
        <v/>
      </c>
      <c r="W21" s="49">
        <f t="shared" si="30"/>
        <v>43116</v>
      </c>
      <c r="X21" s="49">
        <f t="shared" si="32"/>
        <v>43117</v>
      </c>
      <c r="Y21" s="49">
        <f t="shared" si="32"/>
        <v>43118</v>
      </c>
      <c r="Z21" s="49">
        <f t="shared" si="32"/>
        <v>43119</v>
      </c>
      <c r="AA21" s="49" t="str">
        <f t="shared" si="32"/>
        <v/>
      </c>
      <c r="AB21" s="49" t="str">
        <f t="shared" si="32"/>
        <v/>
      </c>
      <c r="AC21" s="49" t="str">
        <f t="shared" si="32"/>
        <v/>
      </c>
      <c r="AD21" s="49">
        <f t="shared" si="32"/>
        <v>43123</v>
      </c>
      <c r="AE21" s="49">
        <f t="shared" si="32"/>
        <v>43124</v>
      </c>
      <c r="AF21" s="49">
        <f t="shared" si="32"/>
        <v>43125</v>
      </c>
      <c r="AG21" s="49">
        <f t="shared" si="32"/>
        <v>43126</v>
      </c>
      <c r="AH21" s="49" t="str">
        <f t="shared" si="32"/>
        <v/>
      </c>
      <c r="AI21" s="49" t="str">
        <f t="shared" si="32"/>
        <v/>
      </c>
      <c r="AJ21" s="49" t="str">
        <f t="shared" si="32"/>
        <v/>
      </c>
      <c r="AK21" s="49">
        <f t="shared" si="32"/>
        <v>43130</v>
      </c>
      <c r="AL21" s="49">
        <f t="shared" si="32"/>
        <v>43131</v>
      </c>
      <c r="AM21" s="49">
        <f t="shared" si="32"/>
        <v>43132</v>
      </c>
      <c r="AN21" s="49">
        <f t="shared" si="33"/>
        <v>43133</v>
      </c>
      <c r="AO21" s="49" t="str">
        <f t="shared" si="33"/>
        <v/>
      </c>
      <c r="AP21" s="49" t="str">
        <f t="shared" si="33"/>
        <v/>
      </c>
      <c r="AQ21" s="49" t="str">
        <f t="shared" si="33"/>
        <v/>
      </c>
      <c r="AR21" s="49">
        <f t="shared" si="33"/>
        <v>43137</v>
      </c>
      <c r="AS21" s="49">
        <f t="shared" si="33"/>
        <v>43138</v>
      </c>
      <c r="AT21" s="49">
        <f t="shared" si="33"/>
        <v>43139</v>
      </c>
      <c r="AU21" s="49">
        <f t="shared" si="33"/>
        <v>43140</v>
      </c>
      <c r="AV21" s="49" t="str">
        <f t="shared" si="33"/>
        <v/>
      </c>
      <c r="AW21" s="49" t="str">
        <f t="shared" si="33"/>
        <v/>
      </c>
      <c r="AX21" s="49" t="str">
        <f t="shared" si="33"/>
        <v/>
      </c>
      <c r="AY21" s="49">
        <f t="shared" si="33"/>
        <v>43144</v>
      </c>
      <c r="AZ21" s="49">
        <f t="shared" si="33"/>
        <v>43145</v>
      </c>
      <c r="BA21" s="49">
        <f t="shared" si="33"/>
        <v>43146</v>
      </c>
      <c r="BB21" s="49">
        <f t="shared" si="33"/>
        <v>43147</v>
      </c>
      <c r="BC21" s="49" t="str">
        <f t="shared" si="33"/>
        <v/>
      </c>
      <c r="BD21" s="49" t="str">
        <f t="shared" si="34"/>
        <v/>
      </c>
      <c r="BE21" s="49" t="str">
        <f t="shared" si="34"/>
        <v/>
      </c>
      <c r="BF21" s="49">
        <f t="shared" si="34"/>
        <v>43151</v>
      </c>
      <c r="BG21" s="49">
        <f t="shared" si="34"/>
        <v>43152</v>
      </c>
      <c r="BH21" s="49">
        <f t="shared" si="34"/>
        <v>43153</v>
      </c>
      <c r="BI21" s="49">
        <f t="shared" si="34"/>
        <v>43154</v>
      </c>
      <c r="BJ21" s="49" t="str">
        <f t="shared" si="34"/>
        <v/>
      </c>
      <c r="BK21" s="49" t="str">
        <f t="shared" si="34"/>
        <v/>
      </c>
      <c r="BL21" s="49" t="str">
        <f t="shared" si="34"/>
        <v/>
      </c>
      <c r="BM21" s="49">
        <f t="shared" si="34"/>
        <v>43158</v>
      </c>
      <c r="BN21" s="49">
        <f t="shared" si="34"/>
        <v>43159</v>
      </c>
      <c r="BO21" s="49">
        <f t="shared" si="34"/>
        <v>43160</v>
      </c>
      <c r="BP21" s="49">
        <f t="shared" si="34"/>
        <v>43161</v>
      </c>
      <c r="BQ21" s="49" t="str">
        <f t="shared" si="34"/>
        <v/>
      </c>
      <c r="BR21" s="49" t="str">
        <f t="shared" si="34"/>
        <v/>
      </c>
      <c r="BS21" s="49" t="str">
        <f t="shared" si="34"/>
        <v/>
      </c>
      <c r="BT21" s="49">
        <f t="shared" si="31"/>
        <v>43165</v>
      </c>
      <c r="BU21" s="49">
        <f t="shared" si="31"/>
        <v>43166</v>
      </c>
      <c r="BV21" s="49">
        <f t="shared" si="31"/>
        <v>43167</v>
      </c>
      <c r="BW21" s="49">
        <f t="shared" si="31"/>
        <v>43168</v>
      </c>
      <c r="BX21" s="49" t="str">
        <f t="shared" si="31"/>
        <v/>
      </c>
      <c r="BY21" s="49" t="str">
        <f t="shared" si="31"/>
        <v/>
      </c>
      <c r="BZ21" s="49" t="str">
        <f t="shared" si="31"/>
        <v/>
      </c>
      <c r="CA21" s="49">
        <f t="shared" si="31"/>
        <v>43172</v>
      </c>
      <c r="CB21" s="49">
        <f t="shared" si="31"/>
        <v>43173</v>
      </c>
      <c r="CC21" s="49">
        <f t="shared" si="31"/>
        <v>43174</v>
      </c>
      <c r="CD21" s="49">
        <f t="shared" si="31"/>
        <v>43175</v>
      </c>
      <c r="CE21" s="49" t="str">
        <f t="shared" si="31"/>
        <v/>
      </c>
      <c r="CF21" s="49" t="str">
        <f t="shared" si="31"/>
        <v/>
      </c>
      <c r="CG21" s="49" t="str">
        <f t="shared" si="31"/>
        <v/>
      </c>
      <c r="CH21" s="49">
        <f t="shared" si="31"/>
        <v>43179</v>
      </c>
      <c r="CI21" s="49">
        <f t="shared" si="31"/>
        <v>43180</v>
      </c>
      <c r="CJ21" s="49">
        <f t="shared" si="48"/>
        <v>43181</v>
      </c>
      <c r="CK21" s="49">
        <f t="shared" si="48"/>
        <v>43182</v>
      </c>
      <c r="CL21" s="49" t="str">
        <f t="shared" si="48"/>
        <v/>
      </c>
      <c r="CM21" s="49" t="str">
        <f t="shared" si="48"/>
        <v/>
      </c>
      <c r="CN21" s="49" t="str">
        <f t="shared" si="48"/>
        <v/>
      </c>
      <c r="CO21" s="49">
        <f t="shared" si="48"/>
        <v>43186</v>
      </c>
      <c r="CP21" s="49">
        <f t="shared" si="48"/>
        <v>43187</v>
      </c>
      <c r="CQ21" s="49">
        <f t="shared" si="48"/>
        <v>43188</v>
      </c>
      <c r="CR21" s="49">
        <f t="shared" si="48"/>
        <v>43189</v>
      </c>
      <c r="CS21" s="49" t="str">
        <f t="shared" si="48"/>
        <v/>
      </c>
      <c r="CT21" s="49" t="str">
        <f t="shared" si="48"/>
        <v/>
      </c>
      <c r="CU21" s="49" t="str">
        <f t="shared" si="48"/>
        <v/>
      </c>
      <c r="CV21" s="49">
        <f t="shared" si="48"/>
        <v>43193</v>
      </c>
      <c r="CW21" s="49">
        <f t="shared" si="48"/>
        <v>43194</v>
      </c>
      <c r="CX21" s="49">
        <f t="shared" si="48"/>
        <v>43195</v>
      </c>
      <c r="CY21" s="49">
        <f t="shared" si="48"/>
        <v>43196</v>
      </c>
      <c r="CZ21" s="49" t="str">
        <f t="shared" si="49"/>
        <v/>
      </c>
      <c r="DA21" s="49" t="str">
        <f t="shared" si="49"/>
        <v/>
      </c>
      <c r="DB21" s="49" t="str">
        <f t="shared" si="49"/>
        <v/>
      </c>
      <c r="DC21" s="49">
        <f t="shared" si="49"/>
        <v>43200</v>
      </c>
      <c r="DD21" s="49">
        <f t="shared" si="49"/>
        <v>43201</v>
      </c>
      <c r="DE21" s="49">
        <f t="shared" si="49"/>
        <v>43202</v>
      </c>
      <c r="DF21" s="49">
        <f t="shared" si="49"/>
        <v>43203</v>
      </c>
      <c r="DG21" s="49" t="str">
        <f t="shared" si="49"/>
        <v/>
      </c>
      <c r="DH21" s="49" t="str">
        <f t="shared" si="49"/>
        <v/>
      </c>
      <c r="DI21" s="49" t="str">
        <f t="shared" si="49"/>
        <v/>
      </c>
      <c r="DJ21" s="49">
        <f t="shared" si="49"/>
        <v>43207</v>
      </c>
      <c r="DK21" s="49">
        <f t="shared" si="49"/>
        <v>43208</v>
      </c>
      <c r="DL21" s="49">
        <f t="shared" si="49"/>
        <v>43209</v>
      </c>
      <c r="DM21" s="49">
        <f t="shared" si="49"/>
        <v>43210</v>
      </c>
      <c r="DN21" s="49" t="str">
        <f t="shared" si="49"/>
        <v/>
      </c>
      <c r="DO21" s="49" t="str">
        <f t="shared" si="49"/>
        <v/>
      </c>
      <c r="DP21" s="49" t="str">
        <f t="shared" si="50"/>
        <v/>
      </c>
      <c r="DQ21" s="49">
        <f t="shared" si="50"/>
        <v>43214</v>
      </c>
      <c r="DR21" s="49">
        <f t="shared" si="50"/>
        <v>43215</v>
      </c>
      <c r="DS21" s="49">
        <f t="shared" si="50"/>
        <v>43216</v>
      </c>
      <c r="DT21" s="49">
        <f t="shared" si="50"/>
        <v>43217</v>
      </c>
      <c r="DU21" s="49" t="str">
        <f t="shared" si="50"/>
        <v/>
      </c>
      <c r="DV21" s="49" t="str">
        <f t="shared" si="50"/>
        <v/>
      </c>
      <c r="DW21" s="49" t="str">
        <f t="shared" si="50"/>
        <v/>
      </c>
      <c r="DX21" s="49">
        <f t="shared" si="50"/>
        <v>43221</v>
      </c>
      <c r="DY21" s="49">
        <f t="shared" si="50"/>
        <v>43222</v>
      </c>
      <c r="DZ21" s="49">
        <f t="shared" si="50"/>
        <v>43223</v>
      </c>
      <c r="EA21" s="49">
        <f t="shared" si="50"/>
        <v>43224</v>
      </c>
      <c r="EB21" s="49" t="str">
        <f t="shared" si="50"/>
        <v/>
      </c>
      <c r="EC21" s="49" t="str">
        <f t="shared" si="50"/>
        <v/>
      </c>
      <c r="ED21" s="49" t="str">
        <f t="shared" si="50"/>
        <v/>
      </c>
      <c r="EE21" s="49">
        <f t="shared" si="50"/>
        <v>43228</v>
      </c>
      <c r="EF21" s="49">
        <f t="shared" si="51"/>
        <v>43229</v>
      </c>
      <c r="EG21" s="49">
        <f t="shared" si="51"/>
        <v>43230</v>
      </c>
      <c r="EH21" s="49">
        <f t="shared" si="51"/>
        <v>43231</v>
      </c>
      <c r="EI21" s="49" t="str">
        <f t="shared" si="51"/>
        <v/>
      </c>
      <c r="EJ21" s="49" t="str">
        <f t="shared" si="51"/>
        <v/>
      </c>
      <c r="EK21" s="49" t="str">
        <f t="shared" si="51"/>
        <v/>
      </c>
      <c r="EL21" s="49">
        <f t="shared" si="51"/>
        <v>43235</v>
      </c>
      <c r="EM21" s="49">
        <f t="shared" si="51"/>
        <v>43236</v>
      </c>
      <c r="EN21" s="49">
        <f t="shared" si="51"/>
        <v>43237</v>
      </c>
      <c r="EO21" s="49">
        <f t="shared" si="51"/>
        <v>43238</v>
      </c>
      <c r="EP21" s="49" t="str">
        <f t="shared" si="51"/>
        <v/>
      </c>
      <c r="EQ21" s="49" t="str">
        <f t="shared" si="51"/>
        <v/>
      </c>
      <c r="ER21" s="49" t="str">
        <f t="shared" si="51"/>
        <v/>
      </c>
      <c r="ES21" s="49">
        <f t="shared" si="51"/>
        <v>43242</v>
      </c>
      <c r="ET21" s="49">
        <f t="shared" si="51"/>
        <v>43243</v>
      </c>
      <c r="EU21" s="49">
        <f t="shared" si="51"/>
        <v>43244</v>
      </c>
      <c r="EV21" s="49">
        <f t="shared" si="64"/>
        <v>43245</v>
      </c>
      <c r="EW21" s="49" t="str">
        <f t="shared" si="64"/>
        <v/>
      </c>
      <c r="EX21" s="49" t="str">
        <f t="shared" si="64"/>
        <v/>
      </c>
      <c r="EY21" s="49" t="str">
        <f t="shared" si="64"/>
        <v/>
      </c>
      <c r="EZ21" s="49">
        <f t="shared" si="64"/>
        <v>43249</v>
      </c>
      <c r="FA21" s="49">
        <f t="shared" si="64"/>
        <v>43250</v>
      </c>
      <c r="FB21" s="49">
        <f t="shared" si="64"/>
        <v>43251</v>
      </c>
      <c r="FC21" s="49">
        <f t="shared" si="64"/>
        <v>43252</v>
      </c>
      <c r="FD21" s="49" t="str">
        <f t="shared" si="64"/>
        <v/>
      </c>
      <c r="FE21" s="49" t="str">
        <f t="shared" si="64"/>
        <v/>
      </c>
      <c r="FF21" s="49" t="str">
        <f t="shared" si="64"/>
        <v/>
      </c>
      <c r="FG21" s="49">
        <f t="shared" si="64"/>
        <v>43256</v>
      </c>
      <c r="FH21" s="49">
        <f t="shared" si="64"/>
        <v>43257</v>
      </c>
      <c r="FI21" s="49">
        <f t="shared" si="64"/>
        <v>43258</v>
      </c>
      <c r="FJ21" s="49">
        <f t="shared" si="64"/>
        <v>43259</v>
      </c>
      <c r="FK21" s="49" t="str">
        <f t="shared" si="64"/>
        <v/>
      </c>
      <c r="FL21" s="49" t="str">
        <f t="shared" si="65"/>
        <v/>
      </c>
      <c r="FM21" s="49" t="str">
        <f t="shared" si="65"/>
        <v/>
      </c>
      <c r="FN21" s="49">
        <f t="shared" si="65"/>
        <v>43263</v>
      </c>
      <c r="FO21" s="49">
        <f t="shared" si="65"/>
        <v>43264</v>
      </c>
      <c r="FP21" s="49">
        <f t="shared" si="65"/>
        <v>43265</v>
      </c>
      <c r="FQ21" s="49">
        <f t="shared" si="65"/>
        <v>43266</v>
      </c>
      <c r="FR21" s="49" t="str">
        <f t="shared" si="65"/>
        <v/>
      </c>
      <c r="FS21" s="49" t="str">
        <f t="shared" si="65"/>
        <v/>
      </c>
      <c r="FT21" s="49" t="str">
        <f t="shared" si="65"/>
        <v/>
      </c>
      <c r="FU21" s="49">
        <f t="shared" si="65"/>
        <v>43270</v>
      </c>
      <c r="FV21" s="49">
        <f t="shared" si="65"/>
        <v>43271</v>
      </c>
      <c r="FW21" s="49">
        <f t="shared" si="65"/>
        <v>43272</v>
      </c>
      <c r="FX21" s="49">
        <f t="shared" si="65"/>
        <v>43273</v>
      </c>
      <c r="FY21" s="49" t="str">
        <f t="shared" si="65"/>
        <v/>
      </c>
      <c r="FZ21" s="49" t="str">
        <f t="shared" si="65"/>
        <v/>
      </c>
      <c r="GA21" s="49" t="str">
        <f t="shared" si="65"/>
        <v/>
      </c>
      <c r="GB21" s="49">
        <f t="shared" si="66"/>
        <v>43277</v>
      </c>
      <c r="GC21" s="49">
        <f t="shared" si="66"/>
        <v>43278</v>
      </c>
      <c r="GD21" s="49">
        <f t="shared" si="66"/>
        <v>43279</v>
      </c>
      <c r="GE21" s="49">
        <f t="shared" si="66"/>
        <v>43280</v>
      </c>
      <c r="GF21" s="49" t="str">
        <f t="shared" si="66"/>
        <v/>
      </c>
      <c r="GG21" s="49" t="str">
        <f t="shared" si="66"/>
        <v/>
      </c>
      <c r="GH21" s="49" t="str">
        <f t="shared" si="66"/>
        <v/>
      </c>
      <c r="GI21" s="49">
        <f t="shared" si="66"/>
        <v>43284</v>
      </c>
      <c r="GJ21" s="49">
        <f t="shared" si="66"/>
        <v>43285</v>
      </c>
      <c r="GK21" s="49">
        <f t="shared" si="60"/>
        <v>43286</v>
      </c>
      <c r="GL21" s="49">
        <f t="shared" si="60"/>
        <v>43287</v>
      </c>
      <c r="GM21" s="49" t="str">
        <f t="shared" si="60"/>
        <v/>
      </c>
      <c r="GN21" s="49" t="str">
        <f t="shared" si="60"/>
        <v/>
      </c>
      <c r="GO21" s="49" t="str">
        <f t="shared" si="60"/>
        <v/>
      </c>
      <c r="GP21" s="49">
        <f t="shared" si="60"/>
        <v>43291</v>
      </c>
      <c r="GQ21" s="49">
        <f t="shared" si="60"/>
        <v>43292</v>
      </c>
      <c r="GR21" s="49">
        <f t="shared" si="60"/>
        <v>43293</v>
      </c>
      <c r="GS21" s="49">
        <f t="shared" si="60"/>
        <v>43294</v>
      </c>
      <c r="GT21" s="49" t="str">
        <f t="shared" si="60"/>
        <v/>
      </c>
      <c r="GU21" s="49" t="str">
        <f t="shared" si="60"/>
        <v/>
      </c>
      <c r="GV21" s="49" t="str">
        <f t="shared" si="61"/>
        <v/>
      </c>
      <c r="GW21" s="49">
        <f t="shared" si="61"/>
        <v>43298</v>
      </c>
      <c r="GX21" s="49">
        <f t="shared" si="61"/>
        <v>43299</v>
      </c>
      <c r="GY21" s="49">
        <f t="shared" si="61"/>
        <v>43300</v>
      </c>
      <c r="GZ21" s="49">
        <f t="shared" si="61"/>
        <v>43301</v>
      </c>
      <c r="HA21" s="49" t="str">
        <f t="shared" si="61"/>
        <v/>
      </c>
      <c r="HB21" s="49" t="str">
        <f t="shared" si="61"/>
        <v/>
      </c>
      <c r="HC21" s="49" t="str">
        <f t="shared" si="61"/>
        <v/>
      </c>
      <c r="HD21" s="49">
        <f t="shared" si="61"/>
        <v>43305</v>
      </c>
      <c r="HE21" s="49">
        <f t="shared" si="61"/>
        <v>43306</v>
      </c>
      <c r="HF21" s="49">
        <f t="shared" si="61"/>
        <v>43307</v>
      </c>
      <c r="HG21" s="49">
        <f t="shared" si="61"/>
        <v>43308</v>
      </c>
      <c r="HH21" s="49" t="str">
        <f t="shared" si="61"/>
        <v/>
      </c>
      <c r="HI21" s="49" t="str">
        <f t="shared" si="61"/>
        <v/>
      </c>
      <c r="HJ21" s="49" t="str">
        <f t="shared" si="61"/>
        <v/>
      </c>
      <c r="HK21" s="49">
        <f t="shared" si="61"/>
        <v>43312</v>
      </c>
      <c r="HL21" s="49">
        <f t="shared" si="52"/>
        <v>43313</v>
      </c>
      <c r="HM21" s="49">
        <f t="shared" si="52"/>
        <v>43314</v>
      </c>
      <c r="HN21" s="49">
        <f t="shared" si="52"/>
        <v>43315</v>
      </c>
      <c r="HO21" s="49" t="str">
        <f t="shared" si="52"/>
        <v/>
      </c>
      <c r="HP21" s="49" t="str">
        <f t="shared" si="52"/>
        <v/>
      </c>
      <c r="HQ21" s="49" t="str">
        <f t="shared" si="52"/>
        <v/>
      </c>
      <c r="HR21" s="49">
        <f t="shared" si="52"/>
        <v>43319</v>
      </c>
      <c r="HS21" s="49">
        <f t="shared" si="52"/>
        <v>43320</v>
      </c>
      <c r="HT21" s="49">
        <f t="shared" si="52"/>
        <v>43321</v>
      </c>
      <c r="HU21" s="49">
        <f t="shared" si="52"/>
        <v>43322</v>
      </c>
      <c r="HV21" s="49" t="str">
        <f t="shared" si="52"/>
        <v/>
      </c>
      <c r="HW21" s="49" t="str">
        <f t="shared" si="52"/>
        <v/>
      </c>
      <c r="HX21" s="49" t="str">
        <f t="shared" si="52"/>
        <v/>
      </c>
      <c r="HY21" s="49">
        <f t="shared" si="53"/>
        <v>43326</v>
      </c>
      <c r="HZ21" s="49">
        <f t="shared" si="53"/>
        <v>43327</v>
      </c>
      <c r="IA21" s="49">
        <f t="shared" si="53"/>
        <v>43328</v>
      </c>
      <c r="IB21" s="49">
        <f t="shared" si="53"/>
        <v>43329</v>
      </c>
      <c r="IC21" s="49" t="str">
        <f t="shared" si="53"/>
        <v/>
      </c>
      <c r="ID21" s="49" t="str">
        <f t="shared" si="53"/>
        <v/>
      </c>
      <c r="IE21" s="49" t="str">
        <f t="shared" si="53"/>
        <v/>
      </c>
      <c r="IF21" s="49">
        <f t="shared" si="53"/>
        <v>43333</v>
      </c>
      <c r="IG21" s="49">
        <f t="shared" si="53"/>
        <v>43334</v>
      </c>
      <c r="IH21" s="49">
        <f t="shared" si="53"/>
        <v>43335</v>
      </c>
      <c r="II21" s="49">
        <f t="shared" si="53"/>
        <v>43336</v>
      </c>
      <c r="IJ21" s="49" t="str">
        <f t="shared" si="53"/>
        <v/>
      </c>
      <c r="IK21" s="49" t="str">
        <f t="shared" si="53"/>
        <v/>
      </c>
      <c r="IL21" s="49" t="str">
        <f t="shared" si="53"/>
        <v/>
      </c>
      <c r="IM21" s="49">
        <f t="shared" si="53"/>
        <v>43340</v>
      </c>
      <c r="IN21" s="49">
        <f t="shared" si="53"/>
        <v>43341</v>
      </c>
      <c r="IO21" s="49">
        <f t="shared" si="54"/>
        <v>43342</v>
      </c>
      <c r="IP21" s="49">
        <f t="shared" si="54"/>
        <v>43343</v>
      </c>
      <c r="IQ21" s="49" t="str">
        <f t="shared" si="54"/>
        <v/>
      </c>
      <c r="IR21" s="49" t="str">
        <f t="shared" si="54"/>
        <v/>
      </c>
      <c r="IS21" s="49" t="str">
        <f t="shared" si="54"/>
        <v/>
      </c>
      <c r="IT21" s="49">
        <f t="shared" si="54"/>
        <v>43347</v>
      </c>
      <c r="IU21" s="49">
        <f t="shared" si="54"/>
        <v>43348</v>
      </c>
      <c r="IV21" s="49">
        <f t="shared" si="54"/>
        <v>43349</v>
      </c>
      <c r="IW21" s="49">
        <f t="shared" si="54"/>
        <v>43350</v>
      </c>
      <c r="IX21" s="49" t="str">
        <f t="shared" si="54"/>
        <v/>
      </c>
      <c r="IY21" s="49" t="str">
        <f t="shared" si="54"/>
        <v/>
      </c>
      <c r="IZ21" s="49" t="str">
        <f t="shared" si="54"/>
        <v/>
      </c>
      <c r="JA21" s="49">
        <f t="shared" si="54"/>
        <v>43354</v>
      </c>
      <c r="JB21" s="49">
        <f t="shared" si="54"/>
        <v>43355</v>
      </c>
      <c r="JC21" s="49">
        <f t="shared" si="54"/>
        <v>43356</v>
      </c>
      <c r="JD21" s="49">
        <f t="shared" si="54"/>
        <v>43357</v>
      </c>
      <c r="JE21" s="49" t="str">
        <f t="shared" si="55"/>
        <v/>
      </c>
      <c r="JF21" s="49" t="str">
        <f t="shared" si="55"/>
        <v/>
      </c>
      <c r="JG21" s="49" t="str">
        <f t="shared" si="55"/>
        <v/>
      </c>
      <c r="JH21" s="49">
        <f t="shared" si="55"/>
        <v>43361</v>
      </c>
      <c r="JI21" s="49">
        <f t="shared" si="55"/>
        <v>43362</v>
      </c>
      <c r="JJ21" s="49">
        <f t="shared" si="55"/>
        <v>43363</v>
      </c>
      <c r="JK21" s="49">
        <f t="shared" si="55"/>
        <v>43364</v>
      </c>
      <c r="JL21" s="49" t="str">
        <f t="shared" si="55"/>
        <v/>
      </c>
      <c r="JM21" s="49" t="str">
        <f t="shared" si="55"/>
        <v/>
      </c>
      <c r="JN21" s="49" t="str">
        <f t="shared" si="55"/>
        <v/>
      </c>
      <c r="JO21" s="49">
        <f t="shared" si="55"/>
        <v>43368</v>
      </c>
      <c r="JP21" s="49">
        <f t="shared" si="55"/>
        <v>43369</v>
      </c>
      <c r="JQ21" s="49">
        <f t="shared" si="55"/>
        <v>43370</v>
      </c>
      <c r="JR21" s="49">
        <f t="shared" si="55"/>
        <v>43371</v>
      </c>
      <c r="JS21" s="49" t="str">
        <f t="shared" si="55"/>
        <v/>
      </c>
      <c r="JT21" s="49" t="str">
        <f t="shared" si="55"/>
        <v/>
      </c>
      <c r="JU21" s="49" t="str">
        <f t="shared" si="67"/>
        <v/>
      </c>
      <c r="JV21" s="49">
        <f t="shared" si="67"/>
        <v>43375</v>
      </c>
      <c r="JW21" s="49">
        <f t="shared" si="67"/>
        <v>43376</v>
      </c>
      <c r="JX21" s="49">
        <f t="shared" si="67"/>
        <v>43377</v>
      </c>
      <c r="JY21" s="49">
        <f t="shared" si="67"/>
        <v>43378</v>
      </c>
      <c r="JZ21" s="49" t="str">
        <f t="shared" si="67"/>
        <v/>
      </c>
      <c r="KA21" s="49" t="str">
        <f t="shared" si="67"/>
        <v/>
      </c>
      <c r="KB21" s="49" t="str">
        <f t="shared" si="67"/>
        <v/>
      </c>
      <c r="KC21" s="49">
        <f t="shared" si="67"/>
        <v>43382</v>
      </c>
      <c r="KD21" s="49">
        <f t="shared" si="67"/>
        <v>43383</v>
      </c>
      <c r="KE21" s="49">
        <f t="shared" si="67"/>
        <v>43384</v>
      </c>
      <c r="KF21" s="49">
        <f t="shared" si="67"/>
        <v>43385</v>
      </c>
      <c r="KG21" s="49" t="str">
        <f t="shared" si="67"/>
        <v/>
      </c>
      <c r="KH21" s="49" t="str">
        <f t="shared" si="67"/>
        <v/>
      </c>
      <c r="KI21" s="49" t="str">
        <f t="shared" si="67"/>
        <v/>
      </c>
      <c r="KJ21" s="49">
        <f t="shared" si="67"/>
        <v>43389</v>
      </c>
      <c r="KK21" s="49">
        <f t="shared" si="68"/>
        <v>43390</v>
      </c>
      <c r="KL21" s="49">
        <f t="shared" si="68"/>
        <v>43391</v>
      </c>
      <c r="KM21" s="49">
        <f t="shared" si="68"/>
        <v>43392</v>
      </c>
      <c r="KN21" s="49" t="str">
        <f t="shared" si="68"/>
        <v/>
      </c>
      <c r="KO21" s="49" t="str">
        <f t="shared" si="68"/>
        <v/>
      </c>
      <c r="KP21" s="49" t="str">
        <f t="shared" si="68"/>
        <v/>
      </c>
      <c r="KQ21" s="49">
        <f t="shared" si="68"/>
        <v>43396</v>
      </c>
      <c r="KR21" s="49">
        <f t="shared" si="68"/>
        <v>43397</v>
      </c>
      <c r="KS21" s="49">
        <f t="shared" si="68"/>
        <v>43398</v>
      </c>
      <c r="KT21" s="49">
        <f t="shared" si="68"/>
        <v>43399</v>
      </c>
      <c r="KU21" s="49" t="str">
        <f t="shared" si="68"/>
        <v/>
      </c>
      <c r="KV21" s="49" t="str">
        <f t="shared" si="68"/>
        <v/>
      </c>
      <c r="KW21" s="49" t="str">
        <f t="shared" si="68"/>
        <v/>
      </c>
      <c r="KX21" s="49">
        <f t="shared" si="68"/>
        <v>43403</v>
      </c>
      <c r="KY21" s="49">
        <f t="shared" si="68"/>
        <v>43404</v>
      </c>
      <c r="KZ21" s="49">
        <f t="shared" si="68"/>
        <v>43405</v>
      </c>
      <c r="LA21" s="49">
        <f t="shared" si="69"/>
        <v>43406</v>
      </c>
      <c r="LB21" s="49" t="str">
        <f t="shared" si="69"/>
        <v/>
      </c>
      <c r="LC21" s="49" t="str">
        <f t="shared" si="69"/>
        <v/>
      </c>
      <c r="LD21" s="49" t="str">
        <f t="shared" si="69"/>
        <v/>
      </c>
      <c r="LE21" s="49">
        <f t="shared" si="69"/>
        <v>43410</v>
      </c>
      <c r="LF21" s="49">
        <f t="shared" si="69"/>
        <v>43411</v>
      </c>
      <c r="LG21" s="49">
        <f t="shared" si="69"/>
        <v>43412</v>
      </c>
      <c r="LH21" s="49">
        <f t="shared" si="69"/>
        <v>43413</v>
      </c>
      <c r="LI21" s="49" t="str">
        <f t="shared" si="62"/>
        <v/>
      </c>
      <c r="LJ21" s="49" t="str">
        <f t="shared" si="62"/>
        <v/>
      </c>
      <c r="LK21" s="49" t="str">
        <f t="shared" si="62"/>
        <v/>
      </c>
      <c r="LL21" s="49">
        <f t="shared" si="62"/>
        <v>43417</v>
      </c>
      <c r="LM21" s="49">
        <f t="shared" si="62"/>
        <v>43418</v>
      </c>
      <c r="LN21" s="49">
        <f t="shared" si="62"/>
        <v>43419</v>
      </c>
      <c r="LO21" s="49">
        <f t="shared" si="62"/>
        <v>43420</v>
      </c>
      <c r="LP21" s="49" t="str">
        <f t="shared" si="62"/>
        <v/>
      </c>
      <c r="LQ21" s="49" t="str">
        <f t="shared" si="62"/>
        <v/>
      </c>
      <c r="LR21" s="49" t="str">
        <f t="shared" si="62"/>
        <v/>
      </c>
      <c r="LS21" s="49">
        <f t="shared" si="62"/>
        <v>43424</v>
      </c>
      <c r="LT21" s="49">
        <f t="shared" si="62"/>
        <v>43425</v>
      </c>
      <c r="LU21" s="49">
        <f t="shared" si="63"/>
        <v>43426</v>
      </c>
      <c r="LV21" s="49">
        <f t="shared" si="63"/>
        <v>43427</v>
      </c>
      <c r="LW21" s="49" t="str">
        <f t="shared" si="63"/>
        <v/>
      </c>
      <c r="LX21" s="49" t="str">
        <f t="shared" si="63"/>
        <v/>
      </c>
      <c r="LY21" s="49" t="str">
        <f t="shared" si="63"/>
        <v/>
      </c>
      <c r="LZ21" s="49">
        <f t="shared" si="63"/>
        <v>43431</v>
      </c>
      <c r="MA21" s="49">
        <f t="shared" si="63"/>
        <v>43432</v>
      </c>
      <c r="MB21" s="49">
        <f t="shared" si="63"/>
        <v>43433</v>
      </c>
      <c r="MC21" s="49">
        <f t="shared" si="63"/>
        <v>43434</v>
      </c>
      <c r="MD21" s="49" t="str">
        <f t="shared" si="63"/>
        <v/>
      </c>
      <c r="ME21" s="49" t="str">
        <f t="shared" si="63"/>
        <v/>
      </c>
      <c r="MF21" s="49" t="str">
        <f t="shared" si="63"/>
        <v/>
      </c>
      <c r="MG21" s="49">
        <f t="shared" si="63"/>
        <v>43438</v>
      </c>
      <c r="MH21" s="49">
        <f t="shared" si="63"/>
        <v>43439</v>
      </c>
      <c r="MI21" s="49">
        <f t="shared" si="63"/>
        <v>43440</v>
      </c>
      <c r="MJ21" s="49">
        <f t="shared" si="59"/>
        <v>43441</v>
      </c>
      <c r="MK21" s="49" t="str">
        <f t="shared" si="59"/>
        <v/>
      </c>
      <c r="ML21" s="49" t="str">
        <f t="shared" si="59"/>
        <v/>
      </c>
      <c r="MM21" s="49" t="str">
        <f t="shared" si="59"/>
        <v/>
      </c>
      <c r="MN21" s="49">
        <f t="shared" si="59"/>
        <v>43445</v>
      </c>
      <c r="MO21" s="49">
        <f t="shared" si="59"/>
        <v>43446</v>
      </c>
      <c r="MP21" s="49">
        <f t="shared" si="59"/>
        <v>43447</v>
      </c>
      <c r="MQ21" s="49">
        <f t="shared" si="59"/>
        <v>43448</v>
      </c>
      <c r="MR21" s="49" t="str">
        <f t="shared" si="59"/>
        <v/>
      </c>
      <c r="MS21" s="49" t="str">
        <f t="shared" si="59"/>
        <v/>
      </c>
      <c r="MT21" s="49" t="str">
        <f t="shared" si="59"/>
        <v/>
      </c>
      <c r="MU21" s="49">
        <f t="shared" si="59"/>
        <v>43452</v>
      </c>
      <c r="MV21" s="49">
        <f t="shared" si="56"/>
        <v>43453</v>
      </c>
      <c r="MW21" s="49">
        <f t="shared" si="56"/>
        <v>43454</v>
      </c>
      <c r="MX21" s="49">
        <f t="shared" si="56"/>
        <v>43455</v>
      </c>
      <c r="MY21" s="49" t="str">
        <f t="shared" si="56"/>
        <v/>
      </c>
      <c r="MZ21" s="49" t="str">
        <f t="shared" si="56"/>
        <v/>
      </c>
      <c r="NA21" s="49" t="str">
        <f t="shared" si="56"/>
        <v/>
      </c>
      <c r="NB21" s="49">
        <f t="shared" si="56"/>
        <v>43459</v>
      </c>
      <c r="NC21" s="49">
        <f t="shared" si="56"/>
        <v>43460</v>
      </c>
      <c r="ND21" s="49">
        <f t="shared" si="56"/>
        <v>43461</v>
      </c>
      <c r="NE21" s="49">
        <f t="shared" si="56"/>
        <v>43462</v>
      </c>
      <c r="NF21" s="49" t="str">
        <f t="shared" si="56"/>
        <v/>
      </c>
      <c r="NG21" s="49" t="str">
        <f t="shared" si="56"/>
        <v/>
      </c>
      <c r="NH21" s="49" t="str">
        <f t="shared" si="56"/>
        <v/>
      </c>
      <c r="NI21" s="49">
        <f t="shared" si="56"/>
        <v>43466</v>
      </c>
      <c r="NJ21" s="49">
        <f t="shared" si="56"/>
        <v>43467</v>
      </c>
      <c r="NK21" s="49">
        <f t="shared" si="56"/>
        <v>43468</v>
      </c>
      <c r="NL21" s="49">
        <f t="shared" si="57"/>
        <v>43469</v>
      </c>
      <c r="NM21" s="49" t="str">
        <f t="shared" si="57"/>
        <v/>
      </c>
      <c r="NN21" s="49" t="str">
        <f t="shared" si="57"/>
        <v/>
      </c>
      <c r="NO21" s="49" t="str">
        <f t="shared" si="57"/>
        <v/>
      </c>
      <c r="NP21" s="49">
        <f t="shared" si="57"/>
        <v>43473</v>
      </c>
      <c r="NQ21" s="49">
        <f t="shared" si="57"/>
        <v>43474</v>
      </c>
      <c r="NR21" s="49">
        <f t="shared" si="57"/>
        <v>43475</v>
      </c>
      <c r="NS21" s="49">
        <f t="shared" si="57"/>
        <v>43476</v>
      </c>
      <c r="NT21" s="49" t="str">
        <f t="shared" si="57"/>
        <v/>
      </c>
      <c r="NU21" s="49" t="str">
        <f t="shared" si="58"/>
        <v/>
      </c>
      <c r="NV21" s="49" t="str">
        <f t="shared" si="58"/>
        <v/>
      </c>
      <c r="NW21" s="49">
        <f t="shared" si="58"/>
        <v>43480</v>
      </c>
      <c r="NX21" s="49">
        <f t="shared" si="58"/>
        <v>43481</v>
      </c>
      <c r="NY21" s="49">
        <f t="shared" si="58"/>
        <v>43482</v>
      </c>
      <c r="NZ21" s="49">
        <f t="shared" si="58"/>
        <v>43483</v>
      </c>
      <c r="OA21" s="49" t="str">
        <f t="shared" si="58"/>
        <v/>
      </c>
      <c r="OB21" s="49" t="str">
        <f t="shared" si="58"/>
        <v/>
      </c>
      <c r="OC21">
        <v>4</v>
      </c>
    </row>
    <row r="22" spans="1:393">
      <c r="A22" s="214" t="s">
        <v>244</v>
      </c>
      <c r="B22" s="215" t="s">
        <v>228</v>
      </c>
      <c r="C22" s="12" t="s">
        <v>908</v>
      </c>
      <c r="D22" s="12" t="s">
        <v>232</v>
      </c>
      <c r="E22" s="12"/>
      <c r="F22" s="12"/>
      <c r="H22" s="49" t="str">
        <f t="shared" si="30"/>
        <v/>
      </c>
      <c r="I22" s="49">
        <f t="shared" si="30"/>
        <v>43102</v>
      </c>
      <c r="J22" s="49">
        <f t="shared" si="30"/>
        <v>43103</v>
      </c>
      <c r="K22" s="49">
        <f t="shared" si="30"/>
        <v>43104</v>
      </c>
      <c r="L22" s="49" t="str">
        <f t="shared" si="30"/>
        <v/>
      </c>
      <c r="M22" s="49" t="str">
        <f t="shared" si="30"/>
        <v/>
      </c>
      <c r="N22" s="49" t="str">
        <f t="shared" si="30"/>
        <v/>
      </c>
      <c r="O22" s="49" t="str">
        <f t="shared" si="30"/>
        <v/>
      </c>
      <c r="P22" s="49">
        <f t="shared" si="30"/>
        <v>43109</v>
      </c>
      <c r="Q22" s="49">
        <f t="shared" si="30"/>
        <v>43110</v>
      </c>
      <c r="R22" s="49">
        <f t="shared" si="30"/>
        <v>43111</v>
      </c>
      <c r="S22" s="49" t="str">
        <f t="shared" si="30"/>
        <v/>
      </c>
      <c r="T22" s="49" t="str">
        <f t="shared" si="30"/>
        <v/>
      </c>
      <c r="U22" s="49" t="str">
        <f t="shared" si="30"/>
        <v/>
      </c>
      <c r="V22" s="49" t="str">
        <f t="shared" si="30"/>
        <v/>
      </c>
      <c r="W22" s="49">
        <f t="shared" si="30"/>
        <v>43116</v>
      </c>
      <c r="X22" s="49">
        <f t="shared" si="32"/>
        <v>43117</v>
      </c>
      <c r="Y22" s="49">
        <f t="shared" si="32"/>
        <v>43118</v>
      </c>
      <c r="Z22" s="49" t="str">
        <f t="shared" si="32"/>
        <v/>
      </c>
      <c r="AA22" s="49" t="str">
        <f t="shared" si="32"/>
        <v/>
      </c>
      <c r="AB22" s="49" t="str">
        <f t="shared" si="32"/>
        <v/>
      </c>
      <c r="AC22" s="49" t="str">
        <f t="shared" si="32"/>
        <v/>
      </c>
      <c r="AD22" s="49">
        <f t="shared" si="32"/>
        <v>43123</v>
      </c>
      <c r="AE22" s="49">
        <f t="shared" si="32"/>
        <v>43124</v>
      </c>
      <c r="AF22" s="49">
        <f t="shared" si="32"/>
        <v>43125</v>
      </c>
      <c r="AG22" s="49" t="str">
        <f t="shared" si="32"/>
        <v/>
      </c>
      <c r="AH22" s="49" t="str">
        <f t="shared" si="32"/>
        <v/>
      </c>
      <c r="AI22" s="49" t="str">
        <f t="shared" si="32"/>
        <v/>
      </c>
      <c r="AJ22" s="49" t="str">
        <f t="shared" si="32"/>
        <v/>
      </c>
      <c r="AK22" s="49">
        <f t="shared" si="32"/>
        <v>43130</v>
      </c>
      <c r="AL22" s="49">
        <f t="shared" si="32"/>
        <v>43131</v>
      </c>
      <c r="AM22" s="49">
        <f t="shared" si="32"/>
        <v>43132</v>
      </c>
      <c r="AN22" s="49" t="str">
        <f t="shared" si="33"/>
        <v/>
      </c>
      <c r="AO22" s="49" t="str">
        <f t="shared" si="33"/>
        <v/>
      </c>
      <c r="AP22" s="49" t="str">
        <f t="shared" si="33"/>
        <v/>
      </c>
      <c r="AQ22" s="49" t="str">
        <f t="shared" si="33"/>
        <v/>
      </c>
      <c r="AR22" s="49">
        <f t="shared" si="33"/>
        <v>43137</v>
      </c>
      <c r="AS22" s="49">
        <f t="shared" si="33"/>
        <v>43138</v>
      </c>
      <c r="AT22" s="49">
        <f t="shared" si="33"/>
        <v>43139</v>
      </c>
      <c r="AU22" s="49" t="str">
        <f t="shared" si="33"/>
        <v/>
      </c>
      <c r="AV22" s="49" t="str">
        <f t="shared" si="33"/>
        <v/>
      </c>
      <c r="AW22" s="49" t="str">
        <f t="shared" si="33"/>
        <v/>
      </c>
      <c r="AX22" s="49" t="str">
        <f t="shared" si="33"/>
        <v/>
      </c>
      <c r="AY22" s="49">
        <f t="shared" si="33"/>
        <v>43144</v>
      </c>
      <c r="AZ22" s="49">
        <f t="shared" si="33"/>
        <v>43145</v>
      </c>
      <c r="BA22" s="49">
        <f t="shared" si="33"/>
        <v>43146</v>
      </c>
      <c r="BB22" s="49" t="str">
        <f t="shared" si="33"/>
        <v/>
      </c>
      <c r="BC22" s="49" t="str">
        <f t="shared" si="33"/>
        <v/>
      </c>
      <c r="BD22" s="49" t="str">
        <f t="shared" si="34"/>
        <v/>
      </c>
      <c r="BE22" s="49" t="str">
        <f t="shared" si="34"/>
        <v/>
      </c>
      <c r="BF22" s="49">
        <f t="shared" si="34"/>
        <v>43151</v>
      </c>
      <c r="BG22" s="49">
        <f t="shared" si="34"/>
        <v>43152</v>
      </c>
      <c r="BH22" s="49">
        <f t="shared" si="34"/>
        <v>43153</v>
      </c>
      <c r="BI22" s="49" t="str">
        <f t="shared" si="34"/>
        <v/>
      </c>
      <c r="BJ22" s="49" t="str">
        <f t="shared" si="34"/>
        <v/>
      </c>
      <c r="BK22" s="49" t="str">
        <f t="shared" si="34"/>
        <v/>
      </c>
      <c r="BL22" s="49" t="str">
        <f t="shared" si="34"/>
        <v/>
      </c>
      <c r="BM22" s="49">
        <f t="shared" si="34"/>
        <v>43158</v>
      </c>
      <c r="BN22" s="49">
        <f t="shared" si="34"/>
        <v>43159</v>
      </c>
      <c r="BO22" s="49">
        <f t="shared" si="34"/>
        <v>43160</v>
      </c>
      <c r="BP22" s="49" t="str">
        <f t="shared" si="34"/>
        <v/>
      </c>
      <c r="BQ22" s="49" t="str">
        <f t="shared" si="34"/>
        <v/>
      </c>
      <c r="BR22" s="49" t="str">
        <f t="shared" si="34"/>
        <v/>
      </c>
      <c r="BS22" s="49" t="str">
        <f t="shared" si="34"/>
        <v/>
      </c>
      <c r="BT22" s="49">
        <f t="shared" si="31"/>
        <v>43165</v>
      </c>
      <c r="BU22" s="49">
        <f t="shared" si="31"/>
        <v>43166</v>
      </c>
      <c r="BV22" s="49">
        <f t="shared" si="31"/>
        <v>43167</v>
      </c>
      <c r="BW22" s="49" t="str">
        <f t="shared" si="31"/>
        <v/>
      </c>
      <c r="BX22" s="49" t="str">
        <f t="shared" si="31"/>
        <v/>
      </c>
      <c r="BY22" s="49" t="str">
        <f t="shared" si="31"/>
        <v/>
      </c>
      <c r="BZ22" s="49" t="str">
        <f t="shared" si="31"/>
        <v/>
      </c>
      <c r="CA22" s="49">
        <f t="shared" si="31"/>
        <v>43172</v>
      </c>
      <c r="CB22" s="49">
        <f t="shared" si="31"/>
        <v>43173</v>
      </c>
      <c r="CC22" s="49">
        <f t="shared" si="31"/>
        <v>43174</v>
      </c>
      <c r="CD22" s="49" t="str">
        <f t="shared" si="31"/>
        <v/>
      </c>
      <c r="CE22" s="49" t="str">
        <f t="shared" si="31"/>
        <v/>
      </c>
      <c r="CF22" s="49" t="str">
        <f t="shared" si="31"/>
        <v/>
      </c>
      <c r="CG22" s="49" t="str">
        <f t="shared" si="31"/>
        <v/>
      </c>
      <c r="CH22" s="49">
        <f t="shared" si="31"/>
        <v>43179</v>
      </c>
      <c r="CI22" s="49">
        <f t="shared" si="31"/>
        <v>43180</v>
      </c>
      <c r="CJ22" s="49">
        <f t="shared" si="48"/>
        <v>43181</v>
      </c>
      <c r="CK22" s="49" t="str">
        <f t="shared" si="48"/>
        <v/>
      </c>
      <c r="CL22" s="49" t="str">
        <f t="shared" si="48"/>
        <v/>
      </c>
      <c r="CM22" s="49" t="str">
        <f t="shared" si="48"/>
        <v/>
      </c>
      <c r="CN22" s="49" t="str">
        <f t="shared" si="48"/>
        <v/>
      </c>
      <c r="CO22" s="49">
        <f t="shared" si="48"/>
        <v>43186</v>
      </c>
      <c r="CP22" s="49">
        <f t="shared" si="48"/>
        <v>43187</v>
      </c>
      <c r="CQ22" s="49">
        <f t="shared" si="48"/>
        <v>43188</v>
      </c>
      <c r="CR22" s="49" t="str">
        <f t="shared" si="48"/>
        <v/>
      </c>
      <c r="CS22" s="49" t="str">
        <f t="shared" si="48"/>
        <v/>
      </c>
      <c r="CT22" s="49" t="str">
        <f t="shared" si="48"/>
        <v/>
      </c>
      <c r="CU22" s="49" t="str">
        <f t="shared" si="48"/>
        <v/>
      </c>
      <c r="CV22" s="49">
        <f t="shared" si="48"/>
        <v>43193</v>
      </c>
      <c r="CW22" s="49">
        <f t="shared" si="48"/>
        <v>43194</v>
      </c>
      <c r="CX22" s="49">
        <f t="shared" si="48"/>
        <v>43195</v>
      </c>
      <c r="CY22" s="49" t="str">
        <f t="shared" si="48"/>
        <v/>
      </c>
      <c r="CZ22" s="49" t="str">
        <f t="shared" si="49"/>
        <v/>
      </c>
      <c r="DA22" s="49" t="str">
        <f t="shared" si="49"/>
        <v/>
      </c>
      <c r="DB22" s="49" t="str">
        <f t="shared" si="49"/>
        <v/>
      </c>
      <c r="DC22" s="49">
        <f t="shared" si="49"/>
        <v>43200</v>
      </c>
      <c r="DD22" s="49">
        <f t="shared" si="49"/>
        <v>43201</v>
      </c>
      <c r="DE22" s="49">
        <f t="shared" si="49"/>
        <v>43202</v>
      </c>
      <c r="DF22" s="49" t="str">
        <f t="shared" si="49"/>
        <v/>
      </c>
      <c r="DG22" s="49" t="str">
        <f t="shared" si="49"/>
        <v/>
      </c>
      <c r="DH22" s="49" t="str">
        <f t="shared" si="49"/>
        <v/>
      </c>
      <c r="DI22" s="49" t="str">
        <f t="shared" si="49"/>
        <v/>
      </c>
      <c r="DJ22" s="49">
        <f t="shared" si="49"/>
        <v>43207</v>
      </c>
      <c r="DK22" s="49">
        <f t="shared" si="49"/>
        <v>43208</v>
      </c>
      <c r="DL22" s="49">
        <f t="shared" si="49"/>
        <v>43209</v>
      </c>
      <c r="DM22" s="49" t="str">
        <f t="shared" si="49"/>
        <v/>
      </c>
      <c r="DN22" s="49" t="str">
        <f t="shared" si="49"/>
        <v/>
      </c>
      <c r="DO22" s="49" t="str">
        <f t="shared" si="49"/>
        <v/>
      </c>
      <c r="DP22" s="49" t="str">
        <f t="shared" si="50"/>
        <v/>
      </c>
      <c r="DQ22" s="49">
        <f t="shared" si="50"/>
        <v>43214</v>
      </c>
      <c r="DR22" s="49">
        <f t="shared" si="50"/>
        <v>43215</v>
      </c>
      <c r="DS22" s="49">
        <f t="shared" si="50"/>
        <v>43216</v>
      </c>
      <c r="DT22" s="49" t="str">
        <f t="shared" si="50"/>
        <v/>
      </c>
      <c r="DU22" s="49" t="str">
        <f t="shared" si="50"/>
        <v/>
      </c>
      <c r="DV22" s="49" t="str">
        <f t="shared" si="50"/>
        <v/>
      </c>
      <c r="DW22" s="49" t="str">
        <f t="shared" si="50"/>
        <v/>
      </c>
      <c r="DX22" s="49">
        <f t="shared" si="50"/>
        <v>43221</v>
      </c>
      <c r="DY22" s="49">
        <f t="shared" si="50"/>
        <v>43222</v>
      </c>
      <c r="DZ22" s="49">
        <f t="shared" si="50"/>
        <v>43223</v>
      </c>
      <c r="EA22" s="49" t="str">
        <f t="shared" si="50"/>
        <v/>
      </c>
      <c r="EB22" s="49" t="str">
        <f t="shared" si="50"/>
        <v/>
      </c>
      <c r="EC22" s="49" t="str">
        <f t="shared" si="50"/>
        <v/>
      </c>
      <c r="ED22" s="49" t="str">
        <f t="shared" si="50"/>
        <v/>
      </c>
      <c r="EE22" s="49">
        <f t="shared" si="50"/>
        <v>43228</v>
      </c>
      <c r="EF22" s="49">
        <f t="shared" si="51"/>
        <v>43229</v>
      </c>
      <c r="EG22" s="49">
        <f t="shared" si="51"/>
        <v>43230</v>
      </c>
      <c r="EH22" s="49" t="str">
        <f t="shared" si="51"/>
        <v/>
      </c>
      <c r="EI22" s="49" t="str">
        <f t="shared" si="51"/>
        <v/>
      </c>
      <c r="EJ22" s="49" t="str">
        <f t="shared" si="51"/>
        <v/>
      </c>
      <c r="EK22" s="49" t="str">
        <f t="shared" si="51"/>
        <v/>
      </c>
      <c r="EL22" s="49">
        <f t="shared" si="51"/>
        <v>43235</v>
      </c>
      <c r="EM22" s="49">
        <f t="shared" si="51"/>
        <v>43236</v>
      </c>
      <c r="EN22" s="49">
        <f t="shared" si="51"/>
        <v>43237</v>
      </c>
      <c r="EO22" s="49" t="str">
        <f t="shared" si="51"/>
        <v/>
      </c>
      <c r="EP22" s="49" t="str">
        <f t="shared" si="51"/>
        <v/>
      </c>
      <c r="EQ22" s="49" t="str">
        <f t="shared" si="51"/>
        <v/>
      </c>
      <c r="ER22" s="49" t="str">
        <f t="shared" si="51"/>
        <v/>
      </c>
      <c r="ES22" s="49">
        <f t="shared" si="51"/>
        <v>43242</v>
      </c>
      <c r="ET22" s="49">
        <f t="shared" si="51"/>
        <v>43243</v>
      </c>
      <c r="EU22" s="49">
        <f t="shared" si="51"/>
        <v>43244</v>
      </c>
      <c r="EV22" s="49" t="str">
        <f t="shared" si="64"/>
        <v/>
      </c>
      <c r="EW22" s="49" t="str">
        <f t="shared" si="64"/>
        <v/>
      </c>
      <c r="EX22" s="49" t="str">
        <f t="shared" si="64"/>
        <v/>
      </c>
      <c r="EY22" s="49" t="str">
        <f t="shared" si="64"/>
        <v/>
      </c>
      <c r="EZ22" s="49">
        <f t="shared" si="64"/>
        <v>43249</v>
      </c>
      <c r="FA22" s="49">
        <f t="shared" si="64"/>
        <v>43250</v>
      </c>
      <c r="FB22" s="49">
        <f t="shared" si="64"/>
        <v>43251</v>
      </c>
      <c r="FC22" s="49" t="str">
        <f t="shared" si="64"/>
        <v/>
      </c>
      <c r="FD22" s="49" t="str">
        <f t="shared" si="64"/>
        <v/>
      </c>
      <c r="FE22" s="49" t="str">
        <f t="shared" si="64"/>
        <v/>
      </c>
      <c r="FF22" s="49" t="str">
        <f t="shared" si="64"/>
        <v/>
      </c>
      <c r="FG22" s="49">
        <f t="shared" si="64"/>
        <v>43256</v>
      </c>
      <c r="FH22" s="49">
        <f t="shared" si="64"/>
        <v>43257</v>
      </c>
      <c r="FI22" s="49">
        <f t="shared" si="64"/>
        <v>43258</v>
      </c>
      <c r="FJ22" s="49" t="str">
        <f t="shared" si="64"/>
        <v/>
      </c>
      <c r="FK22" s="49" t="str">
        <f t="shared" si="64"/>
        <v/>
      </c>
      <c r="FL22" s="49" t="str">
        <f t="shared" si="65"/>
        <v/>
      </c>
      <c r="FM22" s="49" t="str">
        <f t="shared" si="65"/>
        <v/>
      </c>
      <c r="FN22" s="49">
        <f t="shared" si="65"/>
        <v>43263</v>
      </c>
      <c r="FO22" s="49">
        <f t="shared" si="65"/>
        <v>43264</v>
      </c>
      <c r="FP22" s="49">
        <f t="shared" si="65"/>
        <v>43265</v>
      </c>
      <c r="FQ22" s="49" t="str">
        <f t="shared" si="65"/>
        <v/>
      </c>
      <c r="FR22" s="49" t="str">
        <f t="shared" si="65"/>
        <v/>
      </c>
      <c r="FS22" s="49" t="str">
        <f t="shared" si="65"/>
        <v/>
      </c>
      <c r="FT22" s="49" t="str">
        <f t="shared" si="65"/>
        <v/>
      </c>
      <c r="FU22" s="49">
        <f t="shared" si="65"/>
        <v>43270</v>
      </c>
      <c r="FV22" s="49">
        <f t="shared" si="65"/>
        <v>43271</v>
      </c>
      <c r="FW22" s="49">
        <f t="shared" si="65"/>
        <v>43272</v>
      </c>
      <c r="FX22" s="49" t="str">
        <f t="shared" si="65"/>
        <v/>
      </c>
      <c r="FY22" s="49" t="str">
        <f t="shared" si="65"/>
        <v/>
      </c>
      <c r="FZ22" s="49" t="str">
        <f t="shared" si="65"/>
        <v/>
      </c>
      <c r="GA22" s="49" t="str">
        <f t="shared" si="65"/>
        <v/>
      </c>
      <c r="GB22" s="49">
        <f t="shared" si="66"/>
        <v>43277</v>
      </c>
      <c r="GC22" s="49">
        <f t="shared" si="66"/>
        <v>43278</v>
      </c>
      <c r="GD22" s="49">
        <f t="shared" si="66"/>
        <v>43279</v>
      </c>
      <c r="GE22" s="49" t="str">
        <f t="shared" si="66"/>
        <v/>
      </c>
      <c r="GF22" s="49" t="str">
        <f t="shared" si="66"/>
        <v/>
      </c>
      <c r="GG22" s="49" t="str">
        <f t="shared" si="66"/>
        <v/>
      </c>
      <c r="GH22" s="49" t="str">
        <f t="shared" si="66"/>
        <v/>
      </c>
      <c r="GI22" s="49">
        <f t="shared" si="66"/>
        <v>43284</v>
      </c>
      <c r="GJ22" s="49">
        <f t="shared" si="66"/>
        <v>43285</v>
      </c>
      <c r="GK22" s="49">
        <f t="shared" si="60"/>
        <v>43286</v>
      </c>
      <c r="GL22" s="49" t="str">
        <f t="shared" si="60"/>
        <v/>
      </c>
      <c r="GM22" s="49" t="str">
        <f t="shared" si="60"/>
        <v/>
      </c>
      <c r="GN22" s="49" t="str">
        <f t="shared" si="60"/>
        <v/>
      </c>
      <c r="GO22" s="49" t="str">
        <f t="shared" si="60"/>
        <v/>
      </c>
      <c r="GP22" s="49">
        <f t="shared" si="60"/>
        <v>43291</v>
      </c>
      <c r="GQ22" s="49">
        <f t="shared" si="60"/>
        <v>43292</v>
      </c>
      <c r="GR22" s="49">
        <f t="shared" si="60"/>
        <v>43293</v>
      </c>
      <c r="GS22" s="49" t="str">
        <f t="shared" si="60"/>
        <v/>
      </c>
      <c r="GT22" s="49" t="str">
        <f t="shared" si="60"/>
        <v/>
      </c>
      <c r="GU22" s="49" t="str">
        <f t="shared" si="60"/>
        <v/>
      </c>
      <c r="GV22" s="49" t="str">
        <f t="shared" si="61"/>
        <v/>
      </c>
      <c r="GW22" s="49">
        <f t="shared" si="61"/>
        <v>43298</v>
      </c>
      <c r="GX22" s="49">
        <f t="shared" si="61"/>
        <v>43299</v>
      </c>
      <c r="GY22" s="49">
        <f t="shared" si="61"/>
        <v>43300</v>
      </c>
      <c r="GZ22" s="49" t="str">
        <f t="shared" si="61"/>
        <v/>
      </c>
      <c r="HA22" s="49" t="str">
        <f t="shared" si="61"/>
        <v/>
      </c>
      <c r="HB22" s="49" t="str">
        <f t="shared" si="61"/>
        <v/>
      </c>
      <c r="HC22" s="49" t="str">
        <f t="shared" si="61"/>
        <v/>
      </c>
      <c r="HD22" s="49">
        <f t="shared" si="61"/>
        <v>43305</v>
      </c>
      <c r="HE22" s="49">
        <f t="shared" si="61"/>
        <v>43306</v>
      </c>
      <c r="HF22" s="49">
        <f t="shared" si="61"/>
        <v>43307</v>
      </c>
      <c r="HG22" s="49" t="str">
        <f t="shared" si="61"/>
        <v/>
      </c>
      <c r="HH22" s="49" t="str">
        <f t="shared" si="61"/>
        <v/>
      </c>
      <c r="HI22" s="49" t="str">
        <f t="shared" si="61"/>
        <v/>
      </c>
      <c r="HJ22" s="49" t="str">
        <f t="shared" si="61"/>
        <v/>
      </c>
      <c r="HK22" s="49">
        <f t="shared" si="61"/>
        <v>43312</v>
      </c>
      <c r="HL22" s="49">
        <f t="shared" si="52"/>
        <v>43313</v>
      </c>
      <c r="HM22" s="49">
        <f t="shared" si="52"/>
        <v>43314</v>
      </c>
      <c r="HN22" s="49" t="str">
        <f t="shared" si="52"/>
        <v/>
      </c>
      <c r="HO22" s="49" t="str">
        <f t="shared" si="52"/>
        <v/>
      </c>
      <c r="HP22" s="49" t="str">
        <f t="shared" si="52"/>
        <v/>
      </c>
      <c r="HQ22" s="49" t="str">
        <f t="shared" si="52"/>
        <v/>
      </c>
      <c r="HR22" s="49">
        <f t="shared" si="52"/>
        <v>43319</v>
      </c>
      <c r="HS22" s="49">
        <f t="shared" si="52"/>
        <v>43320</v>
      </c>
      <c r="HT22" s="49">
        <f t="shared" si="52"/>
        <v>43321</v>
      </c>
      <c r="HU22" s="49" t="str">
        <f t="shared" si="52"/>
        <v/>
      </c>
      <c r="HV22" s="49" t="str">
        <f t="shared" si="52"/>
        <v/>
      </c>
      <c r="HW22" s="49" t="str">
        <f t="shared" si="52"/>
        <v/>
      </c>
      <c r="HX22" s="49" t="str">
        <f t="shared" si="52"/>
        <v/>
      </c>
      <c r="HY22" s="49">
        <f t="shared" si="53"/>
        <v>43326</v>
      </c>
      <c r="HZ22" s="49">
        <f t="shared" si="53"/>
        <v>43327</v>
      </c>
      <c r="IA22" s="49">
        <f t="shared" si="53"/>
        <v>43328</v>
      </c>
      <c r="IB22" s="49" t="str">
        <f t="shared" si="53"/>
        <v/>
      </c>
      <c r="IC22" s="49" t="str">
        <f t="shared" si="53"/>
        <v/>
      </c>
      <c r="ID22" s="49" t="str">
        <f t="shared" si="53"/>
        <v/>
      </c>
      <c r="IE22" s="49" t="str">
        <f t="shared" si="53"/>
        <v/>
      </c>
      <c r="IF22" s="49">
        <f t="shared" si="53"/>
        <v>43333</v>
      </c>
      <c r="IG22" s="49">
        <f t="shared" si="53"/>
        <v>43334</v>
      </c>
      <c r="IH22" s="49">
        <f t="shared" si="53"/>
        <v>43335</v>
      </c>
      <c r="II22" s="49" t="str">
        <f t="shared" si="53"/>
        <v/>
      </c>
      <c r="IJ22" s="49" t="str">
        <f t="shared" si="53"/>
        <v/>
      </c>
      <c r="IK22" s="49" t="str">
        <f t="shared" si="53"/>
        <v/>
      </c>
      <c r="IL22" s="49" t="str">
        <f t="shared" si="53"/>
        <v/>
      </c>
      <c r="IM22" s="49">
        <f t="shared" si="53"/>
        <v>43340</v>
      </c>
      <c r="IN22" s="49">
        <f t="shared" si="53"/>
        <v>43341</v>
      </c>
      <c r="IO22" s="49">
        <f t="shared" si="54"/>
        <v>43342</v>
      </c>
      <c r="IP22" s="49" t="str">
        <f t="shared" si="54"/>
        <v/>
      </c>
      <c r="IQ22" s="49" t="str">
        <f t="shared" si="54"/>
        <v/>
      </c>
      <c r="IR22" s="49" t="str">
        <f t="shared" si="54"/>
        <v/>
      </c>
      <c r="IS22" s="49" t="str">
        <f t="shared" si="54"/>
        <v/>
      </c>
      <c r="IT22" s="49">
        <f t="shared" si="54"/>
        <v>43347</v>
      </c>
      <c r="IU22" s="49">
        <f t="shared" si="54"/>
        <v>43348</v>
      </c>
      <c r="IV22" s="49">
        <f t="shared" si="54"/>
        <v>43349</v>
      </c>
      <c r="IW22" s="49" t="str">
        <f t="shared" si="54"/>
        <v/>
      </c>
      <c r="IX22" s="49" t="str">
        <f t="shared" si="54"/>
        <v/>
      </c>
      <c r="IY22" s="49" t="str">
        <f t="shared" si="54"/>
        <v/>
      </c>
      <c r="IZ22" s="49" t="str">
        <f t="shared" si="54"/>
        <v/>
      </c>
      <c r="JA22" s="49">
        <f t="shared" si="54"/>
        <v>43354</v>
      </c>
      <c r="JB22" s="49">
        <f t="shared" si="54"/>
        <v>43355</v>
      </c>
      <c r="JC22" s="49">
        <f t="shared" si="54"/>
        <v>43356</v>
      </c>
      <c r="JD22" s="49" t="str">
        <f t="shared" si="54"/>
        <v/>
      </c>
      <c r="JE22" s="49" t="str">
        <f t="shared" si="55"/>
        <v/>
      </c>
      <c r="JF22" s="49" t="str">
        <f t="shared" si="55"/>
        <v/>
      </c>
      <c r="JG22" s="49" t="str">
        <f t="shared" si="55"/>
        <v/>
      </c>
      <c r="JH22" s="49">
        <f t="shared" si="55"/>
        <v>43361</v>
      </c>
      <c r="JI22" s="49">
        <f t="shared" si="55"/>
        <v>43362</v>
      </c>
      <c r="JJ22" s="49">
        <f t="shared" si="55"/>
        <v>43363</v>
      </c>
      <c r="JK22" s="49" t="str">
        <f t="shared" si="55"/>
        <v/>
      </c>
      <c r="JL22" s="49" t="str">
        <f t="shared" si="55"/>
        <v/>
      </c>
      <c r="JM22" s="49" t="str">
        <f t="shared" si="55"/>
        <v/>
      </c>
      <c r="JN22" s="49" t="str">
        <f t="shared" si="55"/>
        <v/>
      </c>
      <c r="JO22" s="49">
        <f t="shared" si="55"/>
        <v>43368</v>
      </c>
      <c r="JP22" s="49">
        <f t="shared" si="55"/>
        <v>43369</v>
      </c>
      <c r="JQ22" s="49">
        <f t="shared" si="55"/>
        <v>43370</v>
      </c>
      <c r="JR22" s="49" t="str">
        <f t="shared" si="55"/>
        <v/>
      </c>
      <c r="JS22" s="49" t="str">
        <f t="shared" si="55"/>
        <v/>
      </c>
      <c r="JT22" s="49" t="str">
        <f t="shared" si="55"/>
        <v/>
      </c>
      <c r="JU22" s="49" t="str">
        <f t="shared" si="67"/>
        <v/>
      </c>
      <c r="JV22" s="49">
        <f t="shared" si="67"/>
        <v>43375</v>
      </c>
      <c r="JW22" s="49">
        <f t="shared" si="67"/>
        <v>43376</v>
      </c>
      <c r="JX22" s="49">
        <f t="shared" si="67"/>
        <v>43377</v>
      </c>
      <c r="JY22" s="49" t="str">
        <f t="shared" si="67"/>
        <v/>
      </c>
      <c r="JZ22" s="49" t="str">
        <f t="shared" si="67"/>
        <v/>
      </c>
      <c r="KA22" s="49" t="str">
        <f t="shared" si="67"/>
        <v/>
      </c>
      <c r="KB22" s="49" t="str">
        <f t="shared" si="67"/>
        <v/>
      </c>
      <c r="KC22" s="49">
        <f t="shared" si="67"/>
        <v>43382</v>
      </c>
      <c r="KD22" s="49">
        <f t="shared" si="67"/>
        <v>43383</v>
      </c>
      <c r="KE22" s="49">
        <f t="shared" si="67"/>
        <v>43384</v>
      </c>
      <c r="KF22" s="49" t="str">
        <f t="shared" si="67"/>
        <v/>
      </c>
      <c r="KG22" s="49" t="str">
        <f t="shared" si="67"/>
        <v/>
      </c>
      <c r="KH22" s="49" t="str">
        <f t="shared" si="67"/>
        <v/>
      </c>
      <c r="KI22" s="49" t="str">
        <f t="shared" si="67"/>
        <v/>
      </c>
      <c r="KJ22" s="49">
        <f t="shared" si="67"/>
        <v>43389</v>
      </c>
      <c r="KK22" s="49">
        <f t="shared" si="68"/>
        <v>43390</v>
      </c>
      <c r="KL22" s="49">
        <f t="shared" si="68"/>
        <v>43391</v>
      </c>
      <c r="KM22" s="49" t="str">
        <f t="shared" si="68"/>
        <v/>
      </c>
      <c r="KN22" s="49" t="str">
        <f t="shared" si="68"/>
        <v/>
      </c>
      <c r="KO22" s="49" t="str">
        <f t="shared" si="68"/>
        <v/>
      </c>
      <c r="KP22" s="49" t="str">
        <f t="shared" si="68"/>
        <v/>
      </c>
      <c r="KQ22" s="49">
        <f t="shared" si="68"/>
        <v>43396</v>
      </c>
      <c r="KR22" s="49">
        <f t="shared" si="68"/>
        <v>43397</v>
      </c>
      <c r="KS22" s="49">
        <f t="shared" si="68"/>
        <v>43398</v>
      </c>
      <c r="KT22" s="49" t="str">
        <f t="shared" si="68"/>
        <v/>
      </c>
      <c r="KU22" s="49" t="str">
        <f t="shared" si="68"/>
        <v/>
      </c>
      <c r="KV22" s="49" t="str">
        <f t="shared" si="68"/>
        <v/>
      </c>
      <c r="KW22" s="49" t="str">
        <f t="shared" si="68"/>
        <v/>
      </c>
      <c r="KX22" s="49">
        <f t="shared" si="68"/>
        <v>43403</v>
      </c>
      <c r="KY22" s="49">
        <f t="shared" si="68"/>
        <v>43404</v>
      </c>
      <c r="KZ22" s="49">
        <f t="shared" si="68"/>
        <v>43405</v>
      </c>
      <c r="LA22" s="49" t="str">
        <f t="shared" si="69"/>
        <v/>
      </c>
      <c r="LB22" s="49" t="str">
        <f t="shared" si="69"/>
        <v/>
      </c>
      <c r="LC22" s="49" t="str">
        <f t="shared" si="69"/>
        <v/>
      </c>
      <c r="LD22" s="49" t="str">
        <f t="shared" si="69"/>
        <v/>
      </c>
      <c r="LE22" s="49">
        <f t="shared" si="69"/>
        <v>43410</v>
      </c>
      <c r="LF22" s="49">
        <f t="shared" si="69"/>
        <v>43411</v>
      </c>
      <c r="LG22" s="49">
        <f t="shared" si="69"/>
        <v>43412</v>
      </c>
      <c r="LH22" s="49" t="str">
        <f t="shared" si="69"/>
        <v/>
      </c>
      <c r="LI22" s="49" t="str">
        <f t="shared" si="62"/>
        <v/>
      </c>
      <c r="LJ22" s="49" t="str">
        <f t="shared" si="62"/>
        <v/>
      </c>
      <c r="LK22" s="49" t="str">
        <f t="shared" si="62"/>
        <v/>
      </c>
      <c r="LL22" s="49">
        <f t="shared" si="62"/>
        <v>43417</v>
      </c>
      <c r="LM22" s="49">
        <f t="shared" si="62"/>
        <v>43418</v>
      </c>
      <c r="LN22" s="49">
        <f t="shared" si="62"/>
        <v>43419</v>
      </c>
      <c r="LO22" s="49" t="str">
        <f t="shared" si="62"/>
        <v/>
      </c>
      <c r="LP22" s="49" t="str">
        <f t="shared" si="62"/>
        <v/>
      </c>
      <c r="LQ22" s="49" t="str">
        <f t="shared" si="62"/>
        <v/>
      </c>
      <c r="LR22" s="49" t="str">
        <f t="shared" si="62"/>
        <v/>
      </c>
      <c r="LS22" s="49">
        <f t="shared" si="62"/>
        <v>43424</v>
      </c>
      <c r="LT22" s="49">
        <f t="shared" si="62"/>
        <v>43425</v>
      </c>
      <c r="LU22" s="49">
        <f t="shared" si="63"/>
        <v>43426</v>
      </c>
      <c r="LV22" s="49" t="str">
        <f t="shared" si="63"/>
        <v/>
      </c>
      <c r="LW22" s="49" t="str">
        <f t="shared" si="63"/>
        <v/>
      </c>
      <c r="LX22" s="49" t="str">
        <f t="shared" si="63"/>
        <v/>
      </c>
      <c r="LY22" s="49" t="str">
        <f t="shared" si="63"/>
        <v/>
      </c>
      <c r="LZ22" s="49">
        <f t="shared" si="63"/>
        <v>43431</v>
      </c>
      <c r="MA22" s="49">
        <f t="shared" si="63"/>
        <v>43432</v>
      </c>
      <c r="MB22" s="49">
        <f t="shared" si="63"/>
        <v>43433</v>
      </c>
      <c r="MC22" s="49" t="str">
        <f t="shared" si="63"/>
        <v/>
      </c>
      <c r="MD22" s="49" t="str">
        <f t="shared" si="63"/>
        <v/>
      </c>
      <c r="ME22" s="49" t="str">
        <f t="shared" si="63"/>
        <v/>
      </c>
      <c r="MF22" s="49" t="str">
        <f t="shared" si="63"/>
        <v/>
      </c>
      <c r="MG22" s="49">
        <f t="shared" si="63"/>
        <v>43438</v>
      </c>
      <c r="MH22" s="49">
        <f t="shared" si="63"/>
        <v>43439</v>
      </c>
      <c r="MI22" s="49">
        <f t="shared" si="63"/>
        <v>43440</v>
      </c>
      <c r="MJ22" s="49" t="str">
        <f t="shared" si="59"/>
        <v/>
      </c>
      <c r="MK22" s="49" t="str">
        <f t="shared" si="59"/>
        <v/>
      </c>
      <c r="ML22" s="49" t="str">
        <f t="shared" si="59"/>
        <v/>
      </c>
      <c r="MM22" s="49" t="str">
        <f t="shared" si="59"/>
        <v/>
      </c>
      <c r="MN22" s="49">
        <f t="shared" si="59"/>
        <v>43445</v>
      </c>
      <c r="MO22" s="49">
        <f t="shared" si="59"/>
        <v>43446</v>
      </c>
      <c r="MP22" s="49">
        <f t="shared" si="59"/>
        <v>43447</v>
      </c>
      <c r="MQ22" s="49" t="str">
        <f t="shared" si="59"/>
        <v/>
      </c>
      <c r="MR22" s="49" t="str">
        <f t="shared" si="59"/>
        <v/>
      </c>
      <c r="MS22" s="49" t="str">
        <f t="shared" si="59"/>
        <v/>
      </c>
      <c r="MT22" s="49" t="str">
        <f t="shared" si="59"/>
        <v/>
      </c>
      <c r="MU22" s="49">
        <f t="shared" si="59"/>
        <v>43452</v>
      </c>
      <c r="MV22" s="49">
        <f t="shared" si="56"/>
        <v>43453</v>
      </c>
      <c r="MW22" s="49">
        <f t="shared" si="56"/>
        <v>43454</v>
      </c>
      <c r="MX22" s="49" t="str">
        <f t="shared" si="56"/>
        <v/>
      </c>
      <c r="MY22" s="49" t="str">
        <f t="shared" si="56"/>
        <v/>
      </c>
      <c r="MZ22" s="49" t="str">
        <f t="shared" si="56"/>
        <v/>
      </c>
      <c r="NA22" s="49" t="str">
        <f t="shared" si="56"/>
        <v/>
      </c>
      <c r="NB22" s="49">
        <f t="shared" si="56"/>
        <v>43459</v>
      </c>
      <c r="NC22" s="49">
        <f t="shared" si="56"/>
        <v>43460</v>
      </c>
      <c r="ND22" s="49">
        <f t="shared" si="56"/>
        <v>43461</v>
      </c>
      <c r="NE22" s="49" t="str">
        <f t="shared" si="56"/>
        <v/>
      </c>
      <c r="NF22" s="49" t="str">
        <f t="shared" si="56"/>
        <v/>
      </c>
      <c r="NG22" s="49" t="str">
        <f t="shared" si="56"/>
        <v/>
      </c>
      <c r="NH22" s="49" t="str">
        <f t="shared" si="56"/>
        <v/>
      </c>
      <c r="NI22" s="49">
        <f t="shared" si="56"/>
        <v>43466</v>
      </c>
      <c r="NJ22" s="49">
        <f t="shared" si="56"/>
        <v>43467</v>
      </c>
      <c r="NK22" s="49">
        <f t="shared" si="56"/>
        <v>43468</v>
      </c>
      <c r="NL22" s="49" t="str">
        <f t="shared" si="57"/>
        <v/>
      </c>
      <c r="NM22" s="49" t="str">
        <f t="shared" si="57"/>
        <v/>
      </c>
      <c r="NN22" s="49" t="str">
        <f t="shared" si="57"/>
        <v/>
      </c>
      <c r="NO22" s="49" t="str">
        <f t="shared" si="57"/>
        <v/>
      </c>
      <c r="NP22" s="49">
        <f t="shared" si="57"/>
        <v>43473</v>
      </c>
      <c r="NQ22" s="49">
        <f t="shared" si="57"/>
        <v>43474</v>
      </c>
      <c r="NR22" s="49">
        <f t="shared" si="57"/>
        <v>43475</v>
      </c>
      <c r="NS22" s="49" t="str">
        <f t="shared" si="57"/>
        <v/>
      </c>
      <c r="NT22" s="49" t="str">
        <f t="shared" si="57"/>
        <v/>
      </c>
      <c r="NU22" s="49" t="str">
        <f t="shared" si="58"/>
        <v/>
      </c>
      <c r="NV22" s="49" t="str">
        <f t="shared" si="58"/>
        <v/>
      </c>
      <c r="NW22" s="49">
        <f t="shared" si="58"/>
        <v>43480</v>
      </c>
      <c r="NX22" s="49">
        <f t="shared" si="58"/>
        <v>43481</v>
      </c>
      <c r="NY22" s="49">
        <f t="shared" si="58"/>
        <v>43482</v>
      </c>
      <c r="NZ22" s="49" t="str">
        <f t="shared" si="58"/>
        <v/>
      </c>
      <c r="OA22" s="49" t="str">
        <f t="shared" si="58"/>
        <v/>
      </c>
      <c r="OB22" s="49" t="str">
        <f t="shared" si="58"/>
        <v/>
      </c>
      <c r="OC22">
        <v>4</v>
      </c>
    </row>
    <row r="23" spans="1:393">
      <c r="A23" s="214" t="s">
        <v>2</v>
      </c>
      <c r="B23" s="215" t="s">
        <v>228</v>
      </c>
      <c r="C23" s="12" t="s">
        <v>908</v>
      </c>
      <c r="D23" s="12"/>
      <c r="E23" s="12"/>
      <c r="F23" s="12"/>
      <c r="H23" s="49" t="str">
        <f t="shared" si="30"/>
        <v/>
      </c>
      <c r="I23" s="49">
        <f t="shared" si="30"/>
        <v>43102</v>
      </c>
      <c r="J23" s="49">
        <f t="shared" si="30"/>
        <v>43103</v>
      </c>
      <c r="K23" s="49" t="str">
        <f t="shared" si="30"/>
        <v/>
      </c>
      <c r="L23" s="49" t="str">
        <f t="shared" si="30"/>
        <v/>
      </c>
      <c r="M23" s="49" t="str">
        <f t="shared" si="30"/>
        <v/>
      </c>
      <c r="N23" s="49" t="str">
        <f t="shared" si="30"/>
        <v/>
      </c>
      <c r="O23" s="49" t="str">
        <f t="shared" si="30"/>
        <v/>
      </c>
      <c r="P23" s="49">
        <f t="shared" si="30"/>
        <v>43109</v>
      </c>
      <c r="Q23" s="49">
        <f t="shared" si="30"/>
        <v>43110</v>
      </c>
      <c r="R23" s="49" t="str">
        <f t="shared" si="30"/>
        <v/>
      </c>
      <c r="S23" s="49" t="str">
        <f t="shared" si="30"/>
        <v/>
      </c>
      <c r="T23" s="49" t="str">
        <f t="shared" si="30"/>
        <v/>
      </c>
      <c r="U23" s="49" t="str">
        <f t="shared" si="30"/>
        <v/>
      </c>
      <c r="V23" s="49" t="str">
        <f t="shared" si="30"/>
        <v/>
      </c>
      <c r="W23" s="49">
        <f t="shared" si="30"/>
        <v>43116</v>
      </c>
      <c r="X23" s="49">
        <f t="shared" si="32"/>
        <v>43117</v>
      </c>
      <c r="Y23" s="49" t="str">
        <f t="shared" si="32"/>
        <v/>
      </c>
      <c r="Z23" s="49" t="str">
        <f t="shared" si="32"/>
        <v/>
      </c>
      <c r="AA23" s="49" t="str">
        <f t="shared" si="32"/>
        <v/>
      </c>
      <c r="AB23" s="49" t="str">
        <f t="shared" si="32"/>
        <v/>
      </c>
      <c r="AC23" s="49" t="str">
        <f t="shared" si="32"/>
        <v/>
      </c>
      <c r="AD23" s="49">
        <f t="shared" si="32"/>
        <v>43123</v>
      </c>
      <c r="AE23" s="49">
        <f t="shared" si="32"/>
        <v>43124</v>
      </c>
      <c r="AF23" s="49" t="str">
        <f t="shared" si="32"/>
        <v/>
      </c>
      <c r="AG23" s="49" t="str">
        <f t="shared" si="32"/>
        <v/>
      </c>
      <c r="AH23" s="49" t="str">
        <f t="shared" si="32"/>
        <v/>
      </c>
      <c r="AI23" s="49" t="str">
        <f t="shared" si="32"/>
        <v/>
      </c>
      <c r="AJ23" s="49" t="str">
        <f t="shared" si="32"/>
        <v/>
      </c>
      <c r="AK23" s="49">
        <f t="shared" si="32"/>
        <v>43130</v>
      </c>
      <c r="AL23" s="49">
        <f t="shared" si="32"/>
        <v>43131</v>
      </c>
      <c r="AM23" s="49" t="str">
        <f t="shared" si="32"/>
        <v/>
      </c>
      <c r="AN23" s="49" t="str">
        <f t="shared" si="33"/>
        <v/>
      </c>
      <c r="AO23" s="49" t="str">
        <f t="shared" si="33"/>
        <v/>
      </c>
      <c r="AP23" s="49" t="str">
        <f t="shared" si="33"/>
        <v/>
      </c>
      <c r="AQ23" s="49" t="str">
        <f t="shared" si="33"/>
        <v/>
      </c>
      <c r="AR23" s="49">
        <f t="shared" si="33"/>
        <v>43137</v>
      </c>
      <c r="AS23" s="49">
        <f t="shared" si="33"/>
        <v>43138</v>
      </c>
      <c r="AT23" s="49" t="str">
        <f t="shared" si="33"/>
        <v/>
      </c>
      <c r="AU23" s="49" t="str">
        <f t="shared" si="33"/>
        <v/>
      </c>
      <c r="AV23" s="49" t="str">
        <f t="shared" si="33"/>
        <v/>
      </c>
      <c r="AW23" s="49" t="str">
        <f t="shared" si="33"/>
        <v/>
      </c>
      <c r="AX23" s="49" t="str">
        <f t="shared" si="33"/>
        <v/>
      </c>
      <c r="AY23" s="49">
        <f t="shared" si="33"/>
        <v>43144</v>
      </c>
      <c r="AZ23" s="49">
        <f t="shared" si="33"/>
        <v>43145</v>
      </c>
      <c r="BA23" s="49" t="str">
        <f t="shared" si="33"/>
        <v/>
      </c>
      <c r="BB23" s="49" t="str">
        <f t="shared" si="33"/>
        <v/>
      </c>
      <c r="BC23" s="49" t="str">
        <f t="shared" si="33"/>
        <v/>
      </c>
      <c r="BD23" s="49" t="str">
        <f t="shared" si="34"/>
        <v/>
      </c>
      <c r="BE23" s="49" t="str">
        <f t="shared" si="34"/>
        <v/>
      </c>
      <c r="BF23" s="49">
        <f t="shared" si="34"/>
        <v>43151</v>
      </c>
      <c r="BG23" s="49">
        <f t="shared" si="34"/>
        <v>43152</v>
      </c>
      <c r="BH23" s="49" t="str">
        <f t="shared" si="34"/>
        <v/>
      </c>
      <c r="BI23" s="49" t="str">
        <f t="shared" si="34"/>
        <v/>
      </c>
      <c r="BJ23" s="49" t="str">
        <f t="shared" si="34"/>
        <v/>
      </c>
      <c r="BK23" s="49" t="str">
        <f t="shared" si="34"/>
        <v/>
      </c>
      <c r="BL23" s="49" t="str">
        <f t="shared" si="34"/>
        <v/>
      </c>
      <c r="BM23" s="49">
        <f t="shared" si="34"/>
        <v>43158</v>
      </c>
      <c r="BN23" s="49">
        <f t="shared" si="34"/>
        <v>43159</v>
      </c>
      <c r="BO23" s="49" t="str">
        <f t="shared" si="34"/>
        <v/>
      </c>
      <c r="BP23" s="49" t="str">
        <f t="shared" si="34"/>
        <v/>
      </c>
      <c r="BQ23" s="49" t="str">
        <f t="shared" si="34"/>
        <v/>
      </c>
      <c r="BR23" s="49" t="str">
        <f t="shared" si="34"/>
        <v/>
      </c>
      <c r="BS23" s="49" t="str">
        <f t="shared" si="34"/>
        <v/>
      </c>
      <c r="BT23" s="49">
        <f t="shared" si="31"/>
        <v>43165</v>
      </c>
      <c r="BU23" s="49">
        <f t="shared" si="31"/>
        <v>43166</v>
      </c>
      <c r="BV23" s="49" t="str">
        <f t="shared" si="31"/>
        <v/>
      </c>
      <c r="BW23" s="49" t="str">
        <f t="shared" si="31"/>
        <v/>
      </c>
      <c r="BX23" s="49" t="str">
        <f t="shared" si="31"/>
        <v/>
      </c>
      <c r="BY23" s="49" t="str">
        <f t="shared" si="31"/>
        <v/>
      </c>
      <c r="BZ23" s="49" t="str">
        <f t="shared" si="31"/>
        <v/>
      </c>
      <c r="CA23" s="49">
        <f t="shared" si="31"/>
        <v>43172</v>
      </c>
      <c r="CB23" s="49">
        <f t="shared" si="31"/>
        <v>43173</v>
      </c>
      <c r="CC23" s="49" t="str">
        <f t="shared" si="31"/>
        <v/>
      </c>
      <c r="CD23" s="49" t="str">
        <f t="shared" si="31"/>
        <v/>
      </c>
      <c r="CE23" s="49" t="str">
        <f t="shared" si="31"/>
        <v/>
      </c>
      <c r="CF23" s="49" t="str">
        <f t="shared" si="31"/>
        <v/>
      </c>
      <c r="CG23" s="49" t="str">
        <f t="shared" si="31"/>
        <v/>
      </c>
      <c r="CH23" s="49">
        <f t="shared" si="31"/>
        <v>43179</v>
      </c>
      <c r="CI23" s="49">
        <f t="shared" si="31"/>
        <v>43180</v>
      </c>
      <c r="CJ23" s="49" t="str">
        <f t="shared" si="48"/>
        <v/>
      </c>
      <c r="CK23" s="49" t="str">
        <f t="shared" si="48"/>
        <v/>
      </c>
      <c r="CL23" s="49" t="str">
        <f t="shared" si="48"/>
        <v/>
      </c>
      <c r="CM23" s="49" t="str">
        <f t="shared" si="48"/>
        <v/>
      </c>
      <c r="CN23" s="49" t="str">
        <f t="shared" si="48"/>
        <v/>
      </c>
      <c r="CO23" s="49">
        <f t="shared" si="48"/>
        <v>43186</v>
      </c>
      <c r="CP23" s="49">
        <f t="shared" si="48"/>
        <v>43187</v>
      </c>
      <c r="CQ23" s="49" t="str">
        <f t="shared" si="48"/>
        <v/>
      </c>
      <c r="CR23" s="49" t="str">
        <f t="shared" si="48"/>
        <v/>
      </c>
      <c r="CS23" s="49" t="str">
        <f t="shared" si="48"/>
        <v/>
      </c>
      <c r="CT23" s="49" t="str">
        <f t="shared" si="48"/>
        <v/>
      </c>
      <c r="CU23" s="49" t="str">
        <f t="shared" si="48"/>
        <v/>
      </c>
      <c r="CV23" s="49">
        <f t="shared" si="48"/>
        <v>43193</v>
      </c>
      <c r="CW23" s="49">
        <f t="shared" si="48"/>
        <v>43194</v>
      </c>
      <c r="CX23" s="49" t="str">
        <f t="shared" si="48"/>
        <v/>
      </c>
      <c r="CY23" s="49" t="str">
        <f t="shared" si="48"/>
        <v/>
      </c>
      <c r="CZ23" s="49" t="str">
        <f t="shared" si="49"/>
        <v/>
      </c>
      <c r="DA23" s="49" t="str">
        <f t="shared" si="49"/>
        <v/>
      </c>
      <c r="DB23" s="49" t="str">
        <f t="shared" si="49"/>
        <v/>
      </c>
      <c r="DC23" s="49">
        <f t="shared" si="49"/>
        <v>43200</v>
      </c>
      <c r="DD23" s="49">
        <f t="shared" si="49"/>
        <v>43201</v>
      </c>
      <c r="DE23" s="49" t="str">
        <f t="shared" si="49"/>
        <v/>
      </c>
      <c r="DF23" s="49" t="str">
        <f t="shared" si="49"/>
        <v/>
      </c>
      <c r="DG23" s="49" t="str">
        <f t="shared" si="49"/>
        <v/>
      </c>
      <c r="DH23" s="49" t="str">
        <f t="shared" si="49"/>
        <v/>
      </c>
      <c r="DI23" s="49" t="str">
        <f t="shared" si="49"/>
        <v/>
      </c>
      <c r="DJ23" s="49">
        <f t="shared" si="49"/>
        <v>43207</v>
      </c>
      <c r="DK23" s="49">
        <f t="shared" si="49"/>
        <v>43208</v>
      </c>
      <c r="DL23" s="49" t="str">
        <f t="shared" si="49"/>
        <v/>
      </c>
      <c r="DM23" s="49" t="str">
        <f t="shared" si="49"/>
        <v/>
      </c>
      <c r="DN23" s="49" t="str">
        <f t="shared" si="49"/>
        <v/>
      </c>
      <c r="DO23" s="49" t="str">
        <f t="shared" si="49"/>
        <v/>
      </c>
      <c r="DP23" s="49" t="str">
        <f t="shared" si="50"/>
        <v/>
      </c>
      <c r="DQ23" s="49">
        <f t="shared" si="50"/>
        <v>43214</v>
      </c>
      <c r="DR23" s="49">
        <f t="shared" si="50"/>
        <v>43215</v>
      </c>
      <c r="DS23" s="49" t="str">
        <f t="shared" si="50"/>
        <v/>
      </c>
      <c r="DT23" s="49" t="str">
        <f t="shared" si="50"/>
        <v/>
      </c>
      <c r="DU23" s="49" t="str">
        <f t="shared" si="50"/>
        <v/>
      </c>
      <c r="DV23" s="49" t="str">
        <f t="shared" si="50"/>
        <v/>
      </c>
      <c r="DW23" s="49" t="str">
        <f t="shared" si="50"/>
        <v/>
      </c>
      <c r="DX23" s="49">
        <f t="shared" si="50"/>
        <v>43221</v>
      </c>
      <c r="DY23" s="49">
        <f t="shared" si="50"/>
        <v>43222</v>
      </c>
      <c r="DZ23" s="49" t="str">
        <f t="shared" si="50"/>
        <v/>
      </c>
      <c r="EA23" s="49" t="str">
        <f t="shared" si="50"/>
        <v/>
      </c>
      <c r="EB23" s="49" t="str">
        <f t="shared" si="50"/>
        <v/>
      </c>
      <c r="EC23" s="49" t="str">
        <f t="shared" si="50"/>
        <v/>
      </c>
      <c r="ED23" s="49" t="str">
        <f t="shared" si="50"/>
        <v/>
      </c>
      <c r="EE23" s="49">
        <f t="shared" si="50"/>
        <v>43228</v>
      </c>
      <c r="EF23" s="49">
        <f t="shared" si="51"/>
        <v>43229</v>
      </c>
      <c r="EG23" s="49" t="str">
        <f t="shared" si="51"/>
        <v/>
      </c>
      <c r="EH23" s="49" t="str">
        <f t="shared" si="51"/>
        <v/>
      </c>
      <c r="EI23" s="49" t="str">
        <f t="shared" si="51"/>
        <v/>
      </c>
      <c r="EJ23" s="49" t="str">
        <f t="shared" si="51"/>
        <v/>
      </c>
      <c r="EK23" s="49" t="str">
        <f t="shared" si="51"/>
        <v/>
      </c>
      <c r="EL23" s="49">
        <f t="shared" si="51"/>
        <v>43235</v>
      </c>
      <c r="EM23" s="49">
        <f t="shared" si="51"/>
        <v>43236</v>
      </c>
      <c r="EN23" s="49" t="str">
        <f t="shared" si="51"/>
        <v/>
      </c>
      <c r="EO23" s="49" t="str">
        <f t="shared" si="51"/>
        <v/>
      </c>
      <c r="EP23" s="49" t="str">
        <f t="shared" si="51"/>
        <v/>
      </c>
      <c r="EQ23" s="49" t="str">
        <f t="shared" si="51"/>
        <v/>
      </c>
      <c r="ER23" s="49" t="str">
        <f t="shared" si="51"/>
        <v/>
      </c>
      <c r="ES23" s="49">
        <f t="shared" si="51"/>
        <v>43242</v>
      </c>
      <c r="ET23" s="49">
        <f t="shared" si="51"/>
        <v>43243</v>
      </c>
      <c r="EU23" s="49" t="str">
        <f t="shared" si="51"/>
        <v/>
      </c>
      <c r="EV23" s="49" t="str">
        <f t="shared" si="64"/>
        <v/>
      </c>
      <c r="EW23" s="49" t="str">
        <f t="shared" si="64"/>
        <v/>
      </c>
      <c r="EX23" s="49" t="str">
        <f t="shared" si="64"/>
        <v/>
      </c>
      <c r="EY23" s="49" t="str">
        <f t="shared" si="64"/>
        <v/>
      </c>
      <c r="EZ23" s="49">
        <f t="shared" si="64"/>
        <v>43249</v>
      </c>
      <c r="FA23" s="49">
        <f t="shared" si="64"/>
        <v>43250</v>
      </c>
      <c r="FB23" s="49" t="str">
        <f t="shared" si="64"/>
        <v/>
      </c>
      <c r="FC23" s="49" t="str">
        <f t="shared" si="64"/>
        <v/>
      </c>
      <c r="FD23" s="49" t="str">
        <f t="shared" si="64"/>
        <v/>
      </c>
      <c r="FE23" s="49" t="str">
        <f t="shared" si="64"/>
        <v/>
      </c>
      <c r="FF23" s="49" t="str">
        <f t="shared" si="64"/>
        <v/>
      </c>
      <c r="FG23" s="49">
        <f t="shared" si="64"/>
        <v>43256</v>
      </c>
      <c r="FH23" s="49">
        <f t="shared" si="64"/>
        <v>43257</v>
      </c>
      <c r="FI23" s="49" t="str">
        <f t="shared" si="64"/>
        <v/>
      </c>
      <c r="FJ23" s="49" t="str">
        <f t="shared" si="64"/>
        <v/>
      </c>
      <c r="FK23" s="49" t="str">
        <f t="shared" si="64"/>
        <v/>
      </c>
      <c r="FL23" s="49" t="str">
        <f t="shared" si="65"/>
        <v/>
      </c>
      <c r="FM23" s="49" t="str">
        <f t="shared" si="65"/>
        <v/>
      </c>
      <c r="FN23" s="49">
        <f t="shared" si="65"/>
        <v>43263</v>
      </c>
      <c r="FO23" s="49">
        <f t="shared" si="65"/>
        <v>43264</v>
      </c>
      <c r="FP23" s="49" t="str">
        <f t="shared" si="65"/>
        <v/>
      </c>
      <c r="FQ23" s="49" t="str">
        <f t="shared" si="65"/>
        <v/>
      </c>
      <c r="FR23" s="49" t="str">
        <f t="shared" si="65"/>
        <v/>
      </c>
      <c r="FS23" s="49" t="str">
        <f t="shared" si="65"/>
        <v/>
      </c>
      <c r="FT23" s="49" t="str">
        <f t="shared" si="65"/>
        <v/>
      </c>
      <c r="FU23" s="49">
        <f t="shared" si="65"/>
        <v>43270</v>
      </c>
      <c r="FV23" s="49">
        <f t="shared" si="65"/>
        <v>43271</v>
      </c>
      <c r="FW23" s="49" t="str">
        <f t="shared" si="65"/>
        <v/>
      </c>
      <c r="FX23" s="49" t="str">
        <f t="shared" si="65"/>
        <v/>
      </c>
      <c r="FY23" s="49" t="str">
        <f t="shared" si="65"/>
        <v/>
      </c>
      <c r="FZ23" s="49" t="str">
        <f t="shared" si="65"/>
        <v/>
      </c>
      <c r="GA23" s="49" t="str">
        <f t="shared" si="65"/>
        <v/>
      </c>
      <c r="GB23" s="49">
        <f t="shared" si="66"/>
        <v>43277</v>
      </c>
      <c r="GC23" s="49">
        <f t="shared" si="66"/>
        <v>43278</v>
      </c>
      <c r="GD23" s="49" t="str">
        <f t="shared" si="66"/>
        <v/>
      </c>
      <c r="GE23" s="49" t="str">
        <f t="shared" si="66"/>
        <v/>
      </c>
      <c r="GF23" s="49" t="str">
        <f t="shared" si="66"/>
        <v/>
      </c>
      <c r="GG23" s="49" t="str">
        <f t="shared" si="66"/>
        <v/>
      </c>
      <c r="GH23" s="49" t="str">
        <f t="shared" si="66"/>
        <v/>
      </c>
      <c r="GI23" s="49">
        <f t="shared" si="66"/>
        <v>43284</v>
      </c>
      <c r="GJ23" s="49">
        <f t="shared" si="66"/>
        <v>43285</v>
      </c>
      <c r="GK23" s="49" t="str">
        <f t="shared" si="60"/>
        <v/>
      </c>
      <c r="GL23" s="49" t="str">
        <f t="shared" si="60"/>
        <v/>
      </c>
      <c r="GM23" s="49" t="str">
        <f t="shared" si="60"/>
        <v/>
      </c>
      <c r="GN23" s="49" t="str">
        <f t="shared" si="60"/>
        <v/>
      </c>
      <c r="GO23" s="49" t="str">
        <f t="shared" si="60"/>
        <v/>
      </c>
      <c r="GP23" s="49">
        <f t="shared" si="60"/>
        <v>43291</v>
      </c>
      <c r="GQ23" s="49">
        <f t="shared" si="60"/>
        <v>43292</v>
      </c>
      <c r="GR23" s="49" t="str">
        <f t="shared" si="60"/>
        <v/>
      </c>
      <c r="GS23" s="49" t="str">
        <f t="shared" si="60"/>
        <v/>
      </c>
      <c r="GT23" s="49" t="str">
        <f t="shared" si="60"/>
        <v/>
      </c>
      <c r="GU23" s="49" t="str">
        <f t="shared" si="60"/>
        <v/>
      </c>
      <c r="GV23" s="49" t="str">
        <f t="shared" si="61"/>
        <v/>
      </c>
      <c r="GW23" s="49">
        <f t="shared" si="61"/>
        <v>43298</v>
      </c>
      <c r="GX23" s="49">
        <f t="shared" si="61"/>
        <v>43299</v>
      </c>
      <c r="GY23" s="49" t="str">
        <f t="shared" si="61"/>
        <v/>
      </c>
      <c r="GZ23" s="49" t="str">
        <f t="shared" si="61"/>
        <v/>
      </c>
      <c r="HA23" s="49" t="str">
        <f t="shared" si="61"/>
        <v/>
      </c>
      <c r="HB23" s="49" t="str">
        <f t="shared" si="61"/>
        <v/>
      </c>
      <c r="HC23" s="49" t="str">
        <f t="shared" si="61"/>
        <v/>
      </c>
      <c r="HD23" s="49">
        <f t="shared" si="61"/>
        <v>43305</v>
      </c>
      <c r="HE23" s="49">
        <f t="shared" si="61"/>
        <v>43306</v>
      </c>
      <c r="HF23" s="49" t="str">
        <f t="shared" si="61"/>
        <v/>
      </c>
      <c r="HG23" s="49" t="str">
        <f t="shared" si="61"/>
        <v/>
      </c>
      <c r="HH23" s="49" t="str">
        <f t="shared" si="61"/>
        <v/>
      </c>
      <c r="HI23" s="49" t="str">
        <f t="shared" si="61"/>
        <v/>
      </c>
      <c r="HJ23" s="49" t="str">
        <f t="shared" si="61"/>
        <v/>
      </c>
      <c r="HK23" s="49">
        <f t="shared" si="61"/>
        <v>43312</v>
      </c>
      <c r="HL23" s="49">
        <f t="shared" si="52"/>
        <v>43313</v>
      </c>
      <c r="HM23" s="49" t="str">
        <f t="shared" si="52"/>
        <v/>
      </c>
      <c r="HN23" s="49" t="str">
        <f t="shared" si="52"/>
        <v/>
      </c>
      <c r="HO23" s="49" t="str">
        <f t="shared" si="52"/>
        <v/>
      </c>
      <c r="HP23" s="49" t="str">
        <f t="shared" si="52"/>
        <v/>
      </c>
      <c r="HQ23" s="49" t="str">
        <f t="shared" si="52"/>
        <v/>
      </c>
      <c r="HR23" s="49">
        <f t="shared" si="52"/>
        <v>43319</v>
      </c>
      <c r="HS23" s="49">
        <f t="shared" si="52"/>
        <v>43320</v>
      </c>
      <c r="HT23" s="49" t="str">
        <f t="shared" si="52"/>
        <v/>
      </c>
      <c r="HU23" s="49" t="str">
        <f t="shared" si="52"/>
        <v/>
      </c>
      <c r="HV23" s="49" t="str">
        <f t="shared" si="52"/>
        <v/>
      </c>
      <c r="HW23" s="49" t="str">
        <f t="shared" si="52"/>
        <v/>
      </c>
      <c r="HX23" s="49" t="str">
        <f t="shared" si="52"/>
        <v/>
      </c>
      <c r="HY23" s="49">
        <f t="shared" si="53"/>
        <v>43326</v>
      </c>
      <c r="HZ23" s="49">
        <f t="shared" si="53"/>
        <v>43327</v>
      </c>
      <c r="IA23" s="49" t="str">
        <f t="shared" si="53"/>
        <v/>
      </c>
      <c r="IB23" s="49" t="str">
        <f t="shared" si="53"/>
        <v/>
      </c>
      <c r="IC23" s="49" t="str">
        <f t="shared" si="53"/>
        <v/>
      </c>
      <c r="ID23" s="49" t="str">
        <f t="shared" si="53"/>
        <v/>
      </c>
      <c r="IE23" s="49" t="str">
        <f t="shared" si="53"/>
        <v/>
      </c>
      <c r="IF23" s="49">
        <f t="shared" si="53"/>
        <v>43333</v>
      </c>
      <c r="IG23" s="49">
        <f t="shared" si="53"/>
        <v>43334</v>
      </c>
      <c r="IH23" s="49" t="str">
        <f t="shared" si="53"/>
        <v/>
      </c>
      <c r="II23" s="49" t="str">
        <f t="shared" si="53"/>
        <v/>
      </c>
      <c r="IJ23" s="49" t="str">
        <f t="shared" si="53"/>
        <v/>
      </c>
      <c r="IK23" s="49" t="str">
        <f t="shared" si="53"/>
        <v/>
      </c>
      <c r="IL23" s="49" t="str">
        <f t="shared" si="53"/>
        <v/>
      </c>
      <c r="IM23" s="49">
        <f t="shared" si="53"/>
        <v>43340</v>
      </c>
      <c r="IN23" s="49">
        <f t="shared" si="53"/>
        <v>43341</v>
      </c>
      <c r="IO23" s="49" t="str">
        <f t="shared" si="54"/>
        <v/>
      </c>
      <c r="IP23" s="49" t="str">
        <f t="shared" si="54"/>
        <v/>
      </c>
      <c r="IQ23" s="49" t="str">
        <f t="shared" si="54"/>
        <v/>
      </c>
      <c r="IR23" s="49" t="str">
        <f t="shared" si="54"/>
        <v/>
      </c>
      <c r="IS23" s="49" t="str">
        <f t="shared" si="54"/>
        <v/>
      </c>
      <c r="IT23" s="49">
        <f t="shared" si="54"/>
        <v>43347</v>
      </c>
      <c r="IU23" s="49">
        <f t="shared" si="54"/>
        <v>43348</v>
      </c>
      <c r="IV23" s="49" t="str">
        <f t="shared" si="54"/>
        <v/>
      </c>
      <c r="IW23" s="49" t="str">
        <f t="shared" si="54"/>
        <v/>
      </c>
      <c r="IX23" s="49" t="str">
        <f t="shared" si="54"/>
        <v/>
      </c>
      <c r="IY23" s="49" t="str">
        <f t="shared" si="54"/>
        <v/>
      </c>
      <c r="IZ23" s="49" t="str">
        <f t="shared" si="54"/>
        <v/>
      </c>
      <c r="JA23" s="49">
        <f t="shared" si="54"/>
        <v>43354</v>
      </c>
      <c r="JB23" s="49">
        <f t="shared" si="54"/>
        <v>43355</v>
      </c>
      <c r="JC23" s="49" t="str">
        <f t="shared" si="54"/>
        <v/>
      </c>
      <c r="JD23" s="49" t="str">
        <f t="shared" si="54"/>
        <v/>
      </c>
      <c r="JE23" s="49" t="str">
        <f t="shared" si="55"/>
        <v/>
      </c>
      <c r="JF23" s="49" t="str">
        <f t="shared" si="55"/>
        <v/>
      </c>
      <c r="JG23" s="49" t="str">
        <f t="shared" si="55"/>
        <v/>
      </c>
      <c r="JH23" s="49">
        <f t="shared" si="55"/>
        <v>43361</v>
      </c>
      <c r="JI23" s="49">
        <f t="shared" si="55"/>
        <v>43362</v>
      </c>
      <c r="JJ23" s="49" t="str">
        <f t="shared" si="55"/>
        <v/>
      </c>
      <c r="JK23" s="49" t="str">
        <f t="shared" si="55"/>
        <v/>
      </c>
      <c r="JL23" s="49" t="str">
        <f t="shared" si="55"/>
        <v/>
      </c>
      <c r="JM23" s="49" t="str">
        <f t="shared" si="55"/>
        <v/>
      </c>
      <c r="JN23" s="49" t="str">
        <f t="shared" si="55"/>
        <v/>
      </c>
      <c r="JO23" s="49">
        <f t="shared" si="55"/>
        <v>43368</v>
      </c>
      <c r="JP23" s="49">
        <f t="shared" si="55"/>
        <v>43369</v>
      </c>
      <c r="JQ23" s="49" t="str">
        <f t="shared" si="55"/>
        <v/>
      </c>
      <c r="JR23" s="49" t="str">
        <f t="shared" si="55"/>
        <v/>
      </c>
      <c r="JS23" s="49" t="str">
        <f t="shared" si="55"/>
        <v/>
      </c>
      <c r="JT23" s="49" t="str">
        <f t="shared" si="55"/>
        <v/>
      </c>
      <c r="JU23" s="49" t="str">
        <f t="shared" si="67"/>
        <v/>
      </c>
      <c r="JV23" s="49">
        <f t="shared" si="67"/>
        <v>43375</v>
      </c>
      <c r="JW23" s="49">
        <f t="shared" si="67"/>
        <v>43376</v>
      </c>
      <c r="JX23" s="49" t="str">
        <f t="shared" si="67"/>
        <v/>
      </c>
      <c r="JY23" s="49" t="str">
        <f t="shared" si="67"/>
        <v/>
      </c>
      <c r="JZ23" s="49" t="str">
        <f t="shared" si="67"/>
        <v/>
      </c>
      <c r="KA23" s="49" t="str">
        <f t="shared" si="67"/>
        <v/>
      </c>
      <c r="KB23" s="49" t="str">
        <f t="shared" si="67"/>
        <v/>
      </c>
      <c r="KC23" s="49">
        <f t="shared" si="67"/>
        <v>43382</v>
      </c>
      <c r="KD23" s="49">
        <f t="shared" si="67"/>
        <v>43383</v>
      </c>
      <c r="KE23" s="49" t="str">
        <f t="shared" si="67"/>
        <v/>
      </c>
      <c r="KF23" s="49" t="str">
        <f t="shared" si="67"/>
        <v/>
      </c>
      <c r="KG23" s="49" t="str">
        <f t="shared" si="67"/>
        <v/>
      </c>
      <c r="KH23" s="49" t="str">
        <f t="shared" si="67"/>
        <v/>
      </c>
      <c r="KI23" s="49" t="str">
        <f t="shared" si="67"/>
        <v/>
      </c>
      <c r="KJ23" s="49">
        <f t="shared" si="67"/>
        <v>43389</v>
      </c>
      <c r="KK23" s="49">
        <f t="shared" si="68"/>
        <v>43390</v>
      </c>
      <c r="KL23" s="49" t="str">
        <f t="shared" si="68"/>
        <v/>
      </c>
      <c r="KM23" s="49" t="str">
        <f t="shared" si="68"/>
        <v/>
      </c>
      <c r="KN23" s="49" t="str">
        <f t="shared" si="68"/>
        <v/>
      </c>
      <c r="KO23" s="49" t="str">
        <f t="shared" si="68"/>
        <v/>
      </c>
      <c r="KP23" s="49" t="str">
        <f t="shared" si="68"/>
        <v/>
      </c>
      <c r="KQ23" s="49">
        <f t="shared" si="68"/>
        <v>43396</v>
      </c>
      <c r="KR23" s="49">
        <f t="shared" si="68"/>
        <v>43397</v>
      </c>
      <c r="KS23" s="49" t="str">
        <f t="shared" si="68"/>
        <v/>
      </c>
      <c r="KT23" s="49" t="str">
        <f t="shared" si="68"/>
        <v/>
      </c>
      <c r="KU23" s="49" t="str">
        <f t="shared" si="68"/>
        <v/>
      </c>
      <c r="KV23" s="49" t="str">
        <f t="shared" si="68"/>
        <v/>
      </c>
      <c r="KW23" s="49" t="str">
        <f t="shared" si="68"/>
        <v/>
      </c>
      <c r="KX23" s="49">
        <f t="shared" si="68"/>
        <v>43403</v>
      </c>
      <c r="KY23" s="49">
        <f t="shared" si="68"/>
        <v>43404</v>
      </c>
      <c r="KZ23" s="49" t="str">
        <f t="shared" si="68"/>
        <v/>
      </c>
      <c r="LA23" s="49" t="str">
        <f t="shared" si="69"/>
        <v/>
      </c>
      <c r="LB23" s="49" t="str">
        <f t="shared" si="69"/>
        <v/>
      </c>
      <c r="LC23" s="49" t="str">
        <f t="shared" si="69"/>
        <v/>
      </c>
      <c r="LD23" s="49" t="str">
        <f t="shared" si="69"/>
        <v/>
      </c>
      <c r="LE23" s="49">
        <f t="shared" si="69"/>
        <v>43410</v>
      </c>
      <c r="LF23" s="49">
        <f t="shared" si="69"/>
        <v>43411</v>
      </c>
      <c r="LG23" s="49" t="str">
        <f t="shared" si="69"/>
        <v/>
      </c>
      <c r="LH23" s="49" t="str">
        <f t="shared" si="69"/>
        <v/>
      </c>
      <c r="LI23" s="49" t="str">
        <f t="shared" si="62"/>
        <v/>
      </c>
      <c r="LJ23" s="49" t="str">
        <f t="shared" si="62"/>
        <v/>
      </c>
      <c r="LK23" s="49" t="str">
        <f t="shared" si="62"/>
        <v/>
      </c>
      <c r="LL23" s="49">
        <f t="shared" si="62"/>
        <v>43417</v>
      </c>
      <c r="LM23" s="49">
        <f t="shared" si="62"/>
        <v>43418</v>
      </c>
      <c r="LN23" s="49" t="str">
        <f t="shared" si="62"/>
        <v/>
      </c>
      <c r="LO23" s="49" t="str">
        <f t="shared" si="62"/>
        <v/>
      </c>
      <c r="LP23" s="49" t="str">
        <f t="shared" si="62"/>
        <v/>
      </c>
      <c r="LQ23" s="49" t="str">
        <f t="shared" si="62"/>
        <v/>
      </c>
      <c r="LR23" s="49" t="str">
        <f t="shared" si="62"/>
        <v/>
      </c>
      <c r="LS23" s="49">
        <f t="shared" si="62"/>
        <v>43424</v>
      </c>
      <c r="LT23" s="49">
        <f t="shared" si="62"/>
        <v>43425</v>
      </c>
      <c r="LU23" s="49" t="str">
        <f t="shared" si="63"/>
        <v/>
      </c>
      <c r="LV23" s="49" t="str">
        <f t="shared" si="63"/>
        <v/>
      </c>
      <c r="LW23" s="49" t="str">
        <f t="shared" si="63"/>
        <v/>
      </c>
      <c r="LX23" s="49" t="str">
        <f t="shared" si="63"/>
        <v/>
      </c>
      <c r="LY23" s="49" t="str">
        <f t="shared" si="63"/>
        <v/>
      </c>
      <c r="LZ23" s="49">
        <f t="shared" si="63"/>
        <v>43431</v>
      </c>
      <c r="MA23" s="49">
        <f t="shared" si="63"/>
        <v>43432</v>
      </c>
      <c r="MB23" s="49" t="str">
        <f t="shared" si="63"/>
        <v/>
      </c>
      <c r="MC23" s="49" t="str">
        <f t="shared" si="63"/>
        <v/>
      </c>
      <c r="MD23" s="49" t="str">
        <f t="shared" si="63"/>
        <v/>
      </c>
      <c r="ME23" s="49" t="str">
        <f t="shared" si="63"/>
        <v/>
      </c>
      <c r="MF23" s="49" t="str">
        <f t="shared" si="63"/>
        <v/>
      </c>
      <c r="MG23" s="49">
        <f t="shared" si="63"/>
        <v>43438</v>
      </c>
      <c r="MH23" s="49">
        <f t="shared" si="63"/>
        <v>43439</v>
      </c>
      <c r="MI23" s="49" t="str">
        <f t="shared" si="63"/>
        <v/>
      </c>
      <c r="MJ23" s="49" t="str">
        <f t="shared" si="59"/>
        <v/>
      </c>
      <c r="MK23" s="49" t="str">
        <f t="shared" si="59"/>
        <v/>
      </c>
      <c r="ML23" s="49" t="str">
        <f t="shared" si="59"/>
        <v/>
      </c>
      <c r="MM23" s="49" t="str">
        <f t="shared" si="59"/>
        <v/>
      </c>
      <c r="MN23" s="49">
        <f t="shared" si="59"/>
        <v>43445</v>
      </c>
      <c r="MO23" s="49">
        <f t="shared" si="59"/>
        <v>43446</v>
      </c>
      <c r="MP23" s="49" t="str">
        <f t="shared" si="59"/>
        <v/>
      </c>
      <c r="MQ23" s="49" t="str">
        <f t="shared" si="59"/>
        <v/>
      </c>
      <c r="MR23" s="49" t="str">
        <f t="shared" si="59"/>
        <v/>
      </c>
      <c r="MS23" s="49" t="str">
        <f t="shared" si="59"/>
        <v/>
      </c>
      <c r="MT23" s="49" t="str">
        <f t="shared" si="59"/>
        <v/>
      </c>
      <c r="MU23" s="49">
        <f t="shared" si="59"/>
        <v>43452</v>
      </c>
      <c r="MV23" s="49">
        <f t="shared" si="56"/>
        <v>43453</v>
      </c>
      <c r="MW23" s="49" t="str">
        <f t="shared" si="56"/>
        <v/>
      </c>
      <c r="MX23" s="49" t="str">
        <f t="shared" si="56"/>
        <v/>
      </c>
      <c r="MY23" s="49" t="str">
        <f t="shared" si="56"/>
        <v/>
      </c>
      <c r="MZ23" s="49" t="str">
        <f t="shared" si="56"/>
        <v/>
      </c>
      <c r="NA23" s="49" t="str">
        <f t="shared" si="56"/>
        <v/>
      </c>
      <c r="NB23" s="49">
        <f t="shared" si="56"/>
        <v>43459</v>
      </c>
      <c r="NC23" s="49">
        <f t="shared" si="56"/>
        <v>43460</v>
      </c>
      <c r="ND23" s="49" t="str">
        <f t="shared" si="56"/>
        <v/>
      </c>
      <c r="NE23" s="49" t="str">
        <f t="shared" si="56"/>
        <v/>
      </c>
      <c r="NF23" s="49" t="str">
        <f t="shared" si="56"/>
        <v/>
      </c>
      <c r="NG23" s="49" t="str">
        <f t="shared" si="56"/>
        <v/>
      </c>
      <c r="NH23" s="49" t="str">
        <f t="shared" si="56"/>
        <v/>
      </c>
      <c r="NI23" s="49">
        <f t="shared" si="56"/>
        <v>43466</v>
      </c>
      <c r="NJ23" s="49">
        <f t="shared" si="56"/>
        <v>43467</v>
      </c>
      <c r="NK23" s="49" t="str">
        <f t="shared" si="56"/>
        <v/>
      </c>
      <c r="NL23" s="49" t="str">
        <f t="shared" si="57"/>
        <v/>
      </c>
      <c r="NM23" s="49" t="str">
        <f t="shared" si="57"/>
        <v/>
      </c>
      <c r="NN23" s="49" t="str">
        <f t="shared" si="57"/>
        <v/>
      </c>
      <c r="NO23" s="49" t="str">
        <f t="shared" si="57"/>
        <v/>
      </c>
      <c r="NP23" s="49">
        <f t="shared" si="57"/>
        <v>43473</v>
      </c>
      <c r="NQ23" s="49">
        <f t="shared" si="57"/>
        <v>43474</v>
      </c>
      <c r="NR23" s="49" t="str">
        <f t="shared" si="57"/>
        <v/>
      </c>
      <c r="NS23" s="49" t="str">
        <f t="shared" si="57"/>
        <v/>
      </c>
      <c r="NT23" s="49" t="str">
        <f t="shared" si="57"/>
        <v/>
      </c>
      <c r="NU23" s="49" t="str">
        <f t="shared" si="58"/>
        <v/>
      </c>
      <c r="NV23" s="49" t="str">
        <f t="shared" si="58"/>
        <v/>
      </c>
      <c r="NW23" s="49">
        <f t="shared" si="58"/>
        <v>43480</v>
      </c>
      <c r="NX23" s="49">
        <f t="shared" si="58"/>
        <v>43481</v>
      </c>
      <c r="NY23" s="49" t="str">
        <f t="shared" si="58"/>
        <v/>
      </c>
      <c r="NZ23" s="49" t="str">
        <f t="shared" si="58"/>
        <v/>
      </c>
      <c r="OA23" s="49" t="str">
        <f t="shared" si="58"/>
        <v/>
      </c>
      <c r="OB23" s="49" t="str">
        <f t="shared" si="58"/>
        <v/>
      </c>
      <c r="OC23">
        <v>4</v>
      </c>
    </row>
    <row r="24" spans="1:393">
      <c r="A24" s="214" t="s">
        <v>228</v>
      </c>
      <c r="B24" s="215" t="s">
        <v>228</v>
      </c>
      <c r="C24" s="12" t="s">
        <v>232</v>
      </c>
      <c r="D24" s="12" t="s">
        <v>907</v>
      </c>
      <c r="E24" s="12" t="s">
        <v>217</v>
      </c>
      <c r="F24" s="12"/>
      <c r="H24" s="49">
        <f t="shared" si="30"/>
        <v>43101</v>
      </c>
      <c r="I24" s="49">
        <f t="shared" si="30"/>
        <v>43102</v>
      </c>
      <c r="J24" s="49" t="str">
        <f t="shared" si="30"/>
        <v/>
      </c>
      <c r="K24" s="49">
        <f t="shared" si="30"/>
        <v>43104</v>
      </c>
      <c r="L24" s="49" t="str">
        <f t="shared" si="30"/>
        <v/>
      </c>
      <c r="M24" s="49">
        <f t="shared" si="30"/>
        <v>43106</v>
      </c>
      <c r="N24" s="49" t="str">
        <f t="shared" si="30"/>
        <v/>
      </c>
      <c r="O24" s="49">
        <f t="shared" si="30"/>
        <v>43108</v>
      </c>
      <c r="P24" s="49">
        <f t="shared" si="30"/>
        <v>43109</v>
      </c>
      <c r="Q24" s="49" t="str">
        <f t="shared" si="30"/>
        <v/>
      </c>
      <c r="R24" s="49">
        <f t="shared" si="30"/>
        <v>43111</v>
      </c>
      <c r="S24" s="49" t="str">
        <f t="shared" si="30"/>
        <v/>
      </c>
      <c r="T24" s="49">
        <f t="shared" ref="T24:AI31" si="70">IF(OR(T$2=$B24,T$2=$C24,T$2=$D24,T$2=$E24,T$2=$F24),T$1,"")</f>
        <v>43113</v>
      </c>
      <c r="U24" s="49" t="str">
        <f t="shared" si="70"/>
        <v/>
      </c>
      <c r="V24" s="49">
        <f t="shared" si="70"/>
        <v>43115</v>
      </c>
      <c r="W24" s="49">
        <f t="shared" si="70"/>
        <v>43116</v>
      </c>
      <c r="X24" s="49" t="str">
        <f t="shared" si="70"/>
        <v/>
      </c>
      <c r="Y24" s="49">
        <f t="shared" si="70"/>
        <v>43118</v>
      </c>
      <c r="Z24" s="49" t="str">
        <f t="shared" si="70"/>
        <v/>
      </c>
      <c r="AA24" s="49">
        <f t="shared" si="70"/>
        <v>43120</v>
      </c>
      <c r="AB24" s="49" t="str">
        <f t="shared" si="70"/>
        <v/>
      </c>
      <c r="AC24" s="49">
        <f t="shared" si="32"/>
        <v>43122</v>
      </c>
      <c r="AD24" s="49">
        <f t="shared" si="32"/>
        <v>43123</v>
      </c>
      <c r="AE24" s="49" t="str">
        <f t="shared" si="32"/>
        <v/>
      </c>
      <c r="AF24" s="49">
        <f t="shared" si="32"/>
        <v>43125</v>
      </c>
      <c r="AG24" s="49" t="str">
        <f t="shared" si="32"/>
        <v/>
      </c>
      <c r="AH24" s="49">
        <f t="shared" si="32"/>
        <v>43127</v>
      </c>
      <c r="AI24" s="49" t="str">
        <f t="shared" si="32"/>
        <v/>
      </c>
      <c r="AJ24" s="49">
        <f t="shared" si="32"/>
        <v>43129</v>
      </c>
      <c r="AK24" s="49">
        <f t="shared" si="32"/>
        <v>43130</v>
      </c>
      <c r="AL24" s="49" t="str">
        <f t="shared" si="32"/>
        <v/>
      </c>
      <c r="AM24" s="49">
        <f t="shared" si="32"/>
        <v>43132</v>
      </c>
      <c r="AN24" s="49" t="str">
        <f t="shared" si="33"/>
        <v/>
      </c>
      <c r="AO24" s="49">
        <f t="shared" si="33"/>
        <v>43134</v>
      </c>
      <c r="AP24" s="49" t="str">
        <f t="shared" si="33"/>
        <v/>
      </c>
      <c r="AQ24" s="49">
        <f t="shared" si="33"/>
        <v>43136</v>
      </c>
      <c r="AR24" s="49">
        <f t="shared" si="33"/>
        <v>43137</v>
      </c>
      <c r="AS24" s="49" t="str">
        <f t="shared" si="33"/>
        <v/>
      </c>
      <c r="AT24" s="49">
        <f t="shared" si="33"/>
        <v>43139</v>
      </c>
      <c r="AU24" s="49" t="str">
        <f t="shared" si="33"/>
        <v/>
      </c>
      <c r="AV24" s="49">
        <f t="shared" si="33"/>
        <v>43141</v>
      </c>
      <c r="AW24" s="49" t="str">
        <f t="shared" si="33"/>
        <v/>
      </c>
      <c r="AX24" s="49">
        <f t="shared" si="33"/>
        <v>43143</v>
      </c>
      <c r="AY24" s="49">
        <f t="shared" si="33"/>
        <v>43144</v>
      </c>
      <c r="AZ24" s="49" t="str">
        <f t="shared" si="33"/>
        <v/>
      </c>
      <c r="BA24" s="49">
        <f t="shared" si="33"/>
        <v>43146</v>
      </c>
      <c r="BB24" s="49" t="str">
        <f t="shared" si="33"/>
        <v/>
      </c>
      <c r="BC24" s="49">
        <f t="shared" ref="BC24:BR24" si="71">IF(OR(BC$2=$B24,BC$2=$C24,BC$2=$D24,BC$2=$E24,BC$2=$F24),BC$1,"")</f>
        <v>43148</v>
      </c>
      <c r="BD24" s="49" t="str">
        <f t="shared" si="71"/>
        <v/>
      </c>
      <c r="BE24" s="49">
        <f t="shared" si="71"/>
        <v>43150</v>
      </c>
      <c r="BF24" s="49">
        <f t="shared" si="71"/>
        <v>43151</v>
      </c>
      <c r="BG24" s="49" t="str">
        <f t="shared" si="71"/>
        <v/>
      </c>
      <c r="BH24" s="49">
        <f t="shared" si="71"/>
        <v>43153</v>
      </c>
      <c r="BI24" s="49" t="str">
        <f t="shared" si="71"/>
        <v/>
      </c>
      <c r="BJ24" s="49">
        <f t="shared" si="71"/>
        <v>43155</v>
      </c>
      <c r="BK24" s="49" t="str">
        <f t="shared" si="71"/>
        <v/>
      </c>
      <c r="BL24" s="49">
        <f t="shared" si="71"/>
        <v>43157</v>
      </c>
      <c r="BM24" s="49">
        <f t="shared" si="71"/>
        <v>43158</v>
      </c>
      <c r="BN24" s="49" t="str">
        <f t="shared" si="71"/>
        <v/>
      </c>
      <c r="BO24" s="49">
        <f t="shared" si="71"/>
        <v>43160</v>
      </c>
      <c r="BP24" s="49" t="str">
        <f t="shared" si="71"/>
        <v/>
      </c>
      <c r="BQ24" s="49">
        <f t="shared" si="71"/>
        <v>43162</v>
      </c>
      <c r="BR24" s="49" t="str">
        <f t="shared" si="71"/>
        <v/>
      </c>
      <c r="BS24" s="49">
        <f t="shared" si="34"/>
        <v>43164</v>
      </c>
      <c r="BT24" s="49">
        <f t="shared" si="31"/>
        <v>43165</v>
      </c>
      <c r="BU24" s="49" t="str">
        <f t="shared" si="31"/>
        <v/>
      </c>
      <c r="BV24" s="49">
        <f t="shared" si="31"/>
        <v>43167</v>
      </c>
      <c r="BW24" s="49" t="str">
        <f t="shared" si="31"/>
        <v/>
      </c>
      <c r="BX24" s="49">
        <f t="shared" si="31"/>
        <v>43169</v>
      </c>
      <c r="BY24" s="49" t="str">
        <f t="shared" si="31"/>
        <v/>
      </c>
      <c r="BZ24" s="49">
        <f t="shared" si="31"/>
        <v>43171</v>
      </c>
      <c r="CA24" s="49">
        <f t="shared" si="31"/>
        <v>43172</v>
      </c>
      <c r="CB24" s="49" t="str">
        <f t="shared" si="31"/>
        <v/>
      </c>
      <c r="CC24" s="49">
        <f t="shared" si="31"/>
        <v>43174</v>
      </c>
      <c r="CD24" s="49" t="str">
        <f t="shared" si="31"/>
        <v/>
      </c>
      <c r="CE24" s="49">
        <f t="shared" si="31"/>
        <v>43176</v>
      </c>
      <c r="CF24" s="49" t="str">
        <f t="shared" si="31"/>
        <v/>
      </c>
      <c r="CG24" s="49">
        <f t="shared" si="31"/>
        <v>43178</v>
      </c>
      <c r="CH24" s="49">
        <f t="shared" ref="CH24:CW31" si="72">IF(OR(CH$2=$B24,CH$2=$C24,CH$2=$D24,CH$2=$E24,CH$2=$F24),CH$1,"")</f>
        <v>43179</v>
      </c>
      <c r="CI24" s="49" t="str">
        <f t="shared" si="72"/>
        <v/>
      </c>
      <c r="CJ24" s="49">
        <f t="shared" si="72"/>
        <v>43181</v>
      </c>
      <c r="CK24" s="49" t="str">
        <f t="shared" si="72"/>
        <v/>
      </c>
      <c r="CL24" s="49">
        <f t="shared" si="72"/>
        <v>43183</v>
      </c>
      <c r="CM24" s="49" t="str">
        <f t="shared" si="72"/>
        <v/>
      </c>
      <c r="CN24" s="49">
        <f t="shared" si="72"/>
        <v>43185</v>
      </c>
      <c r="CO24" s="49">
        <f t="shared" si="72"/>
        <v>43186</v>
      </c>
      <c r="CP24" s="49" t="str">
        <f t="shared" si="72"/>
        <v/>
      </c>
      <c r="CQ24" s="49">
        <f t="shared" si="72"/>
        <v>43188</v>
      </c>
      <c r="CR24" s="49" t="str">
        <f t="shared" si="72"/>
        <v/>
      </c>
      <c r="CS24" s="49">
        <f t="shared" si="48"/>
        <v>43190</v>
      </c>
      <c r="CT24" s="49" t="str">
        <f t="shared" si="48"/>
        <v/>
      </c>
      <c r="CU24" s="49">
        <f t="shared" si="48"/>
        <v>43192</v>
      </c>
      <c r="CV24" s="49">
        <f t="shared" si="48"/>
        <v>43193</v>
      </c>
      <c r="CW24" s="49" t="str">
        <f t="shared" si="48"/>
        <v/>
      </c>
      <c r="CX24" s="49">
        <f t="shared" si="48"/>
        <v>43195</v>
      </c>
      <c r="CY24" s="49" t="str">
        <f t="shared" si="48"/>
        <v/>
      </c>
      <c r="CZ24" s="49">
        <f t="shared" si="49"/>
        <v>43197</v>
      </c>
      <c r="DA24" s="49" t="str">
        <f t="shared" si="49"/>
        <v/>
      </c>
      <c r="DB24" s="49">
        <f t="shared" si="49"/>
        <v>43199</v>
      </c>
      <c r="DC24" s="49">
        <f t="shared" si="49"/>
        <v>43200</v>
      </c>
      <c r="DD24" s="49" t="str">
        <f t="shared" si="49"/>
        <v/>
      </c>
      <c r="DE24" s="49">
        <f t="shared" si="49"/>
        <v>43202</v>
      </c>
      <c r="DF24" s="49" t="str">
        <f t="shared" si="49"/>
        <v/>
      </c>
      <c r="DG24" s="49">
        <f t="shared" si="49"/>
        <v>43204</v>
      </c>
      <c r="DH24" s="49" t="str">
        <f t="shared" si="49"/>
        <v/>
      </c>
      <c r="DI24" s="49">
        <f t="shared" si="49"/>
        <v>43206</v>
      </c>
      <c r="DJ24" s="49">
        <f t="shared" si="49"/>
        <v>43207</v>
      </c>
      <c r="DK24" s="49" t="str">
        <f t="shared" si="49"/>
        <v/>
      </c>
      <c r="DL24" s="49">
        <f t="shared" si="49"/>
        <v>43209</v>
      </c>
      <c r="DM24" s="49" t="str">
        <f t="shared" si="49"/>
        <v/>
      </c>
      <c r="DN24" s="49">
        <f t="shared" si="49"/>
        <v>43211</v>
      </c>
      <c r="DO24" s="49" t="str">
        <f t="shared" si="49"/>
        <v/>
      </c>
      <c r="DP24" s="49">
        <f t="shared" si="50"/>
        <v>43213</v>
      </c>
      <c r="DQ24" s="49">
        <f t="shared" si="50"/>
        <v>43214</v>
      </c>
      <c r="DR24" s="49" t="str">
        <f t="shared" si="50"/>
        <v/>
      </c>
      <c r="DS24" s="49">
        <f t="shared" si="50"/>
        <v>43216</v>
      </c>
      <c r="DT24" s="49" t="str">
        <f t="shared" si="50"/>
        <v/>
      </c>
      <c r="DU24" s="49">
        <f t="shared" si="50"/>
        <v>43218</v>
      </c>
      <c r="DV24" s="49" t="str">
        <f t="shared" si="50"/>
        <v/>
      </c>
      <c r="DW24" s="49">
        <f t="shared" si="50"/>
        <v>43220</v>
      </c>
      <c r="DX24" s="49">
        <f t="shared" si="50"/>
        <v>43221</v>
      </c>
      <c r="DY24" s="49" t="str">
        <f t="shared" si="50"/>
        <v/>
      </c>
      <c r="DZ24" s="49">
        <f t="shared" si="50"/>
        <v>43223</v>
      </c>
      <c r="EA24" s="49" t="str">
        <f t="shared" si="50"/>
        <v/>
      </c>
      <c r="EB24" s="49">
        <f t="shared" si="50"/>
        <v>43225</v>
      </c>
      <c r="EC24" s="49" t="str">
        <f t="shared" si="50"/>
        <v/>
      </c>
      <c r="ED24" s="49">
        <f t="shared" si="50"/>
        <v>43227</v>
      </c>
      <c r="EE24" s="49">
        <f t="shared" si="50"/>
        <v>43228</v>
      </c>
      <c r="EF24" s="49" t="str">
        <f t="shared" si="51"/>
        <v/>
      </c>
      <c r="EG24" s="49">
        <f t="shared" si="51"/>
        <v>43230</v>
      </c>
      <c r="EH24" s="49" t="str">
        <f t="shared" si="51"/>
        <v/>
      </c>
      <c r="EI24" s="49">
        <f t="shared" si="51"/>
        <v>43232</v>
      </c>
      <c r="EJ24" s="49" t="str">
        <f t="shared" si="51"/>
        <v/>
      </c>
      <c r="EK24" s="49">
        <f t="shared" si="51"/>
        <v>43234</v>
      </c>
      <c r="EL24" s="49">
        <f t="shared" si="51"/>
        <v>43235</v>
      </c>
      <c r="EM24" s="49" t="str">
        <f t="shared" si="51"/>
        <v/>
      </c>
      <c r="EN24" s="49">
        <f t="shared" si="51"/>
        <v>43237</v>
      </c>
      <c r="EO24" s="49" t="str">
        <f t="shared" si="51"/>
        <v/>
      </c>
      <c r="EP24" s="49">
        <f t="shared" si="51"/>
        <v>43239</v>
      </c>
      <c r="EQ24" s="49" t="str">
        <f t="shared" si="51"/>
        <v/>
      </c>
      <c r="ER24" s="49">
        <f t="shared" si="51"/>
        <v>43241</v>
      </c>
      <c r="ES24" s="49">
        <f t="shared" si="51"/>
        <v>43242</v>
      </c>
      <c r="ET24" s="49" t="str">
        <f t="shared" si="51"/>
        <v/>
      </c>
      <c r="EU24" s="49">
        <f t="shared" si="51"/>
        <v>43244</v>
      </c>
      <c r="EV24" s="49" t="str">
        <f t="shared" si="64"/>
        <v/>
      </c>
      <c r="EW24" s="49">
        <f t="shared" si="64"/>
        <v>43246</v>
      </c>
      <c r="EX24" s="49" t="str">
        <f t="shared" si="64"/>
        <v/>
      </c>
      <c r="EY24" s="49">
        <f t="shared" si="64"/>
        <v>43248</v>
      </c>
      <c r="EZ24" s="49">
        <f t="shared" si="64"/>
        <v>43249</v>
      </c>
      <c r="FA24" s="49" t="str">
        <f t="shared" si="64"/>
        <v/>
      </c>
      <c r="FB24" s="49">
        <f t="shared" si="64"/>
        <v>43251</v>
      </c>
      <c r="FC24" s="49" t="str">
        <f t="shared" si="64"/>
        <v/>
      </c>
      <c r="FD24" s="49">
        <f t="shared" si="64"/>
        <v>43253</v>
      </c>
      <c r="FE24" s="49" t="str">
        <f t="shared" si="64"/>
        <v/>
      </c>
      <c r="FF24" s="49">
        <f t="shared" si="64"/>
        <v>43255</v>
      </c>
      <c r="FG24" s="49">
        <f t="shared" si="64"/>
        <v>43256</v>
      </c>
      <c r="FH24" s="49" t="str">
        <f t="shared" si="64"/>
        <v/>
      </c>
      <c r="FI24" s="49">
        <f t="shared" si="64"/>
        <v>43258</v>
      </c>
      <c r="FJ24" s="49" t="str">
        <f t="shared" si="64"/>
        <v/>
      </c>
      <c r="FK24" s="49">
        <f t="shared" si="64"/>
        <v>43260</v>
      </c>
      <c r="FL24" s="49" t="str">
        <f t="shared" si="65"/>
        <v/>
      </c>
      <c r="FM24" s="49">
        <f t="shared" si="65"/>
        <v>43262</v>
      </c>
      <c r="FN24" s="49">
        <f t="shared" si="65"/>
        <v>43263</v>
      </c>
      <c r="FO24" s="49" t="str">
        <f t="shared" si="65"/>
        <v/>
      </c>
      <c r="FP24" s="49">
        <f t="shared" si="65"/>
        <v>43265</v>
      </c>
      <c r="FQ24" s="49" t="str">
        <f t="shared" si="65"/>
        <v/>
      </c>
      <c r="FR24" s="49">
        <f t="shared" si="65"/>
        <v>43267</v>
      </c>
      <c r="FS24" s="49" t="str">
        <f t="shared" si="65"/>
        <v/>
      </c>
      <c r="FT24" s="49">
        <f t="shared" si="65"/>
        <v>43269</v>
      </c>
      <c r="FU24" s="49">
        <f t="shared" si="65"/>
        <v>43270</v>
      </c>
      <c r="FV24" s="49" t="str">
        <f t="shared" si="65"/>
        <v/>
      </c>
      <c r="FW24" s="49">
        <f t="shared" si="65"/>
        <v>43272</v>
      </c>
      <c r="FX24" s="49" t="str">
        <f t="shared" si="65"/>
        <v/>
      </c>
      <c r="FY24" s="49">
        <f t="shared" si="65"/>
        <v>43274</v>
      </c>
      <c r="FZ24" s="49" t="str">
        <f t="shared" si="65"/>
        <v/>
      </c>
      <c r="GA24" s="49">
        <f t="shared" si="65"/>
        <v>43276</v>
      </c>
      <c r="GB24" s="49">
        <f t="shared" si="66"/>
        <v>43277</v>
      </c>
      <c r="GC24" s="49" t="str">
        <f t="shared" si="66"/>
        <v/>
      </c>
      <c r="GD24" s="49">
        <f t="shared" si="66"/>
        <v>43279</v>
      </c>
      <c r="GE24" s="49" t="str">
        <f t="shared" si="66"/>
        <v/>
      </c>
      <c r="GF24" s="49">
        <f t="shared" si="66"/>
        <v>43281</v>
      </c>
      <c r="GG24" s="49" t="str">
        <f t="shared" si="66"/>
        <v/>
      </c>
      <c r="GH24" s="49">
        <f t="shared" si="66"/>
        <v>43283</v>
      </c>
      <c r="GI24" s="49">
        <f t="shared" si="66"/>
        <v>43284</v>
      </c>
      <c r="GJ24" s="49" t="str">
        <f t="shared" si="66"/>
        <v/>
      </c>
      <c r="GK24" s="49">
        <f t="shared" si="60"/>
        <v>43286</v>
      </c>
      <c r="GL24" s="49" t="str">
        <f t="shared" si="60"/>
        <v/>
      </c>
      <c r="GM24" s="49">
        <f t="shared" si="60"/>
        <v>43288</v>
      </c>
      <c r="GN24" s="49" t="str">
        <f t="shared" si="60"/>
        <v/>
      </c>
      <c r="GO24" s="49">
        <f t="shared" si="60"/>
        <v>43290</v>
      </c>
      <c r="GP24" s="49">
        <f t="shared" si="60"/>
        <v>43291</v>
      </c>
      <c r="GQ24" s="49" t="str">
        <f t="shared" si="60"/>
        <v/>
      </c>
      <c r="GR24" s="49">
        <f t="shared" si="60"/>
        <v>43293</v>
      </c>
      <c r="GS24" s="49" t="str">
        <f t="shared" si="60"/>
        <v/>
      </c>
      <c r="GT24" s="49">
        <f t="shared" si="60"/>
        <v>43295</v>
      </c>
      <c r="GU24" s="49" t="str">
        <f t="shared" si="60"/>
        <v/>
      </c>
      <c r="GV24" s="49">
        <f t="shared" si="61"/>
        <v>43297</v>
      </c>
      <c r="GW24" s="49">
        <f t="shared" si="61"/>
        <v>43298</v>
      </c>
      <c r="GX24" s="49" t="str">
        <f t="shared" si="61"/>
        <v/>
      </c>
      <c r="GY24" s="49">
        <f t="shared" si="61"/>
        <v>43300</v>
      </c>
      <c r="GZ24" s="49" t="str">
        <f t="shared" si="61"/>
        <v/>
      </c>
      <c r="HA24" s="49">
        <f t="shared" si="61"/>
        <v>43302</v>
      </c>
      <c r="HB24" s="49" t="str">
        <f t="shared" si="61"/>
        <v/>
      </c>
      <c r="HC24" s="49">
        <f t="shared" si="61"/>
        <v>43304</v>
      </c>
      <c r="HD24" s="49">
        <f t="shared" si="61"/>
        <v>43305</v>
      </c>
      <c r="HE24" s="49" t="str">
        <f t="shared" si="61"/>
        <v/>
      </c>
      <c r="HF24" s="49">
        <f t="shared" si="61"/>
        <v>43307</v>
      </c>
      <c r="HG24" s="49" t="str">
        <f t="shared" si="61"/>
        <v/>
      </c>
      <c r="HH24" s="49">
        <f t="shared" si="61"/>
        <v>43309</v>
      </c>
      <c r="HI24" s="49" t="str">
        <f t="shared" si="61"/>
        <v/>
      </c>
      <c r="HJ24" s="49">
        <f t="shared" si="61"/>
        <v>43311</v>
      </c>
      <c r="HK24" s="49">
        <f t="shared" si="61"/>
        <v>43312</v>
      </c>
      <c r="HL24" s="49" t="str">
        <f t="shared" si="52"/>
        <v/>
      </c>
      <c r="HM24" s="49">
        <f t="shared" si="52"/>
        <v>43314</v>
      </c>
      <c r="HN24" s="49" t="str">
        <f t="shared" si="52"/>
        <v/>
      </c>
      <c r="HO24" s="49">
        <f t="shared" si="52"/>
        <v>43316</v>
      </c>
      <c r="HP24" s="49" t="str">
        <f t="shared" si="52"/>
        <v/>
      </c>
      <c r="HQ24" s="49">
        <f t="shared" si="52"/>
        <v>43318</v>
      </c>
      <c r="HR24" s="49">
        <f t="shared" si="52"/>
        <v>43319</v>
      </c>
      <c r="HS24" s="49" t="str">
        <f t="shared" si="52"/>
        <v/>
      </c>
      <c r="HT24" s="49">
        <f t="shared" si="52"/>
        <v>43321</v>
      </c>
      <c r="HU24" s="49" t="str">
        <f t="shared" si="52"/>
        <v/>
      </c>
      <c r="HV24" s="49">
        <f t="shared" si="52"/>
        <v>43323</v>
      </c>
      <c r="HW24" s="49" t="str">
        <f t="shared" si="52"/>
        <v/>
      </c>
      <c r="HX24" s="49">
        <f t="shared" si="52"/>
        <v>43325</v>
      </c>
      <c r="HY24" s="49">
        <f t="shared" si="53"/>
        <v>43326</v>
      </c>
      <c r="HZ24" s="49" t="str">
        <f t="shared" si="53"/>
        <v/>
      </c>
      <c r="IA24" s="49">
        <f t="shared" si="53"/>
        <v>43328</v>
      </c>
      <c r="IB24" s="49" t="str">
        <f t="shared" si="53"/>
        <v/>
      </c>
      <c r="IC24" s="49">
        <f t="shared" si="53"/>
        <v>43330</v>
      </c>
      <c r="ID24" s="49" t="str">
        <f t="shared" si="53"/>
        <v/>
      </c>
      <c r="IE24" s="49">
        <f t="shared" si="53"/>
        <v>43332</v>
      </c>
      <c r="IF24" s="49">
        <f t="shared" si="53"/>
        <v>43333</v>
      </c>
      <c r="IG24" s="49" t="str">
        <f t="shared" si="53"/>
        <v/>
      </c>
      <c r="IH24" s="49">
        <f t="shared" si="53"/>
        <v>43335</v>
      </c>
      <c r="II24" s="49" t="str">
        <f t="shared" si="53"/>
        <v/>
      </c>
      <c r="IJ24" s="49">
        <f t="shared" si="53"/>
        <v>43337</v>
      </c>
      <c r="IK24" s="49" t="str">
        <f t="shared" si="53"/>
        <v/>
      </c>
      <c r="IL24" s="49">
        <f t="shared" si="53"/>
        <v>43339</v>
      </c>
      <c r="IM24" s="49">
        <f t="shared" si="53"/>
        <v>43340</v>
      </c>
      <c r="IN24" s="49" t="str">
        <f t="shared" si="53"/>
        <v/>
      </c>
      <c r="IO24" s="49">
        <f t="shared" si="54"/>
        <v>43342</v>
      </c>
      <c r="IP24" s="49" t="str">
        <f t="shared" si="54"/>
        <v/>
      </c>
      <c r="IQ24" s="49">
        <f t="shared" si="54"/>
        <v>43344</v>
      </c>
      <c r="IR24" s="49" t="str">
        <f t="shared" si="54"/>
        <v/>
      </c>
      <c r="IS24" s="49">
        <f t="shared" si="54"/>
        <v>43346</v>
      </c>
      <c r="IT24" s="49">
        <f t="shared" si="54"/>
        <v>43347</v>
      </c>
      <c r="IU24" s="49" t="str">
        <f t="shared" si="54"/>
        <v/>
      </c>
      <c r="IV24" s="49">
        <f t="shared" si="54"/>
        <v>43349</v>
      </c>
      <c r="IW24" s="49" t="str">
        <f t="shared" si="54"/>
        <v/>
      </c>
      <c r="IX24" s="49">
        <f t="shared" si="54"/>
        <v>43351</v>
      </c>
      <c r="IY24" s="49" t="str">
        <f t="shared" si="54"/>
        <v/>
      </c>
      <c r="IZ24" s="49">
        <f t="shared" si="54"/>
        <v>43353</v>
      </c>
      <c r="JA24" s="49">
        <f t="shared" si="54"/>
        <v>43354</v>
      </c>
      <c r="JB24" s="49" t="str">
        <f t="shared" si="54"/>
        <v/>
      </c>
      <c r="JC24" s="49">
        <f t="shared" si="54"/>
        <v>43356</v>
      </c>
      <c r="JD24" s="49" t="str">
        <f t="shared" si="54"/>
        <v/>
      </c>
      <c r="JE24" s="49">
        <f t="shared" si="55"/>
        <v>43358</v>
      </c>
      <c r="JF24" s="49" t="str">
        <f t="shared" si="55"/>
        <v/>
      </c>
      <c r="JG24" s="49">
        <f t="shared" si="55"/>
        <v>43360</v>
      </c>
      <c r="JH24" s="49">
        <f t="shared" si="55"/>
        <v>43361</v>
      </c>
      <c r="JI24" s="49" t="str">
        <f t="shared" si="55"/>
        <v/>
      </c>
      <c r="JJ24" s="49">
        <f t="shared" si="55"/>
        <v>43363</v>
      </c>
      <c r="JK24" s="49" t="str">
        <f t="shared" si="55"/>
        <v/>
      </c>
      <c r="JL24" s="49">
        <f t="shared" si="55"/>
        <v>43365</v>
      </c>
      <c r="JM24" s="49" t="str">
        <f t="shared" si="55"/>
        <v/>
      </c>
      <c r="JN24" s="49">
        <f t="shared" si="55"/>
        <v>43367</v>
      </c>
      <c r="JO24" s="49">
        <f t="shared" si="55"/>
        <v>43368</v>
      </c>
      <c r="JP24" s="49" t="str">
        <f t="shared" si="55"/>
        <v/>
      </c>
      <c r="JQ24" s="49">
        <f t="shared" si="55"/>
        <v>43370</v>
      </c>
      <c r="JR24" s="49" t="str">
        <f t="shared" si="55"/>
        <v/>
      </c>
      <c r="JS24" s="49">
        <f t="shared" si="55"/>
        <v>43372</v>
      </c>
      <c r="JT24" s="49" t="str">
        <f t="shared" si="55"/>
        <v/>
      </c>
      <c r="JU24" s="49">
        <f t="shared" si="67"/>
        <v>43374</v>
      </c>
      <c r="JV24" s="49">
        <f t="shared" si="67"/>
        <v>43375</v>
      </c>
      <c r="JW24" s="49" t="str">
        <f t="shared" si="67"/>
        <v/>
      </c>
      <c r="JX24" s="49">
        <f t="shared" si="67"/>
        <v>43377</v>
      </c>
      <c r="JY24" s="49" t="str">
        <f t="shared" si="67"/>
        <v/>
      </c>
      <c r="JZ24" s="49">
        <f t="shared" si="67"/>
        <v>43379</v>
      </c>
      <c r="KA24" s="49" t="str">
        <f t="shared" si="67"/>
        <v/>
      </c>
      <c r="KB24" s="49">
        <f t="shared" si="67"/>
        <v>43381</v>
      </c>
      <c r="KC24" s="49">
        <f t="shared" si="67"/>
        <v>43382</v>
      </c>
      <c r="KD24" s="49" t="str">
        <f t="shared" si="67"/>
        <v/>
      </c>
      <c r="KE24" s="49">
        <f t="shared" si="67"/>
        <v>43384</v>
      </c>
      <c r="KF24" s="49" t="str">
        <f t="shared" si="67"/>
        <v/>
      </c>
      <c r="KG24" s="49">
        <f t="shared" si="67"/>
        <v>43386</v>
      </c>
      <c r="KH24" s="49" t="str">
        <f t="shared" si="67"/>
        <v/>
      </c>
      <c r="KI24" s="49">
        <f t="shared" si="67"/>
        <v>43388</v>
      </c>
      <c r="KJ24" s="49">
        <f t="shared" si="67"/>
        <v>43389</v>
      </c>
      <c r="KK24" s="49" t="str">
        <f t="shared" si="68"/>
        <v/>
      </c>
      <c r="KL24" s="49">
        <f t="shared" si="68"/>
        <v>43391</v>
      </c>
      <c r="KM24" s="49" t="str">
        <f t="shared" si="68"/>
        <v/>
      </c>
      <c r="KN24" s="49">
        <f t="shared" si="68"/>
        <v>43393</v>
      </c>
      <c r="KO24" s="49" t="str">
        <f t="shared" si="68"/>
        <v/>
      </c>
      <c r="KP24" s="49">
        <f t="shared" si="68"/>
        <v>43395</v>
      </c>
      <c r="KQ24" s="49">
        <f t="shared" si="68"/>
        <v>43396</v>
      </c>
      <c r="KR24" s="49" t="str">
        <f t="shared" si="68"/>
        <v/>
      </c>
      <c r="KS24" s="49">
        <f t="shared" si="68"/>
        <v>43398</v>
      </c>
      <c r="KT24" s="49" t="str">
        <f t="shared" si="68"/>
        <v/>
      </c>
      <c r="KU24" s="49">
        <f t="shared" si="68"/>
        <v>43400</v>
      </c>
      <c r="KV24" s="49" t="str">
        <f t="shared" si="68"/>
        <v/>
      </c>
      <c r="KW24" s="49">
        <f t="shared" si="68"/>
        <v>43402</v>
      </c>
      <c r="KX24" s="49">
        <f t="shared" si="68"/>
        <v>43403</v>
      </c>
      <c r="KY24" s="49" t="str">
        <f t="shared" si="68"/>
        <v/>
      </c>
      <c r="KZ24" s="49">
        <f t="shared" si="68"/>
        <v>43405</v>
      </c>
      <c r="LA24" s="49" t="str">
        <f t="shared" si="69"/>
        <v/>
      </c>
      <c r="LB24" s="49">
        <f t="shared" si="69"/>
        <v>43407</v>
      </c>
      <c r="LC24" s="49" t="str">
        <f t="shared" si="69"/>
        <v/>
      </c>
      <c r="LD24" s="49">
        <f t="shared" si="69"/>
        <v>43409</v>
      </c>
      <c r="LE24" s="49">
        <f t="shared" si="69"/>
        <v>43410</v>
      </c>
      <c r="LF24" s="49" t="str">
        <f t="shared" si="69"/>
        <v/>
      </c>
      <c r="LG24" s="49">
        <f t="shared" si="69"/>
        <v>43412</v>
      </c>
      <c r="LH24" s="49" t="str">
        <f t="shared" si="69"/>
        <v/>
      </c>
      <c r="LI24" s="49">
        <f t="shared" si="62"/>
        <v>43414</v>
      </c>
      <c r="LJ24" s="49" t="str">
        <f t="shared" si="62"/>
        <v/>
      </c>
      <c r="LK24" s="49">
        <f t="shared" si="62"/>
        <v>43416</v>
      </c>
      <c r="LL24" s="49">
        <f t="shared" si="62"/>
        <v>43417</v>
      </c>
      <c r="LM24" s="49" t="str">
        <f t="shared" si="62"/>
        <v/>
      </c>
      <c r="LN24" s="49">
        <f t="shared" si="62"/>
        <v>43419</v>
      </c>
      <c r="LO24" s="49" t="str">
        <f t="shared" si="62"/>
        <v/>
      </c>
      <c r="LP24" s="49">
        <f t="shared" si="62"/>
        <v>43421</v>
      </c>
      <c r="LQ24" s="49" t="str">
        <f t="shared" si="62"/>
        <v/>
      </c>
      <c r="LR24" s="49">
        <f t="shared" si="62"/>
        <v>43423</v>
      </c>
      <c r="LS24" s="49">
        <f t="shared" si="62"/>
        <v>43424</v>
      </c>
      <c r="LT24" s="49" t="str">
        <f t="shared" si="62"/>
        <v/>
      </c>
      <c r="LU24" s="49">
        <f t="shared" si="63"/>
        <v>43426</v>
      </c>
      <c r="LV24" s="49" t="str">
        <f t="shared" si="63"/>
        <v/>
      </c>
      <c r="LW24" s="49">
        <f t="shared" si="63"/>
        <v>43428</v>
      </c>
      <c r="LX24" s="49" t="str">
        <f t="shared" si="63"/>
        <v/>
      </c>
      <c r="LY24" s="49">
        <f t="shared" si="63"/>
        <v>43430</v>
      </c>
      <c r="LZ24" s="49">
        <f t="shared" si="63"/>
        <v>43431</v>
      </c>
      <c r="MA24" s="49" t="str">
        <f t="shared" si="63"/>
        <v/>
      </c>
      <c r="MB24" s="49">
        <f t="shared" si="63"/>
        <v>43433</v>
      </c>
      <c r="MC24" s="49" t="str">
        <f t="shared" si="63"/>
        <v/>
      </c>
      <c r="MD24" s="49">
        <f t="shared" si="63"/>
        <v>43435</v>
      </c>
      <c r="ME24" s="49" t="str">
        <f t="shared" si="63"/>
        <v/>
      </c>
      <c r="MF24" s="49">
        <f t="shared" si="63"/>
        <v>43437</v>
      </c>
      <c r="MG24" s="49">
        <f t="shared" si="63"/>
        <v>43438</v>
      </c>
      <c r="MH24" s="49" t="str">
        <f t="shared" si="63"/>
        <v/>
      </c>
      <c r="MI24" s="49">
        <f t="shared" si="63"/>
        <v>43440</v>
      </c>
      <c r="MJ24" s="49" t="str">
        <f t="shared" si="59"/>
        <v/>
      </c>
      <c r="MK24" s="49">
        <f t="shared" si="59"/>
        <v>43442</v>
      </c>
      <c r="ML24" s="49" t="str">
        <f t="shared" si="59"/>
        <v/>
      </c>
      <c r="MM24" s="49">
        <f t="shared" si="59"/>
        <v>43444</v>
      </c>
      <c r="MN24" s="49">
        <f t="shared" si="59"/>
        <v>43445</v>
      </c>
      <c r="MO24" s="49" t="str">
        <f t="shared" si="59"/>
        <v/>
      </c>
      <c r="MP24" s="49">
        <f t="shared" si="59"/>
        <v>43447</v>
      </c>
      <c r="MQ24" s="49" t="str">
        <f t="shared" si="59"/>
        <v/>
      </c>
      <c r="MR24" s="49">
        <f t="shared" si="59"/>
        <v>43449</v>
      </c>
      <c r="MS24" s="49" t="str">
        <f t="shared" si="59"/>
        <v/>
      </c>
      <c r="MT24" s="49">
        <f t="shared" si="59"/>
        <v>43451</v>
      </c>
      <c r="MU24" s="49">
        <f t="shared" si="59"/>
        <v>43452</v>
      </c>
      <c r="MV24" s="49" t="str">
        <f t="shared" si="56"/>
        <v/>
      </c>
      <c r="MW24" s="49">
        <f t="shared" si="56"/>
        <v>43454</v>
      </c>
      <c r="MX24" s="49" t="str">
        <f t="shared" si="56"/>
        <v/>
      </c>
      <c r="MY24" s="49">
        <f t="shared" si="56"/>
        <v>43456</v>
      </c>
      <c r="MZ24" s="49" t="str">
        <f t="shared" si="56"/>
        <v/>
      </c>
      <c r="NA24" s="49">
        <f t="shared" si="56"/>
        <v>43458</v>
      </c>
      <c r="NB24" s="49">
        <f t="shared" si="56"/>
        <v>43459</v>
      </c>
      <c r="NC24" s="49" t="str">
        <f t="shared" si="56"/>
        <v/>
      </c>
      <c r="ND24" s="49">
        <f t="shared" si="56"/>
        <v>43461</v>
      </c>
      <c r="NE24" s="49" t="str">
        <f t="shared" si="56"/>
        <v/>
      </c>
      <c r="NF24" s="49">
        <f t="shared" si="56"/>
        <v>43463</v>
      </c>
      <c r="NG24" s="49" t="str">
        <f t="shared" si="56"/>
        <v/>
      </c>
      <c r="NH24" s="49">
        <f t="shared" si="56"/>
        <v>43465</v>
      </c>
      <c r="NI24" s="49">
        <f t="shared" si="56"/>
        <v>43466</v>
      </c>
      <c r="NJ24" s="49" t="str">
        <f t="shared" si="56"/>
        <v/>
      </c>
      <c r="NK24" s="49">
        <f t="shared" si="56"/>
        <v>43468</v>
      </c>
      <c r="NL24" s="49" t="str">
        <f t="shared" si="57"/>
        <v/>
      </c>
      <c r="NM24" s="49">
        <f t="shared" si="57"/>
        <v>43470</v>
      </c>
      <c r="NN24" s="49" t="str">
        <f t="shared" si="57"/>
        <v/>
      </c>
      <c r="NO24" s="49">
        <f t="shared" si="57"/>
        <v>43472</v>
      </c>
      <c r="NP24" s="49">
        <f t="shared" si="57"/>
        <v>43473</v>
      </c>
      <c r="NQ24" s="49" t="str">
        <f t="shared" si="57"/>
        <v/>
      </c>
      <c r="NR24" s="49">
        <f t="shared" si="57"/>
        <v>43475</v>
      </c>
      <c r="NS24" s="49" t="str">
        <f t="shared" si="57"/>
        <v/>
      </c>
      <c r="NT24" s="49">
        <f t="shared" si="57"/>
        <v>43477</v>
      </c>
      <c r="NU24" s="49" t="str">
        <f t="shared" si="58"/>
        <v/>
      </c>
      <c r="NV24" s="49">
        <f t="shared" si="58"/>
        <v>43479</v>
      </c>
      <c r="NW24" s="49">
        <f t="shared" si="58"/>
        <v>43480</v>
      </c>
      <c r="NX24" s="49" t="str">
        <f t="shared" si="58"/>
        <v/>
      </c>
      <c r="NY24" s="49">
        <f t="shared" si="58"/>
        <v>43482</v>
      </c>
      <c r="NZ24" s="49" t="str">
        <f t="shared" si="58"/>
        <v/>
      </c>
      <c r="OA24" s="49">
        <f t="shared" si="58"/>
        <v>43484</v>
      </c>
      <c r="OB24" s="49" t="str">
        <f t="shared" si="58"/>
        <v/>
      </c>
      <c r="OC24">
        <v>13</v>
      </c>
    </row>
    <row r="25" spans="1:393">
      <c r="A25" s="214" t="s">
        <v>192</v>
      </c>
      <c r="B25" s="12" t="s">
        <v>908</v>
      </c>
      <c r="C25" s="12" t="s">
        <v>232</v>
      </c>
      <c r="D25" s="12"/>
      <c r="E25" s="12"/>
      <c r="F25" s="12"/>
      <c r="H25" s="49" t="str">
        <f t="shared" ref="H25:W31" si="73">IF(OR(H$2=$B25,H$2=$C25,H$2=$D25,H$2=$E25,H$2=$F25),H$1,"")</f>
        <v/>
      </c>
      <c r="I25" s="49" t="str">
        <f t="shared" si="73"/>
        <v/>
      </c>
      <c r="J25" s="49">
        <f t="shared" si="73"/>
        <v>43103</v>
      </c>
      <c r="K25" s="49">
        <f t="shared" si="73"/>
        <v>43104</v>
      </c>
      <c r="L25" s="49" t="str">
        <f t="shared" si="73"/>
        <v/>
      </c>
      <c r="M25" s="49" t="str">
        <f t="shared" si="73"/>
        <v/>
      </c>
      <c r="N25" s="49" t="str">
        <f t="shared" si="73"/>
        <v/>
      </c>
      <c r="O25" s="49" t="str">
        <f t="shared" si="73"/>
        <v/>
      </c>
      <c r="P25" s="49" t="str">
        <f t="shared" si="73"/>
        <v/>
      </c>
      <c r="Q25" s="49">
        <f t="shared" si="73"/>
        <v>43110</v>
      </c>
      <c r="R25" s="49">
        <f t="shared" si="73"/>
        <v>43111</v>
      </c>
      <c r="S25" s="49" t="str">
        <f t="shared" si="73"/>
        <v/>
      </c>
      <c r="T25" s="49" t="str">
        <f t="shared" si="73"/>
        <v/>
      </c>
      <c r="U25" s="49" t="str">
        <f t="shared" si="73"/>
        <v/>
      </c>
      <c r="V25" s="49" t="str">
        <f t="shared" si="73"/>
        <v/>
      </c>
      <c r="W25" s="49" t="str">
        <f t="shared" si="73"/>
        <v/>
      </c>
      <c r="X25" s="49">
        <f t="shared" si="70"/>
        <v>43117</v>
      </c>
      <c r="Y25" s="49">
        <f t="shared" si="70"/>
        <v>43118</v>
      </c>
      <c r="Z25" s="49" t="str">
        <f t="shared" si="70"/>
        <v/>
      </c>
      <c r="AA25" s="49" t="str">
        <f t="shared" si="70"/>
        <v/>
      </c>
      <c r="AB25" s="49" t="str">
        <f t="shared" si="70"/>
        <v/>
      </c>
      <c r="AC25" s="49" t="str">
        <f t="shared" si="32"/>
        <v/>
      </c>
      <c r="AD25" s="49" t="str">
        <f t="shared" si="32"/>
        <v/>
      </c>
      <c r="AE25" s="49">
        <f t="shared" si="32"/>
        <v>43124</v>
      </c>
      <c r="AF25" s="49">
        <f t="shared" si="32"/>
        <v>43125</v>
      </c>
      <c r="AG25" s="49" t="str">
        <f t="shared" ref="AG25:AV31" si="74">IF(OR(AG$2=$B25,AG$2=$C25,AG$2=$D25,AG$2=$E25,AG$2=$F25),AG$1,"")</f>
        <v/>
      </c>
      <c r="AH25" s="49" t="str">
        <f t="shared" si="74"/>
        <v/>
      </c>
      <c r="AI25" s="49" t="str">
        <f t="shared" si="74"/>
        <v/>
      </c>
      <c r="AJ25" s="49" t="str">
        <f t="shared" si="74"/>
        <v/>
      </c>
      <c r="AK25" s="49" t="str">
        <f t="shared" si="74"/>
        <v/>
      </c>
      <c r="AL25" s="49">
        <f t="shared" si="74"/>
        <v>43131</v>
      </c>
      <c r="AM25" s="49">
        <f t="shared" si="74"/>
        <v>43132</v>
      </c>
      <c r="AN25" s="49" t="str">
        <f t="shared" si="74"/>
        <v/>
      </c>
      <c r="AO25" s="49" t="str">
        <f t="shared" si="74"/>
        <v/>
      </c>
      <c r="AP25" s="49" t="str">
        <f t="shared" si="74"/>
        <v/>
      </c>
      <c r="AQ25" s="49" t="str">
        <f t="shared" si="74"/>
        <v/>
      </c>
      <c r="AR25" s="49" t="str">
        <f t="shared" si="74"/>
        <v/>
      </c>
      <c r="AS25" s="49">
        <f t="shared" si="74"/>
        <v>43138</v>
      </c>
      <c r="AT25" s="49">
        <f t="shared" si="74"/>
        <v>43139</v>
      </c>
      <c r="AU25" s="49" t="str">
        <f t="shared" si="74"/>
        <v/>
      </c>
      <c r="AV25" s="49" t="str">
        <f t="shared" si="74"/>
        <v/>
      </c>
      <c r="AW25" s="49" t="str">
        <f t="shared" ref="AW25:BL31" si="75">IF(OR(AW$2=$B25,AW$2=$C25,AW$2=$D25,AW$2=$E25,AW$2=$F25),AW$1,"")</f>
        <v/>
      </c>
      <c r="AX25" s="49" t="str">
        <f t="shared" si="75"/>
        <v/>
      </c>
      <c r="AY25" s="49" t="str">
        <f t="shared" si="75"/>
        <v/>
      </c>
      <c r="AZ25" s="49">
        <f t="shared" si="75"/>
        <v>43145</v>
      </c>
      <c r="BA25" s="49">
        <f t="shared" si="75"/>
        <v>43146</v>
      </c>
      <c r="BB25" s="49" t="str">
        <f t="shared" si="75"/>
        <v/>
      </c>
      <c r="BC25" s="49" t="str">
        <f t="shared" si="75"/>
        <v/>
      </c>
      <c r="BD25" s="49" t="str">
        <f t="shared" si="75"/>
        <v/>
      </c>
      <c r="BE25" s="49" t="str">
        <f t="shared" si="75"/>
        <v/>
      </c>
      <c r="BF25" s="49" t="str">
        <f t="shared" si="75"/>
        <v/>
      </c>
      <c r="BG25" s="49">
        <f t="shared" si="75"/>
        <v>43152</v>
      </c>
      <c r="BH25" s="49">
        <f t="shared" si="75"/>
        <v>43153</v>
      </c>
      <c r="BI25" s="49" t="str">
        <f t="shared" si="75"/>
        <v/>
      </c>
      <c r="BJ25" s="49" t="str">
        <f t="shared" si="75"/>
        <v/>
      </c>
      <c r="BK25" s="49" t="str">
        <f t="shared" si="75"/>
        <v/>
      </c>
      <c r="BL25" s="49" t="str">
        <f t="shared" si="75"/>
        <v/>
      </c>
      <c r="BM25" s="49" t="str">
        <f t="shared" ref="BM25:BR31" si="76">IF(OR(BM$2=$B25,BM$2=$C25,BM$2=$D25,BM$2=$E25,BM$2=$F25),BM$1,"")</f>
        <v/>
      </c>
      <c r="BN25" s="49">
        <f t="shared" si="76"/>
        <v>43159</v>
      </c>
      <c r="BO25" s="49">
        <f t="shared" si="76"/>
        <v>43160</v>
      </c>
      <c r="BP25" s="49" t="str">
        <f t="shared" si="76"/>
        <v/>
      </c>
      <c r="BQ25" s="49" t="str">
        <f t="shared" si="76"/>
        <v/>
      </c>
      <c r="BR25" s="49" t="str">
        <f t="shared" si="76"/>
        <v/>
      </c>
      <c r="BS25" s="49" t="str">
        <f t="shared" si="34"/>
        <v/>
      </c>
      <c r="BT25" s="49" t="str">
        <f t="shared" ref="BT25:CI31" si="77">IF(OR(BT$2=$B25,BT$2=$C25,BT$2=$D25,BT$2=$E25,BT$2=$F25),BT$1,"")</f>
        <v/>
      </c>
      <c r="BU25" s="49">
        <f t="shared" si="77"/>
        <v>43166</v>
      </c>
      <c r="BV25" s="49">
        <f t="shared" si="77"/>
        <v>43167</v>
      </c>
      <c r="BW25" s="49" t="str">
        <f t="shared" si="77"/>
        <v/>
      </c>
      <c r="BX25" s="49" t="str">
        <f t="shared" si="77"/>
        <v/>
      </c>
      <c r="BY25" s="49" t="str">
        <f t="shared" si="77"/>
        <v/>
      </c>
      <c r="BZ25" s="49" t="str">
        <f t="shared" si="77"/>
        <v/>
      </c>
      <c r="CA25" s="49" t="str">
        <f t="shared" si="77"/>
        <v/>
      </c>
      <c r="CB25" s="49">
        <f t="shared" si="77"/>
        <v>43173</v>
      </c>
      <c r="CC25" s="49">
        <f t="shared" si="77"/>
        <v>43174</v>
      </c>
      <c r="CD25" s="49" t="str">
        <f t="shared" si="77"/>
        <v/>
      </c>
      <c r="CE25" s="49" t="str">
        <f t="shared" si="77"/>
        <v/>
      </c>
      <c r="CF25" s="49" t="str">
        <f t="shared" si="77"/>
        <v/>
      </c>
      <c r="CG25" s="49" t="str">
        <f t="shared" si="77"/>
        <v/>
      </c>
      <c r="CH25" s="49" t="str">
        <f t="shared" si="77"/>
        <v/>
      </c>
      <c r="CI25" s="49">
        <f t="shared" si="77"/>
        <v>43180</v>
      </c>
      <c r="CJ25" s="49">
        <f t="shared" si="72"/>
        <v>43181</v>
      </c>
      <c r="CK25" s="49" t="str">
        <f t="shared" si="72"/>
        <v/>
      </c>
      <c r="CL25" s="49" t="str">
        <f t="shared" si="72"/>
        <v/>
      </c>
      <c r="CM25" s="49" t="str">
        <f t="shared" si="72"/>
        <v/>
      </c>
      <c r="CN25" s="49" t="str">
        <f t="shared" si="72"/>
        <v/>
      </c>
      <c r="CO25" s="49" t="str">
        <f t="shared" si="72"/>
        <v/>
      </c>
      <c r="CP25" s="49">
        <f t="shared" si="72"/>
        <v>43187</v>
      </c>
      <c r="CQ25" s="49">
        <f t="shared" si="72"/>
        <v>43188</v>
      </c>
      <c r="CR25" s="49" t="str">
        <f t="shared" si="72"/>
        <v/>
      </c>
      <c r="CS25" s="49" t="str">
        <f t="shared" si="48"/>
        <v/>
      </c>
      <c r="CT25" s="49" t="str">
        <f t="shared" si="48"/>
        <v/>
      </c>
      <c r="CU25" s="49" t="str">
        <f t="shared" si="48"/>
        <v/>
      </c>
      <c r="CV25" s="49" t="str">
        <f t="shared" si="48"/>
        <v/>
      </c>
      <c r="CW25" s="49">
        <f t="shared" si="48"/>
        <v>43194</v>
      </c>
      <c r="CX25" s="49">
        <f t="shared" si="48"/>
        <v>43195</v>
      </c>
      <c r="CY25" s="49" t="str">
        <f t="shared" si="48"/>
        <v/>
      </c>
      <c r="CZ25" s="49" t="str">
        <f t="shared" si="49"/>
        <v/>
      </c>
      <c r="DA25" s="49" t="str">
        <f t="shared" si="49"/>
        <v/>
      </c>
      <c r="DB25" s="49" t="str">
        <f t="shared" si="49"/>
        <v/>
      </c>
      <c r="DC25" s="49" t="str">
        <f t="shared" si="49"/>
        <v/>
      </c>
      <c r="DD25" s="49">
        <f t="shared" si="49"/>
        <v>43201</v>
      </c>
      <c r="DE25" s="49">
        <f t="shared" si="49"/>
        <v>43202</v>
      </c>
      <c r="DF25" s="49" t="str">
        <f t="shared" si="49"/>
        <v/>
      </c>
      <c r="DG25" s="49" t="str">
        <f t="shared" si="49"/>
        <v/>
      </c>
      <c r="DH25" s="49" t="str">
        <f t="shared" si="49"/>
        <v/>
      </c>
      <c r="DI25" s="49" t="str">
        <f t="shared" si="49"/>
        <v/>
      </c>
      <c r="DJ25" s="49" t="str">
        <f t="shared" si="49"/>
        <v/>
      </c>
      <c r="DK25" s="49">
        <f t="shared" si="49"/>
        <v>43208</v>
      </c>
      <c r="DL25" s="49">
        <f t="shared" si="49"/>
        <v>43209</v>
      </c>
      <c r="DM25" s="49" t="str">
        <f t="shared" si="49"/>
        <v/>
      </c>
      <c r="DN25" s="49" t="str">
        <f t="shared" si="49"/>
        <v/>
      </c>
      <c r="DO25" s="49" t="str">
        <f t="shared" si="49"/>
        <v/>
      </c>
      <c r="DP25" s="49" t="str">
        <f t="shared" si="50"/>
        <v/>
      </c>
      <c r="DQ25" s="49" t="str">
        <f t="shared" si="50"/>
        <v/>
      </c>
      <c r="DR25" s="49">
        <f t="shared" si="50"/>
        <v>43215</v>
      </c>
      <c r="DS25" s="49">
        <f t="shared" si="50"/>
        <v>43216</v>
      </c>
      <c r="DT25" s="49" t="str">
        <f t="shared" si="50"/>
        <v/>
      </c>
      <c r="DU25" s="49" t="str">
        <f t="shared" si="50"/>
        <v/>
      </c>
      <c r="DV25" s="49" t="str">
        <f t="shared" si="50"/>
        <v/>
      </c>
      <c r="DW25" s="49" t="str">
        <f t="shared" si="50"/>
        <v/>
      </c>
      <c r="DX25" s="49" t="str">
        <f t="shared" si="50"/>
        <v/>
      </c>
      <c r="DY25" s="49">
        <f t="shared" si="50"/>
        <v>43222</v>
      </c>
      <c r="DZ25" s="49">
        <f t="shared" si="50"/>
        <v>43223</v>
      </c>
      <c r="EA25" s="49" t="str">
        <f t="shared" si="50"/>
        <v/>
      </c>
      <c r="EB25" s="49" t="str">
        <f t="shared" si="50"/>
        <v/>
      </c>
      <c r="EC25" s="49" t="str">
        <f t="shared" si="50"/>
        <v/>
      </c>
      <c r="ED25" s="49" t="str">
        <f t="shared" si="50"/>
        <v/>
      </c>
      <c r="EE25" s="49" t="str">
        <f t="shared" si="50"/>
        <v/>
      </c>
      <c r="EF25" s="49">
        <f t="shared" si="51"/>
        <v>43229</v>
      </c>
      <c r="EG25" s="49">
        <f t="shared" si="51"/>
        <v>43230</v>
      </c>
      <c r="EH25" s="49" t="str">
        <f t="shared" si="51"/>
        <v/>
      </c>
      <c r="EI25" s="49" t="str">
        <f t="shared" si="51"/>
        <v/>
      </c>
      <c r="EJ25" s="49" t="str">
        <f t="shared" si="51"/>
        <v/>
      </c>
      <c r="EK25" s="49" t="str">
        <f t="shared" si="51"/>
        <v/>
      </c>
      <c r="EL25" s="49" t="str">
        <f t="shared" si="51"/>
        <v/>
      </c>
      <c r="EM25" s="49">
        <f t="shared" si="51"/>
        <v>43236</v>
      </c>
      <c r="EN25" s="49">
        <f t="shared" si="51"/>
        <v>43237</v>
      </c>
      <c r="EO25" s="49" t="str">
        <f t="shared" si="51"/>
        <v/>
      </c>
      <c r="EP25" s="49" t="str">
        <f t="shared" si="51"/>
        <v/>
      </c>
      <c r="EQ25" s="49" t="str">
        <f t="shared" si="51"/>
        <v/>
      </c>
      <c r="ER25" s="49" t="str">
        <f t="shared" si="51"/>
        <v/>
      </c>
      <c r="ES25" s="49" t="str">
        <f t="shared" si="51"/>
        <v/>
      </c>
      <c r="ET25" s="49">
        <f t="shared" si="51"/>
        <v>43243</v>
      </c>
      <c r="EU25" s="49">
        <f t="shared" si="51"/>
        <v>43244</v>
      </c>
      <c r="EV25" s="49" t="str">
        <f t="shared" si="64"/>
        <v/>
      </c>
      <c r="EW25" s="49" t="str">
        <f t="shared" si="64"/>
        <v/>
      </c>
      <c r="EX25" s="49" t="str">
        <f t="shared" si="64"/>
        <v/>
      </c>
      <c r="EY25" s="49" t="str">
        <f t="shared" si="64"/>
        <v/>
      </c>
      <c r="EZ25" s="49" t="str">
        <f t="shared" si="64"/>
        <v/>
      </c>
      <c r="FA25" s="49">
        <f t="shared" si="64"/>
        <v>43250</v>
      </c>
      <c r="FB25" s="49">
        <f t="shared" si="64"/>
        <v>43251</v>
      </c>
      <c r="FC25" s="49" t="str">
        <f t="shared" si="64"/>
        <v/>
      </c>
      <c r="FD25" s="49" t="str">
        <f t="shared" si="64"/>
        <v/>
      </c>
      <c r="FE25" s="49" t="str">
        <f t="shared" si="64"/>
        <v/>
      </c>
      <c r="FF25" s="49" t="str">
        <f t="shared" si="64"/>
        <v/>
      </c>
      <c r="FG25" s="49" t="str">
        <f t="shared" si="64"/>
        <v/>
      </c>
      <c r="FH25" s="49">
        <f t="shared" si="64"/>
        <v>43257</v>
      </c>
      <c r="FI25" s="49">
        <f t="shared" si="64"/>
        <v>43258</v>
      </c>
      <c r="FJ25" s="49" t="str">
        <f t="shared" si="64"/>
        <v/>
      </c>
      <c r="FK25" s="49" t="str">
        <f t="shared" si="64"/>
        <v/>
      </c>
      <c r="FL25" s="49" t="str">
        <f t="shared" si="65"/>
        <v/>
      </c>
      <c r="FM25" s="49" t="str">
        <f t="shared" si="65"/>
        <v/>
      </c>
      <c r="FN25" s="49" t="str">
        <f t="shared" si="65"/>
        <v/>
      </c>
      <c r="FO25" s="49">
        <f t="shared" si="65"/>
        <v>43264</v>
      </c>
      <c r="FP25" s="49">
        <f t="shared" si="65"/>
        <v>43265</v>
      </c>
      <c r="FQ25" s="49" t="str">
        <f t="shared" si="65"/>
        <v/>
      </c>
      <c r="FR25" s="49" t="str">
        <f t="shared" si="65"/>
        <v/>
      </c>
      <c r="FS25" s="49" t="str">
        <f t="shared" si="65"/>
        <v/>
      </c>
      <c r="FT25" s="49" t="str">
        <f t="shared" si="65"/>
        <v/>
      </c>
      <c r="FU25" s="49" t="str">
        <f t="shared" si="65"/>
        <v/>
      </c>
      <c r="FV25" s="49">
        <f t="shared" si="65"/>
        <v>43271</v>
      </c>
      <c r="FW25" s="49">
        <f t="shared" si="65"/>
        <v>43272</v>
      </c>
      <c r="FX25" s="49" t="str">
        <f t="shared" si="65"/>
        <v/>
      </c>
      <c r="FY25" s="49" t="str">
        <f t="shared" si="65"/>
        <v/>
      </c>
      <c r="FZ25" s="49" t="str">
        <f t="shared" si="65"/>
        <v/>
      </c>
      <c r="GA25" s="49" t="str">
        <f t="shared" si="65"/>
        <v/>
      </c>
      <c r="GB25" s="49" t="str">
        <f t="shared" si="66"/>
        <v/>
      </c>
      <c r="GC25" s="49">
        <f t="shared" si="66"/>
        <v>43278</v>
      </c>
      <c r="GD25" s="49">
        <f t="shared" si="66"/>
        <v>43279</v>
      </c>
      <c r="GE25" s="49" t="str">
        <f t="shared" si="66"/>
        <v/>
      </c>
      <c r="GF25" s="49" t="str">
        <f t="shared" si="66"/>
        <v/>
      </c>
      <c r="GG25" s="49" t="str">
        <f t="shared" si="66"/>
        <v/>
      </c>
      <c r="GH25" s="49" t="str">
        <f t="shared" si="66"/>
        <v/>
      </c>
      <c r="GI25" s="49" t="str">
        <f t="shared" si="66"/>
        <v/>
      </c>
      <c r="GJ25" s="49">
        <f t="shared" si="66"/>
        <v>43285</v>
      </c>
      <c r="GK25" s="49">
        <f t="shared" si="60"/>
        <v>43286</v>
      </c>
      <c r="GL25" s="49" t="str">
        <f t="shared" si="60"/>
        <v/>
      </c>
      <c r="GM25" s="49" t="str">
        <f t="shared" si="60"/>
        <v/>
      </c>
      <c r="GN25" s="49" t="str">
        <f t="shared" si="60"/>
        <v/>
      </c>
      <c r="GO25" s="49" t="str">
        <f t="shared" si="60"/>
        <v/>
      </c>
      <c r="GP25" s="49" t="str">
        <f t="shared" si="60"/>
        <v/>
      </c>
      <c r="GQ25" s="49">
        <f t="shared" si="60"/>
        <v>43292</v>
      </c>
      <c r="GR25" s="49">
        <f t="shared" si="60"/>
        <v>43293</v>
      </c>
      <c r="GS25" s="49" t="str">
        <f t="shared" si="60"/>
        <v/>
      </c>
      <c r="GT25" s="49" t="str">
        <f t="shared" si="60"/>
        <v/>
      </c>
      <c r="GU25" s="49" t="str">
        <f t="shared" si="60"/>
        <v/>
      </c>
      <c r="GV25" s="49" t="str">
        <f t="shared" si="61"/>
        <v/>
      </c>
      <c r="GW25" s="49" t="str">
        <f t="shared" si="61"/>
        <v/>
      </c>
      <c r="GX25" s="49">
        <f t="shared" si="61"/>
        <v>43299</v>
      </c>
      <c r="GY25" s="49">
        <f t="shared" si="61"/>
        <v>43300</v>
      </c>
      <c r="GZ25" s="49" t="str">
        <f t="shared" si="61"/>
        <v/>
      </c>
      <c r="HA25" s="49" t="str">
        <f t="shared" si="61"/>
        <v/>
      </c>
      <c r="HB25" s="49" t="str">
        <f t="shared" si="61"/>
        <v/>
      </c>
      <c r="HC25" s="49" t="str">
        <f t="shared" si="61"/>
        <v/>
      </c>
      <c r="HD25" s="49" t="str">
        <f t="shared" si="61"/>
        <v/>
      </c>
      <c r="HE25" s="49">
        <f t="shared" si="61"/>
        <v>43306</v>
      </c>
      <c r="HF25" s="49">
        <f t="shared" si="61"/>
        <v>43307</v>
      </c>
      <c r="HG25" s="49" t="str">
        <f t="shared" si="61"/>
        <v/>
      </c>
      <c r="HH25" s="49" t="str">
        <f t="shared" si="61"/>
        <v/>
      </c>
      <c r="HI25" s="49" t="str">
        <f t="shared" si="61"/>
        <v/>
      </c>
      <c r="HJ25" s="49" t="str">
        <f t="shared" si="61"/>
        <v/>
      </c>
      <c r="HK25" s="49" t="str">
        <f t="shared" si="61"/>
        <v/>
      </c>
      <c r="HL25" s="49">
        <f t="shared" si="52"/>
        <v>43313</v>
      </c>
      <c r="HM25" s="49">
        <f t="shared" si="52"/>
        <v>43314</v>
      </c>
      <c r="HN25" s="49" t="str">
        <f t="shared" si="52"/>
        <v/>
      </c>
      <c r="HO25" s="49" t="str">
        <f t="shared" si="52"/>
        <v/>
      </c>
      <c r="HP25" s="49" t="str">
        <f t="shared" si="52"/>
        <v/>
      </c>
      <c r="HQ25" s="49" t="str">
        <f t="shared" si="52"/>
        <v/>
      </c>
      <c r="HR25" s="49" t="str">
        <f t="shared" si="52"/>
        <v/>
      </c>
      <c r="HS25" s="49">
        <f t="shared" si="52"/>
        <v>43320</v>
      </c>
      <c r="HT25" s="49">
        <f t="shared" si="52"/>
        <v>43321</v>
      </c>
      <c r="HU25" s="49" t="str">
        <f t="shared" si="52"/>
        <v/>
      </c>
      <c r="HV25" s="49" t="str">
        <f t="shared" si="52"/>
        <v/>
      </c>
      <c r="HW25" s="49" t="str">
        <f t="shared" si="52"/>
        <v/>
      </c>
      <c r="HX25" s="49" t="str">
        <f t="shared" si="52"/>
        <v/>
      </c>
      <c r="HY25" s="49" t="str">
        <f t="shared" si="53"/>
        <v/>
      </c>
      <c r="HZ25" s="49">
        <f t="shared" si="53"/>
        <v>43327</v>
      </c>
      <c r="IA25" s="49">
        <f t="shared" si="53"/>
        <v>43328</v>
      </c>
      <c r="IB25" s="49" t="str">
        <f t="shared" si="53"/>
        <v/>
      </c>
      <c r="IC25" s="49" t="str">
        <f t="shared" si="53"/>
        <v/>
      </c>
      <c r="ID25" s="49" t="str">
        <f t="shared" si="53"/>
        <v/>
      </c>
      <c r="IE25" s="49" t="str">
        <f t="shared" si="53"/>
        <v/>
      </c>
      <c r="IF25" s="49" t="str">
        <f t="shared" si="53"/>
        <v/>
      </c>
      <c r="IG25" s="49">
        <f t="shared" si="53"/>
        <v>43334</v>
      </c>
      <c r="IH25" s="49">
        <f t="shared" si="53"/>
        <v>43335</v>
      </c>
      <c r="II25" s="49" t="str">
        <f t="shared" si="53"/>
        <v/>
      </c>
      <c r="IJ25" s="49" t="str">
        <f t="shared" si="53"/>
        <v/>
      </c>
      <c r="IK25" s="49" t="str">
        <f t="shared" si="53"/>
        <v/>
      </c>
      <c r="IL25" s="49" t="str">
        <f t="shared" si="53"/>
        <v/>
      </c>
      <c r="IM25" s="49" t="str">
        <f t="shared" si="53"/>
        <v/>
      </c>
      <c r="IN25" s="49">
        <f t="shared" si="53"/>
        <v>43341</v>
      </c>
      <c r="IO25" s="49">
        <f t="shared" si="54"/>
        <v>43342</v>
      </c>
      <c r="IP25" s="49" t="str">
        <f t="shared" si="54"/>
        <v/>
      </c>
      <c r="IQ25" s="49" t="str">
        <f t="shared" si="54"/>
        <v/>
      </c>
      <c r="IR25" s="49" t="str">
        <f t="shared" si="54"/>
        <v/>
      </c>
      <c r="IS25" s="49" t="str">
        <f t="shared" si="54"/>
        <v/>
      </c>
      <c r="IT25" s="49" t="str">
        <f t="shared" si="54"/>
        <v/>
      </c>
      <c r="IU25" s="49">
        <f t="shared" si="54"/>
        <v>43348</v>
      </c>
      <c r="IV25" s="49">
        <f t="shared" si="54"/>
        <v>43349</v>
      </c>
      <c r="IW25" s="49" t="str">
        <f t="shared" si="54"/>
        <v/>
      </c>
      <c r="IX25" s="49" t="str">
        <f t="shared" si="54"/>
        <v/>
      </c>
      <c r="IY25" s="49" t="str">
        <f t="shared" si="54"/>
        <v/>
      </c>
      <c r="IZ25" s="49" t="str">
        <f t="shared" si="54"/>
        <v/>
      </c>
      <c r="JA25" s="49" t="str">
        <f t="shared" si="54"/>
        <v/>
      </c>
      <c r="JB25" s="49">
        <f t="shared" si="54"/>
        <v>43355</v>
      </c>
      <c r="JC25" s="49">
        <f t="shared" si="54"/>
        <v>43356</v>
      </c>
      <c r="JD25" s="49" t="str">
        <f t="shared" si="54"/>
        <v/>
      </c>
      <c r="JE25" s="49" t="str">
        <f t="shared" si="55"/>
        <v/>
      </c>
      <c r="JF25" s="49" t="str">
        <f t="shared" si="55"/>
        <v/>
      </c>
      <c r="JG25" s="49" t="str">
        <f t="shared" si="55"/>
        <v/>
      </c>
      <c r="JH25" s="49" t="str">
        <f t="shared" si="55"/>
        <v/>
      </c>
      <c r="JI25" s="49">
        <f t="shared" si="55"/>
        <v>43362</v>
      </c>
      <c r="JJ25" s="49">
        <f t="shared" si="55"/>
        <v>43363</v>
      </c>
      <c r="JK25" s="49" t="str">
        <f t="shared" si="55"/>
        <v/>
      </c>
      <c r="JL25" s="49" t="str">
        <f t="shared" si="55"/>
        <v/>
      </c>
      <c r="JM25" s="49" t="str">
        <f t="shared" si="55"/>
        <v/>
      </c>
      <c r="JN25" s="49" t="str">
        <f t="shared" si="55"/>
        <v/>
      </c>
      <c r="JO25" s="49" t="str">
        <f t="shared" si="55"/>
        <v/>
      </c>
      <c r="JP25" s="49">
        <f t="shared" si="55"/>
        <v>43369</v>
      </c>
      <c r="JQ25" s="49">
        <f t="shared" si="55"/>
        <v>43370</v>
      </c>
      <c r="JR25" s="49" t="str">
        <f t="shared" si="55"/>
        <v/>
      </c>
      <c r="JS25" s="49" t="str">
        <f t="shared" si="55"/>
        <v/>
      </c>
      <c r="JT25" s="49" t="str">
        <f t="shared" si="55"/>
        <v/>
      </c>
      <c r="JU25" s="49" t="str">
        <f t="shared" si="67"/>
        <v/>
      </c>
      <c r="JV25" s="49" t="str">
        <f t="shared" si="67"/>
        <v/>
      </c>
      <c r="JW25" s="49">
        <f t="shared" si="67"/>
        <v>43376</v>
      </c>
      <c r="JX25" s="49">
        <f t="shared" si="67"/>
        <v>43377</v>
      </c>
      <c r="JY25" s="49" t="str">
        <f t="shared" si="67"/>
        <v/>
      </c>
      <c r="JZ25" s="49" t="str">
        <f t="shared" si="67"/>
        <v/>
      </c>
      <c r="KA25" s="49" t="str">
        <f t="shared" si="67"/>
        <v/>
      </c>
      <c r="KB25" s="49" t="str">
        <f t="shared" si="67"/>
        <v/>
      </c>
      <c r="KC25" s="49" t="str">
        <f t="shared" si="67"/>
        <v/>
      </c>
      <c r="KD25" s="49">
        <f t="shared" si="67"/>
        <v>43383</v>
      </c>
      <c r="KE25" s="49">
        <f t="shared" si="67"/>
        <v>43384</v>
      </c>
      <c r="KF25" s="49" t="str">
        <f t="shared" si="67"/>
        <v/>
      </c>
      <c r="KG25" s="49" t="str">
        <f t="shared" si="67"/>
        <v/>
      </c>
      <c r="KH25" s="49" t="str">
        <f t="shared" si="67"/>
        <v/>
      </c>
      <c r="KI25" s="49" t="str">
        <f t="shared" si="67"/>
        <v/>
      </c>
      <c r="KJ25" s="49" t="str">
        <f t="shared" si="67"/>
        <v/>
      </c>
      <c r="KK25" s="49">
        <f t="shared" si="68"/>
        <v>43390</v>
      </c>
      <c r="KL25" s="49">
        <f t="shared" si="68"/>
        <v>43391</v>
      </c>
      <c r="KM25" s="49" t="str">
        <f t="shared" si="68"/>
        <v/>
      </c>
      <c r="KN25" s="49" t="str">
        <f t="shared" si="68"/>
        <v/>
      </c>
      <c r="KO25" s="49" t="str">
        <f t="shared" si="68"/>
        <v/>
      </c>
      <c r="KP25" s="49" t="str">
        <f t="shared" si="68"/>
        <v/>
      </c>
      <c r="KQ25" s="49" t="str">
        <f t="shared" si="68"/>
        <v/>
      </c>
      <c r="KR25" s="49">
        <f t="shared" si="68"/>
        <v>43397</v>
      </c>
      <c r="KS25" s="49">
        <f t="shared" si="68"/>
        <v>43398</v>
      </c>
      <c r="KT25" s="49" t="str">
        <f t="shared" si="68"/>
        <v/>
      </c>
      <c r="KU25" s="49" t="str">
        <f t="shared" si="68"/>
        <v/>
      </c>
      <c r="KV25" s="49" t="str">
        <f t="shared" si="68"/>
        <v/>
      </c>
      <c r="KW25" s="49" t="str">
        <f t="shared" si="68"/>
        <v/>
      </c>
      <c r="KX25" s="49" t="str">
        <f t="shared" si="68"/>
        <v/>
      </c>
      <c r="KY25" s="49">
        <f t="shared" si="68"/>
        <v>43404</v>
      </c>
      <c r="KZ25" s="49">
        <f t="shared" si="68"/>
        <v>43405</v>
      </c>
      <c r="LA25" s="49" t="str">
        <f t="shared" si="69"/>
        <v/>
      </c>
      <c r="LB25" s="49" t="str">
        <f t="shared" si="69"/>
        <v/>
      </c>
      <c r="LC25" s="49" t="str">
        <f t="shared" si="69"/>
        <v/>
      </c>
      <c r="LD25" s="49" t="str">
        <f t="shared" si="69"/>
        <v/>
      </c>
      <c r="LE25" s="49" t="str">
        <f t="shared" si="69"/>
        <v/>
      </c>
      <c r="LF25" s="49">
        <f t="shared" si="69"/>
        <v>43411</v>
      </c>
      <c r="LG25" s="49">
        <f t="shared" si="69"/>
        <v>43412</v>
      </c>
      <c r="LH25" s="49" t="str">
        <f t="shared" si="69"/>
        <v/>
      </c>
      <c r="LI25" s="49" t="str">
        <f t="shared" si="62"/>
        <v/>
      </c>
      <c r="LJ25" s="49" t="str">
        <f t="shared" si="62"/>
        <v/>
      </c>
      <c r="LK25" s="49" t="str">
        <f t="shared" si="62"/>
        <v/>
      </c>
      <c r="LL25" s="49" t="str">
        <f t="shared" si="62"/>
        <v/>
      </c>
      <c r="LM25" s="49">
        <f t="shared" si="62"/>
        <v>43418</v>
      </c>
      <c r="LN25" s="49">
        <f t="shared" si="62"/>
        <v>43419</v>
      </c>
      <c r="LO25" s="49" t="str">
        <f t="shared" si="62"/>
        <v/>
      </c>
      <c r="LP25" s="49" t="str">
        <f t="shared" si="62"/>
        <v/>
      </c>
      <c r="LQ25" s="49" t="str">
        <f t="shared" si="62"/>
        <v/>
      </c>
      <c r="LR25" s="49" t="str">
        <f t="shared" si="62"/>
        <v/>
      </c>
      <c r="LS25" s="49" t="str">
        <f t="shared" si="62"/>
        <v/>
      </c>
      <c r="LT25" s="49">
        <f t="shared" si="62"/>
        <v>43425</v>
      </c>
      <c r="LU25" s="49">
        <f t="shared" si="63"/>
        <v>43426</v>
      </c>
      <c r="LV25" s="49" t="str">
        <f t="shared" si="63"/>
        <v/>
      </c>
      <c r="LW25" s="49" t="str">
        <f t="shared" si="63"/>
        <v/>
      </c>
      <c r="LX25" s="49" t="str">
        <f t="shared" si="63"/>
        <v/>
      </c>
      <c r="LY25" s="49" t="str">
        <f t="shared" si="63"/>
        <v/>
      </c>
      <c r="LZ25" s="49" t="str">
        <f t="shared" si="63"/>
        <v/>
      </c>
      <c r="MA25" s="49">
        <f t="shared" si="63"/>
        <v>43432</v>
      </c>
      <c r="MB25" s="49">
        <f t="shared" si="63"/>
        <v>43433</v>
      </c>
      <c r="MC25" s="49" t="str">
        <f t="shared" si="63"/>
        <v/>
      </c>
      <c r="MD25" s="49" t="str">
        <f t="shared" si="63"/>
        <v/>
      </c>
      <c r="ME25" s="49" t="str">
        <f t="shared" si="63"/>
        <v/>
      </c>
      <c r="MF25" s="49" t="str">
        <f t="shared" si="63"/>
        <v/>
      </c>
      <c r="MG25" s="49" t="str">
        <f t="shared" si="63"/>
        <v/>
      </c>
      <c r="MH25" s="49">
        <f t="shared" si="63"/>
        <v>43439</v>
      </c>
      <c r="MI25" s="49">
        <f t="shared" si="63"/>
        <v>43440</v>
      </c>
      <c r="MJ25" s="49" t="str">
        <f t="shared" si="59"/>
        <v/>
      </c>
      <c r="MK25" s="49" t="str">
        <f t="shared" si="59"/>
        <v/>
      </c>
      <c r="ML25" s="49" t="str">
        <f t="shared" si="59"/>
        <v/>
      </c>
      <c r="MM25" s="49" t="str">
        <f t="shared" si="59"/>
        <v/>
      </c>
      <c r="MN25" s="49" t="str">
        <f t="shared" si="59"/>
        <v/>
      </c>
      <c r="MO25" s="49">
        <f t="shared" si="59"/>
        <v>43446</v>
      </c>
      <c r="MP25" s="49">
        <f t="shared" si="59"/>
        <v>43447</v>
      </c>
      <c r="MQ25" s="49" t="str">
        <f t="shared" si="59"/>
        <v/>
      </c>
      <c r="MR25" s="49" t="str">
        <f t="shared" si="59"/>
        <v/>
      </c>
      <c r="MS25" s="49" t="str">
        <f t="shared" si="59"/>
        <v/>
      </c>
      <c r="MT25" s="49" t="str">
        <f t="shared" si="59"/>
        <v/>
      </c>
      <c r="MU25" s="49" t="str">
        <f t="shared" si="59"/>
        <v/>
      </c>
      <c r="MV25" s="49">
        <f t="shared" si="56"/>
        <v>43453</v>
      </c>
      <c r="MW25" s="49">
        <f t="shared" si="56"/>
        <v>43454</v>
      </c>
      <c r="MX25" s="49" t="str">
        <f t="shared" si="56"/>
        <v/>
      </c>
      <c r="MY25" s="49" t="str">
        <f t="shared" si="56"/>
        <v/>
      </c>
      <c r="MZ25" s="49" t="str">
        <f t="shared" si="56"/>
        <v/>
      </c>
      <c r="NA25" s="49" t="str">
        <f t="shared" si="56"/>
        <v/>
      </c>
      <c r="NB25" s="49" t="str">
        <f t="shared" si="56"/>
        <v/>
      </c>
      <c r="NC25" s="49">
        <f t="shared" si="56"/>
        <v>43460</v>
      </c>
      <c r="ND25" s="49">
        <f t="shared" si="56"/>
        <v>43461</v>
      </c>
      <c r="NE25" s="49" t="str">
        <f t="shared" si="56"/>
        <v/>
      </c>
      <c r="NF25" s="49" t="str">
        <f t="shared" si="56"/>
        <v/>
      </c>
      <c r="NG25" s="49" t="str">
        <f t="shared" si="56"/>
        <v/>
      </c>
      <c r="NH25" s="49" t="str">
        <f t="shared" si="56"/>
        <v/>
      </c>
      <c r="NI25" s="49" t="str">
        <f t="shared" si="56"/>
        <v/>
      </c>
      <c r="NJ25" s="49">
        <f t="shared" si="56"/>
        <v>43467</v>
      </c>
      <c r="NK25" s="49">
        <f t="shared" si="56"/>
        <v>43468</v>
      </c>
      <c r="NL25" s="49" t="str">
        <f t="shared" si="57"/>
        <v/>
      </c>
      <c r="NM25" s="49" t="str">
        <f t="shared" si="57"/>
        <v/>
      </c>
      <c r="NN25" s="49" t="str">
        <f t="shared" si="57"/>
        <v/>
      </c>
      <c r="NO25" s="49" t="str">
        <f t="shared" si="57"/>
        <v/>
      </c>
      <c r="NP25" s="49" t="str">
        <f t="shared" si="57"/>
        <v/>
      </c>
      <c r="NQ25" s="49">
        <f t="shared" si="57"/>
        <v>43474</v>
      </c>
      <c r="NR25" s="49">
        <f t="shared" si="57"/>
        <v>43475</v>
      </c>
      <c r="NS25" s="49" t="str">
        <f t="shared" si="57"/>
        <v/>
      </c>
      <c r="NT25" s="49" t="str">
        <f t="shared" si="57"/>
        <v/>
      </c>
      <c r="NU25" s="49" t="str">
        <f t="shared" si="58"/>
        <v/>
      </c>
      <c r="NV25" s="49" t="str">
        <f t="shared" si="58"/>
        <v/>
      </c>
      <c r="NW25" s="49" t="str">
        <f t="shared" si="58"/>
        <v/>
      </c>
      <c r="NX25" s="49">
        <f t="shared" si="58"/>
        <v>43481</v>
      </c>
      <c r="NY25" s="49">
        <f t="shared" si="58"/>
        <v>43482</v>
      </c>
      <c r="NZ25" s="49" t="str">
        <f t="shared" si="58"/>
        <v/>
      </c>
      <c r="OA25" s="49" t="str">
        <f t="shared" si="58"/>
        <v/>
      </c>
      <c r="OB25" s="49" t="str">
        <f t="shared" si="58"/>
        <v/>
      </c>
      <c r="OC25">
        <v>14</v>
      </c>
    </row>
    <row r="26" spans="1:393">
      <c r="A26" s="214" t="s">
        <v>206</v>
      </c>
      <c r="B26" s="12" t="s">
        <v>908</v>
      </c>
      <c r="C26" s="12" t="s">
        <v>230</v>
      </c>
      <c r="D26" s="12" t="s">
        <v>41</v>
      </c>
      <c r="E26" s="12" t="s">
        <v>228</v>
      </c>
      <c r="F26" s="12"/>
      <c r="H26" s="49" t="str">
        <f t="shared" si="73"/>
        <v/>
      </c>
      <c r="I26" s="49">
        <f t="shared" si="73"/>
        <v>43102</v>
      </c>
      <c r="J26" s="49">
        <f t="shared" si="73"/>
        <v>43103</v>
      </c>
      <c r="K26" s="49" t="str">
        <f t="shared" si="73"/>
        <v/>
      </c>
      <c r="L26" s="49">
        <f t="shared" si="73"/>
        <v>43105</v>
      </c>
      <c r="M26" s="49" t="str">
        <f t="shared" si="73"/>
        <v/>
      </c>
      <c r="N26" s="49">
        <f t="shared" si="73"/>
        <v>43107</v>
      </c>
      <c r="O26" s="49" t="str">
        <f t="shared" si="73"/>
        <v/>
      </c>
      <c r="P26" s="49">
        <f t="shared" si="73"/>
        <v>43109</v>
      </c>
      <c r="Q26" s="49">
        <f t="shared" si="73"/>
        <v>43110</v>
      </c>
      <c r="R26" s="49" t="str">
        <f t="shared" si="73"/>
        <v/>
      </c>
      <c r="S26" s="49">
        <f t="shared" si="73"/>
        <v>43112</v>
      </c>
      <c r="T26" s="49" t="str">
        <f t="shared" si="73"/>
        <v/>
      </c>
      <c r="U26" s="49">
        <f t="shared" si="73"/>
        <v>43114</v>
      </c>
      <c r="V26" s="49" t="str">
        <f t="shared" si="73"/>
        <v/>
      </c>
      <c r="W26" s="49">
        <f t="shared" si="73"/>
        <v>43116</v>
      </c>
      <c r="X26" s="49">
        <f t="shared" si="70"/>
        <v>43117</v>
      </c>
      <c r="Y26" s="49" t="str">
        <f t="shared" si="70"/>
        <v/>
      </c>
      <c r="Z26" s="49">
        <f t="shared" si="70"/>
        <v>43119</v>
      </c>
      <c r="AA26" s="49" t="str">
        <f t="shared" si="70"/>
        <v/>
      </c>
      <c r="AB26" s="49">
        <f t="shared" si="70"/>
        <v>43121</v>
      </c>
      <c r="AC26" s="49" t="str">
        <f t="shared" si="70"/>
        <v/>
      </c>
      <c r="AD26" s="49">
        <f t="shared" si="70"/>
        <v>43123</v>
      </c>
      <c r="AE26" s="49">
        <f t="shared" si="70"/>
        <v>43124</v>
      </c>
      <c r="AF26" s="49" t="str">
        <f t="shared" si="70"/>
        <v/>
      </c>
      <c r="AG26" s="49">
        <f t="shared" si="70"/>
        <v>43126</v>
      </c>
      <c r="AH26" s="49" t="str">
        <f t="shared" si="70"/>
        <v/>
      </c>
      <c r="AI26" s="49">
        <f t="shared" si="70"/>
        <v>43128</v>
      </c>
      <c r="AJ26" s="49" t="str">
        <f t="shared" si="74"/>
        <v/>
      </c>
      <c r="AK26" s="49">
        <f t="shared" si="74"/>
        <v>43130</v>
      </c>
      <c r="AL26" s="49">
        <f t="shared" si="74"/>
        <v>43131</v>
      </c>
      <c r="AM26" s="49" t="str">
        <f t="shared" si="74"/>
        <v/>
      </c>
      <c r="AN26" s="49">
        <f t="shared" si="74"/>
        <v>43133</v>
      </c>
      <c r="AO26" s="49" t="str">
        <f t="shared" si="74"/>
        <v/>
      </c>
      <c r="AP26" s="49">
        <f t="shared" si="74"/>
        <v>43135</v>
      </c>
      <c r="AQ26" s="49" t="str">
        <f t="shared" si="74"/>
        <v/>
      </c>
      <c r="AR26" s="49">
        <f t="shared" si="74"/>
        <v>43137</v>
      </c>
      <c r="AS26" s="49">
        <f t="shared" si="74"/>
        <v>43138</v>
      </c>
      <c r="AT26" s="49" t="str">
        <f t="shared" si="74"/>
        <v/>
      </c>
      <c r="AU26" s="49">
        <f t="shared" si="74"/>
        <v>43140</v>
      </c>
      <c r="AV26" s="49" t="str">
        <f t="shared" si="74"/>
        <v/>
      </c>
      <c r="AW26" s="49">
        <f t="shared" si="75"/>
        <v>43142</v>
      </c>
      <c r="AX26" s="49" t="str">
        <f t="shared" si="75"/>
        <v/>
      </c>
      <c r="AY26" s="49">
        <f t="shared" si="75"/>
        <v>43144</v>
      </c>
      <c r="AZ26" s="49">
        <f t="shared" si="75"/>
        <v>43145</v>
      </c>
      <c r="BA26" s="49" t="str">
        <f t="shared" si="75"/>
        <v/>
      </c>
      <c r="BB26" s="49">
        <f t="shared" si="75"/>
        <v>43147</v>
      </c>
      <c r="BC26" s="49" t="str">
        <f t="shared" si="75"/>
        <v/>
      </c>
      <c r="BD26" s="49">
        <f t="shared" si="75"/>
        <v>43149</v>
      </c>
      <c r="BE26" s="49" t="str">
        <f t="shared" si="75"/>
        <v/>
      </c>
      <c r="BF26" s="49">
        <f t="shared" si="75"/>
        <v>43151</v>
      </c>
      <c r="BG26" s="49">
        <f t="shared" si="75"/>
        <v>43152</v>
      </c>
      <c r="BH26" s="49" t="str">
        <f t="shared" si="75"/>
        <v/>
      </c>
      <c r="BI26" s="49">
        <f t="shared" si="75"/>
        <v>43154</v>
      </c>
      <c r="BJ26" s="49" t="str">
        <f t="shared" si="75"/>
        <v/>
      </c>
      <c r="BK26" s="49">
        <f t="shared" si="75"/>
        <v>43156</v>
      </c>
      <c r="BL26" s="49" t="str">
        <f t="shared" si="75"/>
        <v/>
      </c>
      <c r="BM26" s="49">
        <f t="shared" si="76"/>
        <v>43158</v>
      </c>
      <c r="BN26" s="49">
        <f t="shared" si="76"/>
        <v>43159</v>
      </c>
      <c r="BO26" s="49" t="str">
        <f t="shared" si="76"/>
        <v/>
      </c>
      <c r="BP26" s="49">
        <f t="shared" si="76"/>
        <v>43161</v>
      </c>
      <c r="BQ26" s="49" t="str">
        <f t="shared" si="76"/>
        <v/>
      </c>
      <c r="BR26" s="49">
        <f t="shared" si="76"/>
        <v>43163</v>
      </c>
      <c r="BS26" s="49" t="str">
        <f t="shared" si="34"/>
        <v/>
      </c>
      <c r="BT26" s="49">
        <f t="shared" si="77"/>
        <v>43165</v>
      </c>
      <c r="BU26" s="49">
        <f t="shared" si="77"/>
        <v>43166</v>
      </c>
      <c r="BV26" s="49" t="str">
        <f t="shared" si="77"/>
        <v/>
      </c>
      <c r="BW26" s="49">
        <f t="shared" si="77"/>
        <v>43168</v>
      </c>
      <c r="BX26" s="49" t="str">
        <f t="shared" si="77"/>
        <v/>
      </c>
      <c r="BY26" s="49">
        <f t="shared" si="77"/>
        <v>43170</v>
      </c>
      <c r="BZ26" s="49" t="str">
        <f t="shared" si="77"/>
        <v/>
      </c>
      <c r="CA26" s="49">
        <f t="shared" si="77"/>
        <v>43172</v>
      </c>
      <c r="CB26" s="49">
        <f t="shared" si="77"/>
        <v>43173</v>
      </c>
      <c r="CC26" s="49" t="str">
        <f t="shared" si="77"/>
        <v/>
      </c>
      <c r="CD26" s="49">
        <f t="shared" si="77"/>
        <v>43175</v>
      </c>
      <c r="CE26" s="49" t="str">
        <f t="shared" si="77"/>
        <v/>
      </c>
      <c r="CF26" s="49">
        <f t="shared" si="77"/>
        <v>43177</v>
      </c>
      <c r="CG26" s="49" t="str">
        <f t="shared" si="77"/>
        <v/>
      </c>
      <c r="CH26" s="49">
        <f t="shared" si="77"/>
        <v>43179</v>
      </c>
      <c r="CI26" s="49">
        <f t="shared" si="77"/>
        <v>43180</v>
      </c>
      <c r="CJ26" s="49" t="str">
        <f t="shared" si="72"/>
        <v/>
      </c>
      <c r="CK26" s="49">
        <f t="shared" si="72"/>
        <v>43182</v>
      </c>
      <c r="CL26" s="49" t="str">
        <f t="shared" si="72"/>
        <v/>
      </c>
      <c r="CM26" s="49">
        <f t="shared" si="72"/>
        <v>43184</v>
      </c>
      <c r="CN26" s="49" t="str">
        <f t="shared" si="72"/>
        <v/>
      </c>
      <c r="CO26" s="49">
        <f t="shared" si="72"/>
        <v>43186</v>
      </c>
      <c r="CP26" s="49">
        <f t="shared" si="72"/>
        <v>43187</v>
      </c>
      <c r="CQ26" s="49" t="str">
        <f t="shared" si="72"/>
        <v/>
      </c>
      <c r="CR26" s="49">
        <f t="shared" si="72"/>
        <v>43189</v>
      </c>
      <c r="CS26" s="49" t="str">
        <f t="shared" si="48"/>
        <v/>
      </c>
      <c r="CT26" s="49">
        <f t="shared" si="48"/>
        <v>43191</v>
      </c>
      <c r="CU26" s="49" t="str">
        <f t="shared" si="48"/>
        <v/>
      </c>
      <c r="CV26" s="49">
        <f t="shared" si="48"/>
        <v>43193</v>
      </c>
      <c r="CW26" s="49">
        <f t="shared" si="48"/>
        <v>43194</v>
      </c>
      <c r="CX26" s="49" t="str">
        <f t="shared" si="48"/>
        <v/>
      </c>
      <c r="CY26" s="49">
        <f t="shared" si="48"/>
        <v>43196</v>
      </c>
      <c r="CZ26" s="49" t="str">
        <f t="shared" si="49"/>
        <v/>
      </c>
      <c r="DA26" s="49">
        <f t="shared" si="49"/>
        <v>43198</v>
      </c>
      <c r="DB26" s="49" t="str">
        <f t="shared" si="49"/>
        <v/>
      </c>
      <c r="DC26" s="49">
        <f t="shared" si="49"/>
        <v>43200</v>
      </c>
      <c r="DD26" s="49">
        <f t="shared" si="49"/>
        <v>43201</v>
      </c>
      <c r="DE26" s="49" t="str">
        <f t="shared" si="49"/>
        <v/>
      </c>
      <c r="DF26" s="49">
        <f t="shared" si="49"/>
        <v>43203</v>
      </c>
      <c r="DG26" s="49" t="str">
        <f t="shared" si="49"/>
        <v/>
      </c>
      <c r="DH26" s="49">
        <f t="shared" si="49"/>
        <v>43205</v>
      </c>
      <c r="DI26" s="49" t="str">
        <f t="shared" si="49"/>
        <v/>
      </c>
      <c r="DJ26" s="49">
        <f t="shared" si="49"/>
        <v>43207</v>
      </c>
      <c r="DK26" s="49">
        <f t="shared" si="49"/>
        <v>43208</v>
      </c>
      <c r="DL26" s="49" t="str">
        <f t="shared" si="49"/>
        <v/>
      </c>
      <c r="DM26" s="49">
        <f t="shared" si="49"/>
        <v>43210</v>
      </c>
      <c r="DN26" s="49" t="str">
        <f t="shared" si="49"/>
        <v/>
      </c>
      <c r="DO26" s="49">
        <f t="shared" si="49"/>
        <v>43212</v>
      </c>
      <c r="DP26" s="49" t="str">
        <f t="shared" si="50"/>
        <v/>
      </c>
      <c r="DQ26" s="49">
        <f t="shared" si="50"/>
        <v>43214</v>
      </c>
      <c r="DR26" s="49">
        <f t="shared" si="50"/>
        <v>43215</v>
      </c>
      <c r="DS26" s="49" t="str">
        <f t="shared" si="50"/>
        <v/>
      </c>
      <c r="DT26" s="49">
        <f t="shared" si="50"/>
        <v>43217</v>
      </c>
      <c r="DU26" s="49" t="str">
        <f t="shared" si="50"/>
        <v/>
      </c>
      <c r="DV26" s="49">
        <f t="shared" si="50"/>
        <v>43219</v>
      </c>
      <c r="DW26" s="49" t="str">
        <f t="shared" si="50"/>
        <v/>
      </c>
      <c r="DX26" s="49">
        <f t="shared" si="50"/>
        <v>43221</v>
      </c>
      <c r="DY26" s="49">
        <f t="shared" si="50"/>
        <v>43222</v>
      </c>
      <c r="DZ26" s="49" t="str">
        <f t="shared" si="50"/>
        <v/>
      </c>
      <c r="EA26" s="49">
        <f t="shared" si="50"/>
        <v>43224</v>
      </c>
      <c r="EB26" s="49" t="str">
        <f t="shared" si="50"/>
        <v/>
      </c>
      <c r="EC26" s="49">
        <f t="shared" si="50"/>
        <v>43226</v>
      </c>
      <c r="ED26" s="49" t="str">
        <f t="shared" si="50"/>
        <v/>
      </c>
      <c r="EE26" s="49">
        <f t="shared" si="50"/>
        <v>43228</v>
      </c>
      <c r="EF26" s="49">
        <f t="shared" si="51"/>
        <v>43229</v>
      </c>
      <c r="EG26" s="49" t="str">
        <f t="shared" si="51"/>
        <v/>
      </c>
      <c r="EH26" s="49">
        <f t="shared" si="51"/>
        <v>43231</v>
      </c>
      <c r="EI26" s="49" t="str">
        <f t="shared" si="51"/>
        <v/>
      </c>
      <c r="EJ26" s="49">
        <f t="shared" si="51"/>
        <v>43233</v>
      </c>
      <c r="EK26" s="49" t="str">
        <f t="shared" si="51"/>
        <v/>
      </c>
      <c r="EL26" s="49">
        <f t="shared" si="51"/>
        <v>43235</v>
      </c>
      <c r="EM26" s="49">
        <f t="shared" si="51"/>
        <v>43236</v>
      </c>
      <c r="EN26" s="49" t="str">
        <f t="shared" si="51"/>
        <v/>
      </c>
      <c r="EO26" s="49">
        <f t="shared" si="51"/>
        <v>43238</v>
      </c>
      <c r="EP26" s="49" t="str">
        <f t="shared" si="51"/>
        <v/>
      </c>
      <c r="EQ26" s="49">
        <f t="shared" si="51"/>
        <v>43240</v>
      </c>
      <c r="ER26" s="49" t="str">
        <f t="shared" si="51"/>
        <v/>
      </c>
      <c r="ES26" s="49">
        <f t="shared" si="51"/>
        <v>43242</v>
      </c>
      <c r="ET26" s="49">
        <f t="shared" si="51"/>
        <v>43243</v>
      </c>
      <c r="EU26" s="49" t="str">
        <f t="shared" si="51"/>
        <v/>
      </c>
      <c r="EV26" s="49">
        <f t="shared" si="64"/>
        <v>43245</v>
      </c>
      <c r="EW26" s="49" t="str">
        <f t="shared" si="64"/>
        <v/>
      </c>
      <c r="EX26" s="49">
        <f t="shared" si="64"/>
        <v>43247</v>
      </c>
      <c r="EY26" s="49" t="str">
        <f t="shared" si="64"/>
        <v/>
      </c>
      <c r="EZ26" s="49">
        <f t="shared" si="64"/>
        <v>43249</v>
      </c>
      <c r="FA26" s="49">
        <f t="shared" si="64"/>
        <v>43250</v>
      </c>
      <c r="FB26" s="49" t="str">
        <f t="shared" si="64"/>
        <v/>
      </c>
      <c r="FC26" s="49">
        <f t="shared" si="64"/>
        <v>43252</v>
      </c>
      <c r="FD26" s="49" t="str">
        <f t="shared" si="64"/>
        <v/>
      </c>
      <c r="FE26" s="49">
        <f t="shared" si="64"/>
        <v>43254</v>
      </c>
      <c r="FF26" s="49" t="str">
        <f t="shared" si="64"/>
        <v/>
      </c>
      <c r="FG26" s="49">
        <f t="shared" si="64"/>
        <v>43256</v>
      </c>
      <c r="FH26" s="49">
        <f t="shared" si="64"/>
        <v>43257</v>
      </c>
      <c r="FI26" s="49" t="str">
        <f t="shared" si="64"/>
        <v/>
      </c>
      <c r="FJ26" s="49">
        <f t="shared" si="64"/>
        <v>43259</v>
      </c>
      <c r="FK26" s="49" t="str">
        <f t="shared" si="64"/>
        <v/>
      </c>
      <c r="FL26" s="49">
        <f t="shared" si="65"/>
        <v>43261</v>
      </c>
      <c r="FM26" s="49" t="str">
        <f t="shared" si="65"/>
        <v/>
      </c>
      <c r="FN26" s="49">
        <f t="shared" si="65"/>
        <v>43263</v>
      </c>
      <c r="FO26" s="49">
        <f t="shared" si="65"/>
        <v>43264</v>
      </c>
      <c r="FP26" s="49" t="str">
        <f t="shared" si="65"/>
        <v/>
      </c>
      <c r="FQ26" s="49">
        <f t="shared" si="65"/>
        <v>43266</v>
      </c>
      <c r="FR26" s="49" t="str">
        <f t="shared" si="65"/>
        <v/>
      </c>
      <c r="FS26" s="49">
        <f t="shared" si="65"/>
        <v>43268</v>
      </c>
      <c r="FT26" s="49" t="str">
        <f t="shared" si="65"/>
        <v/>
      </c>
      <c r="FU26" s="49">
        <f t="shared" si="65"/>
        <v>43270</v>
      </c>
      <c r="FV26" s="49">
        <f t="shared" si="65"/>
        <v>43271</v>
      </c>
      <c r="FW26" s="49" t="str">
        <f t="shared" si="65"/>
        <v/>
      </c>
      <c r="FX26" s="49">
        <f t="shared" si="65"/>
        <v>43273</v>
      </c>
      <c r="FY26" s="49" t="str">
        <f t="shared" si="65"/>
        <v/>
      </c>
      <c r="FZ26" s="49">
        <f t="shared" si="65"/>
        <v>43275</v>
      </c>
      <c r="GA26" s="49" t="str">
        <f t="shared" si="65"/>
        <v/>
      </c>
      <c r="GB26" s="49">
        <f t="shared" si="66"/>
        <v>43277</v>
      </c>
      <c r="GC26" s="49">
        <f t="shared" si="66"/>
        <v>43278</v>
      </c>
      <c r="GD26" s="49" t="str">
        <f t="shared" si="66"/>
        <v/>
      </c>
      <c r="GE26" s="49">
        <f t="shared" si="66"/>
        <v>43280</v>
      </c>
      <c r="GF26" s="49" t="str">
        <f t="shared" si="66"/>
        <v/>
      </c>
      <c r="GG26" s="49">
        <f t="shared" si="66"/>
        <v>43282</v>
      </c>
      <c r="GH26" s="49" t="str">
        <f t="shared" si="66"/>
        <v/>
      </c>
      <c r="GI26" s="49">
        <f t="shared" si="66"/>
        <v>43284</v>
      </c>
      <c r="GJ26" s="49">
        <f t="shared" si="66"/>
        <v>43285</v>
      </c>
      <c r="GK26" s="49" t="str">
        <f t="shared" si="60"/>
        <v/>
      </c>
      <c r="GL26" s="49">
        <f t="shared" si="60"/>
        <v>43287</v>
      </c>
      <c r="GM26" s="49" t="str">
        <f t="shared" si="60"/>
        <v/>
      </c>
      <c r="GN26" s="49">
        <f t="shared" si="60"/>
        <v>43289</v>
      </c>
      <c r="GO26" s="49" t="str">
        <f t="shared" si="60"/>
        <v/>
      </c>
      <c r="GP26" s="49">
        <f t="shared" si="60"/>
        <v>43291</v>
      </c>
      <c r="GQ26" s="49">
        <f t="shared" si="60"/>
        <v>43292</v>
      </c>
      <c r="GR26" s="49" t="str">
        <f t="shared" si="60"/>
        <v/>
      </c>
      <c r="GS26" s="49">
        <f t="shared" si="60"/>
        <v>43294</v>
      </c>
      <c r="GT26" s="49" t="str">
        <f t="shared" si="60"/>
        <v/>
      </c>
      <c r="GU26" s="49">
        <f t="shared" si="60"/>
        <v>43296</v>
      </c>
      <c r="GV26" s="49" t="str">
        <f t="shared" si="61"/>
        <v/>
      </c>
      <c r="GW26" s="49">
        <f t="shared" si="61"/>
        <v>43298</v>
      </c>
      <c r="GX26" s="49">
        <f t="shared" si="61"/>
        <v>43299</v>
      </c>
      <c r="GY26" s="49" t="str">
        <f t="shared" si="61"/>
        <v/>
      </c>
      <c r="GZ26" s="49">
        <f t="shared" si="61"/>
        <v>43301</v>
      </c>
      <c r="HA26" s="49" t="str">
        <f t="shared" si="61"/>
        <v/>
      </c>
      <c r="HB26" s="49">
        <f t="shared" si="61"/>
        <v>43303</v>
      </c>
      <c r="HC26" s="49" t="str">
        <f t="shared" si="61"/>
        <v/>
      </c>
      <c r="HD26" s="49">
        <f t="shared" si="61"/>
        <v>43305</v>
      </c>
      <c r="HE26" s="49">
        <f t="shared" si="61"/>
        <v>43306</v>
      </c>
      <c r="HF26" s="49" t="str">
        <f t="shared" si="61"/>
        <v/>
      </c>
      <c r="HG26" s="49">
        <f t="shared" si="61"/>
        <v>43308</v>
      </c>
      <c r="HH26" s="49" t="str">
        <f t="shared" si="61"/>
        <v/>
      </c>
      <c r="HI26" s="49">
        <f t="shared" si="61"/>
        <v>43310</v>
      </c>
      <c r="HJ26" s="49" t="str">
        <f t="shared" si="61"/>
        <v/>
      </c>
      <c r="HK26" s="49">
        <f t="shared" si="61"/>
        <v>43312</v>
      </c>
      <c r="HL26" s="49">
        <f t="shared" si="52"/>
        <v>43313</v>
      </c>
      <c r="HM26" s="49" t="str">
        <f t="shared" si="52"/>
        <v/>
      </c>
      <c r="HN26" s="49">
        <f t="shared" si="52"/>
        <v>43315</v>
      </c>
      <c r="HO26" s="49" t="str">
        <f t="shared" si="52"/>
        <v/>
      </c>
      <c r="HP26" s="49">
        <f t="shared" si="52"/>
        <v>43317</v>
      </c>
      <c r="HQ26" s="49" t="str">
        <f t="shared" si="52"/>
        <v/>
      </c>
      <c r="HR26" s="49">
        <f t="shared" si="52"/>
        <v>43319</v>
      </c>
      <c r="HS26" s="49">
        <f t="shared" si="52"/>
        <v>43320</v>
      </c>
      <c r="HT26" s="49" t="str">
        <f t="shared" si="52"/>
        <v/>
      </c>
      <c r="HU26" s="49">
        <f t="shared" si="52"/>
        <v>43322</v>
      </c>
      <c r="HV26" s="49" t="str">
        <f t="shared" si="52"/>
        <v/>
      </c>
      <c r="HW26" s="49">
        <f t="shared" si="52"/>
        <v>43324</v>
      </c>
      <c r="HX26" s="49" t="str">
        <f t="shared" si="52"/>
        <v/>
      </c>
      <c r="HY26" s="49">
        <f t="shared" si="53"/>
        <v>43326</v>
      </c>
      <c r="HZ26" s="49">
        <f t="shared" si="53"/>
        <v>43327</v>
      </c>
      <c r="IA26" s="49" t="str">
        <f t="shared" si="53"/>
        <v/>
      </c>
      <c r="IB26" s="49">
        <f t="shared" si="53"/>
        <v>43329</v>
      </c>
      <c r="IC26" s="49" t="str">
        <f t="shared" si="53"/>
        <v/>
      </c>
      <c r="ID26" s="49">
        <f t="shared" si="53"/>
        <v>43331</v>
      </c>
      <c r="IE26" s="49" t="str">
        <f t="shared" si="53"/>
        <v/>
      </c>
      <c r="IF26" s="49">
        <f t="shared" si="53"/>
        <v>43333</v>
      </c>
      <c r="IG26" s="49">
        <f t="shared" si="53"/>
        <v>43334</v>
      </c>
      <c r="IH26" s="49" t="str">
        <f t="shared" si="53"/>
        <v/>
      </c>
      <c r="II26" s="49">
        <f t="shared" si="53"/>
        <v>43336</v>
      </c>
      <c r="IJ26" s="49" t="str">
        <f t="shared" si="53"/>
        <v/>
      </c>
      <c r="IK26" s="49">
        <f t="shared" si="53"/>
        <v>43338</v>
      </c>
      <c r="IL26" s="49" t="str">
        <f t="shared" si="53"/>
        <v/>
      </c>
      <c r="IM26" s="49">
        <f t="shared" si="53"/>
        <v>43340</v>
      </c>
      <c r="IN26" s="49">
        <f t="shared" si="53"/>
        <v>43341</v>
      </c>
      <c r="IO26" s="49" t="str">
        <f t="shared" si="54"/>
        <v/>
      </c>
      <c r="IP26" s="49">
        <f t="shared" si="54"/>
        <v>43343</v>
      </c>
      <c r="IQ26" s="49" t="str">
        <f t="shared" si="54"/>
        <v/>
      </c>
      <c r="IR26" s="49">
        <f t="shared" si="54"/>
        <v>43345</v>
      </c>
      <c r="IS26" s="49" t="str">
        <f t="shared" si="54"/>
        <v/>
      </c>
      <c r="IT26" s="49">
        <f t="shared" si="54"/>
        <v>43347</v>
      </c>
      <c r="IU26" s="49">
        <f t="shared" si="54"/>
        <v>43348</v>
      </c>
      <c r="IV26" s="49" t="str">
        <f t="shared" si="54"/>
        <v/>
      </c>
      <c r="IW26" s="49">
        <f t="shared" si="54"/>
        <v>43350</v>
      </c>
      <c r="IX26" s="49" t="str">
        <f t="shared" si="54"/>
        <v/>
      </c>
      <c r="IY26" s="49">
        <f t="shared" si="54"/>
        <v>43352</v>
      </c>
      <c r="IZ26" s="49" t="str">
        <f t="shared" si="54"/>
        <v/>
      </c>
      <c r="JA26" s="49">
        <f t="shared" si="54"/>
        <v>43354</v>
      </c>
      <c r="JB26" s="49">
        <f t="shared" si="54"/>
        <v>43355</v>
      </c>
      <c r="JC26" s="49" t="str">
        <f t="shared" si="54"/>
        <v/>
      </c>
      <c r="JD26" s="49">
        <f t="shared" si="54"/>
        <v>43357</v>
      </c>
      <c r="JE26" s="49" t="str">
        <f t="shared" si="55"/>
        <v/>
      </c>
      <c r="JF26" s="49">
        <f t="shared" si="55"/>
        <v>43359</v>
      </c>
      <c r="JG26" s="49" t="str">
        <f t="shared" si="55"/>
        <v/>
      </c>
      <c r="JH26" s="49">
        <f t="shared" si="55"/>
        <v>43361</v>
      </c>
      <c r="JI26" s="49">
        <f t="shared" si="55"/>
        <v>43362</v>
      </c>
      <c r="JJ26" s="49" t="str">
        <f t="shared" si="55"/>
        <v/>
      </c>
      <c r="JK26" s="49">
        <f t="shared" si="55"/>
        <v>43364</v>
      </c>
      <c r="JL26" s="49" t="str">
        <f t="shared" si="55"/>
        <v/>
      </c>
      <c r="JM26" s="49">
        <f t="shared" si="55"/>
        <v>43366</v>
      </c>
      <c r="JN26" s="49" t="str">
        <f t="shared" si="55"/>
        <v/>
      </c>
      <c r="JO26" s="49">
        <f t="shared" si="55"/>
        <v>43368</v>
      </c>
      <c r="JP26" s="49">
        <f t="shared" si="55"/>
        <v>43369</v>
      </c>
      <c r="JQ26" s="49" t="str">
        <f t="shared" si="55"/>
        <v/>
      </c>
      <c r="JR26" s="49">
        <f t="shared" si="55"/>
        <v>43371</v>
      </c>
      <c r="JS26" s="49" t="str">
        <f t="shared" si="55"/>
        <v/>
      </c>
      <c r="JT26" s="49">
        <f t="shared" si="55"/>
        <v>43373</v>
      </c>
      <c r="JU26" s="49" t="str">
        <f t="shared" si="67"/>
        <v/>
      </c>
      <c r="JV26" s="49">
        <f t="shared" si="67"/>
        <v>43375</v>
      </c>
      <c r="JW26" s="49">
        <f t="shared" si="67"/>
        <v>43376</v>
      </c>
      <c r="JX26" s="49" t="str">
        <f t="shared" si="67"/>
        <v/>
      </c>
      <c r="JY26" s="49">
        <f t="shared" si="67"/>
        <v>43378</v>
      </c>
      <c r="JZ26" s="49" t="str">
        <f t="shared" si="67"/>
        <v/>
      </c>
      <c r="KA26" s="49">
        <f t="shared" si="67"/>
        <v>43380</v>
      </c>
      <c r="KB26" s="49" t="str">
        <f t="shared" si="67"/>
        <v/>
      </c>
      <c r="KC26" s="49">
        <f t="shared" si="67"/>
        <v>43382</v>
      </c>
      <c r="KD26" s="49">
        <f t="shared" si="67"/>
        <v>43383</v>
      </c>
      <c r="KE26" s="49" t="str">
        <f t="shared" si="67"/>
        <v/>
      </c>
      <c r="KF26" s="49">
        <f t="shared" si="67"/>
        <v>43385</v>
      </c>
      <c r="KG26" s="49" t="str">
        <f t="shared" si="67"/>
        <v/>
      </c>
      <c r="KH26" s="49">
        <f t="shared" si="67"/>
        <v>43387</v>
      </c>
      <c r="KI26" s="49" t="str">
        <f t="shared" si="67"/>
        <v/>
      </c>
      <c r="KJ26" s="49">
        <f t="shared" si="67"/>
        <v>43389</v>
      </c>
      <c r="KK26" s="49">
        <f t="shared" si="68"/>
        <v>43390</v>
      </c>
      <c r="KL26" s="49" t="str">
        <f t="shared" si="68"/>
        <v/>
      </c>
      <c r="KM26" s="49">
        <f t="shared" si="68"/>
        <v>43392</v>
      </c>
      <c r="KN26" s="49" t="str">
        <f t="shared" si="68"/>
        <v/>
      </c>
      <c r="KO26" s="49">
        <f t="shared" si="68"/>
        <v>43394</v>
      </c>
      <c r="KP26" s="49" t="str">
        <f t="shared" si="68"/>
        <v/>
      </c>
      <c r="KQ26" s="49">
        <f t="shared" si="68"/>
        <v>43396</v>
      </c>
      <c r="KR26" s="49">
        <f t="shared" si="68"/>
        <v>43397</v>
      </c>
      <c r="KS26" s="49" t="str">
        <f t="shared" si="68"/>
        <v/>
      </c>
      <c r="KT26" s="49">
        <f t="shared" si="68"/>
        <v>43399</v>
      </c>
      <c r="KU26" s="49" t="str">
        <f t="shared" si="68"/>
        <v/>
      </c>
      <c r="KV26" s="49">
        <f t="shared" si="68"/>
        <v>43401</v>
      </c>
      <c r="KW26" s="49" t="str">
        <f t="shared" si="68"/>
        <v/>
      </c>
      <c r="KX26" s="49">
        <f t="shared" si="68"/>
        <v>43403</v>
      </c>
      <c r="KY26" s="49">
        <f t="shared" si="68"/>
        <v>43404</v>
      </c>
      <c r="KZ26" s="49" t="str">
        <f t="shared" si="68"/>
        <v/>
      </c>
      <c r="LA26" s="49">
        <f t="shared" si="69"/>
        <v>43406</v>
      </c>
      <c r="LB26" s="49" t="str">
        <f t="shared" si="69"/>
        <v/>
      </c>
      <c r="LC26" s="49">
        <f t="shared" si="69"/>
        <v>43408</v>
      </c>
      <c r="LD26" s="49" t="str">
        <f t="shared" si="69"/>
        <v/>
      </c>
      <c r="LE26" s="49">
        <f t="shared" si="69"/>
        <v>43410</v>
      </c>
      <c r="LF26" s="49">
        <f t="shared" si="69"/>
        <v>43411</v>
      </c>
      <c r="LG26" s="49" t="str">
        <f t="shared" si="69"/>
        <v/>
      </c>
      <c r="LH26" s="49">
        <f t="shared" si="69"/>
        <v>43413</v>
      </c>
      <c r="LI26" s="49" t="str">
        <f t="shared" si="62"/>
        <v/>
      </c>
      <c r="LJ26" s="49">
        <f t="shared" si="62"/>
        <v>43415</v>
      </c>
      <c r="LK26" s="49" t="str">
        <f t="shared" si="62"/>
        <v/>
      </c>
      <c r="LL26" s="49">
        <f t="shared" si="62"/>
        <v>43417</v>
      </c>
      <c r="LM26" s="49">
        <f t="shared" si="62"/>
        <v>43418</v>
      </c>
      <c r="LN26" s="49" t="str">
        <f t="shared" si="62"/>
        <v/>
      </c>
      <c r="LO26" s="49">
        <f t="shared" si="62"/>
        <v>43420</v>
      </c>
      <c r="LP26" s="49" t="str">
        <f t="shared" si="62"/>
        <v/>
      </c>
      <c r="LQ26" s="49">
        <f t="shared" si="62"/>
        <v>43422</v>
      </c>
      <c r="LR26" s="49" t="str">
        <f t="shared" si="62"/>
        <v/>
      </c>
      <c r="LS26" s="49">
        <f t="shared" si="62"/>
        <v>43424</v>
      </c>
      <c r="LT26" s="49">
        <f t="shared" si="62"/>
        <v>43425</v>
      </c>
      <c r="LU26" s="49" t="str">
        <f t="shared" si="63"/>
        <v/>
      </c>
      <c r="LV26" s="49">
        <f t="shared" si="63"/>
        <v>43427</v>
      </c>
      <c r="LW26" s="49" t="str">
        <f t="shared" si="63"/>
        <v/>
      </c>
      <c r="LX26" s="49">
        <f t="shared" si="63"/>
        <v>43429</v>
      </c>
      <c r="LY26" s="49" t="str">
        <f t="shared" si="63"/>
        <v/>
      </c>
      <c r="LZ26" s="49">
        <f t="shared" si="63"/>
        <v>43431</v>
      </c>
      <c r="MA26" s="49">
        <f t="shared" si="63"/>
        <v>43432</v>
      </c>
      <c r="MB26" s="49" t="str">
        <f t="shared" si="63"/>
        <v/>
      </c>
      <c r="MC26" s="49">
        <f t="shared" si="63"/>
        <v>43434</v>
      </c>
      <c r="MD26" s="49" t="str">
        <f t="shared" si="63"/>
        <v/>
      </c>
      <c r="ME26" s="49">
        <f t="shared" si="63"/>
        <v>43436</v>
      </c>
      <c r="MF26" s="49" t="str">
        <f t="shared" si="63"/>
        <v/>
      </c>
      <c r="MG26" s="49">
        <f t="shared" si="63"/>
        <v>43438</v>
      </c>
      <c r="MH26" s="49">
        <f t="shared" si="63"/>
        <v>43439</v>
      </c>
      <c r="MI26" s="49" t="str">
        <f t="shared" si="63"/>
        <v/>
      </c>
      <c r="MJ26" s="49">
        <f t="shared" si="59"/>
        <v>43441</v>
      </c>
      <c r="MK26" s="49" t="str">
        <f t="shared" si="59"/>
        <v/>
      </c>
      <c r="ML26" s="49">
        <f t="shared" si="59"/>
        <v>43443</v>
      </c>
      <c r="MM26" s="49" t="str">
        <f t="shared" si="59"/>
        <v/>
      </c>
      <c r="MN26" s="49">
        <f t="shared" si="59"/>
        <v>43445</v>
      </c>
      <c r="MO26" s="49">
        <f t="shared" si="59"/>
        <v>43446</v>
      </c>
      <c r="MP26" s="49" t="str">
        <f t="shared" si="59"/>
        <v/>
      </c>
      <c r="MQ26" s="49">
        <f t="shared" si="59"/>
        <v>43448</v>
      </c>
      <c r="MR26" s="49" t="str">
        <f t="shared" si="59"/>
        <v/>
      </c>
      <c r="MS26" s="49">
        <f t="shared" si="59"/>
        <v>43450</v>
      </c>
      <c r="MT26" s="49" t="str">
        <f t="shared" si="59"/>
        <v/>
      </c>
      <c r="MU26" s="49">
        <f t="shared" si="59"/>
        <v>43452</v>
      </c>
      <c r="MV26" s="49">
        <f t="shared" si="56"/>
        <v>43453</v>
      </c>
      <c r="MW26" s="49" t="str">
        <f t="shared" si="56"/>
        <v/>
      </c>
      <c r="MX26" s="49">
        <f t="shared" si="56"/>
        <v>43455</v>
      </c>
      <c r="MY26" s="49" t="str">
        <f t="shared" si="56"/>
        <v/>
      </c>
      <c r="MZ26" s="49">
        <f t="shared" si="56"/>
        <v>43457</v>
      </c>
      <c r="NA26" s="49" t="str">
        <f t="shared" si="56"/>
        <v/>
      </c>
      <c r="NB26" s="49">
        <f t="shared" si="56"/>
        <v>43459</v>
      </c>
      <c r="NC26" s="49">
        <f t="shared" si="56"/>
        <v>43460</v>
      </c>
      <c r="ND26" s="49" t="str">
        <f t="shared" si="56"/>
        <v/>
      </c>
      <c r="NE26" s="49">
        <f t="shared" si="56"/>
        <v>43462</v>
      </c>
      <c r="NF26" s="49" t="str">
        <f t="shared" si="56"/>
        <v/>
      </c>
      <c r="NG26" s="49">
        <f t="shared" si="56"/>
        <v>43464</v>
      </c>
      <c r="NH26" s="49" t="str">
        <f t="shared" si="56"/>
        <v/>
      </c>
      <c r="NI26" s="49">
        <f t="shared" si="56"/>
        <v>43466</v>
      </c>
      <c r="NJ26" s="49">
        <f t="shared" si="56"/>
        <v>43467</v>
      </c>
      <c r="NK26" s="49" t="str">
        <f t="shared" si="56"/>
        <v/>
      </c>
      <c r="NL26" s="49">
        <f t="shared" si="57"/>
        <v>43469</v>
      </c>
      <c r="NM26" s="49" t="str">
        <f t="shared" si="57"/>
        <v/>
      </c>
      <c r="NN26" s="49">
        <f t="shared" si="57"/>
        <v>43471</v>
      </c>
      <c r="NO26" s="49" t="str">
        <f t="shared" si="57"/>
        <v/>
      </c>
      <c r="NP26" s="49">
        <f t="shared" si="57"/>
        <v>43473</v>
      </c>
      <c r="NQ26" s="49">
        <f t="shared" si="57"/>
        <v>43474</v>
      </c>
      <c r="NR26" s="49" t="str">
        <f t="shared" si="57"/>
        <v/>
      </c>
      <c r="NS26" s="49">
        <f t="shared" si="57"/>
        <v>43476</v>
      </c>
      <c r="NT26" s="49" t="str">
        <f t="shared" si="57"/>
        <v/>
      </c>
      <c r="NU26" s="49">
        <f t="shared" si="58"/>
        <v>43478</v>
      </c>
      <c r="NV26" s="49" t="str">
        <f t="shared" si="58"/>
        <v/>
      </c>
      <c r="NW26" s="49">
        <f t="shared" si="58"/>
        <v>43480</v>
      </c>
      <c r="NX26" s="49">
        <f t="shared" si="58"/>
        <v>43481</v>
      </c>
      <c r="NY26" s="49" t="str">
        <f t="shared" si="58"/>
        <v/>
      </c>
      <c r="NZ26" s="49">
        <f t="shared" si="58"/>
        <v>43483</v>
      </c>
      <c r="OA26" s="49" t="str">
        <f t="shared" si="58"/>
        <v/>
      </c>
      <c r="OB26" s="49">
        <f t="shared" si="58"/>
        <v>43485</v>
      </c>
      <c r="OC26">
        <v>14</v>
      </c>
    </row>
    <row r="27" spans="1:393">
      <c r="A27" s="214" t="s">
        <v>4</v>
      </c>
      <c r="B27" s="12" t="s">
        <v>907</v>
      </c>
      <c r="C27" s="12" t="s">
        <v>217</v>
      </c>
      <c r="D27" s="12" t="s">
        <v>908</v>
      </c>
      <c r="E27" s="12" t="s">
        <v>230</v>
      </c>
      <c r="F27" s="12"/>
      <c r="H27" s="49">
        <f t="shared" si="73"/>
        <v>43101</v>
      </c>
      <c r="I27" s="49" t="str">
        <f t="shared" si="73"/>
        <v/>
      </c>
      <c r="J27" s="49">
        <f t="shared" si="73"/>
        <v>43103</v>
      </c>
      <c r="K27" s="49" t="str">
        <f t="shared" si="73"/>
        <v/>
      </c>
      <c r="L27" s="49">
        <f t="shared" si="73"/>
        <v>43105</v>
      </c>
      <c r="M27" s="49">
        <f t="shared" si="73"/>
        <v>43106</v>
      </c>
      <c r="N27" s="49" t="str">
        <f t="shared" si="73"/>
        <v/>
      </c>
      <c r="O27" s="49">
        <f t="shared" si="73"/>
        <v>43108</v>
      </c>
      <c r="P27" s="49" t="str">
        <f t="shared" si="73"/>
        <v/>
      </c>
      <c r="Q27" s="49">
        <f t="shared" si="73"/>
        <v>43110</v>
      </c>
      <c r="R27" s="49" t="str">
        <f t="shared" si="73"/>
        <v/>
      </c>
      <c r="S27" s="49">
        <f t="shared" si="73"/>
        <v>43112</v>
      </c>
      <c r="T27" s="49">
        <f t="shared" si="73"/>
        <v>43113</v>
      </c>
      <c r="U27" s="49" t="str">
        <f t="shared" si="73"/>
        <v/>
      </c>
      <c r="V27" s="49">
        <f t="shared" si="73"/>
        <v>43115</v>
      </c>
      <c r="W27" s="49" t="str">
        <f t="shared" si="73"/>
        <v/>
      </c>
      <c r="X27" s="49">
        <f t="shared" si="70"/>
        <v>43117</v>
      </c>
      <c r="Y27" s="49" t="str">
        <f t="shared" si="70"/>
        <v/>
      </c>
      <c r="Z27" s="49">
        <f t="shared" si="70"/>
        <v>43119</v>
      </c>
      <c r="AA27" s="49">
        <f t="shared" si="70"/>
        <v>43120</v>
      </c>
      <c r="AB27" s="49" t="str">
        <f t="shared" si="70"/>
        <v/>
      </c>
      <c r="AC27" s="49">
        <f t="shared" si="70"/>
        <v>43122</v>
      </c>
      <c r="AD27" s="49" t="str">
        <f t="shared" si="70"/>
        <v/>
      </c>
      <c r="AE27" s="49">
        <f t="shared" si="70"/>
        <v>43124</v>
      </c>
      <c r="AF27" s="49" t="str">
        <f t="shared" si="70"/>
        <v/>
      </c>
      <c r="AG27" s="49">
        <f t="shared" si="70"/>
        <v>43126</v>
      </c>
      <c r="AH27" s="49">
        <f t="shared" si="70"/>
        <v>43127</v>
      </c>
      <c r="AI27" s="49" t="str">
        <f t="shared" si="70"/>
        <v/>
      </c>
      <c r="AJ27" s="49">
        <f t="shared" si="74"/>
        <v>43129</v>
      </c>
      <c r="AK27" s="49" t="str">
        <f t="shared" si="74"/>
        <v/>
      </c>
      <c r="AL27" s="49">
        <f t="shared" si="74"/>
        <v>43131</v>
      </c>
      <c r="AM27" s="49" t="str">
        <f t="shared" si="74"/>
        <v/>
      </c>
      <c r="AN27" s="49">
        <f t="shared" si="74"/>
        <v>43133</v>
      </c>
      <c r="AO27" s="49">
        <f t="shared" si="74"/>
        <v>43134</v>
      </c>
      <c r="AP27" s="49" t="str">
        <f t="shared" si="74"/>
        <v/>
      </c>
      <c r="AQ27" s="49">
        <f t="shared" si="74"/>
        <v>43136</v>
      </c>
      <c r="AR27" s="49" t="str">
        <f t="shared" si="74"/>
        <v/>
      </c>
      <c r="AS27" s="49">
        <f t="shared" si="74"/>
        <v>43138</v>
      </c>
      <c r="AT27" s="49" t="str">
        <f t="shared" si="74"/>
        <v/>
      </c>
      <c r="AU27" s="49">
        <f t="shared" si="74"/>
        <v>43140</v>
      </c>
      <c r="AV27" s="49">
        <f t="shared" si="74"/>
        <v>43141</v>
      </c>
      <c r="AW27" s="49" t="str">
        <f t="shared" si="75"/>
        <v/>
      </c>
      <c r="AX27" s="49">
        <f t="shared" si="75"/>
        <v>43143</v>
      </c>
      <c r="AY27" s="49" t="str">
        <f t="shared" si="75"/>
        <v/>
      </c>
      <c r="AZ27" s="49">
        <f t="shared" si="75"/>
        <v>43145</v>
      </c>
      <c r="BA27" s="49" t="str">
        <f t="shared" si="75"/>
        <v/>
      </c>
      <c r="BB27" s="49">
        <f t="shared" si="75"/>
        <v>43147</v>
      </c>
      <c r="BC27" s="49">
        <f t="shared" si="75"/>
        <v>43148</v>
      </c>
      <c r="BD27" s="49" t="str">
        <f t="shared" si="75"/>
        <v/>
      </c>
      <c r="BE27" s="49">
        <f t="shared" si="75"/>
        <v>43150</v>
      </c>
      <c r="BF27" s="49" t="str">
        <f t="shared" si="75"/>
        <v/>
      </c>
      <c r="BG27" s="49">
        <f t="shared" si="75"/>
        <v>43152</v>
      </c>
      <c r="BH27" s="49" t="str">
        <f t="shared" si="75"/>
        <v/>
      </c>
      <c r="BI27" s="49">
        <f t="shared" si="75"/>
        <v>43154</v>
      </c>
      <c r="BJ27" s="49">
        <f t="shared" si="75"/>
        <v>43155</v>
      </c>
      <c r="BK27" s="49" t="str">
        <f t="shared" si="75"/>
        <v/>
      </c>
      <c r="BL27" s="49">
        <f t="shared" si="75"/>
        <v>43157</v>
      </c>
      <c r="BM27" s="49" t="str">
        <f t="shared" si="76"/>
        <v/>
      </c>
      <c r="BN27" s="49">
        <f t="shared" si="76"/>
        <v>43159</v>
      </c>
      <c r="BO27" s="49" t="str">
        <f t="shared" si="76"/>
        <v/>
      </c>
      <c r="BP27" s="49">
        <f t="shared" si="76"/>
        <v>43161</v>
      </c>
      <c r="BQ27" s="49">
        <f t="shared" si="76"/>
        <v>43162</v>
      </c>
      <c r="BR27" s="49" t="str">
        <f t="shared" si="76"/>
        <v/>
      </c>
      <c r="BS27" s="49">
        <f t="shared" si="34"/>
        <v>43164</v>
      </c>
      <c r="BT27" s="49" t="str">
        <f t="shared" si="77"/>
        <v/>
      </c>
      <c r="BU27" s="49">
        <f t="shared" si="77"/>
        <v>43166</v>
      </c>
      <c r="BV27" s="49" t="str">
        <f t="shared" si="77"/>
        <v/>
      </c>
      <c r="BW27" s="49">
        <f t="shared" si="77"/>
        <v>43168</v>
      </c>
      <c r="BX27" s="49">
        <f t="shared" si="77"/>
        <v>43169</v>
      </c>
      <c r="BY27" s="49" t="str">
        <f t="shared" si="77"/>
        <v/>
      </c>
      <c r="BZ27" s="49">
        <f t="shared" si="77"/>
        <v>43171</v>
      </c>
      <c r="CA27" s="49" t="str">
        <f t="shared" si="77"/>
        <v/>
      </c>
      <c r="CB27" s="49">
        <f t="shared" si="77"/>
        <v>43173</v>
      </c>
      <c r="CC27" s="49" t="str">
        <f t="shared" si="77"/>
        <v/>
      </c>
      <c r="CD27" s="49">
        <f t="shared" si="77"/>
        <v>43175</v>
      </c>
      <c r="CE27" s="49">
        <f t="shared" si="77"/>
        <v>43176</v>
      </c>
      <c r="CF27" s="49" t="str">
        <f t="shared" si="77"/>
        <v/>
      </c>
      <c r="CG27" s="49">
        <f t="shared" si="77"/>
        <v>43178</v>
      </c>
      <c r="CH27" s="49" t="str">
        <f t="shared" si="77"/>
        <v/>
      </c>
      <c r="CI27" s="49">
        <f t="shared" si="77"/>
        <v>43180</v>
      </c>
      <c r="CJ27" s="49" t="str">
        <f t="shared" si="72"/>
        <v/>
      </c>
      <c r="CK27" s="49">
        <f t="shared" si="72"/>
        <v>43182</v>
      </c>
      <c r="CL27" s="49">
        <f t="shared" si="72"/>
        <v>43183</v>
      </c>
      <c r="CM27" s="49" t="str">
        <f t="shared" si="72"/>
        <v/>
      </c>
      <c r="CN27" s="49">
        <f t="shared" si="72"/>
        <v>43185</v>
      </c>
      <c r="CO27" s="49" t="str">
        <f t="shared" si="72"/>
        <v/>
      </c>
      <c r="CP27" s="49">
        <f t="shared" si="72"/>
        <v>43187</v>
      </c>
      <c r="CQ27" s="49" t="str">
        <f t="shared" si="72"/>
        <v/>
      </c>
      <c r="CR27" s="49">
        <f t="shared" si="72"/>
        <v>43189</v>
      </c>
      <c r="CS27" s="49">
        <f t="shared" si="48"/>
        <v>43190</v>
      </c>
      <c r="CT27" s="49" t="str">
        <f t="shared" si="48"/>
        <v/>
      </c>
      <c r="CU27" s="49">
        <f t="shared" si="48"/>
        <v>43192</v>
      </c>
      <c r="CV27" s="49" t="str">
        <f t="shared" si="48"/>
        <v/>
      </c>
      <c r="CW27" s="49">
        <f t="shared" si="48"/>
        <v>43194</v>
      </c>
      <c r="CX27" s="49" t="str">
        <f t="shared" si="48"/>
        <v/>
      </c>
      <c r="CY27" s="49">
        <f t="shared" si="48"/>
        <v>43196</v>
      </c>
      <c r="CZ27" s="49">
        <f t="shared" si="49"/>
        <v>43197</v>
      </c>
      <c r="DA27" s="49" t="str">
        <f t="shared" si="49"/>
        <v/>
      </c>
      <c r="DB27" s="49">
        <f t="shared" si="49"/>
        <v>43199</v>
      </c>
      <c r="DC27" s="49" t="str">
        <f t="shared" si="49"/>
        <v/>
      </c>
      <c r="DD27" s="49">
        <f t="shared" si="49"/>
        <v>43201</v>
      </c>
      <c r="DE27" s="49" t="str">
        <f t="shared" si="49"/>
        <v/>
      </c>
      <c r="DF27" s="49">
        <f t="shared" si="49"/>
        <v>43203</v>
      </c>
      <c r="DG27" s="49">
        <f t="shared" si="49"/>
        <v>43204</v>
      </c>
      <c r="DH27" s="49" t="str">
        <f t="shared" si="49"/>
        <v/>
      </c>
      <c r="DI27" s="49">
        <f t="shared" si="49"/>
        <v>43206</v>
      </c>
      <c r="DJ27" s="49" t="str">
        <f t="shared" si="49"/>
        <v/>
      </c>
      <c r="DK27" s="49">
        <f t="shared" si="49"/>
        <v>43208</v>
      </c>
      <c r="DL27" s="49" t="str">
        <f t="shared" si="49"/>
        <v/>
      </c>
      <c r="DM27" s="49">
        <f t="shared" si="49"/>
        <v>43210</v>
      </c>
      <c r="DN27" s="49">
        <f t="shared" si="49"/>
        <v>43211</v>
      </c>
      <c r="DO27" s="49" t="str">
        <f t="shared" si="49"/>
        <v/>
      </c>
      <c r="DP27" s="49">
        <f t="shared" si="50"/>
        <v>43213</v>
      </c>
      <c r="DQ27" s="49" t="str">
        <f t="shared" si="50"/>
        <v/>
      </c>
      <c r="DR27" s="49">
        <f t="shared" si="50"/>
        <v>43215</v>
      </c>
      <c r="DS27" s="49" t="str">
        <f t="shared" si="50"/>
        <v/>
      </c>
      <c r="DT27" s="49">
        <f t="shared" si="50"/>
        <v>43217</v>
      </c>
      <c r="DU27" s="49">
        <f t="shared" si="50"/>
        <v>43218</v>
      </c>
      <c r="DV27" s="49" t="str">
        <f t="shared" si="50"/>
        <v/>
      </c>
      <c r="DW27" s="49">
        <f t="shared" si="50"/>
        <v>43220</v>
      </c>
      <c r="DX27" s="49" t="str">
        <f t="shared" si="50"/>
        <v/>
      </c>
      <c r="DY27" s="49">
        <f t="shared" si="50"/>
        <v>43222</v>
      </c>
      <c r="DZ27" s="49" t="str">
        <f t="shared" si="50"/>
        <v/>
      </c>
      <c r="EA27" s="49">
        <f t="shared" si="50"/>
        <v>43224</v>
      </c>
      <c r="EB27" s="49">
        <f t="shared" si="50"/>
        <v>43225</v>
      </c>
      <c r="EC27" s="49" t="str">
        <f t="shared" si="50"/>
        <v/>
      </c>
      <c r="ED27" s="49">
        <f t="shared" si="50"/>
        <v>43227</v>
      </c>
      <c r="EE27" s="49" t="str">
        <f t="shared" si="50"/>
        <v/>
      </c>
      <c r="EF27" s="49">
        <f t="shared" si="51"/>
        <v>43229</v>
      </c>
      <c r="EG27" s="49" t="str">
        <f t="shared" si="51"/>
        <v/>
      </c>
      <c r="EH27" s="49">
        <f t="shared" si="51"/>
        <v>43231</v>
      </c>
      <c r="EI27" s="49">
        <f t="shared" si="51"/>
        <v>43232</v>
      </c>
      <c r="EJ27" s="49" t="str">
        <f t="shared" si="51"/>
        <v/>
      </c>
      <c r="EK27" s="49">
        <f t="shared" si="51"/>
        <v>43234</v>
      </c>
      <c r="EL27" s="49" t="str">
        <f t="shared" si="51"/>
        <v/>
      </c>
      <c r="EM27" s="49">
        <f t="shared" si="51"/>
        <v>43236</v>
      </c>
      <c r="EN27" s="49" t="str">
        <f t="shared" si="51"/>
        <v/>
      </c>
      <c r="EO27" s="49">
        <f t="shared" si="51"/>
        <v>43238</v>
      </c>
      <c r="EP27" s="49">
        <f t="shared" si="51"/>
        <v>43239</v>
      </c>
      <c r="EQ27" s="49" t="str">
        <f t="shared" si="51"/>
        <v/>
      </c>
      <c r="ER27" s="49">
        <f t="shared" si="51"/>
        <v>43241</v>
      </c>
      <c r="ES27" s="49" t="str">
        <f t="shared" si="51"/>
        <v/>
      </c>
      <c r="ET27" s="49">
        <f t="shared" si="51"/>
        <v>43243</v>
      </c>
      <c r="EU27" s="49" t="str">
        <f t="shared" si="51"/>
        <v/>
      </c>
      <c r="EV27" s="49">
        <f t="shared" si="64"/>
        <v>43245</v>
      </c>
      <c r="EW27" s="49">
        <f t="shared" si="64"/>
        <v>43246</v>
      </c>
      <c r="EX27" s="49" t="str">
        <f t="shared" si="64"/>
        <v/>
      </c>
      <c r="EY27" s="49">
        <f t="shared" si="64"/>
        <v>43248</v>
      </c>
      <c r="EZ27" s="49" t="str">
        <f t="shared" si="64"/>
        <v/>
      </c>
      <c r="FA27" s="49">
        <f t="shared" si="64"/>
        <v>43250</v>
      </c>
      <c r="FB27" s="49" t="str">
        <f t="shared" si="64"/>
        <v/>
      </c>
      <c r="FC27" s="49">
        <f t="shared" si="64"/>
        <v>43252</v>
      </c>
      <c r="FD27" s="49">
        <f t="shared" si="64"/>
        <v>43253</v>
      </c>
      <c r="FE27" s="49" t="str">
        <f t="shared" si="64"/>
        <v/>
      </c>
      <c r="FF27" s="49">
        <f t="shared" si="64"/>
        <v>43255</v>
      </c>
      <c r="FG27" s="49" t="str">
        <f t="shared" si="64"/>
        <v/>
      </c>
      <c r="FH27" s="49">
        <f t="shared" si="64"/>
        <v>43257</v>
      </c>
      <c r="FI27" s="49" t="str">
        <f t="shared" si="64"/>
        <v/>
      </c>
      <c r="FJ27" s="49">
        <f t="shared" si="64"/>
        <v>43259</v>
      </c>
      <c r="FK27" s="49">
        <f t="shared" si="64"/>
        <v>43260</v>
      </c>
      <c r="FL27" s="49" t="str">
        <f t="shared" si="65"/>
        <v/>
      </c>
      <c r="FM27" s="49">
        <f t="shared" si="65"/>
        <v>43262</v>
      </c>
      <c r="FN27" s="49" t="str">
        <f t="shared" si="65"/>
        <v/>
      </c>
      <c r="FO27" s="49">
        <f t="shared" si="65"/>
        <v>43264</v>
      </c>
      <c r="FP27" s="49" t="str">
        <f t="shared" si="65"/>
        <v/>
      </c>
      <c r="FQ27" s="49">
        <f t="shared" si="65"/>
        <v>43266</v>
      </c>
      <c r="FR27" s="49">
        <f t="shared" si="65"/>
        <v>43267</v>
      </c>
      <c r="FS27" s="49" t="str">
        <f t="shared" si="65"/>
        <v/>
      </c>
      <c r="FT27" s="49">
        <f t="shared" si="65"/>
        <v>43269</v>
      </c>
      <c r="FU27" s="49" t="str">
        <f t="shared" si="65"/>
        <v/>
      </c>
      <c r="FV27" s="49">
        <f t="shared" si="65"/>
        <v>43271</v>
      </c>
      <c r="FW27" s="49" t="str">
        <f t="shared" si="65"/>
        <v/>
      </c>
      <c r="FX27" s="49">
        <f t="shared" si="65"/>
        <v>43273</v>
      </c>
      <c r="FY27" s="49">
        <f t="shared" si="65"/>
        <v>43274</v>
      </c>
      <c r="FZ27" s="49" t="str">
        <f t="shared" si="65"/>
        <v/>
      </c>
      <c r="GA27" s="49">
        <f t="shared" si="65"/>
        <v>43276</v>
      </c>
      <c r="GB27" s="49" t="str">
        <f t="shared" si="66"/>
        <v/>
      </c>
      <c r="GC27" s="49">
        <f t="shared" si="66"/>
        <v>43278</v>
      </c>
      <c r="GD27" s="49" t="str">
        <f t="shared" si="66"/>
        <v/>
      </c>
      <c r="GE27" s="49">
        <f t="shared" si="66"/>
        <v>43280</v>
      </c>
      <c r="GF27" s="49">
        <f t="shared" si="66"/>
        <v>43281</v>
      </c>
      <c r="GG27" s="49" t="str">
        <f t="shared" si="66"/>
        <v/>
      </c>
      <c r="GH27" s="49">
        <f t="shared" si="66"/>
        <v>43283</v>
      </c>
      <c r="GI27" s="49" t="str">
        <f t="shared" si="66"/>
        <v/>
      </c>
      <c r="GJ27" s="49">
        <f t="shared" si="66"/>
        <v>43285</v>
      </c>
      <c r="GK27" s="49" t="str">
        <f t="shared" si="60"/>
        <v/>
      </c>
      <c r="GL27" s="49">
        <f t="shared" si="60"/>
        <v>43287</v>
      </c>
      <c r="GM27" s="49">
        <f t="shared" si="60"/>
        <v>43288</v>
      </c>
      <c r="GN27" s="49" t="str">
        <f t="shared" si="60"/>
        <v/>
      </c>
      <c r="GO27" s="49">
        <f t="shared" si="60"/>
        <v>43290</v>
      </c>
      <c r="GP27" s="49" t="str">
        <f t="shared" si="60"/>
        <v/>
      </c>
      <c r="GQ27" s="49">
        <f t="shared" si="60"/>
        <v>43292</v>
      </c>
      <c r="GR27" s="49" t="str">
        <f t="shared" si="60"/>
        <v/>
      </c>
      <c r="GS27" s="49">
        <f t="shared" si="60"/>
        <v>43294</v>
      </c>
      <c r="GT27" s="49">
        <f t="shared" si="60"/>
        <v>43295</v>
      </c>
      <c r="GU27" s="49" t="str">
        <f t="shared" si="60"/>
        <v/>
      </c>
      <c r="GV27" s="49">
        <f t="shared" si="61"/>
        <v>43297</v>
      </c>
      <c r="GW27" s="49" t="str">
        <f t="shared" si="61"/>
        <v/>
      </c>
      <c r="GX27" s="49">
        <f t="shared" si="61"/>
        <v>43299</v>
      </c>
      <c r="GY27" s="49" t="str">
        <f t="shared" si="61"/>
        <v/>
      </c>
      <c r="GZ27" s="49">
        <f t="shared" si="61"/>
        <v>43301</v>
      </c>
      <c r="HA27" s="49">
        <f t="shared" si="61"/>
        <v>43302</v>
      </c>
      <c r="HB27" s="49" t="str">
        <f t="shared" si="61"/>
        <v/>
      </c>
      <c r="HC27" s="49">
        <f t="shared" si="61"/>
        <v>43304</v>
      </c>
      <c r="HD27" s="49" t="str">
        <f t="shared" si="61"/>
        <v/>
      </c>
      <c r="HE27" s="49">
        <f t="shared" si="61"/>
        <v>43306</v>
      </c>
      <c r="HF27" s="49" t="str">
        <f t="shared" si="61"/>
        <v/>
      </c>
      <c r="HG27" s="49">
        <f t="shared" si="61"/>
        <v>43308</v>
      </c>
      <c r="HH27" s="49">
        <f t="shared" si="61"/>
        <v>43309</v>
      </c>
      <c r="HI27" s="49" t="str">
        <f t="shared" si="61"/>
        <v/>
      </c>
      <c r="HJ27" s="49">
        <f t="shared" si="61"/>
        <v>43311</v>
      </c>
      <c r="HK27" s="49" t="str">
        <f t="shared" si="61"/>
        <v/>
      </c>
      <c r="HL27" s="49">
        <f t="shared" si="52"/>
        <v>43313</v>
      </c>
      <c r="HM27" s="49" t="str">
        <f t="shared" si="52"/>
        <v/>
      </c>
      <c r="HN27" s="49">
        <f t="shared" si="52"/>
        <v>43315</v>
      </c>
      <c r="HO27" s="49">
        <f t="shared" si="52"/>
        <v>43316</v>
      </c>
      <c r="HP27" s="49" t="str">
        <f t="shared" si="52"/>
        <v/>
      </c>
      <c r="HQ27" s="49">
        <f t="shared" si="52"/>
        <v>43318</v>
      </c>
      <c r="HR27" s="49" t="str">
        <f t="shared" si="52"/>
        <v/>
      </c>
      <c r="HS27" s="49">
        <f t="shared" si="52"/>
        <v>43320</v>
      </c>
      <c r="HT27" s="49" t="str">
        <f t="shared" si="52"/>
        <v/>
      </c>
      <c r="HU27" s="49">
        <f t="shared" si="52"/>
        <v>43322</v>
      </c>
      <c r="HV27" s="49">
        <f t="shared" si="52"/>
        <v>43323</v>
      </c>
      <c r="HW27" s="49" t="str">
        <f t="shared" si="52"/>
        <v/>
      </c>
      <c r="HX27" s="49">
        <f t="shared" si="52"/>
        <v>43325</v>
      </c>
      <c r="HY27" s="49" t="str">
        <f t="shared" si="53"/>
        <v/>
      </c>
      <c r="HZ27" s="49">
        <f t="shared" si="53"/>
        <v>43327</v>
      </c>
      <c r="IA27" s="49" t="str">
        <f t="shared" si="53"/>
        <v/>
      </c>
      <c r="IB27" s="49">
        <f t="shared" si="53"/>
        <v>43329</v>
      </c>
      <c r="IC27" s="49">
        <f t="shared" si="53"/>
        <v>43330</v>
      </c>
      <c r="ID27" s="49" t="str">
        <f t="shared" si="53"/>
        <v/>
      </c>
      <c r="IE27" s="49">
        <f t="shared" si="53"/>
        <v>43332</v>
      </c>
      <c r="IF27" s="49" t="str">
        <f t="shared" si="53"/>
        <v/>
      </c>
      <c r="IG27" s="49">
        <f t="shared" si="53"/>
        <v>43334</v>
      </c>
      <c r="IH27" s="49" t="str">
        <f t="shared" si="53"/>
        <v/>
      </c>
      <c r="II27" s="49">
        <f t="shared" si="53"/>
        <v>43336</v>
      </c>
      <c r="IJ27" s="49">
        <f t="shared" si="53"/>
        <v>43337</v>
      </c>
      <c r="IK27" s="49" t="str">
        <f t="shared" si="53"/>
        <v/>
      </c>
      <c r="IL27" s="49">
        <f t="shared" si="53"/>
        <v>43339</v>
      </c>
      <c r="IM27" s="49" t="str">
        <f t="shared" si="53"/>
        <v/>
      </c>
      <c r="IN27" s="49">
        <f t="shared" si="53"/>
        <v>43341</v>
      </c>
      <c r="IO27" s="49" t="str">
        <f t="shared" si="54"/>
        <v/>
      </c>
      <c r="IP27" s="49">
        <f t="shared" si="54"/>
        <v>43343</v>
      </c>
      <c r="IQ27" s="49">
        <f t="shared" si="54"/>
        <v>43344</v>
      </c>
      <c r="IR27" s="49" t="str">
        <f t="shared" si="54"/>
        <v/>
      </c>
      <c r="IS27" s="49">
        <f t="shared" si="54"/>
        <v>43346</v>
      </c>
      <c r="IT27" s="49" t="str">
        <f t="shared" si="54"/>
        <v/>
      </c>
      <c r="IU27" s="49">
        <f t="shared" si="54"/>
        <v>43348</v>
      </c>
      <c r="IV27" s="49" t="str">
        <f t="shared" si="54"/>
        <v/>
      </c>
      <c r="IW27" s="49">
        <f t="shared" si="54"/>
        <v>43350</v>
      </c>
      <c r="IX27" s="49">
        <f t="shared" si="54"/>
        <v>43351</v>
      </c>
      <c r="IY27" s="49" t="str">
        <f t="shared" si="54"/>
        <v/>
      </c>
      <c r="IZ27" s="49">
        <f t="shared" si="54"/>
        <v>43353</v>
      </c>
      <c r="JA27" s="49" t="str">
        <f t="shared" si="54"/>
        <v/>
      </c>
      <c r="JB27" s="49">
        <f t="shared" si="54"/>
        <v>43355</v>
      </c>
      <c r="JC27" s="49" t="str">
        <f t="shared" si="54"/>
        <v/>
      </c>
      <c r="JD27" s="49">
        <f t="shared" si="54"/>
        <v>43357</v>
      </c>
      <c r="JE27" s="49">
        <f t="shared" si="55"/>
        <v>43358</v>
      </c>
      <c r="JF27" s="49" t="str">
        <f t="shared" si="55"/>
        <v/>
      </c>
      <c r="JG27" s="49">
        <f t="shared" si="55"/>
        <v>43360</v>
      </c>
      <c r="JH27" s="49" t="str">
        <f t="shared" si="55"/>
        <v/>
      </c>
      <c r="JI27" s="49">
        <f t="shared" si="55"/>
        <v>43362</v>
      </c>
      <c r="JJ27" s="49" t="str">
        <f t="shared" si="55"/>
        <v/>
      </c>
      <c r="JK27" s="49">
        <f t="shared" si="55"/>
        <v>43364</v>
      </c>
      <c r="JL27" s="49">
        <f t="shared" si="55"/>
        <v>43365</v>
      </c>
      <c r="JM27" s="49" t="str">
        <f t="shared" si="55"/>
        <v/>
      </c>
      <c r="JN27" s="49">
        <f t="shared" si="55"/>
        <v>43367</v>
      </c>
      <c r="JO27" s="49" t="str">
        <f t="shared" si="55"/>
        <v/>
      </c>
      <c r="JP27" s="49">
        <f t="shared" si="55"/>
        <v>43369</v>
      </c>
      <c r="JQ27" s="49" t="str">
        <f t="shared" si="55"/>
        <v/>
      </c>
      <c r="JR27" s="49">
        <f t="shared" si="55"/>
        <v>43371</v>
      </c>
      <c r="JS27" s="49">
        <f t="shared" si="55"/>
        <v>43372</v>
      </c>
      <c r="JT27" s="49" t="str">
        <f t="shared" si="55"/>
        <v/>
      </c>
      <c r="JU27" s="49">
        <f t="shared" si="67"/>
        <v>43374</v>
      </c>
      <c r="JV27" s="49" t="str">
        <f t="shared" si="67"/>
        <v/>
      </c>
      <c r="JW27" s="49">
        <f t="shared" si="67"/>
        <v>43376</v>
      </c>
      <c r="JX27" s="49" t="str">
        <f t="shared" si="67"/>
        <v/>
      </c>
      <c r="JY27" s="49">
        <f t="shared" si="67"/>
        <v>43378</v>
      </c>
      <c r="JZ27" s="49">
        <f t="shared" si="67"/>
        <v>43379</v>
      </c>
      <c r="KA27" s="49" t="str">
        <f t="shared" si="67"/>
        <v/>
      </c>
      <c r="KB27" s="49">
        <f t="shared" si="67"/>
        <v>43381</v>
      </c>
      <c r="KC27" s="49" t="str">
        <f t="shared" si="67"/>
        <v/>
      </c>
      <c r="KD27" s="49">
        <f t="shared" si="67"/>
        <v>43383</v>
      </c>
      <c r="KE27" s="49" t="str">
        <f t="shared" si="67"/>
        <v/>
      </c>
      <c r="KF27" s="49">
        <f t="shared" si="67"/>
        <v>43385</v>
      </c>
      <c r="KG27" s="49">
        <f t="shared" si="67"/>
        <v>43386</v>
      </c>
      <c r="KH27" s="49" t="str">
        <f t="shared" si="67"/>
        <v/>
      </c>
      <c r="KI27" s="49">
        <f t="shared" si="67"/>
        <v>43388</v>
      </c>
      <c r="KJ27" s="49" t="str">
        <f t="shared" si="67"/>
        <v/>
      </c>
      <c r="KK27" s="49">
        <f t="shared" si="68"/>
        <v>43390</v>
      </c>
      <c r="KL27" s="49" t="str">
        <f t="shared" si="68"/>
        <v/>
      </c>
      <c r="KM27" s="49">
        <f t="shared" si="68"/>
        <v>43392</v>
      </c>
      <c r="KN27" s="49">
        <f t="shared" si="68"/>
        <v>43393</v>
      </c>
      <c r="KO27" s="49" t="str">
        <f t="shared" si="68"/>
        <v/>
      </c>
      <c r="KP27" s="49">
        <f t="shared" si="68"/>
        <v>43395</v>
      </c>
      <c r="KQ27" s="49" t="str">
        <f t="shared" si="68"/>
        <v/>
      </c>
      <c r="KR27" s="49">
        <f t="shared" si="68"/>
        <v>43397</v>
      </c>
      <c r="KS27" s="49" t="str">
        <f t="shared" si="68"/>
        <v/>
      </c>
      <c r="KT27" s="49">
        <f t="shared" si="68"/>
        <v>43399</v>
      </c>
      <c r="KU27" s="49">
        <f t="shared" si="68"/>
        <v>43400</v>
      </c>
      <c r="KV27" s="49" t="str">
        <f t="shared" si="68"/>
        <v/>
      </c>
      <c r="KW27" s="49">
        <f t="shared" si="68"/>
        <v>43402</v>
      </c>
      <c r="KX27" s="49" t="str">
        <f t="shared" si="68"/>
        <v/>
      </c>
      <c r="KY27" s="49">
        <f t="shared" si="68"/>
        <v>43404</v>
      </c>
      <c r="KZ27" s="49" t="str">
        <f t="shared" si="68"/>
        <v/>
      </c>
      <c r="LA27" s="49">
        <f t="shared" si="69"/>
        <v>43406</v>
      </c>
      <c r="LB27" s="49">
        <f t="shared" si="69"/>
        <v>43407</v>
      </c>
      <c r="LC27" s="49" t="str">
        <f t="shared" si="69"/>
        <v/>
      </c>
      <c r="LD27" s="49">
        <f t="shared" si="69"/>
        <v>43409</v>
      </c>
      <c r="LE27" s="49" t="str">
        <f t="shared" si="69"/>
        <v/>
      </c>
      <c r="LF27" s="49">
        <f t="shared" si="69"/>
        <v>43411</v>
      </c>
      <c r="LG27" s="49" t="str">
        <f t="shared" si="69"/>
        <v/>
      </c>
      <c r="LH27" s="49">
        <f t="shared" si="69"/>
        <v>43413</v>
      </c>
      <c r="LI27" s="49">
        <f t="shared" si="62"/>
        <v>43414</v>
      </c>
      <c r="LJ27" s="49" t="str">
        <f t="shared" si="62"/>
        <v/>
      </c>
      <c r="LK27" s="49">
        <f t="shared" si="62"/>
        <v>43416</v>
      </c>
      <c r="LL27" s="49" t="str">
        <f t="shared" si="62"/>
        <v/>
      </c>
      <c r="LM27" s="49">
        <f t="shared" si="62"/>
        <v>43418</v>
      </c>
      <c r="LN27" s="49" t="str">
        <f t="shared" si="62"/>
        <v/>
      </c>
      <c r="LO27" s="49">
        <f t="shared" si="62"/>
        <v>43420</v>
      </c>
      <c r="LP27" s="49">
        <f t="shared" si="62"/>
        <v>43421</v>
      </c>
      <c r="LQ27" s="49" t="str">
        <f t="shared" si="62"/>
        <v/>
      </c>
      <c r="LR27" s="49">
        <f t="shared" si="62"/>
        <v>43423</v>
      </c>
      <c r="LS27" s="49" t="str">
        <f t="shared" si="62"/>
        <v/>
      </c>
      <c r="LT27" s="49">
        <f t="shared" si="62"/>
        <v>43425</v>
      </c>
      <c r="LU27" s="49" t="str">
        <f t="shared" si="63"/>
        <v/>
      </c>
      <c r="LV27" s="49">
        <f t="shared" si="63"/>
        <v>43427</v>
      </c>
      <c r="LW27" s="49">
        <f t="shared" si="63"/>
        <v>43428</v>
      </c>
      <c r="LX27" s="49" t="str">
        <f t="shared" si="63"/>
        <v/>
      </c>
      <c r="LY27" s="49">
        <f t="shared" si="63"/>
        <v>43430</v>
      </c>
      <c r="LZ27" s="49" t="str">
        <f t="shared" si="63"/>
        <v/>
      </c>
      <c r="MA27" s="49">
        <f t="shared" si="63"/>
        <v>43432</v>
      </c>
      <c r="MB27" s="49" t="str">
        <f t="shared" si="63"/>
        <v/>
      </c>
      <c r="MC27" s="49">
        <f t="shared" si="63"/>
        <v>43434</v>
      </c>
      <c r="MD27" s="49">
        <f t="shared" si="63"/>
        <v>43435</v>
      </c>
      <c r="ME27" s="49" t="str">
        <f t="shared" si="63"/>
        <v/>
      </c>
      <c r="MF27" s="49">
        <f t="shared" si="63"/>
        <v>43437</v>
      </c>
      <c r="MG27" s="49" t="str">
        <f t="shared" si="63"/>
        <v/>
      </c>
      <c r="MH27" s="49">
        <f t="shared" si="63"/>
        <v>43439</v>
      </c>
      <c r="MI27" s="49" t="str">
        <f t="shared" si="63"/>
        <v/>
      </c>
      <c r="MJ27" s="49">
        <f t="shared" si="59"/>
        <v>43441</v>
      </c>
      <c r="MK27" s="49">
        <f t="shared" si="59"/>
        <v>43442</v>
      </c>
      <c r="ML27" s="49" t="str">
        <f t="shared" si="59"/>
        <v/>
      </c>
      <c r="MM27" s="49">
        <f t="shared" si="59"/>
        <v>43444</v>
      </c>
      <c r="MN27" s="49" t="str">
        <f t="shared" si="59"/>
        <v/>
      </c>
      <c r="MO27" s="49">
        <f t="shared" si="59"/>
        <v>43446</v>
      </c>
      <c r="MP27" s="49" t="str">
        <f t="shared" si="59"/>
        <v/>
      </c>
      <c r="MQ27" s="49">
        <f t="shared" si="59"/>
        <v>43448</v>
      </c>
      <c r="MR27" s="49">
        <f t="shared" si="59"/>
        <v>43449</v>
      </c>
      <c r="MS27" s="49" t="str">
        <f t="shared" si="59"/>
        <v/>
      </c>
      <c r="MT27" s="49">
        <f t="shared" si="59"/>
        <v>43451</v>
      </c>
      <c r="MU27" s="49" t="str">
        <f t="shared" si="59"/>
        <v/>
      </c>
      <c r="MV27" s="49">
        <f t="shared" si="56"/>
        <v>43453</v>
      </c>
      <c r="MW27" s="49" t="str">
        <f t="shared" si="56"/>
        <v/>
      </c>
      <c r="MX27" s="49">
        <f t="shared" si="56"/>
        <v>43455</v>
      </c>
      <c r="MY27" s="49">
        <f t="shared" si="56"/>
        <v>43456</v>
      </c>
      <c r="MZ27" s="49" t="str">
        <f t="shared" si="56"/>
        <v/>
      </c>
      <c r="NA27" s="49">
        <f t="shared" si="56"/>
        <v>43458</v>
      </c>
      <c r="NB27" s="49" t="str">
        <f t="shared" si="56"/>
        <v/>
      </c>
      <c r="NC27" s="49">
        <f t="shared" si="56"/>
        <v>43460</v>
      </c>
      <c r="ND27" s="49" t="str">
        <f t="shared" si="56"/>
        <v/>
      </c>
      <c r="NE27" s="49">
        <f t="shared" si="56"/>
        <v>43462</v>
      </c>
      <c r="NF27" s="49">
        <f t="shared" si="56"/>
        <v>43463</v>
      </c>
      <c r="NG27" s="49" t="str">
        <f t="shared" si="56"/>
        <v/>
      </c>
      <c r="NH27" s="49">
        <f t="shared" si="56"/>
        <v>43465</v>
      </c>
      <c r="NI27" s="49" t="str">
        <f t="shared" si="56"/>
        <v/>
      </c>
      <c r="NJ27" s="49">
        <f t="shared" si="56"/>
        <v>43467</v>
      </c>
      <c r="NK27" s="49" t="str">
        <f t="shared" si="56"/>
        <v/>
      </c>
      <c r="NL27" s="49">
        <f t="shared" si="57"/>
        <v>43469</v>
      </c>
      <c r="NM27" s="49">
        <f t="shared" si="57"/>
        <v>43470</v>
      </c>
      <c r="NN27" s="49" t="str">
        <f t="shared" si="57"/>
        <v/>
      </c>
      <c r="NO27" s="49">
        <f t="shared" si="57"/>
        <v>43472</v>
      </c>
      <c r="NP27" s="49" t="str">
        <f t="shared" si="57"/>
        <v/>
      </c>
      <c r="NQ27" s="49">
        <f t="shared" si="57"/>
        <v>43474</v>
      </c>
      <c r="NR27" s="49" t="str">
        <f t="shared" si="57"/>
        <v/>
      </c>
      <c r="NS27" s="49">
        <f t="shared" si="57"/>
        <v>43476</v>
      </c>
      <c r="NT27" s="49">
        <f t="shared" si="57"/>
        <v>43477</v>
      </c>
      <c r="NU27" s="49" t="str">
        <f t="shared" si="58"/>
        <v/>
      </c>
      <c r="NV27" s="49">
        <f t="shared" si="58"/>
        <v>43479</v>
      </c>
      <c r="NW27" s="49" t="str">
        <f t="shared" si="58"/>
        <v/>
      </c>
      <c r="NX27" s="49">
        <f t="shared" si="58"/>
        <v>43481</v>
      </c>
      <c r="NY27" s="49" t="str">
        <f t="shared" si="58"/>
        <v/>
      </c>
      <c r="NZ27" s="49">
        <f t="shared" si="58"/>
        <v>43483</v>
      </c>
      <c r="OA27" s="49">
        <f t="shared" si="58"/>
        <v>43484</v>
      </c>
      <c r="OB27" s="49" t="str">
        <f t="shared" si="58"/>
        <v/>
      </c>
      <c r="OC27">
        <v>17</v>
      </c>
    </row>
    <row r="28" spans="1:393">
      <c r="A28" s="214" t="s">
        <v>94</v>
      </c>
      <c r="B28" s="12" t="s">
        <v>907</v>
      </c>
      <c r="C28" s="12" t="s">
        <v>41</v>
      </c>
      <c r="D28" s="12"/>
      <c r="E28" s="12"/>
      <c r="F28" s="12"/>
      <c r="H28" s="49" t="str">
        <f t="shared" si="73"/>
        <v/>
      </c>
      <c r="I28" s="49" t="str">
        <f t="shared" si="73"/>
        <v/>
      </c>
      <c r="J28" s="49" t="str">
        <f t="shared" si="73"/>
        <v/>
      </c>
      <c r="K28" s="49" t="str">
        <f t="shared" si="73"/>
        <v/>
      </c>
      <c r="L28" s="49" t="str">
        <f t="shared" si="73"/>
        <v/>
      </c>
      <c r="M28" s="49">
        <f t="shared" si="73"/>
        <v>43106</v>
      </c>
      <c r="N28" s="49">
        <f t="shared" si="73"/>
        <v>43107</v>
      </c>
      <c r="O28" s="49" t="str">
        <f t="shared" si="73"/>
        <v/>
      </c>
      <c r="P28" s="49" t="str">
        <f t="shared" si="73"/>
        <v/>
      </c>
      <c r="Q28" s="49" t="str">
        <f t="shared" si="73"/>
        <v/>
      </c>
      <c r="R28" s="49" t="str">
        <f t="shared" si="73"/>
        <v/>
      </c>
      <c r="S28" s="49" t="str">
        <f t="shared" si="73"/>
        <v/>
      </c>
      <c r="T28" s="49">
        <f t="shared" si="73"/>
        <v>43113</v>
      </c>
      <c r="U28" s="49">
        <f t="shared" si="73"/>
        <v>43114</v>
      </c>
      <c r="V28" s="49" t="str">
        <f t="shared" si="73"/>
        <v/>
      </c>
      <c r="W28" s="49" t="str">
        <f t="shared" si="73"/>
        <v/>
      </c>
      <c r="X28" s="49" t="str">
        <f t="shared" si="70"/>
        <v/>
      </c>
      <c r="Y28" s="49" t="str">
        <f t="shared" si="70"/>
        <v/>
      </c>
      <c r="Z28" s="49" t="str">
        <f t="shared" si="70"/>
        <v/>
      </c>
      <c r="AA28" s="49">
        <f t="shared" si="70"/>
        <v>43120</v>
      </c>
      <c r="AB28" s="49">
        <f t="shared" si="70"/>
        <v>43121</v>
      </c>
      <c r="AC28" s="49" t="str">
        <f t="shared" si="70"/>
        <v/>
      </c>
      <c r="AD28" s="49" t="str">
        <f t="shared" si="70"/>
        <v/>
      </c>
      <c r="AE28" s="49" t="str">
        <f t="shared" si="70"/>
        <v/>
      </c>
      <c r="AF28" s="49" t="str">
        <f t="shared" si="70"/>
        <v/>
      </c>
      <c r="AG28" s="49" t="str">
        <f t="shared" si="70"/>
        <v/>
      </c>
      <c r="AH28" s="49">
        <f t="shared" si="70"/>
        <v>43127</v>
      </c>
      <c r="AI28" s="49">
        <f t="shared" si="70"/>
        <v>43128</v>
      </c>
      <c r="AJ28" s="49" t="str">
        <f t="shared" si="74"/>
        <v/>
      </c>
      <c r="AK28" s="49" t="str">
        <f t="shared" si="74"/>
        <v/>
      </c>
      <c r="AL28" s="49" t="str">
        <f t="shared" si="74"/>
        <v/>
      </c>
      <c r="AM28" s="49" t="str">
        <f t="shared" si="74"/>
        <v/>
      </c>
      <c r="AN28" s="49" t="str">
        <f t="shared" si="74"/>
        <v/>
      </c>
      <c r="AO28" s="49">
        <f t="shared" si="74"/>
        <v>43134</v>
      </c>
      <c r="AP28" s="49">
        <f t="shared" si="74"/>
        <v>43135</v>
      </c>
      <c r="AQ28" s="49" t="str">
        <f t="shared" si="74"/>
        <v/>
      </c>
      <c r="AR28" s="49" t="str">
        <f t="shared" si="74"/>
        <v/>
      </c>
      <c r="AS28" s="49" t="str">
        <f t="shared" si="74"/>
        <v/>
      </c>
      <c r="AT28" s="49" t="str">
        <f t="shared" si="74"/>
        <v/>
      </c>
      <c r="AU28" s="49" t="str">
        <f t="shared" si="74"/>
        <v/>
      </c>
      <c r="AV28" s="49">
        <f t="shared" si="74"/>
        <v>43141</v>
      </c>
      <c r="AW28" s="49">
        <f t="shared" si="75"/>
        <v>43142</v>
      </c>
      <c r="AX28" s="49" t="str">
        <f t="shared" si="75"/>
        <v/>
      </c>
      <c r="AY28" s="49" t="str">
        <f t="shared" si="75"/>
        <v/>
      </c>
      <c r="AZ28" s="49" t="str">
        <f t="shared" si="75"/>
        <v/>
      </c>
      <c r="BA28" s="49" t="str">
        <f t="shared" si="75"/>
        <v/>
      </c>
      <c r="BB28" s="49" t="str">
        <f t="shared" si="75"/>
        <v/>
      </c>
      <c r="BC28" s="49">
        <f t="shared" si="75"/>
        <v>43148</v>
      </c>
      <c r="BD28" s="49">
        <f t="shared" si="75"/>
        <v>43149</v>
      </c>
      <c r="BE28" s="49" t="str">
        <f t="shared" si="75"/>
        <v/>
      </c>
      <c r="BF28" s="49" t="str">
        <f t="shared" si="75"/>
        <v/>
      </c>
      <c r="BG28" s="49" t="str">
        <f t="shared" si="75"/>
        <v/>
      </c>
      <c r="BH28" s="49" t="str">
        <f t="shared" si="75"/>
        <v/>
      </c>
      <c r="BI28" s="49" t="str">
        <f t="shared" si="75"/>
        <v/>
      </c>
      <c r="BJ28" s="49">
        <f t="shared" si="75"/>
        <v>43155</v>
      </c>
      <c r="BK28" s="49">
        <f t="shared" si="75"/>
        <v>43156</v>
      </c>
      <c r="BL28" s="49" t="str">
        <f t="shared" si="75"/>
        <v/>
      </c>
      <c r="BM28" s="49" t="str">
        <f t="shared" si="76"/>
        <v/>
      </c>
      <c r="BN28" s="49" t="str">
        <f t="shared" si="76"/>
        <v/>
      </c>
      <c r="BO28" s="49" t="str">
        <f t="shared" si="76"/>
        <v/>
      </c>
      <c r="BP28" s="49" t="str">
        <f t="shared" si="76"/>
        <v/>
      </c>
      <c r="BQ28" s="49">
        <f t="shared" si="76"/>
        <v>43162</v>
      </c>
      <c r="BR28" s="49">
        <f t="shared" si="76"/>
        <v>43163</v>
      </c>
      <c r="BS28" s="49" t="str">
        <f t="shared" si="34"/>
        <v/>
      </c>
      <c r="BT28" s="49" t="str">
        <f t="shared" si="77"/>
        <v/>
      </c>
      <c r="BU28" s="49" t="str">
        <f t="shared" si="77"/>
        <v/>
      </c>
      <c r="BV28" s="49" t="str">
        <f t="shared" si="77"/>
        <v/>
      </c>
      <c r="BW28" s="49" t="str">
        <f t="shared" si="77"/>
        <v/>
      </c>
      <c r="BX28" s="49">
        <f t="shared" si="77"/>
        <v>43169</v>
      </c>
      <c r="BY28" s="49">
        <f t="shared" si="77"/>
        <v>43170</v>
      </c>
      <c r="BZ28" s="49" t="str">
        <f t="shared" si="77"/>
        <v/>
      </c>
      <c r="CA28" s="49" t="str">
        <f t="shared" si="77"/>
        <v/>
      </c>
      <c r="CB28" s="49" t="str">
        <f t="shared" si="77"/>
        <v/>
      </c>
      <c r="CC28" s="49" t="str">
        <f t="shared" si="77"/>
        <v/>
      </c>
      <c r="CD28" s="49" t="str">
        <f t="shared" si="77"/>
        <v/>
      </c>
      <c r="CE28" s="49">
        <f t="shared" si="77"/>
        <v>43176</v>
      </c>
      <c r="CF28" s="49">
        <f t="shared" si="77"/>
        <v>43177</v>
      </c>
      <c r="CG28" s="49" t="str">
        <f t="shared" si="77"/>
        <v/>
      </c>
      <c r="CH28" s="49" t="str">
        <f t="shared" si="77"/>
        <v/>
      </c>
      <c r="CI28" s="49" t="str">
        <f t="shared" si="77"/>
        <v/>
      </c>
      <c r="CJ28" s="49" t="str">
        <f t="shared" si="72"/>
        <v/>
      </c>
      <c r="CK28" s="49" t="str">
        <f t="shared" si="72"/>
        <v/>
      </c>
      <c r="CL28" s="49">
        <f t="shared" si="72"/>
        <v>43183</v>
      </c>
      <c r="CM28" s="49">
        <f t="shared" si="72"/>
        <v>43184</v>
      </c>
      <c r="CN28" s="49" t="str">
        <f t="shared" si="72"/>
        <v/>
      </c>
      <c r="CO28" s="49" t="str">
        <f t="shared" si="72"/>
        <v/>
      </c>
      <c r="CP28" s="49" t="str">
        <f t="shared" si="72"/>
        <v/>
      </c>
      <c r="CQ28" s="49" t="str">
        <f t="shared" si="72"/>
        <v/>
      </c>
      <c r="CR28" s="49" t="str">
        <f t="shared" si="72"/>
        <v/>
      </c>
      <c r="CS28" s="49">
        <f t="shared" si="72"/>
        <v>43190</v>
      </c>
      <c r="CT28" s="49">
        <f t="shared" si="72"/>
        <v>43191</v>
      </c>
      <c r="CU28" s="49" t="str">
        <f t="shared" si="72"/>
        <v/>
      </c>
      <c r="CV28" s="49" t="str">
        <f t="shared" si="72"/>
        <v/>
      </c>
      <c r="CW28" s="49" t="str">
        <f t="shared" si="72"/>
        <v/>
      </c>
      <c r="CX28" s="49" t="str">
        <f t="shared" si="48"/>
        <v/>
      </c>
      <c r="CY28" s="49" t="str">
        <f t="shared" si="48"/>
        <v/>
      </c>
      <c r="CZ28" s="49">
        <f t="shared" si="49"/>
        <v>43197</v>
      </c>
      <c r="DA28" s="49">
        <f t="shared" si="49"/>
        <v>43198</v>
      </c>
      <c r="DB28" s="49" t="str">
        <f t="shared" si="49"/>
        <v/>
      </c>
      <c r="DC28" s="49" t="str">
        <f t="shared" si="49"/>
        <v/>
      </c>
      <c r="DD28" s="49" t="str">
        <f t="shared" si="49"/>
        <v/>
      </c>
      <c r="DE28" s="49" t="str">
        <f t="shared" si="49"/>
        <v/>
      </c>
      <c r="DF28" s="49" t="str">
        <f t="shared" si="49"/>
        <v/>
      </c>
      <c r="DG28" s="49">
        <f t="shared" si="49"/>
        <v>43204</v>
      </c>
      <c r="DH28" s="49">
        <f t="shared" si="49"/>
        <v>43205</v>
      </c>
      <c r="DI28" s="49" t="str">
        <f t="shared" si="49"/>
        <v/>
      </c>
      <c r="DJ28" s="49" t="str">
        <f t="shared" si="49"/>
        <v/>
      </c>
      <c r="DK28" s="49" t="str">
        <f t="shared" si="49"/>
        <v/>
      </c>
      <c r="DL28" s="49" t="str">
        <f t="shared" si="49"/>
        <v/>
      </c>
      <c r="DM28" s="49" t="str">
        <f t="shared" si="49"/>
        <v/>
      </c>
      <c r="DN28" s="49">
        <f t="shared" si="49"/>
        <v>43211</v>
      </c>
      <c r="DO28" s="49">
        <f t="shared" ref="DO28:DW28" si="78">IF(OR(DO$2=$B28,DO$2=$C28,DO$2=$D28,DO$2=$E28,DO$2=$F28),DO$1,"")</f>
        <v>43212</v>
      </c>
      <c r="DP28" s="49" t="str">
        <f t="shared" si="78"/>
        <v/>
      </c>
      <c r="DQ28" s="49" t="str">
        <f t="shared" si="78"/>
        <v/>
      </c>
      <c r="DR28" s="49" t="str">
        <f t="shared" si="78"/>
        <v/>
      </c>
      <c r="DS28" s="49" t="str">
        <f t="shared" si="78"/>
        <v/>
      </c>
      <c r="DT28" s="49" t="str">
        <f t="shared" si="78"/>
        <v/>
      </c>
      <c r="DU28" s="49">
        <f t="shared" si="78"/>
        <v>43218</v>
      </c>
      <c r="DV28" s="49">
        <f t="shared" si="78"/>
        <v>43219</v>
      </c>
      <c r="DW28" s="49" t="str">
        <f t="shared" si="78"/>
        <v/>
      </c>
      <c r="DX28" s="49" t="str">
        <f t="shared" si="50"/>
        <v/>
      </c>
      <c r="DY28" s="49" t="str">
        <f t="shared" si="50"/>
        <v/>
      </c>
      <c r="DZ28" s="49" t="str">
        <f t="shared" si="50"/>
        <v/>
      </c>
      <c r="EA28" s="49" t="str">
        <f t="shared" si="50"/>
        <v/>
      </c>
      <c r="EB28" s="49">
        <f t="shared" si="50"/>
        <v>43225</v>
      </c>
      <c r="EC28" s="49">
        <f t="shared" si="50"/>
        <v>43226</v>
      </c>
      <c r="ED28" s="49" t="str">
        <f t="shared" si="50"/>
        <v/>
      </c>
      <c r="EE28" s="49" t="str">
        <f t="shared" si="50"/>
        <v/>
      </c>
      <c r="EF28" s="49" t="str">
        <f t="shared" si="51"/>
        <v/>
      </c>
      <c r="EG28" s="49" t="str">
        <f t="shared" si="51"/>
        <v/>
      </c>
      <c r="EH28" s="49" t="str">
        <f t="shared" si="51"/>
        <v/>
      </c>
      <c r="EI28" s="49">
        <f t="shared" si="51"/>
        <v>43232</v>
      </c>
      <c r="EJ28" s="49">
        <f t="shared" si="51"/>
        <v>43233</v>
      </c>
      <c r="EK28" s="49" t="str">
        <f t="shared" si="51"/>
        <v/>
      </c>
      <c r="EL28" s="49" t="str">
        <f t="shared" si="51"/>
        <v/>
      </c>
      <c r="EM28" s="49" t="str">
        <f t="shared" si="51"/>
        <v/>
      </c>
      <c r="EN28" s="49" t="str">
        <f t="shared" si="51"/>
        <v/>
      </c>
      <c r="EO28" s="49" t="str">
        <f t="shared" si="51"/>
        <v/>
      </c>
      <c r="EP28" s="49">
        <f t="shared" si="51"/>
        <v>43239</v>
      </c>
      <c r="EQ28" s="49">
        <f t="shared" si="51"/>
        <v>43240</v>
      </c>
      <c r="ER28" s="49" t="str">
        <f t="shared" si="51"/>
        <v/>
      </c>
      <c r="ES28" s="49" t="str">
        <f t="shared" si="51"/>
        <v/>
      </c>
      <c r="ET28" s="49" t="str">
        <f t="shared" si="51"/>
        <v/>
      </c>
      <c r="EU28" s="49" t="str">
        <f t="shared" ref="EU28:FC28" si="79">IF(OR(EU$2=$B28,EU$2=$C28,EU$2=$D28,EU$2=$E28,EU$2=$F28),EU$1,"")</f>
        <v/>
      </c>
      <c r="EV28" s="49" t="str">
        <f t="shared" si="79"/>
        <v/>
      </c>
      <c r="EW28" s="49">
        <f t="shared" si="79"/>
        <v>43246</v>
      </c>
      <c r="EX28" s="49">
        <f t="shared" si="79"/>
        <v>43247</v>
      </c>
      <c r="EY28" s="49" t="str">
        <f t="shared" si="79"/>
        <v/>
      </c>
      <c r="EZ28" s="49" t="str">
        <f t="shared" si="79"/>
        <v/>
      </c>
      <c r="FA28" s="49" t="str">
        <f t="shared" si="79"/>
        <v/>
      </c>
      <c r="FB28" s="49" t="str">
        <f t="shared" si="79"/>
        <v/>
      </c>
      <c r="FC28" s="49" t="str">
        <f t="shared" si="79"/>
        <v/>
      </c>
      <c r="FD28" s="49">
        <f t="shared" si="64"/>
        <v>43253</v>
      </c>
      <c r="FE28" s="49">
        <f t="shared" si="64"/>
        <v>43254</v>
      </c>
      <c r="FF28" s="49" t="str">
        <f t="shared" si="64"/>
        <v/>
      </c>
      <c r="FG28" s="49" t="str">
        <f t="shared" si="64"/>
        <v/>
      </c>
      <c r="FH28" s="49" t="str">
        <f t="shared" si="64"/>
        <v/>
      </c>
      <c r="FI28" s="49" t="str">
        <f t="shared" si="64"/>
        <v/>
      </c>
      <c r="FJ28" s="49" t="str">
        <f t="shared" si="64"/>
        <v/>
      </c>
      <c r="FK28" s="49">
        <f t="shared" si="64"/>
        <v>43260</v>
      </c>
      <c r="FL28" s="49">
        <f t="shared" si="65"/>
        <v>43261</v>
      </c>
      <c r="FM28" s="49" t="str">
        <f t="shared" si="65"/>
        <v/>
      </c>
      <c r="FN28" s="49" t="str">
        <f t="shared" si="65"/>
        <v/>
      </c>
      <c r="FO28" s="49" t="str">
        <f t="shared" si="65"/>
        <v/>
      </c>
      <c r="FP28" s="49" t="str">
        <f t="shared" si="65"/>
        <v/>
      </c>
      <c r="FQ28" s="49" t="str">
        <f t="shared" si="65"/>
        <v/>
      </c>
      <c r="FR28" s="49">
        <f t="shared" si="65"/>
        <v>43267</v>
      </c>
      <c r="FS28" s="49">
        <f t="shared" si="65"/>
        <v>43268</v>
      </c>
      <c r="FT28" s="49" t="str">
        <f t="shared" si="65"/>
        <v/>
      </c>
      <c r="FU28" s="49" t="str">
        <f t="shared" si="65"/>
        <v/>
      </c>
      <c r="FV28" s="49" t="str">
        <f t="shared" si="65"/>
        <v/>
      </c>
      <c r="FW28" s="49" t="str">
        <f t="shared" si="65"/>
        <v/>
      </c>
      <c r="FX28" s="49" t="str">
        <f t="shared" si="65"/>
        <v/>
      </c>
      <c r="FY28" s="49">
        <f t="shared" si="65"/>
        <v>43274</v>
      </c>
      <c r="FZ28" s="49">
        <f t="shared" si="65"/>
        <v>43275</v>
      </c>
      <c r="GA28" s="49" t="str">
        <f t="shared" si="65"/>
        <v/>
      </c>
      <c r="GB28" s="49" t="str">
        <f t="shared" si="66"/>
        <v/>
      </c>
      <c r="GC28" s="49" t="str">
        <f t="shared" si="66"/>
        <v/>
      </c>
      <c r="GD28" s="49" t="str">
        <f t="shared" si="66"/>
        <v/>
      </c>
      <c r="GE28" s="49" t="str">
        <f t="shared" si="66"/>
        <v/>
      </c>
      <c r="GF28" s="49">
        <f t="shared" si="66"/>
        <v>43281</v>
      </c>
      <c r="GG28" s="49">
        <f t="shared" si="66"/>
        <v>43282</v>
      </c>
      <c r="GH28" s="49" t="str">
        <f t="shared" si="66"/>
        <v/>
      </c>
      <c r="GI28" s="49" t="str">
        <f t="shared" si="66"/>
        <v/>
      </c>
      <c r="GJ28" s="49" t="str">
        <f t="shared" si="66"/>
        <v/>
      </c>
      <c r="GK28" s="49" t="str">
        <f t="shared" si="66"/>
        <v/>
      </c>
      <c r="GL28" s="49" t="str">
        <f t="shared" si="66"/>
        <v/>
      </c>
      <c r="GM28" s="49">
        <f t="shared" si="66"/>
        <v>43288</v>
      </c>
      <c r="GN28" s="49">
        <f t="shared" si="66"/>
        <v>43289</v>
      </c>
      <c r="GO28" s="49" t="str">
        <f t="shared" si="66"/>
        <v/>
      </c>
      <c r="GP28" s="49" t="str">
        <f t="shared" si="66"/>
        <v/>
      </c>
      <c r="GQ28" s="49" t="str">
        <f t="shared" si="66"/>
        <v/>
      </c>
      <c r="GR28" s="49" t="str">
        <f t="shared" si="60"/>
        <v/>
      </c>
      <c r="GS28" s="49" t="str">
        <f t="shared" si="60"/>
        <v/>
      </c>
      <c r="GT28" s="49">
        <f t="shared" si="60"/>
        <v>43295</v>
      </c>
      <c r="GU28" s="49">
        <f t="shared" si="60"/>
        <v>43296</v>
      </c>
      <c r="GV28" s="49" t="str">
        <f t="shared" si="61"/>
        <v/>
      </c>
      <c r="GW28" s="49" t="str">
        <f t="shared" si="61"/>
        <v/>
      </c>
      <c r="GX28" s="49" t="str">
        <f t="shared" si="61"/>
        <v/>
      </c>
      <c r="GY28" s="49" t="str">
        <f t="shared" si="61"/>
        <v/>
      </c>
      <c r="GZ28" s="49" t="str">
        <f t="shared" si="61"/>
        <v/>
      </c>
      <c r="HA28" s="49">
        <f t="shared" si="61"/>
        <v>43302</v>
      </c>
      <c r="HB28" s="49">
        <f t="shared" si="61"/>
        <v>43303</v>
      </c>
      <c r="HC28" s="49" t="str">
        <f t="shared" si="61"/>
        <v/>
      </c>
      <c r="HD28" s="49" t="str">
        <f t="shared" si="61"/>
        <v/>
      </c>
      <c r="HE28" s="49" t="str">
        <f t="shared" si="61"/>
        <v/>
      </c>
      <c r="HF28" s="49" t="str">
        <f t="shared" si="61"/>
        <v/>
      </c>
      <c r="HG28" s="49" t="str">
        <f t="shared" si="61"/>
        <v/>
      </c>
      <c r="HH28" s="49">
        <f t="shared" si="61"/>
        <v>43309</v>
      </c>
      <c r="HI28" s="49">
        <f t="shared" si="61"/>
        <v>43310</v>
      </c>
      <c r="HJ28" s="49" t="str">
        <f t="shared" si="61"/>
        <v/>
      </c>
      <c r="HK28" s="49" t="str">
        <f t="shared" si="61"/>
        <v/>
      </c>
      <c r="HL28" s="49" t="str">
        <f t="shared" si="52"/>
        <v/>
      </c>
      <c r="HM28" s="49" t="str">
        <f t="shared" si="52"/>
        <v/>
      </c>
      <c r="HN28" s="49" t="str">
        <f t="shared" si="52"/>
        <v/>
      </c>
      <c r="HO28" s="49">
        <f t="shared" si="52"/>
        <v>43316</v>
      </c>
      <c r="HP28" s="49">
        <f t="shared" si="52"/>
        <v>43317</v>
      </c>
      <c r="HQ28" s="49" t="str">
        <f t="shared" si="52"/>
        <v/>
      </c>
      <c r="HR28" s="49" t="str">
        <f t="shared" si="52"/>
        <v/>
      </c>
      <c r="HS28" s="49" t="str">
        <f t="shared" si="52"/>
        <v/>
      </c>
      <c r="HT28" s="49" t="str">
        <f t="shared" si="52"/>
        <v/>
      </c>
      <c r="HU28" s="49" t="str">
        <f t="shared" si="52"/>
        <v/>
      </c>
      <c r="HV28" s="49">
        <f t="shared" si="52"/>
        <v>43323</v>
      </c>
      <c r="HW28" s="49">
        <f t="shared" si="52"/>
        <v>43324</v>
      </c>
      <c r="HX28" s="49" t="str">
        <f t="shared" si="52"/>
        <v/>
      </c>
      <c r="HY28" s="49" t="str">
        <f t="shared" si="53"/>
        <v/>
      </c>
      <c r="HZ28" s="49" t="str">
        <f t="shared" si="53"/>
        <v/>
      </c>
      <c r="IA28" s="49" t="str">
        <f t="shared" si="53"/>
        <v/>
      </c>
      <c r="IB28" s="49" t="str">
        <f t="shared" si="53"/>
        <v/>
      </c>
      <c r="IC28" s="49">
        <f t="shared" si="53"/>
        <v>43330</v>
      </c>
      <c r="ID28" s="49">
        <f t="shared" si="53"/>
        <v>43331</v>
      </c>
      <c r="IE28" s="49" t="str">
        <f t="shared" si="53"/>
        <v/>
      </c>
      <c r="IF28" s="49" t="str">
        <f t="shared" si="53"/>
        <v/>
      </c>
      <c r="IG28" s="49" t="str">
        <f t="shared" si="53"/>
        <v/>
      </c>
      <c r="IH28" s="49" t="str">
        <f t="shared" si="53"/>
        <v/>
      </c>
      <c r="II28" s="49" t="str">
        <f t="shared" si="53"/>
        <v/>
      </c>
      <c r="IJ28" s="49">
        <f t="shared" si="53"/>
        <v>43337</v>
      </c>
      <c r="IK28" s="49">
        <f t="shared" si="53"/>
        <v>43338</v>
      </c>
      <c r="IL28" s="49" t="str">
        <f t="shared" si="53"/>
        <v/>
      </c>
      <c r="IM28" s="49" t="str">
        <f t="shared" si="53"/>
        <v/>
      </c>
      <c r="IN28" s="49" t="str">
        <f t="shared" ref="IN28:JC31" si="80">IF(OR(IN$2=$B28,IN$2=$C28,IN$2=$D28,IN$2=$E28,IN$2=$F28),IN$1,"")</f>
        <v/>
      </c>
      <c r="IO28" s="49" t="str">
        <f t="shared" si="80"/>
        <v/>
      </c>
      <c r="IP28" s="49" t="str">
        <f t="shared" si="80"/>
        <v/>
      </c>
      <c r="IQ28" s="49">
        <f t="shared" si="80"/>
        <v>43344</v>
      </c>
      <c r="IR28" s="49">
        <f t="shared" si="80"/>
        <v>43345</v>
      </c>
      <c r="IS28" s="49" t="str">
        <f t="shared" si="80"/>
        <v/>
      </c>
      <c r="IT28" s="49" t="str">
        <f t="shared" si="80"/>
        <v/>
      </c>
      <c r="IU28" s="49" t="str">
        <f t="shared" si="80"/>
        <v/>
      </c>
      <c r="IV28" s="49" t="str">
        <f t="shared" si="54"/>
        <v/>
      </c>
      <c r="IW28" s="49" t="str">
        <f t="shared" si="54"/>
        <v/>
      </c>
      <c r="IX28" s="49">
        <f t="shared" si="54"/>
        <v>43351</v>
      </c>
      <c r="IY28" s="49">
        <f t="shared" si="54"/>
        <v>43352</v>
      </c>
      <c r="IZ28" s="49" t="str">
        <f t="shared" si="54"/>
        <v/>
      </c>
      <c r="JA28" s="49" t="str">
        <f t="shared" si="54"/>
        <v/>
      </c>
      <c r="JB28" s="49" t="str">
        <f t="shared" si="54"/>
        <v/>
      </c>
      <c r="JC28" s="49" t="str">
        <f t="shared" si="54"/>
        <v/>
      </c>
      <c r="JD28" s="49" t="str">
        <f t="shared" si="54"/>
        <v/>
      </c>
      <c r="JE28" s="49">
        <f t="shared" si="55"/>
        <v>43358</v>
      </c>
      <c r="JF28" s="49">
        <f t="shared" si="55"/>
        <v>43359</v>
      </c>
      <c r="JG28" s="49" t="str">
        <f t="shared" si="55"/>
        <v/>
      </c>
      <c r="JH28" s="49" t="str">
        <f t="shared" si="55"/>
        <v/>
      </c>
      <c r="JI28" s="49" t="str">
        <f t="shared" si="55"/>
        <v/>
      </c>
      <c r="JJ28" s="49" t="str">
        <f t="shared" si="55"/>
        <v/>
      </c>
      <c r="JK28" s="49" t="str">
        <f t="shared" si="55"/>
        <v/>
      </c>
      <c r="JL28" s="49">
        <f t="shared" si="55"/>
        <v>43365</v>
      </c>
      <c r="JM28" s="49">
        <f t="shared" si="55"/>
        <v>43366</v>
      </c>
      <c r="JN28" s="49" t="str">
        <f t="shared" si="55"/>
        <v/>
      </c>
      <c r="JO28" s="49" t="str">
        <f t="shared" si="55"/>
        <v/>
      </c>
      <c r="JP28" s="49" t="str">
        <f t="shared" si="55"/>
        <v/>
      </c>
      <c r="JQ28" s="49" t="str">
        <f t="shared" si="55"/>
        <v/>
      </c>
      <c r="JR28" s="49" t="str">
        <f t="shared" si="55"/>
        <v/>
      </c>
      <c r="JS28" s="49">
        <f t="shared" si="55"/>
        <v>43372</v>
      </c>
      <c r="JT28" s="49">
        <f t="shared" si="55"/>
        <v>43373</v>
      </c>
      <c r="JU28" s="49" t="str">
        <f t="shared" si="67"/>
        <v/>
      </c>
      <c r="JV28" s="49" t="str">
        <f t="shared" si="67"/>
        <v/>
      </c>
      <c r="JW28" s="49" t="str">
        <f t="shared" si="67"/>
        <v/>
      </c>
      <c r="JX28" s="49" t="str">
        <f t="shared" si="67"/>
        <v/>
      </c>
      <c r="JY28" s="49" t="str">
        <f t="shared" si="67"/>
        <v/>
      </c>
      <c r="JZ28" s="49">
        <f t="shared" si="67"/>
        <v>43379</v>
      </c>
      <c r="KA28" s="49">
        <f t="shared" si="67"/>
        <v>43380</v>
      </c>
      <c r="KB28" s="49" t="str">
        <f t="shared" si="67"/>
        <v/>
      </c>
      <c r="KC28" s="49" t="str">
        <f t="shared" si="67"/>
        <v/>
      </c>
      <c r="KD28" s="49" t="str">
        <f t="shared" si="67"/>
        <v/>
      </c>
      <c r="KE28" s="49" t="str">
        <f t="shared" si="67"/>
        <v/>
      </c>
      <c r="KF28" s="49" t="str">
        <f t="shared" si="67"/>
        <v/>
      </c>
      <c r="KG28" s="49">
        <f t="shared" si="67"/>
        <v>43386</v>
      </c>
      <c r="KH28" s="49">
        <f t="shared" si="67"/>
        <v>43387</v>
      </c>
      <c r="KI28" s="49" t="str">
        <f t="shared" si="67"/>
        <v/>
      </c>
      <c r="KJ28" s="49" t="str">
        <f t="shared" si="67"/>
        <v/>
      </c>
      <c r="KK28" s="49" t="str">
        <f t="shared" si="68"/>
        <v/>
      </c>
      <c r="KL28" s="49" t="str">
        <f t="shared" si="68"/>
        <v/>
      </c>
      <c r="KM28" s="49" t="str">
        <f t="shared" si="68"/>
        <v/>
      </c>
      <c r="KN28" s="49">
        <f t="shared" si="68"/>
        <v>43393</v>
      </c>
      <c r="KO28" s="49">
        <f t="shared" si="68"/>
        <v>43394</v>
      </c>
      <c r="KP28" s="49" t="str">
        <f t="shared" si="68"/>
        <v/>
      </c>
      <c r="KQ28" s="49" t="str">
        <f t="shared" si="68"/>
        <v/>
      </c>
      <c r="KR28" s="49" t="str">
        <f t="shared" si="68"/>
        <v/>
      </c>
      <c r="KS28" s="49" t="str">
        <f t="shared" si="68"/>
        <v/>
      </c>
      <c r="KT28" s="49" t="str">
        <f t="shared" si="68"/>
        <v/>
      </c>
      <c r="KU28" s="49">
        <f t="shared" si="68"/>
        <v>43400</v>
      </c>
      <c r="KV28" s="49">
        <f t="shared" si="68"/>
        <v>43401</v>
      </c>
      <c r="KW28" s="49" t="str">
        <f t="shared" si="68"/>
        <v/>
      </c>
      <c r="KX28" s="49" t="str">
        <f t="shared" si="68"/>
        <v/>
      </c>
      <c r="KY28" s="49" t="str">
        <f t="shared" si="68"/>
        <v/>
      </c>
      <c r="KZ28" s="49" t="str">
        <f t="shared" si="68"/>
        <v/>
      </c>
      <c r="LA28" s="49" t="str">
        <f t="shared" si="69"/>
        <v/>
      </c>
      <c r="LB28" s="49">
        <f t="shared" si="69"/>
        <v>43407</v>
      </c>
      <c r="LC28" s="49">
        <f t="shared" si="69"/>
        <v>43408</v>
      </c>
      <c r="LD28" s="49" t="str">
        <f t="shared" si="69"/>
        <v/>
      </c>
      <c r="LE28" s="49" t="str">
        <f t="shared" si="69"/>
        <v/>
      </c>
      <c r="LF28" s="49" t="str">
        <f t="shared" si="69"/>
        <v/>
      </c>
      <c r="LG28" s="49" t="str">
        <f t="shared" si="69"/>
        <v/>
      </c>
      <c r="LH28" s="49" t="str">
        <f t="shared" si="69"/>
        <v/>
      </c>
      <c r="LI28" s="49">
        <f t="shared" si="69"/>
        <v>43414</v>
      </c>
      <c r="LJ28" s="49">
        <f t="shared" si="69"/>
        <v>43415</v>
      </c>
      <c r="LK28" s="49" t="str">
        <f t="shared" si="69"/>
        <v/>
      </c>
      <c r="LL28" s="49" t="str">
        <f t="shared" si="69"/>
        <v/>
      </c>
      <c r="LM28" s="49" t="str">
        <f t="shared" si="69"/>
        <v/>
      </c>
      <c r="LN28" s="49" t="str">
        <f t="shared" si="69"/>
        <v/>
      </c>
      <c r="LO28" s="49" t="str">
        <f t="shared" si="69"/>
        <v/>
      </c>
      <c r="LP28" s="49">
        <f t="shared" si="62"/>
        <v>43421</v>
      </c>
      <c r="LQ28" s="49">
        <f t="shared" si="62"/>
        <v>43422</v>
      </c>
      <c r="LR28" s="49" t="str">
        <f t="shared" si="62"/>
        <v/>
      </c>
      <c r="LS28" s="49" t="str">
        <f t="shared" si="62"/>
        <v/>
      </c>
      <c r="LT28" s="49" t="str">
        <f t="shared" si="62"/>
        <v/>
      </c>
      <c r="LU28" s="49" t="str">
        <f t="shared" si="63"/>
        <v/>
      </c>
      <c r="LV28" s="49" t="str">
        <f t="shared" si="63"/>
        <v/>
      </c>
      <c r="LW28" s="49">
        <f t="shared" si="63"/>
        <v>43428</v>
      </c>
      <c r="LX28" s="49">
        <f t="shared" si="63"/>
        <v>43429</v>
      </c>
      <c r="LY28" s="49" t="str">
        <f t="shared" si="63"/>
        <v/>
      </c>
      <c r="LZ28" s="49" t="str">
        <f t="shared" si="63"/>
        <v/>
      </c>
      <c r="MA28" s="49" t="str">
        <f t="shared" si="63"/>
        <v/>
      </c>
      <c r="MB28" s="49" t="str">
        <f t="shared" si="63"/>
        <v/>
      </c>
      <c r="MC28" s="49" t="str">
        <f t="shared" si="63"/>
        <v/>
      </c>
      <c r="MD28" s="49">
        <f t="shared" si="63"/>
        <v>43435</v>
      </c>
      <c r="ME28" s="49">
        <f t="shared" si="63"/>
        <v>43436</v>
      </c>
      <c r="MF28" s="49" t="str">
        <f t="shared" si="63"/>
        <v/>
      </c>
      <c r="MG28" s="49" t="str">
        <f t="shared" si="63"/>
        <v/>
      </c>
      <c r="MH28" s="49" t="str">
        <f t="shared" si="63"/>
        <v/>
      </c>
      <c r="MI28" s="49" t="str">
        <f t="shared" si="63"/>
        <v/>
      </c>
      <c r="MJ28" s="49" t="str">
        <f t="shared" si="59"/>
        <v/>
      </c>
      <c r="MK28" s="49">
        <f t="shared" si="59"/>
        <v>43442</v>
      </c>
      <c r="ML28" s="49">
        <f t="shared" si="59"/>
        <v>43443</v>
      </c>
      <c r="MM28" s="49" t="str">
        <f t="shared" si="59"/>
        <v/>
      </c>
      <c r="MN28" s="49" t="str">
        <f t="shared" si="59"/>
        <v/>
      </c>
      <c r="MO28" s="49" t="str">
        <f t="shared" si="59"/>
        <v/>
      </c>
      <c r="MP28" s="49" t="str">
        <f t="shared" si="59"/>
        <v/>
      </c>
      <c r="MQ28" s="49" t="str">
        <f t="shared" si="59"/>
        <v/>
      </c>
      <c r="MR28" s="49">
        <f t="shared" si="59"/>
        <v>43449</v>
      </c>
      <c r="MS28" s="49">
        <f t="shared" si="59"/>
        <v>43450</v>
      </c>
      <c r="MT28" s="49" t="str">
        <f t="shared" si="59"/>
        <v/>
      </c>
      <c r="MU28" s="49" t="str">
        <f t="shared" si="59"/>
        <v/>
      </c>
      <c r="MV28" s="49" t="str">
        <f t="shared" si="56"/>
        <v/>
      </c>
      <c r="MW28" s="49" t="str">
        <f t="shared" si="56"/>
        <v/>
      </c>
      <c r="MX28" s="49" t="str">
        <f t="shared" si="56"/>
        <v/>
      </c>
      <c r="MY28" s="49">
        <f t="shared" si="56"/>
        <v>43456</v>
      </c>
      <c r="MZ28" s="49">
        <f t="shared" si="56"/>
        <v>43457</v>
      </c>
      <c r="NA28" s="49" t="str">
        <f t="shared" si="56"/>
        <v/>
      </c>
      <c r="NB28" s="49" t="str">
        <f t="shared" si="56"/>
        <v/>
      </c>
      <c r="NC28" s="49" t="str">
        <f t="shared" si="56"/>
        <v/>
      </c>
      <c r="ND28" s="49" t="str">
        <f t="shared" si="56"/>
        <v/>
      </c>
      <c r="NE28" s="49" t="str">
        <f t="shared" si="56"/>
        <v/>
      </c>
      <c r="NF28" s="49">
        <f t="shared" si="56"/>
        <v>43463</v>
      </c>
      <c r="NG28" s="49">
        <f t="shared" si="56"/>
        <v>43464</v>
      </c>
      <c r="NH28" s="49" t="str">
        <f t="shared" si="56"/>
        <v/>
      </c>
      <c r="NI28" s="49" t="str">
        <f t="shared" si="56"/>
        <v/>
      </c>
      <c r="NJ28" s="49" t="str">
        <f t="shared" si="56"/>
        <v/>
      </c>
      <c r="NK28" s="49" t="str">
        <f t="shared" si="56"/>
        <v/>
      </c>
      <c r="NL28" s="49" t="str">
        <f t="shared" si="57"/>
        <v/>
      </c>
      <c r="NM28" s="49">
        <f t="shared" si="57"/>
        <v>43470</v>
      </c>
      <c r="NN28" s="49">
        <f t="shared" si="57"/>
        <v>43471</v>
      </c>
      <c r="NO28" s="49" t="str">
        <f t="shared" si="57"/>
        <v/>
      </c>
      <c r="NP28" s="49" t="str">
        <f t="shared" si="57"/>
        <v/>
      </c>
      <c r="NQ28" s="49" t="str">
        <f t="shared" si="57"/>
        <v/>
      </c>
      <c r="NR28" s="49" t="str">
        <f t="shared" si="57"/>
        <v/>
      </c>
      <c r="NS28" s="49" t="str">
        <f t="shared" si="57"/>
        <v/>
      </c>
      <c r="NT28" s="49">
        <f t="shared" si="57"/>
        <v>43477</v>
      </c>
      <c r="NU28" s="49">
        <f t="shared" si="57"/>
        <v>43478</v>
      </c>
      <c r="NV28" s="49" t="str">
        <f t="shared" si="58"/>
        <v/>
      </c>
      <c r="NW28" s="49" t="str">
        <f t="shared" si="58"/>
        <v/>
      </c>
      <c r="NX28" s="49" t="str">
        <f t="shared" si="58"/>
        <v/>
      </c>
      <c r="NY28" s="49" t="str">
        <f t="shared" si="58"/>
        <v/>
      </c>
      <c r="NZ28" s="49" t="str">
        <f t="shared" si="58"/>
        <v/>
      </c>
      <c r="OA28" s="49">
        <f t="shared" si="58"/>
        <v>43484</v>
      </c>
      <c r="OB28" s="49">
        <f t="shared" si="58"/>
        <v>43485</v>
      </c>
      <c r="OC28">
        <v>1</v>
      </c>
    </row>
    <row r="29" spans="1:393">
      <c r="A29" s="214" t="s">
        <v>210</v>
      </c>
      <c r="B29" s="12" t="s">
        <v>907</v>
      </c>
      <c r="C29" s="12" t="s">
        <v>41</v>
      </c>
      <c r="D29" s="12"/>
      <c r="E29" s="12"/>
      <c r="F29" s="12"/>
      <c r="H29" s="49" t="str">
        <f t="shared" si="73"/>
        <v/>
      </c>
      <c r="I29" s="49" t="str">
        <f t="shared" si="73"/>
        <v/>
      </c>
      <c r="J29" s="49" t="str">
        <f t="shared" si="73"/>
        <v/>
      </c>
      <c r="K29" s="49" t="str">
        <f t="shared" si="73"/>
        <v/>
      </c>
      <c r="L29" s="49" t="str">
        <f t="shared" si="73"/>
        <v/>
      </c>
      <c r="M29" s="49">
        <f t="shared" si="73"/>
        <v>43106</v>
      </c>
      <c r="N29" s="49">
        <f t="shared" si="73"/>
        <v>43107</v>
      </c>
      <c r="O29" s="49" t="str">
        <f t="shared" si="73"/>
        <v/>
      </c>
      <c r="P29" s="49" t="str">
        <f t="shared" si="73"/>
        <v/>
      </c>
      <c r="Q29" s="49" t="str">
        <f t="shared" si="73"/>
        <v/>
      </c>
      <c r="R29" s="49" t="str">
        <f t="shared" si="73"/>
        <v/>
      </c>
      <c r="S29" s="49" t="str">
        <f t="shared" si="73"/>
        <v/>
      </c>
      <c r="T29" s="49">
        <f t="shared" si="73"/>
        <v>43113</v>
      </c>
      <c r="U29" s="49">
        <f t="shared" si="73"/>
        <v>43114</v>
      </c>
      <c r="V29" s="49" t="str">
        <f t="shared" si="73"/>
        <v/>
      </c>
      <c r="W29" s="49" t="str">
        <f t="shared" si="73"/>
        <v/>
      </c>
      <c r="X29" s="49" t="str">
        <f t="shared" si="70"/>
        <v/>
      </c>
      <c r="Y29" s="49" t="str">
        <f t="shared" si="70"/>
        <v/>
      </c>
      <c r="Z29" s="49" t="str">
        <f t="shared" si="70"/>
        <v/>
      </c>
      <c r="AA29" s="49">
        <f t="shared" si="70"/>
        <v>43120</v>
      </c>
      <c r="AB29" s="49">
        <f t="shared" si="70"/>
        <v>43121</v>
      </c>
      <c r="AC29" s="49" t="str">
        <f t="shared" si="70"/>
        <v/>
      </c>
      <c r="AD29" s="49" t="str">
        <f t="shared" si="70"/>
        <v/>
      </c>
      <c r="AE29" s="49" t="str">
        <f t="shared" si="70"/>
        <v/>
      </c>
      <c r="AF29" s="49" t="str">
        <f t="shared" si="70"/>
        <v/>
      </c>
      <c r="AG29" s="49" t="str">
        <f t="shared" si="70"/>
        <v/>
      </c>
      <c r="AH29" s="49">
        <f t="shared" si="70"/>
        <v>43127</v>
      </c>
      <c r="AI29" s="49">
        <f t="shared" si="70"/>
        <v>43128</v>
      </c>
      <c r="AJ29" s="49" t="str">
        <f t="shared" si="74"/>
        <v/>
      </c>
      <c r="AK29" s="49" t="str">
        <f t="shared" si="74"/>
        <v/>
      </c>
      <c r="AL29" s="49" t="str">
        <f t="shared" si="74"/>
        <v/>
      </c>
      <c r="AM29" s="49" t="str">
        <f t="shared" si="74"/>
        <v/>
      </c>
      <c r="AN29" s="49" t="str">
        <f t="shared" si="74"/>
        <v/>
      </c>
      <c r="AO29" s="49">
        <f t="shared" si="74"/>
        <v>43134</v>
      </c>
      <c r="AP29" s="49">
        <f t="shared" si="74"/>
        <v>43135</v>
      </c>
      <c r="AQ29" s="49" t="str">
        <f t="shared" si="74"/>
        <v/>
      </c>
      <c r="AR29" s="49" t="str">
        <f t="shared" si="74"/>
        <v/>
      </c>
      <c r="AS29" s="49" t="str">
        <f t="shared" si="74"/>
        <v/>
      </c>
      <c r="AT29" s="49" t="str">
        <f t="shared" si="74"/>
        <v/>
      </c>
      <c r="AU29" s="49" t="str">
        <f t="shared" si="74"/>
        <v/>
      </c>
      <c r="AV29" s="49">
        <f t="shared" si="74"/>
        <v>43141</v>
      </c>
      <c r="AW29" s="49">
        <f t="shared" si="75"/>
        <v>43142</v>
      </c>
      <c r="AX29" s="49" t="str">
        <f t="shared" si="75"/>
        <v/>
      </c>
      <c r="AY29" s="49" t="str">
        <f t="shared" si="75"/>
        <v/>
      </c>
      <c r="AZ29" s="49" t="str">
        <f t="shared" si="75"/>
        <v/>
      </c>
      <c r="BA29" s="49" t="str">
        <f t="shared" si="75"/>
        <v/>
      </c>
      <c r="BB29" s="49" t="str">
        <f t="shared" si="75"/>
        <v/>
      </c>
      <c r="BC29" s="49">
        <f t="shared" si="75"/>
        <v>43148</v>
      </c>
      <c r="BD29" s="49">
        <f t="shared" si="75"/>
        <v>43149</v>
      </c>
      <c r="BE29" s="49" t="str">
        <f t="shared" si="75"/>
        <v/>
      </c>
      <c r="BF29" s="49" t="str">
        <f t="shared" si="75"/>
        <v/>
      </c>
      <c r="BG29" s="49" t="str">
        <f t="shared" si="75"/>
        <v/>
      </c>
      <c r="BH29" s="49" t="str">
        <f t="shared" si="75"/>
        <v/>
      </c>
      <c r="BI29" s="49" t="str">
        <f t="shared" si="75"/>
        <v/>
      </c>
      <c r="BJ29" s="49">
        <f t="shared" si="75"/>
        <v>43155</v>
      </c>
      <c r="BK29" s="49">
        <f t="shared" si="75"/>
        <v>43156</v>
      </c>
      <c r="BL29" s="49" t="str">
        <f t="shared" si="75"/>
        <v/>
      </c>
      <c r="BM29" s="49" t="str">
        <f t="shared" si="76"/>
        <v/>
      </c>
      <c r="BN29" s="49" t="str">
        <f t="shared" si="76"/>
        <v/>
      </c>
      <c r="BO29" s="49" t="str">
        <f t="shared" si="76"/>
        <v/>
      </c>
      <c r="BP29" s="49" t="str">
        <f t="shared" si="76"/>
        <v/>
      </c>
      <c r="BQ29" s="49">
        <f t="shared" si="76"/>
        <v>43162</v>
      </c>
      <c r="BR29" s="49">
        <f t="shared" si="76"/>
        <v>43163</v>
      </c>
      <c r="BS29" s="49" t="str">
        <f t="shared" si="34"/>
        <v/>
      </c>
      <c r="BT29" s="49" t="str">
        <f t="shared" si="77"/>
        <v/>
      </c>
      <c r="BU29" s="49" t="str">
        <f t="shared" si="77"/>
        <v/>
      </c>
      <c r="BV29" s="49" t="str">
        <f t="shared" si="77"/>
        <v/>
      </c>
      <c r="BW29" s="49" t="str">
        <f t="shared" si="77"/>
        <v/>
      </c>
      <c r="BX29" s="49">
        <f t="shared" si="77"/>
        <v>43169</v>
      </c>
      <c r="BY29" s="49">
        <f t="shared" si="77"/>
        <v>43170</v>
      </c>
      <c r="BZ29" s="49" t="str">
        <f t="shared" si="77"/>
        <v/>
      </c>
      <c r="CA29" s="49" t="str">
        <f t="shared" si="77"/>
        <v/>
      </c>
      <c r="CB29" s="49" t="str">
        <f t="shared" si="77"/>
        <v/>
      </c>
      <c r="CC29" s="49" t="str">
        <f t="shared" si="77"/>
        <v/>
      </c>
      <c r="CD29" s="49" t="str">
        <f t="shared" si="77"/>
        <v/>
      </c>
      <c r="CE29" s="49">
        <f t="shared" si="77"/>
        <v>43176</v>
      </c>
      <c r="CF29" s="49">
        <f t="shared" si="77"/>
        <v>43177</v>
      </c>
      <c r="CG29" s="49" t="str">
        <f t="shared" si="77"/>
        <v/>
      </c>
      <c r="CH29" s="49" t="str">
        <f t="shared" si="77"/>
        <v/>
      </c>
      <c r="CI29" s="49" t="str">
        <f t="shared" si="77"/>
        <v/>
      </c>
      <c r="CJ29" s="49" t="str">
        <f t="shared" si="72"/>
        <v/>
      </c>
      <c r="CK29" s="49" t="str">
        <f t="shared" si="72"/>
        <v/>
      </c>
      <c r="CL29" s="49">
        <f t="shared" si="72"/>
        <v>43183</v>
      </c>
      <c r="CM29" s="49">
        <f t="shared" si="72"/>
        <v>43184</v>
      </c>
      <c r="CN29" s="49" t="str">
        <f t="shared" si="72"/>
        <v/>
      </c>
      <c r="CO29" s="49" t="str">
        <f t="shared" si="72"/>
        <v/>
      </c>
      <c r="CP29" s="49" t="str">
        <f t="shared" si="72"/>
        <v/>
      </c>
      <c r="CQ29" s="49" t="str">
        <f t="shared" si="72"/>
        <v/>
      </c>
      <c r="CR29" s="49" t="str">
        <f t="shared" si="72"/>
        <v/>
      </c>
      <c r="CS29" s="49">
        <f t="shared" si="72"/>
        <v>43190</v>
      </c>
      <c r="CT29" s="49">
        <f t="shared" si="72"/>
        <v>43191</v>
      </c>
      <c r="CU29" s="49" t="str">
        <f t="shared" si="72"/>
        <v/>
      </c>
      <c r="CV29" s="49" t="str">
        <f t="shared" si="72"/>
        <v/>
      </c>
      <c r="CW29" s="49" t="str">
        <f t="shared" si="72"/>
        <v/>
      </c>
      <c r="CX29" s="49" t="str">
        <f t="shared" ref="CX29:DM31" si="81">IF(OR(CX$2=$B29,CX$2=$C29,CX$2=$D29,CX$2=$E29,CX$2=$F29),CX$1,"")</f>
        <v/>
      </c>
      <c r="CY29" s="49" t="str">
        <f t="shared" si="81"/>
        <v/>
      </c>
      <c r="CZ29" s="49">
        <f t="shared" si="81"/>
        <v>43197</v>
      </c>
      <c r="DA29" s="49">
        <f t="shared" si="81"/>
        <v>43198</v>
      </c>
      <c r="DB29" s="49" t="str">
        <f t="shared" si="81"/>
        <v/>
      </c>
      <c r="DC29" s="49" t="str">
        <f t="shared" si="81"/>
        <v/>
      </c>
      <c r="DD29" s="49" t="str">
        <f t="shared" si="81"/>
        <v/>
      </c>
      <c r="DE29" s="49" t="str">
        <f t="shared" si="81"/>
        <v/>
      </c>
      <c r="DF29" s="49" t="str">
        <f t="shared" si="81"/>
        <v/>
      </c>
      <c r="DG29" s="49">
        <f t="shared" si="81"/>
        <v>43204</v>
      </c>
      <c r="DH29" s="49">
        <f t="shared" si="81"/>
        <v>43205</v>
      </c>
      <c r="DI29" s="49" t="str">
        <f t="shared" si="81"/>
        <v/>
      </c>
      <c r="DJ29" s="49" t="str">
        <f t="shared" si="81"/>
        <v/>
      </c>
      <c r="DK29" s="49" t="str">
        <f t="shared" si="81"/>
        <v/>
      </c>
      <c r="DL29" s="49" t="str">
        <f t="shared" si="81"/>
        <v/>
      </c>
      <c r="DM29" s="49" t="str">
        <f t="shared" si="81"/>
        <v/>
      </c>
      <c r="DN29" s="49">
        <f t="shared" ref="DN29:EC31" si="82">IF(OR(DN$2=$B29,DN$2=$C29,DN$2=$D29,DN$2=$E29,DN$2=$F29),DN$1,"")</f>
        <v>43211</v>
      </c>
      <c r="DO29" s="49">
        <f t="shared" si="82"/>
        <v>43212</v>
      </c>
      <c r="DP29" s="49" t="str">
        <f t="shared" si="82"/>
        <v/>
      </c>
      <c r="DQ29" s="49" t="str">
        <f t="shared" si="82"/>
        <v/>
      </c>
      <c r="DR29" s="49" t="str">
        <f t="shared" si="82"/>
        <v/>
      </c>
      <c r="DS29" s="49" t="str">
        <f t="shared" si="82"/>
        <v/>
      </c>
      <c r="DT29" s="49" t="str">
        <f t="shared" si="82"/>
        <v/>
      </c>
      <c r="DU29" s="49">
        <f t="shared" si="82"/>
        <v>43218</v>
      </c>
      <c r="DV29" s="49">
        <f t="shared" si="82"/>
        <v>43219</v>
      </c>
      <c r="DW29" s="49" t="str">
        <f t="shared" si="82"/>
        <v/>
      </c>
      <c r="DX29" s="49" t="str">
        <f t="shared" si="82"/>
        <v/>
      </c>
      <c r="DY29" s="49" t="str">
        <f t="shared" si="82"/>
        <v/>
      </c>
      <c r="DZ29" s="49" t="str">
        <f t="shared" si="82"/>
        <v/>
      </c>
      <c r="EA29" s="49" t="str">
        <f t="shared" si="82"/>
        <v/>
      </c>
      <c r="EB29" s="49">
        <f t="shared" si="82"/>
        <v>43225</v>
      </c>
      <c r="EC29" s="49">
        <f t="shared" si="82"/>
        <v>43226</v>
      </c>
      <c r="ED29" s="49" t="str">
        <f t="shared" ref="ED29:ES31" si="83">IF(OR(ED$2=$B29,ED$2=$C29,ED$2=$D29,ED$2=$E29,ED$2=$F29),ED$1,"")</f>
        <v/>
      </c>
      <c r="EE29" s="49" t="str">
        <f t="shared" si="83"/>
        <v/>
      </c>
      <c r="EF29" s="49" t="str">
        <f t="shared" si="83"/>
        <v/>
      </c>
      <c r="EG29" s="49" t="str">
        <f t="shared" si="83"/>
        <v/>
      </c>
      <c r="EH29" s="49" t="str">
        <f t="shared" si="83"/>
        <v/>
      </c>
      <c r="EI29" s="49">
        <f t="shared" si="83"/>
        <v>43232</v>
      </c>
      <c r="EJ29" s="49">
        <f t="shared" si="83"/>
        <v>43233</v>
      </c>
      <c r="EK29" s="49" t="str">
        <f t="shared" si="83"/>
        <v/>
      </c>
      <c r="EL29" s="49" t="str">
        <f t="shared" si="83"/>
        <v/>
      </c>
      <c r="EM29" s="49" t="str">
        <f t="shared" si="83"/>
        <v/>
      </c>
      <c r="EN29" s="49" t="str">
        <f t="shared" si="83"/>
        <v/>
      </c>
      <c r="EO29" s="49" t="str">
        <f t="shared" si="83"/>
        <v/>
      </c>
      <c r="EP29" s="49">
        <f t="shared" si="83"/>
        <v>43239</v>
      </c>
      <c r="EQ29" s="49">
        <f t="shared" si="83"/>
        <v>43240</v>
      </c>
      <c r="ER29" s="49" t="str">
        <f t="shared" si="83"/>
        <v/>
      </c>
      <c r="ES29" s="49" t="str">
        <f t="shared" si="83"/>
        <v/>
      </c>
      <c r="ET29" s="49" t="str">
        <f t="shared" ref="ET29:FC31" si="84">IF(OR(ET$2=$B29,ET$2=$C29,ET$2=$D29,ET$2=$E29,ET$2=$F29),ET$1,"")</f>
        <v/>
      </c>
      <c r="EU29" s="49" t="str">
        <f t="shared" si="84"/>
        <v/>
      </c>
      <c r="EV29" s="49" t="str">
        <f t="shared" si="84"/>
        <v/>
      </c>
      <c r="EW29" s="49">
        <f t="shared" si="84"/>
        <v>43246</v>
      </c>
      <c r="EX29" s="49">
        <f t="shared" si="84"/>
        <v>43247</v>
      </c>
      <c r="EY29" s="49" t="str">
        <f t="shared" si="84"/>
        <v/>
      </c>
      <c r="EZ29" s="49" t="str">
        <f t="shared" si="84"/>
        <v/>
      </c>
      <c r="FA29" s="49" t="str">
        <f t="shared" si="84"/>
        <v/>
      </c>
      <c r="FB29" s="49" t="str">
        <f t="shared" si="84"/>
        <v/>
      </c>
      <c r="FC29" s="49" t="str">
        <f t="shared" si="84"/>
        <v/>
      </c>
      <c r="FD29" s="49">
        <f t="shared" si="64"/>
        <v>43253</v>
      </c>
      <c r="FE29" s="49">
        <f t="shared" si="64"/>
        <v>43254</v>
      </c>
      <c r="FF29" s="49" t="str">
        <f t="shared" si="64"/>
        <v/>
      </c>
      <c r="FG29" s="49" t="str">
        <f t="shared" si="64"/>
        <v/>
      </c>
      <c r="FH29" s="49" t="str">
        <f t="shared" si="64"/>
        <v/>
      </c>
      <c r="FI29" s="49" t="str">
        <f t="shared" si="64"/>
        <v/>
      </c>
      <c r="FJ29" s="49" t="str">
        <f t="shared" si="64"/>
        <v/>
      </c>
      <c r="FK29" s="49">
        <f t="shared" si="64"/>
        <v>43260</v>
      </c>
      <c r="FL29" s="49">
        <f t="shared" si="65"/>
        <v>43261</v>
      </c>
      <c r="FM29" s="49" t="str">
        <f t="shared" si="65"/>
        <v/>
      </c>
      <c r="FN29" s="49" t="str">
        <f t="shared" si="65"/>
        <v/>
      </c>
      <c r="FO29" s="49" t="str">
        <f t="shared" si="65"/>
        <v/>
      </c>
      <c r="FP29" s="49" t="str">
        <f t="shared" si="65"/>
        <v/>
      </c>
      <c r="FQ29" s="49" t="str">
        <f t="shared" si="65"/>
        <v/>
      </c>
      <c r="FR29" s="49">
        <f t="shared" si="65"/>
        <v>43267</v>
      </c>
      <c r="FS29" s="49">
        <f t="shared" si="65"/>
        <v>43268</v>
      </c>
      <c r="FT29" s="49" t="str">
        <f t="shared" si="65"/>
        <v/>
      </c>
      <c r="FU29" s="49" t="str">
        <f t="shared" si="65"/>
        <v/>
      </c>
      <c r="FV29" s="49" t="str">
        <f t="shared" si="65"/>
        <v/>
      </c>
      <c r="FW29" s="49" t="str">
        <f t="shared" si="65"/>
        <v/>
      </c>
      <c r="FX29" s="49" t="str">
        <f t="shared" si="65"/>
        <v/>
      </c>
      <c r="FY29" s="49">
        <f t="shared" si="65"/>
        <v>43274</v>
      </c>
      <c r="FZ29" s="49">
        <f t="shared" si="65"/>
        <v>43275</v>
      </c>
      <c r="GA29" s="49" t="str">
        <f t="shared" si="65"/>
        <v/>
      </c>
      <c r="GB29" s="49" t="str">
        <f t="shared" si="66"/>
        <v/>
      </c>
      <c r="GC29" s="49" t="str">
        <f t="shared" si="66"/>
        <v/>
      </c>
      <c r="GD29" s="49" t="str">
        <f t="shared" si="66"/>
        <v/>
      </c>
      <c r="GE29" s="49" t="str">
        <f t="shared" si="66"/>
        <v/>
      </c>
      <c r="GF29" s="49">
        <f t="shared" si="66"/>
        <v>43281</v>
      </c>
      <c r="GG29" s="49">
        <f t="shared" si="66"/>
        <v>43282</v>
      </c>
      <c r="GH29" s="49" t="str">
        <f t="shared" si="66"/>
        <v/>
      </c>
      <c r="GI29" s="49" t="str">
        <f t="shared" si="66"/>
        <v/>
      </c>
      <c r="GJ29" s="49" t="str">
        <f t="shared" si="66"/>
        <v/>
      </c>
      <c r="GK29" s="49" t="str">
        <f t="shared" si="60"/>
        <v/>
      </c>
      <c r="GL29" s="49" t="str">
        <f t="shared" si="60"/>
        <v/>
      </c>
      <c r="GM29" s="49">
        <f t="shared" si="60"/>
        <v>43288</v>
      </c>
      <c r="GN29" s="49">
        <f t="shared" si="60"/>
        <v>43289</v>
      </c>
      <c r="GO29" s="49" t="str">
        <f t="shared" si="60"/>
        <v/>
      </c>
      <c r="GP29" s="49" t="str">
        <f t="shared" si="60"/>
        <v/>
      </c>
      <c r="GQ29" s="49" t="str">
        <f t="shared" si="60"/>
        <v/>
      </c>
      <c r="GR29" s="49" t="str">
        <f t="shared" si="60"/>
        <v/>
      </c>
      <c r="GS29" s="49" t="str">
        <f t="shared" si="60"/>
        <v/>
      </c>
      <c r="GT29" s="49">
        <f t="shared" si="60"/>
        <v>43295</v>
      </c>
      <c r="GU29" s="49">
        <f t="shared" si="60"/>
        <v>43296</v>
      </c>
      <c r="GV29" s="49" t="str">
        <f t="shared" si="61"/>
        <v/>
      </c>
      <c r="GW29" s="49" t="str">
        <f t="shared" si="61"/>
        <v/>
      </c>
      <c r="GX29" s="49" t="str">
        <f t="shared" si="61"/>
        <v/>
      </c>
      <c r="GY29" s="49" t="str">
        <f t="shared" si="61"/>
        <v/>
      </c>
      <c r="GZ29" s="49" t="str">
        <f t="shared" si="61"/>
        <v/>
      </c>
      <c r="HA29" s="49">
        <f t="shared" si="61"/>
        <v>43302</v>
      </c>
      <c r="HB29" s="49">
        <f t="shared" si="61"/>
        <v>43303</v>
      </c>
      <c r="HC29" s="49" t="str">
        <f t="shared" si="61"/>
        <v/>
      </c>
      <c r="HD29" s="49" t="str">
        <f t="shared" si="61"/>
        <v/>
      </c>
      <c r="HE29" s="49" t="str">
        <f t="shared" si="61"/>
        <v/>
      </c>
      <c r="HF29" s="49" t="str">
        <f t="shared" si="61"/>
        <v/>
      </c>
      <c r="HG29" s="49" t="str">
        <f t="shared" si="61"/>
        <v/>
      </c>
      <c r="HH29" s="49">
        <f t="shared" si="61"/>
        <v>43309</v>
      </c>
      <c r="HI29" s="49">
        <f t="shared" si="61"/>
        <v>43310</v>
      </c>
      <c r="HJ29" s="49" t="str">
        <f t="shared" si="61"/>
        <v/>
      </c>
      <c r="HK29" s="49" t="str">
        <f t="shared" si="61"/>
        <v/>
      </c>
      <c r="HL29" s="49" t="str">
        <f t="shared" ref="HL29:IA31" si="85">IF(OR(HL$2=$B29,HL$2=$C29,HL$2=$D29,HL$2=$E29,HL$2=$F29),HL$1,"")</f>
        <v/>
      </c>
      <c r="HM29" s="49" t="str">
        <f t="shared" si="85"/>
        <v/>
      </c>
      <c r="HN29" s="49" t="str">
        <f t="shared" si="85"/>
        <v/>
      </c>
      <c r="HO29" s="49">
        <f t="shared" si="85"/>
        <v>43316</v>
      </c>
      <c r="HP29" s="49">
        <f t="shared" si="85"/>
        <v>43317</v>
      </c>
      <c r="HQ29" s="49" t="str">
        <f t="shared" si="85"/>
        <v/>
      </c>
      <c r="HR29" s="49" t="str">
        <f t="shared" si="85"/>
        <v/>
      </c>
      <c r="HS29" s="49" t="str">
        <f t="shared" si="85"/>
        <v/>
      </c>
      <c r="HT29" s="49" t="str">
        <f t="shared" si="85"/>
        <v/>
      </c>
      <c r="HU29" s="49" t="str">
        <f t="shared" si="85"/>
        <v/>
      </c>
      <c r="HV29" s="49">
        <f t="shared" si="85"/>
        <v>43323</v>
      </c>
      <c r="HW29" s="49">
        <f t="shared" si="85"/>
        <v>43324</v>
      </c>
      <c r="HX29" s="49" t="str">
        <f t="shared" si="85"/>
        <v/>
      </c>
      <c r="HY29" s="49" t="str">
        <f t="shared" si="85"/>
        <v/>
      </c>
      <c r="HZ29" s="49" t="str">
        <f t="shared" si="85"/>
        <v/>
      </c>
      <c r="IA29" s="49" t="str">
        <f t="shared" si="85"/>
        <v/>
      </c>
      <c r="IB29" s="49" t="str">
        <f t="shared" ref="IB29:IQ31" si="86">IF(OR(IB$2=$B29,IB$2=$C29,IB$2=$D29,IB$2=$E29,IB$2=$F29),IB$1,"")</f>
        <v/>
      </c>
      <c r="IC29" s="49">
        <f t="shared" si="86"/>
        <v>43330</v>
      </c>
      <c r="ID29" s="49">
        <f t="shared" si="86"/>
        <v>43331</v>
      </c>
      <c r="IE29" s="49" t="str">
        <f t="shared" si="86"/>
        <v/>
      </c>
      <c r="IF29" s="49" t="str">
        <f t="shared" si="86"/>
        <v/>
      </c>
      <c r="IG29" s="49" t="str">
        <f t="shared" si="86"/>
        <v/>
      </c>
      <c r="IH29" s="49" t="str">
        <f t="shared" si="86"/>
        <v/>
      </c>
      <c r="II29" s="49" t="str">
        <f t="shared" si="86"/>
        <v/>
      </c>
      <c r="IJ29" s="49">
        <f t="shared" si="86"/>
        <v>43337</v>
      </c>
      <c r="IK29" s="49">
        <f t="shared" si="86"/>
        <v>43338</v>
      </c>
      <c r="IL29" s="49" t="str">
        <f t="shared" si="86"/>
        <v/>
      </c>
      <c r="IM29" s="49" t="str">
        <f t="shared" si="86"/>
        <v/>
      </c>
      <c r="IN29" s="49" t="str">
        <f t="shared" si="86"/>
        <v/>
      </c>
      <c r="IO29" s="49" t="str">
        <f t="shared" si="86"/>
        <v/>
      </c>
      <c r="IP29" s="49" t="str">
        <f t="shared" si="86"/>
        <v/>
      </c>
      <c r="IQ29" s="49">
        <f t="shared" si="86"/>
        <v>43344</v>
      </c>
      <c r="IR29" s="49">
        <f t="shared" si="80"/>
        <v>43345</v>
      </c>
      <c r="IS29" s="49" t="str">
        <f t="shared" si="80"/>
        <v/>
      </c>
      <c r="IT29" s="49" t="str">
        <f t="shared" si="80"/>
        <v/>
      </c>
      <c r="IU29" s="49" t="str">
        <f t="shared" si="80"/>
        <v/>
      </c>
      <c r="IV29" s="49" t="str">
        <f t="shared" si="80"/>
        <v/>
      </c>
      <c r="IW29" s="49" t="str">
        <f t="shared" si="80"/>
        <v/>
      </c>
      <c r="IX29" s="49">
        <f t="shared" si="80"/>
        <v>43351</v>
      </c>
      <c r="IY29" s="49">
        <f t="shared" si="80"/>
        <v>43352</v>
      </c>
      <c r="IZ29" s="49" t="str">
        <f t="shared" si="80"/>
        <v/>
      </c>
      <c r="JA29" s="49" t="str">
        <f t="shared" si="80"/>
        <v/>
      </c>
      <c r="JB29" s="49" t="str">
        <f t="shared" si="80"/>
        <v/>
      </c>
      <c r="JC29" s="49" t="str">
        <f t="shared" si="80"/>
        <v/>
      </c>
      <c r="JD29" s="49" t="str">
        <f t="shared" ref="JD29:JS31" si="87">IF(OR(JD$2=$B29,JD$2=$C29,JD$2=$D29,JD$2=$E29,JD$2=$F29),JD$1,"")</f>
        <v/>
      </c>
      <c r="JE29" s="49">
        <f t="shared" si="87"/>
        <v>43358</v>
      </c>
      <c r="JF29" s="49">
        <f t="shared" si="87"/>
        <v>43359</v>
      </c>
      <c r="JG29" s="49" t="str">
        <f t="shared" si="87"/>
        <v/>
      </c>
      <c r="JH29" s="49" t="str">
        <f t="shared" si="87"/>
        <v/>
      </c>
      <c r="JI29" s="49" t="str">
        <f t="shared" si="87"/>
        <v/>
      </c>
      <c r="JJ29" s="49" t="str">
        <f t="shared" si="87"/>
        <v/>
      </c>
      <c r="JK29" s="49" t="str">
        <f t="shared" si="87"/>
        <v/>
      </c>
      <c r="JL29" s="49">
        <f t="shared" si="87"/>
        <v>43365</v>
      </c>
      <c r="JM29" s="49">
        <f t="shared" si="87"/>
        <v>43366</v>
      </c>
      <c r="JN29" s="49" t="str">
        <f t="shared" si="87"/>
        <v/>
      </c>
      <c r="JO29" s="49" t="str">
        <f t="shared" si="87"/>
        <v/>
      </c>
      <c r="JP29" s="49" t="str">
        <f t="shared" si="87"/>
        <v/>
      </c>
      <c r="JQ29" s="49" t="str">
        <f t="shared" si="87"/>
        <v/>
      </c>
      <c r="JR29" s="49" t="str">
        <f t="shared" si="87"/>
        <v/>
      </c>
      <c r="JS29" s="49">
        <f t="shared" si="87"/>
        <v>43372</v>
      </c>
      <c r="JT29" s="49">
        <f t="shared" ref="JQ29:KA31" si="88">IF(OR(JT$2=$B29,JT$2=$C29,JT$2=$D29,JT$2=$E29,JT$2=$F29),JT$1,"")</f>
        <v>43373</v>
      </c>
      <c r="JU29" s="49" t="str">
        <f t="shared" si="88"/>
        <v/>
      </c>
      <c r="JV29" s="49" t="str">
        <f t="shared" si="88"/>
        <v/>
      </c>
      <c r="JW29" s="49" t="str">
        <f t="shared" si="88"/>
        <v/>
      </c>
      <c r="JX29" s="49" t="str">
        <f t="shared" si="88"/>
        <v/>
      </c>
      <c r="JY29" s="49" t="str">
        <f t="shared" si="88"/>
        <v/>
      </c>
      <c r="JZ29" s="49">
        <f t="shared" si="88"/>
        <v>43379</v>
      </c>
      <c r="KA29" s="49">
        <f t="shared" si="88"/>
        <v>43380</v>
      </c>
      <c r="KB29" s="49" t="str">
        <f t="shared" si="67"/>
        <v/>
      </c>
      <c r="KC29" s="49" t="str">
        <f t="shared" si="67"/>
        <v/>
      </c>
      <c r="KD29" s="49" t="str">
        <f t="shared" si="67"/>
        <v/>
      </c>
      <c r="KE29" s="49" t="str">
        <f t="shared" si="67"/>
        <v/>
      </c>
      <c r="KF29" s="49" t="str">
        <f t="shared" si="67"/>
        <v/>
      </c>
      <c r="KG29" s="49">
        <f t="shared" si="67"/>
        <v>43386</v>
      </c>
      <c r="KH29" s="49">
        <f t="shared" si="67"/>
        <v>43387</v>
      </c>
      <c r="KI29" s="49" t="str">
        <f t="shared" si="67"/>
        <v/>
      </c>
      <c r="KJ29" s="49" t="str">
        <f t="shared" si="67"/>
        <v/>
      </c>
      <c r="KK29" s="49" t="str">
        <f t="shared" si="68"/>
        <v/>
      </c>
      <c r="KL29" s="49" t="str">
        <f t="shared" si="68"/>
        <v/>
      </c>
      <c r="KM29" s="49" t="str">
        <f t="shared" si="68"/>
        <v/>
      </c>
      <c r="KN29" s="49">
        <f t="shared" si="68"/>
        <v>43393</v>
      </c>
      <c r="KO29" s="49">
        <f t="shared" si="68"/>
        <v>43394</v>
      </c>
      <c r="KP29" s="49" t="str">
        <f t="shared" si="68"/>
        <v/>
      </c>
      <c r="KQ29" s="49" t="str">
        <f t="shared" si="68"/>
        <v/>
      </c>
      <c r="KR29" s="49" t="str">
        <f t="shared" si="68"/>
        <v/>
      </c>
      <c r="KS29" s="49" t="str">
        <f t="shared" si="68"/>
        <v/>
      </c>
      <c r="KT29" s="49" t="str">
        <f t="shared" si="68"/>
        <v/>
      </c>
      <c r="KU29" s="49">
        <f t="shared" si="68"/>
        <v>43400</v>
      </c>
      <c r="KV29" s="49">
        <f t="shared" si="68"/>
        <v>43401</v>
      </c>
      <c r="KW29" s="49" t="str">
        <f t="shared" si="68"/>
        <v/>
      </c>
      <c r="KX29" s="49" t="str">
        <f t="shared" si="68"/>
        <v/>
      </c>
      <c r="KY29" s="49" t="str">
        <f t="shared" si="68"/>
        <v/>
      </c>
      <c r="KZ29" s="49" t="str">
        <f t="shared" si="68"/>
        <v/>
      </c>
      <c r="LA29" s="49" t="str">
        <f t="shared" si="69"/>
        <v/>
      </c>
      <c r="LB29" s="49">
        <f t="shared" si="69"/>
        <v>43407</v>
      </c>
      <c r="LC29" s="49">
        <f t="shared" si="69"/>
        <v>43408</v>
      </c>
      <c r="LD29" s="49" t="str">
        <f t="shared" si="69"/>
        <v/>
      </c>
      <c r="LE29" s="49" t="str">
        <f t="shared" si="69"/>
        <v/>
      </c>
      <c r="LF29" s="49" t="str">
        <f t="shared" si="69"/>
        <v/>
      </c>
      <c r="LG29" s="49" t="str">
        <f t="shared" si="69"/>
        <v/>
      </c>
      <c r="LH29" s="49" t="str">
        <f t="shared" si="69"/>
        <v/>
      </c>
      <c r="LI29" s="49">
        <f t="shared" si="62"/>
        <v>43414</v>
      </c>
      <c r="LJ29" s="49">
        <f t="shared" si="62"/>
        <v>43415</v>
      </c>
      <c r="LK29" s="49" t="str">
        <f t="shared" si="62"/>
        <v/>
      </c>
      <c r="LL29" s="49" t="str">
        <f t="shared" si="62"/>
        <v/>
      </c>
      <c r="LM29" s="49" t="str">
        <f t="shared" si="62"/>
        <v/>
      </c>
      <c r="LN29" s="49" t="str">
        <f t="shared" si="62"/>
        <v/>
      </c>
      <c r="LO29" s="49" t="str">
        <f t="shared" si="62"/>
        <v/>
      </c>
      <c r="LP29" s="49">
        <f t="shared" si="62"/>
        <v>43421</v>
      </c>
      <c r="LQ29" s="49">
        <f t="shared" si="62"/>
        <v>43422</v>
      </c>
      <c r="LR29" s="49" t="str">
        <f t="shared" si="62"/>
        <v/>
      </c>
      <c r="LS29" s="49" t="str">
        <f t="shared" si="62"/>
        <v/>
      </c>
      <c r="LT29" s="49" t="str">
        <f t="shared" si="62"/>
        <v/>
      </c>
      <c r="LU29" s="49" t="str">
        <f t="shared" si="63"/>
        <v/>
      </c>
      <c r="LV29" s="49" t="str">
        <f t="shared" si="63"/>
        <v/>
      </c>
      <c r="LW29" s="49">
        <f t="shared" si="63"/>
        <v>43428</v>
      </c>
      <c r="LX29" s="49">
        <f t="shared" si="63"/>
        <v>43429</v>
      </c>
      <c r="LY29" s="49" t="str">
        <f t="shared" si="63"/>
        <v/>
      </c>
      <c r="LZ29" s="49" t="str">
        <f t="shared" si="63"/>
        <v/>
      </c>
      <c r="MA29" s="49" t="str">
        <f t="shared" si="63"/>
        <v/>
      </c>
      <c r="MB29" s="49" t="str">
        <f t="shared" si="63"/>
        <v/>
      </c>
      <c r="MC29" s="49" t="str">
        <f t="shared" si="63"/>
        <v/>
      </c>
      <c r="MD29" s="49">
        <f t="shared" si="63"/>
        <v>43435</v>
      </c>
      <c r="ME29" s="49">
        <f t="shared" si="63"/>
        <v>43436</v>
      </c>
      <c r="MF29" s="49" t="str">
        <f t="shared" si="63"/>
        <v/>
      </c>
      <c r="MG29" s="49" t="str">
        <f t="shared" si="63"/>
        <v/>
      </c>
      <c r="MH29" s="49" t="str">
        <f t="shared" si="63"/>
        <v/>
      </c>
      <c r="MI29" s="49" t="str">
        <f t="shared" si="63"/>
        <v/>
      </c>
      <c r="MJ29" s="49" t="str">
        <f t="shared" si="59"/>
        <v/>
      </c>
      <c r="MK29" s="49">
        <f t="shared" si="59"/>
        <v>43442</v>
      </c>
      <c r="ML29" s="49">
        <f t="shared" si="59"/>
        <v>43443</v>
      </c>
      <c r="MM29" s="49" t="str">
        <f t="shared" si="59"/>
        <v/>
      </c>
      <c r="MN29" s="49" t="str">
        <f t="shared" si="59"/>
        <v/>
      </c>
      <c r="MO29" s="49" t="str">
        <f t="shared" si="59"/>
        <v/>
      </c>
      <c r="MP29" s="49" t="str">
        <f t="shared" si="59"/>
        <v/>
      </c>
      <c r="MQ29" s="49" t="str">
        <f t="shared" si="59"/>
        <v/>
      </c>
      <c r="MR29" s="49">
        <f t="shared" si="59"/>
        <v>43449</v>
      </c>
      <c r="MS29" s="49">
        <f t="shared" si="59"/>
        <v>43450</v>
      </c>
      <c r="MT29" s="49" t="str">
        <f t="shared" si="59"/>
        <v/>
      </c>
      <c r="MU29" s="49" t="str">
        <f t="shared" si="59"/>
        <v/>
      </c>
      <c r="MV29" s="49" t="str">
        <f t="shared" si="56"/>
        <v/>
      </c>
      <c r="MW29" s="49" t="str">
        <f t="shared" si="56"/>
        <v/>
      </c>
      <c r="MX29" s="49" t="str">
        <f t="shared" si="56"/>
        <v/>
      </c>
      <c r="MY29" s="49">
        <f t="shared" si="56"/>
        <v>43456</v>
      </c>
      <c r="MZ29" s="49">
        <f t="shared" si="56"/>
        <v>43457</v>
      </c>
      <c r="NA29" s="49" t="str">
        <f t="shared" si="56"/>
        <v/>
      </c>
      <c r="NB29" s="49" t="str">
        <f t="shared" si="56"/>
        <v/>
      </c>
      <c r="NC29" s="49" t="str">
        <f t="shared" si="56"/>
        <v/>
      </c>
      <c r="ND29" s="49" t="str">
        <f t="shared" si="56"/>
        <v/>
      </c>
      <c r="NE29" s="49" t="str">
        <f t="shared" si="56"/>
        <v/>
      </c>
      <c r="NF29" s="49">
        <f t="shared" si="56"/>
        <v>43463</v>
      </c>
      <c r="NG29" s="49">
        <f t="shared" si="56"/>
        <v>43464</v>
      </c>
      <c r="NH29" s="49" t="str">
        <f t="shared" si="56"/>
        <v/>
      </c>
      <c r="NI29" s="49" t="str">
        <f t="shared" si="56"/>
        <v/>
      </c>
      <c r="NJ29" s="49" t="str">
        <f t="shared" si="56"/>
        <v/>
      </c>
      <c r="NK29" s="49" t="str">
        <f t="shared" ref="NK29:NT31" si="89">IF(OR(NK$2=$B29,NK$2=$C29,NK$2=$D29,NK$2=$E29,NK$2=$F29),NK$1,"")</f>
        <v/>
      </c>
      <c r="NL29" s="49" t="str">
        <f t="shared" si="89"/>
        <v/>
      </c>
      <c r="NM29" s="49">
        <f t="shared" si="89"/>
        <v>43470</v>
      </c>
      <c r="NN29" s="49">
        <f t="shared" si="89"/>
        <v>43471</v>
      </c>
      <c r="NO29" s="49" t="str">
        <f t="shared" si="89"/>
        <v/>
      </c>
      <c r="NP29" s="49" t="str">
        <f t="shared" si="89"/>
        <v/>
      </c>
      <c r="NQ29" s="49" t="str">
        <f t="shared" si="89"/>
        <v/>
      </c>
      <c r="NR29" s="49" t="str">
        <f t="shared" si="89"/>
        <v/>
      </c>
      <c r="NS29" s="49" t="str">
        <f t="shared" si="89"/>
        <v/>
      </c>
      <c r="NT29" s="49">
        <f t="shared" si="89"/>
        <v>43477</v>
      </c>
      <c r="NU29" s="49">
        <f t="shared" si="58"/>
        <v>43478</v>
      </c>
      <c r="NV29" s="49" t="str">
        <f t="shared" si="58"/>
        <v/>
      </c>
      <c r="NW29" s="49" t="str">
        <f t="shared" si="58"/>
        <v/>
      </c>
      <c r="NX29" s="49" t="str">
        <f t="shared" si="58"/>
        <v/>
      </c>
      <c r="NY29" s="49" t="str">
        <f t="shared" si="58"/>
        <v/>
      </c>
      <c r="NZ29" s="49" t="str">
        <f t="shared" si="58"/>
        <v/>
      </c>
      <c r="OA29" s="49">
        <f t="shared" si="58"/>
        <v>43484</v>
      </c>
      <c r="OB29" s="49">
        <f t="shared" si="58"/>
        <v>43485</v>
      </c>
      <c r="OC29">
        <v>1</v>
      </c>
    </row>
    <row r="30" spans="1:393">
      <c r="A30" s="214" t="s">
        <v>230</v>
      </c>
      <c r="B30" s="215" t="s">
        <v>230</v>
      </c>
      <c r="C30" s="12" t="s">
        <v>41</v>
      </c>
      <c r="D30" s="12" t="s">
        <v>228</v>
      </c>
      <c r="E30" s="12" t="s">
        <v>232</v>
      </c>
      <c r="F30" s="12"/>
      <c r="H30" s="49" t="str">
        <f t="shared" si="73"/>
        <v/>
      </c>
      <c r="I30" s="49">
        <f t="shared" si="73"/>
        <v>43102</v>
      </c>
      <c r="J30" s="49" t="str">
        <f t="shared" si="73"/>
        <v/>
      </c>
      <c r="K30" s="49">
        <f t="shared" si="73"/>
        <v>43104</v>
      </c>
      <c r="L30" s="49">
        <f t="shared" si="73"/>
        <v>43105</v>
      </c>
      <c r="M30" s="49" t="str">
        <f t="shared" si="73"/>
        <v/>
      </c>
      <c r="N30" s="49">
        <f t="shared" si="73"/>
        <v>43107</v>
      </c>
      <c r="O30" s="49" t="str">
        <f t="shared" si="73"/>
        <v/>
      </c>
      <c r="P30" s="49">
        <f t="shared" si="73"/>
        <v>43109</v>
      </c>
      <c r="Q30" s="49" t="str">
        <f t="shared" si="73"/>
        <v/>
      </c>
      <c r="R30" s="49">
        <f t="shared" si="73"/>
        <v>43111</v>
      </c>
      <c r="S30" s="49">
        <f t="shared" si="73"/>
        <v>43112</v>
      </c>
      <c r="T30" s="49" t="str">
        <f t="shared" si="73"/>
        <v/>
      </c>
      <c r="U30" s="49">
        <f t="shared" si="73"/>
        <v>43114</v>
      </c>
      <c r="V30" s="49" t="str">
        <f t="shared" si="73"/>
        <v/>
      </c>
      <c r="W30" s="49">
        <f t="shared" si="73"/>
        <v>43116</v>
      </c>
      <c r="X30" s="49" t="str">
        <f t="shared" si="70"/>
        <v/>
      </c>
      <c r="Y30" s="49">
        <f t="shared" si="70"/>
        <v>43118</v>
      </c>
      <c r="Z30" s="49">
        <f t="shared" si="70"/>
        <v>43119</v>
      </c>
      <c r="AA30" s="49" t="str">
        <f t="shared" si="70"/>
        <v/>
      </c>
      <c r="AB30" s="49">
        <f t="shared" si="70"/>
        <v>43121</v>
      </c>
      <c r="AC30" s="49" t="str">
        <f t="shared" si="70"/>
        <v/>
      </c>
      <c r="AD30" s="49">
        <f t="shared" si="70"/>
        <v>43123</v>
      </c>
      <c r="AE30" s="49" t="str">
        <f t="shared" si="70"/>
        <v/>
      </c>
      <c r="AF30" s="49">
        <f t="shared" si="70"/>
        <v>43125</v>
      </c>
      <c r="AG30" s="49">
        <f t="shared" si="70"/>
        <v>43126</v>
      </c>
      <c r="AH30" s="49" t="str">
        <f t="shared" si="70"/>
        <v/>
      </c>
      <c r="AI30" s="49">
        <f t="shared" si="70"/>
        <v>43128</v>
      </c>
      <c r="AJ30" s="49" t="str">
        <f t="shared" si="74"/>
        <v/>
      </c>
      <c r="AK30" s="49">
        <f t="shared" si="74"/>
        <v>43130</v>
      </c>
      <c r="AL30" s="49" t="str">
        <f t="shared" si="74"/>
        <v/>
      </c>
      <c r="AM30" s="49">
        <f t="shared" si="74"/>
        <v>43132</v>
      </c>
      <c r="AN30" s="49">
        <f t="shared" si="74"/>
        <v>43133</v>
      </c>
      <c r="AO30" s="49" t="str">
        <f t="shared" si="74"/>
        <v/>
      </c>
      <c r="AP30" s="49">
        <f t="shared" si="74"/>
        <v>43135</v>
      </c>
      <c r="AQ30" s="49" t="str">
        <f t="shared" si="74"/>
        <v/>
      </c>
      <c r="AR30" s="49">
        <f t="shared" si="74"/>
        <v>43137</v>
      </c>
      <c r="AS30" s="49" t="str">
        <f t="shared" si="74"/>
        <v/>
      </c>
      <c r="AT30" s="49">
        <f t="shared" si="74"/>
        <v>43139</v>
      </c>
      <c r="AU30" s="49">
        <f t="shared" si="74"/>
        <v>43140</v>
      </c>
      <c r="AV30" s="49" t="str">
        <f t="shared" si="74"/>
        <v/>
      </c>
      <c r="AW30" s="49">
        <f t="shared" si="75"/>
        <v>43142</v>
      </c>
      <c r="AX30" s="49" t="str">
        <f t="shared" si="75"/>
        <v/>
      </c>
      <c r="AY30" s="49">
        <f t="shared" si="75"/>
        <v>43144</v>
      </c>
      <c r="AZ30" s="49" t="str">
        <f t="shared" si="75"/>
        <v/>
      </c>
      <c r="BA30" s="49">
        <f t="shared" si="75"/>
        <v>43146</v>
      </c>
      <c r="BB30" s="49">
        <f t="shared" si="75"/>
        <v>43147</v>
      </c>
      <c r="BC30" s="49" t="str">
        <f t="shared" si="75"/>
        <v/>
      </c>
      <c r="BD30" s="49">
        <f t="shared" si="75"/>
        <v>43149</v>
      </c>
      <c r="BE30" s="49" t="str">
        <f t="shared" si="75"/>
        <v/>
      </c>
      <c r="BF30" s="49">
        <f t="shared" si="75"/>
        <v>43151</v>
      </c>
      <c r="BG30" s="49" t="str">
        <f t="shared" si="75"/>
        <v/>
      </c>
      <c r="BH30" s="49">
        <f t="shared" si="75"/>
        <v>43153</v>
      </c>
      <c r="BI30" s="49">
        <f t="shared" si="75"/>
        <v>43154</v>
      </c>
      <c r="BJ30" s="49" t="str">
        <f t="shared" si="75"/>
        <v/>
      </c>
      <c r="BK30" s="49">
        <f t="shared" si="75"/>
        <v>43156</v>
      </c>
      <c r="BL30" s="49" t="str">
        <f t="shared" si="75"/>
        <v/>
      </c>
      <c r="BM30" s="49">
        <f t="shared" si="76"/>
        <v>43158</v>
      </c>
      <c r="BN30" s="49" t="str">
        <f t="shared" si="76"/>
        <v/>
      </c>
      <c r="BO30" s="49">
        <f t="shared" si="76"/>
        <v>43160</v>
      </c>
      <c r="BP30" s="49">
        <f t="shared" si="76"/>
        <v>43161</v>
      </c>
      <c r="BQ30" s="49" t="str">
        <f t="shared" si="76"/>
        <v/>
      </c>
      <c r="BR30" s="49">
        <f t="shared" si="76"/>
        <v>43163</v>
      </c>
      <c r="BS30" s="49" t="str">
        <f t="shared" si="34"/>
        <v/>
      </c>
      <c r="BT30" s="49">
        <f t="shared" si="77"/>
        <v>43165</v>
      </c>
      <c r="BU30" s="49" t="str">
        <f t="shared" si="77"/>
        <v/>
      </c>
      <c r="BV30" s="49">
        <f t="shared" si="77"/>
        <v>43167</v>
      </c>
      <c r="BW30" s="49">
        <f t="shared" si="77"/>
        <v>43168</v>
      </c>
      <c r="BX30" s="49" t="str">
        <f t="shared" si="77"/>
        <v/>
      </c>
      <c r="BY30" s="49">
        <f t="shared" si="77"/>
        <v>43170</v>
      </c>
      <c r="BZ30" s="49" t="str">
        <f t="shared" si="77"/>
        <v/>
      </c>
      <c r="CA30" s="49">
        <f t="shared" si="77"/>
        <v>43172</v>
      </c>
      <c r="CB30" s="49" t="str">
        <f t="shared" si="77"/>
        <v/>
      </c>
      <c r="CC30" s="49">
        <f t="shared" si="77"/>
        <v>43174</v>
      </c>
      <c r="CD30" s="49">
        <f t="shared" si="77"/>
        <v>43175</v>
      </c>
      <c r="CE30" s="49" t="str">
        <f t="shared" si="77"/>
        <v/>
      </c>
      <c r="CF30" s="49">
        <f t="shared" si="77"/>
        <v>43177</v>
      </c>
      <c r="CG30" s="49" t="str">
        <f t="shared" si="77"/>
        <v/>
      </c>
      <c r="CH30" s="49">
        <f t="shared" si="77"/>
        <v>43179</v>
      </c>
      <c r="CI30" s="49" t="str">
        <f t="shared" si="77"/>
        <v/>
      </c>
      <c r="CJ30" s="49">
        <f t="shared" si="72"/>
        <v>43181</v>
      </c>
      <c r="CK30" s="49">
        <f t="shared" si="72"/>
        <v>43182</v>
      </c>
      <c r="CL30" s="49" t="str">
        <f t="shared" si="72"/>
        <v/>
      </c>
      <c r="CM30" s="49">
        <f t="shared" si="72"/>
        <v>43184</v>
      </c>
      <c r="CN30" s="49" t="str">
        <f t="shared" si="72"/>
        <v/>
      </c>
      <c r="CO30" s="49">
        <f t="shared" si="72"/>
        <v>43186</v>
      </c>
      <c r="CP30" s="49" t="str">
        <f t="shared" si="72"/>
        <v/>
      </c>
      <c r="CQ30" s="49">
        <f t="shared" si="72"/>
        <v>43188</v>
      </c>
      <c r="CR30" s="49">
        <f t="shared" si="72"/>
        <v>43189</v>
      </c>
      <c r="CS30" s="49" t="str">
        <f t="shared" si="72"/>
        <v/>
      </c>
      <c r="CT30" s="49">
        <f t="shared" si="72"/>
        <v>43191</v>
      </c>
      <c r="CU30" s="49" t="str">
        <f t="shared" si="72"/>
        <v/>
      </c>
      <c r="CV30" s="49">
        <f t="shared" si="72"/>
        <v>43193</v>
      </c>
      <c r="CW30" s="49" t="str">
        <f t="shared" si="72"/>
        <v/>
      </c>
      <c r="CX30" s="49">
        <f t="shared" si="81"/>
        <v>43195</v>
      </c>
      <c r="CY30" s="49">
        <f t="shared" si="81"/>
        <v>43196</v>
      </c>
      <c r="CZ30" s="49" t="str">
        <f t="shared" si="81"/>
        <v/>
      </c>
      <c r="DA30" s="49">
        <f t="shared" si="81"/>
        <v>43198</v>
      </c>
      <c r="DB30" s="49" t="str">
        <f t="shared" si="81"/>
        <v/>
      </c>
      <c r="DC30" s="49">
        <f t="shared" si="81"/>
        <v>43200</v>
      </c>
      <c r="DD30" s="49" t="str">
        <f t="shared" si="81"/>
        <v/>
      </c>
      <c r="DE30" s="49">
        <f t="shared" si="81"/>
        <v>43202</v>
      </c>
      <c r="DF30" s="49">
        <f t="shared" si="81"/>
        <v>43203</v>
      </c>
      <c r="DG30" s="49" t="str">
        <f t="shared" si="81"/>
        <v/>
      </c>
      <c r="DH30" s="49">
        <f t="shared" si="81"/>
        <v>43205</v>
      </c>
      <c r="DI30" s="49" t="str">
        <f t="shared" si="81"/>
        <v/>
      </c>
      <c r="DJ30" s="49">
        <f t="shared" si="81"/>
        <v>43207</v>
      </c>
      <c r="DK30" s="49" t="str">
        <f t="shared" si="81"/>
        <v/>
      </c>
      <c r="DL30" s="49">
        <f t="shared" si="81"/>
        <v>43209</v>
      </c>
      <c r="DM30" s="49">
        <f t="shared" si="81"/>
        <v>43210</v>
      </c>
      <c r="DN30" s="49" t="str">
        <f t="shared" si="82"/>
        <v/>
      </c>
      <c r="DO30" s="49">
        <f t="shared" si="82"/>
        <v>43212</v>
      </c>
      <c r="DP30" s="49" t="str">
        <f t="shared" si="82"/>
        <v/>
      </c>
      <c r="DQ30" s="49">
        <f t="shared" si="82"/>
        <v>43214</v>
      </c>
      <c r="DR30" s="49" t="str">
        <f t="shared" si="82"/>
        <v/>
      </c>
      <c r="DS30" s="49">
        <f t="shared" si="82"/>
        <v>43216</v>
      </c>
      <c r="DT30" s="49">
        <f t="shared" si="82"/>
        <v>43217</v>
      </c>
      <c r="DU30" s="49" t="str">
        <f t="shared" si="82"/>
        <v/>
      </c>
      <c r="DV30" s="49">
        <f t="shared" si="82"/>
        <v>43219</v>
      </c>
      <c r="DW30" s="49" t="str">
        <f t="shared" si="82"/>
        <v/>
      </c>
      <c r="DX30" s="49">
        <f t="shared" si="82"/>
        <v>43221</v>
      </c>
      <c r="DY30" s="49" t="str">
        <f t="shared" si="82"/>
        <v/>
      </c>
      <c r="DZ30" s="49">
        <f t="shared" si="82"/>
        <v>43223</v>
      </c>
      <c r="EA30" s="49">
        <f t="shared" si="82"/>
        <v>43224</v>
      </c>
      <c r="EB30" s="49" t="str">
        <f t="shared" si="82"/>
        <v/>
      </c>
      <c r="EC30" s="49">
        <f t="shared" si="82"/>
        <v>43226</v>
      </c>
      <c r="ED30" s="49" t="str">
        <f t="shared" si="83"/>
        <v/>
      </c>
      <c r="EE30" s="49">
        <f t="shared" si="83"/>
        <v>43228</v>
      </c>
      <c r="EF30" s="49" t="str">
        <f t="shared" si="83"/>
        <v/>
      </c>
      <c r="EG30" s="49">
        <f t="shared" si="83"/>
        <v>43230</v>
      </c>
      <c r="EH30" s="49">
        <f t="shared" si="83"/>
        <v>43231</v>
      </c>
      <c r="EI30" s="49" t="str">
        <f t="shared" si="83"/>
        <v/>
      </c>
      <c r="EJ30" s="49">
        <f t="shared" si="83"/>
        <v>43233</v>
      </c>
      <c r="EK30" s="49" t="str">
        <f t="shared" si="83"/>
        <v/>
      </c>
      <c r="EL30" s="49">
        <f t="shared" si="83"/>
        <v>43235</v>
      </c>
      <c r="EM30" s="49" t="str">
        <f t="shared" si="83"/>
        <v/>
      </c>
      <c r="EN30" s="49">
        <f t="shared" si="83"/>
        <v>43237</v>
      </c>
      <c r="EO30" s="49">
        <f t="shared" si="83"/>
        <v>43238</v>
      </c>
      <c r="EP30" s="49" t="str">
        <f t="shared" si="83"/>
        <v/>
      </c>
      <c r="EQ30" s="49">
        <f t="shared" si="83"/>
        <v>43240</v>
      </c>
      <c r="ER30" s="49" t="str">
        <f t="shared" si="83"/>
        <v/>
      </c>
      <c r="ES30" s="49">
        <f t="shared" si="83"/>
        <v>43242</v>
      </c>
      <c r="ET30" s="49" t="str">
        <f t="shared" si="84"/>
        <v/>
      </c>
      <c r="EU30" s="49">
        <f t="shared" si="84"/>
        <v>43244</v>
      </c>
      <c r="EV30" s="49">
        <f t="shared" si="84"/>
        <v>43245</v>
      </c>
      <c r="EW30" s="49" t="str">
        <f t="shared" si="84"/>
        <v/>
      </c>
      <c r="EX30" s="49">
        <f t="shared" si="84"/>
        <v>43247</v>
      </c>
      <c r="EY30" s="49" t="str">
        <f t="shared" si="84"/>
        <v/>
      </c>
      <c r="EZ30" s="49">
        <f t="shared" si="84"/>
        <v>43249</v>
      </c>
      <c r="FA30" s="49" t="str">
        <f t="shared" si="84"/>
        <v/>
      </c>
      <c r="FB30" s="49">
        <f t="shared" si="84"/>
        <v>43251</v>
      </c>
      <c r="FC30" s="49">
        <f t="shared" si="84"/>
        <v>43252</v>
      </c>
      <c r="FD30" s="49" t="str">
        <f t="shared" si="64"/>
        <v/>
      </c>
      <c r="FE30" s="49">
        <f t="shared" si="64"/>
        <v>43254</v>
      </c>
      <c r="FF30" s="49" t="str">
        <f t="shared" si="64"/>
        <v/>
      </c>
      <c r="FG30" s="49">
        <f t="shared" si="64"/>
        <v>43256</v>
      </c>
      <c r="FH30" s="49" t="str">
        <f t="shared" si="64"/>
        <v/>
      </c>
      <c r="FI30" s="49">
        <f t="shared" si="64"/>
        <v>43258</v>
      </c>
      <c r="FJ30" s="49">
        <f t="shared" si="64"/>
        <v>43259</v>
      </c>
      <c r="FK30" s="49" t="str">
        <f t="shared" si="64"/>
        <v/>
      </c>
      <c r="FL30" s="49">
        <f t="shared" si="65"/>
        <v>43261</v>
      </c>
      <c r="FM30" s="49" t="str">
        <f t="shared" si="65"/>
        <v/>
      </c>
      <c r="FN30" s="49">
        <f t="shared" si="65"/>
        <v>43263</v>
      </c>
      <c r="FO30" s="49" t="str">
        <f t="shared" si="65"/>
        <v/>
      </c>
      <c r="FP30" s="49">
        <f t="shared" si="65"/>
        <v>43265</v>
      </c>
      <c r="FQ30" s="49">
        <f t="shared" si="65"/>
        <v>43266</v>
      </c>
      <c r="FR30" s="49" t="str">
        <f t="shared" si="65"/>
        <v/>
      </c>
      <c r="FS30" s="49">
        <f t="shared" si="65"/>
        <v>43268</v>
      </c>
      <c r="FT30" s="49" t="str">
        <f t="shared" si="65"/>
        <v/>
      </c>
      <c r="FU30" s="49">
        <f t="shared" si="65"/>
        <v>43270</v>
      </c>
      <c r="FV30" s="49" t="str">
        <f t="shared" si="65"/>
        <v/>
      </c>
      <c r="FW30" s="49">
        <f t="shared" si="65"/>
        <v>43272</v>
      </c>
      <c r="FX30" s="49">
        <f t="shared" si="65"/>
        <v>43273</v>
      </c>
      <c r="FY30" s="49" t="str">
        <f t="shared" si="65"/>
        <v/>
      </c>
      <c r="FZ30" s="49">
        <f t="shared" si="65"/>
        <v>43275</v>
      </c>
      <c r="GA30" s="49" t="str">
        <f t="shared" si="65"/>
        <v/>
      </c>
      <c r="GB30" s="49">
        <f t="shared" si="66"/>
        <v>43277</v>
      </c>
      <c r="GC30" s="49" t="str">
        <f t="shared" si="66"/>
        <v/>
      </c>
      <c r="GD30" s="49">
        <f t="shared" si="66"/>
        <v>43279</v>
      </c>
      <c r="GE30" s="49">
        <f t="shared" si="66"/>
        <v>43280</v>
      </c>
      <c r="GF30" s="49" t="str">
        <f t="shared" si="66"/>
        <v/>
      </c>
      <c r="GG30" s="49">
        <f t="shared" si="66"/>
        <v>43282</v>
      </c>
      <c r="GH30" s="49" t="str">
        <f t="shared" si="66"/>
        <v/>
      </c>
      <c r="GI30" s="49">
        <f t="shared" si="66"/>
        <v>43284</v>
      </c>
      <c r="GJ30" s="49" t="str">
        <f t="shared" si="66"/>
        <v/>
      </c>
      <c r="GK30" s="49">
        <f t="shared" si="60"/>
        <v>43286</v>
      </c>
      <c r="GL30" s="49">
        <f t="shared" si="60"/>
        <v>43287</v>
      </c>
      <c r="GM30" s="49" t="str">
        <f t="shared" si="60"/>
        <v/>
      </c>
      <c r="GN30" s="49">
        <f t="shared" si="60"/>
        <v>43289</v>
      </c>
      <c r="GO30" s="49" t="str">
        <f t="shared" si="60"/>
        <v/>
      </c>
      <c r="GP30" s="49">
        <f t="shared" si="60"/>
        <v>43291</v>
      </c>
      <c r="GQ30" s="49" t="str">
        <f t="shared" si="60"/>
        <v/>
      </c>
      <c r="GR30" s="49">
        <f t="shared" si="60"/>
        <v>43293</v>
      </c>
      <c r="GS30" s="49">
        <f t="shared" si="60"/>
        <v>43294</v>
      </c>
      <c r="GT30" s="49" t="str">
        <f t="shared" si="60"/>
        <v/>
      </c>
      <c r="GU30" s="49">
        <f t="shared" si="60"/>
        <v>43296</v>
      </c>
      <c r="GV30" s="49" t="str">
        <f t="shared" si="61"/>
        <v/>
      </c>
      <c r="GW30" s="49">
        <f t="shared" si="61"/>
        <v>43298</v>
      </c>
      <c r="GX30" s="49" t="str">
        <f t="shared" si="61"/>
        <v/>
      </c>
      <c r="GY30" s="49">
        <f t="shared" si="61"/>
        <v>43300</v>
      </c>
      <c r="GZ30" s="49">
        <f t="shared" si="61"/>
        <v>43301</v>
      </c>
      <c r="HA30" s="49" t="str">
        <f t="shared" si="61"/>
        <v/>
      </c>
      <c r="HB30" s="49">
        <f t="shared" si="61"/>
        <v>43303</v>
      </c>
      <c r="HC30" s="49" t="str">
        <f t="shared" si="61"/>
        <v/>
      </c>
      <c r="HD30" s="49">
        <f t="shared" si="61"/>
        <v>43305</v>
      </c>
      <c r="HE30" s="49" t="str">
        <f t="shared" si="61"/>
        <v/>
      </c>
      <c r="HF30" s="49">
        <f t="shared" si="61"/>
        <v>43307</v>
      </c>
      <c r="HG30" s="49">
        <f t="shared" si="61"/>
        <v>43308</v>
      </c>
      <c r="HH30" s="49" t="str">
        <f t="shared" si="61"/>
        <v/>
      </c>
      <c r="HI30" s="49">
        <f t="shared" si="61"/>
        <v>43310</v>
      </c>
      <c r="HJ30" s="49" t="str">
        <f t="shared" si="61"/>
        <v/>
      </c>
      <c r="HK30" s="49">
        <f t="shared" si="61"/>
        <v>43312</v>
      </c>
      <c r="HL30" s="49" t="str">
        <f t="shared" si="85"/>
        <v/>
      </c>
      <c r="HM30" s="49">
        <f t="shared" si="85"/>
        <v>43314</v>
      </c>
      <c r="HN30" s="49">
        <f t="shared" si="85"/>
        <v>43315</v>
      </c>
      <c r="HO30" s="49" t="str">
        <f t="shared" si="85"/>
        <v/>
      </c>
      <c r="HP30" s="49">
        <f t="shared" si="85"/>
        <v>43317</v>
      </c>
      <c r="HQ30" s="49" t="str">
        <f t="shared" si="85"/>
        <v/>
      </c>
      <c r="HR30" s="49">
        <f t="shared" si="85"/>
        <v>43319</v>
      </c>
      <c r="HS30" s="49" t="str">
        <f t="shared" si="85"/>
        <v/>
      </c>
      <c r="HT30" s="49">
        <f t="shared" si="85"/>
        <v>43321</v>
      </c>
      <c r="HU30" s="49">
        <f t="shared" si="85"/>
        <v>43322</v>
      </c>
      <c r="HV30" s="49" t="str">
        <f t="shared" si="85"/>
        <v/>
      </c>
      <c r="HW30" s="49">
        <f t="shared" si="85"/>
        <v>43324</v>
      </c>
      <c r="HX30" s="49" t="str">
        <f t="shared" si="85"/>
        <v/>
      </c>
      <c r="HY30" s="49">
        <f t="shared" si="85"/>
        <v>43326</v>
      </c>
      <c r="HZ30" s="49" t="str">
        <f t="shared" si="85"/>
        <v/>
      </c>
      <c r="IA30" s="49">
        <f t="shared" si="85"/>
        <v>43328</v>
      </c>
      <c r="IB30" s="49">
        <f t="shared" si="86"/>
        <v>43329</v>
      </c>
      <c r="IC30" s="49" t="str">
        <f t="shared" si="86"/>
        <v/>
      </c>
      <c r="ID30" s="49">
        <f t="shared" si="86"/>
        <v>43331</v>
      </c>
      <c r="IE30" s="49" t="str">
        <f t="shared" si="86"/>
        <v/>
      </c>
      <c r="IF30" s="49">
        <f t="shared" si="86"/>
        <v>43333</v>
      </c>
      <c r="IG30" s="49" t="str">
        <f t="shared" si="86"/>
        <v/>
      </c>
      <c r="IH30" s="49">
        <f t="shared" si="86"/>
        <v>43335</v>
      </c>
      <c r="II30" s="49">
        <f t="shared" si="86"/>
        <v>43336</v>
      </c>
      <c r="IJ30" s="49" t="str">
        <f t="shared" si="86"/>
        <v/>
      </c>
      <c r="IK30" s="49">
        <f t="shared" si="86"/>
        <v>43338</v>
      </c>
      <c r="IL30" s="49" t="str">
        <f t="shared" si="86"/>
        <v/>
      </c>
      <c r="IM30" s="49">
        <f t="shared" si="86"/>
        <v>43340</v>
      </c>
      <c r="IN30" s="49" t="str">
        <f t="shared" si="86"/>
        <v/>
      </c>
      <c r="IO30" s="49">
        <f t="shared" si="86"/>
        <v>43342</v>
      </c>
      <c r="IP30" s="49">
        <f t="shared" si="86"/>
        <v>43343</v>
      </c>
      <c r="IQ30" s="49" t="str">
        <f t="shared" si="86"/>
        <v/>
      </c>
      <c r="IR30" s="49">
        <f t="shared" si="80"/>
        <v>43345</v>
      </c>
      <c r="IS30" s="49" t="str">
        <f t="shared" si="80"/>
        <v/>
      </c>
      <c r="IT30" s="49">
        <f t="shared" si="80"/>
        <v>43347</v>
      </c>
      <c r="IU30" s="49" t="str">
        <f t="shared" si="80"/>
        <v/>
      </c>
      <c r="IV30" s="49">
        <f t="shared" si="80"/>
        <v>43349</v>
      </c>
      <c r="IW30" s="49">
        <f t="shared" si="80"/>
        <v>43350</v>
      </c>
      <c r="IX30" s="49" t="str">
        <f t="shared" si="80"/>
        <v/>
      </c>
      <c r="IY30" s="49">
        <f t="shared" si="80"/>
        <v>43352</v>
      </c>
      <c r="IZ30" s="49" t="str">
        <f t="shared" si="80"/>
        <v/>
      </c>
      <c r="JA30" s="49">
        <f t="shared" si="80"/>
        <v>43354</v>
      </c>
      <c r="JB30" s="49" t="str">
        <f t="shared" si="80"/>
        <v/>
      </c>
      <c r="JC30" s="49">
        <f t="shared" si="80"/>
        <v>43356</v>
      </c>
      <c r="JD30" s="49">
        <f t="shared" si="87"/>
        <v>43357</v>
      </c>
      <c r="JE30" s="49" t="str">
        <f t="shared" si="87"/>
        <v/>
      </c>
      <c r="JF30" s="49">
        <f t="shared" si="87"/>
        <v>43359</v>
      </c>
      <c r="JG30" s="49" t="str">
        <f t="shared" si="87"/>
        <v/>
      </c>
      <c r="JH30" s="49">
        <f t="shared" si="87"/>
        <v>43361</v>
      </c>
      <c r="JI30" s="49" t="str">
        <f t="shared" si="87"/>
        <v/>
      </c>
      <c r="JJ30" s="49">
        <f t="shared" si="87"/>
        <v>43363</v>
      </c>
      <c r="JK30" s="49">
        <f t="shared" si="87"/>
        <v>43364</v>
      </c>
      <c r="JL30" s="49" t="str">
        <f t="shared" si="87"/>
        <v/>
      </c>
      <c r="JM30" s="49">
        <f t="shared" si="87"/>
        <v>43366</v>
      </c>
      <c r="JN30" s="49" t="str">
        <f t="shared" si="87"/>
        <v/>
      </c>
      <c r="JO30" s="49">
        <f t="shared" si="87"/>
        <v>43368</v>
      </c>
      <c r="JP30" s="49" t="str">
        <f t="shared" si="87"/>
        <v/>
      </c>
      <c r="JQ30" s="49">
        <f t="shared" si="88"/>
        <v>43370</v>
      </c>
      <c r="JR30" s="49">
        <f t="shared" si="88"/>
        <v>43371</v>
      </c>
      <c r="JS30" s="49" t="str">
        <f t="shared" si="88"/>
        <v/>
      </c>
      <c r="JT30" s="49">
        <f t="shared" si="88"/>
        <v>43373</v>
      </c>
      <c r="JU30" s="49" t="str">
        <f t="shared" si="88"/>
        <v/>
      </c>
      <c r="JV30" s="49">
        <f t="shared" si="88"/>
        <v>43375</v>
      </c>
      <c r="JW30" s="49" t="str">
        <f t="shared" si="88"/>
        <v/>
      </c>
      <c r="JX30" s="49">
        <f t="shared" si="88"/>
        <v>43377</v>
      </c>
      <c r="JY30" s="49">
        <f t="shared" si="88"/>
        <v>43378</v>
      </c>
      <c r="JZ30" s="49" t="str">
        <f t="shared" si="88"/>
        <v/>
      </c>
      <c r="KA30" s="49">
        <f t="shared" si="88"/>
        <v>43380</v>
      </c>
      <c r="KB30" s="49" t="str">
        <f t="shared" si="67"/>
        <v/>
      </c>
      <c r="KC30" s="49">
        <f t="shared" si="67"/>
        <v>43382</v>
      </c>
      <c r="KD30" s="49" t="str">
        <f t="shared" si="67"/>
        <v/>
      </c>
      <c r="KE30" s="49">
        <f t="shared" si="67"/>
        <v>43384</v>
      </c>
      <c r="KF30" s="49">
        <f t="shared" si="67"/>
        <v>43385</v>
      </c>
      <c r="KG30" s="49" t="str">
        <f t="shared" si="67"/>
        <v/>
      </c>
      <c r="KH30" s="49">
        <f t="shared" si="67"/>
        <v>43387</v>
      </c>
      <c r="KI30" s="49" t="str">
        <f t="shared" si="67"/>
        <v/>
      </c>
      <c r="KJ30" s="49">
        <f t="shared" si="67"/>
        <v>43389</v>
      </c>
      <c r="KK30" s="49" t="str">
        <f t="shared" si="68"/>
        <v/>
      </c>
      <c r="KL30" s="49">
        <f t="shared" si="68"/>
        <v>43391</v>
      </c>
      <c r="KM30" s="49">
        <f t="shared" si="68"/>
        <v>43392</v>
      </c>
      <c r="KN30" s="49" t="str">
        <f t="shared" si="68"/>
        <v/>
      </c>
      <c r="KO30" s="49">
        <f t="shared" si="68"/>
        <v>43394</v>
      </c>
      <c r="KP30" s="49" t="str">
        <f t="shared" si="68"/>
        <v/>
      </c>
      <c r="KQ30" s="49">
        <f t="shared" si="68"/>
        <v>43396</v>
      </c>
      <c r="KR30" s="49" t="str">
        <f t="shared" si="68"/>
        <v/>
      </c>
      <c r="KS30" s="49">
        <f t="shared" si="68"/>
        <v>43398</v>
      </c>
      <c r="KT30" s="49">
        <f t="shared" si="68"/>
        <v>43399</v>
      </c>
      <c r="KU30" s="49" t="str">
        <f t="shared" si="68"/>
        <v/>
      </c>
      <c r="KV30" s="49">
        <f t="shared" si="68"/>
        <v>43401</v>
      </c>
      <c r="KW30" s="49" t="str">
        <f t="shared" si="68"/>
        <v/>
      </c>
      <c r="KX30" s="49">
        <f t="shared" si="68"/>
        <v>43403</v>
      </c>
      <c r="KY30" s="49" t="str">
        <f t="shared" si="68"/>
        <v/>
      </c>
      <c r="KZ30" s="49">
        <f t="shared" si="68"/>
        <v>43405</v>
      </c>
      <c r="LA30" s="49">
        <f t="shared" si="69"/>
        <v>43406</v>
      </c>
      <c r="LB30" s="49" t="str">
        <f t="shared" si="69"/>
        <v/>
      </c>
      <c r="LC30" s="49">
        <f t="shared" si="69"/>
        <v>43408</v>
      </c>
      <c r="LD30" s="49" t="str">
        <f t="shared" si="69"/>
        <v/>
      </c>
      <c r="LE30" s="49">
        <f t="shared" si="69"/>
        <v>43410</v>
      </c>
      <c r="LF30" s="49" t="str">
        <f t="shared" si="69"/>
        <v/>
      </c>
      <c r="LG30" s="49">
        <f t="shared" si="69"/>
        <v>43412</v>
      </c>
      <c r="LH30" s="49">
        <f t="shared" si="69"/>
        <v>43413</v>
      </c>
      <c r="LI30" s="49" t="str">
        <f t="shared" si="62"/>
        <v/>
      </c>
      <c r="LJ30" s="49">
        <f t="shared" si="62"/>
        <v>43415</v>
      </c>
      <c r="LK30" s="49" t="str">
        <f t="shared" si="62"/>
        <v/>
      </c>
      <c r="LL30" s="49">
        <f t="shared" si="62"/>
        <v>43417</v>
      </c>
      <c r="LM30" s="49" t="str">
        <f t="shared" si="62"/>
        <v/>
      </c>
      <c r="LN30" s="49">
        <f t="shared" si="62"/>
        <v>43419</v>
      </c>
      <c r="LO30" s="49">
        <f t="shared" si="62"/>
        <v>43420</v>
      </c>
      <c r="LP30" s="49" t="str">
        <f t="shared" si="62"/>
        <v/>
      </c>
      <c r="LQ30" s="49">
        <f t="shared" si="62"/>
        <v>43422</v>
      </c>
      <c r="LR30" s="49" t="str">
        <f t="shared" si="62"/>
        <v/>
      </c>
      <c r="LS30" s="49">
        <f t="shared" si="62"/>
        <v>43424</v>
      </c>
      <c r="LT30" s="49" t="str">
        <f t="shared" si="62"/>
        <v/>
      </c>
      <c r="LU30" s="49">
        <f t="shared" si="63"/>
        <v>43426</v>
      </c>
      <c r="LV30" s="49">
        <f t="shared" si="63"/>
        <v>43427</v>
      </c>
      <c r="LW30" s="49" t="str">
        <f t="shared" si="63"/>
        <v/>
      </c>
      <c r="LX30" s="49">
        <f t="shared" si="63"/>
        <v>43429</v>
      </c>
      <c r="LY30" s="49" t="str">
        <f t="shared" si="63"/>
        <v/>
      </c>
      <c r="LZ30" s="49">
        <f t="shared" si="63"/>
        <v>43431</v>
      </c>
      <c r="MA30" s="49" t="str">
        <f t="shared" si="63"/>
        <v/>
      </c>
      <c r="MB30" s="49">
        <f t="shared" si="63"/>
        <v>43433</v>
      </c>
      <c r="MC30" s="49">
        <f t="shared" si="63"/>
        <v>43434</v>
      </c>
      <c r="MD30" s="49" t="str">
        <f t="shared" si="63"/>
        <v/>
      </c>
      <c r="ME30" s="49">
        <f t="shared" si="63"/>
        <v>43436</v>
      </c>
      <c r="MF30" s="49" t="str">
        <f t="shared" si="63"/>
        <v/>
      </c>
      <c r="MG30" s="49">
        <f t="shared" si="63"/>
        <v>43438</v>
      </c>
      <c r="MH30" s="49" t="str">
        <f t="shared" si="63"/>
        <v/>
      </c>
      <c r="MI30" s="49">
        <f t="shared" si="63"/>
        <v>43440</v>
      </c>
      <c r="MJ30" s="49">
        <f t="shared" si="59"/>
        <v>43441</v>
      </c>
      <c r="MK30" s="49" t="str">
        <f t="shared" si="59"/>
        <v/>
      </c>
      <c r="ML30" s="49">
        <f t="shared" si="59"/>
        <v>43443</v>
      </c>
      <c r="MM30" s="49" t="str">
        <f t="shared" si="59"/>
        <v/>
      </c>
      <c r="MN30" s="49">
        <f t="shared" si="59"/>
        <v>43445</v>
      </c>
      <c r="MO30" s="49" t="str">
        <f t="shared" si="59"/>
        <v/>
      </c>
      <c r="MP30" s="49">
        <f t="shared" si="59"/>
        <v>43447</v>
      </c>
      <c r="MQ30" s="49">
        <f t="shared" si="59"/>
        <v>43448</v>
      </c>
      <c r="MR30" s="49" t="str">
        <f t="shared" si="59"/>
        <v/>
      </c>
      <c r="MS30" s="49">
        <f t="shared" si="59"/>
        <v>43450</v>
      </c>
      <c r="MT30" s="49" t="str">
        <f t="shared" si="59"/>
        <v/>
      </c>
      <c r="MU30" s="49">
        <f t="shared" si="59"/>
        <v>43452</v>
      </c>
      <c r="MV30" s="49" t="str">
        <f t="shared" si="59"/>
        <v/>
      </c>
      <c r="MW30" s="49">
        <f t="shared" ref="MW30:NJ31" si="90">IF(OR(MW$2=$B30,MW$2=$C30,MW$2=$D30,MW$2=$E30,MW$2=$F30),MW$1,"")</f>
        <v>43454</v>
      </c>
      <c r="MX30" s="49">
        <f t="shared" si="90"/>
        <v>43455</v>
      </c>
      <c r="MY30" s="49" t="str">
        <f t="shared" si="90"/>
        <v/>
      </c>
      <c r="MZ30" s="49">
        <f t="shared" si="90"/>
        <v>43457</v>
      </c>
      <c r="NA30" s="49" t="str">
        <f t="shared" si="90"/>
        <v/>
      </c>
      <c r="NB30" s="49">
        <f t="shared" si="90"/>
        <v>43459</v>
      </c>
      <c r="NC30" s="49" t="str">
        <f t="shared" si="90"/>
        <v/>
      </c>
      <c r="ND30" s="49">
        <f t="shared" si="90"/>
        <v>43461</v>
      </c>
      <c r="NE30" s="49">
        <f t="shared" si="90"/>
        <v>43462</v>
      </c>
      <c r="NF30" s="49" t="str">
        <f t="shared" si="90"/>
        <v/>
      </c>
      <c r="NG30" s="49">
        <f t="shared" si="90"/>
        <v>43464</v>
      </c>
      <c r="NH30" s="49" t="str">
        <f t="shared" si="90"/>
        <v/>
      </c>
      <c r="NI30" s="49">
        <f t="shared" si="90"/>
        <v>43466</v>
      </c>
      <c r="NJ30" s="49" t="str">
        <f t="shared" si="90"/>
        <v/>
      </c>
      <c r="NK30" s="49">
        <f t="shared" si="89"/>
        <v>43468</v>
      </c>
      <c r="NL30" s="49">
        <f t="shared" si="89"/>
        <v>43469</v>
      </c>
      <c r="NM30" s="49" t="str">
        <f t="shared" si="89"/>
        <v/>
      </c>
      <c r="NN30" s="49">
        <f t="shared" si="89"/>
        <v>43471</v>
      </c>
      <c r="NO30" s="49" t="str">
        <f t="shared" si="89"/>
        <v/>
      </c>
      <c r="NP30" s="49">
        <f t="shared" si="89"/>
        <v>43473</v>
      </c>
      <c r="NQ30" s="49" t="str">
        <f t="shared" si="89"/>
        <v/>
      </c>
      <c r="NR30" s="49">
        <f t="shared" si="89"/>
        <v>43475</v>
      </c>
      <c r="NS30" s="49">
        <f t="shared" si="89"/>
        <v>43476</v>
      </c>
      <c r="NT30" s="49" t="str">
        <f t="shared" si="89"/>
        <v/>
      </c>
      <c r="NU30" s="49">
        <f t="shared" ref="NU30:OB31" si="91">IF(OR(NU$2=$B30,NU$2=$C30,NU$2=$D30,NU$2=$E30,NU$2=$F30),NU$1,"")</f>
        <v>43478</v>
      </c>
      <c r="NV30" s="49" t="str">
        <f t="shared" si="91"/>
        <v/>
      </c>
      <c r="NW30" s="49">
        <f t="shared" si="91"/>
        <v>43480</v>
      </c>
      <c r="NX30" s="49" t="str">
        <f t="shared" si="91"/>
        <v/>
      </c>
      <c r="NY30" s="49">
        <f t="shared" si="91"/>
        <v>43482</v>
      </c>
      <c r="NZ30" s="49">
        <f t="shared" si="91"/>
        <v>43483</v>
      </c>
      <c r="OA30" s="49" t="str">
        <f t="shared" si="91"/>
        <v/>
      </c>
      <c r="OB30" s="49">
        <f t="shared" si="91"/>
        <v>43485</v>
      </c>
      <c r="OC30">
        <v>16</v>
      </c>
    </row>
    <row r="31" spans="1:393">
      <c r="A31" s="214" t="s">
        <v>193</v>
      </c>
      <c r="B31" s="215" t="s">
        <v>230</v>
      </c>
      <c r="C31" s="12" t="s">
        <v>907</v>
      </c>
      <c r="D31" s="12"/>
      <c r="E31" s="12"/>
      <c r="F31" s="12"/>
      <c r="H31" s="49" t="str">
        <f t="shared" si="73"/>
        <v/>
      </c>
      <c r="I31" s="49" t="str">
        <f t="shared" si="73"/>
        <v/>
      </c>
      <c r="J31" s="49" t="str">
        <f t="shared" si="73"/>
        <v/>
      </c>
      <c r="K31" s="49" t="str">
        <f t="shared" si="73"/>
        <v/>
      </c>
      <c r="L31" s="49">
        <f t="shared" si="73"/>
        <v>43105</v>
      </c>
      <c r="M31" s="49">
        <f t="shared" si="73"/>
        <v>43106</v>
      </c>
      <c r="N31" s="49" t="str">
        <f t="shared" si="73"/>
        <v/>
      </c>
      <c r="O31" s="49" t="str">
        <f t="shared" si="73"/>
        <v/>
      </c>
      <c r="P31" s="49" t="str">
        <f t="shared" si="73"/>
        <v/>
      </c>
      <c r="Q31" s="49" t="str">
        <f t="shared" si="73"/>
        <v/>
      </c>
      <c r="R31" s="49" t="str">
        <f t="shared" si="73"/>
        <v/>
      </c>
      <c r="S31" s="49">
        <f t="shared" si="73"/>
        <v>43112</v>
      </c>
      <c r="T31" s="49">
        <f t="shared" si="73"/>
        <v>43113</v>
      </c>
      <c r="U31" s="49" t="str">
        <f t="shared" si="73"/>
        <v/>
      </c>
      <c r="V31" s="49" t="str">
        <f t="shared" si="73"/>
        <v/>
      </c>
      <c r="W31" s="49" t="str">
        <f t="shared" si="73"/>
        <v/>
      </c>
      <c r="X31" s="49" t="str">
        <f t="shared" si="70"/>
        <v/>
      </c>
      <c r="Y31" s="49" t="str">
        <f t="shared" si="70"/>
        <v/>
      </c>
      <c r="Z31" s="49">
        <f t="shared" si="70"/>
        <v>43119</v>
      </c>
      <c r="AA31" s="49">
        <f t="shared" si="70"/>
        <v>43120</v>
      </c>
      <c r="AB31" s="49" t="str">
        <f t="shared" si="70"/>
        <v/>
      </c>
      <c r="AC31" s="49" t="str">
        <f t="shared" si="70"/>
        <v/>
      </c>
      <c r="AD31" s="49" t="str">
        <f t="shared" si="70"/>
        <v/>
      </c>
      <c r="AE31" s="49" t="str">
        <f t="shared" si="70"/>
        <v/>
      </c>
      <c r="AF31" s="49" t="str">
        <f t="shared" si="70"/>
        <v/>
      </c>
      <c r="AG31" s="49">
        <f t="shared" si="70"/>
        <v>43126</v>
      </c>
      <c r="AH31" s="49">
        <f t="shared" si="70"/>
        <v>43127</v>
      </c>
      <c r="AI31" s="49" t="str">
        <f t="shared" si="70"/>
        <v/>
      </c>
      <c r="AJ31" s="49" t="str">
        <f t="shared" si="74"/>
        <v/>
      </c>
      <c r="AK31" s="49" t="str">
        <f t="shared" si="74"/>
        <v/>
      </c>
      <c r="AL31" s="49" t="str">
        <f t="shared" si="74"/>
        <v/>
      </c>
      <c r="AM31" s="49" t="str">
        <f t="shared" si="74"/>
        <v/>
      </c>
      <c r="AN31" s="49">
        <f t="shared" si="74"/>
        <v>43133</v>
      </c>
      <c r="AO31" s="49">
        <f t="shared" si="74"/>
        <v>43134</v>
      </c>
      <c r="AP31" s="49" t="str">
        <f t="shared" si="74"/>
        <v/>
      </c>
      <c r="AQ31" s="49" t="str">
        <f t="shared" si="74"/>
        <v/>
      </c>
      <c r="AR31" s="49" t="str">
        <f t="shared" si="74"/>
        <v/>
      </c>
      <c r="AS31" s="49" t="str">
        <f t="shared" si="74"/>
        <v/>
      </c>
      <c r="AT31" s="49" t="str">
        <f t="shared" si="74"/>
        <v/>
      </c>
      <c r="AU31" s="49">
        <f t="shared" si="74"/>
        <v>43140</v>
      </c>
      <c r="AV31" s="49">
        <f t="shared" si="74"/>
        <v>43141</v>
      </c>
      <c r="AW31" s="49" t="str">
        <f t="shared" si="75"/>
        <v/>
      </c>
      <c r="AX31" s="49" t="str">
        <f t="shared" si="75"/>
        <v/>
      </c>
      <c r="AY31" s="49" t="str">
        <f t="shared" si="75"/>
        <v/>
      </c>
      <c r="AZ31" s="49" t="str">
        <f t="shared" si="75"/>
        <v/>
      </c>
      <c r="BA31" s="49" t="str">
        <f t="shared" si="75"/>
        <v/>
      </c>
      <c r="BB31" s="49">
        <f t="shared" si="75"/>
        <v>43147</v>
      </c>
      <c r="BC31" s="49">
        <f t="shared" si="75"/>
        <v>43148</v>
      </c>
      <c r="BD31" s="49" t="str">
        <f t="shared" si="75"/>
        <v/>
      </c>
      <c r="BE31" s="49" t="str">
        <f t="shared" si="75"/>
        <v/>
      </c>
      <c r="BF31" s="49" t="str">
        <f t="shared" si="75"/>
        <v/>
      </c>
      <c r="BG31" s="49" t="str">
        <f t="shared" si="75"/>
        <v/>
      </c>
      <c r="BH31" s="49" t="str">
        <f t="shared" si="75"/>
        <v/>
      </c>
      <c r="BI31" s="49">
        <f t="shared" si="75"/>
        <v>43154</v>
      </c>
      <c r="BJ31" s="49">
        <f t="shared" si="75"/>
        <v>43155</v>
      </c>
      <c r="BK31" s="49" t="str">
        <f t="shared" si="75"/>
        <v/>
      </c>
      <c r="BL31" s="49" t="str">
        <f t="shared" si="75"/>
        <v/>
      </c>
      <c r="BM31" s="49" t="str">
        <f t="shared" si="76"/>
        <v/>
      </c>
      <c r="BN31" s="49" t="str">
        <f t="shared" si="76"/>
        <v/>
      </c>
      <c r="BO31" s="49" t="str">
        <f t="shared" si="76"/>
        <v/>
      </c>
      <c r="BP31" s="49">
        <f t="shared" si="76"/>
        <v>43161</v>
      </c>
      <c r="BQ31" s="49">
        <f t="shared" si="76"/>
        <v>43162</v>
      </c>
      <c r="BR31" s="49" t="str">
        <f t="shared" si="76"/>
        <v/>
      </c>
      <c r="BS31" s="49" t="str">
        <f t="shared" si="34"/>
        <v/>
      </c>
      <c r="BT31" s="49" t="str">
        <f t="shared" si="77"/>
        <v/>
      </c>
      <c r="BU31" s="49" t="str">
        <f t="shared" si="77"/>
        <v/>
      </c>
      <c r="BV31" s="49" t="str">
        <f t="shared" si="77"/>
        <v/>
      </c>
      <c r="BW31" s="49">
        <f t="shared" si="77"/>
        <v>43168</v>
      </c>
      <c r="BX31" s="49">
        <f t="shared" si="77"/>
        <v>43169</v>
      </c>
      <c r="BY31" s="49" t="str">
        <f t="shared" si="77"/>
        <v/>
      </c>
      <c r="BZ31" s="49" t="str">
        <f t="shared" si="77"/>
        <v/>
      </c>
      <c r="CA31" s="49" t="str">
        <f t="shared" si="77"/>
        <v/>
      </c>
      <c r="CB31" s="49" t="str">
        <f t="shared" si="77"/>
        <v/>
      </c>
      <c r="CC31" s="49" t="str">
        <f t="shared" si="77"/>
        <v/>
      </c>
      <c r="CD31" s="49">
        <f t="shared" si="77"/>
        <v>43175</v>
      </c>
      <c r="CE31" s="49">
        <f t="shared" si="77"/>
        <v>43176</v>
      </c>
      <c r="CF31" s="49" t="str">
        <f t="shared" si="77"/>
        <v/>
      </c>
      <c r="CG31" s="49" t="str">
        <f t="shared" si="77"/>
        <v/>
      </c>
      <c r="CH31" s="49" t="str">
        <f t="shared" si="77"/>
        <v/>
      </c>
      <c r="CI31" s="49" t="str">
        <f t="shared" si="77"/>
        <v/>
      </c>
      <c r="CJ31" s="49" t="str">
        <f t="shared" si="72"/>
        <v/>
      </c>
      <c r="CK31" s="49">
        <f t="shared" si="72"/>
        <v>43182</v>
      </c>
      <c r="CL31" s="49">
        <f t="shared" si="72"/>
        <v>43183</v>
      </c>
      <c r="CM31" s="49" t="str">
        <f t="shared" si="72"/>
        <v/>
      </c>
      <c r="CN31" s="49" t="str">
        <f t="shared" si="72"/>
        <v/>
      </c>
      <c r="CO31" s="49" t="str">
        <f t="shared" si="72"/>
        <v/>
      </c>
      <c r="CP31" s="49" t="str">
        <f t="shared" si="72"/>
        <v/>
      </c>
      <c r="CQ31" s="49" t="str">
        <f t="shared" si="72"/>
        <v/>
      </c>
      <c r="CR31" s="49">
        <f t="shared" si="72"/>
        <v>43189</v>
      </c>
      <c r="CS31" s="49">
        <f t="shared" si="72"/>
        <v>43190</v>
      </c>
      <c r="CT31" s="49" t="str">
        <f t="shared" si="72"/>
        <v/>
      </c>
      <c r="CU31" s="49" t="str">
        <f t="shared" si="72"/>
        <v/>
      </c>
      <c r="CV31" s="49" t="str">
        <f t="shared" si="72"/>
        <v/>
      </c>
      <c r="CW31" s="49" t="str">
        <f t="shared" si="72"/>
        <v/>
      </c>
      <c r="CX31" s="49" t="str">
        <f t="shared" si="81"/>
        <v/>
      </c>
      <c r="CY31" s="49">
        <f t="shared" si="81"/>
        <v>43196</v>
      </c>
      <c r="CZ31" s="49">
        <f t="shared" si="81"/>
        <v>43197</v>
      </c>
      <c r="DA31" s="49" t="str">
        <f t="shared" si="81"/>
        <v/>
      </c>
      <c r="DB31" s="49" t="str">
        <f t="shared" si="81"/>
        <v/>
      </c>
      <c r="DC31" s="49" t="str">
        <f t="shared" si="81"/>
        <v/>
      </c>
      <c r="DD31" s="49" t="str">
        <f t="shared" si="81"/>
        <v/>
      </c>
      <c r="DE31" s="49" t="str">
        <f t="shared" si="81"/>
        <v/>
      </c>
      <c r="DF31" s="49">
        <f t="shared" si="81"/>
        <v>43203</v>
      </c>
      <c r="DG31" s="49">
        <f t="shared" si="81"/>
        <v>43204</v>
      </c>
      <c r="DH31" s="49" t="str">
        <f t="shared" si="81"/>
        <v/>
      </c>
      <c r="DI31" s="49" t="str">
        <f t="shared" si="81"/>
        <v/>
      </c>
      <c r="DJ31" s="49" t="str">
        <f t="shared" si="81"/>
        <v/>
      </c>
      <c r="DK31" s="49" t="str">
        <f t="shared" si="81"/>
        <v/>
      </c>
      <c r="DL31" s="49" t="str">
        <f t="shared" si="81"/>
        <v/>
      </c>
      <c r="DM31" s="49">
        <f t="shared" si="81"/>
        <v>43210</v>
      </c>
      <c r="DN31" s="49">
        <f t="shared" si="82"/>
        <v>43211</v>
      </c>
      <c r="DO31" s="49" t="str">
        <f t="shared" si="82"/>
        <v/>
      </c>
      <c r="DP31" s="49" t="str">
        <f t="shared" si="82"/>
        <v/>
      </c>
      <c r="DQ31" s="49" t="str">
        <f t="shared" si="82"/>
        <v/>
      </c>
      <c r="DR31" s="49" t="str">
        <f t="shared" si="82"/>
        <v/>
      </c>
      <c r="DS31" s="49" t="str">
        <f t="shared" si="82"/>
        <v/>
      </c>
      <c r="DT31" s="49">
        <f t="shared" si="82"/>
        <v>43217</v>
      </c>
      <c r="DU31" s="49">
        <f t="shared" si="82"/>
        <v>43218</v>
      </c>
      <c r="DV31" s="49" t="str">
        <f t="shared" si="82"/>
        <v/>
      </c>
      <c r="DW31" s="49" t="str">
        <f t="shared" si="82"/>
        <v/>
      </c>
      <c r="DX31" s="49" t="str">
        <f t="shared" si="82"/>
        <v/>
      </c>
      <c r="DY31" s="49" t="str">
        <f t="shared" si="82"/>
        <v/>
      </c>
      <c r="DZ31" s="49" t="str">
        <f t="shared" si="82"/>
        <v/>
      </c>
      <c r="EA31" s="49">
        <f t="shared" si="82"/>
        <v>43224</v>
      </c>
      <c r="EB31" s="49">
        <f t="shared" si="82"/>
        <v>43225</v>
      </c>
      <c r="EC31" s="49" t="str">
        <f t="shared" si="82"/>
        <v/>
      </c>
      <c r="ED31" s="49" t="str">
        <f t="shared" si="83"/>
        <v/>
      </c>
      <c r="EE31" s="49" t="str">
        <f t="shared" si="83"/>
        <v/>
      </c>
      <c r="EF31" s="49" t="str">
        <f t="shared" si="83"/>
        <v/>
      </c>
      <c r="EG31" s="49" t="str">
        <f t="shared" si="83"/>
        <v/>
      </c>
      <c r="EH31" s="49">
        <f t="shared" si="83"/>
        <v>43231</v>
      </c>
      <c r="EI31" s="49">
        <f t="shared" si="83"/>
        <v>43232</v>
      </c>
      <c r="EJ31" s="49" t="str">
        <f t="shared" si="83"/>
        <v/>
      </c>
      <c r="EK31" s="49" t="str">
        <f t="shared" si="83"/>
        <v/>
      </c>
      <c r="EL31" s="49" t="str">
        <f t="shared" si="83"/>
        <v/>
      </c>
      <c r="EM31" s="49" t="str">
        <f t="shared" si="83"/>
        <v/>
      </c>
      <c r="EN31" s="49" t="str">
        <f t="shared" si="83"/>
        <v/>
      </c>
      <c r="EO31" s="49">
        <f t="shared" si="83"/>
        <v>43238</v>
      </c>
      <c r="EP31" s="49">
        <f t="shared" si="83"/>
        <v>43239</v>
      </c>
      <c r="EQ31" s="49" t="str">
        <f t="shared" si="83"/>
        <v/>
      </c>
      <c r="ER31" s="49" t="str">
        <f t="shared" si="83"/>
        <v/>
      </c>
      <c r="ES31" s="49" t="str">
        <f t="shared" si="83"/>
        <v/>
      </c>
      <c r="ET31" s="49" t="str">
        <f t="shared" si="84"/>
        <v/>
      </c>
      <c r="EU31" s="49" t="str">
        <f t="shared" si="84"/>
        <v/>
      </c>
      <c r="EV31" s="49">
        <f t="shared" si="84"/>
        <v>43245</v>
      </c>
      <c r="EW31" s="49">
        <f t="shared" si="84"/>
        <v>43246</v>
      </c>
      <c r="EX31" s="49" t="str">
        <f t="shared" si="84"/>
        <v/>
      </c>
      <c r="EY31" s="49" t="str">
        <f t="shared" si="84"/>
        <v/>
      </c>
      <c r="EZ31" s="49" t="str">
        <f t="shared" si="84"/>
        <v/>
      </c>
      <c r="FA31" s="49" t="str">
        <f t="shared" si="84"/>
        <v/>
      </c>
      <c r="FB31" s="49" t="str">
        <f t="shared" si="84"/>
        <v/>
      </c>
      <c r="FC31" s="49">
        <f t="shared" si="84"/>
        <v>43252</v>
      </c>
      <c r="FD31" s="49">
        <f t="shared" si="64"/>
        <v>43253</v>
      </c>
      <c r="FE31" s="49" t="str">
        <f t="shared" si="64"/>
        <v/>
      </c>
      <c r="FF31" s="49" t="str">
        <f t="shared" si="64"/>
        <v/>
      </c>
      <c r="FG31" s="49" t="str">
        <f t="shared" si="64"/>
        <v/>
      </c>
      <c r="FH31" s="49" t="str">
        <f t="shared" si="64"/>
        <v/>
      </c>
      <c r="FI31" s="49" t="str">
        <f t="shared" si="64"/>
        <v/>
      </c>
      <c r="FJ31" s="49">
        <f t="shared" si="64"/>
        <v>43259</v>
      </c>
      <c r="FK31" s="49">
        <f t="shared" si="64"/>
        <v>43260</v>
      </c>
      <c r="FL31" s="49" t="str">
        <f t="shared" si="65"/>
        <v/>
      </c>
      <c r="FM31" s="49" t="str">
        <f t="shared" si="65"/>
        <v/>
      </c>
      <c r="FN31" s="49" t="str">
        <f t="shared" si="65"/>
        <v/>
      </c>
      <c r="FO31" s="49" t="str">
        <f t="shared" si="65"/>
        <v/>
      </c>
      <c r="FP31" s="49" t="str">
        <f t="shared" si="65"/>
        <v/>
      </c>
      <c r="FQ31" s="49">
        <f t="shared" si="65"/>
        <v>43266</v>
      </c>
      <c r="FR31" s="49">
        <f t="shared" si="65"/>
        <v>43267</v>
      </c>
      <c r="FS31" s="49" t="str">
        <f t="shared" si="65"/>
        <v/>
      </c>
      <c r="FT31" s="49" t="str">
        <f t="shared" si="65"/>
        <v/>
      </c>
      <c r="FU31" s="49" t="str">
        <f t="shared" si="65"/>
        <v/>
      </c>
      <c r="FV31" s="49" t="str">
        <f t="shared" si="65"/>
        <v/>
      </c>
      <c r="FW31" s="49" t="str">
        <f t="shared" si="65"/>
        <v/>
      </c>
      <c r="FX31" s="49">
        <f t="shared" si="65"/>
        <v>43273</v>
      </c>
      <c r="FY31" s="49">
        <f t="shared" si="65"/>
        <v>43274</v>
      </c>
      <c r="FZ31" s="49" t="str">
        <f t="shared" si="65"/>
        <v/>
      </c>
      <c r="GA31" s="49" t="str">
        <f t="shared" si="65"/>
        <v/>
      </c>
      <c r="GB31" s="49" t="str">
        <f t="shared" si="66"/>
        <v/>
      </c>
      <c r="GC31" s="49" t="str">
        <f t="shared" si="66"/>
        <v/>
      </c>
      <c r="GD31" s="49" t="str">
        <f t="shared" si="66"/>
        <v/>
      </c>
      <c r="GE31" s="49">
        <f t="shared" si="66"/>
        <v>43280</v>
      </c>
      <c r="GF31" s="49">
        <f t="shared" si="66"/>
        <v>43281</v>
      </c>
      <c r="GG31" s="49" t="str">
        <f t="shared" si="66"/>
        <v/>
      </c>
      <c r="GH31" s="49" t="str">
        <f t="shared" si="66"/>
        <v/>
      </c>
      <c r="GI31" s="49" t="str">
        <f t="shared" si="66"/>
        <v/>
      </c>
      <c r="GJ31" s="49" t="str">
        <f t="shared" si="66"/>
        <v/>
      </c>
      <c r="GK31" s="49" t="str">
        <f t="shared" si="60"/>
        <v/>
      </c>
      <c r="GL31" s="49">
        <f t="shared" si="60"/>
        <v>43287</v>
      </c>
      <c r="GM31" s="49">
        <f t="shared" si="60"/>
        <v>43288</v>
      </c>
      <c r="GN31" s="49" t="str">
        <f t="shared" si="60"/>
        <v/>
      </c>
      <c r="GO31" s="49" t="str">
        <f t="shared" si="60"/>
        <v/>
      </c>
      <c r="GP31" s="49" t="str">
        <f t="shared" si="60"/>
        <v/>
      </c>
      <c r="GQ31" s="49" t="str">
        <f t="shared" si="60"/>
        <v/>
      </c>
      <c r="GR31" s="49" t="str">
        <f t="shared" si="60"/>
        <v/>
      </c>
      <c r="GS31" s="49">
        <f t="shared" si="60"/>
        <v>43294</v>
      </c>
      <c r="GT31" s="49">
        <f t="shared" si="60"/>
        <v>43295</v>
      </c>
      <c r="GU31" s="49" t="str">
        <f t="shared" si="60"/>
        <v/>
      </c>
      <c r="GV31" s="49" t="str">
        <f t="shared" si="61"/>
        <v/>
      </c>
      <c r="GW31" s="49" t="str">
        <f t="shared" si="61"/>
        <v/>
      </c>
      <c r="GX31" s="49" t="str">
        <f t="shared" si="61"/>
        <v/>
      </c>
      <c r="GY31" s="49" t="str">
        <f t="shared" si="61"/>
        <v/>
      </c>
      <c r="GZ31" s="49">
        <f t="shared" si="61"/>
        <v>43301</v>
      </c>
      <c r="HA31" s="49">
        <f t="shared" si="61"/>
        <v>43302</v>
      </c>
      <c r="HB31" s="49" t="str">
        <f t="shared" si="61"/>
        <v/>
      </c>
      <c r="HC31" s="49" t="str">
        <f t="shared" si="61"/>
        <v/>
      </c>
      <c r="HD31" s="49" t="str">
        <f t="shared" si="61"/>
        <v/>
      </c>
      <c r="HE31" s="49" t="str">
        <f t="shared" si="61"/>
        <v/>
      </c>
      <c r="HF31" s="49" t="str">
        <f t="shared" si="61"/>
        <v/>
      </c>
      <c r="HG31" s="49">
        <f t="shared" si="61"/>
        <v>43308</v>
      </c>
      <c r="HH31" s="49">
        <f t="shared" si="61"/>
        <v>43309</v>
      </c>
      <c r="HI31" s="49" t="str">
        <f t="shared" si="61"/>
        <v/>
      </c>
      <c r="HJ31" s="49" t="str">
        <f t="shared" si="61"/>
        <v/>
      </c>
      <c r="HK31" s="49" t="str">
        <f t="shared" si="61"/>
        <v/>
      </c>
      <c r="HL31" s="49" t="str">
        <f t="shared" si="85"/>
        <v/>
      </c>
      <c r="HM31" s="49" t="str">
        <f t="shared" si="85"/>
        <v/>
      </c>
      <c r="HN31" s="49">
        <f t="shared" si="85"/>
        <v>43315</v>
      </c>
      <c r="HO31" s="49">
        <f t="shared" si="85"/>
        <v>43316</v>
      </c>
      <c r="HP31" s="49" t="str">
        <f t="shared" si="85"/>
        <v/>
      </c>
      <c r="HQ31" s="49" t="str">
        <f t="shared" si="85"/>
        <v/>
      </c>
      <c r="HR31" s="49" t="str">
        <f t="shared" si="85"/>
        <v/>
      </c>
      <c r="HS31" s="49" t="str">
        <f t="shared" si="85"/>
        <v/>
      </c>
      <c r="HT31" s="49" t="str">
        <f t="shared" si="85"/>
        <v/>
      </c>
      <c r="HU31" s="49">
        <f t="shared" si="85"/>
        <v>43322</v>
      </c>
      <c r="HV31" s="49">
        <f t="shared" si="85"/>
        <v>43323</v>
      </c>
      <c r="HW31" s="49" t="str">
        <f t="shared" si="85"/>
        <v/>
      </c>
      <c r="HX31" s="49" t="str">
        <f t="shared" si="85"/>
        <v/>
      </c>
      <c r="HY31" s="49" t="str">
        <f t="shared" si="85"/>
        <v/>
      </c>
      <c r="HZ31" s="49" t="str">
        <f t="shared" si="85"/>
        <v/>
      </c>
      <c r="IA31" s="49" t="str">
        <f t="shared" si="85"/>
        <v/>
      </c>
      <c r="IB31" s="49">
        <f t="shared" si="86"/>
        <v>43329</v>
      </c>
      <c r="IC31" s="49">
        <f t="shared" si="86"/>
        <v>43330</v>
      </c>
      <c r="ID31" s="49" t="str">
        <f t="shared" si="86"/>
        <v/>
      </c>
      <c r="IE31" s="49" t="str">
        <f t="shared" si="86"/>
        <v/>
      </c>
      <c r="IF31" s="49" t="str">
        <f t="shared" si="86"/>
        <v/>
      </c>
      <c r="IG31" s="49" t="str">
        <f t="shared" si="86"/>
        <v/>
      </c>
      <c r="IH31" s="49" t="str">
        <f t="shared" si="86"/>
        <v/>
      </c>
      <c r="II31" s="49">
        <f t="shared" si="86"/>
        <v>43336</v>
      </c>
      <c r="IJ31" s="49">
        <f t="shared" si="86"/>
        <v>43337</v>
      </c>
      <c r="IK31" s="49" t="str">
        <f t="shared" si="86"/>
        <v/>
      </c>
      <c r="IL31" s="49" t="str">
        <f t="shared" si="86"/>
        <v/>
      </c>
      <c r="IM31" s="49" t="str">
        <f t="shared" si="86"/>
        <v/>
      </c>
      <c r="IN31" s="49" t="str">
        <f t="shared" si="86"/>
        <v/>
      </c>
      <c r="IO31" s="49" t="str">
        <f t="shared" si="86"/>
        <v/>
      </c>
      <c r="IP31" s="49">
        <f t="shared" si="86"/>
        <v>43343</v>
      </c>
      <c r="IQ31" s="49">
        <f t="shared" si="86"/>
        <v>43344</v>
      </c>
      <c r="IR31" s="49" t="str">
        <f t="shared" si="80"/>
        <v/>
      </c>
      <c r="IS31" s="49" t="str">
        <f t="shared" si="80"/>
        <v/>
      </c>
      <c r="IT31" s="49" t="str">
        <f t="shared" si="80"/>
        <v/>
      </c>
      <c r="IU31" s="49" t="str">
        <f t="shared" si="80"/>
        <v/>
      </c>
      <c r="IV31" s="49" t="str">
        <f t="shared" si="80"/>
        <v/>
      </c>
      <c r="IW31" s="49">
        <f t="shared" si="80"/>
        <v>43350</v>
      </c>
      <c r="IX31" s="49">
        <f t="shared" si="80"/>
        <v>43351</v>
      </c>
      <c r="IY31" s="49" t="str">
        <f t="shared" si="80"/>
        <v/>
      </c>
      <c r="IZ31" s="49" t="str">
        <f t="shared" si="80"/>
        <v/>
      </c>
      <c r="JA31" s="49" t="str">
        <f t="shared" si="80"/>
        <v/>
      </c>
      <c r="JB31" s="49" t="str">
        <f t="shared" si="80"/>
        <v/>
      </c>
      <c r="JC31" s="49" t="str">
        <f t="shared" si="80"/>
        <v/>
      </c>
      <c r="JD31" s="49">
        <f t="shared" si="87"/>
        <v>43357</v>
      </c>
      <c r="JE31" s="49">
        <f t="shared" si="87"/>
        <v>43358</v>
      </c>
      <c r="JF31" s="49" t="str">
        <f t="shared" si="87"/>
        <v/>
      </c>
      <c r="JG31" s="49" t="str">
        <f t="shared" si="87"/>
        <v/>
      </c>
      <c r="JH31" s="49" t="str">
        <f t="shared" si="87"/>
        <v/>
      </c>
      <c r="JI31" s="49" t="str">
        <f t="shared" si="87"/>
        <v/>
      </c>
      <c r="JJ31" s="49" t="str">
        <f t="shared" si="87"/>
        <v/>
      </c>
      <c r="JK31" s="49">
        <f t="shared" si="87"/>
        <v>43364</v>
      </c>
      <c r="JL31" s="49">
        <f t="shared" si="87"/>
        <v>43365</v>
      </c>
      <c r="JM31" s="49" t="str">
        <f t="shared" si="87"/>
        <v/>
      </c>
      <c r="JN31" s="49" t="str">
        <f t="shared" si="87"/>
        <v/>
      </c>
      <c r="JO31" s="49" t="str">
        <f t="shared" si="87"/>
        <v/>
      </c>
      <c r="JP31" s="49" t="str">
        <f t="shared" si="87"/>
        <v/>
      </c>
      <c r="JQ31" s="49" t="str">
        <f t="shared" si="88"/>
        <v/>
      </c>
      <c r="JR31" s="49">
        <f t="shared" si="88"/>
        <v>43371</v>
      </c>
      <c r="JS31" s="49">
        <f t="shared" si="88"/>
        <v>43372</v>
      </c>
      <c r="JT31" s="49" t="str">
        <f t="shared" si="88"/>
        <v/>
      </c>
      <c r="JU31" s="49" t="str">
        <f t="shared" si="88"/>
        <v/>
      </c>
      <c r="JV31" s="49" t="str">
        <f t="shared" si="88"/>
        <v/>
      </c>
      <c r="JW31" s="49" t="str">
        <f t="shared" si="88"/>
        <v/>
      </c>
      <c r="JX31" s="49" t="str">
        <f t="shared" si="88"/>
        <v/>
      </c>
      <c r="JY31" s="49">
        <f t="shared" si="88"/>
        <v>43378</v>
      </c>
      <c r="JZ31" s="49">
        <f t="shared" si="88"/>
        <v>43379</v>
      </c>
      <c r="KA31" s="49" t="str">
        <f t="shared" si="88"/>
        <v/>
      </c>
      <c r="KB31" s="49" t="str">
        <f t="shared" si="67"/>
        <v/>
      </c>
      <c r="KC31" s="49" t="str">
        <f t="shared" si="67"/>
        <v/>
      </c>
      <c r="KD31" s="49" t="str">
        <f t="shared" si="67"/>
        <v/>
      </c>
      <c r="KE31" s="49" t="str">
        <f t="shared" si="67"/>
        <v/>
      </c>
      <c r="KF31" s="49">
        <f t="shared" si="67"/>
        <v>43385</v>
      </c>
      <c r="KG31" s="49">
        <f t="shared" si="67"/>
        <v>43386</v>
      </c>
      <c r="KH31" s="49" t="str">
        <f t="shared" si="67"/>
        <v/>
      </c>
      <c r="KI31" s="49" t="str">
        <f t="shared" si="67"/>
        <v/>
      </c>
      <c r="KJ31" s="49" t="str">
        <f t="shared" si="67"/>
        <v/>
      </c>
      <c r="KK31" s="49" t="str">
        <f t="shared" si="68"/>
        <v/>
      </c>
      <c r="KL31" s="49" t="str">
        <f t="shared" si="68"/>
        <v/>
      </c>
      <c r="KM31" s="49">
        <f t="shared" si="68"/>
        <v>43392</v>
      </c>
      <c r="KN31" s="49">
        <f t="shared" si="68"/>
        <v>43393</v>
      </c>
      <c r="KO31" s="49" t="str">
        <f t="shared" si="68"/>
        <v/>
      </c>
      <c r="KP31" s="49" t="str">
        <f t="shared" si="68"/>
        <v/>
      </c>
      <c r="KQ31" s="49" t="str">
        <f t="shared" si="68"/>
        <v/>
      </c>
      <c r="KR31" s="49" t="str">
        <f t="shared" si="68"/>
        <v/>
      </c>
      <c r="KS31" s="49" t="str">
        <f t="shared" si="68"/>
        <v/>
      </c>
      <c r="KT31" s="49">
        <f t="shared" si="68"/>
        <v>43399</v>
      </c>
      <c r="KU31" s="49">
        <f t="shared" si="68"/>
        <v>43400</v>
      </c>
      <c r="KV31" s="49" t="str">
        <f t="shared" si="68"/>
        <v/>
      </c>
      <c r="KW31" s="49" t="str">
        <f t="shared" si="68"/>
        <v/>
      </c>
      <c r="KX31" s="49" t="str">
        <f t="shared" si="68"/>
        <v/>
      </c>
      <c r="KY31" s="49" t="str">
        <f t="shared" si="68"/>
        <v/>
      </c>
      <c r="KZ31" s="49" t="str">
        <f t="shared" si="68"/>
        <v/>
      </c>
      <c r="LA31" s="49">
        <f t="shared" si="69"/>
        <v>43406</v>
      </c>
      <c r="LB31" s="49">
        <f t="shared" si="69"/>
        <v>43407</v>
      </c>
      <c r="LC31" s="49" t="str">
        <f t="shared" si="69"/>
        <v/>
      </c>
      <c r="LD31" s="49" t="str">
        <f t="shared" si="69"/>
        <v/>
      </c>
      <c r="LE31" s="49" t="str">
        <f t="shared" si="69"/>
        <v/>
      </c>
      <c r="LF31" s="49" t="str">
        <f t="shared" si="69"/>
        <v/>
      </c>
      <c r="LG31" s="49" t="str">
        <f t="shared" si="69"/>
        <v/>
      </c>
      <c r="LH31" s="49">
        <f t="shared" si="69"/>
        <v>43413</v>
      </c>
      <c r="LI31" s="49">
        <f t="shared" si="62"/>
        <v>43414</v>
      </c>
      <c r="LJ31" s="49" t="str">
        <f t="shared" si="62"/>
        <v/>
      </c>
      <c r="LK31" s="49" t="str">
        <f t="shared" si="62"/>
        <v/>
      </c>
      <c r="LL31" s="49" t="str">
        <f t="shared" si="62"/>
        <v/>
      </c>
      <c r="LM31" s="49" t="str">
        <f t="shared" si="62"/>
        <v/>
      </c>
      <c r="LN31" s="49" t="str">
        <f t="shared" si="62"/>
        <v/>
      </c>
      <c r="LO31" s="49">
        <f t="shared" si="62"/>
        <v>43420</v>
      </c>
      <c r="LP31" s="49">
        <f t="shared" si="62"/>
        <v>43421</v>
      </c>
      <c r="LQ31" s="49" t="str">
        <f t="shared" si="62"/>
        <v/>
      </c>
      <c r="LR31" s="49" t="str">
        <f t="shared" si="62"/>
        <v/>
      </c>
      <c r="LS31" s="49" t="str">
        <f t="shared" si="62"/>
        <v/>
      </c>
      <c r="LT31" s="49" t="str">
        <f t="shared" si="62"/>
        <v/>
      </c>
      <c r="LU31" s="49" t="str">
        <f t="shared" si="63"/>
        <v/>
      </c>
      <c r="LV31" s="49">
        <f t="shared" si="63"/>
        <v>43427</v>
      </c>
      <c r="LW31" s="49">
        <f t="shared" si="63"/>
        <v>43428</v>
      </c>
      <c r="LX31" s="49" t="str">
        <f t="shared" si="63"/>
        <v/>
      </c>
      <c r="LY31" s="49" t="str">
        <f t="shared" si="63"/>
        <v/>
      </c>
      <c r="LZ31" s="49" t="str">
        <f t="shared" si="63"/>
        <v/>
      </c>
      <c r="MA31" s="49" t="str">
        <f t="shared" si="63"/>
        <v/>
      </c>
      <c r="MB31" s="49" t="str">
        <f t="shared" si="63"/>
        <v/>
      </c>
      <c r="MC31" s="49">
        <f t="shared" si="63"/>
        <v>43434</v>
      </c>
      <c r="MD31" s="49">
        <f t="shared" si="63"/>
        <v>43435</v>
      </c>
      <c r="ME31" s="49" t="str">
        <f t="shared" si="63"/>
        <v/>
      </c>
      <c r="MF31" s="49" t="str">
        <f t="shared" si="63"/>
        <v/>
      </c>
      <c r="MG31" s="49" t="str">
        <f t="shared" si="63"/>
        <v/>
      </c>
      <c r="MH31" s="49" t="str">
        <f t="shared" si="63"/>
        <v/>
      </c>
      <c r="MI31" s="49" t="str">
        <f t="shared" si="63"/>
        <v/>
      </c>
      <c r="MJ31" s="49">
        <f t="shared" si="63"/>
        <v>43441</v>
      </c>
      <c r="MK31" s="49">
        <f t="shared" ref="MK31:MV31" si="92">IF(OR(MK$2=$B31,MK$2=$C31,MK$2=$D31,MK$2=$E31,MK$2=$F31),MK$1,"")</f>
        <v>43442</v>
      </c>
      <c r="ML31" s="49" t="str">
        <f t="shared" si="92"/>
        <v/>
      </c>
      <c r="MM31" s="49" t="str">
        <f t="shared" si="92"/>
        <v/>
      </c>
      <c r="MN31" s="49" t="str">
        <f t="shared" si="92"/>
        <v/>
      </c>
      <c r="MO31" s="49" t="str">
        <f t="shared" si="92"/>
        <v/>
      </c>
      <c r="MP31" s="49" t="str">
        <f t="shared" si="92"/>
        <v/>
      </c>
      <c r="MQ31" s="49">
        <f t="shared" si="92"/>
        <v>43448</v>
      </c>
      <c r="MR31" s="49">
        <f t="shared" si="92"/>
        <v>43449</v>
      </c>
      <c r="MS31" s="49" t="str">
        <f t="shared" si="92"/>
        <v/>
      </c>
      <c r="MT31" s="49" t="str">
        <f t="shared" si="92"/>
        <v/>
      </c>
      <c r="MU31" s="49" t="str">
        <f t="shared" si="92"/>
        <v/>
      </c>
      <c r="MV31" s="49" t="str">
        <f t="shared" si="92"/>
        <v/>
      </c>
      <c r="MW31" s="49" t="str">
        <f t="shared" si="90"/>
        <v/>
      </c>
      <c r="MX31" s="49">
        <f t="shared" si="90"/>
        <v>43455</v>
      </c>
      <c r="MY31" s="49">
        <f t="shared" si="90"/>
        <v>43456</v>
      </c>
      <c r="MZ31" s="49" t="str">
        <f t="shared" si="90"/>
        <v/>
      </c>
      <c r="NA31" s="49" t="str">
        <f t="shared" si="90"/>
        <v/>
      </c>
      <c r="NB31" s="49" t="str">
        <f t="shared" si="90"/>
        <v/>
      </c>
      <c r="NC31" s="49" t="str">
        <f t="shared" si="90"/>
        <v/>
      </c>
      <c r="ND31" s="49" t="str">
        <f t="shared" si="90"/>
        <v/>
      </c>
      <c r="NE31" s="49">
        <f t="shared" si="90"/>
        <v>43462</v>
      </c>
      <c r="NF31" s="49">
        <f t="shared" si="90"/>
        <v>43463</v>
      </c>
      <c r="NG31" s="49" t="str">
        <f t="shared" si="90"/>
        <v/>
      </c>
      <c r="NH31" s="49" t="str">
        <f t="shared" si="90"/>
        <v/>
      </c>
      <c r="NI31" s="49" t="str">
        <f t="shared" si="90"/>
        <v/>
      </c>
      <c r="NJ31" s="49" t="str">
        <f t="shared" si="90"/>
        <v/>
      </c>
      <c r="NK31" s="49" t="str">
        <f t="shared" si="89"/>
        <v/>
      </c>
      <c r="NL31" s="49">
        <f t="shared" si="89"/>
        <v>43469</v>
      </c>
      <c r="NM31" s="49">
        <f t="shared" si="89"/>
        <v>43470</v>
      </c>
      <c r="NN31" s="49" t="str">
        <f t="shared" si="89"/>
        <v/>
      </c>
      <c r="NO31" s="49" t="str">
        <f t="shared" si="89"/>
        <v/>
      </c>
      <c r="NP31" s="49" t="str">
        <f t="shared" si="89"/>
        <v/>
      </c>
      <c r="NQ31" s="49" t="str">
        <f t="shared" si="89"/>
        <v/>
      </c>
      <c r="NR31" s="49" t="str">
        <f t="shared" si="89"/>
        <v/>
      </c>
      <c r="NS31" s="49">
        <f t="shared" si="89"/>
        <v>43476</v>
      </c>
      <c r="NT31" s="49">
        <f t="shared" si="89"/>
        <v>43477</v>
      </c>
      <c r="NU31" s="49" t="str">
        <f t="shared" si="91"/>
        <v/>
      </c>
      <c r="NV31" s="49" t="str">
        <f t="shared" si="91"/>
        <v/>
      </c>
      <c r="NW31" s="49" t="str">
        <f t="shared" si="91"/>
        <v/>
      </c>
      <c r="NX31" s="49" t="str">
        <f t="shared" si="91"/>
        <v/>
      </c>
      <c r="NY31" s="49" t="str">
        <f t="shared" si="91"/>
        <v/>
      </c>
      <c r="NZ31" s="49">
        <f t="shared" si="91"/>
        <v>43483</v>
      </c>
      <c r="OA31" s="49">
        <f t="shared" si="91"/>
        <v>43484</v>
      </c>
      <c r="OB31" s="49" t="str">
        <f t="shared" si="91"/>
        <v/>
      </c>
      <c r="OC31">
        <v>17</v>
      </c>
    </row>
    <row r="32" spans="1:393">
      <c r="G32">
        <v>1</v>
      </c>
      <c r="H32">
        <v>2.2999999999999998</v>
      </c>
      <c r="I32">
        <v>3.5</v>
      </c>
    </row>
    <row r="33" spans="1:12">
      <c r="C33">
        <v>1</v>
      </c>
      <c r="D33" t="s">
        <v>94</v>
      </c>
      <c r="G33" t="s">
        <v>910</v>
      </c>
      <c r="H33" t="s">
        <v>911</v>
      </c>
      <c r="I33" t="s">
        <v>891</v>
      </c>
    </row>
    <row r="34" spans="1:12">
      <c r="C34">
        <v>2</v>
      </c>
      <c r="D34" t="s">
        <v>1</v>
      </c>
      <c r="G34">
        <v>1</v>
      </c>
      <c r="H34">
        <v>1</v>
      </c>
      <c r="I34">
        <v>1</v>
      </c>
      <c r="K34" t="s">
        <v>892</v>
      </c>
      <c r="L34">
        <f>INDEX(G33:J53,MATCH(D2,G33:G53,0),2)</f>
        <v>1</v>
      </c>
    </row>
    <row r="35" spans="1:12">
      <c r="C35">
        <v>3</v>
      </c>
      <c r="D35" t="s">
        <v>6</v>
      </c>
      <c r="G35">
        <v>2</v>
      </c>
      <c r="H35" s="216">
        <v>1</v>
      </c>
      <c r="I35">
        <v>2</v>
      </c>
      <c r="K35" t="s">
        <v>912</v>
      </c>
      <c r="L35">
        <f>INDEX(G33:J53,MATCH(D2,G33:G53,0),1)</f>
        <v>1</v>
      </c>
    </row>
    <row r="36" spans="1:12">
      <c r="C36">
        <v>4</v>
      </c>
      <c r="D36" t="s">
        <v>2</v>
      </c>
      <c r="G36">
        <v>3</v>
      </c>
      <c r="H36">
        <v>2</v>
      </c>
      <c r="I36">
        <v>2</v>
      </c>
      <c r="K36" t="s">
        <v>913</v>
      </c>
      <c r="L36">
        <f>INDEX(G33:J53,MATCH(D2,G33:G53,0),1)</f>
        <v>1</v>
      </c>
    </row>
    <row r="37" spans="1:12">
      <c r="C37">
        <v>5</v>
      </c>
      <c r="D37" t="s">
        <v>192</v>
      </c>
      <c r="G37">
        <v>4</v>
      </c>
      <c r="H37">
        <v>2</v>
      </c>
      <c r="I37">
        <v>2</v>
      </c>
      <c r="K37" t="s">
        <v>914</v>
      </c>
      <c r="L37">
        <f>INDEX(G33:J53,MATCH(D2,G33:G53,0),3)</f>
        <v>1</v>
      </c>
    </row>
    <row r="38" spans="1:12">
      <c r="C38">
        <v>6</v>
      </c>
      <c r="D38" t="s">
        <v>176</v>
      </c>
      <c r="G38">
        <v>5</v>
      </c>
      <c r="H38">
        <v>2</v>
      </c>
      <c r="I38">
        <v>2</v>
      </c>
    </row>
    <row r="39" spans="1:12">
      <c r="C39">
        <v>7</v>
      </c>
      <c r="D39" t="s">
        <v>193</v>
      </c>
      <c r="G39">
        <v>6</v>
      </c>
      <c r="H39">
        <v>3</v>
      </c>
      <c r="I39">
        <v>2</v>
      </c>
    </row>
    <row r="40" spans="1:12">
      <c r="C40">
        <v>11</v>
      </c>
      <c r="D40" t="s">
        <v>41</v>
      </c>
      <c r="G40">
        <v>7</v>
      </c>
      <c r="H40" s="216">
        <f>G40/1.6</f>
        <v>4.375</v>
      </c>
      <c r="I40">
        <v>3</v>
      </c>
    </row>
    <row r="41" spans="1:12">
      <c r="C41">
        <v>12</v>
      </c>
      <c r="D41" t="s">
        <v>217</v>
      </c>
      <c r="G41">
        <v>8</v>
      </c>
      <c r="H41">
        <v>5</v>
      </c>
      <c r="I41">
        <v>3</v>
      </c>
    </row>
    <row r="42" spans="1:12">
      <c r="C42">
        <v>13</v>
      </c>
      <c r="D42" t="s">
        <v>228</v>
      </c>
      <c r="G42">
        <v>9</v>
      </c>
      <c r="H42">
        <v>5</v>
      </c>
      <c r="I42">
        <v>4</v>
      </c>
    </row>
    <row r="43" spans="1:12">
      <c r="C43">
        <v>14</v>
      </c>
      <c r="D43" t="s">
        <v>206</v>
      </c>
      <c r="G43">
        <v>10</v>
      </c>
      <c r="H43">
        <v>6</v>
      </c>
      <c r="I43">
        <v>4</v>
      </c>
    </row>
    <row r="44" spans="1:12">
      <c r="C44">
        <v>15</v>
      </c>
      <c r="D44" t="s">
        <v>232</v>
      </c>
      <c r="G44">
        <v>11</v>
      </c>
      <c r="H44">
        <v>7</v>
      </c>
      <c r="I44">
        <v>4</v>
      </c>
    </row>
    <row r="45" spans="1:12">
      <c r="C45">
        <v>16</v>
      </c>
      <c r="D45" t="s">
        <v>230</v>
      </c>
      <c r="G45">
        <v>12</v>
      </c>
      <c r="H45">
        <v>7</v>
      </c>
      <c r="I45">
        <v>5</v>
      </c>
    </row>
    <row r="46" spans="1:12">
      <c r="C46">
        <v>17</v>
      </c>
      <c r="D46" t="s">
        <v>4</v>
      </c>
      <c r="G46">
        <v>13</v>
      </c>
      <c r="H46">
        <v>8</v>
      </c>
      <c r="I46">
        <v>5</v>
      </c>
    </row>
    <row r="47" spans="1:12">
      <c r="B47" s="49">
        <v>42296</v>
      </c>
      <c r="C47" s="49">
        <v>42307</v>
      </c>
      <c r="D47">
        <f>NETWORKDAYS.INTL(B47,C47,B49:F49)</f>
        <v>10</v>
      </c>
      <c r="G47">
        <v>14</v>
      </c>
      <c r="H47">
        <v>8</v>
      </c>
      <c r="I47">
        <v>6</v>
      </c>
    </row>
    <row r="48" spans="1:12">
      <c r="A48" t="s">
        <v>41</v>
      </c>
      <c r="B48">
        <f>INDEX(A50:F76,MATCH(A48,A50:A76,0),2)</f>
        <v>11</v>
      </c>
      <c r="C48">
        <f>INDEX(A50:F76,MATCH(A48,A50:A76,0),3)</f>
        <v>13</v>
      </c>
      <c r="D48">
        <f>INDEX(A50:F76,MATCH(A48,A50:A76,0),4)</f>
        <v>15</v>
      </c>
      <c r="E48">
        <f>INDEX(A50:F76,MATCH(A48,A50:A76,0),5)</f>
        <v>17</v>
      </c>
      <c r="F48">
        <f>INDEX(A50:F76,MATCH(A48,A50:A76,0),6)</f>
        <v>0</v>
      </c>
      <c r="G48">
        <v>15</v>
      </c>
      <c r="H48">
        <v>9</v>
      </c>
      <c r="I48">
        <v>6</v>
      </c>
    </row>
    <row r="49" spans="1:9">
      <c r="B49">
        <f>IF(B48=0,"",B48)</f>
        <v>11</v>
      </c>
      <c r="C49">
        <f>IF(C48=0,"",C48)</f>
        <v>13</v>
      </c>
      <c r="D49">
        <f>IF(D48=0,"",D48)</f>
        <v>15</v>
      </c>
      <c r="E49">
        <f>IF(E48=0,"",E48)</f>
        <v>17</v>
      </c>
      <c r="F49" t="str">
        <f>IF(F48=0,"",F48)</f>
        <v/>
      </c>
      <c r="G49">
        <v>16</v>
      </c>
      <c r="H49">
        <v>10</v>
      </c>
      <c r="I49">
        <v>6</v>
      </c>
    </row>
    <row r="50" spans="1:9">
      <c r="A50" s="214" t="s">
        <v>41</v>
      </c>
      <c r="B50" s="215">
        <v>11</v>
      </c>
      <c r="C50" s="12">
        <v>13</v>
      </c>
      <c r="D50" s="12">
        <v>15</v>
      </c>
      <c r="E50" s="12">
        <v>17</v>
      </c>
      <c r="F50" s="12"/>
      <c r="G50">
        <v>17</v>
      </c>
      <c r="H50">
        <v>10</v>
      </c>
      <c r="I50">
        <v>7</v>
      </c>
    </row>
    <row r="51" spans="1:9">
      <c r="A51" s="214" t="s">
        <v>1</v>
      </c>
      <c r="B51" s="215">
        <v>11</v>
      </c>
      <c r="C51" s="12">
        <v>12</v>
      </c>
      <c r="D51" s="12"/>
      <c r="E51" s="12"/>
      <c r="F51" s="12"/>
      <c r="G51">
        <v>18</v>
      </c>
      <c r="H51">
        <v>11</v>
      </c>
      <c r="I51">
        <v>7</v>
      </c>
    </row>
    <row r="52" spans="1:9">
      <c r="A52" s="214" t="s">
        <v>232</v>
      </c>
      <c r="B52" s="215">
        <v>15</v>
      </c>
      <c r="C52" s="12">
        <v>17</v>
      </c>
      <c r="D52" s="12">
        <v>12</v>
      </c>
      <c r="E52" s="12">
        <v>14</v>
      </c>
      <c r="F52" s="12"/>
      <c r="G52">
        <v>19</v>
      </c>
      <c r="H52">
        <v>11</v>
      </c>
      <c r="I52">
        <v>8</v>
      </c>
    </row>
    <row r="53" spans="1:9">
      <c r="A53" s="214" t="s">
        <v>176</v>
      </c>
      <c r="B53" s="215">
        <v>15</v>
      </c>
      <c r="C53" s="12">
        <v>16</v>
      </c>
      <c r="D53" s="12"/>
      <c r="E53" s="12"/>
      <c r="F53" s="12"/>
      <c r="G53">
        <v>20</v>
      </c>
      <c r="H53">
        <v>12</v>
      </c>
      <c r="I53">
        <v>8</v>
      </c>
    </row>
    <row r="54" spans="1:9">
      <c r="A54" s="214" t="s">
        <v>249</v>
      </c>
      <c r="B54" s="215">
        <v>12</v>
      </c>
      <c r="C54" s="12">
        <v>15</v>
      </c>
      <c r="D54" s="12">
        <v>16</v>
      </c>
      <c r="E54" s="12"/>
      <c r="F54" s="12"/>
    </row>
    <row r="55" spans="1:9">
      <c r="A55" s="214" t="s">
        <v>252</v>
      </c>
      <c r="B55" s="215">
        <v>12</v>
      </c>
      <c r="C55" s="12">
        <v>13</v>
      </c>
      <c r="D55" s="12">
        <v>15</v>
      </c>
      <c r="E55" s="12">
        <v>16</v>
      </c>
      <c r="F55" s="12"/>
    </row>
    <row r="56" spans="1:9">
      <c r="A56" s="214" t="s">
        <v>250</v>
      </c>
      <c r="B56" s="215">
        <v>12</v>
      </c>
      <c r="C56" s="12">
        <v>13</v>
      </c>
      <c r="D56" s="12">
        <v>14</v>
      </c>
      <c r="E56" s="12">
        <v>15</v>
      </c>
      <c r="F56" s="12"/>
    </row>
    <row r="57" spans="1:9">
      <c r="A57" s="214" t="s">
        <v>245</v>
      </c>
      <c r="B57" s="215">
        <v>12</v>
      </c>
      <c r="C57" s="12">
        <v>13</v>
      </c>
      <c r="D57" s="12">
        <v>14</v>
      </c>
      <c r="E57" s="12">
        <v>16</v>
      </c>
      <c r="F57" s="12"/>
    </row>
    <row r="58" spans="1:9">
      <c r="A58" s="214" t="s">
        <v>251</v>
      </c>
      <c r="B58" s="215">
        <v>12</v>
      </c>
      <c r="C58" s="12">
        <v>13</v>
      </c>
      <c r="D58" s="12">
        <v>16</v>
      </c>
      <c r="E58" s="12"/>
      <c r="F58" s="12"/>
    </row>
    <row r="59" spans="1:9">
      <c r="A59" s="214" t="s">
        <v>909</v>
      </c>
      <c r="B59" s="215">
        <v>12</v>
      </c>
      <c r="C59" s="12">
        <v>14</v>
      </c>
      <c r="D59" s="12">
        <v>16</v>
      </c>
      <c r="E59" s="12"/>
      <c r="F59" s="12"/>
    </row>
    <row r="60" spans="1:9">
      <c r="A60" s="214" t="s">
        <v>52</v>
      </c>
      <c r="B60" s="215">
        <v>12</v>
      </c>
      <c r="C60" s="12">
        <v>14</v>
      </c>
      <c r="D60" s="12">
        <v>15</v>
      </c>
      <c r="E60" s="12">
        <v>16</v>
      </c>
      <c r="F60" s="12"/>
    </row>
    <row r="61" spans="1:9">
      <c r="A61" s="214" t="s">
        <v>178</v>
      </c>
      <c r="B61" s="215">
        <v>12</v>
      </c>
      <c r="C61" s="12">
        <v>13</v>
      </c>
      <c r="D61" s="12">
        <v>14</v>
      </c>
      <c r="E61" s="12">
        <v>15</v>
      </c>
      <c r="F61" s="12"/>
    </row>
    <row r="62" spans="1:9">
      <c r="A62" s="214" t="s">
        <v>248</v>
      </c>
      <c r="B62" s="215">
        <v>12</v>
      </c>
      <c r="C62" s="12">
        <v>13</v>
      </c>
      <c r="D62" s="12">
        <v>14</v>
      </c>
      <c r="E62" s="12"/>
      <c r="F62" s="12"/>
    </row>
    <row r="63" spans="1:9">
      <c r="A63" s="214" t="s">
        <v>133</v>
      </c>
      <c r="B63" s="215">
        <v>12</v>
      </c>
      <c r="C63" s="12">
        <v>13</v>
      </c>
      <c r="D63" s="12">
        <v>14</v>
      </c>
      <c r="E63" s="12">
        <v>15</v>
      </c>
      <c r="F63" s="12">
        <v>16</v>
      </c>
    </row>
    <row r="64" spans="1:9">
      <c r="A64" s="214" t="s">
        <v>217</v>
      </c>
      <c r="B64" s="215">
        <v>12</v>
      </c>
      <c r="C64" s="12"/>
      <c r="D64" s="12"/>
      <c r="E64" s="12"/>
      <c r="F64" s="12"/>
    </row>
    <row r="65" spans="1:6">
      <c r="A65" s="214" t="s">
        <v>6</v>
      </c>
      <c r="B65" s="215">
        <v>12</v>
      </c>
      <c r="C65" s="12">
        <v>13</v>
      </c>
      <c r="D65" s="12"/>
      <c r="E65" s="12"/>
      <c r="F65" s="12"/>
    </row>
    <row r="66" spans="1:6">
      <c r="A66" s="214" t="s">
        <v>246</v>
      </c>
      <c r="B66" s="215">
        <v>13</v>
      </c>
      <c r="C66" s="12">
        <v>14</v>
      </c>
      <c r="D66" s="12">
        <v>15</v>
      </c>
      <c r="E66" s="12">
        <v>16</v>
      </c>
      <c r="F66" s="12"/>
    </row>
    <row r="67" spans="1:6">
      <c r="A67" s="214" t="s">
        <v>244</v>
      </c>
      <c r="B67" s="215">
        <v>13</v>
      </c>
      <c r="C67" s="12">
        <v>14</v>
      </c>
      <c r="D67" s="12">
        <v>15</v>
      </c>
      <c r="E67" s="12"/>
      <c r="F67" s="12"/>
    </row>
    <row r="68" spans="1:6">
      <c r="A68" s="214" t="s">
        <v>2</v>
      </c>
      <c r="B68" s="215">
        <v>13</v>
      </c>
      <c r="C68" s="12">
        <v>14</v>
      </c>
      <c r="D68" s="12"/>
      <c r="E68" s="12"/>
      <c r="F68" s="12"/>
    </row>
    <row r="69" spans="1:6">
      <c r="A69" s="214" t="s">
        <v>228</v>
      </c>
      <c r="B69" s="215">
        <v>13</v>
      </c>
      <c r="C69" s="12"/>
      <c r="D69" s="12"/>
      <c r="E69" s="12"/>
      <c r="F69" s="12"/>
    </row>
    <row r="70" spans="1:6">
      <c r="A70" s="214" t="s">
        <v>192</v>
      </c>
      <c r="B70" s="215">
        <v>14</v>
      </c>
      <c r="C70" s="12">
        <v>15</v>
      </c>
      <c r="D70" s="12"/>
      <c r="E70" s="12"/>
      <c r="F70" s="12"/>
    </row>
    <row r="71" spans="1:6">
      <c r="A71" s="214" t="s">
        <v>206</v>
      </c>
      <c r="B71" s="215">
        <v>14</v>
      </c>
      <c r="C71" s="12"/>
      <c r="D71" s="12"/>
      <c r="E71" s="12"/>
      <c r="F71" s="12"/>
    </row>
    <row r="72" spans="1:6">
      <c r="A72" s="214" t="s">
        <v>4</v>
      </c>
      <c r="B72" s="215">
        <v>17</v>
      </c>
      <c r="C72" s="12"/>
      <c r="D72" s="12"/>
      <c r="E72" s="12"/>
      <c r="F72" s="12"/>
    </row>
    <row r="73" spans="1:6">
      <c r="A73" s="214" t="s">
        <v>94</v>
      </c>
      <c r="B73" s="215">
        <v>17</v>
      </c>
      <c r="C73" s="12">
        <v>11</v>
      </c>
      <c r="D73" s="12"/>
      <c r="E73" s="12"/>
      <c r="F73" s="12"/>
    </row>
    <row r="74" spans="1:6">
      <c r="A74" s="214" t="s">
        <v>210</v>
      </c>
      <c r="B74" s="215">
        <v>17</v>
      </c>
      <c r="C74" s="12">
        <v>11</v>
      </c>
      <c r="D74" s="12"/>
      <c r="E74" s="12"/>
      <c r="F74" s="12"/>
    </row>
    <row r="75" spans="1:6">
      <c r="A75" s="214" t="s">
        <v>230</v>
      </c>
      <c r="B75" s="215">
        <v>16</v>
      </c>
      <c r="C75" s="12"/>
      <c r="D75" s="12"/>
      <c r="E75" s="12"/>
      <c r="F75" s="12"/>
    </row>
    <row r="76" spans="1:6">
      <c r="A76" s="214" t="s">
        <v>193</v>
      </c>
      <c r="B76" s="215">
        <v>16</v>
      </c>
      <c r="C76" s="12">
        <v>17</v>
      </c>
      <c r="D76" s="12"/>
      <c r="E76" s="12"/>
      <c r="F76" s="1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D3:J16"/>
  <sheetViews>
    <sheetView workbookViewId="0">
      <selection activeCell="G31" sqref="G31"/>
    </sheetView>
  </sheetViews>
  <sheetFormatPr baseColWidth="10" defaultRowHeight="12.75"/>
  <sheetData>
    <row r="3" spans="4:10">
      <c r="D3">
        <v>2019</v>
      </c>
    </row>
    <row r="4" spans="4:10" ht="63.75">
      <c r="D4" s="198" t="s">
        <v>106</v>
      </c>
      <c r="E4" s="196" t="s">
        <v>858</v>
      </c>
      <c r="F4" s="196" t="s">
        <v>860</v>
      </c>
      <c r="G4" s="196" t="s">
        <v>863</v>
      </c>
      <c r="H4" s="196" t="s">
        <v>894</v>
      </c>
      <c r="I4" s="196" t="s">
        <v>893</v>
      </c>
      <c r="J4" s="196" t="s">
        <v>675</v>
      </c>
    </row>
    <row r="5" spans="4:10">
      <c r="D5" s="198" t="s">
        <v>895</v>
      </c>
      <c r="E5" s="197">
        <f>SUMIFS(CORRESPONDENCIA!$G:$G,CORRESPONDENCIA!$H:$H,E$4,CORRESPONDENCIA!$L:$L,$D5,CORRESPONDENCIA!$M:$M,$D$3)</f>
        <v>0</v>
      </c>
      <c r="F5" s="197">
        <f>SUMIFS(CORRESPONDENCIA!$G:$G,CORRESPONDENCIA!$H:$H,F$4,CORRESPONDENCIA!$L:$L,$D5,CORRESPONDENCIA!$M:$M,$D$3)</f>
        <v>0</v>
      </c>
      <c r="G5" s="197">
        <f>SUMIFS(CORRESPONDENCIA!$G:$G,CORRESPONDENCIA!$H:$H,G$4,CORRESPONDENCIA!$L:$L,$D5,CORRESPONDENCIA!$M:$M,$D$3)</f>
        <v>0</v>
      </c>
      <c r="H5" s="197">
        <f>SUMIFS(CORRESPONDENCIA!$G:$G,CORRESPONDENCIA!$H:$H,H$4,CORRESPONDENCIA!$L:$L,$D5,CORRESPONDENCIA!$M:$M,$D$3)</f>
        <v>0</v>
      </c>
      <c r="I5" s="197">
        <f>SUMIFS(CORRESPONDENCIA!$G:$G,CORRESPONDENCIA!$H:$H,I$4,CORRESPONDENCIA!$L:$L,$D5,CORRESPONDENCIA!$M:$M,$D$3)</f>
        <v>0</v>
      </c>
      <c r="J5" s="197">
        <f>SUMIFS(CORRESPONDENCIA!$G:$G,CORRESPONDENCIA!$H:$H,J$4,CORRESPONDENCIA!$L:$L,$D5,CORRESPONDENCIA!$M:$M,$D$3)</f>
        <v>0</v>
      </c>
    </row>
    <row r="6" spans="4:10">
      <c r="D6" s="198" t="s">
        <v>896</v>
      </c>
      <c r="E6" s="197">
        <f>SUMIFS(CORRESPONDENCIA!$G:$G,CORRESPONDENCIA!$H:$H,E$4,CORRESPONDENCIA!$L:$L,$D6,CORRESPONDENCIA!$M:$M,$D$3)</f>
        <v>0</v>
      </c>
      <c r="F6" s="197">
        <f>SUMIFS(CORRESPONDENCIA!$G:$G,CORRESPONDENCIA!$H:$H,F$4,CORRESPONDENCIA!$L:$L,$D6,CORRESPONDENCIA!$M:$M,$D$3)</f>
        <v>0</v>
      </c>
      <c r="G6" s="197">
        <f>SUMIFS(CORRESPONDENCIA!$G:$G,CORRESPONDENCIA!$H:$H,G$4,CORRESPONDENCIA!$L:$L,$D6,CORRESPONDENCIA!$M:$M,$D$3)</f>
        <v>0</v>
      </c>
      <c r="H6" s="197">
        <f>SUMIFS(CORRESPONDENCIA!$G:$G,CORRESPONDENCIA!$H:$H,H$4,CORRESPONDENCIA!$L:$L,$D6,CORRESPONDENCIA!$M:$M,$D$3)</f>
        <v>0</v>
      </c>
      <c r="I6" s="197">
        <f>SUMIFS(CORRESPONDENCIA!$G:$G,CORRESPONDENCIA!$H:$H,I$4,CORRESPONDENCIA!$L:$L,$D6,CORRESPONDENCIA!$M:$M,$D$3)</f>
        <v>0</v>
      </c>
      <c r="J6" s="197">
        <f>SUMIFS(CORRESPONDENCIA!$G:$G,CORRESPONDENCIA!$H:$H,J$4,CORRESPONDENCIA!$L:$L,$D6,CORRESPONDENCIA!$M:$M,$D$3)</f>
        <v>0</v>
      </c>
    </row>
    <row r="7" spans="4:10">
      <c r="D7" s="198" t="s">
        <v>897</v>
      </c>
      <c r="E7" s="197">
        <f>SUMIFS(CORRESPONDENCIA!$G:$G,CORRESPONDENCIA!$H:$H,E$4,CORRESPONDENCIA!$L:$L,$D7,CORRESPONDENCIA!$M:$M,$D$3)</f>
        <v>0</v>
      </c>
      <c r="F7" s="197">
        <f>SUMIFS(CORRESPONDENCIA!$G:$G,CORRESPONDENCIA!$H:$H,F$4,CORRESPONDENCIA!$L:$L,$D7,CORRESPONDENCIA!$M:$M,$D$3)</f>
        <v>0</v>
      </c>
      <c r="G7" s="197">
        <f>SUMIFS(CORRESPONDENCIA!$G:$G,CORRESPONDENCIA!$H:$H,G$4,CORRESPONDENCIA!$L:$L,$D7,CORRESPONDENCIA!$M:$M,$D$3)</f>
        <v>0</v>
      </c>
      <c r="H7" s="197">
        <f>SUMIFS(CORRESPONDENCIA!$G:$G,CORRESPONDENCIA!$H:$H,H$4,CORRESPONDENCIA!$L:$L,$D7,CORRESPONDENCIA!$M:$M,$D$3)</f>
        <v>0</v>
      </c>
      <c r="I7" s="197">
        <f>SUMIFS(CORRESPONDENCIA!$G:$G,CORRESPONDENCIA!$H:$H,I$4,CORRESPONDENCIA!$L:$L,$D7,CORRESPONDENCIA!$M:$M,$D$3)</f>
        <v>0</v>
      </c>
      <c r="J7" s="197">
        <f>SUMIFS(CORRESPONDENCIA!$G:$G,CORRESPONDENCIA!$H:$H,J$4,CORRESPONDENCIA!$L:$L,$D7,CORRESPONDENCIA!$M:$M,$D$3)</f>
        <v>0</v>
      </c>
    </row>
    <row r="8" spans="4:10">
      <c r="D8" s="198" t="s">
        <v>898</v>
      </c>
      <c r="E8" s="197">
        <f>SUMIFS(CORRESPONDENCIA!$G:$G,CORRESPONDENCIA!$H:$H,E$4,CORRESPONDENCIA!$L:$L,$D8,CORRESPONDENCIA!$M:$M,$D$3)</f>
        <v>0</v>
      </c>
      <c r="F8" s="197">
        <f>SUMIFS(CORRESPONDENCIA!$G:$G,CORRESPONDENCIA!$H:$H,F$4,CORRESPONDENCIA!$L:$L,$D8,CORRESPONDENCIA!$M:$M,$D$3)</f>
        <v>0</v>
      </c>
      <c r="G8" s="197">
        <f>SUMIFS(CORRESPONDENCIA!$G:$G,CORRESPONDENCIA!$H:$H,G$4,CORRESPONDENCIA!$L:$L,$D8,CORRESPONDENCIA!$M:$M,$D$3)</f>
        <v>0</v>
      </c>
      <c r="H8" s="197">
        <f>SUMIFS(CORRESPONDENCIA!$G:$G,CORRESPONDENCIA!$H:$H,H$4,CORRESPONDENCIA!$L:$L,$D8,CORRESPONDENCIA!$M:$M,$D$3)</f>
        <v>0</v>
      </c>
      <c r="I8" s="197">
        <f>SUMIFS(CORRESPONDENCIA!$G:$G,CORRESPONDENCIA!$H:$H,I$4,CORRESPONDENCIA!$L:$L,$D8,CORRESPONDENCIA!$M:$M,$D$3)</f>
        <v>0</v>
      </c>
      <c r="J8" s="197">
        <f>SUMIFS(CORRESPONDENCIA!$G:$G,CORRESPONDENCIA!$H:$H,J$4,CORRESPONDENCIA!$L:$L,$D8,CORRESPONDENCIA!$M:$M,$D$3)</f>
        <v>0</v>
      </c>
    </row>
    <row r="9" spans="4:10">
      <c r="D9" s="198" t="s">
        <v>899</v>
      </c>
      <c r="E9" s="197">
        <f>SUMIFS(CORRESPONDENCIA!$G:$G,CORRESPONDENCIA!$H:$H,E$4,CORRESPONDENCIA!$L:$L,$D9,CORRESPONDENCIA!$M:$M,$D$3)</f>
        <v>0</v>
      </c>
      <c r="F9" s="197">
        <f>SUMIFS(CORRESPONDENCIA!$G:$G,CORRESPONDENCIA!$H:$H,F$4,CORRESPONDENCIA!$L:$L,$D9,CORRESPONDENCIA!$M:$M,$D$3)</f>
        <v>0</v>
      </c>
      <c r="G9" s="197">
        <f>SUMIFS(CORRESPONDENCIA!$G:$G,CORRESPONDENCIA!$H:$H,G$4,CORRESPONDENCIA!$L:$L,$D9,CORRESPONDENCIA!$M:$M,$D$3)</f>
        <v>0</v>
      </c>
      <c r="H9" s="197">
        <f>SUMIFS(CORRESPONDENCIA!$G:$G,CORRESPONDENCIA!$H:$H,H$4,CORRESPONDENCIA!$L:$L,$D9,CORRESPONDENCIA!$M:$M,$D$3)</f>
        <v>0</v>
      </c>
      <c r="I9" s="197">
        <f>SUMIFS(CORRESPONDENCIA!$G:$G,CORRESPONDENCIA!$H:$H,I$4,CORRESPONDENCIA!$L:$L,$D9,CORRESPONDENCIA!$M:$M,$D$3)</f>
        <v>0</v>
      </c>
      <c r="J9" s="197">
        <f>SUMIFS(CORRESPONDENCIA!$G:$G,CORRESPONDENCIA!$H:$H,J$4,CORRESPONDENCIA!$L:$L,$D9,CORRESPONDENCIA!$M:$M,$D$3)</f>
        <v>0</v>
      </c>
    </row>
    <row r="10" spans="4:10">
      <c r="D10" s="198" t="s">
        <v>900</v>
      </c>
      <c r="E10" s="197">
        <f>SUMIFS(CORRESPONDENCIA!$G:$G,CORRESPONDENCIA!$H:$H,E$4,CORRESPONDENCIA!$L:$L,$D10,CORRESPONDENCIA!$M:$M,$D$3)</f>
        <v>0</v>
      </c>
      <c r="F10" s="197">
        <f>SUMIFS(CORRESPONDENCIA!$G:$G,CORRESPONDENCIA!$H:$H,F$4,CORRESPONDENCIA!$L:$L,$D10,CORRESPONDENCIA!$M:$M,$D$3)</f>
        <v>0</v>
      </c>
      <c r="G10" s="197">
        <f>SUMIFS(CORRESPONDENCIA!$G:$G,CORRESPONDENCIA!$H:$H,G$4,CORRESPONDENCIA!$L:$L,$D10,CORRESPONDENCIA!$M:$M,$D$3)</f>
        <v>0</v>
      </c>
      <c r="H10" s="197">
        <f>SUMIFS(CORRESPONDENCIA!$G:$G,CORRESPONDENCIA!$H:$H,H$4,CORRESPONDENCIA!$L:$L,$D10,CORRESPONDENCIA!$M:$M,$D$3)</f>
        <v>0</v>
      </c>
      <c r="I10" s="197">
        <f>SUMIFS(CORRESPONDENCIA!$G:$G,CORRESPONDENCIA!$H:$H,I$4,CORRESPONDENCIA!$L:$L,$D10,CORRESPONDENCIA!$M:$M,$D$3)</f>
        <v>0</v>
      </c>
      <c r="J10" s="197">
        <f>SUMIFS(CORRESPONDENCIA!$G:$G,CORRESPONDENCIA!$H:$H,J$4,CORRESPONDENCIA!$L:$L,$D10,CORRESPONDENCIA!$M:$M,$D$3)</f>
        <v>0</v>
      </c>
    </row>
    <row r="11" spans="4:10">
      <c r="D11" s="198" t="s">
        <v>901</v>
      </c>
      <c r="E11" s="197">
        <f>SUMIFS(CORRESPONDENCIA!$G:$G,CORRESPONDENCIA!$H:$H,E$4,CORRESPONDENCIA!$L:$L,$D11,CORRESPONDENCIA!$M:$M,$D$3)</f>
        <v>0</v>
      </c>
      <c r="F11" s="197">
        <f>SUMIFS(CORRESPONDENCIA!$G:$G,CORRESPONDENCIA!$H:$H,F$4,CORRESPONDENCIA!$L:$L,$D11,CORRESPONDENCIA!$M:$M,$D$3)</f>
        <v>0</v>
      </c>
      <c r="G11" s="197">
        <f>SUMIFS(CORRESPONDENCIA!$G:$G,CORRESPONDENCIA!$H:$H,G$4,CORRESPONDENCIA!$L:$L,$D11,CORRESPONDENCIA!$M:$M,$D$3)</f>
        <v>0</v>
      </c>
      <c r="H11" s="197">
        <f>SUMIFS(CORRESPONDENCIA!$G:$G,CORRESPONDENCIA!$H:$H,H$4,CORRESPONDENCIA!$L:$L,$D11,CORRESPONDENCIA!$M:$M,$D$3)</f>
        <v>0</v>
      </c>
      <c r="I11" s="197">
        <f>SUMIFS(CORRESPONDENCIA!$G:$G,CORRESPONDENCIA!$H:$H,I$4,CORRESPONDENCIA!$L:$L,$D11,CORRESPONDENCIA!$M:$M,$D$3)</f>
        <v>0</v>
      </c>
      <c r="J11" s="197">
        <f>SUMIFS(CORRESPONDENCIA!$G:$G,CORRESPONDENCIA!$H:$H,J$4,CORRESPONDENCIA!$L:$L,$D11,CORRESPONDENCIA!$M:$M,$D$3)</f>
        <v>0</v>
      </c>
    </row>
    <row r="12" spans="4:10">
      <c r="D12" s="198" t="s">
        <v>902</v>
      </c>
      <c r="E12" s="197">
        <f>SUMIFS(CORRESPONDENCIA!$G:$G,CORRESPONDENCIA!$H:$H,E$4,CORRESPONDENCIA!$L:$L,$D12,CORRESPONDENCIA!$M:$M,$D$3)</f>
        <v>0</v>
      </c>
      <c r="F12" s="197">
        <f>SUMIFS(CORRESPONDENCIA!$G:$G,CORRESPONDENCIA!$H:$H,F$4,CORRESPONDENCIA!$L:$L,$D12,CORRESPONDENCIA!$M:$M,$D$3)</f>
        <v>0</v>
      </c>
      <c r="G12" s="197">
        <f>SUMIFS(CORRESPONDENCIA!$G:$G,CORRESPONDENCIA!$H:$H,G$4,CORRESPONDENCIA!$L:$L,$D12,CORRESPONDENCIA!$M:$M,$D$3)</f>
        <v>0</v>
      </c>
      <c r="H12" s="197">
        <f>SUMIFS(CORRESPONDENCIA!$G:$G,CORRESPONDENCIA!$H:$H,H$4,CORRESPONDENCIA!$L:$L,$D12,CORRESPONDENCIA!$M:$M,$D$3)</f>
        <v>0</v>
      </c>
      <c r="I12" s="197">
        <f>SUMIFS(CORRESPONDENCIA!$G:$G,CORRESPONDENCIA!$H:$H,I$4,CORRESPONDENCIA!$L:$L,$D12,CORRESPONDENCIA!$M:$M,$D$3)</f>
        <v>0</v>
      </c>
      <c r="J12" s="197">
        <f>SUMIFS(CORRESPONDENCIA!$G:$G,CORRESPONDENCIA!$H:$H,J$4,CORRESPONDENCIA!$L:$L,$D12,CORRESPONDENCIA!$M:$M,$D$3)</f>
        <v>0</v>
      </c>
    </row>
    <row r="13" spans="4:10">
      <c r="D13" s="198" t="s">
        <v>903</v>
      </c>
      <c r="E13" s="197">
        <f>SUMIFS(CORRESPONDENCIA!$G:$G,CORRESPONDENCIA!$H:$H,E$4,CORRESPONDENCIA!$L:$L,$D13,CORRESPONDENCIA!$M:$M,$D$3)</f>
        <v>0</v>
      </c>
      <c r="F13" s="197">
        <f>SUMIFS(CORRESPONDENCIA!$G:$G,CORRESPONDENCIA!$H:$H,F$4,CORRESPONDENCIA!$L:$L,$D13,CORRESPONDENCIA!$M:$M,$D$3)</f>
        <v>0</v>
      </c>
      <c r="G13" s="197">
        <f>SUMIFS(CORRESPONDENCIA!$G:$G,CORRESPONDENCIA!$H:$H,G$4,CORRESPONDENCIA!$L:$L,$D13,CORRESPONDENCIA!$M:$M,$D$3)</f>
        <v>0</v>
      </c>
      <c r="H13" s="197">
        <f>SUMIFS(CORRESPONDENCIA!$G:$G,CORRESPONDENCIA!$H:$H,H$4,CORRESPONDENCIA!$L:$L,$D13,CORRESPONDENCIA!$M:$M,$D$3)</f>
        <v>0</v>
      </c>
      <c r="I13" s="197">
        <f>SUMIFS(CORRESPONDENCIA!$G:$G,CORRESPONDENCIA!$H:$H,I$4,CORRESPONDENCIA!$L:$L,$D13,CORRESPONDENCIA!$M:$M,$D$3)</f>
        <v>0</v>
      </c>
      <c r="J13" s="197">
        <f>SUMIFS(CORRESPONDENCIA!$G:$G,CORRESPONDENCIA!$H:$H,J$4,CORRESPONDENCIA!$L:$L,$D13,CORRESPONDENCIA!$M:$M,$D$3)</f>
        <v>0</v>
      </c>
    </row>
    <row r="14" spans="4:10">
      <c r="D14" s="198" t="s">
        <v>904</v>
      </c>
      <c r="E14" s="197">
        <f>SUMIFS(CORRESPONDENCIA!$G:$G,CORRESPONDENCIA!$H:$H,E$4,CORRESPONDENCIA!$L:$L,$D14,CORRESPONDENCIA!$M:$M,$D$3)</f>
        <v>0</v>
      </c>
      <c r="F14" s="197">
        <f>SUMIFS(CORRESPONDENCIA!$G:$G,CORRESPONDENCIA!$H:$H,F$4,CORRESPONDENCIA!$L:$L,$D14,CORRESPONDENCIA!$M:$M,$D$3)</f>
        <v>0</v>
      </c>
      <c r="G14" s="197">
        <f>SUMIFS(CORRESPONDENCIA!$G:$G,CORRESPONDENCIA!$H:$H,G$4,CORRESPONDENCIA!$L:$L,$D14,CORRESPONDENCIA!$M:$M,$D$3)</f>
        <v>0</v>
      </c>
      <c r="H14" s="197">
        <f>SUMIFS(CORRESPONDENCIA!$G:$G,CORRESPONDENCIA!$H:$H,H$4,CORRESPONDENCIA!$L:$L,$D14,CORRESPONDENCIA!$M:$M,$D$3)</f>
        <v>0</v>
      </c>
      <c r="I14" s="197">
        <f>SUMIFS(CORRESPONDENCIA!$G:$G,CORRESPONDENCIA!$H:$H,I$4,CORRESPONDENCIA!$L:$L,$D14,CORRESPONDENCIA!$M:$M,$D$3)</f>
        <v>0</v>
      </c>
      <c r="J14" s="197">
        <f>SUMIFS(CORRESPONDENCIA!$G:$G,CORRESPONDENCIA!$H:$H,J$4,CORRESPONDENCIA!$L:$L,$D14,CORRESPONDENCIA!$M:$M,$D$3)</f>
        <v>0</v>
      </c>
    </row>
    <row r="15" spans="4:10">
      <c r="D15" s="198" t="s">
        <v>905</v>
      </c>
      <c r="E15" s="197">
        <f>SUMIFS(CORRESPONDENCIA!$G:$G,CORRESPONDENCIA!$H:$H,E$4,CORRESPONDENCIA!$L:$L,$D15,CORRESPONDENCIA!$M:$M,$D$3)</f>
        <v>0</v>
      </c>
      <c r="F15" s="197">
        <f>SUMIFS(CORRESPONDENCIA!$G:$G,CORRESPONDENCIA!$H:$H,F$4,CORRESPONDENCIA!$L:$L,$D15,CORRESPONDENCIA!$M:$M,$D$3)</f>
        <v>0</v>
      </c>
      <c r="G15" s="197">
        <f>SUMIFS(CORRESPONDENCIA!$G:$G,CORRESPONDENCIA!$H:$H,G$4,CORRESPONDENCIA!$L:$L,$D15,CORRESPONDENCIA!$M:$M,$D$3)</f>
        <v>0</v>
      </c>
      <c r="H15" s="197">
        <f>SUMIFS(CORRESPONDENCIA!$G:$G,CORRESPONDENCIA!$H:$H,H$4,CORRESPONDENCIA!$L:$L,$D15,CORRESPONDENCIA!$M:$M,$D$3)</f>
        <v>0</v>
      </c>
      <c r="I15" s="197">
        <f>SUMIFS(CORRESPONDENCIA!$G:$G,CORRESPONDENCIA!$H:$H,I$4,CORRESPONDENCIA!$L:$L,$D15,CORRESPONDENCIA!$M:$M,$D$3)</f>
        <v>0</v>
      </c>
      <c r="J15" s="197">
        <f>SUMIFS(CORRESPONDENCIA!$G:$G,CORRESPONDENCIA!$H:$H,J$4,CORRESPONDENCIA!$L:$L,$D15,CORRESPONDENCIA!$M:$M,$D$3)</f>
        <v>0</v>
      </c>
    </row>
    <row r="16" spans="4:10">
      <c r="D16" s="198" t="s">
        <v>906</v>
      </c>
      <c r="E16" s="197">
        <f>SUMIFS(CORRESPONDENCIA!$G:$G,CORRESPONDENCIA!$H:$H,E$4,CORRESPONDENCIA!$L:$L,$D16,CORRESPONDENCIA!$M:$M,$D$3)</f>
        <v>0</v>
      </c>
      <c r="F16" s="197">
        <f>SUMIFS(CORRESPONDENCIA!$G:$G,CORRESPONDENCIA!$H:$H,F$4,CORRESPONDENCIA!$L:$L,$D16,CORRESPONDENCIA!$M:$M,$D$3)</f>
        <v>0</v>
      </c>
      <c r="G16" s="197">
        <f>SUMIFS(CORRESPONDENCIA!$G:$G,CORRESPONDENCIA!$H:$H,G$4,CORRESPONDENCIA!$L:$L,$D16,CORRESPONDENCIA!$M:$M,$D$3)</f>
        <v>0</v>
      </c>
      <c r="H16" s="197">
        <f>SUMIFS(CORRESPONDENCIA!$G:$G,CORRESPONDENCIA!$H:$H,H$4,CORRESPONDENCIA!$L:$L,$D16,CORRESPONDENCIA!$M:$M,$D$3)</f>
        <v>0</v>
      </c>
      <c r="I16" s="197">
        <f>SUMIFS(CORRESPONDENCIA!$G:$G,CORRESPONDENCIA!$H:$H,I$4,CORRESPONDENCIA!$L:$L,$D16,CORRESPONDENCIA!$M:$M,$D$3)</f>
        <v>0</v>
      </c>
      <c r="J16" s="197">
        <f>SUMIFS(CORRESPONDENCIA!$G:$G,CORRESPONDENCIA!$H:$H,J$4,CORRESPONDENCIA!$L:$L,$D16,CORRESPONDENCIA!$M:$M,$D$3)</f>
        <v>0</v>
      </c>
    </row>
  </sheetData>
  <pageMargins left="0.7" right="0.7" top="0.75" bottom="0.75" header="0.3" footer="0.3"/>
  <pageSetup orientation="portrait" horizontalDpi="4294967294" verticalDpi="4294967294"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38"/>
  <sheetViews>
    <sheetView workbookViewId="0">
      <selection activeCell="A49" sqref="A49"/>
    </sheetView>
  </sheetViews>
  <sheetFormatPr baseColWidth="10" defaultRowHeight="12.75"/>
  <cols>
    <col min="1" max="1" width="48.28515625" bestFit="1" customWidth="1"/>
  </cols>
  <sheetData>
    <row r="1" spans="1:1">
      <c r="A1" s="12" t="s">
        <v>850</v>
      </c>
    </row>
    <row r="2" spans="1:1">
      <c r="A2" s="12" t="s">
        <v>851</v>
      </c>
    </row>
    <row r="3" spans="1:1">
      <c r="A3" s="12" t="s">
        <v>852</v>
      </c>
    </row>
    <row r="4" spans="1:1">
      <c r="A4" s="12" t="s">
        <v>672</v>
      </c>
    </row>
    <row r="5" spans="1:1">
      <c r="A5" s="12" t="s">
        <v>853</v>
      </c>
    </row>
    <row r="6" spans="1:1">
      <c r="A6" s="12" t="s">
        <v>885</v>
      </c>
    </row>
    <row r="7" spans="1:1">
      <c r="A7" s="12" t="s">
        <v>854</v>
      </c>
    </row>
    <row r="8" spans="1:1">
      <c r="A8" s="12" t="s">
        <v>855</v>
      </c>
    </row>
    <row r="9" spans="1:1">
      <c r="A9" s="12" t="s">
        <v>675</v>
      </c>
    </row>
    <row r="10" spans="1:1">
      <c r="A10" s="12" t="s">
        <v>676</v>
      </c>
    </row>
    <row r="11" spans="1:1">
      <c r="A11" s="12" t="s">
        <v>856</v>
      </c>
    </row>
    <row r="12" spans="1:1">
      <c r="A12" s="12" t="s">
        <v>857</v>
      </c>
    </row>
    <row r="13" spans="1:1">
      <c r="A13" s="12" t="s">
        <v>858</v>
      </c>
    </row>
    <row r="14" spans="1:1">
      <c r="A14" s="12" t="s">
        <v>859</v>
      </c>
    </row>
    <row r="15" spans="1:1">
      <c r="A15" s="12" t="s">
        <v>860</v>
      </c>
    </row>
    <row r="16" spans="1:1">
      <c r="A16" s="12" t="s">
        <v>861</v>
      </c>
    </row>
    <row r="17" spans="1:1">
      <c r="A17" s="12" t="s">
        <v>862</v>
      </c>
    </row>
    <row r="18" spans="1:1">
      <c r="A18" s="12" t="s">
        <v>673</v>
      </c>
    </row>
    <row r="19" spans="1:1">
      <c r="A19" s="12" t="s">
        <v>863</v>
      </c>
    </row>
    <row r="20" spans="1:1">
      <c r="A20" s="12" t="s">
        <v>894</v>
      </c>
    </row>
    <row r="21" spans="1:1">
      <c r="A21" s="12" t="s">
        <v>893</v>
      </c>
    </row>
    <row r="22" spans="1:1">
      <c r="A22" s="12" t="s">
        <v>880</v>
      </c>
    </row>
    <row r="23" spans="1:1">
      <c r="A23" s="12" t="s">
        <v>864</v>
      </c>
    </row>
    <row r="24" spans="1:1">
      <c r="A24" s="12" t="s">
        <v>884</v>
      </c>
    </row>
    <row r="25" spans="1:1">
      <c r="A25" s="12" t="s">
        <v>865</v>
      </c>
    </row>
    <row r="26" spans="1:1">
      <c r="A26" s="12" t="s">
        <v>866</v>
      </c>
    </row>
    <row r="27" spans="1:1">
      <c r="A27" s="12" t="s">
        <v>867</v>
      </c>
    </row>
    <row r="28" spans="1:1">
      <c r="A28" s="12" t="s">
        <v>868</v>
      </c>
    </row>
    <row r="29" spans="1:1">
      <c r="A29" s="12" t="s">
        <v>237</v>
      </c>
    </row>
    <row r="30" spans="1:1">
      <c r="A30" s="12" t="s">
        <v>869</v>
      </c>
    </row>
    <row r="31" spans="1:1">
      <c r="A31" s="12" t="s">
        <v>870</v>
      </c>
    </row>
    <row r="32" spans="1:1">
      <c r="A32" s="12" t="s">
        <v>883</v>
      </c>
    </row>
    <row r="33" spans="1:1">
      <c r="A33" s="12" t="s">
        <v>871</v>
      </c>
    </row>
    <row r="34" spans="1:1">
      <c r="A34" s="12" t="s">
        <v>872</v>
      </c>
    </row>
    <row r="35" spans="1:1">
      <c r="A35" s="12" t="s">
        <v>873</v>
      </c>
    </row>
    <row r="36" spans="1:1">
      <c r="A36" s="12" t="s">
        <v>874</v>
      </c>
    </row>
    <row r="37" spans="1:1">
      <c r="A37" s="12" t="s">
        <v>933</v>
      </c>
    </row>
    <row r="38" spans="1:1">
      <c r="A38" s="12" t="s">
        <v>920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IP8440"/>
  <sheetViews>
    <sheetView view="pageBreakPreview" zoomScaleNormal="70" zoomScaleSheetLayoutView="100" workbookViewId="0">
      <selection activeCell="Z16" sqref="Z16"/>
    </sheetView>
  </sheetViews>
  <sheetFormatPr baseColWidth="10" defaultColWidth="11.5703125" defaultRowHeight="12.75"/>
  <cols>
    <col min="1" max="1" width="14" style="115" customWidth="1"/>
    <col min="2" max="2" width="43.140625" style="75" customWidth="1"/>
    <col min="3" max="3" width="16.85546875" style="98" hidden="1" customWidth="1"/>
    <col min="4" max="4" width="24.42578125" style="75" hidden="1" customWidth="1"/>
    <col min="5" max="5" width="15.28515625" style="98" hidden="1" customWidth="1"/>
    <col min="6" max="6" width="17.7109375" style="98" hidden="1" customWidth="1"/>
    <col min="7" max="7" width="11.42578125" style="75" hidden="1" customWidth="1"/>
    <col min="8" max="8" width="8.28515625" style="75" hidden="1" customWidth="1"/>
    <col min="9" max="9" width="11.85546875" style="99" hidden="1" customWidth="1"/>
    <col min="10" max="10" width="8" style="75" hidden="1" customWidth="1"/>
    <col min="11" max="11" width="14.140625" style="75" hidden="1" customWidth="1"/>
    <col min="12" max="12" width="39.42578125" style="75" bestFit="1" customWidth="1"/>
    <col min="13" max="13" width="26.7109375" style="75" hidden="1" customWidth="1"/>
    <col min="14" max="14" width="7.42578125" style="75" hidden="1" customWidth="1"/>
    <col min="15" max="15" width="9.85546875" style="75" hidden="1" customWidth="1"/>
    <col min="16" max="16" width="30.42578125" style="75" hidden="1" customWidth="1"/>
    <col min="17" max="17" width="14.140625" style="75" hidden="1" customWidth="1"/>
    <col min="18" max="18" width="22.140625" style="75" hidden="1" customWidth="1"/>
    <col min="19" max="19" width="17.5703125" style="116" hidden="1" customWidth="1"/>
    <col min="20" max="20" width="35.7109375" style="117" hidden="1" customWidth="1"/>
    <col min="21" max="21" width="16.5703125" style="98" hidden="1" customWidth="1"/>
    <col min="22" max="16384" width="11.5703125" style="75"/>
  </cols>
  <sheetData>
    <row r="1" spans="1:21" ht="15.75">
      <c r="A1" s="321" t="s">
        <v>34</v>
      </c>
      <c r="B1" s="322" t="s">
        <v>35</v>
      </c>
      <c r="C1" s="322" t="s">
        <v>36</v>
      </c>
      <c r="D1" s="322" t="s">
        <v>37</v>
      </c>
      <c r="E1" s="322" t="s">
        <v>170</v>
      </c>
      <c r="F1" s="322" t="s">
        <v>171</v>
      </c>
      <c r="G1" s="322" t="s">
        <v>172</v>
      </c>
      <c r="H1" s="322" t="s">
        <v>173</v>
      </c>
      <c r="I1" s="323" t="s">
        <v>174</v>
      </c>
      <c r="J1" s="322" t="s">
        <v>175</v>
      </c>
      <c r="K1" s="322" t="s">
        <v>257</v>
      </c>
      <c r="L1" s="322" t="s">
        <v>197</v>
      </c>
      <c r="M1" s="71" t="s">
        <v>198</v>
      </c>
      <c r="N1" s="71" t="s">
        <v>199</v>
      </c>
      <c r="O1" s="71" t="s">
        <v>200</v>
      </c>
      <c r="P1" s="72" t="s">
        <v>197</v>
      </c>
      <c r="Q1" s="70" t="s">
        <v>201</v>
      </c>
      <c r="R1" s="71" t="s">
        <v>202</v>
      </c>
      <c r="S1" s="73" t="s">
        <v>203</v>
      </c>
      <c r="T1" s="71" t="s">
        <v>167</v>
      </c>
      <c r="U1" s="74" t="s">
        <v>168</v>
      </c>
    </row>
    <row r="2" spans="1:21" ht="15.75">
      <c r="A2" s="321">
        <v>4359</v>
      </c>
      <c r="B2" s="325" t="s">
        <v>934</v>
      </c>
      <c r="C2" s="326"/>
      <c r="D2" s="327"/>
      <c r="E2" s="322"/>
      <c r="F2" s="322"/>
      <c r="G2" s="322"/>
      <c r="H2" s="322"/>
      <c r="I2" s="323"/>
      <c r="J2" s="322"/>
      <c r="K2" s="322"/>
      <c r="L2" s="322" t="s">
        <v>9192</v>
      </c>
      <c r="M2" s="71"/>
      <c r="N2" s="71"/>
      <c r="O2" s="71"/>
      <c r="P2" s="71"/>
      <c r="Q2" s="71"/>
      <c r="R2" s="71"/>
      <c r="S2" s="73"/>
      <c r="T2" s="71"/>
      <c r="U2" s="71"/>
    </row>
    <row r="3" spans="1:21">
      <c r="A3" s="315">
        <v>11347</v>
      </c>
      <c r="B3" s="316" t="s">
        <v>935</v>
      </c>
      <c r="C3" s="317"/>
      <c r="D3" s="318"/>
      <c r="E3" s="317"/>
      <c r="F3" s="317"/>
      <c r="G3" s="318"/>
      <c r="H3" s="318"/>
      <c r="I3" s="319"/>
      <c r="J3" s="318"/>
      <c r="K3" s="316"/>
      <c r="L3" s="320" t="s">
        <v>9193</v>
      </c>
      <c r="M3" s="154"/>
      <c r="N3" s="154"/>
      <c r="O3" s="154"/>
      <c r="P3" s="154"/>
      <c r="Q3" s="98"/>
      <c r="R3" s="98"/>
      <c r="S3" s="156"/>
      <c r="T3" s="98"/>
    </row>
    <row r="4" spans="1:21">
      <c r="A4" s="76">
        <v>22977</v>
      </c>
      <c r="B4" s="77" t="s">
        <v>936</v>
      </c>
      <c r="C4" s="78"/>
      <c r="D4" s="79"/>
      <c r="E4" s="78"/>
      <c r="F4" s="78"/>
      <c r="G4" s="79"/>
      <c r="H4" s="79"/>
      <c r="I4" s="80"/>
      <c r="J4" s="79"/>
      <c r="K4" s="77"/>
      <c r="L4" s="81" t="s">
        <v>9194</v>
      </c>
      <c r="M4" s="154"/>
      <c r="N4" s="154"/>
      <c r="O4" s="154"/>
      <c r="P4" s="154"/>
      <c r="Q4" s="98"/>
      <c r="R4" s="98"/>
      <c r="S4" s="156"/>
      <c r="T4" s="98"/>
    </row>
    <row r="5" spans="1:21">
      <c r="A5" s="76">
        <v>59218</v>
      </c>
      <c r="B5" s="77" t="s">
        <v>937</v>
      </c>
      <c r="C5" s="78"/>
      <c r="D5" s="79"/>
      <c r="E5" s="78"/>
      <c r="F5" s="78"/>
      <c r="G5" s="79"/>
      <c r="H5" s="79"/>
      <c r="I5" s="80"/>
      <c r="J5" s="79"/>
      <c r="K5" s="77"/>
      <c r="L5" s="81" t="s">
        <v>287</v>
      </c>
      <c r="M5" s="154"/>
      <c r="N5" s="154"/>
      <c r="O5" s="154"/>
      <c r="P5" s="154"/>
      <c r="Q5" s="98"/>
      <c r="R5" s="98"/>
      <c r="S5" s="156"/>
      <c r="T5" s="98"/>
    </row>
    <row r="6" spans="1:21">
      <c r="A6" s="76">
        <v>60615</v>
      </c>
      <c r="B6" s="77" t="s">
        <v>938</v>
      </c>
      <c r="C6" s="78"/>
      <c r="D6" s="79"/>
      <c r="E6" s="78"/>
      <c r="F6" s="78"/>
      <c r="G6" s="79"/>
      <c r="H6" s="79"/>
      <c r="I6" s="80"/>
      <c r="J6" s="79"/>
      <c r="K6" s="77"/>
      <c r="L6" s="81" t="s">
        <v>355</v>
      </c>
      <c r="M6" s="154"/>
      <c r="N6" s="154"/>
      <c r="O6" s="154"/>
      <c r="P6" s="154"/>
      <c r="Q6" s="98"/>
      <c r="R6" s="98"/>
      <c r="S6" s="156"/>
      <c r="T6" s="98"/>
    </row>
    <row r="7" spans="1:21">
      <c r="A7" s="76">
        <v>60984</v>
      </c>
      <c r="B7" s="77" t="s">
        <v>939</v>
      </c>
      <c r="C7" s="78"/>
      <c r="D7" s="79"/>
      <c r="E7" s="78"/>
      <c r="F7" s="78"/>
      <c r="G7" s="79"/>
      <c r="H7" s="79"/>
      <c r="I7" s="80"/>
      <c r="J7" s="79"/>
      <c r="K7" s="77"/>
      <c r="L7" s="81" t="s">
        <v>9195</v>
      </c>
      <c r="M7" s="154"/>
      <c r="N7" s="154"/>
      <c r="O7" s="154"/>
      <c r="P7" s="154"/>
      <c r="Q7" s="98"/>
      <c r="R7" s="98"/>
      <c r="S7" s="156"/>
      <c r="T7" s="98"/>
    </row>
    <row r="8" spans="1:21">
      <c r="A8" s="76">
        <v>83151</v>
      </c>
      <c r="B8" s="77" t="s">
        <v>940</v>
      </c>
      <c r="C8" s="78"/>
      <c r="D8" s="79"/>
      <c r="E8" s="78"/>
      <c r="F8" s="78"/>
      <c r="G8" s="79"/>
      <c r="H8" s="79"/>
      <c r="I8" s="80"/>
      <c r="J8" s="79"/>
      <c r="K8" s="77"/>
      <c r="L8" s="81" t="s">
        <v>9196</v>
      </c>
      <c r="M8" s="154"/>
      <c r="N8" s="154"/>
      <c r="O8" s="154"/>
      <c r="P8" s="154"/>
      <c r="Q8" s="98"/>
      <c r="R8" s="98"/>
      <c r="S8" s="156"/>
      <c r="T8" s="98"/>
    </row>
    <row r="9" spans="1:21">
      <c r="A9" s="76">
        <v>111856</v>
      </c>
      <c r="B9" s="77" t="s">
        <v>941</v>
      </c>
      <c r="C9" s="78"/>
      <c r="D9" s="79"/>
      <c r="E9" s="78"/>
      <c r="F9" s="78"/>
      <c r="G9" s="79"/>
      <c r="H9" s="79"/>
      <c r="I9" s="80"/>
      <c r="J9" s="79"/>
      <c r="K9" s="77"/>
      <c r="L9" s="81" t="s">
        <v>283</v>
      </c>
      <c r="M9" s="154"/>
      <c r="N9" s="154"/>
      <c r="O9" s="154"/>
      <c r="P9" s="154"/>
      <c r="Q9" s="98"/>
      <c r="R9" s="98"/>
      <c r="S9" s="156"/>
      <c r="T9" s="98"/>
    </row>
    <row r="10" spans="1:21">
      <c r="A10" s="76">
        <v>130982</v>
      </c>
      <c r="B10" s="77" t="s">
        <v>942</v>
      </c>
      <c r="C10" s="78"/>
      <c r="D10" s="79"/>
      <c r="E10" s="78"/>
      <c r="F10" s="78"/>
      <c r="G10" s="79"/>
      <c r="H10" s="79"/>
      <c r="I10" s="80"/>
      <c r="J10" s="79"/>
      <c r="K10" s="77"/>
      <c r="L10" s="81" t="s">
        <v>220</v>
      </c>
      <c r="M10" s="154"/>
      <c r="N10" s="154"/>
      <c r="O10" s="154"/>
      <c r="P10" s="154"/>
      <c r="Q10" s="98"/>
      <c r="R10" s="98"/>
      <c r="S10" s="156"/>
      <c r="T10" s="98"/>
    </row>
    <row r="11" spans="1:21">
      <c r="A11" s="76">
        <v>148326</v>
      </c>
      <c r="B11" s="77" t="s">
        <v>943</v>
      </c>
      <c r="C11" s="78"/>
      <c r="D11" s="79"/>
      <c r="E11" s="78"/>
      <c r="F11" s="78"/>
      <c r="G11" s="79"/>
      <c r="H11" s="79"/>
      <c r="I11" s="80"/>
      <c r="J11" s="79"/>
      <c r="K11" s="77"/>
      <c r="L11" s="81" t="s">
        <v>9197</v>
      </c>
      <c r="M11" s="154"/>
      <c r="N11" s="154"/>
      <c r="O11" s="154"/>
      <c r="P11" s="154"/>
      <c r="Q11" s="98"/>
      <c r="R11" s="98"/>
      <c r="S11" s="156"/>
      <c r="T11" s="98"/>
    </row>
    <row r="12" spans="1:21">
      <c r="A12" s="76">
        <v>161799</v>
      </c>
      <c r="B12" s="77" t="s">
        <v>944</v>
      </c>
      <c r="C12" s="78"/>
      <c r="D12" s="79"/>
      <c r="E12" s="78"/>
      <c r="F12" s="78"/>
      <c r="G12" s="79"/>
      <c r="H12" s="79"/>
      <c r="I12" s="80"/>
      <c r="J12" s="79"/>
      <c r="K12" s="77"/>
      <c r="L12" s="81" t="s">
        <v>9198</v>
      </c>
      <c r="M12" s="154"/>
      <c r="N12" s="154"/>
      <c r="O12" s="154"/>
      <c r="P12" s="154"/>
      <c r="Q12" s="98"/>
      <c r="R12" s="98"/>
      <c r="S12" s="156"/>
      <c r="T12" s="98"/>
    </row>
    <row r="13" spans="1:21">
      <c r="A13" s="76">
        <v>167703</v>
      </c>
      <c r="B13" s="77" t="s">
        <v>945</v>
      </c>
      <c r="C13" s="78"/>
      <c r="D13" s="79"/>
      <c r="E13" s="78"/>
      <c r="F13" s="78"/>
      <c r="G13" s="79"/>
      <c r="H13" s="79"/>
      <c r="I13" s="80"/>
      <c r="J13" s="79"/>
      <c r="K13" s="77"/>
      <c r="L13" s="81" t="s">
        <v>9199</v>
      </c>
      <c r="M13" s="154"/>
      <c r="N13" s="154"/>
      <c r="O13" s="154"/>
      <c r="P13" s="154"/>
      <c r="Q13" s="98"/>
      <c r="R13" s="98"/>
      <c r="S13" s="156"/>
      <c r="T13" s="98"/>
    </row>
    <row r="14" spans="1:21">
      <c r="A14" s="76">
        <v>181617</v>
      </c>
      <c r="B14" s="77" t="s">
        <v>946</v>
      </c>
      <c r="C14" s="78"/>
      <c r="D14" s="79"/>
      <c r="E14" s="78"/>
      <c r="F14" s="78"/>
      <c r="G14" s="79"/>
      <c r="H14" s="79"/>
      <c r="I14" s="80"/>
      <c r="J14" s="79"/>
      <c r="K14" s="77"/>
      <c r="L14" s="81" t="s">
        <v>9200</v>
      </c>
      <c r="M14" s="154"/>
      <c r="N14" s="154"/>
      <c r="O14" s="154"/>
      <c r="P14" s="154"/>
      <c r="Q14" s="98"/>
      <c r="R14" s="98"/>
      <c r="S14" s="156"/>
      <c r="T14" s="98"/>
    </row>
    <row r="15" spans="1:21">
      <c r="A15" s="76">
        <v>200026</v>
      </c>
      <c r="B15" s="77" t="s">
        <v>947</v>
      </c>
      <c r="C15" s="78"/>
      <c r="D15" s="79"/>
      <c r="E15" s="78"/>
      <c r="F15" s="78"/>
      <c r="G15" s="79"/>
      <c r="H15" s="79"/>
      <c r="I15" s="80"/>
      <c r="J15" s="79"/>
      <c r="K15" s="77"/>
      <c r="L15" s="81" t="s">
        <v>9201</v>
      </c>
      <c r="M15" s="154"/>
      <c r="N15" s="154"/>
      <c r="O15" s="154"/>
      <c r="P15" s="154"/>
      <c r="Q15" s="98"/>
      <c r="R15" s="98"/>
      <c r="S15" s="156"/>
      <c r="T15" s="98"/>
    </row>
    <row r="16" spans="1:21">
      <c r="A16" s="76">
        <v>204927</v>
      </c>
      <c r="B16" s="77" t="s">
        <v>948</v>
      </c>
      <c r="C16" s="78"/>
      <c r="D16" s="79"/>
      <c r="E16" s="78"/>
      <c r="F16" s="78"/>
      <c r="G16" s="79"/>
      <c r="H16" s="79"/>
      <c r="I16" s="80"/>
      <c r="J16" s="79"/>
      <c r="K16" s="77"/>
      <c r="L16" s="81" t="s">
        <v>9202</v>
      </c>
      <c r="M16" s="154"/>
      <c r="N16" s="154"/>
      <c r="O16" s="154"/>
      <c r="P16" s="154"/>
      <c r="Q16" s="98"/>
      <c r="R16" s="98"/>
      <c r="S16" s="156"/>
      <c r="T16" s="98"/>
    </row>
    <row r="17" spans="1:20">
      <c r="A17" s="76">
        <v>225142</v>
      </c>
      <c r="B17" s="77" t="s">
        <v>949</v>
      </c>
      <c r="C17" s="78"/>
      <c r="D17" s="79"/>
      <c r="E17" s="78"/>
      <c r="F17" s="78"/>
      <c r="G17" s="79"/>
      <c r="H17" s="79"/>
      <c r="I17" s="80"/>
      <c r="J17" s="79"/>
      <c r="K17" s="77"/>
      <c r="L17" s="81" t="s">
        <v>9194</v>
      </c>
      <c r="M17" s="154"/>
      <c r="N17" s="154"/>
      <c r="O17" s="154"/>
      <c r="P17" s="154"/>
      <c r="Q17" s="98"/>
      <c r="R17" s="98"/>
      <c r="S17" s="156"/>
      <c r="T17" s="98"/>
    </row>
    <row r="18" spans="1:20">
      <c r="A18" s="76">
        <v>225851</v>
      </c>
      <c r="B18" s="77" t="s">
        <v>950</v>
      </c>
      <c r="C18" s="78"/>
      <c r="D18" s="79"/>
      <c r="E18" s="78"/>
      <c r="F18" s="78"/>
      <c r="G18" s="79"/>
      <c r="H18" s="79"/>
      <c r="I18" s="80"/>
      <c r="J18" s="79"/>
      <c r="K18" s="77"/>
      <c r="L18" s="81" t="s">
        <v>315</v>
      </c>
      <c r="M18" s="154"/>
      <c r="N18" s="154"/>
      <c r="O18" s="154"/>
      <c r="P18" s="154"/>
      <c r="Q18" s="98"/>
      <c r="R18" s="98"/>
      <c r="S18" s="156"/>
      <c r="T18" s="98"/>
    </row>
    <row r="19" spans="1:20">
      <c r="A19" s="76">
        <v>233498</v>
      </c>
      <c r="B19" s="77" t="s">
        <v>951</v>
      </c>
      <c r="C19" s="78"/>
      <c r="D19" s="79"/>
      <c r="E19" s="78"/>
      <c r="F19" s="78"/>
      <c r="G19" s="79"/>
      <c r="H19" s="79"/>
      <c r="I19" s="80"/>
      <c r="J19" s="79"/>
      <c r="K19" s="77"/>
      <c r="L19" s="81" t="s">
        <v>283</v>
      </c>
      <c r="M19" s="154"/>
      <c r="N19" s="154"/>
      <c r="O19" s="154"/>
      <c r="P19" s="154"/>
      <c r="Q19" s="98"/>
      <c r="R19" s="98"/>
      <c r="S19" s="156"/>
      <c r="T19" s="98"/>
    </row>
    <row r="20" spans="1:20">
      <c r="A20" s="76">
        <v>238961</v>
      </c>
      <c r="B20" s="77" t="s">
        <v>952</v>
      </c>
      <c r="C20" s="78"/>
      <c r="D20" s="79"/>
      <c r="E20" s="78"/>
      <c r="F20" s="78"/>
      <c r="G20" s="79"/>
      <c r="H20" s="79"/>
      <c r="I20" s="80"/>
      <c r="J20" s="79"/>
      <c r="K20" s="77"/>
      <c r="L20" s="81" t="s">
        <v>270</v>
      </c>
      <c r="M20" s="154"/>
      <c r="N20" s="154"/>
      <c r="O20" s="154"/>
      <c r="P20" s="154"/>
      <c r="Q20" s="98"/>
      <c r="R20" s="98"/>
      <c r="S20" s="156"/>
      <c r="T20" s="98"/>
    </row>
    <row r="21" spans="1:20">
      <c r="A21" s="76">
        <v>245976</v>
      </c>
      <c r="B21" s="77" t="s">
        <v>953</v>
      </c>
      <c r="C21" s="78"/>
      <c r="D21" s="79"/>
      <c r="E21" s="78"/>
      <c r="F21" s="78"/>
      <c r="G21" s="79"/>
      <c r="H21" s="79"/>
      <c r="I21" s="80"/>
      <c r="J21" s="79"/>
      <c r="K21" s="77"/>
      <c r="L21" s="81" t="s">
        <v>298</v>
      </c>
      <c r="M21" s="154"/>
      <c r="N21" s="154"/>
      <c r="O21" s="154"/>
      <c r="P21" s="154"/>
      <c r="Q21" s="98"/>
      <c r="R21" s="98"/>
      <c r="S21" s="156"/>
      <c r="T21" s="98"/>
    </row>
    <row r="22" spans="1:20">
      <c r="A22" s="76">
        <v>261262</v>
      </c>
      <c r="B22" s="77" t="s">
        <v>954</v>
      </c>
      <c r="C22" s="78"/>
      <c r="D22" s="79"/>
      <c r="E22" s="78"/>
      <c r="F22" s="78"/>
      <c r="G22" s="79"/>
      <c r="H22" s="79"/>
      <c r="I22" s="80"/>
      <c r="J22" s="79"/>
      <c r="K22" s="77"/>
      <c r="L22" s="81" t="s">
        <v>9203</v>
      </c>
      <c r="M22" s="154"/>
      <c r="N22" s="154"/>
      <c r="O22" s="154"/>
      <c r="P22" s="154"/>
      <c r="Q22" s="98"/>
      <c r="R22" s="98"/>
      <c r="S22" s="156"/>
      <c r="T22" s="98"/>
    </row>
    <row r="23" spans="1:20">
      <c r="A23" s="76">
        <v>261289</v>
      </c>
      <c r="B23" s="77" t="s">
        <v>955</v>
      </c>
      <c r="C23" s="78"/>
      <c r="D23" s="79"/>
      <c r="E23" s="78"/>
      <c r="F23" s="78"/>
      <c r="G23" s="79"/>
      <c r="H23" s="79"/>
      <c r="I23" s="80"/>
      <c r="J23" s="79"/>
      <c r="K23" s="77"/>
      <c r="L23" s="81" t="s">
        <v>9203</v>
      </c>
      <c r="M23" s="154"/>
      <c r="N23" s="154"/>
      <c r="O23" s="154"/>
      <c r="P23" s="154"/>
      <c r="Q23" s="98"/>
      <c r="R23" s="98"/>
      <c r="S23" s="156"/>
      <c r="T23" s="98"/>
    </row>
    <row r="24" spans="1:20">
      <c r="A24" s="76">
        <v>262811</v>
      </c>
      <c r="B24" s="77" t="s">
        <v>956</v>
      </c>
      <c r="C24" s="78"/>
      <c r="D24" s="79"/>
      <c r="E24" s="78"/>
      <c r="F24" s="78"/>
      <c r="G24" s="79"/>
      <c r="H24" s="79"/>
      <c r="I24" s="80"/>
      <c r="J24" s="79"/>
      <c r="K24" s="77"/>
      <c r="L24" s="81" t="s">
        <v>280</v>
      </c>
      <c r="M24" s="154"/>
      <c r="N24" s="154"/>
      <c r="O24" s="154"/>
      <c r="P24" s="154"/>
      <c r="Q24" s="98"/>
      <c r="R24" s="98"/>
      <c r="S24" s="156"/>
      <c r="T24" s="98"/>
    </row>
    <row r="25" spans="1:20">
      <c r="A25" s="76">
        <v>264008</v>
      </c>
      <c r="B25" s="77" t="s">
        <v>957</v>
      </c>
      <c r="C25" s="78"/>
      <c r="D25" s="79"/>
      <c r="E25" s="78"/>
      <c r="F25" s="78"/>
      <c r="G25" s="79"/>
      <c r="H25" s="79"/>
      <c r="I25" s="80"/>
      <c r="J25" s="79"/>
      <c r="K25" s="77"/>
      <c r="L25" s="81" t="s">
        <v>9204</v>
      </c>
      <c r="M25" s="154"/>
      <c r="N25" s="154"/>
      <c r="O25" s="154"/>
      <c r="P25" s="154"/>
      <c r="Q25" s="98"/>
      <c r="R25" s="98"/>
      <c r="S25" s="156"/>
      <c r="T25" s="98"/>
    </row>
    <row r="26" spans="1:20">
      <c r="A26" s="76">
        <v>269999</v>
      </c>
      <c r="B26" s="77" t="s">
        <v>958</v>
      </c>
      <c r="C26" s="78"/>
      <c r="D26" s="79"/>
      <c r="E26" s="78"/>
      <c r="F26" s="78"/>
      <c r="G26" s="79"/>
      <c r="H26" s="79"/>
      <c r="I26" s="80"/>
      <c r="J26" s="79"/>
      <c r="K26" s="77"/>
      <c r="L26" s="81" t="s">
        <v>220</v>
      </c>
      <c r="M26" s="154"/>
      <c r="N26" s="154"/>
      <c r="O26" s="154"/>
      <c r="P26" s="154"/>
      <c r="Q26" s="98"/>
      <c r="R26" s="98"/>
      <c r="S26" s="156"/>
      <c r="T26" s="98"/>
    </row>
    <row r="27" spans="1:20">
      <c r="A27" s="76">
        <v>287709</v>
      </c>
      <c r="B27" s="77" t="s">
        <v>959</v>
      </c>
      <c r="C27" s="78"/>
      <c r="D27" s="79"/>
      <c r="E27" s="78"/>
      <c r="F27" s="78"/>
      <c r="G27" s="79"/>
      <c r="H27" s="79"/>
      <c r="I27" s="80"/>
      <c r="J27" s="79"/>
      <c r="K27" s="77"/>
      <c r="L27" s="81" t="s">
        <v>9194</v>
      </c>
      <c r="M27" s="154"/>
      <c r="N27" s="154"/>
      <c r="O27" s="154"/>
      <c r="P27" s="154"/>
      <c r="Q27" s="98"/>
      <c r="R27" s="98"/>
      <c r="S27" s="156"/>
      <c r="T27" s="98"/>
    </row>
    <row r="28" spans="1:20">
      <c r="A28" s="76">
        <v>337633</v>
      </c>
      <c r="B28" s="77" t="s">
        <v>960</v>
      </c>
      <c r="C28" s="78"/>
      <c r="D28" s="79"/>
      <c r="E28" s="78"/>
      <c r="F28" s="78"/>
      <c r="G28" s="79"/>
      <c r="H28" s="79"/>
      <c r="I28" s="80"/>
      <c r="J28" s="79"/>
      <c r="K28" s="77"/>
      <c r="L28" s="81" t="s">
        <v>9205</v>
      </c>
      <c r="M28" s="154"/>
      <c r="N28" s="154"/>
      <c r="O28" s="154"/>
      <c r="P28" s="154"/>
      <c r="Q28" s="98"/>
      <c r="R28" s="98"/>
      <c r="S28" s="156"/>
      <c r="T28" s="98"/>
    </row>
    <row r="29" spans="1:20">
      <c r="A29" s="76">
        <v>343706</v>
      </c>
      <c r="B29" s="77" t="s">
        <v>961</v>
      </c>
      <c r="C29" s="78"/>
      <c r="D29" s="79"/>
      <c r="E29" s="78"/>
      <c r="F29" s="78"/>
      <c r="G29" s="79"/>
      <c r="H29" s="79"/>
      <c r="I29" s="80"/>
      <c r="J29" s="79"/>
      <c r="K29" s="77"/>
      <c r="L29" s="81" t="s">
        <v>9206</v>
      </c>
      <c r="M29" s="154"/>
      <c r="N29" s="154"/>
      <c r="O29" s="154"/>
      <c r="P29" s="154"/>
      <c r="Q29" s="98"/>
      <c r="R29" s="98"/>
      <c r="S29" s="156"/>
      <c r="T29" s="98"/>
    </row>
    <row r="30" spans="1:20">
      <c r="A30" s="76">
        <v>347957</v>
      </c>
      <c r="B30" s="77" t="s">
        <v>962</v>
      </c>
      <c r="C30" s="78"/>
      <c r="D30" s="79"/>
      <c r="E30" s="78"/>
      <c r="F30" s="78"/>
      <c r="G30" s="79"/>
      <c r="H30" s="79"/>
      <c r="I30" s="80"/>
      <c r="J30" s="79"/>
      <c r="K30" s="77"/>
      <c r="L30" s="81" t="s">
        <v>392</v>
      </c>
      <c r="M30" s="154"/>
      <c r="N30" s="154"/>
      <c r="O30" s="154"/>
      <c r="P30" s="154"/>
      <c r="Q30" s="98"/>
      <c r="R30" s="98"/>
      <c r="S30" s="156"/>
      <c r="T30" s="98"/>
    </row>
    <row r="31" spans="1:20">
      <c r="A31" s="76">
        <v>350265</v>
      </c>
      <c r="B31" s="77" t="s">
        <v>963</v>
      </c>
      <c r="C31" s="78"/>
      <c r="D31" s="79"/>
      <c r="E31" s="78"/>
      <c r="F31" s="78"/>
      <c r="G31" s="79"/>
      <c r="H31" s="79"/>
      <c r="I31" s="80"/>
      <c r="J31" s="79"/>
      <c r="K31" s="77"/>
      <c r="L31" s="81" t="s">
        <v>341</v>
      </c>
      <c r="M31" s="154"/>
      <c r="N31" s="154"/>
      <c r="O31" s="154"/>
      <c r="P31" s="154"/>
      <c r="Q31" s="98"/>
      <c r="R31" s="98"/>
      <c r="S31" s="156"/>
      <c r="T31" s="98"/>
    </row>
    <row r="32" spans="1:20">
      <c r="A32" s="76">
        <v>351539</v>
      </c>
      <c r="B32" s="77" t="s">
        <v>964</v>
      </c>
      <c r="C32" s="78"/>
      <c r="D32" s="79"/>
      <c r="E32" s="78"/>
      <c r="F32" s="78"/>
      <c r="G32" s="79"/>
      <c r="H32" s="79"/>
      <c r="I32" s="80"/>
      <c r="J32" s="79"/>
      <c r="K32" s="77"/>
      <c r="L32" s="81" t="s">
        <v>9207</v>
      </c>
      <c r="M32" s="154"/>
      <c r="N32" s="154"/>
      <c r="O32" s="154"/>
      <c r="P32" s="154"/>
      <c r="Q32" s="98"/>
      <c r="R32" s="98"/>
      <c r="S32" s="156"/>
      <c r="T32" s="98"/>
    </row>
    <row r="33" spans="1:20">
      <c r="A33" s="76">
        <v>351547</v>
      </c>
      <c r="B33" s="77" t="s">
        <v>965</v>
      </c>
      <c r="C33" s="78"/>
      <c r="D33" s="79"/>
      <c r="E33" s="78"/>
      <c r="F33" s="78"/>
      <c r="G33" s="79"/>
      <c r="H33" s="79"/>
      <c r="I33" s="80"/>
      <c r="J33" s="79"/>
      <c r="K33" s="77"/>
      <c r="L33" s="81" t="s">
        <v>9208</v>
      </c>
      <c r="M33" s="154"/>
      <c r="N33" s="154"/>
      <c r="O33" s="154"/>
      <c r="P33" s="154"/>
      <c r="Q33" s="98"/>
      <c r="R33" s="98"/>
      <c r="S33" s="156"/>
      <c r="T33" s="98"/>
    </row>
    <row r="34" spans="1:20">
      <c r="A34" s="76">
        <v>351563</v>
      </c>
      <c r="B34" s="77" t="s">
        <v>966</v>
      </c>
      <c r="C34" s="78"/>
      <c r="D34" s="79"/>
      <c r="E34" s="78"/>
      <c r="F34" s="78"/>
      <c r="G34" s="79"/>
      <c r="H34" s="79"/>
      <c r="I34" s="80"/>
      <c r="J34" s="79"/>
      <c r="K34" s="77"/>
      <c r="L34" s="81" t="s">
        <v>315</v>
      </c>
      <c r="M34" s="154"/>
      <c r="N34" s="154"/>
      <c r="O34" s="154"/>
      <c r="P34" s="154"/>
      <c r="Q34" s="98"/>
      <c r="R34" s="98"/>
      <c r="S34" s="156"/>
      <c r="T34" s="98"/>
    </row>
    <row r="35" spans="1:20">
      <c r="A35" s="76">
        <v>351601</v>
      </c>
      <c r="B35" s="77" t="s">
        <v>967</v>
      </c>
      <c r="C35" s="78"/>
      <c r="D35" s="79"/>
      <c r="E35" s="78"/>
      <c r="F35" s="78"/>
      <c r="G35" s="79"/>
      <c r="H35" s="79"/>
      <c r="I35" s="80"/>
      <c r="J35" s="79"/>
      <c r="K35" s="77"/>
      <c r="L35" s="81" t="s">
        <v>9209</v>
      </c>
      <c r="M35" s="154"/>
      <c r="N35" s="154"/>
      <c r="O35" s="154"/>
      <c r="P35" s="154"/>
      <c r="Q35" s="98"/>
      <c r="R35" s="98"/>
      <c r="S35" s="156"/>
      <c r="T35" s="98"/>
    </row>
    <row r="36" spans="1:20">
      <c r="A36" s="76">
        <v>351628</v>
      </c>
      <c r="B36" s="77" t="s">
        <v>968</v>
      </c>
      <c r="C36" s="78"/>
      <c r="D36" s="79"/>
      <c r="E36" s="78"/>
      <c r="F36" s="78"/>
      <c r="G36" s="79"/>
      <c r="H36" s="79"/>
      <c r="I36" s="80"/>
      <c r="J36" s="79"/>
      <c r="K36" s="77"/>
      <c r="L36" s="81" t="s">
        <v>119</v>
      </c>
      <c r="M36" s="154"/>
      <c r="N36" s="154"/>
      <c r="O36" s="154"/>
      <c r="P36" s="154"/>
      <c r="Q36" s="98"/>
      <c r="R36" s="98"/>
      <c r="S36" s="156"/>
      <c r="T36" s="98"/>
    </row>
    <row r="37" spans="1:20">
      <c r="A37" s="76">
        <v>351636</v>
      </c>
      <c r="B37" s="77" t="s">
        <v>969</v>
      </c>
      <c r="C37" s="78"/>
      <c r="D37" s="79"/>
      <c r="E37" s="78"/>
      <c r="F37" s="78"/>
      <c r="G37" s="79"/>
      <c r="H37" s="79"/>
      <c r="I37" s="80"/>
      <c r="J37" s="79"/>
      <c r="K37" s="77"/>
      <c r="L37" s="81" t="s">
        <v>9210</v>
      </c>
      <c r="M37" s="154"/>
      <c r="N37" s="154"/>
      <c r="O37" s="154"/>
      <c r="P37" s="154"/>
      <c r="Q37" s="98"/>
      <c r="R37" s="98"/>
      <c r="S37" s="156"/>
      <c r="T37" s="98"/>
    </row>
    <row r="38" spans="1:20">
      <c r="A38" s="76">
        <v>351652</v>
      </c>
      <c r="B38" s="77" t="s">
        <v>970</v>
      </c>
      <c r="C38" s="78"/>
      <c r="D38" s="79"/>
      <c r="E38" s="78"/>
      <c r="F38" s="78"/>
      <c r="G38" s="79"/>
      <c r="H38" s="79"/>
      <c r="I38" s="80"/>
      <c r="J38" s="79"/>
      <c r="K38" s="77"/>
      <c r="L38" s="81" t="s">
        <v>398</v>
      </c>
      <c r="M38" s="154"/>
      <c r="N38" s="154"/>
      <c r="O38" s="154"/>
      <c r="P38" s="154"/>
      <c r="Q38" s="98"/>
      <c r="R38" s="98"/>
      <c r="S38" s="156"/>
      <c r="T38" s="98"/>
    </row>
    <row r="39" spans="1:20">
      <c r="A39" s="76">
        <v>351687</v>
      </c>
      <c r="B39" s="77" t="s">
        <v>971</v>
      </c>
      <c r="C39" s="78"/>
      <c r="D39" s="79"/>
      <c r="E39" s="78"/>
      <c r="F39" s="78"/>
      <c r="G39" s="79"/>
      <c r="H39" s="79"/>
      <c r="I39" s="80"/>
      <c r="J39" s="79"/>
      <c r="K39" s="77"/>
      <c r="L39" s="81" t="s">
        <v>315</v>
      </c>
      <c r="M39" s="154"/>
      <c r="N39" s="154"/>
      <c r="O39" s="154"/>
      <c r="P39" s="154"/>
      <c r="Q39" s="98"/>
      <c r="R39" s="98"/>
      <c r="S39" s="156"/>
      <c r="T39" s="98"/>
    </row>
    <row r="40" spans="1:20">
      <c r="A40" s="76">
        <v>351709</v>
      </c>
      <c r="B40" s="77" t="s">
        <v>972</v>
      </c>
      <c r="C40" s="78"/>
      <c r="D40" s="79"/>
      <c r="E40" s="78"/>
      <c r="F40" s="78"/>
      <c r="G40" s="79"/>
      <c r="H40" s="79"/>
      <c r="I40" s="80"/>
      <c r="J40" s="79"/>
      <c r="K40" s="77"/>
      <c r="L40" s="81" t="s">
        <v>270</v>
      </c>
      <c r="M40" s="154"/>
      <c r="N40" s="154"/>
      <c r="O40" s="154"/>
      <c r="P40" s="154"/>
      <c r="Q40" s="98"/>
      <c r="R40" s="98"/>
      <c r="S40" s="156"/>
      <c r="T40" s="98"/>
    </row>
    <row r="41" spans="1:20">
      <c r="A41" s="76">
        <v>351717</v>
      </c>
      <c r="B41" s="77" t="s">
        <v>973</v>
      </c>
      <c r="C41" s="78"/>
      <c r="D41" s="79"/>
      <c r="E41" s="78"/>
      <c r="F41" s="78"/>
      <c r="G41" s="79"/>
      <c r="H41" s="79"/>
      <c r="I41" s="80"/>
      <c r="J41" s="79"/>
      <c r="K41" s="77"/>
      <c r="L41" s="81" t="s">
        <v>270</v>
      </c>
      <c r="M41" s="154"/>
      <c r="N41" s="154"/>
      <c r="O41" s="154"/>
      <c r="P41" s="154"/>
      <c r="Q41" s="98"/>
      <c r="R41" s="98"/>
      <c r="S41" s="156"/>
      <c r="T41" s="98"/>
    </row>
    <row r="42" spans="1:20">
      <c r="A42" s="76">
        <v>351725</v>
      </c>
      <c r="B42" s="77" t="s">
        <v>974</v>
      </c>
      <c r="C42" s="78"/>
      <c r="D42" s="79"/>
      <c r="E42" s="78"/>
      <c r="F42" s="78"/>
      <c r="G42" s="79"/>
      <c r="H42" s="79"/>
      <c r="I42" s="80"/>
      <c r="J42" s="79"/>
      <c r="K42" s="77"/>
      <c r="L42" s="81" t="s">
        <v>270</v>
      </c>
      <c r="M42" s="154"/>
      <c r="N42" s="154"/>
      <c r="O42" s="154"/>
      <c r="P42" s="154"/>
      <c r="Q42" s="98"/>
      <c r="R42" s="98"/>
      <c r="S42" s="156"/>
      <c r="T42" s="98"/>
    </row>
    <row r="43" spans="1:20">
      <c r="A43" s="76">
        <v>351768</v>
      </c>
      <c r="B43" s="77" t="s">
        <v>975</v>
      </c>
      <c r="C43" s="78"/>
      <c r="D43" s="79"/>
      <c r="E43" s="78"/>
      <c r="F43" s="78"/>
      <c r="G43" s="79"/>
      <c r="H43" s="79"/>
      <c r="I43" s="80"/>
      <c r="J43" s="79"/>
      <c r="K43" s="77"/>
      <c r="L43" s="81" t="s">
        <v>390</v>
      </c>
      <c r="M43" s="154"/>
      <c r="N43" s="154"/>
      <c r="O43" s="154"/>
      <c r="P43" s="154"/>
      <c r="Q43" s="98"/>
      <c r="R43" s="98"/>
      <c r="S43" s="156"/>
      <c r="T43" s="98"/>
    </row>
    <row r="44" spans="1:20">
      <c r="A44" s="76">
        <v>351776</v>
      </c>
      <c r="B44" s="77" t="s">
        <v>976</v>
      </c>
      <c r="C44" s="78"/>
      <c r="D44" s="79"/>
      <c r="E44" s="78"/>
      <c r="F44" s="78"/>
      <c r="G44" s="79"/>
      <c r="H44" s="79"/>
      <c r="I44" s="80"/>
      <c r="J44" s="79"/>
      <c r="K44" s="77"/>
      <c r="L44" s="81" t="s">
        <v>9211</v>
      </c>
      <c r="M44" s="154"/>
      <c r="N44" s="154"/>
      <c r="O44" s="154"/>
      <c r="P44" s="154"/>
      <c r="Q44" s="98"/>
      <c r="R44" s="98"/>
      <c r="S44" s="156"/>
      <c r="T44" s="98"/>
    </row>
    <row r="45" spans="1:20">
      <c r="A45" s="76">
        <v>351784</v>
      </c>
      <c r="B45" s="77" t="s">
        <v>977</v>
      </c>
      <c r="C45" s="78"/>
      <c r="D45" s="79"/>
      <c r="E45" s="78"/>
      <c r="F45" s="78"/>
      <c r="G45" s="79"/>
      <c r="H45" s="79"/>
      <c r="I45" s="80"/>
      <c r="J45" s="79"/>
      <c r="K45" s="77"/>
      <c r="L45" s="81" t="s">
        <v>9212</v>
      </c>
      <c r="M45" s="154"/>
      <c r="N45" s="154"/>
      <c r="O45" s="154"/>
      <c r="P45" s="154"/>
      <c r="Q45" s="98"/>
      <c r="R45" s="98"/>
      <c r="S45" s="156"/>
      <c r="T45" s="98"/>
    </row>
    <row r="46" spans="1:20">
      <c r="A46" s="76">
        <v>351792</v>
      </c>
      <c r="B46" s="77" t="s">
        <v>978</v>
      </c>
      <c r="C46" s="78"/>
      <c r="D46" s="79"/>
      <c r="E46" s="78"/>
      <c r="F46" s="78"/>
      <c r="G46" s="79"/>
      <c r="H46" s="79"/>
      <c r="I46" s="80"/>
      <c r="J46" s="79"/>
      <c r="K46" s="77"/>
      <c r="L46" s="81" t="s">
        <v>9213</v>
      </c>
      <c r="M46" s="154"/>
      <c r="N46" s="154"/>
      <c r="O46" s="154"/>
      <c r="P46" s="154"/>
      <c r="Q46" s="98"/>
      <c r="R46" s="98"/>
      <c r="S46" s="156"/>
      <c r="T46" s="98"/>
    </row>
    <row r="47" spans="1:20">
      <c r="A47" s="76">
        <v>351806</v>
      </c>
      <c r="B47" s="77" t="s">
        <v>979</v>
      </c>
      <c r="C47" s="78"/>
      <c r="D47" s="79"/>
      <c r="E47" s="78"/>
      <c r="F47" s="78"/>
      <c r="G47" s="79"/>
      <c r="H47" s="79"/>
      <c r="I47" s="80"/>
      <c r="J47" s="79"/>
      <c r="K47" s="77"/>
      <c r="L47" s="81" t="s">
        <v>9214</v>
      </c>
      <c r="M47" s="154"/>
      <c r="N47" s="154"/>
      <c r="O47" s="154"/>
      <c r="P47" s="154"/>
      <c r="Q47" s="98"/>
      <c r="R47" s="98"/>
      <c r="S47" s="156"/>
      <c r="T47" s="98"/>
    </row>
    <row r="48" spans="1:20">
      <c r="A48" s="76">
        <v>351814</v>
      </c>
      <c r="B48" s="77" t="s">
        <v>980</v>
      </c>
      <c r="C48" s="78"/>
      <c r="D48" s="79"/>
      <c r="E48" s="78"/>
      <c r="F48" s="78"/>
      <c r="G48" s="79"/>
      <c r="H48" s="79"/>
      <c r="I48" s="80"/>
      <c r="J48" s="79"/>
      <c r="K48" s="77"/>
      <c r="L48" s="81" t="s">
        <v>220</v>
      </c>
      <c r="M48" s="154"/>
      <c r="N48" s="154"/>
      <c r="O48" s="154"/>
      <c r="P48" s="154"/>
      <c r="Q48" s="98"/>
      <c r="R48" s="98"/>
      <c r="S48" s="156"/>
      <c r="T48" s="98"/>
    </row>
    <row r="49" spans="1:20">
      <c r="A49" s="76">
        <v>351822</v>
      </c>
      <c r="B49" s="77" t="s">
        <v>981</v>
      </c>
      <c r="C49" s="78"/>
      <c r="D49" s="79"/>
      <c r="E49" s="78"/>
      <c r="F49" s="78"/>
      <c r="G49" s="79"/>
      <c r="H49" s="79"/>
      <c r="I49" s="80"/>
      <c r="J49" s="79"/>
      <c r="K49" s="77"/>
      <c r="L49" s="81" t="s">
        <v>9215</v>
      </c>
      <c r="M49" s="154"/>
      <c r="N49" s="154"/>
      <c r="O49" s="154"/>
      <c r="P49" s="154"/>
      <c r="Q49" s="98"/>
      <c r="R49" s="98"/>
      <c r="S49" s="156"/>
      <c r="T49" s="98"/>
    </row>
    <row r="50" spans="1:20">
      <c r="A50" s="76">
        <v>351849</v>
      </c>
      <c r="B50" s="77" t="s">
        <v>982</v>
      </c>
      <c r="C50" s="78"/>
      <c r="D50" s="79"/>
      <c r="E50" s="78"/>
      <c r="F50" s="78"/>
      <c r="G50" s="79"/>
      <c r="H50" s="79"/>
      <c r="I50" s="80"/>
      <c r="J50" s="79"/>
      <c r="K50" s="77"/>
      <c r="L50" s="81" t="s">
        <v>9216</v>
      </c>
      <c r="M50" s="154"/>
      <c r="N50" s="154"/>
      <c r="O50" s="154"/>
      <c r="P50" s="154"/>
      <c r="Q50" s="98"/>
      <c r="R50" s="98"/>
      <c r="S50" s="156"/>
      <c r="T50" s="98"/>
    </row>
    <row r="51" spans="1:20">
      <c r="A51" s="76">
        <v>351857</v>
      </c>
      <c r="B51" s="77" t="s">
        <v>983</v>
      </c>
      <c r="C51" s="78"/>
      <c r="D51" s="79"/>
      <c r="E51" s="78"/>
      <c r="F51" s="78"/>
      <c r="G51" s="79"/>
      <c r="H51" s="79"/>
      <c r="I51" s="80"/>
      <c r="J51" s="79"/>
      <c r="K51" s="77"/>
      <c r="L51" s="81" t="s">
        <v>287</v>
      </c>
      <c r="M51" s="154"/>
      <c r="N51" s="154"/>
      <c r="O51" s="154"/>
      <c r="P51" s="154"/>
      <c r="Q51" s="98"/>
      <c r="R51" s="98"/>
      <c r="S51" s="156"/>
      <c r="T51" s="98"/>
    </row>
    <row r="52" spans="1:20">
      <c r="A52" s="76">
        <v>351865</v>
      </c>
      <c r="B52" s="77" t="s">
        <v>984</v>
      </c>
      <c r="C52" s="78"/>
      <c r="D52" s="79"/>
      <c r="E52" s="78"/>
      <c r="F52" s="78"/>
      <c r="G52" s="79"/>
      <c r="H52" s="79"/>
      <c r="I52" s="80"/>
      <c r="J52" s="79"/>
      <c r="K52" s="77"/>
      <c r="L52" s="81" t="s">
        <v>287</v>
      </c>
      <c r="M52" s="154"/>
      <c r="N52" s="154"/>
      <c r="O52" s="154"/>
      <c r="P52" s="154"/>
      <c r="Q52" s="98"/>
      <c r="R52" s="98"/>
      <c r="S52" s="156"/>
      <c r="T52" s="98"/>
    </row>
    <row r="53" spans="1:20">
      <c r="A53" s="76">
        <v>351873</v>
      </c>
      <c r="B53" s="77" t="s">
        <v>985</v>
      </c>
      <c r="C53" s="78"/>
      <c r="D53" s="79"/>
      <c r="E53" s="78"/>
      <c r="F53" s="78"/>
      <c r="G53" s="79"/>
      <c r="H53" s="79"/>
      <c r="I53" s="80"/>
      <c r="J53" s="79"/>
      <c r="K53" s="77"/>
      <c r="L53" s="81" t="s">
        <v>287</v>
      </c>
      <c r="M53" s="154"/>
      <c r="N53" s="154"/>
      <c r="O53" s="154"/>
      <c r="P53" s="154"/>
      <c r="Q53" s="98"/>
      <c r="R53" s="98"/>
      <c r="S53" s="156"/>
      <c r="T53" s="98"/>
    </row>
    <row r="54" spans="1:20">
      <c r="A54" s="76">
        <v>351881</v>
      </c>
      <c r="B54" s="77" t="s">
        <v>986</v>
      </c>
      <c r="C54" s="78"/>
      <c r="D54" s="79"/>
      <c r="E54" s="78"/>
      <c r="F54" s="78"/>
      <c r="G54" s="79"/>
      <c r="H54" s="79"/>
      <c r="I54" s="80"/>
      <c r="J54" s="79"/>
      <c r="K54" s="77"/>
      <c r="L54" s="81" t="s">
        <v>287</v>
      </c>
      <c r="M54" s="154"/>
      <c r="N54" s="154"/>
      <c r="O54" s="154"/>
      <c r="P54" s="154"/>
      <c r="Q54" s="98"/>
      <c r="R54" s="98"/>
      <c r="S54" s="156"/>
      <c r="T54" s="98"/>
    </row>
    <row r="55" spans="1:20">
      <c r="A55" s="76">
        <v>351903</v>
      </c>
      <c r="B55" s="77" t="s">
        <v>987</v>
      </c>
      <c r="C55" s="78"/>
      <c r="D55" s="79"/>
      <c r="E55" s="78"/>
      <c r="F55" s="78"/>
      <c r="G55" s="79"/>
      <c r="H55" s="79"/>
      <c r="I55" s="80"/>
      <c r="J55" s="79"/>
      <c r="K55" s="77"/>
      <c r="L55" s="81" t="s">
        <v>287</v>
      </c>
      <c r="M55" s="154"/>
      <c r="N55" s="154"/>
      <c r="O55" s="154"/>
      <c r="P55" s="154"/>
      <c r="Q55" s="98"/>
      <c r="R55" s="98"/>
      <c r="S55" s="156"/>
      <c r="T55" s="98"/>
    </row>
    <row r="56" spans="1:20">
      <c r="A56" s="76">
        <v>351954</v>
      </c>
      <c r="B56" s="77" t="s">
        <v>988</v>
      </c>
      <c r="C56" s="78"/>
      <c r="D56" s="79"/>
      <c r="E56" s="78"/>
      <c r="F56" s="78"/>
      <c r="G56" s="79"/>
      <c r="H56" s="79"/>
      <c r="I56" s="80"/>
      <c r="J56" s="79"/>
      <c r="K56" s="77"/>
      <c r="L56" s="81" t="s">
        <v>9217</v>
      </c>
      <c r="M56" s="154"/>
      <c r="N56" s="154"/>
      <c r="O56" s="154"/>
      <c r="P56" s="154"/>
      <c r="Q56" s="98"/>
      <c r="R56" s="98"/>
      <c r="S56" s="156"/>
      <c r="T56" s="98"/>
    </row>
    <row r="57" spans="1:20">
      <c r="A57" s="76">
        <v>351962</v>
      </c>
      <c r="B57" s="77" t="s">
        <v>989</v>
      </c>
      <c r="C57" s="78"/>
      <c r="D57" s="79"/>
      <c r="E57" s="78"/>
      <c r="F57" s="78"/>
      <c r="G57" s="79"/>
      <c r="H57" s="79"/>
      <c r="I57" s="80"/>
      <c r="J57" s="79"/>
      <c r="K57" s="77"/>
      <c r="L57" s="81" t="s">
        <v>9218</v>
      </c>
      <c r="M57" s="154"/>
      <c r="N57" s="154"/>
      <c r="O57" s="154"/>
      <c r="P57" s="154"/>
      <c r="Q57" s="98"/>
      <c r="R57" s="98"/>
      <c r="S57" s="156"/>
      <c r="T57" s="98"/>
    </row>
    <row r="58" spans="1:20">
      <c r="A58" s="76">
        <v>351989</v>
      </c>
      <c r="B58" s="77" t="s">
        <v>990</v>
      </c>
      <c r="C58" s="78"/>
      <c r="D58" s="79"/>
      <c r="E58" s="78"/>
      <c r="F58" s="78"/>
      <c r="G58" s="79"/>
      <c r="H58" s="79"/>
      <c r="I58" s="80"/>
      <c r="J58" s="79"/>
      <c r="K58" s="77"/>
      <c r="L58" s="81" t="s">
        <v>9219</v>
      </c>
      <c r="M58" s="154"/>
      <c r="N58" s="154"/>
      <c r="O58" s="154"/>
      <c r="P58" s="154"/>
      <c r="Q58" s="98"/>
      <c r="R58" s="98"/>
      <c r="S58" s="156"/>
      <c r="T58" s="98"/>
    </row>
    <row r="59" spans="1:20">
      <c r="A59" s="76">
        <v>351997</v>
      </c>
      <c r="B59" s="77" t="s">
        <v>991</v>
      </c>
      <c r="C59" s="78"/>
      <c r="D59" s="79"/>
      <c r="E59" s="78"/>
      <c r="F59" s="78"/>
      <c r="G59" s="79"/>
      <c r="H59" s="79"/>
      <c r="I59" s="80"/>
      <c r="J59" s="79"/>
      <c r="K59" s="77"/>
      <c r="L59" s="81" t="s">
        <v>341</v>
      </c>
      <c r="M59" s="154"/>
      <c r="N59" s="154"/>
      <c r="O59" s="154"/>
      <c r="P59" s="154"/>
      <c r="Q59" s="98"/>
      <c r="R59" s="98"/>
      <c r="S59" s="156"/>
      <c r="T59" s="98"/>
    </row>
    <row r="60" spans="1:20">
      <c r="A60" s="76">
        <v>352004</v>
      </c>
      <c r="B60" s="77" t="s">
        <v>992</v>
      </c>
      <c r="C60" s="78"/>
      <c r="D60" s="79"/>
      <c r="E60" s="78"/>
      <c r="F60" s="78"/>
      <c r="G60" s="79"/>
      <c r="H60" s="79"/>
      <c r="I60" s="80"/>
      <c r="J60" s="79"/>
      <c r="K60" s="77"/>
      <c r="L60" s="81" t="s">
        <v>341</v>
      </c>
      <c r="M60" s="154"/>
      <c r="N60" s="154"/>
      <c r="O60" s="154"/>
      <c r="P60" s="154"/>
      <c r="Q60" s="98"/>
      <c r="R60" s="98"/>
      <c r="S60" s="156"/>
      <c r="T60" s="98"/>
    </row>
    <row r="61" spans="1:20">
      <c r="A61" s="76">
        <v>352012</v>
      </c>
      <c r="B61" s="77" t="s">
        <v>993</v>
      </c>
      <c r="C61" s="78"/>
      <c r="D61" s="79"/>
      <c r="E61" s="78"/>
      <c r="F61" s="78"/>
      <c r="G61" s="79"/>
      <c r="H61" s="79"/>
      <c r="I61" s="80"/>
      <c r="J61" s="79"/>
      <c r="K61" s="77"/>
      <c r="L61" s="81" t="s">
        <v>9214</v>
      </c>
      <c r="M61" s="154"/>
      <c r="N61" s="154"/>
      <c r="O61" s="154"/>
      <c r="P61" s="154"/>
      <c r="Q61" s="98"/>
      <c r="R61" s="98"/>
      <c r="S61" s="156"/>
      <c r="T61" s="98"/>
    </row>
    <row r="62" spans="1:20">
      <c r="A62" s="76">
        <v>352039</v>
      </c>
      <c r="B62" s="77" t="s">
        <v>994</v>
      </c>
      <c r="C62" s="78"/>
      <c r="D62" s="79"/>
      <c r="E62" s="78"/>
      <c r="F62" s="78"/>
      <c r="G62" s="79"/>
      <c r="H62" s="79"/>
      <c r="I62" s="80"/>
      <c r="J62" s="79"/>
      <c r="K62" s="77"/>
      <c r="L62" s="81" t="s">
        <v>9220</v>
      </c>
      <c r="M62" s="154"/>
      <c r="N62" s="154"/>
      <c r="O62" s="154"/>
      <c r="P62" s="154"/>
      <c r="Q62" s="98"/>
      <c r="R62" s="98"/>
      <c r="S62" s="156"/>
      <c r="T62" s="98"/>
    </row>
    <row r="63" spans="1:20">
      <c r="A63" s="76">
        <v>352063</v>
      </c>
      <c r="B63" s="77" t="s">
        <v>995</v>
      </c>
      <c r="C63" s="78"/>
      <c r="D63" s="79"/>
      <c r="E63" s="78"/>
      <c r="F63" s="78"/>
      <c r="G63" s="79"/>
      <c r="H63" s="79"/>
      <c r="I63" s="80"/>
      <c r="J63" s="79"/>
      <c r="K63" s="77"/>
      <c r="L63" s="81" t="s">
        <v>9206</v>
      </c>
      <c r="M63" s="154"/>
      <c r="N63" s="154"/>
      <c r="O63" s="154"/>
      <c r="P63" s="154"/>
      <c r="Q63" s="98"/>
      <c r="R63" s="98"/>
      <c r="S63" s="156"/>
      <c r="T63" s="98"/>
    </row>
    <row r="64" spans="1:20">
      <c r="A64" s="76">
        <v>352071</v>
      </c>
      <c r="B64" s="77" t="s">
        <v>996</v>
      </c>
      <c r="C64" s="78"/>
      <c r="D64" s="79"/>
      <c r="E64" s="78"/>
      <c r="F64" s="78"/>
      <c r="G64" s="79"/>
      <c r="H64" s="79"/>
      <c r="I64" s="80"/>
      <c r="J64" s="79"/>
      <c r="K64" s="77"/>
      <c r="L64" s="81" t="s">
        <v>9221</v>
      </c>
      <c r="M64" s="154"/>
      <c r="N64" s="154"/>
      <c r="O64" s="154"/>
      <c r="P64" s="154"/>
      <c r="Q64" s="98"/>
      <c r="R64" s="98"/>
      <c r="S64" s="156"/>
      <c r="T64" s="98"/>
    </row>
    <row r="65" spans="1:20">
      <c r="A65" s="76">
        <v>352101</v>
      </c>
      <c r="B65" s="77" t="s">
        <v>997</v>
      </c>
      <c r="C65" s="78"/>
      <c r="D65" s="79"/>
      <c r="E65" s="78"/>
      <c r="F65" s="78"/>
      <c r="G65" s="79"/>
      <c r="H65" s="79"/>
      <c r="I65" s="80"/>
      <c r="J65" s="79"/>
      <c r="K65" s="77"/>
      <c r="L65" s="81" t="s">
        <v>313</v>
      </c>
      <c r="M65" s="154"/>
      <c r="N65" s="154"/>
      <c r="O65" s="154"/>
      <c r="P65" s="154"/>
      <c r="Q65" s="98"/>
      <c r="R65" s="98"/>
      <c r="S65" s="156"/>
      <c r="T65" s="98"/>
    </row>
    <row r="66" spans="1:20">
      <c r="A66" s="76">
        <v>352128</v>
      </c>
      <c r="B66" s="77" t="s">
        <v>998</v>
      </c>
      <c r="C66" s="78"/>
      <c r="D66" s="79"/>
      <c r="E66" s="78"/>
      <c r="F66" s="78"/>
      <c r="G66" s="79"/>
      <c r="H66" s="79"/>
      <c r="I66" s="80"/>
      <c r="J66" s="79"/>
      <c r="K66" s="77"/>
      <c r="L66" s="81" t="s">
        <v>358</v>
      </c>
      <c r="M66" s="154"/>
      <c r="N66" s="154"/>
      <c r="O66" s="154"/>
      <c r="P66" s="154"/>
      <c r="Q66" s="98"/>
      <c r="R66" s="98"/>
      <c r="S66" s="156"/>
      <c r="T66" s="98"/>
    </row>
    <row r="67" spans="1:20">
      <c r="A67" s="76">
        <v>352136</v>
      </c>
      <c r="B67" s="77" t="s">
        <v>999</v>
      </c>
      <c r="C67" s="78"/>
      <c r="D67" s="79"/>
      <c r="E67" s="78"/>
      <c r="F67" s="78"/>
      <c r="G67" s="79"/>
      <c r="H67" s="79"/>
      <c r="I67" s="80"/>
      <c r="J67" s="79"/>
      <c r="K67" s="77"/>
      <c r="L67" s="81" t="s">
        <v>358</v>
      </c>
      <c r="M67" s="154"/>
      <c r="N67" s="154"/>
      <c r="O67" s="154"/>
      <c r="P67" s="154"/>
      <c r="Q67" s="98"/>
      <c r="R67" s="98"/>
      <c r="S67" s="156"/>
      <c r="T67" s="98"/>
    </row>
    <row r="68" spans="1:20">
      <c r="A68" s="76">
        <v>352152</v>
      </c>
      <c r="B68" s="77" t="s">
        <v>1000</v>
      </c>
      <c r="C68" s="78"/>
      <c r="D68" s="79"/>
      <c r="E68" s="78"/>
      <c r="F68" s="78"/>
      <c r="G68" s="79"/>
      <c r="H68" s="79"/>
      <c r="I68" s="80"/>
      <c r="J68" s="79"/>
      <c r="K68" s="77"/>
      <c r="L68" s="81" t="s">
        <v>407</v>
      </c>
      <c r="M68" s="154"/>
      <c r="N68" s="154"/>
      <c r="O68" s="154"/>
      <c r="P68" s="154"/>
      <c r="Q68" s="98"/>
      <c r="R68" s="98"/>
      <c r="S68" s="156"/>
      <c r="T68" s="98"/>
    </row>
    <row r="69" spans="1:20">
      <c r="A69" s="76">
        <v>352179</v>
      </c>
      <c r="B69" s="77" t="s">
        <v>1001</v>
      </c>
      <c r="C69" s="78"/>
      <c r="D69" s="79"/>
      <c r="E69" s="78"/>
      <c r="F69" s="78"/>
      <c r="G69" s="79"/>
      <c r="H69" s="79"/>
      <c r="I69" s="80"/>
      <c r="J69" s="79"/>
      <c r="K69" s="77"/>
      <c r="L69" s="81" t="s">
        <v>415</v>
      </c>
      <c r="M69" s="154"/>
      <c r="N69" s="154"/>
      <c r="O69" s="154"/>
      <c r="P69" s="154"/>
      <c r="Q69" s="98"/>
      <c r="R69" s="98"/>
      <c r="S69" s="156"/>
      <c r="T69" s="98"/>
    </row>
    <row r="70" spans="1:20">
      <c r="A70" s="76">
        <v>352195</v>
      </c>
      <c r="B70" s="77" t="s">
        <v>1002</v>
      </c>
      <c r="C70" s="78"/>
      <c r="D70" s="79"/>
      <c r="E70" s="78"/>
      <c r="F70" s="78"/>
      <c r="G70" s="79"/>
      <c r="H70" s="79"/>
      <c r="I70" s="80"/>
      <c r="J70" s="79"/>
      <c r="K70" s="77"/>
      <c r="L70" s="81" t="s">
        <v>220</v>
      </c>
      <c r="M70" s="154"/>
      <c r="N70" s="154"/>
      <c r="O70" s="154"/>
      <c r="P70" s="154"/>
      <c r="Q70" s="98"/>
      <c r="R70" s="98"/>
      <c r="S70" s="156"/>
      <c r="T70" s="98"/>
    </row>
    <row r="71" spans="1:20">
      <c r="A71" s="76">
        <v>352209</v>
      </c>
      <c r="B71" s="77" t="s">
        <v>1003</v>
      </c>
      <c r="C71" s="78"/>
      <c r="D71" s="79"/>
      <c r="E71" s="78"/>
      <c r="F71" s="78"/>
      <c r="G71" s="79"/>
      <c r="H71" s="79"/>
      <c r="I71" s="80"/>
      <c r="J71" s="79"/>
      <c r="K71" s="77"/>
      <c r="L71" s="81" t="s">
        <v>220</v>
      </c>
      <c r="M71" s="154"/>
      <c r="N71" s="154"/>
      <c r="O71" s="154"/>
      <c r="P71" s="154"/>
      <c r="Q71" s="98"/>
      <c r="R71" s="98"/>
      <c r="S71" s="156"/>
      <c r="T71" s="98"/>
    </row>
    <row r="72" spans="1:20">
      <c r="A72" s="76">
        <v>352225</v>
      </c>
      <c r="B72" s="77" t="s">
        <v>1004</v>
      </c>
      <c r="C72" s="78"/>
      <c r="D72" s="79"/>
      <c r="E72" s="78"/>
      <c r="F72" s="78"/>
      <c r="G72" s="79"/>
      <c r="H72" s="79"/>
      <c r="I72" s="80"/>
      <c r="J72" s="79"/>
      <c r="K72" s="77"/>
      <c r="L72" s="81" t="s">
        <v>9222</v>
      </c>
      <c r="M72" s="154"/>
      <c r="N72" s="154"/>
      <c r="O72" s="154"/>
      <c r="P72" s="154"/>
      <c r="Q72" s="98"/>
      <c r="R72" s="98"/>
      <c r="S72" s="156"/>
      <c r="T72" s="98"/>
    </row>
    <row r="73" spans="1:20">
      <c r="A73" s="76">
        <v>352233</v>
      </c>
      <c r="B73" s="77" t="s">
        <v>1005</v>
      </c>
      <c r="C73" s="78"/>
      <c r="D73" s="79"/>
      <c r="E73" s="78"/>
      <c r="F73" s="78"/>
      <c r="G73" s="79"/>
      <c r="H73" s="79"/>
      <c r="I73" s="80"/>
      <c r="J73" s="79"/>
      <c r="K73" s="77"/>
      <c r="L73" s="81" t="s">
        <v>9199</v>
      </c>
      <c r="M73" s="154"/>
      <c r="N73" s="154"/>
      <c r="O73" s="154"/>
      <c r="P73" s="154"/>
      <c r="Q73" s="98"/>
      <c r="R73" s="98"/>
      <c r="S73" s="156"/>
      <c r="T73" s="98"/>
    </row>
    <row r="74" spans="1:20">
      <c r="A74" s="76">
        <v>352268</v>
      </c>
      <c r="B74" s="77" t="s">
        <v>1006</v>
      </c>
      <c r="C74" s="78"/>
      <c r="D74" s="79"/>
      <c r="E74" s="78"/>
      <c r="F74" s="78"/>
      <c r="G74" s="79"/>
      <c r="H74" s="79"/>
      <c r="I74" s="80"/>
      <c r="J74" s="79"/>
      <c r="K74" s="77"/>
      <c r="L74" s="81" t="s">
        <v>9200</v>
      </c>
      <c r="M74" s="154"/>
      <c r="N74" s="154"/>
      <c r="O74" s="154"/>
      <c r="P74" s="154"/>
      <c r="Q74" s="98"/>
      <c r="R74" s="98"/>
      <c r="S74" s="156"/>
      <c r="T74" s="98"/>
    </row>
    <row r="75" spans="1:20">
      <c r="A75" s="76">
        <v>352276</v>
      </c>
      <c r="B75" s="77" t="s">
        <v>1007</v>
      </c>
      <c r="C75" s="78"/>
      <c r="D75" s="79"/>
      <c r="E75" s="78"/>
      <c r="F75" s="78"/>
      <c r="G75" s="79"/>
      <c r="H75" s="79"/>
      <c r="I75" s="80"/>
      <c r="J75" s="79"/>
      <c r="K75" s="77"/>
      <c r="L75" s="81" t="s">
        <v>9200</v>
      </c>
      <c r="M75" s="154"/>
      <c r="N75" s="154"/>
      <c r="O75" s="154"/>
      <c r="P75" s="154"/>
      <c r="Q75" s="98"/>
      <c r="R75" s="98"/>
      <c r="S75" s="156"/>
      <c r="T75" s="98"/>
    </row>
    <row r="76" spans="1:20">
      <c r="A76" s="76">
        <v>352314</v>
      </c>
      <c r="B76" s="77" t="s">
        <v>1008</v>
      </c>
      <c r="C76" s="78"/>
      <c r="D76" s="79"/>
      <c r="E76" s="78"/>
      <c r="F76" s="78"/>
      <c r="G76" s="79"/>
      <c r="H76" s="79"/>
      <c r="I76" s="80"/>
      <c r="J76" s="79"/>
      <c r="K76" s="77"/>
      <c r="L76" s="81" t="s">
        <v>9223</v>
      </c>
      <c r="M76" s="154"/>
      <c r="N76" s="154"/>
      <c r="O76" s="154"/>
      <c r="P76" s="154"/>
      <c r="Q76" s="98"/>
      <c r="R76" s="98"/>
      <c r="S76" s="156"/>
      <c r="T76" s="98"/>
    </row>
    <row r="77" spans="1:20">
      <c r="A77" s="76">
        <v>360279</v>
      </c>
      <c r="B77" s="77" t="s">
        <v>1009</v>
      </c>
      <c r="C77" s="78"/>
      <c r="D77" s="79"/>
      <c r="E77" s="78"/>
      <c r="F77" s="78"/>
      <c r="G77" s="79"/>
      <c r="H77" s="79"/>
      <c r="I77" s="80"/>
      <c r="J77" s="79"/>
      <c r="K77" s="77"/>
      <c r="L77" s="81" t="s">
        <v>287</v>
      </c>
      <c r="M77" s="154"/>
      <c r="N77" s="154"/>
      <c r="O77" s="154"/>
      <c r="P77" s="154"/>
      <c r="Q77" s="98"/>
      <c r="R77" s="98"/>
      <c r="S77" s="156"/>
      <c r="T77" s="98"/>
    </row>
    <row r="78" spans="1:20">
      <c r="A78" s="76">
        <v>360538</v>
      </c>
      <c r="B78" s="77" t="s">
        <v>1010</v>
      </c>
      <c r="C78" s="78"/>
      <c r="D78" s="79"/>
      <c r="E78" s="78"/>
      <c r="F78" s="78"/>
      <c r="G78" s="79"/>
      <c r="H78" s="79"/>
      <c r="I78" s="80"/>
      <c r="J78" s="79"/>
      <c r="K78" s="77"/>
      <c r="L78" s="81" t="s">
        <v>287</v>
      </c>
      <c r="M78" s="154"/>
      <c r="N78" s="154"/>
      <c r="O78" s="154"/>
      <c r="P78" s="154"/>
      <c r="Q78" s="98"/>
      <c r="R78" s="98"/>
      <c r="S78" s="156"/>
      <c r="T78" s="98"/>
    </row>
    <row r="79" spans="1:20">
      <c r="A79" s="76">
        <v>364045</v>
      </c>
      <c r="B79" s="77" t="s">
        <v>1011</v>
      </c>
      <c r="C79" s="78"/>
      <c r="D79" s="79"/>
      <c r="E79" s="78"/>
      <c r="F79" s="78"/>
      <c r="G79" s="79"/>
      <c r="H79" s="79"/>
      <c r="I79" s="80"/>
      <c r="J79" s="79"/>
      <c r="K79" s="77"/>
      <c r="L79" s="81" t="s">
        <v>315</v>
      </c>
      <c r="M79" s="154"/>
      <c r="N79" s="154"/>
      <c r="O79" s="154"/>
      <c r="P79" s="154"/>
      <c r="Q79" s="98"/>
      <c r="R79" s="98"/>
      <c r="S79" s="156"/>
      <c r="T79" s="98"/>
    </row>
    <row r="80" spans="1:20">
      <c r="A80" s="76">
        <v>372072</v>
      </c>
      <c r="B80" s="77" t="s">
        <v>1012</v>
      </c>
      <c r="C80" s="78"/>
      <c r="D80" s="79"/>
      <c r="E80" s="78"/>
      <c r="F80" s="78"/>
      <c r="G80" s="79"/>
      <c r="H80" s="79"/>
      <c r="I80" s="80"/>
      <c r="J80" s="79"/>
      <c r="K80" s="77"/>
      <c r="L80" s="81" t="s">
        <v>315</v>
      </c>
      <c r="M80" s="154"/>
      <c r="N80" s="154"/>
      <c r="O80" s="154"/>
      <c r="P80" s="154"/>
      <c r="Q80" s="98"/>
      <c r="R80" s="98"/>
      <c r="S80" s="156"/>
      <c r="T80" s="98"/>
    </row>
    <row r="81" spans="1:20">
      <c r="A81" s="115">
        <v>372889</v>
      </c>
      <c r="B81" s="75" t="s">
        <v>1013</v>
      </c>
      <c r="L81" s="75" t="s">
        <v>220</v>
      </c>
    </row>
    <row r="82" spans="1:20">
      <c r="A82" s="76">
        <v>375527</v>
      </c>
      <c r="B82" s="77" t="s">
        <v>1014</v>
      </c>
      <c r="C82" s="78"/>
      <c r="D82" s="79"/>
      <c r="E82" s="78"/>
      <c r="F82" s="78"/>
      <c r="G82" s="79"/>
      <c r="H82" s="79"/>
      <c r="I82" s="80"/>
      <c r="J82" s="79"/>
      <c r="K82" s="77"/>
      <c r="L82" s="81" t="s">
        <v>315</v>
      </c>
      <c r="M82" s="154"/>
      <c r="N82" s="154"/>
      <c r="O82" s="154"/>
      <c r="P82" s="154"/>
      <c r="Q82" s="98"/>
      <c r="R82" s="98"/>
      <c r="S82" s="156"/>
      <c r="T82" s="98"/>
    </row>
    <row r="83" spans="1:20">
      <c r="A83" s="76">
        <v>377244</v>
      </c>
      <c r="B83" s="77" t="s">
        <v>1015</v>
      </c>
      <c r="C83" s="78"/>
      <c r="D83" s="79"/>
      <c r="E83" s="78"/>
      <c r="F83" s="78"/>
      <c r="G83" s="79"/>
      <c r="H83" s="79"/>
      <c r="I83" s="80"/>
      <c r="J83" s="79"/>
      <c r="K83" s="77"/>
      <c r="L83" s="81" t="s">
        <v>9224</v>
      </c>
      <c r="M83" s="154"/>
      <c r="N83" s="154"/>
      <c r="O83" s="154"/>
      <c r="P83" s="154"/>
      <c r="Q83" s="98"/>
      <c r="R83" s="98"/>
      <c r="S83" s="156"/>
      <c r="T83" s="98"/>
    </row>
    <row r="84" spans="1:20">
      <c r="A84" s="76">
        <v>380792</v>
      </c>
      <c r="B84" s="77" t="s">
        <v>1016</v>
      </c>
      <c r="C84" s="78"/>
      <c r="D84" s="79"/>
      <c r="E84" s="78"/>
      <c r="F84" s="78"/>
      <c r="G84" s="79"/>
      <c r="H84" s="79"/>
      <c r="I84" s="80"/>
      <c r="J84" s="79"/>
      <c r="K84" s="77"/>
      <c r="L84" s="81" t="s">
        <v>9225</v>
      </c>
      <c r="M84" s="154"/>
      <c r="N84" s="154"/>
      <c r="O84" s="154"/>
      <c r="P84" s="154"/>
      <c r="Q84" s="98"/>
      <c r="R84" s="98"/>
      <c r="S84" s="156"/>
      <c r="T84" s="98"/>
    </row>
    <row r="85" spans="1:20">
      <c r="A85" s="76">
        <v>390046</v>
      </c>
      <c r="B85" s="77" t="s">
        <v>1017</v>
      </c>
      <c r="C85" s="78"/>
      <c r="D85" s="79"/>
      <c r="E85" s="78"/>
      <c r="F85" s="78"/>
      <c r="G85" s="79"/>
      <c r="H85" s="79"/>
      <c r="I85" s="80"/>
      <c r="J85" s="79"/>
      <c r="K85" s="77"/>
      <c r="L85" s="81" t="s">
        <v>9226</v>
      </c>
      <c r="M85" s="154"/>
      <c r="N85" s="154"/>
      <c r="O85" s="154"/>
      <c r="P85" s="154"/>
      <c r="Q85" s="98"/>
      <c r="R85" s="98"/>
      <c r="S85" s="156"/>
      <c r="T85" s="98"/>
    </row>
    <row r="86" spans="1:20">
      <c r="A86" s="76">
        <v>420514</v>
      </c>
      <c r="B86" s="77" t="s">
        <v>1018</v>
      </c>
      <c r="C86" s="78"/>
      <c r="D86" s="79"/>
      <c r="E86" s="78"/>
      <c r="F86" s="78"/>
      <c r="G86" s="79"/>
      <c r="H86" s="79"/>
      <c r="I86" s="80"/>
      <c r="J86" s="79"/>
      <c r="K86" s="77"/>
      <c r="L86" s="81" t="s">
        <v>287</v>
      </c>
      <c r="M86" s="154"/>
      <c r="N86" s="154"/>
      <c r="O86" s="154"/>
      <c r="P86" s="154"/>
      <c r="Q86" s="98"/>
      <c r="R86" s="98"/>
      <c r="S86" s="156"/>
      <c r="T86" s="98"/>
    </row>
    <row r="87" spans="1:20">
      <c r="A87" s="76">
        <v>433713</v>
      </c>
      <c r="B87" s="77" t="s">
        <v>1019</v>
      </c>
      <c r="C87" s="78"/>
      <c r="D87" s="79"/>
      <c r="E87" s="78"/>
      <c r="F87" s="78"/>
      <c r="G87" s="79"/>
      <c r="H87" s="79"/>
      <c r="I87" s="80"/>
      <c r="J87" s="79"/>
      <c r="K87" s="77"/>
      <c r="L87" s="81" t="s">
        <v>355</v>
      </c>
      <c r="M87" s="154"/>
      <c r="N87" s="154"/>
      <c r="O87" s="154"/>
      <c r="P87" s="154"/>
      <c r="Q87" s="98"/>
      <c r="R87" s="98"/>
      <c r="S87" s="156"/>
      <c r="T87" s="98"/>
    </row>
    <row r="88" spans="1:20">
      <c r="A88" s="76">
        <v>442712</v>
      </c>
      <c r="B88" s="77" t="s">
        <v>1020</v>
      </c>
      <c r="C88" s="78"/>
      <c r="D88" s="79"/>
      <c r="E88" s="78"/>
      <c r="F88" s="78"/>
      <c r="G88" s="79"/>
      <c r="H88" s="79"/>
      <c r="I88" s="80"/>
      <c r="J88" s="79"/>
      <c r="K88" s="77"/>
      <c r="L88" s="81" t="s">
        <v>388</v>
      </c>
      <c r="M88" s="154"/>
      <c r="N88" s="154"/>
      <c r="O88" s="154"/>
      <c r="P88" s="154"/>
      <c r="Q88" s="98"/>
      <c r="R88" s="98"/>
      <c r="S88" s="156"/>
      <c r="T88" s="98"/>
    </row>
    <row r="89" spans="1:20">
      <c r="A89" s="76">
        <v>491373</v>
      </c>
      <c r="B89" s="77" t="s">
        <v>1021</v>
      </c>
      <c r="C89" s="78"/>
      <c r="D89" s="79"/>
      <c r="E89" s="78"/>
      <c r="F89" s="78"/>
      <c r="G89" s="79"/>
      <c r="H89" s="79"/>
      <c r="I89" s="80"/>
      <c r="J89" s="79"/>
      <c r="K89" s="77"/>
      <c r="L89" s="81" t="s">
        <v>9227</v>
      </c>
      <c r="M89" s="154"/>
      <c r="N89" s="154"/>
      <c r="O89" s="154"/>
      <c r="P89" s="154"/>
      <c r="Q89" s="98"/>
      <c r="R89" s="98"/>
      <c r="S89" s="156"/>
      <c r="T89" s="98"/>
    </row>
    <row r="90" spans="1:20">
      <c r="A90" s="76">
        <v>497916</v>
      </c>
      <c r="B90" s="77" t="s">
        <v>1022</v>
      </c>
      <c r="C90" s="78"/>
      <c r="D90" s="79"/>
      <c r="E90" s="78"/>
      <c r="F90" s="78"/>
      <c r="G90" s="79"/>
      <c r="H90" s="79"/>
      <c r="I90" s="80"/>
      <c r="J90" s="79"/>
      <c r="K90" s="77"/>
      <c r="L90" s="81" t="s">
        <v>362</v>
      </c>
      <c r="M90" s="154"/>
      <c r="N90" s="154"/>
      <c r="O90" s="154"/>
      <c r="P90" s="154"/>
      <c r="Q90" s="98"/>
      <c r="R90" s="98"/>
      <c r="S90" s="156"/>
      <c r="T90" s="98"/>
    </row>
    <row r="91" spans="1:20">
      <c r="A91" s="76">
        <v>509914</v>
      </c>
      <c r="B91" s="77" t="s">
        <v>1023</v>
      </c>
      <c r="C91" s="78"/>
      <c r="D91" s="79"/>
      <c r="E91" s="78"/>
      <c r="F91" s="78"/>
      <c r="G91" s="79"/>
      <c r="H91" s="79"/>
      <c r="I91" s="80"/>
      <c r="J91" s="79"/>
      <c r="K91" s="77"/>
      <c r="L91" s="81" t="s">
        <v>9228</v>
      </c>
      <c r="M91" s="154"/>
      <c r="N91" s="154"/>
      <c r="O91" s="154"/>
      <c r="P91" s="154"/>
      <c r="Q91" s="98"/>
      <c r="R91" s="98"/>
      <c r="S91" s="156"/>
      <c r="T91" s="98"/>
    </row>
    <row r="92" spans="1:20">
      <c r="A92" s="76">
        <v>518298</v>
      </c>
      <c r="B92" s="77" t="s">
        <v>1024</v>
      </c>
      <c r="C92" s="78"/>
      <c r="D92" s="79"/>
      <c r="E92" s="78"/>
      <c r="F92" s="78"/>
      <c r="G92" s="79"/>
      <c r="H92" s="79"/>
      <c r="I92" s="80"/>
      <c r="J92" s="79"/>
      <c r="K92" s="77"/>
      <c r="L92" s="81" t="s">
        <v>315</v>
      </c>
      <c r="M92" s="154"/>
      <c r="N92" s="154"/>
      <c r="O92" s="154"/>
      <c r="P92" s="154"/>
      <c r="Q92" s="98"/>
      <c r="R92" s="98"/>
      <c r="S92" s="156"/>
      <c r="T92" s="98"/>
    </row>
    <row r="93" spans="1:20">
      <c r="A93" s="76">
        <v>524425</v>
      </c>
      <c r="B93" s="77" t="s">
        <v>1025</v>
      </c>
      <c r="C93" s="78"/>
      <c r="D93" s="79"/>
      <c r="E93" s="78"/>
      <c r="F93" s="78"/>
      <c r="G93" s="79"/>
      <c r="H93" s="79"/>
      <c r="I93" s="80"/>
      <c r="J93" s="79"/>
      <c r="K93" s="77"/>
      <c r="L93" s="81" t="s">
        <v>9229</v>
      </c>
      <c r="M93" s="154"/>
      <c r="N93" s="154"/>
      <c r="O93" s="154"/>
      <c r="P93" s="154"/>
      <c r="Q93" s="98"/>
      <c r="R93" s="98"/>
      <c r="S93" s="156"/>
      <c r="T93" s="98"/>
    </row>
    <row r="94" spans="1:20">
      <c r="A94" s="76">
        <v>534501</v>
      </c>
      <c r="B94" s="77" t="s">
        <v>1026</v>
      </c>
      <c r="C94" s="78"/>
      <c r="D94" s="79"/>
      <c r="E94" s="78"/>
      <c r="F94" s="78"/>
      <c r="G94" s="79"/>
      <c r="H94" s="79"/>
      <c r="I94" s="80"/>
      <c r="J94" s="79"/>
      <c r="K94" s="77"/>
      <c r="L94" s="81" t="s">
        <v>9230</v>
      </c>
      <c r="M94" s="154"/>
      <c r="N94" s="154"/>
      <c r="O94" s="154"/>
      <c r="P94" s="154"/>
      <c r="Q94" s="98"/>
      <c r="R94" s="98"/>
      <c r="S94" s="156"/>
      <c r="T94" s="98"/>
    </row>
    <row r="95" spans="1:20">
      <c r="A95" s="76">
        <v>567051</v>
      </c>
      <c r="B95" s="77" t="s">
        <v>1027</v>
      </c>
      <c r="C95" s="78"/>
      <c r="D95" s="79"/>
      <c r="E95" s="78"/>
      <c r="F95" s="78"/>
      <c r="G95" s="79"/>
      <c r="H95" s="79"/>
      <c r="I95" s="80"/>
      <c r="J95" s="79"/>
      <c r="K95" s="77"/>
      <c r="L95" s="81" t="s">
        <v>355</v>
      </c>
      <c r="M95" s="154"/>
      <c r="N95" s="154"/>
      <c r="O95" s="154"/>
      <c r="P95" s="154"/>
      <c r="Q95" s="98"/>
      <c r="R95" s="98"/>
      <c r="S95" s="156"/>
      <c r="T95" s="98"/>
    </row>
    <row r="96" spans="1:20">
      <c r="A96" s="76">
        <v>568996</v>
      </c>
      <c r="B96" s="77" t="s">
        <v>1028</v>
      </c>
      <c r="C96" s="78"/>
      <c r="D96" s="79"/>
      <c r="E96" s="78"/>
      <c r="F96" s="78"/>
      <c r="G96" s="79"/>
      <c r="H96" s="79"/>
      <c r="I96" s="80"/>
      <c r="J96" s="79"/>
      <c r="K96" s="77"/>
      <c r="L96" s="81" t="s">
        <v>355</v>
      </c>
      <c r="M96" s="154"/>
      <c r="N96" s="154"/>
      <c r="O96" s="154"/>
      <c r="P96" s="154"/>
      <c r="Q96" s="98"/>
      <c r="R96" s="98"/>
      <c r="S96" s="156"/>
      <c r="T96" s="98"/>
    </row>
    <row r="97" spans="1:20">
      <c r="A97" s="76">
        <v>575534</v>
      </c>
      <c r="B97" s="77" t="s">
        <v>1029</v>
      </c>
      <c r="C97" s="78"/>
      <c r="D97" s="79"/>
      <c r="E97" s="78"/>
      <c r="F97" s="78"/>
      <c r="G97" s="79"/>
      <c r="H97" s="79"/>
      <c r="I97" s="80"/>
      <c r="J97" s="79"/>
      <c r="K97" s="77"/>
      <c r="L97" s="81" t="s">
        <v>9193</v>
      </c>
      <c r="M97" s="154"/>
      <c r="N97" s="154"/>
      <c r="O97" s="154"/>
      <c r="P97" s="154"/>
      <c r="Q97" s="98"/>
      <c r="R97" s="98"/>
      <c r="S97" s="156"/>
      <c r="T97" s="98"/>
    </row>
    <row r="98" spans="1:20">
      <c r="A98" s="76">
        <v>628514</v>
      </c>
      <c r="B98" s="77" t="s">
        <v>1030</v>
      </c>
      <c r="C98" s="78"/>
      <c r="D98" s="79"/>
      <c r="E98" s="78"/>
      <c r="F98" s="78"/>
      <c r="G98" s="79"/>
      <c r="H98" s="79"/>
      <c r="I98" s="80"/>
      <c r="J98" s="79"/>
      <c r="K98" s="77"/>
      <c r="L98" s="81" t="s">
        <v>9231</v>
      </c>
      <c r="M98" s="154"/>
      <c r="N98" s="154"/>
      <c r="O98" s="154"/>
      <c r="P98" s="154"/>
      <c r="Q98" s="98"/>
      <c r="R98" s="98"/>
      <c r="S98" s="156"/>
      <c r="T98" s="98"/>
    </row>
    <row r="99" spans="1:20">
      <c r="A99" s="76">
        <v>636185</v>
      </c>
      <c r="B99" s="77" t="s">
        <v>1031</v>
      </c>
      <c r="C99" s="78"/>
      <c r="D99" s="79"/>
      <c r="E99" s="78"/>
      <c r="F99" s="78"/>
      <c r="G99" s="79"/>
      <c r="H99" s="79"/>
      <c r="I99" s="80"/>
      <c r="J99" s="79"/>
      <c r="K99" s="77"/>
      <c r="L99" s="81" t="s">
        <v>9232</v>
      </c>
      <c r="M99" s="154"/>
      <c r="N99" s="154"/>
      <c r="O99" s="154"/>
      <c r="P99" s="154"/>
      <c r="Q99" s="98"/>
      <c r="R99" s="98"/>
      <c r="S99" s="156"/>
      <c r="T99" s="98"/>
    </row>
    <row r="100" spans="1:20">
      <c r="A100" s="76">
        <v>638382</v>
      </c>
      <c r="B100" s="77" t="s">
        <v>1032</v>
      </c>
      <c r="C100" s="78"/>
      <c r="D100" s="79"/>
      <c r="E100" s="78"/>
      <c r="F100" s="78"/>
      <c r="G100" s="79"/>
      <c r="H100" s="79"/>
      <c r="I100" s="80"/>
      <c r="J100" s="79"/>
      <c r="K100" s="77"/>
      <c r="L100" s="81" t="s">
        <v>9197</v>
      </c>
      <c r="M100" s="154"/>
      <c r="N100" s="154"/>
      <c r="O100" s="154"/>
      <c r="P100" s="154"/>
      <c r="Q100" s="98"/>
      <c r="R100" s="98"/>
      <c r="S100" s="156"/>
      <c r="T100" s="98"/>
    </row>
    <row r="101" spans="1:20">
      <c r="A101" s="76">
        <v>655813</v>
      </c>
      <c r="B101" s="77" t="s">
        <v>1033</v>
      </c>
      <c r="C101" s="78"/>
      <c r="D101" s="79"/>
      <c r="E101" s="78"/>
      <c r="F101" s="78"/>
      <c r="G101" s="79"/>
      <c r="H101" s="79"/>
      <c r="I101" s="80"/>
      <c r="J101" s="79"/>
      <c r="K101" s="77"/>
      <c r="L101" s="81" t="s">
        <v>9228</v>
      </c>
      <c r="M101" s="154"/>
      <c r="N101" s="154"/>
      <c r="O101" s="154"/>
      <c r="P101" s="154"/>
      <c r="Q101" s="98"/>
      <c r="R101" s="98"/>
      <c r="S101" s="156"/>
      <c r="T101" s="98"/>
    </row>
    <row r="102" spans="1:20">
      <c r="A102" s="76">
        <v>659002</v>
      </c>
      <c r="B102" s="77" t="s">
        <v>1034</v>
      </c>
      <c r="C102" s="78"/>
      <c r="D102" s="79"/>
      <c r="E102" s="78"/>
      <c r="F102" s="78"/>
      <c r="G102" s="79"/>
      <c r="H102" s="79"/>
      <c r="I102" s="80"/>
      <c r="J102" s="79"/>
      <c r="K102" s="77"/>
      <c r="L102" s="81" t="s">
        <v>9229</v>
      </c>
      <c r="M102" s="154"/>
      <c r="N102" s="154"/>
      <c r="O102" s="154"/>
      <c r="P102" s="154"/>
      <c r="Q102" s="98"/>
      <c r="R102" s="98"/>
      <c r="S102" s="156"/>
      <c r="T102" s="98"/>
    </row>
    <row r="103" spans="1:20">
      <c r="A103" s="76">
        <v>661465</v>
      </c>
      <c r="B103" s="77" t="s">
        <v>1035</v>
      </c>
      <c r="C103" s="78"/>
      <c r="D103" s="79"/>
      <c r="E103" s="78"/>
      <c r="F103" s="78"/>
      <c r="G103" s="79"/>
      <c r="H103" s="79"/>
      <c r="I103" s="80"/>
      <c r="J103" s="79"/>
      <c r="K103" s="77"/>
      <c r="L103" s="81" t="s">
        <v>9229</v>
      </c>
      <c r="M103" s="154"/>
      <c r="N103" s="154"/>
      <c r="O103" s="154"/>
      <c r="P103" s="154"/>
      <c r="Q103" s="98"/>
      <c r="R103" s="98"/>
      <c r="S103" s="156"/>
      <c r="T103" s="98"/>
    </row>
    <row r="104" spans="1:20">
      <c r="A104" s="76">
        <v>663565</v>
      </c>
      <c r="B104" s="77" t="s">
        <v>1036</v>
      </c>
      <c r="C104" s="78"/>
      <c r="D104" s="79"/>
      <c r="E104" s="78"/>
      <c r="F104" s="78"/>
      <c r="G104" s="79"/>
      <c r="H104" s="79"/>
      <c r="I104" s="80"/>
      <c r="J104" s="79"/>
      <c r="K104" s="77"/>
      <c r="L104" s="81" t="s">
        <v>9233</v>
      </c>
      <c r="M104" s="154"/>
      <c r="N104" s="154"/>
      <c r="O104" s="154"/>
      <c r="P104" s="154"/>
      <c r="Q104" s="98"/>
      <c r="R104" s="98"/>
      <c r="S104" s="156"/>
      <c r="T104" s="98"/>
    </row>
    <row r="105" spans="1:20">
      <c r="A105" s="76">
        <v>663573</v>
      </c>
      <c r="B105" s="77" t="s">
        <v>1037</v>
      </c>
      <c r="C105" s="78"/>
      <c r="D105" s="79"/>
      <c r="E105" s="78"/>
      <c r="F105" s="78"/>
      <c r="G105" s="79"/>
      <c r="H105" s="79"/>
      <c r="I105" s="80"/>
      <c r="J105" s="79"/>
      <c r="K105" s="77"/>
      <c r="L105" s="81" t="s">
        <v>9234</v>
      </c>
      <c r="M105" s="154"/>
      <c r="N105" s="154"/>
      <c r="O105" s="154"/>
      <c r="P105" s="154"/>
      <c r="Q105" s="98"/>
      <c r="R105" s="98"/>
      <c r="S105" s="156"/>
      <c r="T105" s="98"/>
    </row>
    <row r="106" spans="1:20">
      <c r="A106" s="76">
        <v>686336</v>
      </c>
      <c r="B106" s="77" t="s">
        <v>1038</v>
      </c>
      <c r="C106" s="78"/>
      <c r="D106" s="79"/>
      <c r="E106" s="78"/>
      <c r="F106" s="78"/>
      <c r="G106" s="79"/>
      <c r="H106" s="79"/>
      <c r="I106" s="80"/>
      <c r="J106" s="79"/>
      <c r="K106" s="77"/>
      <c r="L106" s="81" t="s">
        <v>315</v>
      </c>
      <c r="M106" s="154"/>
      <c r="N106" s="154"/>
      <c r="O106" s="154"/>
      <c r="P106" s="154"/>
      <c r="Q106" s="98"/>
      <c r="R106" s="98"/>
      <c r="S106" s="156"/>
      <c r="T106" s="98"/>
    </row>
    <row r="107" spans="1:20">
      <c r="A107" s="76">
        <v>693324</v>
      </c>
      <c r="B107" s="77" t="s">
        <v>1039</v>
      </c>
      <c r="C107" s="78"/>
      <c r="D107" s="79"/>
      <c r="E107" s="78"/>
      <c r="F107" s="78"/>
      <c r="G107" s="79"/>
      <c r="H107" s="79"/>
      <c r="I107" s="80"/>
      <c r="J107" s="79"/>
      <c r="K107" s="77"/>
      <c r="L107" s="81" t="s">
        <v>298</v>
      </c>
      <c r="M107" s="154"/>
      <c r="N107" s="154"/>
      <c r="O107" s="154"/>
      <c r="P107" s="154"/>
      <c r="Q107" s="98"/>
      <c r="R107" s="98"/>
      <c r="S107" s="156"/>
      <c r="T107" s="98"/>
    </row>
    <row r="108" spans="1:20">
      <c r="A108" s="76">
        <v>704091</v>
      </c>
      <c r="B108" s="77" t="s">
        <v>1040</v>
      </c>
      <c r="C108" s="78"/>
      <c r="D108" s="79"/>
      <c r="E108" s="78"/>
      <c r="F108" s="78"/>
      <c r="G108" s="79"/>
      <c r="H108" s="79"/>
      <c r="I108" s="80"/>
      <c r="J108" s="79"/>
      <c r="K108" s="77"/>
      <c r="L108" s="81" t="s">
        <v>315</v>
      </c>
      <c r="M108" s="154"/>
      <c r="N108" s="154"/>
      <c r="O108" s="154"/>
      <c r="P108" s="154"/>
      <c r="Q108" s="98"/>
      <c r="R108" s="98"/>
      <c r="S108" s="156"/>
      <c r="T108" s="98"/>
    </row>
    <row r="109" spans="1:20">
      <c r="A109" s="76">
        <v>705276</v>
      </c>
      <c r="B109" s="77" t="s">
        <v>1041</v>
      </c>
      <c r="C109" s="78"/>
      <c r="D109" s="79"/>
      <c r="E109" s="78"/>
      <c r="F109" s="78"/>
      <c r="G109" s="79"/>
      <c r="H109" s="79"/>
      <c r="I109" s="80"/>
      <c r="J109" s="79"/>
      <c r="K109" s="77"/>
      <c r="L109" s="81" t="s">
        <v>9235</v>
      </c>
      <c r="M109" s="154"/>
      <c r="N109" s="154"/>
      <c r="O109" s="154"/>
      <c r="P109" s="154"/>
      <c r="Q109" s="98"/>
      <c r="R109" s="98"/>
      <c r="S109" s="156"/>
      <c r="T109" s="98"/>
    </row>
    <row r="110" spans="1:20">
      <c r="A110" s="76">
        <v>724424</v>
      </c>
      <c r="B110" s="77" t="s">
        <v>1042</v>
      </c>
      <c r="C110" s="78"/>
      <c r="D110" s="79"/>
      <c r="E110" s="78"/>
      <c r="F110" s="78"/>
      <c r="G110" s="79"/>
      <c r="H110" s="79"/>
      <c r="I110" s="80"/>
      <c r="J110" s="79"/>
      <c r="K110" s="77"/>
      <c r="L110" s="81" t="s">
        <v>9236</v>
      </c>
      <c r="M110" s="154"/>
      <c r="N110" s="154"/>
      <c r="O110" s="154"/>
      <c r="P110" s="154"/>
      <c r="Q110" s="98"/>
      <c r="R110" s="98"/>
      <c r="S110" s="156"/>
      <c r="T110" s="98"/>
    </row>
    <row r="111" spans="1:20">
      <c r="A111" s="76">
        <v>728098</v>
      </c>
      <c r="B111" s="77" t="s">
        <v>1043</v>
      </c>
      <c r="C111" s="78"/>
      <c r="D111" s="79"/>
      <c r="E111" s="78"/>
      <c r="F111" s="78"/>
      <c r="G111" s="79"/>
      <c r="H111" s="79"/>
      <c r="I111" s="80"/>
      <c r="J111" s="79"/>
      <c r="K111" s="77"/>
      <c r="L111" s="81" t="s">
        <v>315</v>
      </c>
      <c r="M111" s="154"/>
      <c r="N111" s="154"/>
      <c r="O111" s="154"/>
      <c r="P111" s="154"/>
      <c r="Q111" s="98"/>
      <c r="R111" s="98"/>
      <c r="S111" s="156"/>
      <c r="T111" s="98"/>
    </row>
    <row r="112" spans="1:20">
      <c r="A112" s="76">
        <v>743429</v>
      </c>
      <c r="B112" s="77" t="s">
        <v>1044</v>
      </c>
      <c r="C112" s="78"/>
      <c r="D112" s="79"/>
      <c r="E112" s="78"/>
      <c r="F112" s="78"/>
      <c r="G112" s="79"/>
      <c r="H112" s="79"/>
      <c r="I112" s="80"/>
      <c r="J112" s="79"/>
      <c r="K112" s="77"/>
      <c r="L112" s="81" t="s">
        <v>362</v>
      </c>
      <c r="M112" s="154"/>
      <c r="N112" s="154"/>
      <c r="O112" s="154"/>
      <c r="P112" s="154"/>
      <c r="Q112" s="98"/>
      <c r="R112" s="98"/>
      <c r="S112" s="156"/>
      <c r="T112" s="98"/>
    </row>
    <row r="113" spans="1:20">
      <c r="A113" s="76">
        <v>746681</v>
      </c>
      <c r="B113" s="77" t="s">
        <v>1045</v>
      </c>
      <c r="C113" s="78"/>
      <c r="D113" s="79"/>
      <c r="E113" s="78"/>
      <c r="F113" s="78"/>
      <c r="G113" s="79"/>
      <c r="H113" s="79"/>
      <c r="I113" s="80"/>
      <c r="J113" s="79"/>
      <c r="K113" s="77"/>
      <c r="L113" s="81" t="s">
        <v>9237</v>
      </c>
      <c r="M113" s="154"/>
      <c r="N113" s="154"/>
      <c r="O113" s="154"/>
      <c r="P113" s="154"/>
      <c r="Q113" s="98"/>
      <c r="R113" s="98"/>
      <c r="S113" s="156"/>
      <c r="T113" s="98"/>
    </row>
    <row r="114" spans="1:20">
      <c r="A114" s="76">
        <v>758124</v>
      </c>
      <c r="B114" s="77" t="s">
        <v>1046</v>
      </c>
      <c r="C114" s="78"/>
      <c r="D114" s="79"/>
      <c r="E114" s="78"/>
      <c r="F114" s="78"/>
      <c r="G114" s="79"/>
      <c r="H114" s="79"/>
      <c r="I114" s="80"/>
      <c r="J114" s="79"/>
      <c r="K114" s="77"/>
      <c r="L114" s="81" t="s">
        <v>287</v>
      </c>
      <c r="M114" s="154"/>
      <c r="N114" s="154"/>
      <c r="O114" s="154"/>
      <c r="P114" s="154"/>
      <c r="Q114" s="98"/>
      <c r="R114" s="98"/>
      <c r="S114" s="156"/>
      <c r="T114" s="98"/>
    </row>
    <row r="115" spans="1:20">
      <c r="A115" s="76">
        <v>783161</v>
      </c>
      <c r="B115" s="77" t="s">
        <v>1047</v>
      </c>
      <c r="C115" s="78"/>
      <c r="D115" s="79"/>
      <c r="E115" s="78"/>
      <c r="F115" s="78"/>
      <c r="G115" s="79"/>
      <c r="H115" s="79"/>
      <c r="I115" s="80"/>
      <c r="J115" s="79"/>
      <c r="K115" s="77"/>
      <c r="L115" s="81" t="s">
        <v>287</v>
      </c>
      <c r="M115" s="154"/>
      <c r="N115" s="154"/>
      <c r="O115" s="154"/>
      <c r="P115" s="154"/>
      <c r="Q115" s="98"/>
      <c r="R115" s="98"/>
      <c r="S115" s="156"/>
      <c r="T115" s="98"/>
    </row>
    <row r="116" spans="1:20">
      <c r="A116" s="76">
        <v>796646</v>
      </c>
      <c r="B116" s="77" t="s">
        <v>1048</v>
      </c>
      <c r="C116" s="78"/>
      <c r="D116" s="79"/>
      <c r="E116" s="78"/>
      <c r="F116" s="78"/>
      <c r="G116" s="79"/>
      <c r="H116" s="79"/>
      <c r="I116" s="80"/>
      <c r="J116" s="79"/>
      <c r="K116" s="77"/>
      <c r="L116" s="81" t="s">
        <v>287</v>
      </c>
      <c r="M116" s="154"/>
      <c r="N116" s="154"/>
      <c r="O116" s="154"/>
      <c r="P116" s="154"/>
      <c r="Q116" s="98"/>
      <c r="R116" s="98"/>
      <c r="S116" s="156"/>
      <c r="T116" s="98"/>
    </row>
    <row r="117" spans="1:20">
      <c r="A117" s="76">
        <v>797944</v>
      </c>
      <c r="B117" s="77" t="s">
        <v>1049</v>
      </c>
      <c r="C117" s="78"/>
      <c r="D117" s="79"/>
      <c r="E117" s="78"/>
      <c r="F117" s="78"/>
      <c r="G117" s="79"/>
      <c r="H117" s="79"/>
      <c r="I117" s="80"/>
      <c r="J117" s="79"/>
      <c r="K117" s="77"/>
      <c r="L117" s="81" t="s">
        <v>211</v>
      </c>
      <c r="M117" s="154"/>
      <c r="N117" s="154"/>
      <c r="O117" s="154"/>
      <c r="P117" s="154"/>
      <c r="Q117" s="98"/>
      <c r="R117" s="98"/>
      <c r="S117" s="156"/>
      <c r="T117" s="98"/>
    </row>
    <row r="118" spans="1:20">
      <c r="A118" s="76">
        <v>806498</v>
      </c>
      <c r="B118" s="77" t="s">
        <v>1050</v>
      </c>
      <c r="C118" s="78"/>
      <c r="D118" s="79"/>
      <c r="E118" s="78"/>
      <c r="F118" s="78"/>
      <c r="G118" s="79"/>
      <c r="H118" s="79"/>
      <c r="I118" s="80"/>
      <c r="J118" s="79"/>
      <c r="K118" s="77"/>
      <c r="L118" s="81" t="s">
        <v>303</v>
      </c>
      <c r="M118" s="154"/>
      <c r="N118" s="154"/>
      <c r="O118" s="154"/>
      <c r="P118" s="154"/>
      <c r="Q118" s="98"/>
      <c r="R118" s="98"/>
      <c r="S118" s="156"/>
      <c r="T118" s="98"/>
    </row>
    <row r="119" spans="1:20">
      <c r="A119" s="76">
        <v>807141</v>
      </c>
      <c r="B119" s="77" t="s">
        <v>1051</v>
      </c>
      <c r="C119" s="78"/>
      <c r="D119" s="79"/>
      <c r="E119" s="78"/>
      <c r="F119" s="78"/>
      <c r="G119" s="79"/>
      <c r="H119" s="79"/>
      <c r="I119" s="80"/>
      <c r="J119" s="79"/>
      <c r="K119" s="77"/>
      <c r="L119" s="81" t="s">
        <v>120</v>
      </c>
      <c r="M119" s="154"/>
      <c r="N119" s="154"/>
      <c r="O119" s="154"/>
      <c r="P119" s="154"/>
      <c r="Q119" s="98"/>
      <c r="R119" s="98"/>
      <c r="S119" s="156"/>
      <c r="T119" s="98"/>
    </row>
    <row r="120" spans="1:20">
      <c r="A120" s="76">
        <v>813346</v>
      </c>
      <c r="B120" s="77" t="s">
        <v>1052</v>
      </c>
      <c r="C120" s="78"/>
      <c r="D120" s="79"/>
      <c r="E120" s="78"/>
      <c r="F120" s="78"/>
      <c r="G120" s="79"/>
      <c r="H120" s="79"/>
      <c r="I120" s="80"/>
      <c r="J120" s="79"/>
      <c r="K120" s="77"/>
      <c r="L120" s="81" t="s">
        <v>9238</v>
      </c>
      <c r="M120" s="154"/>
      <c r="N120" s="154"/>
      <c r="O120" s="154"/>
      <c r="P120" s="154"/>
      <c r="Q120" s="98"/>
      <c r="R120" s="98"/>
      <c r="S120" s="156"/>
      <c r="T120" s="98"/>
    </row>
    <row r="121" spans="1:20">
      <c r="A121" s="76">
        <v>813915</v>
      </c>
      <c r="B121" s="77" t="s">
        <v>1053</v>
      </c>
      <c r="C121" s="78"/>
      <c r="D121" s="79"/>
      <c r="E121" s="78"/>
      <c r="F121" s="78"/>
      <c r="G121" s="79"/>
      <c r="H121" s="79"/>
      <c r="I121" s="80"/>
      <c r="J121" s="79"/>
      <c r="K121" s="77"/>
      <c r="L121" s="81" t="s">
        <v>287</v>
      </c>
      <c r="M121" s="154"/>
      <c r="N121" s="154"/>
      <c r="O121" s="154"/>
      <c r="P121" s="154"/>
      <c r="Q121" s="98"/>
      <c r="R121" s="98"/>
      <c r="S121" s="156"/>
      <c r="T121" s="98"/>
    </row>
    <row r="122" spans="1:20">
      <c r="A122" s="76">
        <v>814326</v>
      </c>
      <c r="B122" s="77" t="s">
        <v>1054</v>
      </c>
      <c r="C122" s="78"/>
      <c r="D122" s="79"/>
      <c r="E122" s="78"/>
      <c r="F122" s="78"/>
      <c r="G122" s="79"/>
      <c r="H122" s="79"/>
      <c r="I122" s="80"/>
      <c r="J122" s="79"/>
      <c r="K122" s="77"/>
      <c r="L122" s="81" t="s">
        <v>287</v>
      </c>
      <c r="M122" s="154"/>
      <c r="N122" s="154"/>
      <c r="O122" s="154"/>
      <c r="P122" s="154"/>
      <c r="Q122" s="98"/>
      <c r="R122" s="98"/>
      <c r="S122" s="156"/>
      <c r="T122" s="98"/>
    </row>
    <row r="123" spans="1:20">
      <c r="A123" s="76">
        <v>815594</v>
      </c>
      <c r="B123" s="77" t="s">
        <v>1055</v>
      </c>
      <c r="C123" s="78"/>
      <c r="D123" s="79"/>
      <c r="E123" s="78"/>
      <c r="F123" s="78"/>
      <c r="G123" s="79"/>
      <c r="H123" s="79"/>
      <c r="I123" s="80"/>
      <c r="J123" s="79"/>
      <c r="K123" s="77"/>
      <c r="L123" s="81" t="s">
        <v>398</v>
      </c>
      <c r="M123" s="154"/>
      <c r="N123" s="154"/>
      <c r="O123" s="154"/>
      <c r="P123" s="154"/>
      <c r="Q123" s="98"/>
      <c r="R123" s="98"/>
      <c r="S123" s="156"/>
      <c r="T123" s="98"/>
    </row>
    <row r="124" spans="1:20">
      <c r="A124" s="76">
        <v>815624</v>
      </c>
      <c r="B124" s="77" t="s">
        <v>1056</v>
      </c>
      <c r="C124" s="78"/>
      <c r="D124" s="79"/>
      <c r="E124" s="78"/>
      <c r="F124" s="78"/>
      <c r="G124" s="79"/>
      <c r="H124" s="79"/>
      <c r="I124" s="80"/>
      <c r="J124" s="79"/>
      <c r="K124" s="77"/>
      <c r="L124" s="81" t="s">
        <v>9239</v>
      </c>
      <c r="M124" s="154"/>
      <c r="N124" s="154"/>
      <c r="O124" s="154"/>
      <c r="P124" s="154"/>
      <c r="Q124" s="98"/>
      <c r="R124" s="98"/>
      <c r="S124" s="156"/>
      <c r="T124" s="98"/>
    </row>
    <row r="125" spans="1:20">
      <c r="A125" s="76">
        <v>833827</v>
      </c>
      <c r="B125" s="77" t="s">
        <v>1057</v>
      </c>
      <c r="C125" s="78"/>
      <c r="D125" s="79"/>
      <c r="E125" s="78"/>
      <c r="F125" s="78"/>
      <c r="G125" s="79"/>
      <c r="H125" s="79"/>
      <c r="I125" s="80"/>
      <c r="J125" s="79"/>
      <c r="K125" s="77"/>
      <c r="L125" s="81" t="s">
        <v>283</v>
      </c>
      <c r="M125" s="154"/>
      <c r="N125" s="154"/>
      <c r="O125" s="154"/>
      <c r="P125" s="154"/>
      <c r="Q125" s="98"/>
      <c r="R125" s="98"/>
      <c r="S125" s="156"/>
      <c r="T125" s="98"/>
    </row>
    <row r="126" spans="1:20">
      <c r="A126" s="76">
        <v>850829</v>
      </c>
      <c r="B126" s="77" t="s">
        <v>1058</v>
      </c>
      <c r="C126" s="78"/>
      <c r="D126" s="79"/>
      <c r="E126" s="78"/>
      <c r="F126" s="78"/>
      <c r="G126" s="79"/>
      <c r="H126" s="79"/>
      <c r="I126" s="80"/>
      <c r="J126" s="79"/>
      <c r="K126" s="77"/>
      <c r="L126" s="81" t="s">
        <v>315</v>
      </c>
      <c r="M126" s="154"/>
      <c r="N126" s="154"/>
      <c r="O126" s="154"/>
      <c r="P126" s="154"/>
      <c r="Q126" s="98"/>
      <c r="R126" s="98"/>
      <c r="S126" s="156"/>
      <c r="T126" s="98"/>
    </row>
    <row r="127" spans="1:20">
      <c r="A127" s="76">
        <v>853739</v>
      </c>
      <c r="B127" s="77" t="s">
        <v>1059</v>
      </c>
      <c r="C127" s="78"/>
      <c r="D127" s="79"/>
      <c r="E127" s="78"/>
      <c r="F127" s="78"/>
      <c r="G127" s="79"/>
      <c r="H127" s="79"/>
      <c r="I127" s="80"/>
      <c r="J127" s="79"/>
      <c r="K127" s="77"/>
      <c r="L127" s="81" t="s">
        <v>270</v>
      </c>
      <c r="M127" s="154"/>
      <c r="N127" s="154"/>
      <c r="O127" s="154"/>
      <c r="P127" s="154"/>
      <c r="Q127" s="98"/>
      <c r="R127" s="98"/>
      <c r="S127" s="156"/>
      <c r="T127" s="98"/>
    </row>
    <row r="128" spans="1:20">
      <c r="A128" s="76">
        <v>856738</v>
      </c>
      <c r="B128" s="77" t="s">
        <v>1060</v>
      </c>
      <c r="C128" s="78"/>
      <c r="D128" s="79"/>
      <c r="E128" s="78"/>
      <c r="F128" s="78"/>
      <c r="G128" s="79"/>
      <c r="H128" s="79"/>
      <c r="I128" s="80"/>
      <c r="J128" s="79"/>
      <c r="K128" s="77"/>
      <c r="L128" s="81" t="s">
        <v>9228</v>
      </c>
      <c r="M128" s="154"/>
      <c r="N128" s="154"/>
      <c r="O128" s="154"/>
      <c r="P128" s="154"/>
      <c r="Q128" s="98"/>
      <c r="R128" s="98"/>
      <c r="S128" s="156"/>
      <c r="T128" s="98"/>
    </row>
    <row r="129" spans="1:20">
      <c r="A129" s="76">
        <v>859516</v>
      </c>
      <c r="B129" s="77" t="s">
        <v>1061</v>
      </c>
      <c r="C129" s="78"/>
      <c r="D129" s="79"/>
      <c r="E129" s="78"/>
      <c r="F129" s="78"/>
      <c r="G129" s="79"/>
      <c r="H129" s="79"/>
      <c r="I129" s="80"/>
      <c r="J129" s="79"/>
      <c r="K129" s="77"/>
      <c r="L129" s="81" t="s">
        <v>9240</v>
      </c>
      <c r="M129" s="154"/>
      <c r="N129" s="154"/>
      <c r="O129" s="154"/>
      <c r="P129" s="154"/>
      <c r="Q129" s="98"/>
      <c r="R129" s="98"/>
      <c r="S129" s="156"/>
      <c r="T129" s="98"/>
    </row>
    <row r="130" spans="1:20">
      <c r="A130" s="76">
        <v>868256</v>
      </c>
      <c r="B130" s="77" t="s">
        <v>1062</v>
      </c>
      <c r="C130" s="78"/>
      <c r="D130" s="79"/>
      <c r="E130" s="78"/>
      <c r="F130" s="78"/>
      <c r="G130" s="79"/>
      <c r="H130" s="79"/>
      <c r="I130" s="80"/>
      <c r="J130" s="79"/>
      <c r="K130" s="77"/>
      <c r="L130" s="81" t="s">
        <v>398</v>
      </c>
      <c r="M130" s="154"/>
      <c r="N130" s="154"/>
      <c r="O130" s="154"/>
      <c r="P130" s="154"/>
      <c r="Q130" s="98"/>
      <c r="R130" s="98"/>
      <c r="S130" s="156"/>
      <c r="T130" s="98"/>
    </row>
    <row r="131" spans="1:20">
      <c r="A131" s="76">
        <v>871133</v>
      </c>
      <c r="B131" s="77" t="s">
        <v>1063</v>
      </c>
      <c r="C131" s="78"/>
      <c r="D131" s="79"/>
      <c r="E131" s="78"/>
      <c r="F131" s="78"/>
      <c r="G131" s="79"/>
      <c r="H131" s="79"/>
      <c r="I131" s="80"/>
      <c r="J131" s="79"/>
      <c r="K131" s="77"/>
      <c r="L131" s="81" t="s">
        <v>283</v>
      </c>
      <c r="M131" s="154"/>
      <c r="N131" s="154"/>
      <c r="O131" s="154"/>
      <c r="P131" s="154"/>
      <c r="Q131" s="98"/>
      <c r="R131" s="98"/>
      <c r="S131" s="156"/>
      <c r="T131" s="98"/>
    </row>
    <row r="132" spans="1:20">
      <c r="A132" s="76">
        <v>876631</v>
      </c>
      <c r="B132" s="77" t="s">
        <v>1064</v>
      </c>
      <c r="C132" s="78"/>
      <c r="D132" s="79"/>
      <c r="E132" s="78"/>
      <c r="F132" s="78"/>
      <c r="G132" s="79"/>
      <c r="H132" s="79"/>
      <c r="I132" s="80"/>
      <c r="J132" s="79"/>
      <c r="K132" s="77"/>
      <c r="L132" s="81" t="s">
        <v>287</v>
      </c>
      <c r="M132" s="154"/>
      <c r="N132" s="154"/>
      <c r="O132" s="154"/>
      <c r="P132" s="154"/>
      <c r="Q132" s="98"/>
      <c r="R132" s="98"/>
      <c r="S132" s="156"/>
      <c r="T132" s="98"/>
    </row>
    <row r="133" spans="1:20">
      <c r="A133" s="76">
        <v>888818</v>
      </c>
      <c r="B133" s="77" t="s">
        <v>1065</v>
      </c>
      <c r="C133" s="78"/>
      <c r="D133" s="79"/>
      <c r="E133" s="78"/>
      <c r="F133" s="78"/>
      <c r="G133" s="79"/>
      <c r="H133" s="79"/>
      <c r="I133" s="80"/>
      <c r="J133" s="79"/>
      <c r="K133" s="77"/>
      <c r="L133" s="81" t="s">
        <v>287</v>
      </c>
      <c r="M133" s="154"/>
      <c r="N133" s="154"/>
      <c r="O133" s="154"/>
      <c r="P133" s="154"/>
      <c r="Q133" s="98"/>
      <c r="R133" s="98"/>
      <c r="S133" s="156"/>
      <c r="T133" s="98"/>
    </row>
    <row r="134" spans="1:20">
      <c r="A134" s="76">
        <v>889679</v>
      </c>
      <c r="B134" s="77" t="s">
        <v>1066</v>
      </c>
      <c r="C134" s="78"/>
      <c r="D134" s="79"/>
      <c r="E134" s="78"/>
      <c r="F134" s="78"/>
      <c r="G134" s="79"/>
      <c r="H134" s="79"/>
      <c r="I134" s="80"/>
      <c r="J134" s="79"/>
      <c r="K134" s="77"/>
      <c r="L134" s="81" t="s">
        <v>9241</v>
      </c>
      <c r="M134" s="154"/>
      <c r="N134" s="154"/>
      <c r="O134" s="154"/>
      <c r="P134" s="154"/>
      <c r="Q134" s="98"/>
      <c r="R134" s="98"/>
      <c r="S134" s="156"/>
      <c r="T134" s="98"/>
    </row>
    <row r="135" spans="1:20">
      <c r="A135" s="76">
        <v>891657</v>
      </c>
      <c r="B135" s="77" t="s">
        <v>1067</v>
      </c>
      <c r="C135" s="78"/>
      <c r="D135" s="79"/>
      <c r="E135" s="78"/>
      <c r="F135" s="78"/>
      <c r="G135" s="79"/>
      <c r="H135" s="79"/>
      <c r="I135" s="80"/>
      <c r="J135" s="79"/>
      <c r="K135" s="77"/>
      <c r="L135" s="81" t="s">
        <v>9242</v>
      </c>
      <c r="M135" s="154"/>
      <c r="N135" s="154"/>
      <c r="O135" s="154"/>
      <c r="P135" s="154"/>
      <c r="Q135" s="98"/>
      <c r="R135" s="98"/>
      <c r="S135" s="156"/>
      <c r="T135" s="98"/>
    </row>
    <row r="136" spans="1:20">
      <c r="A136" s="76">
        <v>896063</v>
      </c>
      <c r="B136" s="77" t="s">
        <v>1068</v>
      </c>
      <c r="C136" s="78"/>
      <c r="D136" s="79"/>
      <c r="E136" s="78"/>
      <c r="F136" s="78"/>
      <c r="G136" s="79"/>
      <c r="H136" s="79"/>
      <c r="I136" s="80"/>
      <c r="J136" s="79"/>
      <c r="K136" s="77"/>
      <c r="L136" s="81" t="s">
        <v>283</v>
      </c>
      <c r="M136" s="154"/>
      <c r="N136" s="154"/>
      <c r="O136" s="154"/>
      <c r="P136" s="154"/>
      <c r="Q136" s="98"/>
      <c r="R136" s="98"/>
      <c r="S136" s="156"/>
      <c r="T136" s="98"/>
    </row>
    <row r="137" spans="1:20">
      <c r="A137" s="76">
        <v>898406</v>
      </c>
      <c r="B137" s="77" t="s">
        <v>1069</v>
      </c>
      <c r="C137" s="78"/>
      <c r="D137" s="79"/>
      <c r="E137" s="78"/>
      <c r="F137" s="78"/>
      <c r="G137" s="79"/>
      <c r="H137" s="79"/>
      <c r="I137" s="80"/>
      <c r="J137" s="79"/>
      <c r="K137" s="77"/>
      <c r="L137" s="81" t="s">
        <v>9243</v>
      </c>
      <c r="M137" s="154"/>
      <c r="N137" s="154"/>
      <c r="O137" s="154"/>
      <c r="P137" s="154"/>
      <c r="Q137" s="98"/>
      <c r="R137" s="98"/>
      <c r="S137" s="156"/>
      <c r="T137" s="98"/>
    </row>
    <row r="138" spans="1:20">
      <c r="A138" s="76">
        <v>901717</v>
      </c>
      <c r="B138" s="77" t="s">
        <v>1070</v>
      </c>
      <c r="C138" s="78"/>
      <c r="D138" s="79"/>
      <c r="E138" s="78"/>
      <c r="F138" s="78"/>
      <c r="G138" s="79"/>
      <c r="H138" s="79"/>
      <c r="I138" s="80"/>
      <c r="J138" s="79"/>
      <c r="K138" s="77"/>
      <c r="L138" s="81" t="s">
        <v>9244</v>
      </c>
      <c r="M138" s="154"/>
      <c r="N138" s="154"/>
      <c r="O138" s="154"/>
      <c r="P138" s="154"/>
      <c r="Q138" s="98"/>
      <c r="R138" s="98"/>
      <c r="S138" s="156"/>
      <c r="T138" s="98"/>
    </row>
    <row r="139" spans="1:20">
      <c r="A139" s="76">
        <v>949299</v>
      </c>
      <c r="B139" s="77" t="s">
        <v>1071</v>
      </c>
      <c r="C139" s="78"/>
      <c r="D139" s="79"/>
      <c r="E139" s="78"/>
      <c r="F139" s="78"/>
      <c r="G139" s="79"/>
      <c r="H139" s="79"/>
      <c r="I139" s="80"/>
      <c r="J139" s="79"/>
      <c r="K139" s="77"/>
      <c r="L139" s="81" t="s">
        <v>362</v>
      </c>
      <c r="M139" s="154"/>
      <c r="N139" s="154"/>
      <c r="O139" s="154"/>
      <c r="P139" s="154"/>
      <c r="Q139" s="98"/>
      <c r="R139" s="98"/>
      <c r="S139" s="156"/>
      <c r="T139" s="98"/>
    </row>
    <row r="140" spans="1:20">
      <c r="A140" s="76">
        <v>949671</v>
      </c>
      <c r="B140" s="77" t="s">
        <v>1072</v>
      </c>
      <c r="C140" s="78"/>
      <c r="D140" s="79"/>
      <c r="E140" s="78"/>
      <c r="F140" s="78"/>
      <c r="G140" s="79"/>
      <c r="H140" s="79"/>
      <c r="I140" s="80"/>
      <c r="J140" s="79"/>
      <c r="K140" s="77"/>
      <c r="L140" s="81" t="s">
        <v>9192</v>
      </c>
      <c r="M140" s="154"/>
      <c r="N140" s="154"/>
      <c r="O140" s="154"/>
      <c r="P140" s="154"/>
      <c r="Q140" s="98"/>
      <c r="R140" s="98"/>
      <c r="S140" s="156"/>
      <c r="T140" s="98"/>
    </row>
    <row r="141" spans="1:20">
      <c r="A141" s="76">
        <v>949701</v>
      </c>
      <c r="B141" s="77" t="s">
        <v>1073</v>
      </c>
      <c r="C141" s="78"/>
      <c r="D141" s="79"/>
      <c r="E141" s="78"/>
      <c r="F141" s="78"/>
      <c r="G141" s="79"/>
      <c r="H141" s="79"/>
      <c r="I141" s="80"/>
      <c r="J141" s="79"/>
      <c r="K141" s="77"/>
      <c r="L141" s="81" t="s">
        <v>9245</v>
      </c>
      <c r="M141" s="154"/>
      <c r="N141" s="154"/>
      <c r="O141" s="154"/>
      <c r="P141" s="154"/>
      <c r="Q141" s="98"/>
      <c r="R141" s="98"/>
      <c r="S141" s="156"/>
      <c r="T141" s="98"/>
    </row>
    <row r="142" spans="1:20">
      <c r="A142" s="76">
        <v>956821</v>
      </c>
      <c r="B142" s="77" t="s">
        <v>1074</v>
      </c>
      <c r="C142" s="78"/>
      <c r="D142" s="79"/>
      <c r="E142" s="78"/>
      <c r="F142" s="78"/>
      <c r="G142" s="79"/>
      <c r="H142" s="79"/>
      <c r="I142" s="80"/>
      <c r="J142" s="79"/>
      <c r="K142" s="77"/>
      <c r="L142" s="81" t="s">
        <v>280</v>
      </c>
      <c r="M142" s="154"/>
      <c r="N142" s="154"/>
      <c r="O142" s="154"/>
      <c r="P142" s="154"/>
      <c r="Q142" s="98"/>
      <c r="R142" s="98"/>
      <c r="S142" s="156"/>
      <c r="T142" s="98"/>
    </row>
    <row r="143" spans="1:20">
      <c r="A143" s="76">
        <v>981281</v>
      </c>
      <c r="B143" s="77" t="s">
        <v>1075</v>
      </c>
      <c r="C143" s="78"/>
      <c r="D143" s="79"/>
      <c r="E143" s="78"/>
      <c r="F143" s="78"/>
      <c r="G143" s="79"/>
      <c r="H143" s="79"/>
      <c r="I143" s="80"/>
      <c r="J143" s="79"/>
      <c r="K143" s="77"/>
      <c r="L143" s="81" t="s">
        <v>355</v>
      </c>
      <c r="M143" s="154"/>
      <c r="N143" s="154"/>
      <c r="O143" s="154"/>
      <c r="P143" s="154"/>
      <c r="Q143" s="98"/>
      <c r="R143" s="98"/>
      <c r="S143" s="156"/>
      <c r="T143" s="98"/>
    </row>
    <row r="144" spans="1:20">
      <c r="A144" s="76">
        <v>984752</v>
      </c>
      <c r="B144" s="77" t="s">
        <v>1076</v>
      </c>
      <c r="C144" s="78"/>
      <c r="D144" s="79"/>
      <c r="E144" s="78"/>
      <c r="F144" s="78"/>
      <c r="G144" s="79"/>
      <c r="H144" s="79"/>
      <c r="I144" s="80"/>
      <c r="J144" s="79"/>
      <c r="K144" s="77"/>
      <c r="L144" s="81" t="s">
        <v>9210</v>
      </c>
      <c r="M144" s="154"/>
      <c r="N144" s="154"/>
      <c r="O144" s="154"/>
      <c r="P144" s="154"/>
      <c r="Q144" s="98"/>
      <c r="R144" s="98"/>
      <c r="S144" s="156"/>
      <c r="T144" s="98"/>
    </row>
    <row r="145" spans="1:20">
      <c r="A145" s="76">
        <v>984779</v>
      </c>
      <c r="B145" s="77" t="s">
        <v>1077</v>
      </c>
      <c r="C145" s="78"/>
      <c r="D145" s="79"/>
      <c r="E145" s="78"/>
      <c r="F145" s="78"/>
      <c r="G145" s="79"/>
      <c r="H145" s="79"/>
      <c r="I145" s="80"/>
      <c r="J145" s="79"/>
      <c r="K145" s="77"/>
      <c r="L145" s="81" t="s">
        <v>287</v>
      </c>
      <c r="M145" s="154"/>
      <c r="N145" s="154"/>
      <c r="O145" s="154"/>
      <c r="P145" s="154"/>
      <c r="Q145" s="98"/>
      <c r="R145" s="98"/>
      <c r="S145" s="156"/>
      <c r="T145" s="98"/>
    </row>
    <row r="146" spans="1:20">
      <c r="A146" s="76">
        <v>985651</v>
      </c>
      <c r="B146" s="77" t="s">
        <v>1078</v>
      </c>
      <c r="C146" s="78"/>
      <c r="D146" s="79"/>
      <c r="E146" s="78"/>
      <c r="F146" s="78"/>
      <c r="G146" s="79"/>
      <c r="H146" s="79"/>
      <c r="I146" s="80"/>
      <c r="J146" s="79"/>
      <c r="K146" s="77"/>
      <c r="L146" s="81" t="s">
        <v>9246</v>
      </c>
      <c r="M146" s="154"/>
      <c r="N146" s="154"/>
      <c r="O146" s="154"/>
      <c r="P146" s="154"/>
      <c r="Q146" s="98"/>
      <c r="R146" s="98"/>
      <c r="S146" s="156"/>
      <c r="T146" s="98"/>
    </row>
    <row r="147" spans="1:20">
      <c r="A147" s="76">
        <v>987689</v>
      </c>
      <c r="B147" s="77" t="s">
        <v>1079</v>
      </c>
      <c r="C147" s="78"/>
      <c r="D147" s="79"/>
      <c r="E147" s="78"/>
      <c r="F147" s="78"/>
      <c r="G147" s="79"/>
      <c r="H147" s="79"/>
      <c r="I147" s="80"/>
      <c r="J147" s="79"/>
      <c r="K147" s="77"/>
      <c r="L147" s="81" t="s">
        <v>9247</v>
      </c>
      <c r="M147" s="154"/>
      <c r="N147" s="154"/>
      <c r="O147" s="154"/>
      <c r="P147" s="154"/>
      <c r="Q147" s="98"/>
      <c r="R147" s="98"/>
      <c r="S147" s="156"/>
      <c r="T147" s="98"/>
    </row>
    <row r="148" spans="1:20">
      <c r="A148" s="76">
        <v>989207</v>
      </c>
      <c r="B148" s="77" t="s">
        <v>1080</v>
      </c>
      <c r="C148" s="78"/>
      <c r="D148" s="79"/>
      <c r="E148" s="78"/>
      <c r="F148" s="78"/>
      <c r="G148" s="79"/>
      <c r="H148" s="79"/>
      <c r="I148" s="80"/>
      <c r="J148" s="79"/>
      <c r="K148" s="77"/>
      <c r="L148" s="81" t="s">
        <v>287</v>
      </c>
      <c r="M148" s="154"/>
      <c r="N148" s="154"/>
      <c r="O148" s="154"/>
      <c r="P148" s="154"/>
      <c r="Q148" s="98"/>
      <c r="R148" s="98"/>
      <c r="S148" s="156"/>
      <c r="T148" s="98"/>
    </row>
    <row r="149" spans="1:20">
      <c r="A149" s="76">
        <v>994456</v>
      </c>
      <c r="B149" s="77" t="s">
        <v>1081</v>
      </c>
      <c r="C149" s="78"/>
      <c r="D149" s="79"/>
      <c r="E149" s="78"/>
      <c r="F149" s="78"/>
      <c r="G149" s="79"/>
      <c r="H149" s="79"/>
      <c r="I149" s="80"/>
      <c r="J149" s="79"/>
      <c r="K149" s="77"/>
      <c r="L149" s="81" t="s">
        <v>355</v>
      </c>
      <c r="M149" s="154"/>
      <c r="N149" s="154"/>
      <c r="O149" s="154"/>
      <c r="P149" s="154"/>
      <c r="Q149" s="98"/>
      <c r="R149" s="98"/>
      <c r="S149" s="156"/>
      <c r="T149" s="98"/>
    </row>
    <row r="150" spans="1:20">
      <c r="A150" s="76">
        <v>994502</v>
      </c>
      <c r="B150" s="77" t="s">
        <v>1082</v>
      </c>
      <c r="C150" s="78"/>
      <c r="D150" s="79"/>
      <c r="E150" s="78"/>
      <c r="F150" s="78"/>
      <c r="G150" s="79"/>
      <c r="H150" s="79"/>
      <c r="I150" s="80"/>
      <c r="J150" s="79"/>
      <c r="K150" s="77"/>
      <c r="L150" s="81" t="s">
        <v>163</v>
      </c>
      <c r="M150" s="154"/>
      <c r="N150" s="154"/>
      <c r="O150" s="154"/>
      <c r="P150" s="154"/>
      <c r="Q150" s="98"/>
      <c r="R150" s="98"/>
      <c r="S150" s="156"/>
      <c r="T150" s="98"/>
    </row>
    <row r="151" spans="1:20">
      <c r="A151" s="76">
        <v>1009079</v>
      </c>
      <c r="B151" s="77" t="s">
        <v>1083</v>
      </c>
      <c r="C151" s="78"/>
      <c r="D151" s="79"/>
      <c r="E151" s="78"/>
      <c r="F151" s="78"/>
      <c r="G151" s="79"/>
      <c r="H151" s="79"/>
      <c r="I151" s="80"/>
      <c r="J151" s="79"/>
      <c r="K151" s="77"/>
      <c r="L151" s="81" t="s">
        <v>362</v>
      </c>
      <c r="M151" s="154"/>
      <c r="N151" s="154"/>
      <c r="O151" s="154"/>
      <c r="P151" s="154"/>
      <c r="Q151" s="98"/>
      <c r="R151" s="98"/>
      <c r="S151" s="156"/>
      <c r="T151" s="98"/>
    </row>
    <row r="152" spans="1:20">
      <c r="A152" s="76">
        <v>1022768</v>
      </c>
      <c r="B152" s="77" t="s">
        <v>1084</v>
      </c>
      <c r="C152" s="78"/>
      <c r="D152" s="79"/>
      <c r="E152" s="78"/>
      <c r="F152" s="78"/>
      <c r="G152" s="79"/>
      <c r="H152" s="79"/>
      <c r="I152" s="80"/>
      <c r="J152" s="79"/>
      <c r="K152" s="77"/>
      <c r="L152" s="81" t="s">
        <v>362</v>
      </c>
      <c r="M152" s="154"/>
      <c r="N152" s="154"/>
      <c r="O152" s="154"/>
      <c r="P152" s="154"/>
      <c r="Q152" s="98"/>
      <c r="R152" s="98"/>
      <c r="S152" s="156"/>
      <c r="T152" s="98"/>
    </row>
    <row r="153" spans="1:20">
      <c r="A153" s="76">
        <v>1046098</v>
      </c>
      <c r="B153" s="77" t="s">
        <v>1085</v>
      </c>
      <c r="C153" s="78"/>
      <c r="D153" s="79"/>
      <c r="E153" s="78"/>
      <c r="F153" s="78"/>
      <c r="G153" s="79"/>
      <c r="H153" s="79"/>
      <c r="I153" s="80"/>
      <c r="J153" s="79"/>
      <c r="K153" s="77"/>
      <c r="L153" s="81" t="s">
        <v>9248</v>
      </c>
      <c r="M153" s="154"/>
      <c r="N153" s="154"/>
      <c r="O153" s="154"/>
      <c r="P153" s="154"/>
      <c r="Q153" s="98"/>
      <c r="R153" s="98"/>
      <c r="S153" s="156"/>
      <c r="T153" s="98"/>
    </row>
    <row r="154" spans="1:20">
      <c r="A154" s="76">
        <v>1058258</v>
      </c>
      <c r="B154" s="77" t="s">
        <v>1086</v>
      </c>
      <c r="C154" s="78"/>
      <c r="D154" s="79"/>
      <c r="E154" s="78"/>
      <c r="F154" s="78"/>
      <c r="G154" s="79"/>
      <c r="H154" s="79"/>
      <c r="I154" s="80"/>
      <c r="J154" s="79"/>
      <c r="K154" s="77"/>
      <c r="L154" s="81" t="s">
        <v>315</v>
      </c>
      <c r="M154" s="154"/>
      <c r="N154" s="154"/>
      <c r="O154" s="154"/>
      <c r="P154" s="154"/>
      <c r="Q154" s="98"/>
      <c r="R154" s="98"/>
      <c r="S154" s="156"/>
      <c r="T154" s="98"/>
    </row>
    <row r="155" spans="1:20">
      <c r="A155" s="76">
        <v>1060872</v>
      </c>
      <c r="B155" s="77" t="s">
        <v>1087</v>
      </c>
      <c r="C155" s="78"/>
      <c r="D155" s="79"/>
      <c r="E155" s="78"/>
      <c r="F155" s="78"/>
      <c r="G155" s="79"/>
      <c r="H155" s="79"/>
      <c r="I155" s="80"/>
      <c r="J155" s="79"/>
      <c r="K155" s="77"/>
      <c r="L155" s="81" t="s">
        <v>287</v>
      </c>
      <c r="M155" s="154"/>
      <c r="N155" s="154"/>
      <c r="O155" s="154"/>
      <c r="P155" s="154"/>
      <c r="Q155" s="98"/>
      <c r="R155" s="98"/>
      <c r="S155" s="156"/>
      <c r="T155" s="98"/>
    </row>
    <row r="156" spans="1:20">
      <c r="A156" s="76">
        <v>1082337</v>
      </c>
      <c r="B156" s="77" t="s">
        <v>1088</v>
      </c>
      <c r="C156" s="78"/>
      <c r="D156" s="79"/>
      <c r="E156" s="78"/>
      <c r="F156" s="78"/>
      <c r="G156" s="79"/>
      <c r="H156" s="79"/>
      <c r="I156" s="80"/>
      <c r="J156" s="79"/>
      <c r="K156" s="77"/>
      <c r="L156" s="81" t="s">
        <v>93</v>
      </c>
      <c r="M156" s="154"/>
      <c r="N156" s="154"/>
      <c r="O156" s="154"/>
      <c r="P156" s="154"/>
      <c r="Q156" s="98"/>
      <c r="R156" s="98"/>
      <c r="S156" s="156"/>
      <c r="T156" s="98"/>
    </row>
    <row r="157" spans="1:20">
      <c r="A157" s="76">
        <v>1089277</v>
      </c>
      <c r="B157" s="77" t="s">
        <v>1089</v>
      </c>
      <c r="C157" s="78"/>
      <c r="D157" s="79"/>
      <c r="E157" s="78"/>
      <c r="F157" s="78"/>
      <c r="G157" s="79"/>
      <c r="H157" s="79"/>
      <c r="I157" s="80"/>
      <c r="J157" s="79"/>
      <c r="K157" s="77"/>
      <c r="L157" s="81" t="s">
        <v>218</v>
      </c>
      <c r="M157" s="154"/>
      <c r="N157" s="154"/>
      <c r="O157" s="154"/>
      <c r="P157" s="154"/>
      <c r="Q157" s="98"/>
      <c r="R157" s="98"/>
      <c r="S157" s="156"/>
      <c r="T157" s="98"/>
    </row>
    <row r="158" spans="1:20">
      <c r="A158" s="76">
        <v>1106473</v>
      </c>
      <c r="B158" s="77" t="s">
        <v>1090</v>
      </c>
      <c r="C158" s="78"/>
      <c r="D158" s="79"/>
      <c r="E158" s="78"/>
      <c r="F158" s="78"/>
      <c r="G158" s="79"/>
      <c r="H158" s="79"/>
      <c r="I158" s="80"/>
      <c r="J158" s="79"/>
      <c r="K158" s="77"/>
      <c r="L158" s="81" t="s">
        <v>298</v>
      </c>
      <c r="M158" s="154"/>
      <c r="N158" s="154"/>
      <c r="O158" s="154"/>
      <c r="P158" s="154"/>
      <c r="Q158" s="98"/>
      <c r="R158" s="98"/>
      <c r="S158" s="156"/>
      <c r="T158" s="98"/>
    </row>
    <row r="159" spans="1:20">
      <c r="A159" s="76">
        <v>1131176</v>
      </c>
      <c r="B159" s="77" t="s">
        <v>1091</v>
      </c>
      <c r="C159" s="78"/>
      <c r="D159" s="79"/>
      <c r="E159" s="78"/>
      <c r="F159" s="78"/>
      <c r="G159" s="79"/>
      <c r="H159" s="79"/>
      <c r="I159" s="80"/>
      <c r="J159" s="79"/>
      <c r="K159" s="77"/>
      <c r="L159" s="81" t="s">
        <v>364</v>
      </c>
      <c r="M159" s="154"/>
      <c r="N159" s="154"/>
      <c r="O159" s="154"/>
      <c r="P159" s="154"/>
      <c r="Q159" s="98"/>
      <c r="R159" s="98"/>
      <c r="S159" s="156"/>
      <c r="T159" s="98"/>
    </row>
    <row r="160" spans="1:20">
      <c r="A160" s="76">
        <v>1135775</v>
      </c>
      <c r="B160" s="77" t="s">
        <v>1092</v>
      </c>
      <c r="C160" s="78"/>
      <c r="D160" s="79"/>
      <c r="E160" s="78"/>
      <c r="F160" s="78"/>
      <c r="G160" s="79"/>
      <c r="H160" s="79"/>
      <c r="I160" s="80"/>
      <c r="J160" s="79"/>
      <c r="K160" s="77"/>
      <c r="L160" s="81" t="s">
        <v>9249</v>
      </c>
      <c r="M160" s="154"/>
      <c r="N160" s="154"/>
      <c r="O160" s="154"/>
      <c r="P160" s="154"/>
      <c r="Q160" s="98"/>
      <c r="R160" s="98"/>
      <c r="S160" s="156"/>
      <c r="T160" s="98"/>
    </row>
    <row r="161" spans="1:20">
      <c r="A161" s="76">
        <v>1137239</v>
      </c>
      <c r="B161" s="77" t="s">
        <v>1093</v>
      </c>
      <c r="C161" s="78"/>
      <c r="D161" s="79"/>
      <c r="E161" s="78"/>
      <c r="F161" s="78"/>
      <c r="G161" s="79"/>
      <c r="H161" s="79"/>
      <c r="I161" s="80"/>
      <c r="J161" s="79"/>
      <c r="K161" s="77"/>
      <c r="L161" s="81" t="s">
        <v>315</v>
      </c>
      <c r="M161" s="154"/>
      <c r="N161" s="154"/>
      <c r="O161" s="154"/>
      <c r="P161" s="154"/>
      <c r="Q161" s="98"/>
      <c r="R161" s="98"/>
      <c r="S161" s="156"/>
      <c r="T161" s="98"/>
    </row>
    <row r="162" spans="1:20">
      <c r="A162" s="76">
        <v>1138774</v>
      </c>
      <c r="B162" s="77" t="s">
        <v>1094</v>
      </c>
      <c r="C162" s="78"/>
      <c r="D162" s="79"/>
      <c r="E162" s="78"/>
      <c r="F162" s="78"/>
      <c r="G162" s="79"/>
      <c r="H162" s="79"/>
      <c r="I162" s="80"/>
      <c r="J162" s="79"/>
      <c r="K162" s="77"/>
      <c r="L162" s="81" t="s">
        <v>9250</v>
      </c>
      <c r="M162" s="154"/>
      <c r="N162" s="154"/>
      <c r="O162" s="154"/>
      <c r="P162" s="154"/>
      <c r="Q162" s="98"/>
      <c r="R162" s="98"/>
      <c r="S162" s="156"/>
      <c r="T162" s="98"/>
    </row>
    <row r="163" spans="1:20">
      <c r="A163" s="76">
        <v>1142909</v>
      </c>
      <c r="B163" s="77" t="s">
        <v>1095</v>
      </c>
      <c r="C163" s="78"/>
      <c r="D163" s="79"/>
      <c r="E163" s="78"/>
      <c r="F163" s="78"/>
      <c r="G163" s="79"/>
      <c r="H163" s="79"/>
      <c r="I163" s="80"/>
      <c r="J163" s="79"/>
      <c r="K163" s="77"/>
      <c r="L163" s="81" t="s">
        <v>9242</v>
      </c>
      <c r="M163" s="154"/>
      <c r="N163" s="154"/>
      <c r="O163" s="154"/>
      <c r="P163" s="154"/>
      <c r="Q163" s="98"/>
      <c r="R163" s="98"/>
      <c r="S163" s="156"/>
      <c r="T163" s="98"/>
    </row>
    <row r="164" spans="1:20">
      <c r="A164" s="76">
        <v>1154087</v>
      </c>
      <c r="B164" s="77" t="s">
        <v>1096</v>
      </c>
      <c r="C164" s="78"/>
      <c r="D164" s="79"/>
      <c r="E164" s="78"/>
      <c r="F164" s="78"/>
      <c r="G164" s="79"/>
      <c r="H164" s="79"/>
      <c r="I164" s="80"/>
      <c r="J164" s="79"/>
      <c r="K164" s="77"/>
      <c r="L164" s="81" t="s">
        <v>315</v>
      </c>
      <c r="M164" s="154"/>
      <c r="N164" s="154"/>
      <c r="O164" s="154"/>
      <c r="P164" s="154"/>
      <c r="Q164" s="98"/>
      <c r="R164" s="98"/>
      <c r="S164" s="156"/>
      <c r="T164" s="98"/>
    </row>
    <row r="165" spans="1:20">
      <c r="A165" s="76">
        <v>1154109</v>
      </c>
      <c r="B165" s="77" t="s">
        <v>1097</v>
      </c>
      <c r="C165" s="78"/>
      <c r="D165" s="79"/>
      <c r="E165" s="78"/>
      <c r="F165" s="78"/>
      <c r="G165" s="79"/>
      <c r="H165" s="79"/>
      <c r="I165" s="80"/>
      <c r="J165" s="79"/>
      <c r="K165" s="77"/>
      <c r="L165" s="81" t="s">
        <v>270</v>
      </c>
      <c r="M165" s="154"/>
      <c r="N165" s="154"/>
      <c r="O165" s="154"/>
      <c r="P165" s="154"/>
      <c r="Q165" s="98"/>
      <c r="R165" s="98"/>
      <c r="S165" s="156"/>
      <c r="T165" s="98"/>
    </row>
    <row r="166" spans="1:20">
      <c r="A166" s="76">
        <v>1154133</v>
      </c>
      <c r="B166" s="77" t="s">
        <v>1098</v>
      </c>
      <c r="C166" s="78"/>
      <c r="D166" s="79"/>
      <c r="E166" s="78"/>
      <c r="F166" s="78"/>
      <c r="G166" s="79"/>
      <c r="H166" s="79"/>
      <c r="I166" s="80"/>
      <c r="J166" s="79"/>
      <c r="K166" s="77"/>
      <c r="L166" s="81" t="s">
        <v>220</v>
      </c>
      <c r="M166" s="154"/>
      <c r="N166" s="154"/>
      <c r="O166" s="154"/>
      <c r="P166" s="154"/>
      <c r="Q166" s="98"/>
      <c r="R166" s="98"/>
      <c r="S166" s="156"/>
      <c r="T166" s="98"/>
    </row>
    <row r="167" spans="1:20">
      <c r="A167" s="76">
        <v>1154141</v>
      </c>
      <c r="B167" s="77" t="s">
        <v>1099</v>
      </c>
      <c r="C167" s="78"/>
      <c r="D167" s="79"/>
      <c r="E167" s="78"/>
      <c r="F167" s="78"/>
      <c r="G167" s="79"/>
      <c r="H167" s="79"/>
      <c r="I167" s="80"/>
      <c r="J167" s="79"/>
      <c r="K167" s="77"/>
      <c r="L167" s="81" t="s">
        <v>324</v>
      </c>
      <c r="M167" s="154"/>
      <c r="N167" s="154"/>
      <c r="O167" s="154"/>
      <c r="P167" s="154"/>
      <c r="Q167" s="98"/>
      <c r="R167" s="98"/>
      <c r="S167" s="156"/>
      <c r="T167" s="98"/>
    </row>
    <row r="168" spans="1:20">
      <c r="A168" s="76">
        <v>1154168</v>
      </c>
      <c r="B168" s="77" t="s">
        <v>1100</v>
      </c>
      <c r="C168" s="78"/>
      <c r="D168" s="79"/>
      <c r="E168" s="78"/>
      <c r="F168" s="78"/>
      <c r="G168" s="79"/>
      <c r="H168" s="79"/>
      <c r="I168" s="80"/>
      <c r="J168" s="79"/>
      <c r="K168" s="77"/>
      <c r="L168" s="81" t="s">
        <v>9251</v>
      </c>
      <c r="M168" s="154"/>
      <c r="N168" s="154"/>
      <c r="O168" s="154"/>
      <c r="P168" s="154"/>
      <c r="Q168" s="98"/>
      <c r="R168" s="98"/>
      <c r="S168" s="156"/>
      <c r="T168" s="98"/>
    </row>
    <row r="169" spans="1:20">
      <c r="A169" s="76">
        <v>1154311</v>
      </c>
      <c r="B169" s="77" t="s">
        <v>1101</v>
      </c>
      <c r="C169" s="78"/>
      <c r="D169" s="79"/>
      <c r="E169" s="78"/>
      <c r="F169" s="78"/>
      <c r="G169" s="79"/>
      <c r="H169" s="79"/>
      <c r="I169" s="80"/>
      <c r="J169" s="79"/>
      <c r="K169" s="77"/>
      <c r="L169" s="81" t="s">
        <v>355</v>
      </c>
      <c r="M169" s="154"/>
      <c r="N169" s="154"/>
      <c r="O169" s="154"/>
      <c r="P169" s="154"/>
      <c r="Q169" s="98"/>
      <c r="R169" s="98"/>
      <c r="S169" s="156"/>
      <c r="T169" s="98"/>
    </row>
    <row r="170" spans="1:20">
      <c r="A170" s="76">
        <v>1154451</v>
      </c>
      <c r="B170" s="77" t="s">
        <v>1102</v>
      </c>
      <c r="C170" s="78"/>
      <c r="D170" s="79"/>
      <c r="E170" s="78"/>
      <c r="F170" s="78"/>
      <c r="G170" s="79"/>
      <c r="H170" s="79"/>
      <c r="I170" s="80"/>
      <c r="J170" s="79"/>
      <c r="K170" s="77"/>
      <c r="L170" s="81" t="s">
        <v>362</v>
      </c>
      <c r="M170" s="154"/>
      <c r="N170" s="154"/>
      <c r="O170" s="154"/>
      <c r="P170" s="154"/>
      <c r="Q170" s="98"/>
      <c r="R170" s="98"/>
      <c r="S170" s="156"/>
      <c r="T170" s="98"/>
    </row>
    <row r="171" spans="1:20">
      <c r="A171" s="76">
        <v>1154494</v>
      </c>
      <c r="B171" s="77" t="s">
        <v>1103</v>
      </c>
      <c r="C171" s="78"/>
      <c r="D171" s="79"/>
      <c r="E171" s="78"/>
      <c r="F171" s="78"/>
      <c r="G171" s="79"/>
      <c r="H171" s="79"/>
      <c r="I171" s="80"/>
      <c r="J171" s="79"/>
      <c r="K171" s="77"/>
      <c r="L171" s="81" t="s">
        <v>315</v>
      </c>
      <c r="M171" s="154"/>
      <c r="N171" s="154"/>
      <c r="O171" s="154"/>
      <c r="P171" s="154"/>
      <c r="Q171" s="98"/>
      <c r="R171" s="98"/>
      <c r="S171" s="156"/>
      <c r="T171" s="98"/>
    </row>
    <row r="172" spans="1:20">
      <c r="A172" s="76">
        <v>1154591</v>
      </c>
      <c r="B172" s="77" t="s">
        <v>1104</v>
      </c>
      <c r="C172" s="78"/>
      <c r="D172" s="79"/>
      <c r="E172" s="78"/>
      <c r="F172" s="78"/>
      <c r="G172" s="79"/>
      <c r="H172" s="79"/>
      <c r="I172" s="80"/>
      <c r="J172" s="79"/>
      <c r="K172" s="77"/>
      <c r="L172" s="81" t="s">
        <v>9212</v>
      </c>
      <c r="M172" s="154"/>
      <c r="N172" s="154"/>
      <c r="O172" s="154"/>
      <c r="P172" s="154"/>
      <c r="Q172" s="98"/>
      <c r="R172" s="98"/>
      <c r="S172" s="156"/>
      <c r="T172" s="98"/>
    </row>
    <row r="173" spans="1:20">
      <c r="A173" s="76">
        <v>1157515</v>
      </c>
      <c r="B173" s="77" t="s">
        <v>1105</v>
      </c>
      <c r="C173" s="78"/>
      <c r="D173" s="79"/>
      <c r="E173" s="78"/>
      <c r="F173" s="78"/>
      <c r="G173" s="79"/>
      <c r="H173" s="79"/>
      <c r="I173" s="80"/>
      <c r="J173" s="79"/>
      <c r="K173" s="77"/>
      <c r="L173" s="81" t="s">
        <v>362</v>
      </c>
      <c r="M173" s="154"/>
      <c r="N173" s="154"/>
      <c r="O173" s="154"/>
      <c r="P173" s="154"/>
      <c r="Q173" s="98"/>
      <c r="R173" s="98"/>
      <c r="S173" s="156"/>
      <c r="T173" s="98"/>
    </row>
    <row r="174" spans="1:20">
      <c r="A174" s="76">
        <v>1158589</v>
      </c>
      <c r="B174" s="77" t="s">
        <v>1106</v>
      </c>
      <c r="C174" s="78"/>
      <c r="D174" s="79"/>
      <c r="E174" s="78"/>
      <c r="F174" s="78"/>
      <c r="G174" s="79"/>
      <c r="H174" s="79"/>
      <c r="I174" s="80"/>
      <c r="J174" s="79"/>
      <c r="K174" s="77"/>
      <c r="L174" s="81" t="s">
        <v>315</v>
      </c>
      <c r="M174" s="154"/>
      <c r="N174" s="154"/>
      <c r="O174" s="154"/>
      <c r="P174" s="154"/>
      <c r="Q174" s="98"/>
      <c r="R174" s="98"/>
      <c r="S174" s="156"/>
      <c r="T174" s="98"/>
    </row>
    <row r="175" spans="1:20">
      <c r="A175" s="76">
        <v>1163035</v>
      </c>
      <c r="B175" s="77" t="s">
        <v>1107</v>
      </c>
      <c r="C175" s="78"/>
      <c r="D175" s="79"/>
      <c r="E175" s="78"/>
      <c r="F175" s="78"/>
      <c r="G175" s="79"/>
      <c r="H175" s="79"/>
      <c r="I175" s="80"/>
      <c r="J175" s="79"/>
      <c r="K175" s="77"/>
      <c r="L175" s="81" t="s">
        <v>287</v>
      </c>
      <c r="M175" s="154"/>
      <c r="N175" s="154"/>
      <c r="O175" s="154"/>
      <c r="P175" s="154"/>
      <c r="Q175" s="98"/>
      <c r="R175" s="98"/>
      <c r="S175" s="156"/>
      <c r="T175" s="98"/>
    </row>
    <row r="176" spans="1:20">
      <c r="A176" s="76">
        <v>1204483</v>
      </c>
      <c r="B176" s="77" t="s">
        <v>1108</v>
      </c>
      <c r="C176" s="78"/>
      <c r="D176" s="79"/>
      <c r="E176" s="78"/>
      <c r="F176" s="78"/>
      <c r="G176" s="79"/>
      <c r="H176" s="79"/>
      <c r="I176" s="80"/>
      <c r="J176" s="79"/>
      <c r="K176" s="77"/>
      <c r="L176" s="81" t="s">
        <v>315</v>
      </c>
      <c r="M176" s="154"/>
      <c r="N176" s="154"/>
      <c r="O176" s="154"/>
      <c r="P176" s="154"/>
      <c r="Q176" s="98"/>
      <c r="R176" s="98"/>
      <c r="S176" s="156"/>
      <c r="T176" s="98"/>
    </row>
    <row r="177" spans="1:20">
      <c r="A177" s="76">
        <v>1219308</v>
      </c>
      <c r="B177" s="77" t="s">
        <v>1109</v>
      </c>
      <c r="C177" s="78"/>
      <c r="D177" s="79"/>
      <c r="E177" s="78"/>
      <c r="F177" s="78"/>
      <c r="G177" s="79"/>
      <c r="H177" s="79"/>
      <c r="I177" s="80"/>
      <c r="J177" s="79"/>
      <c r="K177" s="77"/>
      <c r="L177" s="81" t="s">
        <v>208</v>
      </c>
      <c r="M177" s="154"/>
      <c r="N177" s="154"/>
      <c r="O177" s="154"/>
      <c r="P177" s="154"/>
      <c r="Q177" s="98"/>
      <c r="R177" s="98"/>
      <c r="S177" s="156"/>
      <c r="T177" s="98"/>
    </row>
    <row r="178" spans="1:20">
      <c r="A178" s="76">
        <v>1219391</v>
      </c>
      <c r="B178" s="77" t="s">
        <v>1110</v>
      </c>
      <c r="C178" s="78"/>
      <c r="D178" s="79"/>
      <c r="E178" s="78"/>
      <c r="F178" s="78"/>
      <c r="G178" s="79"/>
      <c r="H178" s="79"/>
      <c r="I178" s="80"/>
      <c r="J178" s="79"/>
      <c r="K178" s="77"/>
      <c r="L178" s="81" t="s">
        <v>9252</v>
      </c>
      <c r="M178" s="154"/>
      <c r="N178" s="154"/>
      <c r="O178" s="154"/>
      <c r="P178" s="154"/>
      <c r="Q178" s="98"/>
      <c r="R178" s="98"/>
      <c r="S178" s="156"/>
      <c r="T178" s="98"/>
    </row>
    <row r="179" spans="1:20">
      <c r="A179" s="76">
        <v>1241982</v>
      </c>
      <c r="B179" s="77" t="s">
        <v>1111</v>
      </c>
      <c r="C179" s="78"/>
      <c r="D179" s="79"/>
      <c r="E179" s="78"/>
      <c r="F179" s="78"/>
      <c r="G179" s="79"/>
      <c r="H179" s="79"/>
      <c r="I179" s="80"/>
      <c r="J179" s="79"/>
      <c r="K179" s="77"/>
      <c r="L179" s="81" t="s">
        <v>9242</v>
      </c>
      <c r="M179" s="154"/>
      <c r="N179" s="154"/>
      <c r="O179" s="154"/>
      <c r="P179" s="154"/>
      <c r="Q179" s="98"/>
      <c r="R179" s="98"/>
      <c r="S179" s="156"/>
      <c r="T179" s="98"/>
    </row>
    <row r="180" spans="1:20">
      <c r="A180" s="76">
        <v>1259776</v>
      </c>
      <c r="B180" s="77" t="s">
        <v>1112</v>
      </c>
      <c r="C180" s="78"/>
      <c r="D180" s="79"/>
      <c r="E180" s="78"/>
      <c r="F180" s="78"/>
      <c r="G180" s="79"/>
      <c r="H180" s="79"/>
      <c r="I180" s="80"/>
      <c r="J180" s="79"/>
      <c r="K180" s="77"/>
      <c r="L180" s="81" t="s">
        <v>9253</v>
      </c>
      <c r="M180" s="154"/>
      <c r="N180" s="154"/>
      <c r="O180" s="154"/>
      <c r="P180" s="154"/>
      <c r="Q180" s="98"/>
      <c r="R180" s="98"/>
      <c r="S180" s="156"/>
      <c r="T180" s="98"/>
    </row>
    <row r="181" spans="1:20">
      <c r="A181" s="76">
        <v>1276182</v>
      </c>
      <c r="B181" s="77" t="s">
        <v>1113</v>
      </c>
      <c r="C181" s="78"/>
      <c r="D181" s="79"/>
      <c r="E181" s="78"/>
      <c r="F181" s="78"/>
      <c r="G181" s="79"/>
      <c r="H181" s="79"/>
      <c r="I181" s="80"/>
      <c r="J181" s="79"/>
      <c r="K181" s="77"/>
      <c r="L181" s="81" t="s">
        <v>9254</v>
      </c>
      <c r="M181" s="154"/>
      <c r="N181" s="154"/>
      <c r="O181" s="154"/>
      <c r="P181" s="154"/>
      <c r="Q181" s="98"/>
      <c r="R181" s="98"/>
      <c r="S181" s="156"/>
      <c r="T181" s="98"/>
    </row>
    <row r="182" spans="1:20">
      <c r="A182" s="76">
        <v>1279041</v>
      </c>
      <c r="B182" s="77" t="s">
        <v>1114</v>
      </c>
      <c r="C182" s="78"/>
      <c r="D182" s="79"/>
      <c r="E182" s="78"/>
      <c r="F182" s="78"/>
      <c r="G182" s="79"/>
      <c r="H182" s="79"/>
      <c r="I182" s="80"/>
      <c r="J182" s="79"/>
      <c r="K182" s="77"/>
      <c r="L182" s="81" t="s">
        <v>283</v>
      </c>
      <c r="M182" s="154"/>
      <c r="N182" s="154"/>
      <c r="O182" s="154"/>
      <c r="P182" s="154"/>
      <c r="Q182" s="98"/>
      <c r="R182" s="98"/>
      <c r="S182" s="156"/>
      <c r="T182" s="98"/>
    </row>
    <row r="183" spans="1:20">
      <c r="A183" s="76">
        <v>1285424</v>
      </c>
      <c r="B183" s="77" t="s">
        <v>1115</v>
      </c>
      <c r="C183" s="78"/>
      <c r="D183" s="79"/>
      <c r="E183" s="78"/>
      <c r="F183" s="78"/>
      <c r="G183" s="79"/>
      <c r="H183" s="79"/>
      <c r="I183" s="80"/>
      <c r="J183" s="79"/>
      <c r="K183" s="77"/>
      <c r="L183" s="81" t="s">
        <v>287</v>
      </c>
      <c r="M183" s="154"/>
      <c r="N183" s="154"/>
      <c r="O183" s="154"/>
      <c r="P183" s="154"/>
      <c r="Q183" s="98"/>
      <c r="R183" s="98"/>
      <c r="S183" s="156"/>
      <c r="T183" s="98"/>
    </row>
    <row r="184" spans="1:20">
      <c r="A184" s="76">
        <v>1296264</v>
      </c>
      <c r="B184" s="77" t="s">
        <v>1116</v>
      </c>
      <c r="C184" s="78"/>
      <c r="D184" s="79"/>
      <c r="E184" s="78"/>
      <c r="F184" s="78"/>
      <c r="G184" s="79"/>
      <c r="H184" s="79"/>
      <c r="I184" s="80"/>
      <c r="J184" s="79"/>
      <c r="K184" s="77"/>
      <c r="L184" s="81" t="s">
        <v>287</v>
      </c>
      <c r="M184" s="154"/>
      <c r="N184" s="154"/>
      <c r="O184" s="154"/>
      <c r="P184" s="154"/>
      <c r="Q184" s="98"/>
      <c r="R184" s="98"/>
      <c r="S184" s="156"/>
      <c r="T184" s="98"/>
    </row>
    <row r="185" spans="1:20">
      <c r="A185" s="76">
        <v>1298186</v>
      </c>
      <c r="B185" s="77" t="s">
        <v>1117</v>
      </c>
      <c r="C185" s="78"/>
      <c r="D185" s="79"/>
      <c r="E185" s="78"/>
      <c r="F185" s="78"/>
      <c r="G185" s="79"/>
      <c r="H185" s="79"/>
      <c r="I185" s="80"/>
      <c r="J185" s="79"/>
      <c r="K185" s="77"/>
      <c r="L185" s="81" t="s">
        <v>9255</v>
      </c>
      <c r="M185" s="154"/>
      <c r="N185" s="154"/>
      <c r="O185" s="154"/>
      <c r="P185" s="154"/>
      <c r="Q185" s="98"/>
      <c r="R185" s="98"/>
      <c r="S185" s="156"/>
      <c r="T185" s="98"/>
    </row>
    <row r="186" spans="1:20">
      <c r="A186" s="76">
        <v>1298445</v>
      </c>
      <c r="B186" s="77" t="s">
        <v>1118</v>
      </c>
      <c r="C186" s="78"/>
      <c r="D186" s="79"/>
      <c r="E186" s="78"/>
      <c r="F186" s="78"/>
      <c r="G186" s="79"/>
      <c r="H186" s="79"/>
      <c r="I186" s="80"/>
      <c r="J186" s="79"/>
      <c r="K186" s="77"/>
      <c r="L186" s="81" t="s">
        <v>9256</v>
      </c>
      <c r="M186" s="154"/>
      <c r="N186" s="154"/>
      <c r="O186" s="154"/>
      <c r="P186" s="154"/>
      <c r="Q186" s="98"/>
      <c r="R186" s="98"/>
      <c r="S186" s="156"/>
      <c r="T186" s="98"/>
    </row>
    <row r="187" spans="1:20">
      <c r="A187" s="76">
        <v>1329529</v>
      </c>
      <c r="B187" s="77" t="s">
        <v>1119</v>
      </c>
      <c r="C187" s="78"/>
      <c r="D187" s="79"/>
      <c r="E187" s="78"/>
      <c r="F187" s="78"/>
      <c r="G187" s="79"/>
      <c r="H187" s="79"/>
      <c r="I187" s="80"/>
      <c r="J187" s="79"/>
      <c r="K187" s="77"/>
      <c r="L187" s="81" t="s">
        <v>287</v>
      </c>
      <c r="M187" s="154"/>
      <c r="N187" s="154"/>
      <c r="O187" s="154"/>
      <c r="P187" s="154"/>
      <c r="Q187" s="98"/>
      <c r="R187" s="98"/>
      <c r="S187" s="156"/>
      <c r="T187" s="98"/>
    </row>
    <row r="188" spans="1:20">
      <c r="A188" s="76">
        <v>1333461</v>
      </c>
      <c r="B188" s="77" t="s">
        <v>1120</v>
      </c>
      <c r="C188" s="78"/>
      <c r="D188" s="79"/>
      <c r="E188" s="78"/>
      <c r="F188" s="78"/>
      <c r="G188" s="79"/>
      <c r="H188" s="79"/>
      <c r="I188" s="80"/>
      <c r="J188" s="79"/>
      <c r="K188" s="77"/>
      <c r="L188" s="81" t="s">
        <v>9257</v>
      </c>
      <c r="M188" s="154"/>
      <c r="N188" s="154"/>
      <c r="O188" s="154"/>
      <c r="P188" s="154"/>
      <c r="Q188" s="98"/>
      <c r="R188" s="98"/>
      <c r="S188" s="156"/>
      <c r="T188" s="98"/>
    </row>
    <row r="189" spans="1:20">
      <c r="A189" s="76">
        <v>1340646</v>
      </c>
      <c r="B189" s="77" t="s">
        <v>1121</v>
      </c>
      <c r="C189" s="78"/>
      <c r="D189" s="79"/>
      <c r="E189" s="78"/>
      <c r="F189" s="78"/>
      <c r="G189" s="79"/>
      <c r="H189" s="79"/>
      <c r="I189" s="80"/>
      <c r="J189" s="79"/>
      <c r="K189" s="77"/>
      <c r="L189" s="81" t="s">
        <v>287</v>
      </c>
      <c r="M189" s="154"/>
      <c r="N189" s="154"/>
      <c r="O189" s="154"/>
      <c r="P189" s="154"/>
      <c r="Q189" s="98"/>
      <c r="R189" s="98"/>
      <c r="S189" s="156"/>
      <c r="T189" s="98"/>
    </row>
    <row r="190" spans="1:20">
      <c r="A190" s="76">
        <v>1345958</v>
      </c>
      <c r="B190" s="77" t="s">
        <v>1122</v>
      </c>
      <c r="C190" s="78"/>
      <c r="D190" s="79"/>
      <c r="E190" s="78"/>
      <c r="F190" s="78"/>
      <c r="G190" s="79"/>
      <c r="H190" s="79"/>
      <c r="I190" s="80"/>
      <c r="J190" s="79"/>
      <c r="K190" s="77"/>
      <c r="L190" s="81" t="s">
        <v>362</v>
      </c>
      <c r="M190" s="154"/>
      <c r="N190" s="154"/>
      <c r="O190" s="154"/>
      <c r="P190" s="154"/>
      <c r="Q190" s="98"/>
      <c r="R190" s="98"/>
      <c r="S190" s="156"/>
      <c r="T190" s="98"/>
    </row>
    <row r="191" spans="1:20">
      <c r="A191" s="76">
        <v>1350021</v>
      </c>
      <c r="B191" s="77" t="s">
        <v>1123</v>
      </c>
      <c r="C191" s="78"/>
      <c r="D191" s="79"/>
      <c r="E191" s="78"/>
      <c r="F191" s="78"/>
      <c r="G191" s="79"/>
      <c r="H191" s="79"/>
      <c r="I191" s="80"/>
      <c r="J191" s="79"/>
      <c r="K191" s="77"/>
      <c r="L191" s="81" t="s">
        <v>9258</v>
      </c>
      <c r="M191" s="154"/>
      <c r="N191" s="154"/>
      <c r="O191" s="154"/>
      <c r="P191" s="154"/>
      <c r="Q191" s="98"/>
      <c r="R191" s="98"/>
      <c r="S191" s="156"/>
      <c r="T191" s="98"/>
    </row>
    <row r="192" spans="1:20">
      <c r="A192" s="76">
        <v>1357336</v>
      </c>
      <c r="B192" s="77" t="s">
        <v>1124</v>
      </c>
      <c r="C192" s="78"/>
      <c r="D192" s="79"/>
      <c r="E192" s="78"/>
      <c r="F192" s="78"/>
      <c r="G192" s="79"/>
      <c r="H192" s="79"/>
      <c r="I192" s="80"/>
      <c r="J192" s="79"/>
      <c r="K192" s="77"/>
      <c r="L192" s="81" t="s">
        <v>362</v>
      </c>
      <c r="M192" s="154"/>
      <c r="N192" s="154"/>
      <c r="O192" s="154"/>
      <c r="P192" s="154"/>
      <c r="Q192" s="98"/>
      <c r="R192" s="98"/>
      <c r="S192" s="156"/>
      <c r="T192" s="98"/>
    </row>
    <row r="193" spans="1:20">
      <c r="A193" s="76">
        <v>1369741</v>
      </c>
      <c r="B193" s="77" t="s">
        <v>1125</v>
      </c>
      <c r="C193" s="78"/>
      <c r="D193" s="79"/>
      <c r="E193" s="78"/>
      <c r="F193" s="78"/>
      <c r="G193" s="79"/>
      <c r="H193" s="79"/>
      <c r="I193" s="80"/>
      <c r="J193" s="79"/>
      <c r="K193" s="77"/>
      <c r="L193" s="81" t="s">
        <v>9259</v>
      </c>
      <c r="M193" s="154"/>
      <c r="N193" s="154"/>
      <c r="O193" s="154"/>
      <c r="P193" s="154"/>
      <c r="Q193" s="98"/>
      <c r="R193" s="98"/>
      <c r="S193" s="156"/>
      <c r="T193" s="98"/>
    </row>
    <row r="194" spans="1:20">
      <c r="A194" s="76">
        <v>1370057</v>
      </c>
      <c r="B194" s="77" t="s">
        <v>1126</v>
      </c>
      <c r="C194" s="78"/>
      <c r="D194" s="79"/>
      <c r="E194" s="78"/>
      <c r="F194" s="78"/>
      <c r="G194" s="79"/>
      <c r="H194" s="79"/>
      <c r="I194" s="80"/>
      <c r="J194" s="79"/>
      <c r="K194" s="77"/>
      <c r="L194" s="81" t="s">
        <v>287</v>
      </c>
      <c r="M194" s="154"/>
      <c r="N194" s="154"/>
      <c r="O194" s="154"/>
      <c r="P194" s="154"/>
      <c r="Q194" s="98"/>
      <c r="R194" s="98"/>
      <c r="S194" s="156"/>
      <c r="T194" s="98"/>
    </row>
    <row r="195" spans="1:20">
      <c r="A195" s="76">
        <v>1374907</v>
      </c>
      <c r="B195" s="77" t="s">
        <v>1127</v>
      </c>
      <c r="C195" s="78"/>
      <c r="D195" s="79"/>
      <c r="E195" s="78"/>
      <c r="F195" s="78"/>
      <c r="G195" s="79"/>
      <c r="H195" s="79"/>
      <c r="I195" s="80"/>
      <c r="J195" s="79"/>
      <c r="K195" s="77"/>
      <c r="L195" s="81" t="s">
        <v>9245</v>
      </c>
      <c r="M195" s="154"/>
      <c r="N195" s="154"/>
      <c r="O195" s="154"/>
      <c r="P195" s="154"/>
      <c r="Q195" s="98"/>
      <c r="R195" s="98"/>
      <c r="S195" s="156"/>
      <c r="T195" s="98"/>
    </row>
    <row r="196" spans="1:20">
      <c r="A196" s="76">
        <v>1375482</v>
      </c>
      <c r="B196" s="77" t="s">
        <v>1128</v>
      </c>
      <c r="C196" s="78"/>
      <c r="D196" s="79"/>
      <c r="E196" s="78"/>
      <c r="F196" s="78"/>
      <c r="G196" s="79"/>
      <c r="H196" s="79"/>
      <c r="I196" s="80"/>
      <c r="J196" s="79"/>
      <c r="K196" s="77"/>
      <c r="L196" s="81" t="s">
        <v>9260</v>
      </c>
      <c r="M196" s="154"/>
      <c r="N196" s="154"/>
      <c r="O196" s="154"/>
      <c r="P196" s="154"/>
      <c r="Q196" s="98"/>
      <c r="R196" s="98"/>
      <c r="S196" s="156"/>
      <c r="T196" s="98"/>
    </row>
    <row r="197" spans="1:20">
      <c r="A197" s="76">
        <v>1412787</v>
      </c>
      <c r="B197" s="77" t="s">
        <v>1129</v>
      </c>
      <c r="C197" s="78"/>
      <c r="D197" s="79"/>
      <c r="E197" s="78"/>
      <c r="F197" s="78"/>
      <c r="G197" s="79"/>
      <c r="H197" s="79"/>
      <c r="I197" s="80"/>
      <c r="J197" s="79"/>
      <c r="K197" s="77"/>
      <c r="L197" s="81" t="s">
        <v>355</v>
      </c>
      <c r="M197" s="154"/>
      <c r="N197" s="154"/>
      <c r="O197" s="154"/>
      <c r="P197" s="154"/>
      <c r="Q197" s="98"/>
      <c r="R197" s="98"/>
      <c r="S197" s="156"/>
      <c r="T197" s="98"/>
    </row>
    <row r="198" spans="1:20">
      <c r="A198" s="76">
        <v>1413244</v>
      </c>
      <c r="B198" s="77" t="s">
        <v>1130</v>
      </c>
      <c r="C198" s="78"/>
      <c r="D198" s="79"/>
      <c r="E198" s="78"/>
      <c r="F198" s="78"/>
      <c r="G198" s="79"/>
      <c r="H198" s="79"/>
      <c r="I198" s="80"/>
      <c r="J198" s="79"/>
      <c r="K198" s="77"/>
      <c r="L198" s="81" t="s">
        <v>362</v>
      </c>
      <c r="M198" s="154"/>
      <c r="N198" s="154"/>
      <c r="O198" s="154"/>
      <c r="P198" s="154"/>
      <c r="Q198" s="98"/>
      <c r="R198" s="98"/>
      <c r="S198" s="156"/>
      <c r="T198" s="98"/>
    </row>
    <row r="199" spans="1:20">
      <c r="A199" s="76">
        <v>1420305</v>
      </c>
      <c r="B199" s="77" t="s">
        <v>1131</v>
      </c>
      <c r="C199" s="78"/>
      <c r="D199" s="79"/>
      <c r="E199" s="78"/>
      <c r="F199" s="78"/>
      <c r="G199" s="79"/>
      <c r="H199" s="79"/>
      <c r="I199" s="80"/>
      <c r="J199" s="79"/>
      <c r="K199" s="77"/>
      <c r="L199" s="81" t="s">
        <v>287</v>
      </c>
      <c r="M199" s="154"/>
      <c r="N199" s="154"/>
      <c r="O199" s="154"/>
      <c r="P199" s="154"/>
      <c r="Q199" s="98"/>
      <c r="R199" s="98"/>
      <c r="S199" s="156"/>
      <c r="T199" s="98"/>
    </row>
    <row r="200" spans="1:20">
      <c r="A200" s="76">
        <v>1450247</v>
      </c>
      <c r="B200" s="77" t="s">
        <v>1132</v>
      </c>
      <c r="C200" s="78"/>
      <c r="D200" s="79"/>
      <c r="E200" s="78"/>
      <c r="F200" s="78"/>
      <c r="G200" s="79"/>
      <c r="H200" s="79"/>
      <c r="I200" s="80"/>
      <c r="J200" s="79"/>
      <c r="K200" s="77"/>
      <c r="L200" s="81" t="s">
        <v>121</v>
      </c>
      <c r="M200" s="154"/>
      <c r="N200" s="154"/>
      <c r="O200" s="154"/>
      <c r="P200" s="154"/>
      <c r="Q200" s="98"/>
      <c r="R200" s="98"/>
      <c r="S200" s="156"/>
      <c r="T200" s="98"/>
    </row>
    <row r="201" spans="1:20">
      <c r="A201" s="76">
        <v>1457349</v>
      </c>
      <c r="B201" s="77" t="s">
        <v>1133</v>
      </c>
      <c r="C201" s="78"/>
      <c r="D201" s="79"/>
      <c r="E201" s="78"/>
      <c r="F201" s="78"/>
      <c r="G201" s="79"/>
      <c r="H201" s="79"/>
      <c r="I201" s="80"/>
      <c r="J201" s="79"/>
      <c r="K201" s="77"/>
      <c r="L201" s="81" t="s">
        <v>9261</v>
      </c>
      <c r="M201" s="154"/>
      <c r="N201" s="154"/>
      <c r="O201" s="154"/>
      <c r="P201" s="154"/>
      <c r="Q201" s="98"/>
      <c r="R201" s="98"/>
      <c r="S201" s="156"/>
      <c r="T201" s="98"/>
    </row>
    <row r="202" spans="1:20">
      <c r="A202" s="76">
        <v>1476491</v>
      </c>
      <c r="B202" s="77" t="s">
        <v>1134</v>
      </c>
      <c r="C202" s="78"/>
      <c r="D202" s="79"/>
      <c r="E202" s="78"/>
      <c r="F202" s="78"/>
      <c r="G202" s="79"/>
      <c r="H202" s="79"/>
      <c r="I202" s="80"/>
      <c r="J202" s="79"/>
      <c r="K202" s="77"/>
      <c r="L202" s="81" t="s">
        <v>9242</v>
      </c>
      <c r="M202" s="154"/>
      <c r="N202" s="154"/>
      <c r="O202" s="154"/>
      <c r="P202" s="154"/>
      <c r="Q202" s="98"/>
      <c r="R202" s="98"/>
      <c r="S202" s="156"/>
      <c r="T202" s="98"/>
    </row>
    <row r="203" spans="1:20">
      <c r="A203" s="76">
        <v>1489267</v>
      </c>
      <c r="B203" s="77" t="s">
        <v>1135</v>
      </c>
      <c r="C203" s="78"/>
      <c r="D203" s="79"/>
      <c r="E203" s="78"/>
      <c r="F203" s="78"/>
      <c r="G203" s="79"/>
      <c r="H203" s="79"/>
      <c r="I203" s="80"/>
      <c r="J203" s="79"/>
      <c r="K203" s="77"/>
      <c r="L203" s="81" t="s">
        <v>9262</v>
      </c>
      <c r="M203" s="154"/>
      <c r="N203" s="154"/>
      <c r="O203" s="154"/>
      <c r="P203" s="154"/>
      <c r="Q203" s="98"/>
      <c r="R203" s="98"/>
      <c r="S203" s="156"/>
      <c r="T203" s="98"/>
    </row>
    <row r="204" spans="1:20">
      <c r="A204" s="76">
        <v>1493248</v>
      </c>
      <c r="B204" s="77" t="s">
        <v>1136</v>
      </c>
      <c r="C204" s="78"/>
      <c r="D204" s="79"/>
      <c r="E204" s="78"/>
      <c r="F204" s="78"/>
      <c r="G204" s="79"/>
      <c r="H204" s="79"/>
      <c r="I204" s="80"/>
      <c r="J204" s="79"/>
      <c r="K204" s="77"/>
      <c r="L204" s="81" t="s">
        <v>287</v>
      </c>
      <c r="M204" s="154"/>
      <c r="N204" s="154"/>
      <c r="O204" s="154"/>
      <c r="P204" s="154"/>
      <c r="Q204" s="98"/>
      <c r="R204" s="98"/>
      <c r="S204" s="156"/>
      <c r="T204" s="98"/>
    </row>
    <row r="205" spans="1:20">
      <c r="A205" s="76">
        <v>1494678</v>
      </c>
      <c r="B205" s="77" t="s">
        <v>1137</v>
      </c>
      <c r="C205" s="78"/>
      <c r="D205" s="79"/>
      <c r="E205" s="78"/>
      <c r="F205" s="78"/>
      <c r="G205" s="79"/>
      <c r="H205" s="79"/>
      <c r="I205" s="80"/>
      <c r="J205" s="79"/>
      <c r="K205" s="77"/>
      <c r="L205" s="81" t="s">
        <v>285</v>
      </c>
      <c r="M205" s="154"/>
      <c r="N205" s="154"/>
      <c r="O205" s="154"/>
      <c r="P205" s="154"/>
      <c r="Q205" s="98"/>
      <c r="R205" s="98"/>
      <c r="S205" s="156"/>
      <c r="T205" s="98"/>
    </row>
    <row r="206" spans="1:20">
      <c r="A206" s="76">
        <v>1512129</v>
      </c>
      <c r="B206" s="77" t="s">
        <v>1138</v>
      </c>
      <c r="C206" s="78"/>
      <c r="D206" s="79"/>
      <c r="E206" s="78"/>
      <c r="F206" s="78"/>
      <c r="G206" s="79"/>
      <c r="H206" s="79"/>
      <c r="I206" s="80"/>
      <c r="J206" s="79"/>
      <c r="K206" s="77"/>
      <c r="L206" s="81" t="s">
        <v>315</v>
      </c>
      <c r="M206" s="154"/>
      <c r="N206" s="154"/>
      <c r="O206" s="154"/>
      <c r="P206" s="154"/>
      <c r="Q206" s="98"/>
      <c r="R206" s="98"/>
      <c r="S206" s="156"/>
      <c r="T206" s="98"/>
    </row>
    <row r="207" spans="1:20">
      <c r="A207" s="76">
        <v>1518275</v>
      </c>
      <c r="B207" s="77" t="s">
        <v>1139</v>
      </c>
      <c r="C207" s="78"/>
      <c r="D207" s="79"/>
      <c r="E207" s="78"/>
      <c r="F207" s="78"/>
      <c r="G207" s="79"/>
      <c r="H207" s="79"/>
      <c r="I207" s="80"/>
      <c r="J207" s="79"/>
      <c r="K207" s="77"/>
      <c r="L207" s="81" t="s">
        <v>9263</v>
      </c>
      <c r="M207" s="154"/>
      <c r="N207" s="154"/>
      <c r="O207" s="154"/>
      <c r="P207" s="154"/>
      <c r="Q207" s="98"/>
      <c r="R207" s="98"/>
      <c r="S207" s="156"/>
      <c r="T207" s="98"/>
    </row>
    <row r="208" spans="1:20">
      <c r="A208" s="76">
        <v>1538004</v>
      </c>
      <c r="B208" s="77" t="s">
        <v>1140</v>
      </c>
      <c r="C208" s="78"/>
      <c r="D208" s="79"/>
      <c r="E208" s="78"/>
      <c r="F208" s="78"/>
      <c r="G208" s="79"/>
      <c r="H208" s="79"/>
      <c r="I208" s="80"/>
      <c r="J208" s="79"/>
      <c r="K208" s="77"/>
      <c r="L208" s="81" t="s">
        <v>9242</v>
      </c>
      <c r="M208" s="154"/>
      <c r="N208" s="154"/>
      <c r="O208" s="154"/>
      <c r="P208" s="154"/>
      <c r="Q208" s="98"/>
      <c r="R208" s="98"/>
      <c r="S208" s="156"/>
      <c r="T208" s="98"/>
    </row>
    <row r="209" spans="1:20">
      <c r="A209" s="76">
        <v>1538527</v>
      </c>
      <c r="B209" s="77" t="s">
        <v>1141</v>
      </c>
      <c r="C209" s="78"/>
      <c r="D209" s="79"/>
      <c r="E209" s="78"/>
      <c r="F209" s="78"/>
      <c r="G209" s="79"/>
      <c r="H209" s="79"/>
      <c r="I209" s="80"/>
      <c r="J209" s="79"/>
      <c r="K209" s="77"/>
      <c r="L209" s="81" t="s">
        <v>287</v>
      </c>
      <c r="M209" s="154"/>
      <c r="N209" s="154"/>
      <c r="O209" s="154"/>
      <c r="P209" s="154"/>
      <c r="Q209" s="98"/>
      <c r="R209" s="98"/>
      <c r="S209" s="156"/>
      <c r="T209" s="98"/>
    </row>
    <row r="210" spans="1:20">
      <c r="A210" s="76">
        <v>1540939</v>
      </c>
      <c r="B210" s="77" t="s">
        <v>1142</v>
      </c>
      <c r="C210" s="78"/>
      <c r="D210" s="79"/>
      <c r="E210" s="78"/>
      <c r="F210" s="78"/>
      <c r="G210" s="79"/>
      <c r="H210" s="79"/>
      <c r="I210" s="80"/>
      <c r="J210" s="79"/>
      <c r="K210" s="77"/>
      <c r="L210" s="81" t="s">
        <v>9214</v>
      </c>
      <c r="M210" s="154"/>
      <c r="N210" s="154"/>
      <c r="O210" s="154"/>
      <c r="P210" s="154"/>
      <c r="Q210" s="98"/>
      <c r="R210" s="98"/>
      <c r="S210" s="156"/>
      <c r="T210" s="98"/>
    </row>
    <row r="211" spans="1:20">
      <c r="A211" s="76">
        <v>1558986</v>
      </c>
      <c r="B211" s="77" t="s">
        <v>1143</v>
      </c>
      <c r="C211" s="78"/>
      <c r="D211" s="79"/>
      <c r="E211" s="78"/>
      <c r="F211" s="78"/>
      <c r="G211" s="79"/>
      <c r="H211" s="79"/>
      <c r="I211" s="80"/>
      <c r="J211" s="79"/>
      <c r="K211" s="77"/>
      <c r="L211" s="81" t="s">
        <v>9264</v>
      </c>
      <c r="M211" s="154"/>
      <c r="N211" s="154"/>
      <c r="O211" s="154"/>
      <c r="P211" s="154"/>
      <c r="Q211" s="98"/>
      <c r="R211" s="98"/>
      <c r="S211" s="156"/>
      <c r="T211" s="98"/>
    </row>
    <row r="212" spans="1:20">
      <c r="A212" s="76">
        <v>1559079</v>
      </c>
      <c r="B212" s="77" t="s">
        <v>1144</v>
      </c>
      <c r="C212" s="78"/>
      <c r="D212" s="79"/>
      <c r="E212" s="78"/>
      <c r="F212" s="78"/>
      <c r="G212" s="79"/>
      <c r="H212" s="79"/>
      <c r="I212" s="80"/>
      <c r="J212" s="79"/>
      <c r="K212" s="77"/>
      <c r="L212" s="81" t="s">
        <v>283</v>
      </c>
      <c r="M212" s="154"/>
      <c r="N212" s="154"/>
      <c r="O212" s="154"/>
      <c r="P212" s="154"/>
      <c r="Q212" s="98"/>
      <c r="R212" s="98"/>
      <c r="S212" s="156"/>
      <c r="T212" s="98"/>
    </row>
    <row r="213" spans="1:20">
      <c r="A213" s="76">
        <v>1560611</v>
      </c>
      <c r="B213" s="77" t="s">
        <v>1145</v>
      </c>
      <c r="C213" s="78"/>
      <c r="D213" s="79"/>
      <c r="E213" s="78"/>
      <c r="F213" s="78"/>
      <c r="G213" s="79"/>
      <c r="H213" s="79"/>
      <c r="I213" s="80"/>
      <c r="J213" s="79"/>
      <c r="K213" s="77"/>
      <c r="L213" s="81" t="s">
        <v>9265</v>
      </c>
      <c r="M213" s="154"/>
      <c r="N213" s="154"/>
      <c r="O213" s="154"/>
      <c r="P213" s="154"/>
      <c r="Q213" s="98"/>
      <c r="R213" s="98"/>
      <c r="S213" s="156"/>
      <c r="T213" s="98"/>
    </row>
    <row r="214" spans="1:20">
      <c r="A214" s="76">
        <v>1574981</v>
      </c>
      <c r="B214" s="77" t="s">
        <v>1146</v>
      </c>
      <c r="C214" s="78"/>
      <c r="D214" s="79"/>
      <c r="E214" s="78"/>
      <c r="F214" s="78"/>
      <c r="G214" s="79"/>
      <c r="H214" s="79"/>
      <c r="I214" s="80"/>
      <c r="J214" s="79"/>
      <c r="K214" s="77"/>
      <c r="L214" s="81" t="s">
        <v>315</v>
      </c>
      <c r="M214" s="154"/>
      <c r="N214" s="154"/>
      <c r="O214" s="154"/>
      <c r="P214" s="154"/>
      <c r="Q214" s="98"/>
      <c r="R214" s="98"/>
      <c r="S214" s="156"/>
      <c r="T214" s="98"/>
    </row>
    <row r="215" spans="1:20">
      <c r="A215" s="76">
        <v>1575295</v>
      </c>
      <c r="B215" s="77" t="s">
        <v>1147</v>
      </c>
      <c r="C215" s="78"/>
      <c r="D215" s="79"/>
      <c r="E215" s="78"/>
      <c r="F215" s="78"/>
      <c r="G215" s="79"/>
      <c r="H215" s="79"/>
      <c r="I215" s="80"/>
      <c r="J215" s="79"/>
      <c r="K215" s="77"/>
      <c r="L215" s="81" t="s">
        <v>315</v>
      </c>
      <c r="M215" s="154"/>
      <c r="N215" s="154"/>
      <c r="O215" s="154"/>
      <c r="P215" s="154"/>
      <c r="Q215" s="98"/>
      <c r="R215" s="98"/>
      <c r="S215" s="156"/>
      <c r="T215" s="98"/>
    </row>
    <row r="216" spans="1:20">
      <c r="A216" s="76">
        <v>1575457</v>
      </c>
      <c r="B216" s="77" t="s">
        <v>1148</v>
      </c>
      <c r="C216" s="78"/>
      <c r="D216" s="79"/>
      <c r="E216" s="78"/>
      <c r="F216" s="78"/>
      <c r="G216" s="79"/>
      <c r="H216" s="79"/>
      <c r="I216" s="80"/>
      <c r="J216" s="79"/>
      <c r="K216" s="77"/>
      <c r="L216" s="81" t="s">
        <v>339</v>
      </c>
      <c r="M216" s="154"/>
      <c r="N216" s="154"/>
      <c r="O216" s="154"/>
      <c r="P216" s="154"/>
      <c r="Q216" s="98"/>
      <c r="R216" s="98"/>
      <c r="S216" s="156"/>
      <c r="T216" s="98"/>
    </row>
    <row r="217" spans="1:20">
      <c r="A217" s="76">
        <v>1611356</v>
      </c>
      <c r="B217" s="77" t="s">
        <v>1149</v>
      </c>
      <c r="C217" s="78"/>
      <c r="D217" s="79"/>
      <c r="E217" s="78"/>
      <c r="F217" s="78"/>
      <c r="G217" s="79"/>
      <c r="H217" s="79"/>
      <c r="I217" s="80"/>
      <c r="J217" s="79"/>
      <c r="K217" s="77"/>
      <c r="L217" s="81" t="s">
        <v>274</v>
      </c>
      <c r="M217" s="154"/>
      <c r="N217" s="154"/>
      <c r="O217" s="154"/>
      <c r="P217" s="154"/>
      <c r="Q217" s="98"/>
      <c r="R217" s="98"/>
      <c r="S217" s="156"/>
      <c r="T217" s="98"/>
    </row>
    <row r="218" spans="1:20">
      <c r="A218" s="76">
        <v>1624725</v>
      </c>
      <c r="B218" s="77" t="s">
        <v>1150</v>
      </c>
      <c r="C218" s="78"/>
      <c r="D218" s="79"/>
      <c r="E218" s="78"/>
      <c r="F218" s="78"/>
      <c r="G218" s="79"/>
      <c r="H218" s="79"/>
      <c r="I218" s="80"/>
      <c r="J218" s="79"/>
      <c r="K218" s="77"/>
      <c r="L218" s="81" t="s">
        <v>315</v>
      </c>
      <c r="M218" s="154"/>
      <c r="N218" s="154"/>
      <c r="O218" s="154"/>
      <c r="P218" s="154"/>
      <c r="Q218" s="98"/>
      <c r="R218" s="98"/>
      <c r="S218" s="156"/>
      <c r="T218" s="98"/>
    </row>
    <row r="219" spans="1:20">
      <c r="A219" s="76">
        <v>1624946</v>
      </c>
      <c r="B219" s="77" t="s">
        <v>1151</v>
      </c>
      <c r="C219" s="78"/>
      <c r="D219" s="79"/>
      <c r="E219" s="78"/>
      <c r="F219" s="78"/>
      <c r="G219" s="79"/>
      <c r="H219" s="79"/>
      <c r="I219" s="80"/>
      <c r="J219" s="79"/>
      <c r="K219" s="77"/>
      <c r="L219" s="81" t="s">
        <v>315</v>
      </c>
      <c r="M219" s="154"/>
      <c r="N219" s="154"/>
      <c r="O219" s="154"/>
      <c r="P219" s="154"/>
      <c r="Q219" s="98"/>
      <c r="R219" s="98"/>
      <c r="S219" s="156"/>
      <c r="T219" s="98"/>
    </row>
    <row r="220" spans="1:20">
      <c r="A220" s="76">
        <v>1631551</v>
      </c>
      <c r="B220" s="77" t="s">
        <v>1152</v>
      </c>
      <c r="C220" s="78"/>
      <c r="D220" s="79"/>
      <c r="E220" s="78"/>
      <c r="F220" s="78"/>
      <c r="G220" s="79"/>
      <c r="H220" s="79"/>
      <c r="I220" s="80"/>
      <c r="J220" s="79"/>
      <c r="K220" s="77"/>
      <c r="L220" s="81" t="s">
        <v>9266</v>
      </c>
      <c r="M220" s="154"/>
      <c r="N220" s="154"/>
      <c r="O220" s="154"/>
      <c r="P220" s="154"/>
      <c r="Q220" s="98"/>
      <c r="R220" s="98"/>
      <c r="S220" s="156"/>
      <c r="T220" s="98"/>
    </row>
    <row r="221" spans="1:20">
      <c r="A221" s="76">
        <v>1638181</v>
      </c>
      <c r="B221" s="77" t="s">
        <v>1153</v>
      </c>
      <c r="C221" s="78"/>
      <c r="D221" s="79"/>
      <c r="E221" s="78"/>
      <c r="F221" s="78"/>
      <c r="G221" s="79"/>
      <c r="H221" s="79"/>
      <c r="I221" s="80"/>
      <c r="J221" s="79"/>
      <c r="K221" s="77"/>
      <c r="L221" s="81" t="s">
        <v>9267</v>
      </c>
      <c r="M221" s="154"/>
      <c r="N221" s="154"/>
      <c r="O221" s="154"/>
      <c r="P221" s="154"/>
      <c r="Q221" s="98"/>
      <c r="R221" s="98"/>
      <c r="S221" s="156"/>
      <c r="T221" s="98"/>
    </row>
    <row r="222" spans="1:20">
      <c r="A222" s="76">
        <v>1663577</v>
      </c>
      <c r="B222" s="77" t="s">
        <v>1154</v>
      </c>
      <c r="C222" s="78"/>
      <c r="D222" s="79"/>
      <c r="E222" s="78"/>
      <c r="F222" s="78"/>
      <c r="G222" s="79"/>
      <c r="H222" s="79"/>
      <c r="I222" s="80"/>
      <c r="J222" s="79"/>
      <c r="K222" s="77"/>
      <c r="L222" s="81" t="s">
        <v>315</v>
      </c>
      <c r="M222" s="154"/>
      <c r="N222" s="154"/>
      <c r="O222" s="154"/>
      <c r="P222" s="154"/>
      <c r="Q222" s="98"/>
      <c r="R222" s="98"/>
      <c r="S222" s="156"/>
      <c r="T222" s="98"/>
    </row>
    <row r="223" spans="1:20">
      <c r="A223" s="76">
        <v>1673386</v>
      </c>
      <c r="B223" s="77" t="s">
        <v>1155</v>
      </c>
      <c r="C223" s="78"/>
      <c r="D223" s="79"/>
      <c r="E223" s="78"/>
      <c r="F223" s="78"/>
      <c r="G223" s="79"/>
      <c r="H223" s="79"/>
      <c r="I223" s="80"/>
      <c r="J223" s="79"/>
      <c r="K223" s="77"/>
      <c r="L223" s="81" t="s">
        <v>122</v>
      </c>
      <c r="M223" s="154"/>
      <c r="N223" s="154"/>
      <c r="O223" s="154"/>
      <c r="P223" s="154"/>
      <c r="Q223" s="98"/>
      <c r="R223" s="98"/>
      <c r="S223" s="156"/>
      <c r="T223" s="98"/>
    </row>
    <row r="224" spans="1:20">
      <c r="A224" s="76">
        <v>1684752</v>
      </c>
      <c r="B224" s="77" t="s">
        <v>1156</v>
      </c>
      <c r="C224" s="78"/>
      <c r="D224" s="79"/>
      <c r="E224" s="78"/>
      <c r="F224" s="78"/>
      <c r="G224" s="79"/>
      <c r="H224" s="79"/>
      <c r="I224" s="80"/>
      <c r="J224" s="79"/>
      <c r="K224" s="77"/>
      <c r="L224" s="81" t="s">
        <v>96</v>
      </c>
      <c r="M224" s="154"/>
      <c r="N224" s="154"/>
      <c r="O224" s="154"/>
      <c r="P224" s="154"/>
      <c r="Q224" s="98"/>
      <c r="R224" s="98"/>
      <c r="S224" s="156"/>
      <c r="T224" s="98"/>
    </row>
    <row r="225" spans="1:20">
      <c r="A225" s="76">
        <v>1689479</v>
      </c>
      <c r="B225" s="77" t="s">
        <v>1157</v>
      </c>
      <c r="C225" s="78"/>
      <c r="D225" s="79"/>
      <c r="E225" s="78"/>
      <c r="F225" s="78"/>
      <c r="G225" s="79"/>
      <c r="H225" s="79"/>
      <c r="I225" s="80"/>
      <c r="J225" s="79"/>
      <c r="K225" s="77"/>
      <c r="L225" s="81" t="s">
        <v>9268</v>
      </c>
      <c r="M225" s="154"/>
      <c r="N225" s="154"/>
      <c r="O225" s="154"/>
      <c r="P225" s="154"/>
      <c r="Q225" s="98"/>
      <c r="R225" s="98"/>
      <c r="S225" s="156"/>
      <c r="T225" s="98"/>
    </row>
    <row r="226" spans="1:20">
      <c r="A226" s="76">
        <v>1695649</v>
      </c>
      <c r="B226" s="77" t="s">
        <v>1158</v>
      </c>
      <c r="C226" s="78"/>
      <c r="D226" s="79"/>
      <c r="E226" s="78"/>
      <c r="F226" s="78"/>
      <c r="G226" s="79"/>
      <c r="H226" s="79"/>
      <c r="I226" s="80"/>
      <c r="J226" s="79"/>
      <c r="K226" s="77"/>
      <c r="L226" s="81" t="s">
        <v>315</v>
      </c>
      <c r="M226" s="154"/>
      <c r="N226" s="154"/>
      <c r="O226" s="154"/>
      <c r="P226" s="154"/>
      <c r="Q226" s="98"/>
      <c r="R226" s="98"/>
      <c r="S226" s="156"/>
      <c r="T226" s="98"/>
    </row>
    <row r="227" spans="1:20">
      <c r="A227" s="76">
        <v>1701029</v>
      </c>
      <c r="B227" s="77" t="s">
        <v>1159</v>
      </c>
      <c r="C227" s="78"/>
      <c r="D227" s="79"/>
      <c r="E227" s="78"/>
      <c r="F227" s="78"/>
      <c r="G227" s="79"/>
      <c r="H227" s="79"/>
      <c r="I227" s="80"/>
      <c r="J227" s="79"/>
      <c r="K227" s="77"/>
      <c r="L227" s="81" t="s">
        <v>296</v>
      </c>
      <c r="M227" s="154"/>
      <c r="N227" s="154"/>
      <c r="O227" s="154"/>
      <c r="P227" s="154"/>
      <c r="Q227" s="98"/>
      <c r="R227" s="98"/>
      <c r="S227" s="156"/>
      <c r="T227" s="98"/>
    </row>
    <row r="228" spans="1:20">
      <c r="A228" s="76">
        <v>1704095</v>
      </c>
      <c r="B228" s="77" t="s">
        <v>1160</v>
      </c>
      <c r="C228" s="78"/>
      <c r="D228" s="79"/>
      <c r="E228" s="78"/>
      <c r="F228" s="78"/>
      <c r="G228" s="79"/>
      <c r="H228" s="79"/>
      <c r="I228" s="80"/>
      <c r="J228" s="79"/>
      <c r="K228" s="77"/>
      <c r="L228" s="81" t="s">
        <v>415</v>
      </c>
      <c r="M228" s="154"/>
      <c r="N228" s="154"/>
      <c r="O228" s="154"/>
      <c r="P228" s="154"/>
      <c r="Q228" s="98"/>
      <c r="R228" s="98"/>
      <c r="S228" s="156"/>
      <c r="T228" s="98"/>
    </row>
    <row r="229" spans="1:20">
      <c r="A229" s="76">
        <v>1726005</v>
      </c>
      <c r="B229" s="77" t="s">
        <v>1161</v>
      </c>
      <c r="C229" s="78"/>
      <c r="D229" s="79"/>
      <c r="E229" s="78"/>
      <c r="F229" s="78"/>
      <c r="G229" s="79"/>
      <c r="H229" s="79"/>
      <c r="I229" s="80"/>
      <c r="J229" s="79"/>
      <c r="K229" s="77"/>
      <c r="L229" s="81" t="s">
        <v>388</v>
      </c>
      <c r="M229" s="154"/>
      <c r="N229" s="154"/>
      <c r="O229" s="154"/>
      <c r="P229" s="154"/>
      <c r="Q229" s="98"/>
      <c r="R229" s="98"/>
      <c r="S229" s="156"/>
      <c r="T229" s="98"/>
    </row>
    <row r="230" spans="1:20">
      <c r="A230" s="76">
        <v>1730002</v>
      </c>
      <c r="B230" s="77" t="s">
        <v>1162</v>
      </c>
      <c r="C230" s="78"/>
      <c r="D230" s="79"/>
      <c r="E230" s="78"/>
      <c r="F230" s="78"/>
      <c r="G230" s="79"/>
      <c r="H230" s="79"/>
      <c r="I230" s="80"/>
      <c r="J230" s="79"/>
      <c r="K230" s="77"/>
      <c r="L230" s="81" t="s">
        <v>287</v>
      </c>
      <c r="M230" s="154"/>
      <c r="N230" s="154"/>
      <c r="O230" s="154"/>
      <c r="P230" s="154"/>
      <c r="Q230" s="98"/>
      <c r="R230" s="98"/>
      <c r="S230" s="156"/>
      <c r="T230" s="98"/>
    </row>
    <row r="231" spans="1:20">
      <c r="A231" s="76">
        <v>1738666</v>
      </c>
      <c r="B231" s="77" t="s">
        <v>1163</v>
      </c>
      <c r="C231" s="78"/>
      <c r="D231" s="79"/>
      <c r="E231" s="78"/>
      <c r="F231" s="78"/>
      <c r="G231" s="79"/>
      <c r="H231" s="79"/>
      <c r="I231" s="80"/>
      <c r="J231" s="79"/>
      <c r="K231" s="77"/>
      <c r="L231" s="81" t="s">
        <v>287</v>
      </c>
      <c r="M231" s="154"/>
      <c r="N231" s="154"/>
      <c r="O231" s="154"/>
      <c r="P231" s="154"/>
      <c r="Q231" s="98"/>
      <c r="R231" s="98"/>
      <c r="S231" s="156"/>
      <c r="T231" s="98"/>
    </row>
    <row r="232" spans="1:20">
      <c r="A232" s="76">
        <v>1757059</v>
      </c>
      <c r="B232" s="77" t="s">
        <v>1164</v>
      </c>
      <c r="C232" s="78"/>
      <c r="D232" s="79"/>
      <c r="E232" s="78"/>
      <c r="F232" s="78"/>
      <c r="G232" s="79"/>
      <c r="H232" s="79"/>
      <c r="I232" s="80"/>
      <c r="J232" s="79"/>
      <c r="K232" s="77"/>
      <c r="L232" s="81" t="s">
        <v>287</v>
      </c>
      <c r="M232" s="154"/>
      <c r="N232" s="154"/>
      <c r="O232" s="154"/>
      <c r="P232" s="154"/>
      <c r="Q232" s="98"/>
      <c r="R232" s="98"/>
      <c r="S232" s="156"/>
      <c r="T232" s="98"/>
    </row>
    <row r="233" spans="1:20">
      <c r="A233" s="76">
        <v>1759981</v>
      </c>
      <c r="B233" s="77" t="s">
        <v>1165</v>
      </c>
      <c r="C233" s="78"/>
      <c r="D233" s="79"/>
      <c r="E233" s="78"/>
      <c r="F233" s="78"/>
      <c r="G233" s="79"/>
      <c r="H233" s="79"/>
      <c r="I233" s="80"/>
      <c r="J233" s="79"/>
      <c r="K233" s="77"/>
      <c r="L233" s="81" t="s">
        <v>9268</v>
      </c>
      <c r="M233" s="154"/>
      <c r="N233" s="154"/>
      <c r="O233" s="154"/>
      <c r="P233" s="154"/>
      <c r="Q233" s="98"/>
      <c r="R233" s="98"/>
      <c r="S233" s="156"/>
      <c r="T233" s="98"/>
    </row>
    <row r="234" spans="1:20">
      <c r="A234" s="76">
        <v>1767445</v>
      </c>
      <c r="B234" s="77" t="s">
        <v>1166</v>
      </c>
      <c r="C234" s="78"/>
      <c r="D234" s="79"/>
      <c r="E234" s="78"/>
      <c r="F234" s="78"/>
      <c r="G234" s="79"/>
      <c r="H234" s="79"/>
      <c r="I234" s="80"/>
      <c r="J234" s="79"/>
      <c r="K234" s="77"/>
      <c r="L234" s="81" t="s">
        <v>287</v>
      </c>
      <c r="M234" s="154"/>
      <c r="N234" s="154"/>
      <c r="O234" s="154"/>
      <c r="P234" s="154"/>
      <c r="Q234" s="98"/>
      <c r="R234" s="98"/>
      <c r="S234" s="156"/>
      <c r="T234" s="98"/>
    </row>
    <row r="235" spans="1:20">
      <c r="A235" s="76">
        <v>1769928</v>
      </c>
      <c r="B235" s="77" t="s">
        <v>1167</v>
      </c>
      <c r="C235" s="78"/>
      <c r="D235" s="79"/>
      <c r="E235" s="78"/>
      <c r="F235" s="78"/>
      <c r="G235" s="79"/>
      <c r="H235" s="79"/>
      <c r="I235" s="80"/>
      <c r="J235" s="79"/>
      <c r="K235" s="77"/>
      <c r="L235" s="81" t="s">
        <v>9269</v>
      </c>
      <c r="M235" s="154"/>
      <c r="N235" s="154"/>
      <c r="O235" s="154"/>
      <c r="P235" s="154"/>
      <c r="Q235" s="98"/>
      <c r="R235" s="98"/>
      <c r="S235" s="156"/>
      <c r="T235" s="98"/>
    </row>
    <row r="236" spans="1:20">
      <c r="A236" s="76">
        <v>1779613</v>
      </c>
      <c r="B236" s="77" t="s">
        <v>1168</v>
      </c>
      <c r="C236" s="78"/>
      <c r="D236" s="79"/>
      <c r="E236" s="78"/>
      <c r="F236" s="78"/>
      <c r="G236" s="79"/>
      <c r="H236" s="79"/>
      <c r="I236" s="80"/>
      <c r="J236" s="79"/>
      <c r="K236" s="77"/>
      <c r="L236" s="81" t="s">
        <v>405</v>
      </c>
      <c r="M236" s="154"/>
      <c r="N236" s="154"/>
      <c r="O236" s="154"/>
      <c r="P236" s="154"/>
      <c r="Q236" s="98"/>
      <c r="R236" s="98"/>
      <c r="S236" s="156"/>
      <c r="T236" s="98"/>
    </row>
    <row r="237" spans="1:20">
      <c r="A237" s="76">
        <v>1799983</v>
      </c>
      <c r="B237" s="77" t="s">
        <v>1169</v>
      </c>
      <c r="C237" s="78"/>
      <c r="D237" s="79"/>
      <c r="E237" s="78"/>
      <c r="F237" s="78"/>
      <c r="G237" s="79"/>
      <c r="H237" s="79"/>
      <c r="I237" s="80"/>
      <c r="J237" s="79"/>
      <c r="K237" s="77"/>
      <c r="L237" s="81" t="s">
        <v>355</v>
      </c>
      <c r="M237" s="154"/>
      <c r="N237" s="154"/>
      <c r="O237" s="154"/>
      <c r="P237" s="154"/>
      <c r="Q237" s="98"/>
      <c r="R237" s="98"/>
      <c r="S237" s="156"/>
      <c r="T237" s="98"/>
    </row>
    <row r="238" spans="1:20">
      <c r="A238" s="76">
        <v>1805819</v>
      </c>
      <c r="B238" s="77" t="s">
        <v>1170</v>
      </c>
      <c r="C238" s="78"/>
      <c r="D238" s="79"/>
      <c r="E238" s="78"/>
      <c r="F238" s="78"/>
      <c r="G238" s="79"/>
      <c r="H238" s="79"/>
      <c r="I238" s="80"/>
      <c r="J238" s="79"/>
      <c r="K238" s="77"/>
      <c r="L238" s="81" t="s">
        <v>362</v>
      </c>
      <c r="M238" s="154"/>
      <c r="N238" s="154"/>
      <c r="O238" s="154"/>
      <c r="P238" s="154"/>
      <c r="Q238" s="98"/>
      <c r="R238" s="98"/>
      <c r="S238" s="156"/>
      <c r="T238" s="98"/>
    </row>
    <row r="239" spans="1:20">
      <c r="A239" s="76">
        <v>1824686</v>
      </c>
      <c r="B239" s="77" t="s">
        <v>1171</v>
      </c>
      <c r="C239" s="78"/>
      <c r="D239" s="79"/>
      <c r="E239" s="78"/>
      <c r="F239" s="78"/>
      <c r="G239" s="79"/>
      <c r="H239" s="79"/>
      <c r="I239" s="80"/>
      <c r="J239" s="79"/>
      <c r="K239" s="77"/>
      <c r="L239" s="81" t="s">
        <v>9222</v>
      </c>
      <c r="M239" s="154"/>
      <c r="N239" s="154"/>
      <c r="O239" s="154"/>
      <c r="P239" s="154"/>
      <c r="Q239" s="98"/>
      <c r="R239" s="98"/>
      <c r="S239" s="156"/>
      <c r="T239" s="98"/>
    </row>
    <row r="240" spans="1:20">
      <c r="A240" s="76">
        <v>1840606</v>
      </c>
      <c r="B240" s="77" t="s">
        <v>1172</v>
      </c>
      <c r="C240" s="78"/>
      <c r="D240" s="79"/>
      <c r="E240" s="78"/>
      <c r="F240" s="78"/>
      <c r="G240" s="79"/>
      <c r="H240" s="79"/>
      <c r="I240" s="80"/>
      <c r="J240" s="79"/>
      <c r="K240" s="77"/>
      <c r="L240" s="81" t="s">
        <v>378</v>
      </c>
      <c r="M240" s="154"/>
      <c r="N240" s="154"/>
      <c r="O240" s="154"/>
      <c r="P240" s="154"/>
      <c r="Q240" s="98"/>
      <c r="R240" s="98"/>
      <c r="S240" s="156"/>
      <c r="T240" s="98"/>
    </row>
    <row r="241" spans="1:20">
      <c r="A241" s="76">
        <v>1841017</v>
      </c>
      <c r="B241" s="77" t="s">
        <v>1173</v>
      </c>
      <c r="C241" s="78"/>
      <c r="D241" s="79"/>
      <c r="E241" s="78"/>
      <c r="F241" s="78"/>
      <c r="G241" s="79"/>
      <c r="H241" s="79"/>
      <c r="I241" s="80"/>
      <c r="J241" s="79"/>
      <c r="K241" s="77"/>
      <c r="L241" s="81" t="s">
        <v>9242</v>
      </c>
      <c r="M241" s="154"/>
      <c r="N241" s="154"/>
      <c r="O241" s="154"/>
      <c r="P241" s="154"/>
      <c r="Q241" s="98"/>
      <c r="R241" s="98"/>
      <c r="S241" s="156"/>
      <c r="T241" s="98"/>
    </row>
    <row r="242" spans="1:20">
      <c r="A242" s="76">
        <v>1846582</v>
      </c>
      <c r="B242" s="77" t="s">
        <v>1174</v>
      </c>
      <c r="C242" s="78"/>
      <c r="D242" s="79"/>
      <c r="E242" s="78"/>
      <c r="F242" s="78"/>
      <c r="G242" s="79"/>
      <c r="H242" s="79"/>
      <c r="I242" s="80"/>
      <c r="J242" s="79"/>
      <c r="K242" s="77"/>
      <c r="L242" s="81" t="s">
        <v>220</v>
      </c>
      <c r="M242" s="154"/>
      <c r="N242" s="154"/>
      <c r="O242" s="154"/>
      <c r="P242" s="154"/>
      <c r="Q242" s="98"/>
      <c r="R242" s="98"/>
      <c r="S242" s="156"/>
      <c r="T242" s="98"/>
    </row>
    <row r="243" spans="1:20">
      <c r="A243" s="76">
        <v>1857541</v>
      </c>
      <c r="B243" s="77" t="s">
        <v>1175</v>
      </c>
      <c r="C243" s="78"/>
      <c r="D243" s="79"/>
      <c r="E243" s="78"/>
      <c r="F243" s="78"/>
      <c r="G243" s="79"/>
      <c r="H243" s="79"/>
      <c r="I243" s="80"/>
      <c r="J243" s="79"/>
      <c r="K243" s="77"/>
      <c r="L243" s="81" t="s">
        <v>287</v>
      </c>
      <c r="M243" s="154"/>
      <c r="N243" s="154"/>
      <c r="O243" s="154"/>
      <c r="P243" s="154"/>
      <c r="Q243" s="98"/>
      <c r="R243" s="98"/>
      <c r="S243" s="156"/>
      <c r="T243" s="98"/>
    </row>
    <row r="244" spans="1:20">
      <c r="A244" s="76">
        <v>1864998</v>
      </c>
      <c r="B244" s="77" t="s">
        <v>1176</v>
      </c>
      <c r="C244" s="78"/>
      <c r="D244" s="79"/>
      <c r="E244" s="78"/>
      <c r="F244" s="78"/>
      <c r="G244" s="79"/>
      <c r="H244" s="79"/>
      <c r="I244" s="80"/>
      <c r="J244" s="79"/>
      <c r="K244" s="77"/>
      <c r="L244" s="81" t="s">
        <v>355</v>
      </c>
      <c r="M244" s="154"/>
      <c r="N244" s="154"/>
      <c r="O244" s="154"/>
      <c r="P244" s="154"/>
      <c r="Q244" s="98"/>
      <c r="R244" s="98"/>
      <c r="S244" s="156"/>
      <c r="T244" s="98"/>
    </row>
    <row r="245" spans="1:20">
      <c r="A245" s="76">
        <v>1883712</v>
      </c>
      <c r="B245" s="77" t="s">
        <v>1177</v>
      </c>
      <c r="C245" s="78"/>
      <c r="D245" s="79"/>
      <c r="E245" s="78"/>
      <c r="F245" s="78"/>
      <c r="G245" s="79"/>
      <c r="H245" s="79"/>
      <c r="I245" s="80"/>
      <c r="J245" s="79"/>
      <c r="K245" s="77"/>
      <c r="L245" s="81" t="s">
        <v>9196</v>
      </c>
      <c r="M245" s="154"/>
      <c r="N245" s="154"/>
      <c r="O245" s="154"/>
      <c r="P245" s="154"/>
      <c r="Q245" s="98"/>
      <c r="R245" s="98"/>
      <c r="S245" s="156"/>
      <c r="T245" s="98"/>
    </row>
    <row r="246" spans="1:20">
      <c r="A246" s="76">
        <v>1893041</v>
      </c>
      <c r="B246" s="77" t="s">
        <v>1178</v>
      </c>
      <c r="C246" s="78"/>
      <c r="D246" s="79"/>
      <c r="E246" s="78"/>
      <c r="F246" s="78"/>
      <c r="G246" s="79"/>
      <c r="H246" s="79"/>
      <c r="I246" s="80"/>
      <c r="J246" s="79"/>
      <c r="K246" s="77"/>
      <c r="L246" s="81" t="s">
        <v>362</v>
      </c>
      <c r="M246" s="154"/>
      <c r="N246" s="154"/>
      <c r="O246" s="154"/>
      <c r="P246" s="154"/>
      <c r="Q246" s="98"/>
      <c r="R246" s="98"/>
      <c r="S246" s="156"/>
      <c r="T246" s="98"/>
    </row>
    <row r="247" spans="1:20">
      <c r="A247" s="76">
        <v>1904213</v>
      </c>
      <c r="B247" s="77" t="s">
        <v>1179</v>
      </c>
      <c r="C247" s="78"/>
      <c r="D247" s="79"/>
      <c r="E247" s="78"/>
      <c r="F247" s="78"/>
      <c r="G247" s="79"/>
      <c r="H247" s="79"/>
      <c r="I247" s="80"/>
      <c r="J247" s="79"/>
      <c r="K247" s="77"/>
      <c r="L247" s="81" t="s">
        <v>287</v>
      </c>
      <c r="M247" s="154"/>
      <c r="N247" s="154"/>
      <c r="O247" s="154"/>
      <c r="P247" s="154"/>
      <c r="Q247" s="98"/>
      <c r="R247" s="98"/>
      <c r="S247" s="156"/>
      <c r="T247" s="98"/>
    </row>
    <row r="248" spans="1:20">
      <c r="A248" s="76">
        <v>1917064</v>
      </c>
      <c r="B248" s="77" t="s">
        <v>1180</v>
      </c>
      <c r="C248" s="78"/>
      <c r="D248" s="79"/>
      <c r="E248" s="78"/>
      <c r="F248" s="78"/>
      <c r="G248" s="79"/>
      <c r="H248" s="79"/>
      <c r="I248" s="80"/>
      <c r="J248" s="79"/>
      <c r="K248" s="77"/>
      <c r="L248" s="81" t="s">
        <v>362</v>
      </c>
      <c r="M248" s="154"/>
      <c r="N248" s="154"/>
      <c r="O248" s="154"/>
      <c r="P248" s="154"/>
      <c r="Q248" s="98"/>
      <c r="R248" s="98"/>
      <c r="S248" s="156"/>
      <c r="T248" s="98"/>
    </row>
    <row r="249" spans="1:20">
      <c r="A249" s="76">
        <v>1923765</v>
      </c>
      <c r="B249" s="77" t="s">
        <v>1181</v>
      </c>
      <c r="C249" s="78"/>
      <c r="D249" s="79"/>
      <c r="E249" s="78"/>
      <c r="F249" s="78"/>
      <c r="G249" s="79"/>
      <c r="H249" s="79"/>
      <c r="I249" s="80"/>
      <c r="J249" s="79"/>
      <c r="K249" s="77"/>
      <c r="L249" s="81" t="s">
        <v>287</v>
      </c>
      <c r="M249" s="154"/>
      <c r="N249" s="154"/>
      <c r="O249" s="154"/>
      <c r="P249" s="154"/>
      <c r="Q249" s="98"/>
      <c r="R249" s="98"/>
      <c r="S249" s="156"/>
      <c r="T249" s="98"/>
    </row>
    <row r="250" spans="1:20">
      <c r="A250" s="76">
        <v>1931768</v>
      </c>
      <c r="B250" s="77" t="s">
        <v>1182</v>
      </c>
      <c r="C250" s="78"/>
      <c r="D250" s="79"/>
      <c r="E250" s="78"/>
      <c r="F250" s="78"/>
      <c r="G250" s="79"/>
      <c r="H250" s="79"/>
      <c r="I250" s="80"/>
      <c r="J250" s="79"/>
      <c r="K250" s="77"/>
      <c r="L250" s="81" t="s">
        <v>9270</v>
      </c>
      <c r="M250" s="154"/>
      <c r="N250" s="154"/>
      <c r="O250" s="154"/>
      <c r="P250" s="154"/>
      <c r="Q250" s="98"/>
      <c r="R250" s="98"/>
      <c r="S250" s="156"/>
      <c r="T250" s="98"/>
    </row>
    <row r="251" spans="1:20">
      <c r="A251" s="76">
        <v>1947516</v>
      </c>
      <c r="B251" s="77" t="s">
        <v>1183</v>
      </c>
      <c r="C251" s="78"/>
      <c r="D251" s="79"/>
      <c r="E251" s="78"/>
      <c r="F251" s="78"/>
      <c r="G251" s="79"/>
      <c r="H251" s="79"/>
      <c r="I251" s="80"/>
      <c r="J251" s="79"/>
      <c r="K251" s="77"/>
      <c r="L251" s="81" t="s">
        <v>213</v>
      </c>
      <c r="M251" s="154"/>
      <c r="N251" s="154"/>
      <c r="O251" s="154"/>
      <c r="P251" s="154"/>
      <c r="Q251" s="98"/>
      <c r="R251" s="98"/>
      <c r="S251" s="156"/>
      <c r="T251" s="98"/>
    </row>
    <row r="252" spans="1:20">
      <c r="A252" s="76">
        <v>1948806</v>
      </c>
      <c r="B252" s="77" t="s">
        <v>1184</v>
      </c>
      <c r="C252" s="78"/>
      <c r="D252" s="79"/>
      <c r="E252" s="78"/>
      <c r="F252" s="78"/>
      <c r="G252" s="79"/>
      <c r="H252" s="79"/>
      <c r="I252" s="80"/>
      <c r="J252" s="79"/>
      <c r="K252" s="77"/>
      <c r="L252" s="81" t="s">
        <v>213</v>
      </c>
      <c r="M252" s="154"/>
      <c r="N252" s="154"/>
      <c r="O252" s="154"/>
      <c r="P252" s="154"/>
      <c r="Q252" s="98"/>
      <c r="R252" s="98"/>
      <c r="S252" s="156"/>
      <c r="T252" s="98"/>
    </row>
    <row r="253" spans="1:20">
      <c r="A253" s="76">
        <v>1949411</v>
      </c>
      <c r="B253" s="77" t="s">
        <v>1185</v>
      </c>
      <c r="C253" s="78"/>
      <c r="D253" s="79"/>
      <c r="E253" s="78"/>
      <c r="F253" s="78"/>
      <c r="G253" s="79"/>
      <c r="H253" s="79"/>
      <c r="I253" s="80"/>
      <c r="J253" s="79"/>
      <c r="K253" s="77"/>
      <c r="L253" s="81" t="s">
        <v>101</v>
      </c>
      <c r="M253" s="154"/>
      <c r="N253" s="154"/>
      <c r="O253" s="154"/>
      <c r="P253" s="154"/>
      <c r="Q253" s="98"/>
      <c r="R253" s="98"/>
      <c r="S253" s="156"/>
      <c r="T253" s="98"/>
    </row>
    <row r="254" spans="1:20">
      <c r="A254" s="76">
        <v>1951645</v>
      </c>
      <c r="B254" s="77" t="s">
        <v>1186</v>
      </c>
      <c r="C254" s="78"/>
      <c r="D254" s="79"/>
      <c r="E254" s="78"/>
      <c r="F254" s="78"/>
      <c r="G254" s="79"/>
      <c r="H254" s="79"/>
      <c r="I254" s="80"/>
      <c r="J254" s="79"/>
      <c r="K254" s="77"/>
      <c r="L254" s="81" t="s">
        <v>9271</v>
      </c>
      <c r="M254" s="154"/>
      <c r="N254" s="154"/>
      <c r="O254" s="154"/>
      <c r="P254" s="154"/>
      <c r="Q254" s="98"/>
      <c r="R254" s="98"/>
      <c r="S254" s="156"/>
      <c r="T254" s="98"/>
    </row>
    <row r="255" spans="1:20">
      <c r="A255" s="76">
        <v>1951777</v>
      </c>
      <c r="B255" s="77" t="s">
        <v>1187</v>
      </c>
      <c r="C255" s="78"/>
      <c r="D255" s="79"/>
      <c r="E255" s="78"/>
      <c r="F255" s="78"/>
      <c r="G255" s="79"/>
      <c r="H255" s="79"/>
      <c r="I255" s="80"/>
      <c r="J255" s="79"/>
      <c r="K255" s="77"/>
      <c r="L255" s="81" t="s">
        <v>9225</v>
      </c>
      <c r="M255" s="154"/>
      <c r="N255" s="154"/>
      <c r="O255" s="154"/>
      <c r="P255" s="154"/>
      <c r="Q255" s="98"/>
      <c r="R255" s="98"/>
      <c r="S255" s="156"/>
      <c r="T255" s="98"/>
    </row>
    <row r="256" spans="1:20">
      <c r="A256" s="76">
        <v>1957279</v>
      </c>
      <c r="B256" s="77" t="s">
        <v>1188</v>
      </c>
      <c r="C256" s="78"/>
      <c r="D256" s="79"/>
      <c r="E256" s="78"/>
      <c r="F256" s="78"/>
      <c r="G256" s="79"/>
      <c r="H256" s="79"/>
      <c r="I256" s="80"/>
      <c r="J256" s="79"/>
      <c r="K256" s="77"/>
      <c r="L256" s="81" t="s">
        <v>341</v>
      </c>
      <c r="M256" s="154"/>
      <c r="N256" s="154"/>
      <c r="O256" s="154"/>
      <c r="P256" s="154"/>
      <c r="Q256" s="98"/>
      <c r="R256" s="98"/>
      <c r="S256" s="156"/>
      <c r="T256" s="98"/>
    </row>
    <row r="257" spans="1:20">
      <c r="A257" s="76">
        <v>1958747</v>
      </c>
      <c r="B257" s="77" t="s">
        <v>1189</v>
      </c>
      <c r="C257" s="78"/>
      <c r="D257" s="79"/>
      <c r="E257" s="78"/>
      <c r="F257" s="78"/>
      <c r="G257" s="79"/>
      <c r="H257" s="79"/>
      <c r="I257" s="80"/>
      <c r="J257" s="79"/>
      <c r="K257" s="77"/>
      <c r="L257" s="81" t="s">
        <v>207</v>
      </c>
      <c r="M257" s="154"/>
      <c r="N257" s="154"/>
      <c r="O257" s="154"/>
      <c r="P257" s="154"/>
      <c r="Q257" s="98"/>
      <c r="R257" s="98"/>
      <c r="S257" s="156"/>
      <c r="T257" s="98"/>
    </row>
    <row r="258" spans="1:20">
      <c r="A258" s="76">
        <v>2148196</v>
      </c>
      <c r="B258" s="77" t="s">
        <v>1190</v>
      </c>
      <c r="C258" s="78"/>
      <c r="D258" s="79"/>
      <c r="E258" s="78"/>
      <c r="F258" s="78"/>
      <c r="G258" s="79"/>
      <c r="H258" s="79"/>
      <c r="I258" s="80"/>
      <c r="J258" s="79"/>
      <c r="K258" s="77"/>
      <c r="L258" s="81" t="s">
        <v>287</v>
      </c>
      <c r="M258" s="154"/>
      <c r="N258" s="154"/>
      <c r="O258" s="154"/>
      <c r="P258" s="154"/>
      <c r="Q258" s="98"/>
      <c r="R258" s="98"/>
      <c r="S258" s="156"/>
      <c r="T258" s="98"/>
    </row>
    <row r="259" spans="1:20">
      <c r="A259" s="76">
        <v>2171228</v>
      </c>
      <c r="B259" s="77" t="s">
        <v>1191</v>
      </c>
      <c r="C259" s="78"/>
      <c r="D259" s="79"/>
      <c r="E259" s="78"/>
      <c r="F259" s="78"/>
      <c r="G259" s="79"/>
      <c r="H259" s="79"/>
      <c r="I259" s="80"/>
      <c r="J259" s="79"/>
      <c r="K259" s="77"/>
      <c r="L259" s="81" t="s">
        <v>362</v>
      </c>
      <c r="M259" s="154"/>
      <c r="N259" s="154"/>
      <c r="O259" s="154"/>
      <c r="P259" s="154"/>
      <c r="Q259" s="98"/>
      <c r="R259" s="98"/>
      <c r="S259" s="156"/>
      <c r="T259" s="98"/>
    </row>
    <row r="260" spans="1:20">
      <c r="A260" s="76">
        <v>2171325</v>
      </c>
      <c r="B260" s="77" t="s">
        <v>1192</v>
      </c>
      <c r="C260" s="78"/>
      <c r="D260" s="79"/>
      <c r="E260" s="78"/>
      <c r="F260" s="78"/>
      <c r="G260" s="79"/>
      <c r="H260" s="79"/>
      <c r="I260" s="80"/>
      <c r="J260" s="79"/>
      <c r="K260" s="77"/>
      <c r="L260" s="81" t="s">
        <v>355</v>
      </c>
      <c r="M260" s="154"/>
      <c r="N260" s="154"/>
      <c r="O260" s="154"/>
      <c r="P260" s="154"/>
      <c r="Q260" s="98"/>
      <c r="R260" s="98"/>
      <c r="S260" s="156"/>
      <c r="T260" s="98"/>
    </row>
    <row r="261" spans="1:20">
      <c r="A261" s="76">
        <v>2172534</v>
      </c>
      <c r="B261" s="77" t="s">
        <v>1193</v>
      </c>
      <c r="C261" s="78"/>
      <c r="D261" s="79"/>
      <c r="E261" s="78"/>
      <c r="F261" s="78"/>
      <c r="G261" s="79"/>
      <c r="H261" s="79"/>
      <c r="I261" s="80"/>
      <c r="J261" s="79"/>
      <c r="K261" s="77"/>
      <c r="L261" s="81" t="s">
        <v>9221</v>
      </c>
      <c r="M261" s="154"/>
      <c r="N261" s="154"/>
      <c r="O261" s="154"/>
      <c r="P261" s="154"/>
      <c r="Q261" s="98"/>
      <c r="R261" s="98"/>
      <c r="S261" s="156"/>
      <c r="T261" s="98"/>
    </row>
    <row r="262" spans="1:20">
      <c r="A262" s="76">
        <v>2194333</v>
      </c>
      <c r="B262" s="77" t="s">
        <v>1194</v>
      </c>
      <c r="C262" s="78"/>
      <c r="D262" s="79"/>
      <c r="E262" s="78"/>
      <c r="F262" s="78"/>
      <c r="G262" s="79"/>
      <c r="H262" s="79"/>
      <c r="I262" s="80"/>
      <c r="J262" s="79"/>
      <c r="K262" s="77"/>
      <c r="L262" s="81" t="s">
        <v>9263</v>
      </c>
      <c r="M262" s="154"/>
      <c r="N262" s="154"/>
      <c r="O262" s="154"/>
      <c r="P262" s="154"/>
      <c r="Q262" s="98"/>
      <c r="R262" s="98"/>
      <c r="S262" s="156"/>
      <c r="T262" s="98"/>
    </row>
    <row r="263" spans="1:20">
      <c r="A263" s="76">
        <v>2198339</v>
      </c>
      <c r="B263" s="77" t="s">
        <v>1195</v>
      </c>
      <c r="C263" s="78"/>
      <c r="D263" s="79"/>
      <c r="E263" s="78"/>
      <c r="F263" s="78"/>
      <c r="G263" s="79"/>
      <c r="H263" s="79"/>
      <c r="I263" s="80"/>
      <c r="J263" s="79"/>
      <c r="K263" s="77"/>
      <c r="L263" s="81" t="s">
        <v>398</v>
      </c>
      <c r="M263" s="154"/>
      <c r="N263" s="154"/>
      <c r="O263" s="154"/>
      <c r="P263" s="154"/>
      <c r="Q263" s="98"/>
      <c r="R263" s="98"/>
      <c r="S263" s="156"/>
      <c r="T263" s="98"/>
    </row>
    <row r="264" spans="1:20">
      <c r="A264" s="76">
        <v>2237792</v>
      </c>
      <c r="B264" s="77" t="s">
        <v>1196</v>
      </c>
      <c r="C264" s="78"/>
      <c r="D264" s="79"/>
      <c r="E264" s="78"/>
      <c r="F264" s="78"/>
      <c r="G264" s="79"/>
      <c r="H264" s="79"/>
      <c r="I264" s="80"/>
      <c r="J264" s="79"/>
      <c r="K264" s="77"/>
      <c r="L264" s="81" t="s">
        <v>9272</v>
      </c>
      <c r="M264" s="154"/>
      <c r="N264" s="154"/>
      <c r="O264" s="154"/>
      <c r="P264" s="154"/>
      <c r="Q264" s="98"/>
      <c r="R264" s="98"/>
      <c r="S264" s="156"/>
      <c r="T264" s="98"/>
    </row>
    <row r="265" spans="1:20">
      <c r="A265" s="76">
        <v>2238527</v>
      </c>
      <c r="B265" s="77" t="s">
        <v>1197</v>
      </c>
      <c r="C265" s="78"/>
      <c r="D265" s="79"/>
      <c r="E265" s="78"/>
      <c r="F265" s="78"/>
      <c r="G265" s="79"/>
      <c r="H265" s="79"/>
      <c r="I265" s="80"/>
      <c r="J265" s="79"/>
      <c r="K265" s="77"/>
      <c r="L265" s="81" t="s">
        <v>96</v>
      </c>
      <c r="M265" s="154"/>
      <c r="N265" s="154"/>
      <c r="O265" s="154"/>
      <c r="P265" s="154"/>
      <c r="Q265" s="98"/>
      <c r="R265" s="98"/>
      <c r="S265" s="156"/>
      <c r="T265" s="98"/>
    </row>
    <row r="266" spans="1:20">
      <c r="A266" s="76">
        <v>2238632</v>
      </c>
      <c r="B266" s="77" t="s">
        <v>1198</v>
      </c>
      <c r="C266" s="78"/>
      <c r="D266" s="79"/>
      <c r="E266" s="78"/>
      <c r="F266" s="78"/>
      <c r="G266" s="79"/>
      <c r="H266" s="79"/>
      <c r="I266" s="80"/>
      <c r="J266" s="79"/>
      <c r="K266" s="77"/>
      <c r="L266" s="81" t="s">
        <v>9238</v>
      </c>
      <c r="M266" s="154"/>
      <c r="N266" s="154"/>
      <c r="O266" s="154"/>
      <c r="P266" s="154"/>
      <c r="Q266" s="98"/>
      <c r="R266" s="98"/>
      <c r="S266" s="156"/>
      <c r="T266" s="98"/>
    </row>
    <row r="267" spans="1:20">
      <c r="A267" s="76">
        <v>2238713</v>
      </c>
      <c r="B267" s="77" t="s">
        <v>1199</v>
      </c>
      <c r="C267" s="78"/>
      <c r="D267" s="79"/>
      <c r="E267" s="78"/>
      <c r="F267" s="78"/>
      <c r="G267" s="79"/>
      <c r="H267" s="79"/>
      <c r="I267" s="80"/>
      <c r="J267" s="79"/>
      <c r="K267" s="77"/>
      <c r="L267" s="81" t="s">
        <v>220</v>
      </c>
      <c r="M267" s="154"/>
      <c r="N267" s="154"/>
      <c r="O267" s="154"/>
      <c r="P267" s="154"/>
      <c r="Q267" s="98"/>
      <c r="R267" s="98"/>
      <c r="S267" s="156"/>
      <c r="T267" s="98"/>
    </row>
    <row r="268" spans="1:20">
      <c r="A268" s="76">
        <v>2254026</v>
      </c>
      <c r="B268" s="77" t="s">
        <v>1200</v>
      </c>
      <c r="C268" s="78"/>
      <c r="D268" s="79"/>
      <c r="E268" s="78"/>
      <c r="F268" s="78"/>
      <c r="G268" s="79"/>
      <c r="H268" s="79"/>
      <c r="I268" s="80"/>
      <c r="J268" s="79"/>
      <c r="K268" s="77"/>
      <c r="L268" s="81" t="s">
        <v>353</v>
      </c>
      <c r="M268" s="154"/>
      <c r="N268" s="154"/>
      <c r="O268" s="154"/>
      <c r="P268" s="154"/>
      <c r="Q268" s="98"/>
      <c r="R268" s="98"/>
      <c r="S268" s="156"/>
      <c r="T268" s="98"/>
    </row>
    <row r="269" spans="1:20">
      <c r="A269" s="76">
        <v>2286505</v>
      </c>
      <c r="B269" s="77" t="s">
        <v>1201</v>
      </c>
      <c r="C269" s="78"/>
      <c r="D269" s="79"/>
      <c r="E269" s="78"/>
      <c r="F269" s="78"/>
      <c r="G269" s="79"/>
      <c r="H269" s="79"/>
      <c r="I269" s="80"/>
      <c r="J269" s="79"/>
      <c r="K269" s="77"/>
      <c r="L269" s="81" t="s">
        <v>214</v>
      </c>
      <c r="M269" s="154"/>
      <c r="N269" s="154"/>
      <c r="O269" s="154"/>
      <c r="P269" s="154"/>
      <c r="Q269" s="98"/>
      <c r="R269" s="98"/>
      <c r="S269" s="156"/>
      <c r="T269" s="98"/>
    </row>
    <row r="270" spans="1:20">
      <c r="A270" s="76">
        <v>2287765</v>
      </c>
      <c r="B270" s="77" t="s">
        <v>1202</v>
      </c>
      <c r="C270" s="78"/>
      <c r="D270" s="79"/>
      <c r="E270" s="78"/>
      <c r="F270" s="78"/>
      <c r="G270" s="79"/>
      <c r="H270" s="79"/>
      <c r="I270" s="80"/>
      <c r="J270" s="79"/>
      <c r="K270" s="77"/>
      <c r="L270" s="81" t="s">
        <v>303</v>
      </c>
      <c r="M270" s="154"/>
      <c r="N270" s="154"/>
      <c r="O270" s="154"/>
      <c r="P270" s="154"/>
      <c r="Q270" s="98"/>
      <c r="R270" s="98"/>
      <c r="S270" s="156"/>
      <c r="T270" s="98"/>
    </row>
    <row r="271" spans="1:20">
      <c r="A271" s="76">
        <v>2287781</v>
      </c>
      <c r="B271" s="77" t="s">
        <v>1203</v>
      </c>
      <c r="C271" s="78"/>
      <c r="D271" s="79"/>
      <c r="E271" s="78"/>
      <c r="F271" s="78"/>
      <c r="G271" s="79"/>
      <c r="H271" s="79"/>
      <c r="I271" s="80"/>
      <c r="J271" s="79"/>
      <c r="K271" s="77"/>
      <c r="L271" s="81" t="s">
        <v>3</v>
      </c>
      <c r="M271" s="154"/>
      <c r="N271" s="154"/>
      <c r="O271" s="154"/>
      <c r="P271" s="154"/>
      <c r="Q271" s="98"/>
      <c r="R271" s="98"/>
      <c r="S271" s="156"/>
      <c r="T271" s="98"/>
    </row>
    <row r="272" spans="1:20">
      <c r="A272" s="76">
        <v>2287803</v>
      </c>
      <c r="B272" s="77" t="s">
        <v>1204</v>
      </c>
      <c r="C272" s="78"/>
      <c r="D272" s="79"/>
      <c r="E272" s="78"/>
      <c r="F272" s="78"/>
      <c r="G272" s="79"/>
      <c r="H272" s="79"/>
      <c r="I272" s="80"/>
      <c r="J272" s="79"/>
      <c r="K272" s="77"/>
      <c r="L272" s="81" t="s">
        <v>315</v>
      </c>
      <c r="M272" s="154"/>
      <c r="N272" s="154"/>
      <c r="O272" s="154"/>
      <c r="P272" s="154"/>
      <c r="Q272" s="98"/>
      <c r="R272" s="98"/>
      <c r="S272" s="156"/>
      <c r="T272" s="98"/>
    </row>
    <row r="273" spans="1:20">
      <c r="A273" s="76">
        <v>2287811</v>
      </c>
      <c r="B273" s="77" t="s">
        <v>1205</v>
      </c>
      <c r="C273" s="78"/>
      <c r="D273" s="79"/>
      <c r="E273" s="78"/>
      <c r="F273" s="78"/>
      <c r="G273" s="79"/>
      <c r="H273" s="79"/>
      <c r="I273" s="80"/>
      <c r="J273" s="79"/>
      <c r="K273" s="77"/>
      <c r="L273" s="81" t="s">
        <v>9212</v>
      </c>
      <c r="M273" s="154"/>
      <c r="N273" s="154"/>
      <c r="O273" s="154"/>
      <c r="P273" s="154"/>
      <c r="Q273" s="98"/>
      <c r="R273" s="98"/>
      <c r="S273" s="156"/>
      <c r="T273" s="98"/>
    </row>
    <row r="274" spans="1:20">
      <c r="A274" s="76">
        <v>2287838</v>
      </c>
      <c r="B274" s="77" t="s">
        <v>1206</v>
      </c>
      <c r="C274" s="78"/>
      <c r="D274" s="79"/>
      <c r="E274" s="78"/>
      <c r="F274" s="78"/>
      <c r="G274" s="79"/>
      <c r="H274" s="79"/>
      <c r="I274" s="80"/>
      <c r="J274" s="79"/>
      <c r="K274" s="77"/>
      <c r="L274" s="81" t="s">
        <v>315</v>
      </c>
      <c r="M274" s="154"/>
      <c r="N274" s="154"/>
      <c r="O274" s="154"/>
      <c r="P274" s="154"/>
      <c r="Q274" s="98"/>
      <c r="R274" s="98"/>
      <c r="S274" s="156"/>
      <c r="T274" s="98"/>
    </row>
    <row r="275" spans="1:20">
      <c r="A275" s="76">
        <v>2287943</v>
      </c>
      <c r="B275" s="77" t="s">
        <v>1207</v>
      </c>
      <c r="C275" s="78"/>
      <c r="D275" s="79"/>
      <c r="E275" s="78"/>
      <c r="F275" s="78"/>
      <c r="G275" s="79"/>
      <c r="H275" s="79"/>
      <c r="I275" s="80"/>
      <c r="J275" s="79"/>
      <c r="K275" s="77"/>
      <c r="L275" s="81" t="s">
        <v>315</v>
      </c>
      <c r="M275" s="154"/>
      <c r="N275" s="154"/>
      <c r="O275" s="154"/>
      <c r="P275" s="154"/>
      <c r="Q275" s="98"/>
      <c r="R275" s="98"/>
      <c r="S275" s="156"/>
      <c r="T275" s="98"/>
    </row>
    <row r="276" spans="1:20">
      <c r="A276" s="76">
        <v>2288303</v>
      </c>
      <c r="B276" s="77" t="s">
        <v>1208</v>
      </c>
      <c r="C276" s="78"/>
      <c r="D276" s="79"/>
      <c r="E276" s="78"/>
      <c r="F276" s="78"/>
      <c r="G276" s="79"/>
      <c r="H276" s="79"/>
      <c r="I276" s="80"/>
      <c r="J276" s="79"/>
      <c r="K276" s="77"/>
      <c r="L276" s="81" t="s">
        <v>287</v>
      </c>
      <c r="M276" s="154"/>
      <c r="N276" s="154"/>
      <c r="O276" s="154"/>
      <c r="P276" s="154"/>
      <c r="Q276" s="98"/>
      <c r="R276" s="98"/>
      <c r="S276" s="156"/>
      <c r="T276" s="98"/>
    </row>
    <row r="277" spans="1:20">
      <c r="A277" s="76">
        <v>2289369</v>
      </c>
      <c r="B277" s="77" t="s">
        <v>1209</v>
      </c>
      <c r="C277" s="78"/>
      <c r="D277" s="79"/>
      <c r="E277" s="78"/>
      <c r="F277" s="78"/>
      <c r="G277" s="79"/>
      <c r="H277" s="79"/>
      <c r="I277" s="80"/>
      <c r="J277" s="79"/>
      <c r="K277" s="77"/>
      <c r="L277" s="81" t="s">
        <v>353</v>
      </c>
      <c r="M277" s="154"/>
      <c r="N277" s="154"/>
      <c r="O277" s="154"/>
      <c r="P277" s="154"/>
      <c r="Q277" s="98"/>
      <c r="R277" s="98"/>
      <c r="S277" s="156"/>
      <c r="T277" s="98"/>
    </row>
    <row r="278" spans="1:20">
      <c r="A278" s="76">
        <v>2289571</v>
      </c>
      <c r="B278" s="77" t="s">
        <v>1210</v>
      </c>
      <c r="C278" s="78"/>
      <c r="D278" s="79"/>
      <c r="E278" s="78"/>
      <c r="F278" s="78"/>
      <c r="G278" s="79"/>
      <c r="H278" s="79"/>
      <c r="I278" s="80"/>
      <c r="J278" s="79"/>
      <c r="K278" s="77"/>
      <c r="L278" s="81" t="s">
        <v>362</v>
      </c>
      <c r="M278" s="154"/>
      <c r="N278" s="154"/>
      <c r="O278" s="154"/>
      <c r="P278" s="154"/>
      <c r="Q278" s="98"/>
      <c r="R278" s="98"/>
      <c r="S278" s="156"/>
      <c r="T278" s="98"/>
    </row>
    <row r="279" spans="1:20">
      <c r="A279" s="76">
        <v>2290103</v>
      </c>
      <c r="B279" s="77" t="s">
        <v>1211</v>
      </c>
      <c r="C279" s="78"/>
      <c r="D279" s="79"/>
      <c r="E279" s="78"/>
      <c r="F279" s="78"/>
      <c r="G279" s="79"/>
      <c r="H279" s="79"/>
      <c r="I279" s="80"/>
      <c r="J279" s="79"/>
      <c r="K279" s="77"/>
      <c r="L279" s="81" t="s">
        <v>270</v>
      </c>
      <c r="M279" s="154"/>
      <c r="N279" s="154"/>
      <c r="O279" s="154"/>
      <c r="P279" s="154"/>
      <c r="Q279" s="98"/>
      <c r="R279" s="98"/>
      <c r="S279" s="156"/>
      <c r="T279" s="98"/>
    </row>
    <row r="280" spans="1:20">
      <c r="A280" s="76">
        <v>2290499</v>
      </c>
      <c r="B280" s="77" t="s">
        <v>1212</v>
      </c>
      <c r="C280" s="78"/>
      <c r="D280" s="79"/>
      <c r="E280" s="78"/>
      <c r="F280" s="78"/>
      <c r="G280" s="79"/>
      <c r="H280" s="79"/>
      <c r="I280" s="80"/>
      <c r="J280" s="79"/>
      <c r="K280" s="77"/>
      <c r="L280" s="81" t="s">
        <v>9238</v>
      </c>
      <c r="M280" s="154"/>
      <c r="N280" s="154"/>
      <c r="O280" s="154"/>
      <c r="P280" s="154"/>
      <c r="Q280" s="98"/>
      <c r="R280" s="98"/>
      <c r="S280" s="156"/>
      <c r="T280" s="98"/>
    </row>
    <row r="281" spans="1:20">
      <c r="A281" s="76">
        <v>2290588</v>
      </c>
      <c r="B281" s="77" t="s">
        <v>1213</v>
      </c>
      <c r="C281" s="78"/>
      <c r="D281" s="79"/>
      <c r="E281" s="78"/>
      <c r="F281" s="78"/>
      <c r="G281" s="79"/>
      <c r="H281" s="79"/>
      <c r="I281" s="80"/>
      <c r="J281" s="79"/>
      <c r="K281" s="77"/>
      <c r="L281" s="81" t="s">
        <v>287</v>
      </c>
      <c r="M281" s="154"/>
      <c r="N281" s="154"/>
      <c r="O281" s="154"/>
      <c r="P281" s="154"/>
      <c r="Q281" s="98"/>
      <c r="R281" s="98"/>
      <c r="S281" s="156"/>
      <c r="T281" s="98"/>
    </row>
    <row r="282" spans="1:20">
      <c r="A282" s="76">
        <v>2291126</v>
      </c>
      <c r="B282" s="77" t="s">
        <v>1214</v>
      </c>
      <c r="C282" s="78"/>
      <c r="D282" s="79"/>
      <c r="E282" s="78"/>
      <c r="F282" s="78"/>
      <c r="G282" s="79"/>
      <c r="H282" s="79"/>
      <c r="I282" s="80"/>
      <c r="J282" s="79"/>
      <c r="K282" s="77"/>
      <c r="L282" s="81" t="s">
        <v>9214</v>
      </c>
      <c r="M282" s="154"/>
      <c r="N282" s="154"/>
      <c r="O282" s="154"/>
      <c r="P282" s="154"/>
      <c r="Q282" s="98"/>
      <c r="R282" s="98"/>
      <c r="S282" s="156"/>
      <c r="T282" s="98"/>
    </row>
    <row r="283" spans="1:20">
      <c r="A283" s="76">
        <v>2291215</v>
      </c>
      <c r="B283" s="77" t="s">
        <v>1215</v>
      </c>
      <c r="C283" s="78"/>
      <c r="D283" s="79"/>
      <c r="E283" s="78"/>
      <c r="F283" s="78"/>
      <c r="G283" s="79"/>
      <c r="H283" s="79"/>
      <c r="I283" s="80"/>
      <c r="J283" s="79"/>
      <c r="K283" s="77"/>
      <c r="L283" s="81" t="s">
        <v>9225</v>
      </c>
      <c r="M283" s="154"/>
      <c r="N283" s="154"/>
      <c r="O283" s="154"/>
      <c r="P283" s="154"/>
      <c r="Q283" s="98"/>
      <c r="R283" s="98"/>
      <c r="S283" s="156"/>
      <c r="T283" s="98"/>
    </row>
    <row r="284" spans="1:20">
      <c r="A284" s="76">
        <v>2292475</v>
      </c>
      <c r="B284" s="77" t="s">
        <v>1216</v>
      </c>
      <c r="C284" s="78"/>
      <c r="D284" s="79"/>
      <c r="E284" s="78"/>
      <c r="F284" s="78"/>
      <c r="G284" s="79"/>
      <c r="H284" s="79"/>
      <c r="I284" s="80"/>
      <c r="J284" s="79"/>
      <c r="K284" s="77"/>
      <c r="L284" s="81" t="s">
        <v>213</v>
      </c>
      <c r="M284" s="154"/>
      <c r="N284" s="154"/>
      <c r="O284" s="154"/>
      <c r="P284" s="154"/>
      <c r="Q284" s="98"/>
      <c r="R284" s="98"/>
      <c r="S284" s="156"/>
      <c r="T284" s="98"/>
    </row>
    <row r="285" spans="1:20">
      <c r="A285" s="76">
        <v>2320673</v>
      </c>
      <c r="B285" s="77" t="s">
        <v>1217</v>
      </c>
      <c r="C285" s="78"/>
      <c r="D285" s="79"/>
      <c r="E285" s="78"/>
      <c r="F285" s="78"/>
      <c r="G285" s="79"/>
      <c r="H285" s="79"/>
      <c r="I285" s="80"/>
      <c r="J285" s="79"/>
      <c r="K285" s="77"/>
      <c r="L285" s="81" t="s">
        <v>9273</v>
      </c>
      <c r="M285" s="154"/>
      <c r="N285" s="154"/>
      <c r="O285" s="154"/>
      <c r="P285" s="154"/>
      <c r="Q285" s="98"/>
      <c r="R285" s="98"/>
      <c r="S285" s="156"/>
      <c r="T285" s="98"/>
    </row>
    <row r="286" spans="1:20">
      <c r="A286" s="76">
        <v>2341662</v>
      </c>
      <c r="B286" s="77" t="s">
        <v>1218</v>
      </c>
      <c r="C286" s="78"/>
      <c r="D286" s="79"/>
      <c r="E286" s="78"/>
      <c r="F286" s="78"/>
      <c r="G286" s="79"/>
      <c r="H286" s="79"/>
      <c r="I286" s="80"/>
      <c r="J286" s="79"/>
      <c r="K286" s="77"/>
      <c r="L286" s="84" t="s">
        <v>315</v>
      </c>
      <c r="M286" s="154"/>
      <c r="N286" s="154"/>
      <c r="O286" s="154"/>
      <c r="P286" s="154"/>
      <c r="Q286" s="98"/>
      <c r="R286" s="98"/>
      <c r="S286" s="156"/>
      <c r="T286" s="98"/>
    </row>
    <row r="287" spans="1:20">
      <c r="A287" s="76">
        <v>2341689</v>
      </c>
      <c r="B287" s="77" t="s">
        <v>1219</v>
      </c>
      <c r="C287" s="78"/>
      <c r="D287" s="79"/>
      <c r="E287" s="78"/>
      <c r="F287" s="78"/>
      <c r="G287" s="79"/>
      <c r="H287" s="79"/>
      <c r="I287" s="80"/>
      <c r="J287" s="79"/>
      <c r="K287" s="77"/>
      <c r="L287" s="81" t="s">
        <v>315</v>
      </c>
      <c r="M287" s="154"/>
      <c r="N287" s="154"/>
      <c r="O287" s="154"/>
      <c r="P287" s="154"/>
      <c r="Q287" s="98"/>
      <c r="R287" s="98"/>
      <c r="S287" s="156"/>
      <c r="T287" s="98"/>
    </row>
    <row r="288" spans="1:20">
      <c r="A288" s="76">
        <v>2342553</v>
      </c>
      <c r="B288" s="77" t="s">
        <v>1220</v>
      </c>
      <c r="C288" s="78"/>
      <c r="D288" s="79"/>
      <c r="E288" s="78"/>
      <c r="F288" s="78"/>
      <c r="G288" s="79"/>
      <c r="H288" s="79"/>
      <c r="I288" s="80"/>
      <c r="J288" s="79"/>
      <c r="K288" s="77"/>
      <c r="L288" s="81" t="s">
        <v>362</v>
      </c>
      <c r="M288" s="154"/>
      <c r="N288" s="154"/>
      <c r="O288" s="154"/>
      <c r="P288" s="154"/>
      <c r="Q288" s="98"/>
      <c r="R288" s="98"/>
      <c r="S288" s="156"/>
      <c r="T288" s="98"/>
    </row>
    <row r="289" spans="1:20">
      <c r="A289" s="76">
        <v>2342847</v>
      </c>
      <c r="B289" s="77" t="s">
        <v>1221</v>
      </c>
      <c r="C289" s="78"/>
      <c r="D289" s="79"/>
      <c r="E289" s="78"/>
      <c r="F289" s="78"/>
      <c r="G289" s="79"/>
      <c r="H289" s="79"/>
      <c r="I289" s="80"/>
      <c r="J289" s="79"/>
      <c r="K289" s="77"/>
      <c r="L289" s="81" t="s">
        <v>9274</v>
      </c>
      <c r="M289" s="154"/>
      <c r="N289" s="154"/>
      <c r="O289" s="154"/>
      <c r="P289" s="154"/>
      <c r="Q289" s="98"/>
      <c r="R289" s="98"/>
      <c r="S289" s="156"/>
      <c r="T289" s="98"/>
    </row>
    <row r="290" spans="1:20">
      <c r="A290" s="76">
        <v>2344793</v>
      </c>
      <c r="B290" s="77" t="s">
        <v>1222</v>
      </c>
      <c r="C290" s="78"/>
      <c r="D290" s="79"/>
      <c r="E290" s="78"/>
      <c r="F290" s="78"/>
      <c r="G290" s="79"/>
      <c r="H290" s="79"/>
      <c r="I290" s="80"/>
      <c r="J290" s="79"/>
      <c r="K290" s="77"/>
      <c r="L290" s="81" t="s">
        <v>287</v>
      </c>
      <c r="M290" s="154"/>
      <c r="N290" s="154"/>
      <c r="O290" s="154"/>
      <c r="P290" s="154"/>
      <c r="Q290" s="98"/>
      <c r="R290" s="98"/>
      <c r="S290" s="156"/>
      <c r="T290" s="98"/>
    </row>
    <row r="291" spans="1:20">
      <c r="A291" s="76">
        <v>2345072</v>
      </c>
      <c r="B291" s="77" t="s">
        <v>1223</v>
      </c>
      <c r="C291" s="78"/>
      <c r="D291" s="79"/>
      <c r="E291" s="78"/>
      <c r="F291" s="78"/>
      <c r="G291" s="79"/>
      <c r="H291" s="79"/>
      <c r="I291" s="80"/>
      <c r="J291" s="79"/>
      <c r="K291" s="77"/>
      <c r="L291" s="81" t="s">
        <v>315</v>
      </c>
      <c r="M291" s="154"/>
      <c r="N291" s="154"/>
      <c r="O291" s="154"/>
      <c r="P291" s="154"/>
      <c r="Q291" s="98"/>
      <c r="R291" s="98"/>
      <c r="S291" s="156"/>
      <c r="T291" s="98"/>
    </row>
    <row r="292" spans="1:20">
      <c r="A292" s="76">
        <v>2345617</v>
      </c>
      <c r="B292" s="77" t="s">
        <v>1224</v>
      </c>
      <c r="C292" s="78"/>
      <c r="D292" s="79"/>
      <c r="E292" s="78"/>
      <c r="F292" s="78"/>
      <c r="G292" s="79"/>
      <c r="H292" s="79"/>
      <c r="I292" s="80"/>
      <c r="J292" s="79"/>
      <c r="K292" s="77"/>
      <c r="L292" s="81" t="s">
        <v>270</v>
      </c>
      <c r="M292" s="154"/>
      <c r="N292" s="154"/>
      <c r="O292" s="154"/>
      <c r="P292" s="154"/>
      <c r="Q292" s="98"/>
      <c r="R292" s="98"/>
      <c r="S292" s="156"/>
      <c r="T292" s="98"/>
    </row>
    <row r="293" spans="1:20">
      <c r="A293" s="76">
        <v>2346834</v>
      </c>
      <c r="B293" s="77" t="s">
        <v>1225</v>
      </c>
      <c r="C293" s="78"/>
      <c r="D293" s="79"/>
      <c r="E293" s="78"/>
      <c r="F293" s="78"/>
      <c r="G293" s="79"/>
      <c r="H293" s="79"/>
      <c r="I293" s="80"/>
      <c r="J293" s="79"/>
      <c r="K293" s="77"/>
      <c r="L293" s="81" t="s">
        <v>366</v>
      </c>
      <c r="M293" s="154"/>
      <c r="N293" s="154"/>
      <c r="O293" s="154"/>
      <c r="P293" s="154"/>
      <c r="Q293" s="98"/>
      <c r="R293" s="98"/>
      <c r="S293" s="156"/>
      <c r="T293" s="98"/>
    </row>
    <row r="294" spans="1:20">
      <c r="A294" s="76">
        <v>2346877</v>
      </c>
      <c r="B294" s="77" t="s">
        <v>1226</v>
      </c>
      <c r="C294" s="78"/>
      <c r="D294" s="79"/>
      <c r="E294" s="78"/>
      <c r="F294" s="78"/>
      <c r="G294" s="79"/>
      <c r="H294" s="79"/>
      <c r="I294" s="80"/>
      <c r="J294" s="79"/>
      <c r="K294" s="77"/>
      <c r="L294" s="81" t="s">
        <v>287</v>
      </c>
      <c r="M294" s="154"/>
      <c r="N294" s="154"/>
      <c r="O294" s="154"/>
      <c r="P294" s="154"/>
      <c r="Q294" s="98"/>
      <c r="R294" s="98"/>
      <c r="S294" s="156"/>
      <c r="T294" s="98"/>
    </row>
    <row r="295" spans="1:20">
      <c r="A295" s="76">
        <v>2346966</v>
      </c>
      <c r="B295" s="77" t="s">
        <v>1227</v>
      </c>
      <c r="C295" s="78"/>
      <c r="D295" s="79"/>
      <c r="E295" s="78"/>
      <c r="F295" s="78"/>
      <c r="G295" s="79"/>
      <c r="H295" s="79"/>
      <c r="I295" s="80"/>
      <c r="J295" s="79"/>
      <c r="K295" s="77"/>
      <c r="L295" s="81" t="s">
        <v>287</v>
      </c>
      <c r="M295" s="154"/>
      <c r="N295" s="154"/>
      <c r="O295" s="154"/>
      <c r="P295" s="154"/>
      <c r="Q295" s="98"/>
      <c r="R295" s="98"/>
      <c r="S295" s="156"/>
      <c r="T295" s="98"/>
    </row>
    <row r="296" spans="1:20">
      <c r="A296" s="76">
        <v>2347172</v>
      </c>
      <c r="B296" s="77" t="s">
        <v>1228</v>
      </c>
      <c r="C296" s="78"/>
      <c r="D296" s="79"/>
      <c r="E296" s="78"/>
      <c r="F296" s="78"/>
      <c r="G296" s="79"/>
      <c r="H296" s="79"/>
      <c r="I296" s="80"/>
      <c r="J296" s="79"/>
      <c r="K296" s="77"/>
      <c r="L296" s="81" t="s">
        <v>362</v>
      </c>
      <c r="M296" s="154"/>
      <c r="N296" s="154"/>
      <c r="O296" s="154"/>
      <c r="P296" s="154"/>
      <c r="Q296" s="98"/>
      <c r="R296" s="98"/>
      <c r="S296" s="156"/>
      <c r="T296" s="98"/>
    </row>
    <row r="297" spans="1:20">
      <c r="A297" s="76">
        <v>2347458</v>
      </c>
      <c r="B297" s="77" t="s">
        <v>1229</v>
      </c>
      <c r="C297" s="78"/>
      <c r="D297" s="79"/>
      <c r="E297" s="78"/>
      <c r="F297" s="78"/>
      <c r="G297" s="79"/>
      <c r="H297" s="79"/>
      <c r="I297" s="80"/>
      <c r="J297" s="79"/>
      <c r="K297" s="77"/>
      <c r="L297" s="81" t="s">
        <v>287</v>
      </c>
      <c r="M297" s="154"/>
      <c r="N297" s="154"/>
      <c r="O297" s="154"/>
      <c r="P297" s="154"/>
      <c r="Q297" s="98"/>
      <c r="R297" s="98"/>
      <c r="S297" s="156"/>
      <c r="T297" s="98"/>
    </row>
    <row r="298" spans="1:20">
      <c r="A298" s="76">
        <v>2348861</v>
      </c>
      <c r="B298" s="77" t="s">
        <v>1230</v>
      </c>
      <c r="C298" s="78"/>
      <c r="D298" s="79"/>
      <c r="E298" s="78"/>
      <c r="F298" s="78"/>
      <c r="G298" s="79"/>
      <c r="H298" s="79"/>
      <c r="I298" s="80"/>
      <c r="J298" s="79"/>
      <c r="K298" s="77"/>
      <c r="L298" s="81" t="s">
        <v>9275</v>
      </c>
      <c r="M298" s="154"/>
      <c r="N298" s="154"/>
      <c r="O298" s="154"/>
      <c r="P298" s="154"/>
      <c r="Q298" s="98"/>
      <c r="R298" s="98"/>
      <c r="S298" s="156"/>
      <c r="T298" s="98"/>
    </row>
    <row r="299" spans="1:20">
      <c r="A299" s="76">
        <v>2352206</v>
      </c>
      <c r="B299" s="77" t="s">
        <v>1231</v>
      </c>
      <c r="C299" s="78"/>
      <c r="D299" s="79"/>
      <c r="E299" s="78"/>
      <c r="F299" s="78"/>
      <c r="G299" s="79"/>
      <c r="H299" s="79"/>
      <c r="I299" s="80"/>
      <c r="J299" s="79"/>
      <c r="K299" s="77"/>
      <c r="L299" s="81" t="s">
        <v>207</v>
      </c>
      <c r="M299" s="154"/>
      <c r="N299" s="154"/>
      <c r="O299" s="154"/>
      <c r="P299" s="154"/>
      <c r="Q299" s="98"/>
      <c r="R299" s="98"/>
      <c r="S299" s="156"/>
      <c r="T299" s="98"/>
    </row>
    <row r="300" spans="1:20">
      <c r="A300" s="76">
        <v>2381702</v>
      </c>
      <c r="B300" s="77" t="s">
        <v>1232</v>
      </c>
      <c r="C300" s="78"/>
      <c r="D300" s="79"/>
      <c r="E300" s="78"/>
      <c r="F300" s="78"/>
      <c r="G300" s="79"/>
      <c r="H300" s="79"/>
      <c r="I300" s="80"/>
      <c r="J300" s="79"/>
      <c r="K300" s="77"/>
      <c r="L300" s="81" t="s">
        <v>388</v>
      </c>
      <c r="M300" s="154"/>
      <c r="N300" s="154"/>
      <c r="O300" s="154"/>
      <c r="P300" s="154"/>
      <c r="Q300" s="98"/>
      <c r="R300" s="98"/>
      <c r="S300" s="156"/>
      <c r="T300" s="98"/>
    </row>
    <row r="301" spans="1:20">
      <c r="A301" s="76">
        <v>2438348</v>
      </c>
      <c r="B301" s="77" t="s">
        <v>1233</v>
      </c>
      <c r="C301" s="78"/>
      <c r="D301" s="79"/>
      <c r="E301" s="78"/>
      <c r="F301" s="78"/>
      <c r="G301" s="79"/>
      <c r="H301" s="79"/>
      <c r="I301" s="80"/>
      <c r="J301" s="79"/>
      <c r="K301" s="77"/>
      <c r="L301" s="81" t="s">
        <v>315</v>
      </c>
      <c r="M301" s="154"/>
      <c r="N301" s="154"/>
      <c r="O301" s="154"/>
      <c r="P301" s="154"/>
      <c r="Q301" s="98"/>
      <c r="R301" s="98"/>
      <c r="S301" s="156"/>
      <c r="T301" s="98"/>
    </row>
    <row r="302" spans="1:20">
      <c r="A302" s="76">
        <v>2454114</v>
      </c>
      <c r="B302" s="77" t="s">
        <v>1234</v>
      </c>
      <c r="C302" s="78"/>
      <c r="D302" s="79"/>
      <c r="E302" s="78"/>
      <c r="F302" s="78"/>
      <c r="G302" s="79"/>
      <c r="H302" s="79"/>
      <c r="I302" s="80"/>
      <c r="J302" s="79"/>
      <c r="K302" s="77"/>
      <c r="L302" s="81" t="s">
        <v>33</v>
      </c>
      <c r="M302" s="154"/>
      <c r="N302" s="154"/>
      <c r="O302" s="154"/>
      <c r="P302" s="154"/>
      <c r="Q302" s="98"/>
      <c r="R302" s="98"/>
      <c r="S302" s="156"/>
      <c r="T302" s="98"/>
    </row>
    <row r="303" spans="1:20">
      <c r="A303" s="76">
        <v>2454122</v>
      </c>
      <c r="B303" s="77" t="s">
        <v>1235</v>
      </c>
      <c r="C303" s="78"/>
      <c r="D303" s="79"/>
      <c r="E303" s="78"/>
      <c r="F303" s="78"/>
      <c r="G303" s="79"/>
      <c r="H303" s="79"/>
      <c r="I303" s="80"/>
      <c r="J303" s="79"/>
      <c r="K303" s="77"/>
      <c r="L303" s="81" t="s">
        <v>9225</v>
      </c>
      <c r="M303" s="154"/>
      <c r="N303" s="154"/>
      <c r="O303" s="154"/>
      <c r="P303" s="154"/>
      <c r="Q303" s="98"/>
      <c r="R303" s="98"/>
      <c r="S303" s="156"/>
      <c r="T303" s="98"/>
    </row>
    <row r="304" spans="1:20">
      <c r="A304" s="76">
        <v>2454149</v>
      </c>
      <c r="B304" s="77" t="s">
        <v>1236</v>
      </c>
      <c r="C304" s="78"/>
      <c r="D304" s="79"/>
      <c r="E304" s="78"/>
      <c r="F304" s="78"/>
      <c r="G304" s="79"/>
      <c r="H304" s="79"/>
      <c r="I304" s="80"/>
      <c r="J304" s="79"/>
      <c r="K304" s="77"/>
      <c r="L304" s="81" t="s">
        <v>355</v>
      </c>
      <c r="M304" s="154"/>
      <c r="N304" s="154"/>
      <c r="O304" s="154"/>
      <c r="P304" s="154"/>
      <c r="Q304" s="98"/>
      <c r="R304" s="98"/>
      <c r="S304" s="156"/>
      <c r="T304" s="98"/>
    </row>
    <row r="305" spans="1:20">
      <c r="A305" s="76">
        <v>2454157</v>
      </c>
      <c r="B305" s="77" t="s">
        <v>1237</v>
      </c>
      <c r="C305" s="78"/>
      <c r="D305" s="79"/>
      <c r="E305" s="78"/>
      <c r="F305" s="78"/>
      <c r="G305" s="79"/>
      <c r="H305" s="79"/>
      <c r="I305" s="80"/>
      <c r="J305" s="79"/>
      <c r="K305" s="77"/>
      <c r="L305" s="81" t="s">
        <v>9225</v>
      </c>
      <c r="M305" s="154"/>
      <c r="N305" s="154"/>
      <c r="O305" s="154"/>
      <c r="P305" s="154"/>
      <c r="Q305" s="98"/>
      <c r="R305" s="98"/>
      <c r="S305" s="156"/>
      <c r="T305" s="98"/>
    </row>
    <row r="306" spans="1:20">
      <c r="A306" s="76">
        <v>2454181</v>
      </c>
      <c r="B306" s="77" t="s">
        <v>1238</v>
      </c>
      <c r="C306" s="78"/>
      <c r="D306" s="79"/>
      <c r="E306" s="78"/>
      <c r="F306" s="78"/>
      <c r="G306" s="79"/>
      <c r="H306" s="79"/>
      <c r="I306" s="80"/>
      <c r="J306" s="79"/>
      <c r="K306" s="77"/>
      <c r="L306" s="81" t="s">
        <v>405</v>
      </c>
      <c r="M306" s="154"/>
      <c r="N306" s="154"/>
      <c r="O306" s="154"/>
      <c r="P306" s="154"/>
      <c r="Q306" s="98"/>
      <c r="R306" s="98"/>
      <c r="S306" s="156"/>
      <c r="T306" s="98"/>
    </row>
    <row r="307" spans="1:20">
      <c r="A307" s="76">
        <v>2463709</v>
      </c>
      <c r="B307" s="77" t="s">
        <v>1239</v>
      </c>
      <c r="C307" s="78"/>
      <c r="D307" s="79"/>
      <c r="E307" s="78"/>
      <c r="F307" s="78"/>
      <c r="G307" s="79"/>
      <c r="H307" s="79"/>
      <c r="I307" s="80"/>
      <c r="J307" s="79"/>
      <c r="K307" s="77"/>
      <c r="L307" s="81" t="s">
        <v>368</v>
      </c>
      <c r="M307" s="154"/>
      <c r="N307" s="154"/>
      <c r="O307" s="154"/>
      <c r="P307" s="154"/>
      <c r="Q307" s="98"/>
      <c r="R307" s="98"/>
      <c r="S307" s="156"/>
      <c r="T307" s="98"/>
    </row>
    <row r="308" spans="1:20">
      <c r="A308" s="76">
        <v>2463717</v>
      </c>
      <c r="B308" s="77" t="s">
        <v>1240</v>
      </c>
      <c r="C308" s="78"/>
      <c r="D308" s="79"/>
      <c r="E308" s="78"/>
      <c r="F308" s="78"/>
      <c r="G308" s="79"/>
      <c r="H308" s="79"/>
      <c r="I308" s="80"/>
      <c r="J308" s="79"/>
      <c r="K308" s="77"/>
      <c r="L308" s="81" t="s">
        <v>119</v>
      </c>
      <c r="M308" s="154"/>
      <c r="N308" s="154"/>
      <c r="O308" s="154"/>
      <c r="P308" s="154"/>
      <c r="Q308" s="98"/>
      <c r="R308" s="98"/>
      <c r="S308" s="156"/>
      <c r="T308" s="98"/>
    </row>
    <row r="309" spans="1:20">
      <c r="A309" s="76">
        <v>2467151</v>
      </c>
      <c r="B309" s="77" t="s">
        <v>1241</v>
      </c>
      <c r="C309" s="78"/>
      <c r="D309" s="79"/>
      <c r="E309" s="78"/>
      <c r="F309" s="78"/>
      <c r="G309" s="79"/>
      <c r="H309" s="79"/>
      <c r="I309" s="80"/>
      <c r="J309" s="79"/>
      <c r="K309" s="77"/>
      <c r="L309" s="81" t="s">
        <v>287</v>
      </c>
      <c r="M309" s="154"/>
      <c r="N309" s="154"/>
      <c r="O309" s="154"/>
      <c r="P309" s="154"/>
      <c r="Q309" s="98"/>
      <c r="R309" s="98"/>
      <c r="S309" s="156"/>
      <c r="T309" s="98"/>
    </row>
    <row r="310" spans="1:20">
      <c r="A310" s="76">
        <v>2482061</v>
      </c>
      <c r="B310" s="77" t="s">
        <v>1242</v>
      </c>
      <c r="C310" s="78"/>
      <c r="D310" s="79"/>
      <c r="E310" s="78"/>
      <c r="F310" s="78"/>
      <c r="G310" s="79"/>
      <c r="H310" s="79"/>
      <c r="I310" s="80"/>
      <c r="J310" s="79"/>
      <c r="K310" s="77"/>
      <c r="L310" s="81" t="s">
        <v>362</v>
      </c>
      <c r="M310" s="154"/>
      <c r="N310" s="154"/>
      <c r="O310" s="154"/>
      <c r="P310" s="154"/>
      <c r="Q310" s="98"/>
      <c r="R310" s="98"/>
      <c r="S310" s="156"/>
      <c r="T310" s="98"/>
    </row>
    <row r="311" spans="1:20">
      <c r="A311" s="76">
        <v>2487594</v>
      </c>
      <c r="B311" s="77" t="s">
        <v>1243</v>
      </c>
      <c r="C311" s="78"/>
      <c r="D311" s="79"/>
      <c r="E311" s="78"/>
      <c r="F311" s="78"/>
      <c r="G311" s="79"/>
      <c r="H311" s="79"/>
      <c r="I311" s="80"/>
      <c r="J311" s="79"/>
      <c r="K311" s="77"/>
      <c r="L311" s="81" t="s">
        <v>9239</v>
      </c>
      <c r="M311" s="154"/>
      <c r="N311" s="154"/>
      <c r="O311" s="154"/>
      <c r="P311" s="154"/>
      <c r="Q311" s="98"/>
      <c r="R311" s="98"/>
      <c r="S311" s="156"/>
      <c r="T311" s="98"/>
    </row>
    <row r="312" spans="1:20">
      <c r="A312" s="76">
        <v>2500442</v>
      </c>
      <c r="B312" s="77" t="s">
        <v>1244</v>
      </c>
      <c r="C312" s="78"/>
      <c r="D312" s="79"/>
      <c r="E312" s="78"/>
      <c r="F312" s="78"/>
      <c r="G312" s="79"/>
      <c r="H312" s="79"/>
      <c r="I312" s="80"/>
      <c r="J312" s="79"/>
      <c r="K312" s="77"/>
      <c r="L312" s="81" t="s">
        <v>287</v>
      </c>
      <c r="M312" s="154"/>
      <c r="N312" s="154"/>
      <c r="O312" s="154"/>
      <c r="P312" s="154"/>
      <c r="Q312" s="98"/>
      <c r="R312" s="98"/>
      <c r="S312" s="156"/>
      <c r="T312" s="98"/>
    </row>
    <row r="313" spans="1:20">
      <c r="A313" s="76">
        <v>2500752</v>
      </c>
      <c r="B313" s="77" t="s">
        <v>1245</v>
      </c>
      <c r="C313" s="78"/>
      <c r="D313" s="79"/>
      <c r="E313" s="78"/>
      <c r="F313" s="78"/>
      <c r="G313" s="79"/>
      <c r="H313" s="79"/>
      <c r="I313" s="80"/>
      <c r="J313" s="79"/>
      <c r="K313" s="77"/>
      <c r="L313" s="81" t="s">
        <v>125</v>
      </c>
      <c r="M313" s="154"/>
      <c r="N313" s="154"/>
      <c r="O313" s="154"/>
      <c r="P313" s="154"/>
      <c r="Q313" s="98"/>
      <c r="R313" s="98"/>
      <c r="S313" s="156"/>
      <c r="T313" s="98"/>
    </row>
    <row r="314" spans="1:20">
      <c r="A314" s="76">
        <v>2502623</v>
      </c>
      <c r="B314" s="77" t="s">
        <v>1246</v>
      </c>
      <c r="C314" s="78"/>
      <c r="D314" s="79"/>
      <c r="E314" s="78"/>
      <c r="F314" s="78"/>
      <c r="G314" s="79"/>
      <c r="H314" s="79"/>
      <c r="I314" s="80"/>
      <c r="J314" s="79"/>
      <c r="K314" s="77"/>
      <c r="L314" s="81" t="s">
        <v>362</v>
      </c>
      <c r="M314" s="154"/>
      <c r="N314" s="154"/>
      <c r="O314" s="154"/>
      <c r="P314" s="154"/>
      <c r="Q314" s="98"/>
      <c r="R314" s="98"/>
      <c r="S314" s="156"/>
      <c r="T314" s="98"/>
    </row>
    <row r="315" spans="1:20">
      <c r="A315" s="76">
        <v>2506084</v>
      </c>
      <c r="B315" s="77" t="s">
        <v>1247</v>
      </c>
      <c r="C315" s="78"/>
      <c r="D315" s="79"/>
      <c r="E315" s="78"/>
      <c r="F315" s="78"/>
      <c r="G315" s="79"/>
      <c r="H315" s="79"/>
      <c r="I315" s="80"/>
      <c r="J315" s="79"/>
      <c r="K315" s="77"/>
      <c r="L315" s="81" t="s">
        <v>9216</v>
      </c>
      <c r="M315" s="154"/>
      <c r="N315" s="154"/>
      <c r="O315" s="154"/>
      <c r="P315" s="154"/>
      <c r="Q315" s="98"/>
      <c r="R315" s="98"/>
      <c r="S315" s="156"/>
      <c r="T315" s="98"/>
    </row>
    <row r="316" spans="1:20">
      <c r="A316" s="76">
        <v>2526778</v>
      </c>
      <c r="B316" s="77" t="s">
        <v>1248</v>
      </c>
      <c r="C316" s="78"/>
      <c r="D316" s="79"/>
      <c r="E316" s="78"/>
      <c r="F316" s="78"/>
      <c r="G316" s="79"/>
      <c r="H316" s="79"/>
      <c r="I316" s="80"/>
      <c r="J316" s="79"/>
      <c r="K316" s="77"/>
      <c r="L316" s="81" t="s">
        <v>364</v>
      </c>
      <c r="M316" s="154"/>
      <c r="N316" s="154"/>
      <c r="O316" s="154"/>
      <c r="P316" s="154"/>
      <c r="Q316" s="98"/>
      <c r="R316" s="98"/>
      <c r="S316" s="156"/>
      <c r="T316" s="98"/>
    </row>
    <row r="317" spans="1:20">
      <c r="A317" s="76">
        <v>2527812</v>
      </c>
      <c r="B317" s="77" t="s">
        <v>1249</v>
      </c>
      <c r="C317" s="78"/>
      <c r="D317" s="79"/>
      <c r="E317" s="78"/>
      <c r="F317" s="78"/>
      <c r="G317" s="79"/>
      <c r="H317" s="79"/>
      <c r="I317" s="80"/>
      <c r="J317" s="79"/>
      <c r="K317" s="77"/>
      <c r="L317" s="81" t="s">
        <v>353</v>
      </c>
      <c r="M317" s="154"/>
      <c r="N317" s="154"/>
      <c r="O317" s="154"/>
      <c r="P317" s="154"/>
      <c r="Q317" s="98"/>
      <c r="R317" s="98"/>
      <c r="S317" s="156"/>
      <c r="T317" s="98"/>
    </row>
    <row r="318" spans="1:20">
      <c r="A318" s="76">
        <v>2528231</v>
      </c>
      <c r="B318" s="77" t="s">
        <v>1250</v>
      </c>
      <c r="C318" s="78"/>
      <c r="D318" s="79"/>
      <c r="E318" s="78"/>
      <c r="F318" s="78"/>
      <c r="G318" s="79"/>
      <c r="H318" s="79"/>
      <c r="I318" s="80"/>
      <c r="J318" s="79"/>
      <c r="K318" s="77"/>
      <c r="L318" s="81" t="s">
        <v>9276</v>
      </c>
      <c r="M318" s="154"/>
      <c r="N318" s="154"/>
      <c r="O318" s="154"/>
      <c r="P318" s="154"/>
      <c r="Q318" s="98"/>
      <c r="R318" s="98"/>
      <c r="S318" s="156"/>
      <c r="T318" s="98"/>
    </row>
    <row r="319" spans="1:20">
      <c r="A319" s="76">
        <v>2528797</v>
      </c>
      <c r="B319" s="77" t="s">
        <v>1251</v>
      </c>
      <c r="C319" s="78"/>
      <c r="D319" s="79"/>
      <c r="E319" s="78"/>
      <c r="F319" s="78"/>
      <c r="G319" s="79"/>
      <c r="H319" s="79"/>
      <c r="I319" s="80"/>
      <c r="J319" s="79"/>
      <c r="K319" s="77"/>
      <c r="L319" s="81" t="s">
        <v>101</v>
      </c>
      <c r="M319" s="154"/>
      <c r="N319" s="154"/>
      <c r="O319" s="154"/>
      <c r="P319" s="154"/>
      <c r="Q319" s="98"/>
      <c r="R319" s="98"/>
      <c r="S319" s="156"/>
      <c r="T319" s="98"/>
    </row>
    <row r="320" spans="1:20">
      <c r="A320" s="76">
        <v>2529831</v>
      </c>
      <c r="B320" s="77" t="s">
        <v>1252</v>
      </c>
      <c r="C320" s="78"/>
      <c r="D320" s="79"/>
      <c r="E320" s="78"/>
      <c r="F320" s="78"/>
      <c r="G320" s="79"/>
      <c r="H320" s="79"/>
      <c r="I320" s="80"/>
      <c r="J320" s="79"/>
      <c r="K320" s="77"/>
      <c r="L320" s="81" t="s">
        <v>287</v>
      </c>
      <c r="M320" s="154"/>
      <c r="N320" s="154"/>
      <c r="O320" s="154"/>
      <c r="P320" s="154"/>
      <c r="Q320" s="98"/>
      <c r="R320" s="98"/>
      <c r="S320" s="156"/>
      <c r="T320" s="98"/>
    </row>
    <row r="321" spans="1:20">
      <c r="A321" s="76">
        <v>2542072</v>
      </c>
      <c r="B321" s="77" t="s">
        <v>1253</v>
      </c>
      <c r="C321" s="78"/>
      <c r="D321" s="79"/>
      <c r="E321" s="78"/>
      <c r="F321" s="78"/>
      <c r="G321" s="79"/>
      <c r="H321" s="79"/>
      <c r="I321" s="80"/>
      <c r="J321" s="79"/>
      <c r="K321" s="77"/>
      <c r="L321" s="81" t="s">
        <v>315</v>
      </c>
      <c r="M321" s="154"/>
      <c r="N321" s="154"/>
      <c r="O321" s="154"/>
      <c r="P321" s="154"/>
      <c r="Q321" s="98"/>
      <c r="R321" s="98"/>
      <c r="S321" s="156"/>
      <c r="T321" s="98"/>
    </row>
    <row r="322" spans="1:20">
      <c r="A322" s="76">
        <v>2552302</v>
      </c>
      <c r="B322" s="77" t="s">
        <v>1254</v>
      </c>
      <c r="C322" s="78"/>
      <c r="D322" s="79"/>
      <c r="E322" s="78"/>
      <c r="F322" s="78"/>
      <c r="G322" s="79"/>
      <c r="H322" s="79"/>
      <c r="I322" s="80"/>
      <c r="J322" s="79"/>
      <c r="K322" s="77"/>
      <c r="L322" s="81" t="s">
        <v>364</v>
      </c>
      <c r="M322" s="154"/>
      <c r="N322" s="154"/>
      <c r="O322" s="154"/>
      <c r="P322" s="154"/>
      <c r="Q322" s="98"/>
      <c r="R322" s="98"/>
      <c r="S322" s="156"/>
      <c r="T322" s="98"/>
    </row>
    <row r="323" spans="1:20">
      <c r="A323" s="76">
        <v>2563258</v>
      </c>
      <c r="B323" s="77" t="s">
        <v>1255</v>
      </c>
      <c r="C323" s="78"/>
      <c r="D323" s="79"/>
      <c r="E323" s="78"/>
      <c r="F323" s="78"/>
      <c r="G323" s="79"/>
      <c r="H323" s="79"/>
      <c r="I323" s="80"/>
      <c r="J323" s="79"/>
      <c r="K323" s="77"/>
      <c r="L323" s="81" t="s">
        <v>315</v>
      </c>
      <c r="M323" s="154"/>
      <c r="N323" s="154"/>
      <c r="O323" s="154"/>
      <c r="P323" s="154"/>
      <c r="Q323" s="98"/>
      <c r="R323" s="98"/>
      <c r="S323" s="156"/>
      <c r="T323" s="98"/>
    </row>
    <row r="324" spans="1:20">
      <c r="A324" s="76">
        <v>2590549</v>
      </c>
      <c r="B324" s="77" t="s">
        <v>1256</v>
      </c>
      <c r="C324" s="78"/>
      <c r="D324" s="79"/>
      <c r="E324" s="78"/>
      <c r="F324" s="78"/>
      <c r="G324" s="79"/>
      <c r="H324" s="79"/>
      <c r="I324" s="80"/>
      <c r="J324" s="79"/>
      <c r="K324" s="77"/>
      <c r="L324" s="81" t="s">
        <v>315</v>
      </c>
      <c r="M324" s="154"/>
      <c r="N324" s="154"/>
      <c r="O324" s="154"/>
      <c r="P324" s="154"/>
      <c r="Q324" s="98"/>
      <c r="R324" s="98"/>
      <c r="S324" s="156"/>
      <c r="T324" s="98"/>
    </row>
    <row r="325" spans="1:20">
      <c r="A325" s="76">
        <v>2649411</v>
      </c>
      <c r="B325" s="77" t="s">
        <v>1257</v>
      </c>
      <c r="C325" s="78"/>
      <c r="D325" s="79"/>
      <c r="E325" s="78"/>
      <c r="F325" s="78"/>
      <c r="G325" s="79"/>
      <c r="H325" s="79"/>
      <c r="I325" s="80"/>
      <c r="J325" s="79"/>
      <c r="K325" s="77"/>
      <c r="L325" s="81" t="s">
        <v>287</v>
      </c>
      <c r="M325" s="154"/>
      <c r="N325" s="154"/>
      <c r="O325" s="154"/>
      <c r="P325" s="154"/>
      <c r="Q325" s="98"/>
      <c r="R325" s="98"/>
      <c r="S325" s="156"/>
      <c r="T325" s="98"/>
    </row>
    <row r="326" spans="1:20">
      <c r="A326" s="76">
        <v>2658275</v>
      </c>
      <c r="B326" s="77" t="s">
        <v>1258</v>
      </c>
      <c r="C326" s="78"/>
      <c r="D326" s="79"/>
      <c r="E326" s="78"/>
      <c r="F326" s="78"/>
      <c r="G326" s="79"/>
      <c r="H326" s="79"/>
      <c r="I326" s="80"/>
      <c r="J326" s="79"/>
      <c r="K326" s="77"/>
      <c r="L326" s="81" t="s">
        <v>9277</v>
      </c>
      <c r="M326" s="154"/>
      <c r="N326" s="154"/>
      <c r="O326" s="154"/>
      <c r="P326" s="154"/>
      <c r="Q326" s="98"/>
      <c r="R326" s="98"/>
      <c r="S326" s="156"/>
      <c r="T326" s="98"/>
    </row>
    <row r="327" spans="1:20">
      <c r="A327" s="76">
        <v>2658283</v>
      </c>
      <c r="B327" s="77" t="s">
        <v>1259</v>
      </c>
      <c r="C327" s="78"/>
      <c r="D327" s="79"/>
      <c r="E327" s="78"/>
      <c r="F327" s="78"/>
      <c r="G327" s="79"/>
      <c r="H327" s="79"/>
      <c r="I327" s="80"/>
      <c r="J327" s="79"/>
      <c r="K327" s="77"/>
      <c r="L327" s="81" t="s">
        <v>355</v>
      </c>
      <c r="M327" s="154"/>
      <c r="N327" s="154"/>
      <c r="O327" s="154"/>
      <c r="P327" s="154"/>
      <c r="Q327" s="98"/>
      <c r="R327" s="98"/>
      <c r="S327" s="156"/>
      <c r="T327" s="98"/>
    </row>
    <row r="328" spans="1:20">
      <c r="A328" s="76">
        <v>2658291</v>
      </c>
      <c r="B328" s="77" t="s">
        <v>1260</v>
      </c>
      <c r="C328" s="78"/>
      <c r="D328" s="79"/>
      <c r="E328" s="78"/>
      <c r="F328" s="78"/>
      <c r="G328" s="79"/>
      <c r="H328" s="79"/>
      <c r="I328" s="80"/>
      <c r="J328" s="79"/>
      <c r="K328" s="77"/>
      <c r="L328" s="81" t="s">
        <v>101</v>
      </c>
      <c r="M328" s="154"/>
      <c r="N328" s="154"/>
      <c r="O328" s="154"/>
      <c r="P328" s="154"/>
      <c r="Q328" s="98"/>
      <c r="R328" s="98"/>
      <c r="S328" s="156"/>
      <c r="T328" s="98"/>
    </row>
    <row r="329" spans="1:20">
      <c r="A329" s="76">
        <v>2658313</v>
      </c>
      <c r="B329" s="77" t="s">
        <v>1261</v>
      </c>
      <c r="C329" s="78"/>
      <c r="D329" s="79"/>
      <c r="E329" s="78"/>
      <c r="F329" s="78"/>
      <c r="G329" s="79"/>
      <c r="H329" s="79"/>
      <c r="I329" s="80"/>
      <c r="J329" s="79"/>
      <c r="K329" s="77"/>
      <c r="L329" s="81" t="s">
        <v>96</v>
      </c>
      <c r="M329" s="154"/>
      <c r="N329" s="154"/>
      <c r="O329" s="154"/>
      <c r="P329" s="154"/>
      <c r="Q329" s="98"/>
      <c r="R329" s="98"/>
      <c r="S329" s="156"/>
      <c r="T329" s="98"/>
    </row>
    <row r="330" spans="1:20">
      <c r="A330" s="76">
        <v>2658321</v>
      </c>
      <c r="B330" s="77" t="s">
        <v>1262</v>
      </c>
      <c r="C330" s="78"/>
      <c r="D330" s="79"/>
      <c r="E330" s="78"/>
      <c r="F330" s="78"/>
      <c r="G330" s="79"/>
      <c r="H330" s="79"/>
      <c r="I330" s="80"/>
      <c r="J330" s="79"/>
      <c r="K330" s="77"/>
      <c r="L330" s="81" t="s">
        <v>353</v>
      </c>
      <c r="M330" s="154"/>
      <c r="N330" s="154"/>
      <c r="O330" s="154"/>
      <c r="P330" s="154"/>
      <c r="Q330" s="98"/>
      <c r="R330" s="98"/>
      <c r="S330" s="156"/>
      <c r="T330" s="98"/>
    </row>
    <row r="331" spans="1:20">
      <c r="A331" s="76">
        <v>2658356</v>
      </c>
      <c r="B331" s="77" t="s">
        <v>1263</v>
      </c>
      <c r="C331" s="78"/>
      <c r="D331" s="79"/>
      <c r="E331" s="78"/>
      <c r="F331" s="78"/>
      <c r="G331" s="79"/>
      <c r="H331" s="79"/>
      <c r="I331" s="80"/>
      <c r="J331" s="79"/>
      <c r="K331" s="77"/>
      <c r="L331" s="81" t="s">
        <v>315</v>
      </c>
      <c r="M331" s="154"/>
      <c r="N331" s="154"/>
      <c r="O331" s="154"/>
      <c r="P331" s="154"/>
      <c r="Q331" s="98"/>
      <c r="R331" s="98"/>
      <c r="S331" s="156"/>
      <c r="T331" s="98"/>
    </row>
    <row r="332" spans="1:20">
      <c r="A332" s="76">
        <v>2658429</v>
      </c>
      <c r="B332" s="77" t="s">
        <v>1264</v>
      </c>
      <c r="C332" s="78"/>
      <c r="D332" s="79"/>
      <c r="E332" s="78"/>
      <c r="F332" s="78"/>
      <c r="G332" s="79"/>
      <c r="H332" s="79"/>
      <c r="I332" s="80"/>
      <c r="J332" s="79"/>
      <c r="K332" s="77"/>
      <c r="L332" s="81" t="s">
        <v>9278</v>
      </c>
      <c r="M332" s="154"/>
      <c r="N332" s="154"/>
      <c r="O332" s="154"/>
      <c r="P332" s="154"/>
      <c r="Q332" s="98"/>
      <c r="R332" s="98"/>
      <c r="S332" s="156"/>
      <c r="T332" s="98"/>
    </row>
    <row r="333" spans="1:20">
      <c r="A333" s="76">
        <v>2658518</v>
      </c>
      <c r="B333" s="77" t="s">
        <v>1265</v>
      </c>
      <c r="C333" s="78"/>
      <c r="D333" s="79"/>
      <c r="E333" s="78"/>
      <c r="F333" s="78"/>
      <c r="G333" s="79"/>
      <c r="H333" s="79"/>
      <c r="I333" s="80"/>
      <c r="J333" s="79"/>
      <c r="K333" s="77"/>
      <c r="L333" s="81" t="s">
        <v>9238</v>
      </c>
      <c r="M333" s="154"/>
      <c r="N333" s="154"/>
      <c r="O333" s="154"/>
      <c r="P333" s="154"/>
      <c r="Q333" s="98"/>
      <c r="R333" s="98"/>
      <c r="S333" s="156"/>
      <c r="T333" s="98"/>
    </row>
    <row r="334" spans="1:20">
      <c r="A334" s="76">
        <v>2658534</v>
      </c>
      <c r="B334" s="77" t="s">
        <v>1266</v>
      </c>
      <c r="C334" s="78"/>
      <c r="D334" s="79"/>
      <c r="E334" s="78"/>
      <c r="F334" s="78"/>
      <c r="G334" s="79"/>
      <c r="H334" s="79"/>
      <c r="I334" s="80"/>
      <c r="J334" s="79"/>
      <c r="K334" s="77"/>
      <c r="L334" s="81" t="s">
        <v>9225</v>
      </c>
      <c r="M334" s="154"/>
      <c r="N334" s="154"/>
      <c r="O334" s="154"/>
      <c r="P334" s="154"/>
      <c r="Q334" s="98"/>
      <c r="R334" s="98"/>
      <c r="S334" s="156"/>
      <c r="T334" s="98"/>
    </row>
    <row r="335" spans="1:20">
      <c r="A335" s="76">
        <v>2658542</v>
      </c>
      <c r="B335" s="77" t="s">
        <v>1267</v>
      </c>
      <c r="C335" s="78"/>
      <c r="D335" s="79"/>
      <c r="E335" s="78"/>
      <c r="F335" s="78"/>
      <c r="G335" s="79"/>
      <c r="H335" s="79"/>
      <c r="I335" s="80"/>
      <c r="J335" s="79"/>
      <c r="K335" s="77"/>
      <c r="L335" s="81" t="s">
        <v>9269</v>
      </c>
      <c r="M335" s="154"/>
      <c r="N335" s="154"/>
      <c r="O335" s="154"/>
      <c r="P335" s="154"/>
      <c r="Q335" s="98"/>
      <c r="R335" s="98"/>
      <c r="S335" s="156"/>
      <c r="T335" s="98"/>
    </row>
    <row r="336" spans="1:20">
      <c r="A336" s="76">
        <v>2658577</v>
      </c>
      <c r="B336" s="77" t="s">
        <v>1268</v>
      </c>
      <c r="C336" s="78"/>
      <c r="D336" s="79"/>
      <c r="E336" s="78"/>
      <c r="F336" s="78"/>
      <c r="G336" s="79"/>
      <c r="H336" s="79"/>
      <c r="I336" s="80"/>
      <c r="J336" s="79"/>
      <c r="K336" s="77"/>
      <c r="L336" s="81" t="s">
        <v>315</v>
      </c>
      <c r="M336" s="154"/>
      <c r="N336" s="154"/>
      <c r="O336" s="154"/>
      <c r="P336" s="154"/>
      <c r="Q336" s="98"/>
      <c r="R336" s="98"/>
      <c r="S336" s="156"/>
      <c r="T336" s="98"/>
    </row>
    <row r="337" spans="1:20">
      <c r="A337" s="76">
        <v>2658585</v>
      </c>
      <c r="B337" s="77" t="s">
        <v>1269</v>
      </c>
      <c r="C337" s="78"/>
      <c r="D337" s="79"/>
      <c r="E337" s="78"/>
      <c r="F337" s="78"/>
      <c r="G337" s="79"/>
      <c r="H337" s="79"/>
      <c r="I337" s="80"/>
      <c r="J337" s="79"/>
      <c r="K337" s="77"/>
      <c r="L337" s="81" t="s">
        <v>357</v>
      </c>
      <c r="M337" s="154"/>
      <c r="N337" s="154"/>
      <c r="O337" s="154"/>
      <c r="P337" s="154"/>
      <c r="Q337" s="98"/>
      <c r="R337" s="98"/>
      <c r="S337" s="156"/>
      <c r="T337" s="98"/>
    </row>
    <row r="338" spans="1:20">
      <c r="A338" s="76">
        <v>2683725</v>
      </c>
      <c r="B338" s="77" t="s">
        <v>1270</v>
      </c>
      <c r="C338" s="78"/>
      <c r="D338" s="79"/>
      <c r="E338" s="78"/>
      <c r="F338" s="78"/>
      <c r="G338" s="79"/>
      <c r="H338" s="79"/>
      <c r="I338" s="80"/>
      <c r="J338" s="79"/>
      <c r="K338" s="77"/>
      <c r="L338" s="81" t="s">
        <v>9279</v>
      </c>
      <c r="M338" s="154"/>
      <c r="N338" s="154"/>
      <c r="O338" s="154"/>
      <c r="P338" s="154"/>
      <c r="Q338" s="98"/>
      <c r="R338" s="98"/>
      <c r="S338" s="156"/>
      <c r="T338" s="98"/>
    </row>
    <row r="339" spans="1:20">
      <c r="A339" s="76">
        <v>2684306</v>
      </c>
      <c r="B339" s="77" t="s">
        <v>1271</v>
      </c>
      <c r="C339" s="78"/>
      <c r="D339" s="79"/>
      <c r="E339" s="78"/>
      <c r="F339" s="78"/>
      <c r="G339" s="79"/>
      <c r="H339" s="79"/>
      <c r="I339" s="80"/>
      <c r="J339" s="79"/>
      <c r="K339" s="77"/>
      <c r="L339" s="81" t="s">
        <v>315</v>
      </c>
      <c r="M339" s="154"/>
      <c r="N339" s="154"/>
      <c r="O339" s="154"/>
      <c r="P339" s="154"/>
      <c r="Q339" s="98"/>
      <c r="R339" s="98"/>
      <c r="S339" s="156"/>
      <c r="T339" s="98"/>
    </row>
    <row r="340" spans="1:20">
      <c r="A340" s="76">
        <v>2696037</v>
      </c>
      <c r="B340" s="77" t="s">
        <v>1272</v>
      </c>
      <c r="C340" s="78"/>
      <c r="D340" s="79"/>
      <c r="E340" s="78"/>
      <c r="F340" s="78"/>
      <c r="G340" s="79"/>
      <c r="H340" s="79"/>
      <c r="I340" s="80"/>
      <c r="J340" s="79"/>
      <c r="K340" s="77"/>
      <c r="L340" s="81" t="s">
        <v>287</v>
      </c>
      <c r="M340" s="154"/>
      <c r="N340" s="154"/>
      <c r="O340" s="154"/>
      <c r="P340" s="154"/>
      <c r="Q340" s="98"/>
      <c r="R340" s="98"/>
      <c r="S340" s="156"/>
      <c r="T340" s="98"/>
    </row>
    <row r="341" spans="1:20">
      <c r="A341" s="76">
        <v>2698307</v>
      </c>
      <c r="B341" s="77" t="s">
        <v>1273</v>
      </c>
      <c r="C341" s="78"/>
      <c r="D341" s="79"/>
      <c r="E341" s="78"/>
      <c r="F341" s="78"/>
      <c r="G341" s="79"/>
      <c r="H341" s="79"/>
      <c r="I341" s="80"/>
      <c r="J341" s="79"/>
      <c r="K341" s="77"/>
      <c r="L341" s="81" t="s">
        <v>287</v>
      </c>
      <c r="M341" s="154"/>
      <c r="N341" s="154"/>
      <c r="O341" s="154"/>
      <c r="P341" s="154"/>
      <c r="Q341" s="98"/>
      <c r="R341" s="98"/>
      <c r="S341" s="156"/>
      <c r="T341" s="98"/>
    </row>
    <row r="342" spans="1:20">
      <c r="A342" s="76">
        <v>2700034</v>
      </c>
      <c r="B342" s="77" t="s">
        <v>1274</v>
      </c>
      <c r="C342" s="78"/>
      <c r="D342" s="79"/>
      <c r="E342" s="78"/>
      <c r="F342" s="78"/>
      <c r="G342" s="79"/>
      <c r="H342" s="79"/>
      <c r="I342" s="80"/>
      <c r="J342" s="79"/>
      <c r="K342" s="77"/>
      <c r="L342" s="81" t="s">
        <v>93</v>
      </c>
      <c r="M342" s="154"/>
      <c r="N342" s="154"/>
      <c r="O342" s="154"/>
      <c r="P342" s="154"/>
      <c r="Q342" s="98"/>
      <c r="R342" s="98"/>
      <c r="S342" s="156"/>
      <c r="T342" s="98"/>
    </row>
    <row r="343" spans="1:20">
      <c r="A343" s="76">
        <v>2708221</v>
      </c>
      <c r="B343" s="77" t="s">
        <v>1275</v>
      </c>
      <c r="C343" s="78"/>
      <c r="D343" s="79"/>
      <c r="E343" s="78"/>
      <c r="F343" s="78"/>
      <c r="G343" s="79"/>
      <c r="H343" s="79"/>
      <c r="I343" s="80"/>
      <c r="J343" s="79"/>
      <c r="K343" s="77"/>
      <c r="L343" s="81" t="s">
        <v>287</v>
      </c>
      <c r="M343" s="154"/>
      <c r="N343" s="154"/>
      <c r="O343" s="154"/>
      <c r="P343" s="154"/>
      <c r="Q343" s="98"/>
      <c r="R343" s="98"/>
      <c r="S343" s="156"/>
      <c r="T343" s="98"/>
    </row>
    <row r="344" spans="1:20">
      <c r="A344" s="76">
        <v>2731606</v>
      </c>
      <c r="B344" s="77" t="s">
        <v>1276</v>
      </c>
      <c r="C344" s="78"/>
      <c r="D344" s="79"/>
      <c r="E344" s="78"/>
      <c r="F344" s="78"/>
      <c r="G344" s="79"/>
      <c r="H344" s="79"/>
      <c r="I344" s="80"/>
      <c r="J344" s="79"/>
      <c r="K344" s="77"/>
      <c r="L344" s="81" t="s">
        <v>9274</v>
      </c>
      <c r="M344" s="154"/>
      <c r="N344" s="154"/>
      <c r="O344" s="154"/>
      <c r="P344" s="154"/>
      <c r="Q344" s="98"/>
      <c r="R344" s="98"/>
      <c r="S344" s="156"/>
      <c r="T344" s="98"/>
    </row>
    <row r="345" spans="1:20">
      <c r="A345" s="76">
        <v>2733625</v>
      </c>
      <c r="B345" s="77" t="s">
        <v>1277</v>
      </c>
      <c r="C345" s="78"/>
      <c r="D345" s="79"/>
      <c r="E345" s="78"/>
      <c r="F345" s="78"/>
      <c r="G345" s="79"/>
      <c r="H345" s="79"/>
      <c r="I345" s="80"/>
      <c r="J345" s="79"/>
      <c r="K345" s="77"/>
      <c r="L345" s="81" t="s">
        <v>9280</v>
      </c>
      <c r="M345" s="154"/>
      <c r="N345" s="154"/>
      <c r="O345" s="154"/>
      <c r="P345" s="154"/>
      <c r="Q345" s="98"/>
      <c r="R345" s="98"/>
      <c r="S345" s="156"/>
      <c r="T345" s="98"/>
    </row>
    <row r="346" spans="1:20">
      <c r="A346" s="76">
        <v>2743795</v>
      </c>
      <c r="B346" s="77" t="s">
        <v>1278</v>
      </c>
      <c r="C346" s="78"/>
      <c r="D346" s="79"/>
      <c r="E346" s="78"/>
      <c r="F346" s="78"/>
      <c r="G346" s="79"/>
      <c r="H346" s="79"/>
      <c r="I346" s="80"/>
      <c r="J346" s="79"/>
      <c r="K346" s="77"/>
      <c r="L346" s="81" t="s">
        <v>287</v>
      </c>
      <c r="M346" s="154"/>
      <c r="N346" s="154"/>
      <c r="O346" s="154"/>
      <c r="P346" s="154"/>
      <c r="Q346" s="98"/>
      <c r="R346" s="98"/>
      <c r="S346" s="156"/>
      <c r="T346" s="98"/>
    </row>
    <row r="347" spans="1:20">
      <c r="A347" s="76">
        <v>2762277</v>
      </c>
      <c r="B347" s="77" t="s">
        <v>1279</v>
      </c>
      <c r="C347" s="78"/>
      <c r="D347" s="79"/>
      <c r="E347" s="78"/>
      <c r="F347" s="78"/>
      <c r="G347" s="79"/>
      <c r="H347" s="79"/>
      <c r="I347" s="80"/>
      <c r="J347" s="79"/>
      <c r="K347" s="77"/>
      <c r="L347" s="81" t="s">
        <v>362</v>
      </c>
      <c r="M347" s="154"/>
      <c r="N347" s="154"/>
      <c r="O347" s="154"/>
      <c r="P347" s="154"/>
      <c r="Q347" s="98"/>
      <c r="R347" s="98"/>
      <c r="S347" s="156"/>
      <c r="T347" s="98"/>
    </row>
    <row r="348" spans="1:20">
      <c r="A348" s="76">
        <v>2762307</v>
      </c>
      <c r="B348" s="77" t="s">
        <v>1280</v>
      </c>
      <c r="C348" s="78"/>
      <c r="D348" s="79"/>
      <c r="E348" s="78"/>
      <c r="F348" s="78"/>
      <c r="G348" s="79"/>
      <c r="H348" s="79"/>
      <c r="I348" s="80"/>
      <c r="J348" s="79"/>
      <c r="K348" s="77"/>
      <c r="L348" s="81" t="s">
        <v>362</v>
      </c>
      <c r="M348" s="154"/>
      <c r="N348" s="154"/>
      <c r="O348" s="154"/>
      <c r="P348" s="154"/>
      <c r="Q348" s="98"/>
      <c r="R348" s="98"/>
      <c r="S348" s="156"/>
      <c r="T348" s="98"/>
    </row>
    <row r="349" spans="1:20">
      <c r="A349" s="76">
        <v>2767503</v>
      </c>
      <c r="B349" s="77" t="s">
        <v>1281</v>
      </c>
      <c r="C349" s="78"/>
      <c r="D349" s="79"/>
      <c r="E349" s="78"/>
      <c r="F349" s="78"/>
      <c r="G349" s="79"/>
      <c r="H349" s="79"/>
      <c r="I349" s="80"/>
      <c r="J349" s="79"/>
      <c r="K349" s="77"/>
      <c r="L349" s="81" t="s">
        <v>287</v>
      </c>
      <c r="M349" s="154"/>
      <c r="N349" s="154"/>
      <c r="O349" s="154"/>
      <c r="P349" s="154"/>
      <c r="Q349" s="98"/>
      <c r="R349" s="98"/>
      <c r="S349" s="156"/>
      <c r="T349" s="98"/>
    </row>
    <row r="350" spans="1:20">
      <c r="A350" s="76">
        <v>2768585</v>
      </c>
      <c r="B350" s="77" t="s">
        <v>1282</v>
      </c>
      <c r="C350" s="78"/>
      <c r="D350" s="79"/>
      <c r="E350" s="78"/>
      <c r="F350" s="78"/>
      <c r="G350" s="79"/>
      <c r="H350" s="79"/>
      <c r="I350" s="80"/>
      <c r="J350" s="79"/>
      <c r="K350" s="77"/>
      <c r="L350" s="81" t="s">
        <v>9281</v>
      </c>
      <c r="M350" s="154"/>
      <c r="N350" s="154"/>
      <c r="O350" s="154"/>
      <c r="P350" s="154"/>
      <c r="Q350" s="98"/>
      <c r="R350" s="98"/>
      <c r="S350" s="156"/>
      <c r="T350" s="98"/>
    </row>
    <row r="351" spans="1:20">
      <c r="A351" s="76">
        <v>2782766</v>
      </c>
      <c r="B351" s="77" t="s">
        <v>1283</v>
      </c>
      <c r="C351" s="78"/>
      <c r="D351" s="79"/>
      <c r="E351" s="78"/>
      <c r="F351" s="78"/>
      <c r="G351" s="79"/>
      <c r="H351" s="79"/>
      <c r="I351" s="80"/>
      <c r="J351" s="79"/>
      <c r="K351" s="77"/>
      <c r="L351" s="81" t="s">
        <v>9282</v>
      </c>
      <c r="M351" s="154"/>
      <c r="N351" s="154"/>
      <c r="O351" s="154"/>
      <c r="P351" s="154"/>
      <c r="Q351" s="98"/>
      <c r="R351" s="98"/>
      <c r="S351" s="156"/>
      <c r="T351" s="98"/>
    </row>
    <row r="352" spans="1:20">
      <c r="A352" s="76">
        <v>2782774</v>
      </c>
      <c r="B352" s="77" t="s">
        <v>1284</v>
      </c>
      <c r="C352" s="78"/>
      <c r="D352" s="79"/>
      <c r="E352" s="78"/>
      <c r="F352" s="78"/>
      <c r="G352" s="79"/>
      <c r="H352" s="79"/>
      <c r="I352" s="80"/>
      <c r="J352" s="79"/>
      <c r="K352" s="77"/>
      <c r="L352" s="81" t="s">
        <v>355</v>
      </c>
      <c r="M352" s="154"/>
      <c r="N352" s="154"/>
      <c r="O352" s="154"/>
      <c r="P352" s="154"/>
      <c r="Q352" s="98"/>
      <c r="R352" s="98"/>
      <c r="S352" s="156"/>
      <c r="T352" s="98"/>
    </row>
    <row r="353" spans="1:20">
      <c r="A353" s="76">
        <v>2782782</v>
      </c>
      <c r="B353" s="77" t="s">
        <v>1285</v>
      </c>
      <c r="C353" s="78"/>
      <c r="D353" s="79"/>
      <c r="E353" s="78"/>
      <c r="F353" s="78"/>
      <c r="G353" s="79"/>
      <c r="H353" s="79"/>
      <c r="I353" s="80"/>
      <c r="J353" s="79"/>
      <c r="K353" s="77"/>
      <c r="L353" s="81" t="s">
        <v>366</v>
      </c>
      <c r="M353" s="154"/>
      <c r="N353" s="154"/>
      <c r="O353" s="154"/>
      <c r="P353" s="154"/>
      <c r="Q353" s="98"/>
      <c r="R353" s="98"/>
      <c r="S353" s="156"/>
      <c r="T353" s="98"/>
    </row>
    <row r="354" spans="1:20">
      <c r="A354" s="76">
        <v>2782804</v>
      </c>
      <c r="B354" s="77" t="s">
        <v>1286</v>
      </c>
      <c r="C354" s="78"/>
      <c r="D354" s="79"/>
      <c r="E354" s="78"/>
      <c r="F354" s="78"/>
      <c r="G354" s="79"/>
      <c r="H354" s="79"/>
      <c r="I354" s="80"/>
      <c r="J354" s="79"/>
      <c r="K354" s="77"/>
      <c r="L354" s="81" t="s">
        <v>362</v>
      </c>
      <c r="M354" s="154"/>
      <c r="N354" s="154"/>
      <c r="O354" s="154"/>
      <c r="P354" s="154"/>
      <c r="Q354" s="98"/>
      <c r="R354" s="98"/>
      <c r="S354" s="156"/>
      <c r="T354" s="98"/>
    </row>
    <row r="355" spans="1:20">
      <c r="A355" s="76">
        <v>2782812</v>
      </c>
      <c r="B355" s="77" t="s">
        <v>1287</v>
      </c>
      <c r="C355" s="78"/>
      <c r="D355" s="79"/>
      <c r="E355" s="78"/>
      <c r="F355" s="78"/>
      <c r="G355" s="79"/>
      <c r="H355" s="79"/>
      <c r="I355" s="80"/>
      <c r="J355" s="79"/>
      <c r="K355" s="77"/>
      <c r="L355" s="81" t="s">
        <v>315</v>
      </c>
      <c r="M355" s="154"/>
      <c r="N355" s="154"/>
      <c r="O355" s="154"/>
      <c r="P355" s="154"/>
      <c r="Q355" s="98"/>
      <c r="R355" s="98"/>
      <c r="S355" s="156"/>
      <c r="T355" s="98"/>
    </row>
    <row r="356" spans="1:20">
      <c r="A356" s="76">
        <v>2782863</v>
      </c>
      <c r="B356" s="77" t="s">
        <v>1288</v>
      </c>
      <c r="C356" s="78"/>
      <c r="D356" s="79"/>
      <c r="E356" s="78"/>
      <c r="F356" s="78"/>
      <c r="G356" s="79"/>
      <c r="H356" s="79"/>
      <c r="I356" s="80"/>
      <c r="J356" s="79"/>
      <c r="K356" s="77"/>
      <c r="L356" s="81" t="s">
        <v>33</v>
      </c>
      <c r="M356" s="154"/>
      <c r="N356" s="154"/>
      <c r="O356" s="154"/>
      <c r="P356" s="154"/>
      <c r="Q356" s="98"/>
      <c r="R356" s="98"/>
      <c r="S356" s="156"/>
      <c r="T356" s="98"/>
    </row>
    <row r="357" spans="1:20">
      <c r="A357" s="76">
        <v>2782898</v>
      </c>
      <c r="B357" s="77" t="s">
        <v>1289</v>
      </c>
      <c r="C357" s="78"/>
      <c r="D357" s="79"/>
      <c r="E357" s="78"/>
      <c r="F357" s="78"/>
      <c r="G357" s="79"/>
      <c r="H357" s="79"/>
      <c r="I357" s="80"/>
      <c r="J357" s="79"/>
      <c r="K357" s="77"/>
      <c r="L357" s="81" t="s">
        <v>362</v>
      </c>
      <c r="M357" s="154"/>
      <c r="N357" s="154"/>
      <c r="O357" s="154"/>
      <c r="P357" s="154"/>
      <c r="Q357" s="98"/>
      <c r="R357" s="98"/>
      <c r="S357" s="156"/>
      <c r="T357" s="98"/>
    </row>
    <row r="358" spans="1:20">
      <c r="A358" s="76">
        <v>2782944</v>
      </c>
      <c r="B358" s="77" t="s">
        <v>1290</v>
      </c>
      <c r="C358" s="78"/>
      <c r="D358" s="79"/>
      <c r="E358" s="78"/>
      <c r="F358" s="78"/>
      <c r="G358" s="79"/>
      <c r="H358" s="79"/>
      <c r="I358" s="80"/>
      <c r="J358" s="79"/>
      <c r="K358" s="77"/>
      <c r="L358" s="81" t="s">
        <v>274</v>
      </c>
      <c r="M358" s="154"/>
      <c r="N358" s="154"/>
      <c r="O358" s="154"/>
      <c r="P358" s="154"/>
      <c r="Q358" s="98"/>
      <c r="R358" s="98"/>
      <c r="S358" s="156"/>
      <c r="T358" s="98"/>
    </row>
    <row r="359" spans="1:20">
      <c r="A359" s="76">
        <v>2783029</v>
      </c>
      <c r="B359" s="77" t="s">
        <v>1291</v>
      </c>
      <c r="C359" s="78"/>
      <c r="D359" s="79"/>
      <c r="E359" s="78"/>
      <c r="F359" s="78"/>
      <c r="G359" s="79"/>
      <c r="H359" s="79"/>
      <c r="I359" s="80"/>
      <c r="J359" s="79"/>
      <c r="K359" s="77"/>
      <c r="L359" s="81" t="s">
        <v>315</v>
      </c>
      <c r="M359" s="154"/>
      <c r="N359" s="154"/>
      <c r="O359" s="154"/>
      <c r="P359" s="154"/>
      <c r="Q359" s="98"/>
      <c r="R359" s="98"/>
      <c r="S359" s="156"/>
      <c r="T359" s="98"/>
    </row>
    <row r="360" spans="1:20">
      <c r="A360" s="76">
        <v>2783037</v>
      </c>
      <c r="B360" s="77" t="s">
        <v>1292</v>
      </c>
      <c r="C360" s="78"/>
      <c r="D360" s="79"/>
      <c r="E360" s="78"/>
      <c r="F360" s="78"/>
      <c r="G360" s="79"/>
      <c r="H360" s="79"/>
      <c r="I360" s="80"/>
      <c r="J360" s="79"/>
      <c r="K360" s="77"/>
      <c r="L360" s="81" t="s">
        <v>309</v>
      </c>
      <c r="M360" s="154"/>
      <c r="N360" s="154"/>
      <c r="O360" s="154"/>
      <c r="P360" s="154"/>
      <c r="Q360" s="98"/>
      <c r="R360" s="98"/>
      <c r="S360" s="156"/>
      <c r="T360" s="98"/>
    </row>
    <row r="361" spans="1:20">
      <c r="A361" s="76">
        <v>2783045</v>
      </c>
      <c r="B361" s="77" t="s">
        <v>1293</v>
      </c>
      <c r="C361" s="78"/>
      <c r="D361" s="79"/>
      <c r="E361" s="78"/>
      <c r="F361" s="78"/>
      <c r="G361" s="79"/>
      <c r="H361" s="79"/>
      <c r="I361" s="80"/>
      <c r="J361" s="79"/>
      <c r="K361" s="77"/>
      <c r="L361" s="81" t="s">
        <v>9283</v>
      </c>
      <c r="M361" s="154"/>
      <c r="N361" s="154"/>
      <c r="O361" s="154"/>
      <c r="P361" s="154"/>
      <c r="Q361" s="98"/>
      <c r="R361" s="98"/>
      <c r="S361" s="156"/>
      <c r="T361" s="98"/>
    </row>
    <row r="362" spans="1:20">
      <c r="A362" s="76">
        <v>2783061</v>
      </c>
      <c r="B362" s="77" t="s">
        <v>1294</v>
      </c>
      <c r="C362" s="78"/>
      <c r="D362" s="79"/>
      <c r="E362" s="78"/>
      <c r="F362" s="78"/>
      <c r="G362" s="79"/>
      <c r="H362" s="79"/>
      <c r="I362" s="80"/>
      <c r="J362" s="79"/>
      <c r="K362" s="77"/>
      <c r="L362" s="81" t="s">
        <v>9242</v>
      </c>
      <c r="M362" s="154"/>
      <c r="N362" s="154"/>
      <c r="O362" s="154"/>
      <c r="P362" s="154"/>
      <c r="Q362" s="98"/>
      <c r="R362" s="98"/>
      <c r="S362" s="156"/>
      <c r="T362" s="98"/>
    </row>
    <row r="363" spans="1:20">
      <c r="A363" s="76">
        <v>2783088</v>
      </c>
      <c r="B363" s="77" t="s">
        <v>1295</v>
      </c>
      <c r="C363" s="78"/>
      <c r="D363" s="79"/>
      <c r="E363" s="78"/>
      <c r="F363" s="78"/>
      <c r="G363" s="79"/>
      <c r="H363" s="79"/>
      <c r="I363" s="80"/>
      <c r="J363" s="79"/>
      <c r="K363" s="77"/>
      <c r="L363" s="81" t="s">
        <v>9258</v>
      </c>
      <c r="M363" s="154"/>
      <c r="N363" s="154"/>
      <c r="O363" s="154"/>
      <c r="P363" s="154"/>
      <c r="Q363" s="98"/>
      <c r="R363" s="98"/>
      <c r="S363" s="156"/>
      <c r="T363" s="98"/>
    </row>
    <row r="364" spans="1:20">
      <c r="A364" s="76">
        <v>2783118</v>
      </c>
      <c r="B364" s="77" t="s">
        <v>1296</v>
      </c>
      <c r="C364" s="78"/>
      <c r="D364" s="79"/>
      <c r="E364" s="78"/>
      <c r="F364" s="78"/>
      <c r="G364" s="79"/>
      <c r="H364" s="79"/>
      <c r="I364" s="80"/>
      <c r="J364" s="79"/>
      <c r="K364" s="77"/>
      <c r="L364" s="81" t="s">
        <v>287</v>
      </c>
      <c r="M364" s="154"/>
      <c r="N364" s="154"/>
      <c r="O364" s="154"/>
      <c r="P364" s="154"/>
      <c r="Q364" s="98"/>
      <c r="R364" s="98"/>
      <c r="S364" s="156"/>
      <c r="T364" s="98"/>
    </row>
    <row r="365" spans="1:20">
      <c r="A365" s="76">
        <v>2783134</v>
      </c>
      <c r="B365" s="77" t="s">
        <v>1297</v>
      </c>
      <c r="C365" s="78"/>
      <c r="D365" s="79"/>
      <c r="E365" s="78"/>
      <c r="F365" s="78"/>
      <c r="G365" s="79"/>
      <c r="H365" s="79"/>
      <c r="I365" s="80"/>
      <c r="J365" s="79"/>
      <c r="K365" s="77"/>
      <c r="L365" s="81" t="s">
        <v>287</v>
      </c>
      <c r="M365" s="154"/>
      <c r="N365" s="154"/>
      <c r="O365" s="154"/>
      <c r="P365" s="154"/>
      <c r="Q365" s="98"/>
      <c r="R365" s="98"/>
      <c r="S365" s="156"/>
      <c r="T365" s="98"/>
    </row>
    <row r="366" spans="1:20">
      <c r="A366" s="76">
        <v>2783185</v>
      </c>
      <c r="B366" s="77" t="s">
        <v>1298</v>
      </c>
      <c r="C366" s="78"/>
      <c r="D366" s="79"/>
      <c r="E366" s="78"/>
      <c r="F366" s="78"/>
      <c r="G366" s="79"/>
      <c r="H366" s="79"/>
      <c r="I366" s="80"/>
      <c r="J366" s="79"/>
      <c r="K366" s="77"/>
      <c r="L366" s="81" t="s">
        <v>357</v>
      </c>
      <c r="M366" s="154"/>
      <c r="N366" s="154"/>
      <c r="O366" s="154"/>
      <c r="P366" s="154"/>
      <c r="Q366" s="98"/>
      <c r="R366" s="98"/>
      <c r="S366" s="156"/>
      <c r="T366" s="98"/>
    </row>
    <row r="367" spans="1:20">
      <c r="A367" s="76">
        <v>2783207</v>
      </c>
      <c r="B367" s="77" t="s">
        <v>1299</v>
      </c>
      <c r="C367" s="78"/>
      <c r="D367" s="79"/>
      <c r="E367" s="78"/>
      <c r="F367" s="78"/>
      <c r="G367" s="79"/>
      <c r="H367" s="79"/>
      <c r="I367" s="80"/>
      <c r="J367" s="79"/>
      <c r="K367" s="77"/>
      <c r="L367" s="81" t="s">
        <v>9284</v>
      </c>
      <c r="M367" s="154"/>
      <c r="N367" s="154"/>
      <c r="O367" s="154"/>
      <c r="P367" s="154"/>
      <c r="Q367" s="98"/>
      <c r="R367" s="98"/>
      <c r="S367" s="156"/>
      <c r="T367" s="98"/>
    </row>
    <row r="368" spans="1:20">
      <c r="A368" s="76">
        <v>2783266</v>
      </c>
      <c r="B368" s="77" t="s">
        <v>1300</v>
      </c>
      <c r="C368" s="78"/>
      <c r="D368" s="79"/>
      <c r="E368" s="78"/>
      <c r="F368" s="78"/>
      <c r="G368" s="79"/>
      <c r="H368" s="79"/>
      <c r="I368" s="80"/>
      <c r="J368" s="79"/>
      <c r="K368" s="77"/>
      <c r="L368" s="81" t="s">
        <v>296</v>
      </c>
      <c r="M368" s="154"/>
      <c r="N368" s="154"/>
      <c r="O368" s="154"/>
      <c r="P368" s="154"/>
      <c r="Q368" s="98"/>
      <c r="R368" s="98"/>
      <c r="S368" s="156"/>
      <c r="T368" s="98"/>
    </row>
    <row r="369" spans="1:20">
      <c r="A369" s="76">
        <v>2783282</v>
      </c>
      <c r="B369" s="77" t="s">
        <v>1301</v>
      </c>
      <c r="C369" s="78"/>
      <c r="D369" s="79"/>
      <c r="E369" s="78"/>
      <c r="F369" s="78"/>
      <c r="G369" s="79"/>
      <c r="H369" s="79"/>
      <c r="I369" s="80"/>
      <c r="J369" s="79"/>
      <c r="K369" s="77"/>
      <c r="L369" s="81" t="s">
        <v>287</v>
      </c>
      <c r="M369" s="154"/>
      <c r="N369" s="154"/>
      <c r="O369" s="154"/>
      <c r="P369" s="154"/>
      <c r="Q369" s="98"/>
      <c r="R369" s="98"/>
      <c r="S369" s="156"/>
      <c r="T369" s="98"/>
    </row>
    <row r="370" spans="1:20">
      <c r="A370" s="76">
        <v>2783304</v>
      </c>
      <c r="B370" s="77" t="s">
        <v>1302</v>
      </c>
      <c r="C370" s="78"/>
      <c r="D370" s="79"/>
      <c r="E370" s="78"/>
      <c r="F370" s="78"/>
      <c r="G370" s="79"/>
      <c r="H370" s="79"/>
      <c r="I370" s="80"/>
      <c r="J370" s="79"/>
      <c r="K370" s="77"/>
      <c r="L370" s="81" t="s">
        <v>9242</v>
      </c>
      <c r="M370" s="154"/>
      <c r="N370" s="154"/>
      <c r="O370" s="154"/>
      <c r="P370" s="154"/>
      <c r="Q370" s="98"/>
      <c r="R370" s="98"/>
      <c r="S370" s="156"/>
      <c r="T370" s="98"/>
    </row>
    <row r="371" spans="1:20">
      <c r="A371" s="76">
        <v>2783312</v>
      </c>
      <c r="B371" s="77" t="s">
        <v>1303</v>
      </c>
      <c r="C371" s="78"/>
      <c r="D371" s="79"/>
      <c r="E371" s="78"/>
      <c r="F371" s="78"/>
      <c r="G371" s="79"/>
      <c r="H371" s="79"/>
      <c r="I371" s="80"/>
      <c r="J371" s="79"/>
      <c r="K371" s="77"/>
      <c r="L371" s="81" t="s">
        <v>9285</v>
      </c>
      <c r="M371" s="154"/>
      <c r="N371" s="154"/>
      <c r="O371" s="154"/>
      <c r="P371" s="154"/>
      <c r="Q371" s="98"/>
      <c r="R371" s="98"/>
      <c r="S371" s="156"/>
      <c r="T371" s="98"/>
    </row>
    <row r="372" spans="1:20">
      <c r="A372" s="76">
        <v>2783339</v>
      </c>
      <c r="B372" s="77" t="s">
        <v>1304</v>
      </c>
      <c r="C372" s="78"/>
      <c r="D372" s="79"/>
      <c r="E372" s="78"/>
      <c r="F372" s="78"/>
      <c r="G372" s="79"/>
      <c r="H372" s="79"/>
      <c r="I372" s="80"/>
      <c r="J372" s="79"/>
      <c r="K372" s="77"/>
      <c r="L372" s="81" t="s">
        <v>274</v>
      </c>
      <c r="M372" s="154"/>
      <c r="N372" s="154"/>
      <c r="O372" s="154"/>
      <c r="P372" s="154"/>
      <c r="Q372" s="98"/>
      <c r="R372" s="98"/>
      <c r="S372" s="156"/>
      <c r="T372" s="98"/>
    </row>
    <row r="373" spans="1:20">
      <c r="A373" s="76">
        <v>2783355</v>
      </c>
      <c r="B373" s="77" t="s">
        <v>1305</v>
      </c>
      <c r="C373" s="78"/>
      <c r="D373" s="79"/>
      <c r="E373" s="78"/>
      <c r="F373" s="78"/>
      <c r="G373" s="79"/>
      <c r="H373" s="79"/>
      <c r="I373" s="80"/>
      <c r="J373" s="79"/>
      <c r="K373" s="77"/>
      <c r="L373" s="81" t="s">
        <v>287</v>
      </c>
      <c r="M373" s="154"/>
      <c r="N373" s="154"/>
      <c r="O373" s="154"/>
      <c r="P373" s="154"/>
      <c r="Q373" s="98"/>
      <c r="R373" s="98"/>
      <c r="S373" s="156"/>
      <c r="T373" s="98"/>
    </row>
    <row r="374" spans="1:20">
      <c r="A374" s="76">
        <v>2783371</v>
      </c>
      <c r="B374" s="77" t="s">
        <v>1306</v>
      </c>
      <c r="C374" s="78"/>
      <c r="D374" s="79"/>
      <c r="E374" s="78"/>
      <c r="F374" s="78"/>
      <c r="G374" s="79"/>
      <c r="H374" s="79"/>
      <c r="I374" s="80"/>
      <c r="J374" s="79"/>
      <c r="K374" s="77"/>
      <c r="L374" s="81" t="s">
        <v>296</v>
      </c>
      <c r="M374" s="154"/>
      <c r="N374" s="154"/>
      <c r="O374" s="154"/>
      <c r="P374" s="154"/>
      <c r="Q374" s="98"/>
      <c r="R374" s="98"/>
      <c r="S374" s="156"/>
      <c r="T374" s="98"/>
    </row>
    <row r="375" spans="1:20">
      <c r="A375" s="76">
        <v>2813963</v>
      </c>
      <c r="B375" s="77" t="s">
        <v>1307</v>
      </c>
      <c r="C375" s="78"/>
      <c r="D375" s="79"/>
      <c r="E375" s="78"/>
      <c r="F375" s="78"/>
      <c r="G375" s="79"/>
      <c r="H375" s="79"/>
      <c r="I375" s="80"/>
      <c r="J375" s="79"/>
      <c r="K375" s="77"/>
      <c r="L375" s="81" t="s">
        <v>9263</v>
      </c>
      <c r="M375" s="154"/>
      <c r="N375" s="154"/>
      <c r="O375" s="154"/>
      <c r="P375" s="154"/>
      <c r="Q375" s="98"/>
      <c r="R375" s="98"/>
      <c r="S375" s="156"/>
      <c r="T375" s="98"/>
    </row>
    <row r="376" spans="1:20">
      <c r="A376" s="76">
        <v>2863251</v>
      </c>
      <c r="B376" s="77" t="s">
        <v>1308</v>
      </c>
      <c r="C376" s="78"/>
      <c r="D376" s="79"/>
      <c r="E376" s="78"/>
      <c r="F376" s="78"/>
      <c r="G376" s="79"/>
      <c r="H376" s="79"/>
      <c r="I376" s="80"/>
      <c r="J376" s="79"/>
      <c r="K376" s="77"/>
      <c r="L376" s="81" t="s">
        <v>287</v>
      </c>
      <c r="M376" s="154"/>
      <c r="N376" s="154"/>
      <c r="O376" s="154"/>
      <c r="P376" s="154"/>
      <c r="Q376" s="98"/>
      <c r="R376" s="98"/>
      <c r="S376" s="156"/>
      <c r="T376" s="98"/>
    </row>
    <row r="377" spans="1:20">
      <c r="A377" s="76">
        <v>2863375</v>
      </c>
      <c r="B377" s="77" t="s">
        <v>1309</v>
      </c>
      <c r="C377" s="78"/>
      <c r="D377" s="79"/>
      <c r="E377" s="78"/>
      <c r="F377" s="78"/>
      <c r="G377" s="79"/>
      <c r="H377" s="79"/>
      <c r="I377" s="80"/>
      <c r="J377" s="79"/>
      <c r="K377" s="77"/>
      <c r="L377" s="81" t="s">
        <v>9286</v>
      </c>
      <c r="M377" s="154"/>
      <c r="N377" s="154"/>
      <c r="O377" s="154"/>
      <c r="P377" s="154"/>
      <c r="Q377" s="98"/>
      <c r="R377" s="98"/>
      <c r="S377" s="156"/>
      <c r="T377" s="98"/>
    </row>
    <row r="378" spans="1:20">
      <c r="A378" s="76">
        <v>2865688</v>
      </c>
      <c r="B378" s="77" t="s">
        <v>1310</v>
      </c>
      <c r="C378" s="78"/>
      <c r="D378" s="79"/>
      <c r="E378" s="78"/>
      <c r="F378" s="78"/>
      <c r="G378" s="79"/>
      <c r="H378" s="79"/>
      <c r="I378" s="80"/>
      <c r="J378" s="79"/>
      <c r="K378" s="77"/>
      <c r="L378" s="81" t="s">
        <v>283</v>
      </c>
      <c r="M378" s="154"/>
      <c r="N378" s="154"/>
      <c r="O378" s="154"/>
      <c r="P378" s="154"/>
      <c r="Q378" s="98"/>
      <c r="R378" s="98"/>
      <c r="S378" s="156"/>
      <c r="T378" s="98"/>
    </row>
    <row r="379" spans="1:20">
      <c r="A379" s="76">
        <v>2882736</v>
      </c>
      <c r="B379" s="77" t="s">
        <v>1311</v>
      </c>
      <c r="C379" s="78"/>
      <c r="D379" s="79"/>
      <c r="E379" s="78"/>
      <c r="F379" s="78"/>
      <c r="G379" s="79"/>
      <c r="H379" s="79"/>
      <c r="I379" s="80"/>
      <c r="J379" s="79"/>
      <c r="K379" s="77"/>
      <c r="L379" s="84" t="s">
        <v>287</v>
      </c>
      <c r="M379" s="154"/>
      <c r="N379" s="154"/>
      <c r="O379" s="154"/>
      <c r="P379" s="154"/>
      <c r="Q379" s="98"/>
      <c r="R379" s="98"/>
      <c r="S379" s="156"/>
      <c r="T379" s="98"/>
    </row>
    <row r="380" spans="1:20">
      <c r="A380" s="76">
        <v>2895153</v>
      </c>
      <c r="B380" s="77" t="s">
        <v>1312</v>
      </c>
      <c r="C380" s="78"/>
      <c r="D380" s="79"/>
      <c r="E380" s="78"/>
      <c r="F380" s="78"/>
      <c r="G380" s="79"/>
      <c r="H380" s="79"/>
      <c r="I380" s="80"/>
      <c r="J380" s="79"/>
      <c r="K380" s="77"/>
      <c r="L380" s="84" t="s">
        <v>9287</v>
      </c>
      <c r="M380" s="154"/>
      <c r="N380" s="154"/>
      <c r="O380" s="154"/>
      <c r="P380" s="154"/>
      <c r="Q380" s="98"/>
      <c r="R380" s="98"/>
      <c r="S380" s="156"/>
      <c r="T380" s="98"/>
    </row>
    <row r="381" spans="1:20">
      <c r="A381" s="76">
        <v>2909472</v>
      </c>
      <c r="B381" s="77" t="s">
        <v>1313</v>
      </c>
      <c r="C381" s="78"/>
      <c r="D381" s="79"/>
      <c r="E381" s="78"/>
      <c r="F381" s="78"/>
      <c r="G381" s="79"/>
      <c r="H381" s="79"/>
      <c r="I381" s="80"/>
      <c r="J381" s="79"/>
      <c r="K381" s="77"/>
      <c r="L381" s="81" t="s">
        <v>287</v>
      </c>
      <c r="M381" s="154"/>
      <c r="N381" s="154"/>
      <c r="O381" s="154"/>
      <c r="P381" s="154"/>
      <c r="Q381" s="98"/>
      <c r="R381" s="98"/>
      <c r="S381" s="156"/>
      <c r="T381" s="98"/>
    </row>
    <row r="382" spans="1:20">
      <c r="A382" s="76">
        <v>2933004</v>
      </c>
      <c r="B382" s="77" t="s">
        <v>1314</v>
      </c>
      <c r="C382" s="78"/>
      <c r="D382" s="79"/>
      <c r="E382" s="78"/>
      <c r="F382" s="78"/>
      <c r="G382" s="79"/>
      <c r="H382" s="79"/>
      <c r="I382" s="80"/>
      <c r="J382" s="79"/>
      <c r="K382" s="77"/>
      <c r="L382" s="81" t="s">
        <v>287</v>
      </c>
      <c r="M382" s="154"/>
      <c r="N382" s="154"/>
      <c r="O382" s="154"/>
      <c r="P382" s="154"/>
      <c r="Q382" s="98"/>
      <c r="R382" s="98"/>
      <c r="S382" s="156"/>
      <c r="T382" s="98"/>
    </row>
    <row r="383" spans="1:20">
      <c r="A383" s="76">
        <v>2947854</v>
      </c>
      <c r="B383" s="77" t="s">
        <v>1315</v>
      </c>
      <c r="C383" s="78"/>
      <c r="D383" s="79"/>
      <c r="E383" s="78"/>
      <c r="F383" s="78"/>
      <c r="G383" s="79"/>
      <c r="H383" s="79"/>
      <c r="I383" s="80"/>
      <c r="J383" s="79"/>
      <c r="K383" s="77"/>
      <c r="L383" s="84" t="s">
        <v>315</v>
      </c>
      <c r="M383" s="154"/>
      <c r="N383" s="154"/>
      <c r="O383" s="154"/>
      <c r="P383" s="154"/>
      <c r="Q383" s="98"/>
      <c r="R383" s="98"/>
      <c r="S383" s="156"/>
      <c r="T383" s="98"/>
    </row>
    <row r="384" spans="1:20">
      <c r="A384" s="76">
        <v>2963531</v>
      </c>
      <c r="B384" s="77" t="s">
        <v>1316</v>
      </c>
      <c r="C384" s="78"/>
      <c r="D384" s="79"/>
      <c r="E384" s="78"/>
      <c r="F384" s="78"/>
      <c r="G384" s="79"/>
      <c r="H384" s="79"/>
      <c r="I384" s="80"/>
      <c r="J384" s="79"/>
      <c r="K384" s="77"/>
      <c r="L384" s="81" t="s">
        <v>355</v>
      </c>
      <c r="M384" s="154"/>
      <c r="N384" s="154"/>
      <c r="O384" s="154"/>
      <c r="P384" s="154"/>
      <c r="Q384" s="98"/>
      <c r="R384" s="98"/>
      <c r="S384" s="156"/>
      <c r="T384" s="98"/>
    </row>
    <row r="385" spans="1:20">
      <c r="A385" s="76">
        <v>2981076</v>
      </c>
      <c r="B385" s="77" t="s">
        <v>1317</v>
      </c>
      <c r="C385" s="78"/>
      <c r="D385" s="79"/>
      <c r="E385" s="78"/>
      <c r="F385" s="78"/>
      <c r="G385" s="79"/>
      <c r="H385" s="79"/>
      <c r="I385" s="80"/>
      <c r="J385" s="79"/>
      <c r="K385" s="77"/>
      <c r="L385" s="84" t="s">
        <v>287</v>
      </c>
      <c r="M385" s="154"/>
      <c r="N385" s="154"/>
      <c r="O385" s="154"/>
      <c r="P385" s="154"/>
      <c r="Q385" s="98"/>
      <c r="R385" s="98"/>
      <c r="S385" s="156"/>
      <c r="T385" s="98"/>
    </row>
    <row r="386" spans="1:20">
      <c r="A386" s="76">
        <v>3113949</v>
      </c>
      <c r="B386" s="77" t="s">
        <v>1318</v>
      </c>
      <c r="C386" s="78"/>
      <c r="D386" s="79"/>
      <c r="E386" s="78"/>
      <c r="F386" s="78"/>
      <c r="G386" s="79"/>
      <c r="H386" s="79"/>
      <c r="I386" s="80"/>
      <c r="J386" s="79"/>
      <c r="K386" s="77"/>
      <c r="L386" s="84" t="s">
        <v>287</v>
      </c>
      <c r="M386" s="154"/>
      <c r="N386" s="154"/>
      <c r="O386" s="154"/>
      <c r="P386" s="154"/>
      <c r="Q386" s="98"/>
      <c r="R386" s="98"/>
      <c r="S386" s="156"/>
      <c r="T386" s="98"/>
    </row>
    <row r="387" spans="1:20">
      <c r="A387" s="76">
        <v>3115046</v>
      </c>
      <c r="B387" s="77" t="s">
        <v>1319</v>
      </c>
      <c r="C387" s="78"/>
      <c r="D387" s="79"/>
      <c r="E387" s="78"/>
      <c r="F387" s="78"/>
      <c r="G387" s="79"/>
      <c r="H387" s="79"/>
      <c r="I387" s="80"/>
      <c r="J387" s="79"/>
      <c r="K387" s="77"/>
      <c r="L387" s="84" t="s">
        <v>9242</v>
      </c>
      <c r="M387" s="154"/>
      <c r="N387" s="154"/>
      <c r="O387" s="154"/>
      <c r="P387" s="154"/>
      <c r="Q387" s="98"/>
      <c r="R387" s="98"/>
      <c r="S387" s="156"/>
      <c r="T387" s="98"/>
    </row>
    <row r="388" spans="1:20">
      <c r="A388" s="76">
        <v>3117669</v>
      </c>
      <c r="B388" s="77" t="s">
        <v>1320</v>
      </c>
      <c r="C388" s="78"/>
      <c r="D388" s="79"/>
      <c r="E388" s="78"/>
      <c r="F388" s="78"/>
      <c r="G388" s="79"/>
      <c r="H388" s="79"/>
      <c r="I388" s="80"/>
      <c r="J388" s="79"/>
      <c r="K388" s="77"/>
      <c r="L388" s="84" t="s">
        <v>287</v>
      </c>
      <c r="M388" s="154"/>
      <c r="N388" s="154"/>
      <c r="O388" s="154"/>
      <c r="P388" s="154"/>
      <c r="Q388" s="98"/>
      <c r="R388" s="98"/>
      <c r="S388" s="156"/>
      <c r="T388" s="98"/>
    </row>
    <row r="389" spans="1:20">
      <c r="A389" s="76">
        <v>3133885</v>
      </c>
      <c r="B389" s="77" t="s">
        <v>1321</v>
      </c>
      <c r="C389" s="78"/>
      <c r="D389" s="79"/>
      <c r="E389" s="78"/>
      <c r="F389" s="78"/>
      <c r="G389" s="79"/>
      <c r="H389" s="79"/>
      <c r="I389" s="80"/>
      <c r="J389" s="79"/>
      <c r="K389" s="77"/>
      <c r="L389" s="81" t="s">
        <v>287</v>
      </c>
      <c r="M389" s="154"/>
      <c r="N389" s="154"/>
      <c r="O389" s="154"/>
      <c r="P389" s="154"/>
      <c r="Q389" s="98"/>
      <c r="R389" s="98"/>
      <c r="S389" s="156"/>
      <c r="T389" s="98"/>
    </row>
    <row r="390" spans="1:20">
      <c r="A390" s="76">
        <v>3133958</v>
      </c>
      <c r="B390" s="77" t="s">
        <v>1322</v>
      </c>
      <c r="C390" s="78"/>
      <c r="D390" s="79"/>
      <c r="E390" s="78"/>
      <c r="F390" s="78"/>
      <c r="G390" s="79"/>
      <c r="H390" s="79"/>
      <c r="I390" s="80"/>
      <c r="J390" s="79"/>
      <c r="K390" s="77"/>
      <c r="L390" s="84" t="s">
        <v>287</v>
      </c>
      <c r="M390" s="154"/>
      <c r="N390" s="154"/>
      <c r="O390" s="154"/>
      <c r="P390" s="154"/>
      <c r="Q390" s="98"/>
      <c r="R390" s="98"/>
      <c r="S390" s="156"/>
      <c r="T390" s="98"/>
    </row>
    <row r="391" spans="1:20">
      <c r="A391" s="76">
        <v>3154599</v>
      </c>
      <c r="B391" s="77" t="s">
        <v>1323</v>
      </c>
      <c r="C391" s="78"/>
      <c r="D391" s="79"/>
      <c r="E391" s="78"/>
      <c r="F391" s="78"/>
      <c r="G391" s="79"/>
      <c r="H391" s="79"/>
      <c r="I391" s="80"/>
      <c r="J391" s="79"/>
      <c r="K391" s="77"/>
      <c r="L391" s="84" t="s">
        <v>9288</v>
      </c>
      <c r="M391" s="154"/>
      <c r="N391" s="154"/>
      <c r="O391" s="154"/>
      <c r="P391" s="154"/>
      <c r="Q391" s="98"/>
      <c r="R391" s="98"/>
      <c r="S391" s="156"/>
      <c r="T391" s="98"/>
    </row>
    <row r="392" spans="1:20">
      <c r="A392" s="76">
        <v>3159582</v>
      </c>
      <c r="B392" s="77" t="s">
        <v>1324</v>
      </c>
      <c r="C392" s="78"/>
      <c r="D392" s="79"/>
      <c r="E392" s="78"/>
      <c r="F392" s="78"/>
      <c r="G392" s="79"/>
      <c r="H392" s="79"/>
      <c r="I392" s="80"/>
      <c r="J392" s="79"/>
      <c r="K392" s="77"/>
      <c r="L392" s="84" t="s">
        <v>368</v>
      </c>
      <c r="M392" s="154"/>
      <c r="N392" s="154"/>
      <c r="O392" s="154"/>
      <c r="P392" s="154"/>
      <c r="Q392" s="98"/>
      <c r="R392" s="98"/>
      <c r="S392" s="156"/>
      <c r="T392" s="98"/>
    </row>
    <row r="393" spans="1:20">
      <c r="A393" s="76">
        <v>3168131</v>
      </c>
      <c r="B393" s="77" t="s">
        <v>1325</v>
      </c>
      <c r="C393" s="78"/>
      <c r="D393" s="79"/>
      <c r="E393" s="78"/>
      <c r="F393" s="78"/>
      <c r="G393" s="79"/>
      <c r="H393" s="79"/>
      <c r="I393" s="80"/>
      <c r="J393" s="79"/>
      <c r="K393" s="77"/>
      <c r="L393" s="84" t="s">
        <v>220</v>
      </c>
      <c r="M393" s="154"/>
      <c r="N393" s="154"/>
      <c r="O393" s="154"/>
      <c r="P393" s="154"/>
      <c r="Q393" s="98"/>
      <c r="R393" s="98"/>
      <c r="S393" s="156"/>
      <c r="T393" s="98"/>
    </row>
    <row r="394" spans="1:20">
      <c r="A394" s="76">
        <v>3196364</v>
      </c>
      <c r="B394" s="77" t="s">
        <v>1326</v>
      </c>
      <c r="C394" s="78"/>
      <c r="D394" s="79"/>
      <c r="E394" s="78"/>
      <c r="F394" s="78"/>
      <c r="G394" s="79"/>
      <c r="H394" s="79"/>
      <c r="I394" s="80"/>
      <c r="J394" s="79"/>
      <c r="K394" s="77"/>
      <c r="L394" s="81" t="s">
        <v>362</v>
      </c>
      <c r="M394" s="154"/>
      <c r="N394" s="154"/>
      <c r="O394" s="154"/>
      <c r="P394" s="154"/>
      <c r="Q394" s="98"/>
      <c r="R394" s="98"/>
      <c r="S394" s="156"/>
      <c r="T394" s="98"/>
    </row>
    <row r="395" spans="1:20">
      <c r="A395" s="76">
        <v>3227111</v>
      </c>
      <c r="B395" s="77" t="s">
        <v>1327</v>
      </c>
      <c r="C395" s="78"/>
      <c r="D395" s="79"/>
      <c r="E395" s="78"/>
      <c r="F395" s="78"/>
      <c r="G395" s="79"/>
      <c r="H395" s="79"/>
      <c r="I395" s="80"/>
      <c r="J395" s="79"/>
      <c r="K395" s="77"/>
      <c r="L395" s="81" t="s">
        <v>287</v>
      </c>
      <c r="M395" s="154"/>
      <c r="N395" s="154"/>
      <c r="O395" s="154"/>
      <c r="P395" s="154"/>
      <c r="Q395" s="98"/>
      <c r="R395" s="98"/>
      <c r="S395" s="156"/>
      <c r="T395" s="98"/>
    </row>
    <row r="396" spans="1:20">
      <c r="A396" s="76">
        <v>3238857</v>
      </c>
      <c r="B396" s="77" t="s">
        <v>1328</v>
      </c>
      <c r="C396" s="78"/>
      <c r="D396" s="79"/>
      <c r="E396" s="78"/>
      <c r="F396" s="78"/>
      <c r="G396" s="79"/>
      <c r="H396" s="79"/>
      <c r="I396" s="80"/>
      <c r="J396" s="79"/>
      <c r="K396" s="77"/>
      <c r="L396" s="84" t="s">
        <v>9289</v>
      </c>
      <c r="M396" s="154"/>
      <c r="N396" s="154"/>
      <c r="O396" s="154"/>
      <c r="P396" s="154"/>
      <c r="Q396" s="98"/>
      <c r="R396" s="98"/>
      <c r="S396" s="156"/>
      <c r="T396" s="98"/>
    </row>
    <row r="397" spans="1:20">
      <c r="A397" s="76">
        <v>3247953</v>
      </c>
      <c r="B397" s="77" t="s">
        <v>1329</v>
      </c>
      <c r="C397" s="78"/>
      <c r="D397" s="79"/>
      <c r="E397" s="78"/>
      <c r="F397" s="78"/>
      <c r="G397" s="79"/>
      <c r="H397" s="79"/>
      <c r="I397" s="80"/>
      <c r="J397" s="79"/>
      <c r="K397" s="77"/>
      <c r="L397" s="81" t="s">
        <v>287</v>
      </c>
      <c r="M397" s="154"/>
      <c r="N397" s="154"/>
      <c r="O397" s="154"/>
      <c r="P397" s="154"/>
      <c r="Q397" s="98"/>
      <c r="R397" s="98"/>
      <c r="S397" s="156"/>
      <c r="T397" s="98"/>
    </row>
    <row r="398" spans="1:20">
      <c r="A398" s="76">
        <v>3250237</v>
      </c>
      <c r="B398" s="77" t="s">
        <v>1330</v>
      </c>
      <c r="C398" s="78"/>
      <c r="D398" s="79"/>
      <c r="E398" s="78"/>
      <c r="F398" s="78"/>
      <c r="G398" s="79"/>
      <c r="H398" s="79"/>
      <c r="I398" s="80"/>
      <c r="J398" s="79"/>
      <c r="K398" s="77"/>
      <c r="L398" s="81" t="s">
        <v>287</v>
      </c>
      <c r="M398" s="154"/>
      <c r="N398" s="154"/>
      <c r="O398" s="154"/>
      <c r="P398" s="154"/>
      <c r="Q398" s="98"/>
      <c r="R398" s="98"/>
      <c r="S398" s="156"/>
      <c r="T398" s="98"/>
    </row>
    <row r="399" spans="1:20">
      <c r="A399" s="76">
        <v>3258289</v>
      </c>
      <c r="B399" s="77" t="s">
        <v>1331</v>
      </c>
      <c r="C399" s="78"/>
      <c r="D399" s="79"/>
      <c r="E399" s="78"/>
      <c r="F399" s="78"/>
      <c r="G399" s="79"/>
      <c r="H399" s="79"/>
      <c r="I399" s="80"/>
      <c r="J399" s="79"/>
      <c r="K399" s="77"/>
      <c r="L399" s="84" t="s">
        <v>362</v>
      </c>
      <c r="M399" s="154"/>
      <c r="N399" s="154"/>
      <c r="O399" s="154"/>
      <c r="P399" s="154"/>
      <c r="Q399" s="98"/>
      <c r="R399" s="98"/>
      <c r="S399" s="156"/>
      <c r="T399" s="98"/>
    </row>
    <row r="400" spans="1:20">
      <c r="A400" s="76">
        <v>3261905</v>
      </c>
      <c r="B400" s="77" t="s">
        <v>1332</v>
      </c>
      <c r="C400" s="78"/>
      <c r="D400" s="79"/>
      <c r="E400" s="78"/>
      <c r="F400" s="78"/>
      <c r="G400" s="79"/>
      <c r="H400" s="79"/>
      <c r="I400" s="80"/>
      <c r="J400" s="79"/>
      <c r="K400" s="77"/>
      <c r="L400" s="81" t="s">
        <v>287</v>
      </c>
      <c r="M400" s="154"/>
      <c r="N400" s="154"/>
      <c r="O400" s="154"/>
      <c r="P400" s="154"/>
      <c r="Q400" s="98"/>
      <c r="R400" s="98"/>
      <c r="S400" s="156"/>
      <c r="T400" s="98"/>
    </row>
    <row r="401" spans="1:21">
      <c r="A401" s="76">
        <v>3264882</v>
      </c>
      <c r="B401" s="77" t="s">
        <v>1333</v>
      </c>
      <c r="C401" s="78"/>
      <c r="D401" s="79"/>
      <c r="E401" s="78"/>
      <c r="F401" s="78"/>
      <c r="G401" s="79"/>
      <c r="H401" s="79"/>
      <c r="I401" s="80"/>
      <c r="J401" s="79"/>
      <c r="K401" s="77"/>
      <c r="L401" s="81" t="s">
        <v>287</v>
      </c>
      <c r="M401" s="154"/>
      <c r="N401" s="154"/>
      <c r="O401" s="154"/>
      <c r="P401" s="154"/>
      <c r="Q401" s="98"/>
      <c r="R401" s="98"/>
      <c r="S401" s="156"/>
      <c r="T401" s="98"/>
    </row>
    <row r="402" spans="1:21">
      <c r="A402" s="76">
        <v>3291499</v>
      </c>
      <c r="B402" s="77" t="s">
        <v>1334</v>
      </c>
      <c r="C402" s="78"/>
      <c r="D402" s="79"/>
      <c r="E402" s="78"/>
      <c r="F402" s="78"/>
      <c r="G402" s="79"/>
      <c r="H402" s="79"/>
      <c r="I402" s="80"/>
      <c r="J402" s="79"/>
      <c r="K402" s="77"/>
      <c r="L402" s="81" t="s">
        <v>287</v>
      </c>
      <c r="M402" s="154"/>
      <c r="N402" s="154"/>
      <c r="O402" s="154"/>
      <c r="P402" s="154"/>
      <c r="Q402" s="98"/>
      <c r="R402" s="98"/>
      <c r="S402" s="156"/>
      <c r="T402" s="98"/>
    </row>
    <row r="403" spans="1:21">
      <c r="A403" s="76">
        <v>3292037</v>
      </c>
      <c r="B403" s="77" t="s">
        <v>1335</v>
      </c>
      <c r="C403" s="78"/>
      <c r="D403" s="79"/>
      <c r="E403" s="78"/>
      <c r="F403" s="78"/>
      <c r="G403" s="79"/>
      <c r="H403" s="79"/>
      <c r="I403" s="80"/>
      <c r="J403" s="79"/>
      <c r="K403" s="77"/>
      <c r="L403" s="84" t="s">
        <v>287</v>
      </c>
      <c r="M403" s="154"/>
      <c r="N403" s="154"/>
      <c r="O403" s="154"/>
      <c r="P403" s="154"/>
      <c r="Q403" s="98"/>
      <c r="R403" s="98"/>
      <c r="S403" s="156"/>
      <c r="T403" s="98"/>
    </row>
    <row r="404" spans="1:21">
      <c r="A404" s="76">
        <v>3295346</v>
      </c>
      <c r="B404" s="77" t="s">
        <v>1336</v>
      </c>
      <c r="C404" s="78"/>
      <c r="D404" s="79"/>
      <c r="E404" s="78"/>
      <c r="F404" s="78"/>
      <c r="G404" s="79"/>
      <c r="H404" s="79"/>
      <c r="I404" s="80"/>
      <c r="J404" s="79"/>
      <c r="K404" s="77"/>
      <c r="L404" s="84" t="s">
        <v>362</v>
      </c>
      <c r="M404" s="154"/>
      <c r="N404" s="154"/>
      <c r="O404" s="154"/>
      <c r="P404" s="154"/>
      <c r="Q404" s="98"/>
      <c r="R404" s="98"/>
      <c r="S404" s="156"/>
      <c r="T404" s="98"/>
    </row>
    <row r="405" spans="1:21">
      <c r="A405" s="76">
        <v>3297772</v>
      </c>
      <c r="B405" s="85" t="s">
        <v>1337</v>
      </c>
      <c r="C405" s="78"/>
      <c r="D405" s="79"/>
      <c r="E405" s="78"/>
      <c r="F405" s="78"/>
      <c r="G405" s="86"/>
      <c r="H405" s="79"/>
      <c r="I405" s="79"/>
      <c r="J405" s="78"/>
      <c r="K405" s="77"/>
      <c r="L405" s="84" t="s">
        <v>9290</v>
      </c>
      <c r="M405" s="154"/>
      <c r="N405" s="154"/>
      <c r="O405" s="159"/>
      <c r="P405" s="98"/>
      <c r="Q405" s="98"/>
      <c r="R405" s="98"/>
      <c r="S405" s="156"/>
      <c r="T405" s="98"/>
    </row>
    <row r="406" spans="1:21">
      <c r="A406" s="76">
        <v>3312194</v>
      </c>
      <c r="B406" s="85" t="s">
        <v>1338</v>
      </c>
      <c r="C406" s="78"/>
      <c r="D406" s="79"/>
      <c r="E406" s="78"/>
      <c r="F406" s="78"/>
      <c r="G406" s="86"/>
      <c r="H406" s="79"/>
      <c r="I406" s="79"/>
      <c r="J406" s="78"/>
      <c r="K406" s="77"/>
      <c r="L406" s="81" t="s">
        <v>355</v>
      </c>
      <c r="M406" s="154"/>
      <c r="N406" s="154"/>
      <c r="O406" s="159"/>
      <c r="P406" s="98"/>
      <c r="Q406" s="98"/>
      <c r="R406" s="98"/>
      <c r="S406" s="156"/>
      <c r="T406" s="98"/>
    </row>
    <row r="407" spans="1:21">
      <c r="A407" s="76">
        <v>3342204</v>
      </c>
      <c r="B407" s="77" t="s">
        <v>1339</v>
      </c>
      <c r="C407" s="78"/>
      <c r="D407" s="79"/>
      <c r="E407" s="78"/>
      <c r="F407" s="78"/>
      <c r="G407" s="79"/>
      <c r="H407" s="79"/>
      <c r="I407" s="80"/>
      <c r="J407" s="79"/>
      <c r="K407" s="77"/>
      <c r="L407" s="84" t="s">
        <v>287</v>
      </c>
      <c r="M407" s="154"/>
      <c r="N407" s="154"/>
      <c r="O407" s="154"/>
      <c r="P407" s="154"/>
      <c r="Q407" s="98"/>
      <c r="R407" s="98"/>
      <c r="S407" s="156"/>
      <c r="T407" s="98"/>
    </row>
    <row r="408" spans="1:21">
      <c r="A408" s="76">
        <v>3346501</v>
      </c>
      <c r="B408" s="77" t="s">
        <v>1340</v>
      </c>
      <c r="C408" s="78"/>
      <c r="D408" s="79"/>
      <c r="E408" s="78"/>
      <c r="F408" s="78"/>
      <c r="G408" s="79"/>
      <c r="H408" s="79"/>
      <c r="I408" s="80"/>
      <c r="J408" s="79"/>
      <c r="K408" s="77"/>
      <c r="L408" s="84" t="s">
        <v>287</v>
      </c>
      <c r="M408" s="154"/>
      <c r="N408" s="154"/>
      <c r="O408" s="154"/>
      <c r="P408" s="154"/>
      <c r="Q408" s="98"/>
      <c r="R408" s="98"/>
      <c r="S408" s="156"/>
      <c r="T408" s="98"/>
    </row>
    <row r="409" spans="1:21">
      <c r="A409" s="76">
        <v>3351939</v>
      </c>
      <c r="B409" s="77" t="s">
        <v>1341</v>
      </c>
      <c r="C409" s="78"/>
      <c r="D409" s="79"/>
      <c r="E409" s="78"/>
      <c r="F409" s="78"/>
      <c r="G409" s="79"/>
      <c r="H409" s="79"/>
      <c r="I409" s="80"/>
      <c r="J409" s="79"/>
      <c r="K409" s="77"/>
      <c r="L409" s="81" t="s">
        <v>125</v>
      </c>
      <c r="M409" s="154"/>
      <c r="N409" s="154"/>
      <c r="O409" s="154"/>
      <c r="P409" s="154"/>
      <c r="Q409" s="98"/>
      <c r="R409" s="98"/>
      <c r="S409" s="156"/>
      <c r="T409" s="98"/>
    </row>
    <row r="410" spans="1:21">
      <c r="A410" s="76">
        <v>3353419</v>
      </c>
      <c r="B410" s="77" t="s">
        <v>1342</v>
      </c>
      <c r="C410" s="78"/>
      <c r="D410" s="79"/>
      <c r="E410" s="78"/>
      <c r="F410" s="78"/>
      <c r="G410" s="79"/>
      <c r="H410" s="79"/>
      <c r="I410" s="80"/>
      <c r="J410" s="79"/>
      <c r="K410" s="77"/>
      <c r="L410" s="81" t="s">
        <v>287</v>
      </c>
      <c r="M410" s="154"/>
      <c r="N410" s="154"/>
      <c r="O410" s="154"/>
      <c r="P410" s="154"/>
      <c r="Q410" s="98"/>
      <c r="R410" s="98"/>
      <c r="S410" s="156"/>
      <c r="T410" s="98"/>
    </row>
    <row r="411" spans="1:21">
      <c r="A411" s="76">
        <v>3354881</v>
      </c>
      <c r="B411" s="77" t="s">
        <v>1343</v>
      </c>
      <c r="C411" s="78"/>
      <c r="D411" s="79"/>
      <c r="E411" s="78"/>
      <c r="F411" s="78"/>
      <c r="G411" s="79"/>
      <c r="H411" s="79"/>
      <c r="I411" s="80"/>
      <c r="J411" s="79"/>
      <c r="K411" s="77"/>
      <c r="L411" s="84" t="s">
        <v>9291</v>
      </c>
      <c r="M411" s="154"/>
      <c r="N411" s="154"/>
      <c r="O411" s="154"/>
      <c r="P411" s="154"/>
      <c r="Q411" s="98"/>
      <c r="R411" s="98"/>
      <c r="S411" s="156"/>
      <c r="T411" s="98"/>
    </row>
    <row r="412" spans="1:21">
      <c r="A412" s="76">
        <v>3354903</v>
      </c>
      <c r="B412" s="77" t="s">
        <v>1344</v>
      </c>
      <c r="C412" s="78"/>
      <c r="D412" s="79"/>
      <c r="E412" s="78"/>
      <c r="F412" s="78"/>
      <c r="G412" s="79"/>
      <c r="H412" s="79"/>
      <c r="I412" s="80"/>
      <c r="J412" s="79"/>
      <c r="K412" s="77"/>
      <c r="L412" s="84" t="s">
        <v>9250</v>
      </c>
      <c r="M412" s="154"/>
      <c r="N412" s="154"/>
      <c r="O412" s="154"/>
      <c r="P412" s="154"/>
      <c r="Q412" s="98"/>
      <c r="R412" s="98"/>
      <c r="S412" s="156"/>
      <c r="T412" s="98"/>
    </row>
    <row r="413" spans="1:21" ht="15.75" customHeight="1">
      <c r="A413" s="76">
        <v>3354911</v>
      </c>
      <c r="B413" s="77" t="s">
        <v>1345</v>
      </c>
      <c r="C413" s="78"/>
      <c r="D413" s="79"/>
      <c r="E413" s="78"/>
      <c r="F413" s="78"/>
      <c r="G413" s="79"/>
      <c r="H413" s="79"/>
      <c r="I413" s="80"/>
      <c r="J413" s="79"/>
      <c r="K413" s="77"/>
      <c r="L413" s="81" t="s">
        <v>220</v>
      </c>
      <c r="M413" s="77"/>
      <c r="N413" s="77"/>
      <c r="O413" s="77"/>
      <c r="P413" s="77"/>
      <c r="Q413" s="78"/>
      <c r="R413" s="78"/>
      <c r="S413" s="82"/>
      <c r="T413" s="78"/>
      <c r="U413" s="83"/>
    </row>
    <row r="414" spans="1:21" ht="13.9" customHeight="1">
      <c r="A414" s="76">
        <v>3354954</v>
      </c>
      <c r="B414" s="77" t="s">
        <v>1346</v>
      </c>
      <c r="C414" s="78"/>
      <c r="D414" s="79"/>
      <c r="E414" s="78"/>
      <c r="F414" s="78"/>
      <c r="G414" s="79"/>
      <c r="H414" s="79"/>
      <c r="I414" s="80"/>
      <c r="J414" s="79"/>
      <c r="K414" s="77"/>
      <c r="L414" s="84" t="s">
        <v>9238</v>
      </c>
      <c r="M414" s="77"/>
      <c r="N414" s="77"/>
      <c r="O414" s="77"/>
      <c r="P414" s="77"/>
      <c r="Q414" s="78"/>
      <c r="R414" s="78"/>
      <c r="S414" s="82"/>
      <c r="T414" s="78"/>
      <c r="U414" s="83"/>
    </row>
    <row r="415" spans="1:21" ht="13.9" customHeight="1">
      <c r="A415" s="76">
        <v>3354997</v>
      </c>
      <c r="B415" s="77" t="s">
        <v>1347</v>
      </c>
      <c r="C415" s="78"/>
      <c r="D415" s="79"/>
      <c r="E415" s="78"/>
      <c r="F415" s="78"/>
      <c r="G415" s="79"/>
      <c r="H415" s="79"/>
      <c r="I415" s="80"/>
      <c r="J415" s="79"/>
      <c r="K415" s="77"/>
      <c r="L415" s="84" t="s">
        <v>355</v>
      </c>
      <c r="M415" s="77"/>
      <c r="N415" s="77"/>
      <c r="O415" s="77"/>
      <c r="P415" s="77"/>
      <c r="Q415" s="78"/>
      <c r="R415" s="78"/>
      <c r="S415" s="82"/>
      <c r="T415" s="78"/>
      <c r="U415" s="83"/>
    </row>
    <row r="416" spans="1:21" ht="13.9" customHeight="1">
      <c r="A416" s="76">
        <v>3355047</v>
      </c>
      <c r="B416" s="77" t="s">
        <v>1348</v>
      </c>
      <c r="C416" s="78"/>
      <c r="D416" s="79"/>
      <c r="E416" s="78"/>
      <c r="F416" s="78"/>
      <c r="G416" s="79"/>
      <c r="H416" s="79"/>
      <c r="I416" s="80"/>
      <c r="J416" s="79"/>
      <c r="K416" s="77"/>
      <c r="L416" s="84" t="s">
        <v>220</v>
      </c>
      <c r="M416" s="77"/>
      <c r="N416" s="77"/>
      <c r="O416" s="77"/>
      <c r="P416" s="77"/>
      <c r="Q416" s="78"/>
      <c r="R416" s="78"/>
      <c r="S416" s="82"/>
      <c r="T416" s="78"/>
      <c r="U416" s="83"/>
    </row>
    <row r="417" spans="1:21" ht="13.9" customHeight="1">
      <c r="A417" s="76">
        <v>3355055</v>
      </c>
      <c r="B417" s="77" t="s">
        <v>1349</v>
      </c>
      <c r="C417" s="78"/>
      <c r="D417" s="79"/>
      <c r="E417" s="78"/>
      <c r="F417" s="78"/>
      <c r="G417" s="79"/>
      <c r="H417" s="79"/>
      <c r="I417" s="80"/>
      <c r="J417" s="79"/>
      <c r="K417" s="77"/>
      <c r="L417" s="81" t="s">
        <v>101</v>
      </c>
      <c r="M417" s="77"/>
      <c r="N417" s="77"/>
      <c r="O417" s="77"/>
      <c r="P417" s="77"/>
      <c r="Q417" s="78"/>
      <c r="R417" s="78"/>
      <c r="S417" s="82"/>
      <c r="T417" s="78"/>
      <c r="U417" s="83"/>
    </row>
    <row r="418" spans="1:21" ht="13.9" customHeight="1">
      <c r="A418" s="76">
        <v>3355063</v>
      </c>
      <c r="B418" s="77" t="s">
        <v>1350</v>
      </c>
      <c r="C418" s="78"/>
      <c r="D418" s="79"/>
      <c r="E418" s="78"/>
      <c r="F418" s="78"/>
      <c r="G418" s="79"/>
      <c r="H418" s="79"/>
      <c r="I418" s="80"/>
      <c r="J418" s="79"/>
      <c r="K418" s="77"/>
      <c r="L418" s="81" t="s">
        <v>324</v>
      </c>
      <c r="M418" s="77"/>
      <c r="N418" s="77"/>
      <c r="O418" s="77"/>
      <c r="P418" s="77"/>
      <c r="Q418" s="78"/>
      <c r="R418" s="78"/>
      <c r="S418" s="82"/>
      <c r="T418" s="78"/>
      <c r="U418" s="83"/>
    </row>
    <row r="419" spans="1:21" ht="13.9" customHeight="1">
      <c r="A419" s="76">
        <v>3355071</v>
      </c>
      <c r="B419" s="77" t="s">
        <v>1351</v>
      </c>
      <c r="C419" s="78"/>
      <c r="D419" s="79"/>
      <c r="E419" s="78"/>
      <c r="F419" s="78"/>
      <c r="G419" s="79"/>
      <c r="H419" s="79"/>
      <c r="I419" s="80"/>
      <c r="J419" s="79"/>
      <c r="K419" s="77"/>
      <c r="L419" s="81" t="s">
        <v>311</v>
      </c>
      <c r="M419" s="77"/>
      <c r="N419" s="77"/>
      <c r="O419" s="77"/>
      <c r="P419" s="77"/>
      <c r="Q419" s="78"/>
      <c r="R419" s="78"/>
      <c r="S419" s="82"/>
      <c r="T419" s="78"/>
      <c r="U419" s="83"/>
    </row>
    <row r="420" spans="1:21" ht="13.9" customHeight="1">
      <c r="A420" s="76">
        <v>3355098</v>
      </c>
      <c r="B420" s="77" t="s">
        <v>1352</v>
      </c>
      <c r="C420" s="78"/>
      <c r="D420" s="79"/>
      <c r="E420" s="78"/>
      <c r="F420" s="78"/>
      <c r="G420" s="79"/>
      <c r="H420" s="79"/>
      <c r="I420" s="80"/>
      <c r="J420" s="79"/>
      <c r="K420" s="77"/>
      <c r="L420" s="81" t="s">
        <v>341</v>
      </c>
      <c r="M420" s="77"/>
      <c r="N420" s="77"/>
      <c r="O420" s="77"/>
      <c r="P420" s="77"/>
      <c r="Q420" s="78"/>
      <c r="R420" s="78"/>
      <c r="S420" s="82"/>
      <c r="T420" s="78"/>
      <c r="U420" s="83"/>
    </row>
    <row r="421" spans="1:21" ht="13.9" customHeight="1">
      <c r="A421" s="76">
        <v>3355136</v>
      </c>
      <c r="B421" s="77" t="s">
        <v>1353</v>
      </c>
      <c r="C421" s="78"/>
      <c r="D421" s="79"/>
      <c r="E421" s="78"/>
      <c r="F421" s="78"/>
      <c r="G421" s="79"/>
      <c r="H421" s="79"/>
      <c r="I421" s="80"/>
      <c r="J421" s="79"/>
      <c r="K421" s="77"/>
      <c r="L421" s="84" t="s">
        <v>9242</v>
      </c>
      <c r="M421" s="77"/>
      <c r="N421" s="77"/>
      <c r="O421" s="77"/>
      <c r="P421" s="77"/>
      <c r="Q421" s="78"/>
      <c r="R421" s="78"/>
      <c r="S421" s="82"/>
      <c r="T421" s="78"/>
      <c r="U421" s="83"/>
    </row>
    <row r="422" spans="1:21" ht="13.9" customHeight="1">
      <c r="A422" s="76">
        <v>3355144</v>
      </c>
      <c r="B422" s="77" t="s">
        <v>1354</v>
      </c>
      <c r="C422" s="78"/>
      <c r="D422" s="79"/>
      <c r="E422" s="78"/>
      <c r="F422" s="78"/>
      <c r="G422" s="79"/>
      <c r="H422" s="79"/>
      <c r="I422" s="80"/>
      <c r="J422" s="79"/>
      <c r="K422" s="77"/>
      <c r="L422" s="84" t="s">
        <v>355</v>
      </c>
      <c r="M422" s="77"/>
      <c r="N422" s="77"/>
      <c r="O422" s="77"/>
      <c r="P422" s="77"/>
      <c r="Q422" s="78"/>
      <c r="R422" s="78"/>
      <c r="S422" s="82"/>
      <c r="T422" s="78"/>
      <c r="U422" s="83"/>
    </row>
    <row r="423" spans="1:21" ht="13.9" customHeight="1">
      <c r="A423" s="76">
        <v>3355152</v>
      </c>
      <c r="B423" s="77" t="s">
        <v>1355</v>
      </c>
      <c r="C423" s="78"/>
      <c r="D423" s="79"/>
      <c r="E423" s="78"/>
      <c r="F423" s="78"/>
      <c r="G423" s="79"/>
      <c r="H423" s="79"/>
      <c r="I423" s="80"/>
      <c r="J423" s="79"/>
      <c r="K423" s="77"/>
      <c r="L423" s="84" t="s">
        <v>355</v>
      </c>
      <c r="M423" s="77"/>
      <c r="N423" s="77"/>
      <c r="O423" s="77"/>
      <c r="P423" s="77"/>
      <c r="Q423" s="78"/>
      <c r="R423" s="78"/>
      <c r="S423" s="82"/>
      <c r="T423" s="78"/>
      <c r="U423" s="83"/>
    </row>
    <row r="424" spans="1:21" ht="13.9" customHeight="1">
      <c r="A424" s="76">
        <v>3355179</v>
      </c>
      <c r="B424" s="77" t="s">
        <v>1356</v>
      </c>
      <c r="C424" s="78"/>
      <c r="D424" s="79"/>
      <c r="E424" s="78"/>
      <c r="F424" s="78"/>
      <c r="G424" s="79"/>
      <c r="H424" s="79"/>
      <c r="I424" s="80"/>
      <c r="J424" s="79"/>
      <c r="K424" s="77"/>
      <c r="L424" s="81" t="s">
        <v>9292</v>
      </c>
      <c r="M424" s="77"/>
      <c r="N424" s="77"/>
      <c r="O424" s="77"/>
      <c r="P424" s="77"/>
      <c r="Q424" s="78"/>
      <c r="R424" s="78"/>
      <c r="S424" s="82"/>
      <c r="T424" s="78"/>
      <c r="U424" s="83"/>
    </row>
    <row r="425" spans="1:21" ht="13.9" customHeight="1">
      <c r="A425" s="76">
        <v>3355195</v>
      </c>
      <c r="B425" s="77" t="s">
        <v>1357</v>
      </c>
      <c r="C425" s="78"/>
      <c r="D425" s="79"/>
      <c r="E425" s="78"/>
      <c r="F425" s="78"/>
      <c r="G425" s="79"/>
      <c r="H425" s="79"/>
      <c r="I425" s="80"/>
      <c r="J425" s="79"/>
      <c r="K425" s="77"/>
      <c r="L425" s="81" t="s">
        <v>9243</v>
      </c>
      <c r="M425" s="77"/>
      <c r="N425" s="77"/>
      <c r="O425" s="77"/>
      <c r="P425" s="77"/>
      <c r="Q425" s="78"/>
      <c r="R425" s="78"/>
      <c r="S425" s="82"/>
      <c r="T425" s="78"/>
      <c r="U425" s="83"/>
    </row>
    <row r="426" spans="1:21" ht="13.9" customHeight="1">
      <c r="A426" s="76">
        <v>3355217</v>
      </c>
      <c r="B426" s="77" t="s">
        <v>1358</v>
      </c>
      <c r="C426" s="78"/>
      <c r="D426" s="79"/>
      <c r="E426" s="78"/>
      <c r="F426" s="78"/>
      <c r="G426" s="79"/>
      <c r="H426" s="79"/>
      <c r="I426" s="80"/>
      <c r="J426" s="79"/>
      <c r="K426" s="77"/>
      <c r="L426" s="84" t="s">
        <v>362</v>
      </c>
      <c r="M426" s="77"/>
      <c r="N426" s="77"/>
      <c r="O426" s="77"/>
      <c r="P426" s="77"/>
      <c r="Q426" s="78"/>
      <c r="R426" s="78"/>
      <c r="S426" s="82"/>
      <c r="T426" s="78"/>
      <c r="U426" s="83"/>
    </row>
    <row r="427" spans="1:21" ht="13.9" customHeight="1">
      <c r="A427" s="76">
        <v>3355233</v>
      </c>
      <c r="B427" s="77" t="s">
        <v>1359</v>
      </c>
      <c r="C427" s="78"/>
      <c r="D427" s="79"/>
      <c r="E427" s="78"/>
      <c r="F427" s="78"/>
      <c r="G427" s="79"/>
      <c r="H427" s="79"/>
      <c r="I427" s="80"/>
      <c r="J427" s="79"/>
      <c r="K427" s="77"/>
      <c r="L427" s="81" t="s">
        <v>220</v>
      </c>
      <c r="M427" s="77"/>
      <c r="N427" s="77"/>
      <c r="O427" s="77"/>
      <c r="P427" s="77"/>
      <c r="Q427" s="78"/>
      <c r="R427" s="78"/>
      <c r="S427" s="82"/>
      <c r="T427" s="78"/>
      <c r="U427" s="83"/>
    </row>
    <row r="428" spans="1:21" ht="13.9" customHeight="1">
      <c r="A428" s="76">
        <v>3355241</v>
      </c>
      <c r="B428" s="77" t="s">
        <v>1360</v>
      </c>
      <c r="C428" s="78"/>
      <c r="D428" s="79"/>
      <c r="E428" s="78"/>
      <c r="F428" s="78"/>
      <c r="G428" s="79"/>
      <c r="H428" s="79"/>
      <c r="I428" s="80"/>
      <c r="J428" s="79"/>
      <c r="K428" s="77"/>
      <c r="L428" s="81" t="s">
        <v>220</v>
      </c>
      <c r="M428" s="77"/>
      <c r="N428" s="77"/>
      <c r="O428" s="77"/>
      <c r="P428" s="77"/>
      <c r="Q428" s="78"/>
      <c r="R428" s="78"/>
      <c r="S428" s="82"/>
      <c r="T428" s="78"/>
      <c r="U428" s="83"/>
    </row>
    <row r="429" spans="1:21" ht="13.9" customHeight="1">
      <c r="A429" s="76">
        <v>3355268</v>
      </c>
      <c r="B429" s="77" t="s">
        <v>1361</v>
      </c>
      <c r="C429" s="78"/>
      <c r="D429" s="79"/>
      <c r="E429" s="78"/>
      <c r="F429" s="78"/>
      <c r="G429" s="79"/>
      <c r="H429" s="79"/>
      <c r="I429" s="80"/>
      <c r="J429" s="79"/>
      <c r="K429" s="77"/>
      <c r="L429" s="84" t="s">
        <v>315</v>
      </c>
      <c r="M429" s="77"/>
      <c r="N429" s="77"/>
      <c r="O429" s="77"/>
      <c r="P429" s="77"/>
      <c r="Q429" s="78"/>
      <c r="R429" s="78"/>
      <c r="S429" s="82"/>
      <c r="T429" s="78"/>
      <c r="U429" s="83"/>
    </row>
    <row r="430" spans="1:21" ht="13.9" customHeight="1">
      <c r="A430" s="76">
        <v>3355276</v>
      </c>
      <c r="B430" s="77" t="s">
        <v>1362</v>
      </c>
      <c r="C430" s="78"/>
      <c r="D430" s="79"/>
      <c r="E430" s="78"/>
      <c r="F430" s="78"/>
      <c r="G430" s="79"/>
      <c r="H430" s="79"/>
      <c r="I430" s="80"/>
      <c r="J430" s="79"/>
      <c r="K430" s="77"/>
      <c r="L430" s="84" t="s">
        <v>362</v>
      </c>
      <c r="M430" s="77"/>
      <c r="N430" s="77"/>
      <c r="O430" s="77"/>
      <c r="P430" s="77"/>
      <c r="Q430" s="78"/>
      <c r="R430" s="78"/>
      <c r="S430" s="82"/>
      <c r="T430" s="78"/>
      <c r="U430" s="83"/>
    </row>
    <row r="431" spans="1:21" ht="13.9" customHeight="1">
      <c r="A431" s="76">
        <v>3355284</v>
      </c>
      <c r="B431" s="77" t="s">
        <v>1363</v>
      </c>
      <c r="C431" s="78"/>
      <c r="D431" s="79"/>
      <c r="E431" s="78"/>
      <c r="F431" s="78"/>
      <c r="G431" s="79"/>
      <c r="H431" s="79"/>
      <c r="I431" s="80"/>
      <c r="J431" s="79"/>
      <c r="K431" s="77"/>
      <c r="L431" s="81" t="s">
        <v>315</v>
      </c>
      <c r="M431" s="77"/>
      <c r="N431" s="77"/>
      <c r="O431" s="77"/>
      <c r="P431" s="77"/>
      <c r="Q431" s="78"/>
      <c r="R431" s="78"/>
      <c r="S431" s="82"/>
      <c r="T431" s="78"/>
      <c r="U431" s="83"/>
    </row>
    <row r="432" spans="1:21" ht="13.9" customHeight="1">
      <c r="A432" s="76">
        <v>3355292</v>
      </c>
      <c r="B432" s="77" t="s">
        <v>1364</v>
      </c>
      <c r="C432" s="78"/>
      <c r="D432" s="79"/>
      <c r="E432" s="78"/>
      <c r="F432" s="78"/>
      <c r="G432" s="79"/>
      <c r="H432" s="79"/>
      <c r="I432" s="80"/>
      <c r="J432" s="79"/>
      <c r="K432" s="77"/>
      <c r="L432" s="84" t="s">
        <v>315</v>
      </c>
      <c r="M432" s="77"/>
      <c r="N432" s="77"/>
      <c r="O432" s="77"/>
      <c r="P432" s="77"/>
      <c r="Q432" s="78"/>
      <c r="R432" s="78"/>
      <c r="S432" s="82"/>
      <c r="T432" s="78"/>
      <c r="U432" s="83"/>
    </row>
    <row r="433" spans="1:21" ht="13.9" customHeight="1">
      <c r="A433" s="76">
        <v>3355306</v>
      </c>
      <c r="B433" s="77" t="s">
        <v>1365</v>
      </c>
      <c r="C433" s="78"/>
      <c r="D433" s="79"/>
      <c r="E433" s="78"/>
      <c r="F433" s="78"/>
      <c r="G433" s="79"/>
      <c r="H433" s="79"/>
      <c r="I433" s="80"/>
      <c r="J433" s="79"/>
      <c r="K433" s="77"/>
      <c r="L433" s="81" t="s">
        <v>9293</v>
      </c>
      <c r="M433" s="77"/>
      <c r="N433" s="77"/>
      <c r="O433" s="77"/>
      <c r="P433" s="77"/>
      <c r="Q433" s="78"/>
      <c r="R433" s="78"/>
      <c r="S433" s="82"/>
      <c r="T433" s="78"/>
      <c r="U433" s="83"/>
    </row>
    <row r="434" spans="1:21" ht="13.9" customHeight="1">
      <c r="A434" s="76">
        <v>3355349</v>
      </c>
      <c r="B434" s="77" t="s">
        <v>1366</v>
      </c>
      <c r="C434" s="78"/>
      <c r="D434" s="79"/>
      <c r="E434" s="78"/>
      <c r="F434" s="78"/>
      <c r="G434" s="79"/>
      <c r="H434" s="79"/>
      <c r="I434" s="80"/>
      <c r="J434" s="79"/>
      <c r="K434" s="77"/>
      <c r="L434" s="81" t="s">
        <v>177</v>
      </c>
      <c r="M434" s="77"/>
      <c r="N434" s="77"/>
      <c r="O434" s="77"/>
      <c r="P434" s="77"/>
      <c r="Q434" s="78"/>
      <c r="R434" s="78"/>
      <c r="S434" s="82"/>
      <c r="T434" s="78"/>
      <c r="U434" s="83"/>
    </row>
    <row r="435" spans="1:21" ht="13.9" customHeight="1">
      <c r="A435" s="76">
        <v>3355381</v>
      </c>
      <c r="B435" s="77" t="s">
        <v>1367</v>
      </c>
      <c r="C435" s="78"/>
      <c r="D435" s="79"/>
      <c r="E435" s="78"/>
      <c r="F435" s="78"/>
      <c r="G435" s="79"/>
      <c r="H435" s="79"/>
      <c r="I435" s="80"/>
      <c r="J435" s="79"/>
      <c r="K435" s="77"/>
      <c r="L435" s="81" t="s">
        <v>362</v>
      </c>
      <c r="M435" s="77"/>
      <c r="N435" s="77"/>
      <c r="O435" s="77"/>
      <c r="P435" s="77"/>
      <c r="Q435" s="78"/>
      <c r="R435" s="78"/>
      <c r="S435" s="82"/>
      <c r="T435" s="78"/>
      <c r="U435" s="83"/>
    </row>
    <row r="436" spans="1:21" ht="13.9" customHeight="1">
      <c r="A436" s="76">
        <v>3355403</v>
      </c>
      <c r="B436" s="77" t="s">
        <v>1368</v>
      </c>
      <c r="C436" s="78"/>
      <c r="D436" s="79"/>
      <c r="E436" s="78"/>
      <c r="F436" s="78"/>
      <c r="G436" s="79"/>
      <c r="H436" s="79"/>
      <c r="I436" s="80"/>
      <c r="J436" s="79"/>
      <c r="K436" s="77"/>
      <c r="L436" s="81" t="s">
        <v>362</v>
      </c>
      <c r="M436" s="77"/>
      <c r="N436" s="77"/>
      <c r="O436" s="77"/>
      <c r="P436" s="77"/>
      <c r="Q436" s="78"/>
      <c r="R436" s="78"/>
      <c r="S436" s="82"/>
      <c r="T436" s="78"/>
      <c r="U436" s="83"/>
    </row>
    <row r="437" spans="1:21" ht="13.9" customHeight="1">
      <c r="A437" s="76">
        <v>3355411</v>
      </c>
      <c r="B437" s="77" t="s">
        <v>1369</v>
      </c>
      <c r="C437" s="78"/>
      <c r="D437" s="79"/>
      <c r="E437" s="78"/>
      <c r="F437" s="78"/>
      <c r="G437" s="79"/>
      <c r="H437" s="79"/>
      <c r="I437" s="80"/>
      <c r="J437" s="79"/>
      <c r="K437" s="77"/>
      <c r="L437" s="81" t="s">
        <v>270</v>
      </c>
      <c r="M437" s="77"/>
      <c r="N437" s="77"/>
      <c r="O437" s="77"/>
      <c r="P437" s="77"/>
      <c r="Q437" s="78"/>
      <c r="R437" s="78"/>
      <c r="S437" s="82"/>
      <c r="T437" s="78"/>
      <c r="U437" s="83"/>
    </row>
    <row r="438" spans="1:21" ht="13.9" customHeight="1">
      <c r="A438" s="76">
        <v>3355489</v>
      </c>
      <c r="B438" s="77" t="s">
        <v>1370</v>
      </c>
      <c r="C438" s="78"/>
      <c r="D438" s="79"/>
      <c r="E438" s="78"/>
      <c r="F438" s="78"/>
      <c r="G438" s="79"/>
      <c r="H438" s="79"/>
      <c r="I438" s="80"/>
      <c r="J438" s="79"/>
      <c r="K438" s="77"/>
      <c r="L438" s="84" t="s">
        <v>357</v>
      </c>
      <c r="M438" s="77"/>
      <c r="N438" s="77"/>
      <c r="O438" s="77"/>
      <c r="P438" s="77"/>
      <c r="Q438" s="78"/>
      <c r="R438" s="78"/>
      <c r="S438" s="82"/>
      <c r="T438" s="78"/>
      <c r="U438" s="83"/>
    </row>
    <row r="439" spans="1:21" ht="13.9" customHeight="1">
      <c r="A439" s="76">
        <v>3355527</v>
      </c>
      <c r="B439" s="77" t="s">
        <v>1371</v>
      </c>
      <c r="C439" s="78"/>
      <c r="D439" s="79"/>
      <c r="E439" s="78"/>
      <c r="F439" s="78"/>
      <c r="G439" s="79"/>
      <c r="H439" s="79"/>
      <c r="I439" s="80"/>
      <c r="J439" s="79"/>
      <c r="K439" s="77"/>
      <c r="L439" s="84" t="s">
        <v>101</v>
      </c>
      <c r="M439" s="77"/>
      <c r="N439" s="77"/>
      <c r="O439" s="77"/>
      <c r="P439" s="77"/>
      <c r="Q439" s="78"/>
      <c r="R439" s="78"/>
      <c r="S439" s="82"/>
      <c r="T439" s="78"/>
      <c r="U439" s="83"/>
    </row>
    <row r="440" spans="1:21" ht="13.9" customHeight="1">
      <c r="A440" s="76">
        <v>3355535</v>
      </c>
      <c r="B440" s="77" t="s">
        <v>1372</v>
      </c>
      <c r="C440" s="78"/>
      <c r="D440" s="79"/>
      <c r="E440" s="78"/>
      <c r="F440" s="78"/>
      <c r="G440" s="79"/>
      <c r="H440" s="79"/>
      <c r="I440" s="80"/>
      <c r="J440" s="79"/>
      <c r="K440" s="77"/>
      <c r="L440" s="84" t="s">
        <v>9294</v>
      </c>
      <c r="M440" s="77"/>
      <c r="N440" s="77"/>
      <c r="O440" s="77"/>
      <c r="P440" s="77"/>
      <c r="Q440" s="78"/>
      <c r="R440" s="78"/>
      <c r="S440" s="82"/>
      <c r="T440" s="78"/>
      <c r="U440" s="83"/>
    </row>
    <row r="441" spans="1:21" ht="13.9" customHeight="1">
      <c r="A441" s="76">
        <v>3355551</v>
      </c>
      <c r="B441" s="77" t="s">
        <v>1373</v>
      </c>
      <c r="C441" s="78"/>
      <c r="D441" s="79"/>
      <c r="E441" s="78"/>
      <c r="F441" s="78"/>
      <c r="G441" s="79"/>
      <c r="H441" s="79"/>
      <c r="I441" s="80"/>
      <c r="J441" s="79"/>
      <c r="K441" s="77"/>
      <c r="L441" s="84" t="s">
        <v>9242</v>
      </c>
      <c r="M441" s="77"/>
      <c r="N441" s="77"/>
      <c r="O441" s="77"/>
      <c r="P441" s="77"/>
      <c r="Q441" s="78"/>
      <c r="R441" s="78"/>
      <c r="S441" s="82"/>
      <c r="T441" s="78"/>
      <c r="U441" s="83"/>
    </row>
    <row r="442" spans="1:21" ht="13.9" customHeight="1">
      <c r="A442" s="76">
        <v>3355586</v>
      </c>
      <c r="B442" s="77" t="s">
        <v>1374</v>
      </c>
      <c r="C442" s="78"/>
      <c r="D442" s="79"/>
      <c r="E442" s="78"/>
      <c r="F442" s="78"/>
      <c r="G442" s="79"/>
      <c r="H442" s="79"/>
      <c r="I442" s="80"/>
      <c r="J442" s="79"/>
      <c r="K442" s="77"/>
      <c r="L442" s="84" t="s">
        <v>298</v>
      </c>
      <c r="M442" s="77"/>
      <c r="N442" s="77"/>
      <c r="O442" s="77"/>
      <c r="P442" s="77"/>
      <c r="Q442" s="78"/>
      <c r="R442" s="78"/>
      <c r="S442" s="82"/>
      <c r="T442" s="78"/>
      <c r="U442" s="83"/>
    </row>
    <row r="443" spans="1:21" ht="13.9" customHeight="1">
      <c r="A443" s="76">
        <v>3355594</v>
      </c>
      <c r="B443" s="77" t="s">
        <v>1375</v>
      </c>
      <c r="C443" s="78"/>
      <c r="D443" s="79"/>
      <c r="E443" s="78"/>
      <c r="F443" s="78"/>
      <c r="G443" s="79"/>
      <c r="H443" s="79"/>
      <c r="I443" s="80"/>
      <c r="J443" s="79"/>
      <c r="K443" s="77"/>
      <c r="L443" s="81" t="s">
        <v>315</v>
      </c>
      <c r="M443" s="77"/>
      <c r="N443" s="77"/>
      <c r="O443" s="77"/>
      <c r="P443" s="77"/>
      <c r="Q443" s="78"/>
      <c r="R443" s="78"/>
      <c r="S443" s="82"/>
      <c r="T443" s="78"/>
      <c r="U443" s="83"/>
    </row>
    <row r="444" spans="1:21" ht="13.9" customHeight="1">
      <c r="A444" s="76">
        <v>3355608</v>
      </c>
      <c r="B444" s="85" t="s">
        <v>1376</v>
      </c>
      <c r="C444" s="78"/>
      <c r="D444" s="79"/>
      <c r="E444" s="78"/>
      <c r="F444" s="78"/>
      <c r="G444" s="86"/>
      <c r="H444" s="79"/>
      <c r="I444" s="79"/>
      <c r="J444" s="78"/>
      <c r="K444" s="77"/>
      <c r="L444" s="84" t="s">
        <v>287</v>
      </c>
      <c r="M444" s="77"/>
      <c r="N444" s="77"/>
      <c r="O444" s="87"/>
      <c r="P444" s="78"/>
      <c r="Q444" s="78"/>
      <c r="R444" s="78"/>
      <c r="S444" s="82"/>
      <c r="T444" s="78"/>
      <c r="U444" s="83"/>
    </row>
    <row r="445" spans="1:21" ht="13.9" customHeight="1">
      <c r="A445" s="76">
        <v>3355632</v>
      </c>
      <c r="B445" s="77" t="s">
        <v>1377</v>
      </c>
      <c r="C445" s="78"/>
      <c r="D445" s="79"/>
      <c r="E445" s="78"/>
      <c r="F445" s="78"/>
      <c r="G445" s="79"/>
      <c r="H445" s="79"/>
      <c r="I445" s="80"/>
      <c r="J445" s="79"/>
      <c r="K445" s="77"/>
      <c r="L445" s="84" t="s">
        <v>33</v>
      </c>
      <c r="M445" s="77"/>
      <c r="N445" s="77"/>
      <c r="O445" s="77"/>
      <c r="P445" s="77"/>
      <c r="Q445" s="78"/>
      <c r="R445" s="78"/>
      <c r="S445" s="82"/>
      <c r="T445" s="78"/>
      <c r="U445" s="83"/>
    </row>
    <row r="446" spans="1:21" ht="13.9" customHeight="1">
      <c r="A446" s="76">
        <v>3355772</v>
      </c>
      <c r="B446" s="77" t="s">
        <v>1378</v>
      </c>
      <c r="C446" s="78"/>
      <c r="D446" s="79"/>
      <c r="E446" s="78"/>
      <c r="F446" s="78"/>
      <c r="G446" s="79"/>
      <c r="H446" s="79"/>
      <c r="I446" s="80"/>
      <c r="J446" s="79"/>
      <c r="K446" s="77"/>
      <c r="L446" s="81" t="s">
        <v>9295</v>
      </c>
      <c r="M446" s="77"/>
      <c r="N446" s="77"/>
      <c r="O446" s="77"/>
      <c r="P446" s="77"/>
      <c r="Q446" s="78"/>
      <c r="R446" s="78"/>
      <c r="S446" s="82"/>
      <c r="T446" s="78"/>
      <c r="U446" s="83"/>
    </row>
    <row r="447" spans="1:21" ht="13.9" customHeight="1">
      <c r="A447" s="76">
        <v>3355861</v>
      </c>
      <c r="B447" s="77" t="s">
        <v>1379</v>
      </c>
      <c r="C447" s="78"/>
      <c r="D447" s="79"/>
      <c r="E447" s="78"/>
      <c r="F447" s="78"/>
      <c r="G447" s="79"/>
      <c r="H447" s="79"/>
      <c r="I447" s="80"/>
      <c r="J447" s="79"/>
      <c r="K447" s="77"/>
      <c r="L447" s="81" t="s">
        <v>287</v>
      </c>
      <c r="M447" s="77"/>
      <c r="N447" s="77"/>
      <c r="O447" s="77"/>
      <c r="P447" s="77"/>
      <c r="Q447" s="78"/>
      <c r="R447" s="78"/>
      <c r="S447" s="82"/>
      <c r="T447" s="78"/>
      <c r="U447" s="83"/>
    </row>
    <row r="448" spans="1:21" ht="13.9" customHeight="1">
      <c r="A448" s="76">
        <v>3355942</v>
      </c>
      <c r="B448" s="77" t="s">
        <v>1380</v>
      </c>
      <c r="C448" s="78"/>
      <c r="D448" s="79"/>
      <c r="E448" s="78"/>
      <c r="F448" s="78"/>
      <c r="G448" s="79"/>
      <c r="H448" s="79"/>
      <c r="I448" s="80"/>
      <c r="J448" s="79"/>
      <c r="K448" s="77"/>
      <c r="L448" s="81" t="s">
        <v>9238</v>
      </c>
      <c r="M448" s="77"/>
      <c r="N448" s="77"/>
      <c r="O448" s="77"/>
      <c r="P448" s="77"/>
      <c r="Q448" s="78"/>
      <c r="R448" s="78"/>
      <c r="S448" s="82"/>
      <c r="T448" s="78"/>
      <c r="U448" s="83"/>
    </row>
    <row r="449" spans="1:21" ht="13.9" customHeight="1">
      <c r="A449" s="76">
        <v>3356078</v>
      </c>
      <c r="B449" s="77" t="s">
        <v>1381</v>
      </c>
      <c r="C449" s="78"/>
      <c r="D449" s="79"/>
      <c r="E449" s="78"/>
      <c r="F449" s="78"/>
      <c r="G449" s="79"/>
      <c r="H449" s="79"/>
      <c r="I449" s="80"/>
      <c r="J449" s="79"/>
      <c r="K449" s="77"/>
      <c r="L449" s="81" t="s">
        <v>9296</v>
      </c>
      <c r="M449" s="77"/>
      <c r="N449" s="77"/>
      <c r="O449" s="77"/>
      <c r="P449" s="77"/>
      <c r="Q449" s="78"/>
      <c r="R449" s="78"/>
      <c r="S449" s="82"/>
      <c r="T449" s="78"/>
      <c r="U449" s="83"/>
    </row>
    <row r="450" spans="1:21" ht="13.9" customHeight="1">
      <c r="A450" s="76">
        <v>3356086</v>
      </c>
      <c r="B450" s="77" t="s">
        <v>1382</v>
      </c>
      <c r="C450" s="78"/>
      <c r="D450" s="79"/>
      <c r="E450" s="78"/>
      <c r="F450" s="78"/>
      <c r="G450" s="79"/>
      <c r="H450" s="79"/>
      <c r="I450" s="80"/>
      <c r="J450" s="79"/>
      <c r="K450" s="77"/>
      <c r="L450" s="81" t="s">
        <v>177</v>
      </c>
      <c r="M450" s="77"/>
      <c r="N450" s="77"/>
      <c r="O450" s="77"/>
      <c r="P450" s="77"/>
      <c r="Q450" s="78"/>
      <c r="R450" s="78"/>
      <c r="S450" s="82"/>
      <c r="T450" s="78"/>
      <c r="U450" s="83"/>
    </row>
    <row r="451" spans="1:21" ht="13.9" customHeight="1">
      <c r="A451" s="76">
        <v>3356094</v>
      </c>
      <c r="B451" s="77" t="s">
        <v>1383</v>
      </c>
      <c r="C451" s="78"/>
      <c r="D451" s="79"/>
      <c r="E451" s="78"/>
      <c r="F451" s="78"/>
      <c r="G451" s="79"/>
      <c r="H451" s="79"/>
      <c r="I451" s="80"/>
      <c r="J451" s="79"/>
      <c r="K451" s="77"/>
      <c r="L451" s="84" t="s">
        <v>214</v>
      </c>
      <c r="M451" s="77"/>
      <c r="N451" s="77"/>
      <c r="O451" s="77"/>
      <c r="P451" s="77"/>
      <c r="Q451" s="78"/>
      <c r="R451" s="78"/>
      <c r="S451" s="82"/>
      <c r="T451" s="78"/>
      <c r="U451" s="83"/>
    </row>
    <row r="452" spans="1:21" ht="13.9" customHeight="1">
      <c r="A452" s="76">
        <v>3372588</v>
      </c>
      <c r="B452" s="77" t="s">
        <v>1384</v>
      </c>
      <c r="C452" s="78"/>
      <c r="D452" s="79"/>
      <c r="E452" s="78"/>
      <c r="F452" s="78"/>
      <c r="G452" s="79"/>
      <c r="H452" s="79"/>
      <c r="I452" s="80"/>
      <c r="J452" s="79"/>
      <c r="K452" s="77"/>
      <c r="L452" s="81" t="s">
        <v>287</v>
      </c>
      <c r="M452" s="77"/>
      <c r="N452" s="77"/>
      <c r="O452" s="77"/>
      <c r="P452" s="77"/>
      <c r="Q452" s="78"/>
      <c r="R452" s="78"/>
      <c r="S452" s="82"/>
      <c r="T452" s="78"/>
      <c r="U452" s="83"/>
    </row>
    <row r="453" spans="1:21" ht="13.9" customHeight="1">
      <c r="A453" s="76">
        <v>3392538</v>
      </c>
      <c r="B453" s="77" t="s">
        <v>1385</v>
      </c>
      <c r="C453" s="78"/>
      <c r="D453" s="79"/>
      <c r="E453" s="78"/>
      <c r="F453" s="78"/>
      <c r="G453" s="79"/>
      <c r="H453" s="79"/>
      <c r="I453" s="80"/>
      <c r="J453" s="79"/>
      <c r="K453" s="77"/>
      <c r="L453" s="84" t="s">
        <v>274</v>
      </c>
      <c r="M453" s="77"/>
      <c r="N453" s="77"/>
      <c r="O453" s="77"/>
      <c r="P453" s="77"/>
      <c r="Q453" s="78"/>
      <c r="R453" s="78"/>
      <c r="S453" s="82"/>
      <c r="T453" s="78"/>
      <c r="U453" s="83"/>
    </row>
    <row r="454" spans="1:21" ht="13.9" customHeight="1">
      <c r="A454" s="76">
        <v>3392546</v>
      </c>
      <c r="B454" s="77" t="s">
        <v>1386</v>
      </c>
      <c r="C454" s="78"/>
      <c r="D454" s="79"/>
      <c r="E454" s="78"/>
      <c r="F454" s="78"/>
      <c r="G454" s="79"/>
      <c r="H454" s="79"/>
      <c r="I454" s="80"/>
      <c r="J454" s="79"/>
      <c r="K454" s="77"/>
      <c r="L454" s="81" t="s">
        <v>218</v>
      </c>
      <c r="M454" s="77"/>
      <c r="N454" s="77"/>
      <c r="O454" s="77"/>
      <c r="P454" s="77"/>
      <c r="Q454" s="78"/>
      <c r="R454" s="78"/>
      <c r="S454" s="82"/>
      <c r="T454" s="78"/>
      <c r="U454" s="83"/>
    </row>
    <row r="455" spans="1:21" ht="13.9" customHeight="1">
      <c r="A455" s="76">
        <v>3400336</v>
      </c>
      <c r="B455" s="77" t="s">
        <v>1387</v>
      </c>
      <c r="C455" s="78"/>
      <c r="D455" s="79"/>
      <c r="E455" s="78"/>
      <c r="F455" s="78"/>
      <c r="G455" s="79"/>
      <c r="H455" s="79"/>
      <c r="I455" s="80"/>
      <c r="J455" s="79"/>
      <c r="K455" s="77"/>
      <c r="L455" s="84" t="s">
        <v>355</v>
      </c>
      <c r="M455" s="77"/>
      <c r="N455" s="77"/>
      <c r="O455" s="77"/>
      <c r="P455" s="77"/>
      <c r="Q455" s="78"/>
      <c r="R455" s="78"/>
      <c r="S455" s="82"/>
      <c r="T455" s="78"/>
      <c r="U455" s="83"/>
    </row>
    <row r="456" spans="1:21" ht="13.9" customHeight="1">
      <c r="A456" s="76">
        <v>3456943</v>
      </c>
      <c r="B456" s="77" t="s">
        <v>1388</v>
      </c>
      <c r="C456" s="78"/>
      <c r="D456" s="79"/>
      <c r="E456" s="78"/>
      <c r="F456" s="78"/>
      <c r="G456" s="79"/>
      <c r="H456" s="79"/>
      <c r="I456" s="80"/>
      <c r="J456" s="79"/>
      <c r="K456" s="77"/>
      <c r="L456" s="81" t="s">
        <v>287</v>
      </c>
      <c r="M456" s="77"/>
      <c r="N456" s="77"/>
      <c r="O456" s="77"/>
      <c r="P456" s="77"/>
      <c r="Q456" s="78"/>
      <c r="R456" s="78"/>
      <c r="S456" s="82"/>
      <c r="T456" s="78"/>
      <c r="U456" s="83"/>
    </row>
    <row r="457" spans="1:21" ht="13.9" customHeight="1">
      <c r="A457" s="76">
        <v>3461076</v>
      </c>
      <c r="B457" s="77" t="s">
        <v>1389</v>
      </c>
      <c r="C457" s="78"/>
      <c r="D457" s="79"/>
      <c r="E457" s="78"/>
      <c r="F457" s="78"/>
      <c r="G457" s="79"/>
      <c r="H457" s="79"/>
      <c r="I457" s="80"/>
      <c r="J457" s="79"/>
      <c r="K457" s="77"/>
      <c r="L457" s="84" t="s">
        <v>9279</v>
      </c>
      <c r="M457" s="77"/>
      <c r="N457" s="77"/>
      <c r="O457" s="77"/>
      <c r="P457" s="77"/>
      <c r="Q457" s="78"/>
      <c r="R457" s="78"/>
      <c r="S457" s="82"/>
      <c r="T457" s="78"/>
      <c r="U457" s="83"/>
    </row>
    <row r="458" spans="1:21" ht="13.9" customHeight="1">
      <c r="A458" s="76">
        <v>3485021</v>
      </c>
      <c r="B458" s="77" t="s">
        <v>1390</v>
      </c>
      <c r="C458" s="78"/>
      <c r="D458" s="79"/>
      <c r="E458" s="78"/>
      <c r="F458" s="78"/>
      <c r="G458" s="79"/>
      <c r="H458" s="79"/>
      <c r="I458" s="80"/>
      <c r="J458" s="79"/>
      <c r="K458" s="77"/>
      <c r="L458" s="81" t="s">
        <v>287</v>
      </c>
      <c r="M458" s="77"/>
      <c r="N458" s="77"/>
      <c r="O458" s="77"/>
      <c r="P458" s="77"/>
      <c r="Q458" s="78"/>
      <c r="R458" s="78"/>
      <c r="S458" s="82"/>
      <c r="T458" s="78"/>
      <c r="U458" s="83"/>
    </row>
    <row r="459" spans="1:21" ht="13.9" customHeight="1">
      <c r="A459" s="76">
        <v>3496821</v>
      </c>
      <c r="B459" s="77" t="s">
        <v>1391</v>
      </c>
      <c r="C459" s="78"/>
      <c r="D459" s="79"/>
      <c r="E459" s="78"/>
      <c r="F459" s="78"/>
      <c r="G459" s="79"/>
      <c r="H459" s="79"/>
      <c r="I459" s="80"/>
      <c r="J459" s="79"/>
      <c r="K459" s="77"/>
      <c r="L459" s="84" t="s">
        <v>287</v>
      </c>
      <c r="M459" s="77"/>
      <c r="N459" s="77"/>
      <c r="O459" s="77"/>
      <c r="P459" s="77"/>
      <c r="Q459" s="78"/>
      <c r="R459" s="78"/>
      <c r="S459" s="82"/>
      <c r="T459" s="78"/>
      <c r="U459" s="83"/>
    </row>
    <row r="460" spans="1:21" ht="13.9" customHeight="1">
      <c r="A460" s="76">
        <v>3532224</v>
      </c>
      <c r="B460" s="77" t="s">
        <v>1392</v>
      </c>
      <c r="C460" s="78"/>
      <c r="D460" s="79"/>
      <c r="E460" s="78"/>
      <c r="F460" s="78"/>
      <c r="G460" s="79"/>
      <c r="H460" s="79"/>
      <c r="I460" s="80"/>
      <c r="J460" s="79"/>
      <c r="K460" s="77"/>
      <c r="L460" s="81" t="s">
        <v>355</v>
      </c>
      <c r="M460" s="77"/>
      <c r="N460" s="77"/>
      <c r="O460" s="77"/>
      <c r="P460" s="77"/>
      <c r="Q460" s="78"/>
      <c r="R460" s="78"/>
      <c r="S460" s="82"/>
      <c r="T460" s="78"/>
      <c r="U460" s="83"/>
    </row>
    <row r="461" spans="1:21" ht="13.9" customHeight="1">
      <c r="A461" s="76">
        <v>3532267</v>
      </c>
      <c r="B461" s="77" t="s">
        <v>1393</v>
      </c>
      <c r="C461" s="78"/>
      <c r="D461" s="79"/>
      <c r="E461" s="78"/>
      <c r="F461" s="78"/>
      <c r="G461" s="79"/>
      <c r="H461" s="79"/>
      <c r="I461" s="80"/>
      <c r="J461" s="79"/>
      <c r="K461" s="77"/>
      <c r="L461" s="81" t="s">
        <v>33</v>
      </c>
      <c r="M461" s="77"/>
      <c r="N461" s="77"/>
      <c r="O461" s="77"/>
      <c r="P461" s="77"/>
      <c r="Q461" s="78"/>
      <c r="R461" s="78"/>
      <c r="S461" s="82"/>
      <c r="T461" s="78"/>
      <c r="U461" s="83"/>
    </row>
    <row r="462" spans="1:21" ht="13.9" customHeight="1">
      <c r="A462" s="76">
        <v>3532275</v>
      </c>
      <c r="B462" s="77" t="s">
        <v>1394</v>
      </c>
      <c r="C462" s="78"/>
      <c r="D462" s="79"/>
      <c r="E462" s="78"/>
      <c r="F462" s="78"/>
      <c r="G462" s="79"/>
      <c r="H462" s="79"/>
      <c r="I462" s="80"/>
      <c r="J462" s="79"/>
      <c r="K462" s="77"/>
      <c r="L462" s="84" t="s">
        <v>220</v>
      </c>
      <c r="M462" s="77"/>
      <c r="N462" s="77"/>
      <c r="O462" s="77"/>
      <c r="P462" s="77"/>
      <c r="Q462" s="78"/>
      <c r="R462" s="78"/>
      <c r="S462" s="82"/>
      <c r="T462" s="78"/>
      <c r="U462" s="83"/>
    </row>
    <row r="463" spans="1:21" ht="13.9" customHeight="1">
      <c r="A463" s="76">
        <v>3549992</v>
      </c>
      <c r="B463" s="77" t="s">
        <v>1395</v>
      </c>
      <c r="C463" s="78"/>
      <c r="D463" s="79"/>
      <c r="E463" s="78"/>
      <c r="F463" s="78"/>
      <c r="G463" s="79"/>
      <c r="H463" s="79"/>
      <c r="I463" s="80"/>
      <c r="J463" s="79"/>
      <c r="K463" s="77"/>
      <c r="L463" s="81" t="s">
        <v>287</v>
      </c>
      <c r="M463" s="77"/>
      <c r="N463" s="77"/>
      <c r="O463" s="77"/>
      <c r="P463" s="77"/>
      <c r="Q463" s="78"/>
      <c r="R463" s="78"/>
      <c r="S463" s="82"/>
      <c r="T463" s="78"/>
      <c r="U463" s="83"/>
    </row>
    <row r="464" spans="1:21" ht="13.9" customHeight="1">
      <c r="A464" s="76">
        <v>3550001</v>
      </c>
      <c r="B464" s="77" t="s">
        <v>1396</v>
      </c>
      <c r="C464" s="78"/>
      <c r="D464" s="79"/>
      <c r="E464" s="78"/>
      <c r="F464" s="78"/>
      <c r="G464" s="79"/>
      <c r="H464" s="79"/>
      <c r="I464" s="80"/>
      <c r="J464" s="79"/>
      <c r="K464" s="77"/>
      <c r="L464" s="81" t="s">
        <v>134</v>
      </c>
      <c r="M464" s="77"/>
      <c r="N464" s="77"/>
      <c r="O464" s="77"/>
      <c r="P464" s="77"/>
      <c r="Q464" s="78"/>
      <c r="R464" s="78"/>
      <c r="S464" s="82"/>
      <c r="T464" s="78"/>
      <c r="U464" s="83"/>
    </row>
    <row r="465" spans="1:21" ht="13.9" customHeight="1">
      <c r="A465" s="76">
        <v>3563413</v>
      </c>
      <c r="B465" s="77" t="s">
        <v>1397</v>
      </c>
      <c r="C465" s="78"/>
      <c r="D465" s="79"/>
      <c r="E465" s="78"/>
      <c r="F465" s="78"/>
      <c r="G465" s="79"/>
      <c r="H465" s="79"/>
      <c r="I465" s="80"/>
      <c r="J465" s="79"/>
      <c r="K465" s="77"/>
      <c r="L465" s="81" t="s">
        <v>9226</v>
      </c>
      <c r="M465" s="77"/>
      <c r="N465" s="77"/>
      <c r="O465" s="77"/>
      <c r="P465" s="77"/>
      <c r="Q465" s="78"/>
      <c r="R465" s="78"/>
      <c r="S465" s="82"/>
      <c r="T465" s="78"/>
      <c r="U465" s="83"/>
    </row>
    <row r="466" spans="1:21" ht="13.9" customHeight="1">
      <c r="A466" s="76">
        <v>3566056</v>
      </c>
      <c r="B466" s="77" t="s">
        <v>1398</v>
      </c>
      <c r="C466" s="78"/>
      <c r="D466" s="79"/>
      <c r="E466" s="78"/>
      <c r="F466" s="78"/>
      <c r="G466" s="79"/>
      <c r="H466" s="79"/>
      <c r="I466" s="80"/>
      <c r="J466" s="79"/>
      <c r="K466" s="77"/>
      <c r="L466" s="81" t="s">
        <v>388</v>
      </c>
      <c r="M466" s="77"/>
      <c r="N466" s="77"/>
      <c r="O466" s="77"/>
      <c r="P466" s="77"/>
      <c r="Q466" s="78"/>
      <c r="R466" s="78"/>
      <c r="S466" s="82"/>
      <c r="T466" s="78"/>
      <c r="U466" s="83"/>
    </row>
    <row r="467" spans="1:21" ht="13.9" customHeight="1">
      <c r="A467" s="76">
        <v>3566951</v>
      </c>
      <c r="B467" s="77" t="s">
        <v>1399</v>
      </c>
      <c r="C467" s="78"/>
      <c r="D467" s="79"/>
      <c r="E467" s="78"/>
      <c r="F467" s="78"/>
      <c r="G467" s="79"/>
      <c r="H467" s="79"/>
      <c r="I467" s="80"/>
      <c r="J467" s="79"/>
      <c r="K467" s="77"/>
      <c r="L467" s="81" t="s">
        <v>9250</v>
      </c>
      <c r="M467" s="77"/>
      <c r="N467" s="77"/>
      <c r="O467" s="77"/>
      <c r="P467" s="77"/>
      <c r="Q467" s="78"/>
      <c r="R467" s="78"/>
      <c r="S467" s="82"/>
      <c r="T467" s="78"/>
      <c r="U467" s="83"/>
    </row>
    <row r="468" spans="1:21" ht="13.9" customHeight="1">
      <c r="A468" s="76">
        <v>3577996</v>
      </c>
      <c r="B468" s="77" t="s">
        <v>1400</v>
      </c>
      <c r="C468" s="78"/>
      <c r="D468" s="79"/>
      <c r="E468" s="78"/>
      <c r="F468" s="78"/>
      <c r="G468" s="79"/>
      <c r="H468" s="79"/>
      <c r="I468" s="80"/>
      <c r="J468" s="79"/>
      <c r="K468" s="77"/>
      <c r="L468" s="81" t="s">
        <v>101</v>
      </c>
      <c r="M468" s="77"/>
      <c r="N468" s="77"/>
      <c r="O468" s="77"/>
      <c r="P468" s="77"/>
      <c r="Q468" s="78"/>
      <c r="R468" s="78"/>
      <c r="S468" s="82"/>
      <c r="T468" s="78"/>
      <c r="U468" s="83"/>
    </row>
    <row r="469" spans="1:21" ht="13.9" customHeight="1">
      <c r="A469" s="76">
        <v>3587894</v>
      </c>
      <c r="B469" s="77" t="s">
        <v>1401</v>
      </c>
      <c r="C469" s="78"/>
      <c r="D469" s="79"/>
      <c r="E469" s="78"/>
      <c r="F469" s="78"/>
      <c r="G469" s="79"/>
      <c r="H469" s="79"/>
      <c r="I469" s="80"/>
      <c r="J469" s="79"/>
      <c r="K469" s="77"/>
      <c r="L469" s="81" t="s">
        <v>9220</v>
      </c>
      <c r="M469" s="77"/>
      <c r="N469" s="77"/>
      <c r="O469" s="77"/>
      <c r="P469" s="77"/>
      <c r="Q469" s="78"/>
      <c r="R469" s="78"/>
      <c r="S469" s="82"/>
      <c r="T469" s="78"/>
      <c r="U469" s="83"/>
    </row>
    <row r="470" spans="1:21" ht="13.9" customHeight="1">
      <c r="A470" s="76">
        <v>3587916</v>
      </c>
      <c r="B470" s="77" t="s">
        <v>1402</v>
      </c>
      <c r="C470" s="78"/>
      <c r="D470" s="79"/>
      <c r="E470" s="78"/>
      <c r="F470" s="78"/>
      <c r="G470" s="79"/>
      <c r="H470" s="79"/>
      <c r="I470" s="80"/>
      <c r="J470" s="79"/>
      <c r="K470" s="77"/>
      <c r="L470" s="84" t="s">
        <v>315</v>
      </c>
      <c r="M470" s="77"/>
      <c r="N470" s="77"/>
      <c r="O470" s="77"/>
      <c r="P470" s="77"/>
      <c r="Q470" s="78"/>
      <c r="R470" s="78"/>
      <c r="S470" s="82"/>
      <c r="T470" s="78"/>
      <c r="U470" s="83"/>
    </row>
    <row r="471" spans="1:21" ht="13.9" customHeight="1">
      <c r="A471" s="76">
        <v>3587924</v>
      </c>
      <c r="B471" s="77" t="s">
        <v>1403</v>
      </c>
      <c r="C471" s="78"/>
      <c r="D471" s="79"/>
      <c r="E471" s="78"/>
      <c r="F471" s="78"/>
      <c r="G471" s="79"/>
      <c r="H471" s="79"/>
      <c r="I471" s="80"/>
      <c r="J471" s="79"/>
      <c r="K471" s="77"/>
      <c r="L471" s="81" t="s">
        <v>9225</v>
      </c>
      <c r="M471" s="77"/>
      <c r="N471" s="77"/>
      <c r="O471" s="77"/>
      <c r="P471" s="77"/>
      <c r="Q471" s="78"/>
      <c r="R471" s="78"/>
      <c r="S471" s="82"/>
      <c r="T471" s="78"/>
      <c r="U471" s="83"/>
    </row>
    <row r="472" spans="1:21" ht="13.9" customHeight="1">
      <c r="A472" s="76">
        <v>3602001</v>
      </c>
      <c r="B472" s="77" t="s">
        <v>1404</v>
      </c>
      <c r="C472" s="78"/>
      <c r="D472" s="79"/>
      <c r="E472" s="78"/>
      <c r="F472" s="78"/>
      <c r="G472" s="79"/>
      <c r="H472" s="79"/>
      <c r="I472" s="80"/>
      <c r="J472" s="79"/>
      <c r="K472" s="77"/>
      <c r="L472" s="84" t="s">
        <v>296</v>
      </c>
      <c r="M472" s="77"/>
      <c r="N472" s="77"/>
      <c r="O472" s="77"/>
      <c r="P472" s="77"/>
      <c r="Q472" s="78"/>
      <c r="R472" s="78"/>
      <c r="S472" s="82"/>
      <c r="T472" s="78"/>
      <c r="U472" s="83"/>
    </row>
    <row r="473" spans="1:21" ht="13.9" customHeight="1">
      <c r="A473" s="76">
        <v>3602044</v>
      </c>
      <c r="B473" s="77" t="s">
        <v>1405</v>
      </c>
      <c r="C473" s="78"/>
      <c r="D473" s="79"/>
      <c r="E473" s="78"/>
      <c r="F473" s="78"/>
      <c r="G473" s="79"/>
      <c r="H473" s="79"/>
      <c r="I473" s="80"/>
      <c r="J473" s="79"/>
      <c r="K473" s="77"/>
      <c r="L473" s="81" t="s">
        <v>9258</v>
      </c>
      <c r="M473" s="77"/>
      <c r="N473" s="77"/>
      <c r="O473" s="77"/>
      <c r="P473" s="77"/>
      <c r="Q473" s="78"/>
      <c r="R473" s="78"/>
      <c r="S473" s="82"/>
      <c r="T473" s="78"/>
      <c r="U473" s="83"/>
    </row>
    <row r="474" spans="1:21" ht="13.9" customHeight="1">
      <c r="A474" s="76">
        <v>3607372</v>
      </c>
      <c r="B474" s="77" t="s">
        <v>1406</v>
      </c>
      <c r="C474" s="78"/>
      <c r="D474" s="79"/>
      <c r="E474" s="78"/>
      <c r="F474" s="78"/>
      <c r="G474" s="79"/>
      <c r="H474" s="79"/>
      <c r="I474" s="80"/>
      <c r="J474" s="79"/>
      <c r="K474" s="77"/>
      <c r="L474" s="84" t="s">
        <v>9225</v>
      </c>
      <c r="M474" s="77"/>
      <c r="N474" s="77"/>
      <c r="O474" s="77"/>
      <c r="P474" s="77"/>
      <c r="Q474" s="78"/>
      <c r="R474" s="78"/>
      <c r="S474" s="82"/>
      <c r="T474" s="78"/>
      <c r="U474" s="83"/>
    </row>
    <row r="475" spans="1:21" ht="13.9" customHeight="1">
      <c r="A475" s="76">
        <v>3616215</v>
      </c>
      <c r="B475" s="77" t="s">
        <v>1407</v>
      </c>
      <c r="C475" s="78"/>
      <c r="D475" s="79"/>
      <c r="E475" s="78"/>
      <c r="F475" s="78"/>
      <c r="G475" s="79"/>
      <c r="H475" s="79"/>
      <c r="I475" s="80"/>
      <c r="J475" s="79"/>
      <c r="K475" s="77"/>
      <c r="L475" s="84" t="s">
        <v>9297</v>
      </c>
      <c r="M475" s="77"/>
      <c r="N475" s="77"/>
      <c r="O475" s="77"/>
      <c r="P475" s="77"/>
      <c r="Q475" s="78"/>
      <c r="R475" s="78"/>
      <c r="S475" s="82"/>
      <c r="T475" s="78"/>
      <c r="U475" s="83"/>
    </row>
    <row r="476" spans="1:21" ht="13.9" customHeight="1">
      <c r="A476" s="76">
        <v>3641597</v>
      </c>
      <c r="B476" s="77" t="s">
        <v>1408</v>
      </c>
      <c r="C476" s="78"/>
      <c r="D476" s="79"/>
      <c r="E476" s="78"/>
      <c r="F476" s="78"/>
      <c r="G476" s="79"/>
      <c r="H476" s="79"/>
      <c r="I476" s="80"/>
      <c r="J476" s="79"/>
      <c r="K476" s="77"/>
      <c r="L476" s="84" t="s">
        <v>355</v>
      </c>
      <c r="M476" s="77"/>
      <c r="N476" s="77"/>
      <c r="O476" s="77"/>
      <c r="P476" s="77"/>
      <c r="Q476" s="78"/>
      <c r="R476" s="78"/>
      <c r="S476" s="82"/>
      <c r="T476" s="78"/>
      <c r="U476" s="83"/>
    </row>
    <row r="477" spans="1:21" ht="13.9" customHeight="1">
      <c r="A477" s="76">
        <v>3642119</v>
      </c>
      <c r="B477" s="77" t="s">
        <v>1409</v>
      </c>
      <c r="C477" s="78"/>
      <c r="D477" s="79"/>
      <c r="E477" s="78"/>
      <c r="F477" s="78"/>
      <c r="G477" s="79"/>
      <c r="H477" s="79"/>
      <c r="I477" s="80"/>
      <c r="J477" s="79"/>
      <c r="K477" s="77"/>
      <c r="L477" s="84" t="s">
        <v>315</v>
      </c>
      <c r="M477" s="77"/>
      <c r="N477" s="77"/>
      <c r="O477" s="77"/>
      <c r="P477" s="77"/>
      <c r="Q477" s="78"/>
      <c r="R477" s="78"/>
      <c r="S477" s="82"/>
      <c r="T477" s="78"/>
      <c r="U477" s="83"/>
    </row>
    <row r="478" spans="1:21" ht="13.9" customHeight="1">
      <c r="A478" s="76">
        <v>3660524</v>
      </c>
      <c r="B478" s="77" t="s">
        <v>1410</v>
      </c>
      <c r="C478" s="78"/>
      <c r="D478" s="79"/>
      <c r="E478" s="78"/>
      <c r="F478" s="78"/>
      <c r="G478" s="79"/>
      <c r="H478" s="79"/>
      <c r="I478" s="80"/>
      <c r="J478" s="79"/>
      <c r="K478" s="77"/>
      <c r="L478" s="84" t="s">
        <v>9298</v>
      </c>
      <c r="M478" s="77"/>
      <c r="N478" s="77"/>
      <c r="O478" s="77"/>
      <c r="P478" s="77"/>
      <c r="Q478" s="78"/>
      <c r="R478" s="78"/>
      <c r="S478" s="82"/>
      <c r="T478" s="78"/>
      <c r="U478" s="83"/>
    </row>
    <row r="479" spans="1:21" ht="13.9" customHeight="1">
      <c r="A479" s="76">
        <v>3660532</v>
      </c>
      <c r="B479" s="77" t="s">
        <v>1411</v>
      </c>
      <c r="C479" s="78"/>
      <c r="D479" s="79"/>
      <c r="E479" s="78"/>
      <c r="F479" s="78"/>
      <c r="G479" s="79"/>
      <c r="H479" s="79"/>
      <c r="I479" s="80"/>
      <c r="J479" s="79"/>
      <c r="K479" s="77"/>
      <c r="L479" s="81" t="s">
        <v>388</v>
      </c>
      <c r="M479" s="77"/>
      <c r="N479" s="77"/>
      <c r="O479" s="77"/>
      <c r="P479" s="77"/>
      <c r="Q479" s="78"/>
      <c r="R479" s="78"/>
      <c r="S479" s="82"/>
      <c r="T479" s="78"/>
      <c r="U479" s="83"/>
    </row>
    <row r="480" spans="1:21" ht="13.9" customHeight="1">
      <c r="A480" s="76">
        <v>3660559</v>
      </c>
      <c r="B480" s="77" t="s">
        <v>1412</v>
      </c>
      <c r="C480" s="78"/>
      <c r="D480" s="79"/>
      <c r="E480" s="78"/>
      <c r="F480" s="78"/>
      <c r="G480" s="79"/>
      <c r="H480" s="79"/>
      <c r="I480" s="80"/>
      <c r="J480" s="79"/>
      <c r="K480" s="77"/>
      <c r="L480" s="84" t="s">
        <v>315</v>
      </c>
      <c r="M480" s="77"/>
      <c r="N480" s="77"/>
      <c r="O480" s="77"/>
      <c r="P480" s="77"/>
      <c r="Q480" s="78"/>
      <c r="R480" s="78"/>
      <c r="S480" s="82"/>
      <c r="T480" s="78"/>
      <c r="U480" s="83"/>
    </row>
    <row r="481" spans="1:21" ht="13.9" customHeight="1">
      <c r="A481" s="76">
        <v>3676714</v>
      </c>
      <c r="B481" s="77" t="s">
        <v>1413</v>
      </c>
      <c r="C481" s="78"/>
      <c r="D481" s="79"/>
      <c r="E481" s="78"/>
      <c r="F481" s="78"/>
      <c r="G481" s="79"/>
      <c r="H481" s="79"/>
      <c r="I481" s="80"/>
      <c r="J481" s="79"/>
      <c r="K481" s="77"/>
      <c r="L481" s="84" t="s">
        <v>283</v>
      </c>
      <c r="M481" s="77"/>
      <c r="N481" s="77"/>
      <c r="O481" s="77"/>
      <c r="P481" s="77"/>
      <c r="Q481" s="78"/>
      <c r="R481" s="78"/>
      <c r="S481" s="82"/>
      <c r="T481" s="78"/>
      <c r="U481" s="83"/>
    </row>
    <row r="482" spans="1:21" ht="13.9" customHeight="1">
      <c r="A482" s="76">
        <v>3690229</v>
      </c>
      <c r="B482" s="77" t="s">
        <v>1414</v>
      </c>
      <c r="C482" s="78"/>
      <c r="D482" s="79"/>
      <c r="E482" s="78"/>
      <c r="F482" s="78"/>
      <c r="G482" s="79"/>
      <c r="H482" s="79"/>
      <c r="I482" s="80"/>
      <c r="J482" s="79"/>
      <c r="K482" s="77"/>
      <c r="L482" s="84" t="s">
        <v>9245</v>
      </c>
      <c r="M482" s="77"/>
      <c r="N482" s="77"/>
      <c r="O482" s="77"/>
      <c r="P482" s="77"/>
      <c r="Q482" s="78"/>
      <c r="R482" s="78"/>
      <c r="S482" s="82"/>
      <c r="T482" s="78"/>
      <c r="U482" s="83"/>
    </row>
    <row r="483" spans="1:21" ht="13.9" customHeight="1">
      <c r="A483" s="76">
        <v>3704904</v>
      </c>
      <c r="B483" s="77" t="s">
        <v>1415</v>
      </c>
      <c r="C483" s="78"/>
      <c r="D483" s="79"/>
      <c r="E483" s="78"/>
      <c r="F483" s="78"/>
      <c r="G483" s="79"/>
      <c r="H483" s="79"/>
      <c r="I483" s="80"/>
      <c r="J483" s="79"/>
      <c r="K483" s="77"/>
      <c r="L483" s="81" t="s">
        <v>9240</v>
      </c>
      <c r="M483" s="77"/>
      <c r="N483" s="77"/>
      <c r="O483" s="77"/>
      <c r="P483" s="77"/>
      <c r="Q483" s="78"/>
      <c r="R483" s="78"/>
      <c r="S483" s="82"/>
      <c r="T483" s="78"/>
      <c r="U483" s="83"/>
    </row>
    <row r="484" spans="1:21" ht="13.9" customHeight="1">
      <c r="A484" s="76">
        <v>3705595</v>
      </c>
      <c r="B484" s="77" t="s">
        <v>1416</v>
      </c>
      <c r="C484" s="78"/>
      <c r="D484" s="79"/>
      <c r="E484" s="78"/>
      <c r="F484" s="78"/>
      <c r="G484" s="79"/>
      <c r="H484" s="79"/>
      <c r="I484" s="80"/>
      <c r="J484" s="79"/>
      <c r="K484" s="77"/>
      <c r="L484" s="84" t="s">
        <v>315</v>
      </c>
      <c r="M484" s="77"/>
      <c r="N484" s="77"/>
      <c r="O484" s="77"/>
      <c r="P484" s="77"/>
      <c r="Q484" s="78"/>
      <c r="R484" s="78"/>
      <c r="S484" s="82"/>
      <c r="T484" s="78"/>
      <c r="U484" s="83"/>
    </row>
    <row r="485" spans="1:21" ht="13.9" customHeight="1">
      <c r="A485" s="76">
        <v>3732908</v>
      </c>
      <c r="B485" s="77" t="s">
        <v>1417</v>
      </c>
      <c r="C485" s="78"/>
      <c r="D485" s="79"/>
      <c r="E485" s="78"/>
      <c r="F485" s="78"/>
      <c r="G485" s="79"/>
      <c r="H485" s="79"/>
      <c r="I485" s="80"/>
      <c r="J485" s="79"/>
      <c r="K485" s="77"/>
      <c r="L485" s="84" t="s">
        <v>9299</v>
      </c>
      <c r="M485" s="77"/>
      <c r="N485" s="77"/>
      <c r="O485" s="77"/>
      <c r="P485" s="77"/>
      <c r="Q485" s="78"/>
      <c r="R485" s="78"/>
      <c r="S485" s="82"/>
      <c r="T485" s="78"/>
      <c r="U485" s="83"/>
    </row>
    <row r="486" spans="1:21" ht="13.9" customHeight="1">
      <c r="A486" s="76">
        <v>3732916</v>
      </c>
      <c r="B486" s="77" t="s">
        <v>1418</v>
      </c>
      <c r="C486" s="78"/>
      <c r="D486" s="79"/>
      <c r="E486" s="78"/>
      <c r="F486" s="78"/>
      <c r="G486" s="79"/>
      <c r="H486" s="79"/>
      <c r="I486" s="80"/>
      <c r="J486" s="79"/>
      <c r="K486" s="77"/>
      <c r="L486" s="84" t="s">
        <v>208</v>
      </c>
      <c r="M486" s="77"/>
      <c r="N486" s="77"/>
      <c r="O486" s="77"/>
      <c r="P486" s="77"/>
      <c r="Q486" s="78"/>
      <c r="R486" s="78"/>
      <c r="S486" s="82"/>
      <c r="T486" s="78"/>
      <c r="U486" s="83"/>
    </row>
    <row r="487" spans="1:21" ht="13.9" customHeight="1">
      <c r="A487" s="76">
        <v>3732924</v>
      </c>
      <c r="B487" s="77" t="s">
        <v>1419</v>
      </c>
      <c r="C487" s="78"/>
      <c r="D487" s="79"/>
      <c r="E487" s="78"/>
      <c r="F487" s="78"/>
      <c r="G487" s="79"/>
      <c r="H487" s="79"/>
      <c r="I487" s="80"/>
      <c r="J487" s="79"/>
      <c r="K487" s="77"/>
      <c r="L487" s="81" t="s">
        <v>134</v>
      </c>
      <c r="M487" s="77"/>
      <c r="N487" s="77"/>
      <c r="O487" s="77"/>
      <c r="P487" s="77"/>
      <c r="Q487" s="78"/>
      <c r="R487" s="78"/>
      <c r="S487" s="82"/>
      <c r="T487" s="78"/>
      <c r="U487" s="83"/>
    </row>
    <row r="488" spans="1:21" ht="13.9" customHeight="1">
      <c r="A488" s="76">
        <v>3739015</v>
      </c>
      <c r="B488" s="77" t="s">
        <v>1420</v>
      </c>
      <c r="C488" s="78"/>
      <c r="D488" s="79"/>
      <c r="E488" s="78"/>
      <c r="F488" s="78"/>
      <c r="G488" s="79"/>
      <c r="H488" s="79"/>
      <c r="I488" s="80"/>
      <c r="J488" s="79"/>
      <c r="K488" s="77"/>
      <c r="L488" s="84" t="s">
        <v>382</v>
      </c>
      <c r="M488" s="77"/>
      <c r="N488" s="77"/>
      <c r="O488" s="77"/>
      <c r="P488" s="77"/>
      <c r="Q488" s="78"/>
      <c r="R488" s="78"/>
      <c r="S488" s="82"/>
      <c r="T488" s="78"/>
      <c r="U488" s="83"/>
    </row>
    <row r="489" spans="1:21" ht="13.9" customHeight="1">
      <c r="A489" s="76">
        <v>3739023</v>
      </c>
      <c r="B489" s="77" t="s">
        <v>1421</v>
      </c>
      <c r="C489" s="78"/>
      <c r="D489" s="79"/>
      <c r="E489" s="78"/>
      <c r="F489" s="78"/>
      <c r="G489" s="79"/>
      <c r="H489" s="79"/>
      <c r="I489" s="80"/>
      <c r="J489" s="79"/>
      <c r="K489" s="77"/>
      <c r="L489" s="84" t="s">
        <v>382</v>
      </c>
      <c r="M489" s="77"/>
      <c r="N489" s="77"/>
      <c r="O489" s="77"/>
      <c r="P489" s="77"/>
      <c r="Q489" s="78"/>
      <c r="R489" s="78"/>
      <c r="S489" s="82"/>
      <c r="T489" s="78"/>
      <c r="U489" s="83"/>
    </row>
    <row r="490" spans="1:21" ht="13.9" customHeight="1">
      <c r="A490" s="76">
        <v>3756696</v>
      </c>
      <c r="B490" s="77" t="s">
        <v>1422</v>
      </c>
      <c r="C490" s="78"/>
      <c r="D490" s="79"/>
      <c r="E490" s="78"/>
      <c r="F490" s="78"/>
      <c r="G490" s="79"/>
      <c r="H490" s="79"/>
      <c r="I490" s="80"/>
      <c r="J490" s="79"/>
      <c r="K490" s="77"/>
      <c r="L490" s="81" t="s">
        <v>355</v>
      </c>
      <c r="M490" s="77"/>
      <c r="N490" s="77"/>
      <c r="O490" s="77"/>
      <c r="P490" s="77"/>
      <c r="Q490" s="78"/>
      <c r="R490" s="78"/>
      <c r="S490" s="82"/>
      <c r="T490" s="78"/>
      <c r="U490" s="83"/>
    </row>
    <row r="491" spans="1:21" ht="13.9" customHeight="1">
      <c r="A491" s="76">
        <v>3759725</v>
      </c>
      <c r="B491" s="77" t="s">
        <v>1423</v>
      </c>
      <c r="C491" s="78"/>
      <c r="D491" s="79"/>
      <c r="E491" s="78"/>
      <c r="F491" s="78"/>
      <c r="G491" s="79"/>
      <c r="H491" s="79"/>
      <c r="I491" s="80"/>
      <c r="J491" s="79"/>
      <c r="K491" s="77"/>
      <c r="L491" s="81" t="s">
        <v>362</v>
      </c>
      <c r="M491" s="77"/>
      <c r="N491" s="77"/>
      <c r="O491" s="77"/>
      <c r="P491" s="77"/>
      <c r="Q491" s="78"/>
      <c r="R491" s="78"/>
      <c r="S491" s="82"/>
      <c r="T491" s="78"/>
      <c r="U491" s="83"/>
    </row>
    <row r="492" spans="1:21" ht="13.9" customHeight="1">
      <c r="A492" s="76">
        <v>3761533</v>
      </c>
      <c r="B492" s="77" t="s">
        <v>1424</v>
      </c>
      <c r="C492" s="78"/>
      <c r="D492" s="79"/>
      <c r="E492" s="78"/>
      <c r="F492" s="78"/>
      <c r="G492" s="79"/>
      <c r="H492" s="79"/>
      <c r="I492" s="80"/>
      <c r="J492" s="79"/>
      <c r="K492" s="77"/>
      <c r="L492" s="81" t="s">
        <v>362</v>
      </c>
      <c r="M492" s="77"/>
      <c r="N492" s="77"/>
      <c r="O492" s="77"/>
      <c r="P492" s="77"/>
      <c r="Q492" s="78"/>
      <c r="R492" s="78"/>
      <c r="S492" s="82"/>
      <c r="T492" s="78"/>
      <c r="U492" s="83"/>
    </row>
    <row r="493" spans="1:21" ht="13.9" customHeight="1">
      <c r="A493" s="76">
        <v>3761541</v>
      </c>
      <c r="B493" s="85" t="s">
        <v>1425</v>
      </c>
      <c r="C493" s="78"/>
      <c r="D493" s="79"/>
      <c r="E493" s="78"/>
      <c r="F493" s="78"/>
      <c r="G493" s="86"/>
      <c r="H493" s="79"/>
      <c r="I493" s="79"/>
      <c r="J493" s="78"/>
      <c r="K493" s="77"/>
      <c r="L493" s="84" t="s">
        <v>9263</v>
      </c>
      <c r="M493" s="77"/>
      <c r="N493" s="77"/>
      <c r="O493" s="87"/>
      <c r="P493" s="78"/>
      <c r="Q493" s="78"/>
      <c r="R493" s="78"/>
      <c r="S493" s="82"/>
      <c r="T493" s="78"/>
      <c r="U493" s="83"/>
    </row>
    <row r="494" spans="1:21" ht="13.9" customHeight="1">
      <c r="A494" s="76">
        <v>3761606</v>
      </c>
      <c r="B494" s="85" t="s">
        <v>1426</v>
      </c>
      <c r="C494" s="78"/>
      <c r="D494" s="79"/>
      <c r="E494" s="78"/>
      <c r="F494" s="78"/>
      <c r="G494" s="86"/>
      <c r="H494" s="79"/>
      <c r="I494" s="79"/>
      <c r="J494" s="78"/>
      <c r="K494" s="77"/>
      <c r="L494" s="84" t="s">
        <v>355</v>
      </c>
      <c r="M494" s="77"/>
      <c r="N494" s="77"/>
      <c r="O494" s="87"/>
      <c r="P494" s="78"/>
      <c r="Q494" s="78"/>
      <c r="R494" s="78"/>
      <c r="S494" s="82"/>
      <c r="T494" s="78"/>
      <c r="U494" s="83"/>
    </row>
    <row r="495" spans="1:21" ht="13.9" customHeight="1">
      <c r="A495" s="76">
        <v>3761614</v>
      </c>
      <c r="B495" s="85" t="s">
        <v>1427</v>
      </c>
      <c r="C495" s="78"/>
      <c r="D495" s="79"/>
      <c r="E495" s="78"/>
      <c r="F495" s="78"/>
      <c r="G495" s="86"/>
      <c r="H495" s="79"/>
      <c r="I495" s="79"/>
      <c r="J495" s="78"/>
      <c r="K495" s="77"/>
      <c r="L495" s="84" t="s">
        <v>362</v>
      </c>
      <c r="M495" s="77"/>
      <c r="N495" s="77"/>
      <c r="O495" s="87"/>
      <c r="P495" s="78"/>
      <c r="Q495" s="78"/>
      <c r="R495" s="78"/>
      <c r="S495" s="82"/>
      <c r="T495" s="78"/>
      <c r="U495" s="83"/>
    </row>
    <row r="496" spans="1:21" ht="13.9" customHeight="1">
      <c r="A496" s="76">
        <v>3761665</v>
      </c>
      <c r="B496" s="77" t="s">
        <v>1428</v>
      </c>
      <c r="C496" s="78"/>
      <c r="D496" s="79"/>
      <c r="E496" s="78"/>
      <c r="F496" s="78"/>
      <c r="G496" s="79"/>
      <c r="H496" s="79"/>
      <c r="I496" s="80"/>
      <c r="J496" s="79"/>
      <c r="K496" s="77"/>
      <c r="L496" s="84" t="s">
        <v>9290</v>
      </c>
      <c r="M496" s="77"/>
      <c r="N496" s="77"/>
      <c r="O496" s="77"/>
      <c r="P496" s="77"/>
      <c r="Q496" s="78"/>
      <c r="R496" s="78"/>
      <c r="S496" s="82"/>
      <c r="T496" s="78"/>
      <c r="U496" s="83"/>
    </row>
    <row r="497" spans="1:21" ht="13.9" customHeight="1">
      <c r="A497" s="76">
        <v>3761673</v>
      </c>
      <c r="B497" s="77" t="s">
        <v>1429</v>
      </c>
      <c r="C497" s="78"/>
      <c r="D497" s="79"/>
      <c r="E497" s="78"/>
      <c r="F497" s="78"/>
      <c r="G497" s="79"/>
      <c r="H497" s="79"/>
      <c r="I497" s="80"/>
      <c r="J497" s="79"/>
      <c r="K497" s="77"/>
      <c r="L497" s="84" t="s">
        <v>9258</v>
      </c>
      <c r="M497" s="77"/>
      <c r="N497" s="77"/>
      <c r="O497" s="77"/>
      <c r="P497" s="77"/>
      <c r="Q497" s="78"/>
      <c r="R497" s="78"/>
      <c r="S497" s="82"/>
      <c r="T497" s="78"/>
      <c r="U497" s="83"/>
    </row>
    <row r="498" spans="1:21" ht="13.9" customHeight="1">
      <c r="A498" s="76">
        <v>3761681</v>
      </c>
      <c r="B498" s="77" t="s">
        <v>1430</v>
      </c>
      <c r="C498" s="78"/>
      <c r="D498" s="79"/>
      <c r="E498" s="78"/>
      <c r="F498" s="78"/>
      <c r="G498" s="79"/>
      <c r="H498" s="79"/>
      <c r="I498" s="80"/>
      <c r="J498" s="79"/>
      <c r="K498" s="77"/>
      <c r="L498" s="81" t="s">
        <v>339</v>
      </c>
      <c r="M498" s="77"/>
      <c r="N498" s="77"/>
      <c r="O498" s="77"/>
      <c r="P498" s="77"/>
      <c r="Q498" s="78"/>
      <c r="R498" s="78"/>
      <c r="S498" s="82"/>
      <c r="T498" s="78"/>
      <c r="U498" s="83"/>
    </row>
    <row r="499" spans="1:21" ht="13.9" customHeight="1">
      <c r="A499" s="76">
        <v>3761738</v>
      </c>
      <c r="B499" s="77" t="s">
        <v>1431</v>
      </c>
      <c r="C499" s="78"/>
      <c r="D499" s="79"/>
      <c r="E499" s="78"/>
      <c r="F499" s="78"/>
      <c r="G499" s="79"/>
      <c r="H499" s="79"/>
      <c r="I499" s="80"/>
      <c r="J499" s="79"/>
      <c r="K499" s="77"/>
      <c r="L499" s="81" t="s">
        <v>163</v>
      </c>
      <c r="M499" s="77"/>
      <c r="N499" s="77"/>
      <c r="O499" s="77"/>
      <c r="P499" s="77"/>
      <c r="Q499" s="78"/>
      <c r="R499" s="78"/>
      <c r="S499" s="82"/>
      <c r="T499" s="78"/>
      <c r="U499" s="83"/>
    </row>
    <row r="500" spans="1:21" ht="13.9" customHeight="1">
      <c r="A500" s="76">
        <v>3761746</v>
      </c>
      <c r="B500" s="77" t="s">
        <v>1432</v>
      </c>
      <c r="C500" s="78"/>
      <c r="D500" s="79"/>
      <c r="E500" s="78"/>
      <c r="F500" s="78"/>
      <c r="G500" s="79"/>
      <c r="H500" s="79"/>
      <c r="I500" s="80"/>
      <c r="J500" s="79"/>
      <c r="K500" s="77"/>
      <c r="L500" s="84" t="s">
        <v>229</v>
      </c>
      <c r="M500" s="77"/>
      <c r="N500" s="77"/>
      <c r="O500" s="77"/>
      <c r="P500" s="77"/>
      <c r="Q500" s="78"/>
      <c r="R500" s="78"/>
      <c r="S500" s="82"/>
      <c r="T500" s="78"/>
      <c r="U500" s="83"/>
    </row>
    <row r="501" spans="1:21" ht="13.9" customHeight="1">
      <c r="A501" s="76">
        <v>3761754</v>
      </c>
      <c r="B501" s="77" t="s">
        <v>1433</v>
      </c>
      <c r="C501" s="78"/>
      <c r="D501" s="79"/>
      <c r="E501" s="78"/>
      <c r="F501" s="78"/>
      <c r="G501" s="79"/>
      <c r="H501" s="79"/>
      <c r="I501" s="80"/>
      <c r="J501" s="79"/>
      <c r="K501" s="77"/>
      <c r="L501" s="84" t="s">
        <v>315</v>
      </c>
      <c r="M501" s="77"/>
      <c r="N501" s="77"/>
      <c r="O501" s="77"/>
      <c r="P501" s="77"/>
      <c r="Q501" s="78"/>
      <c r="R501" s="78"/>
      <c r="S501" s="82"/>
      <c r="T501" s="78"/>
      <c r="U501" s="83"/>
    </row>
    <row r="502" spans="1:21" ht="13.9" customHeight="1">
      <c r="A502" s="76">
        <v>3761843</v>
      </c>
      <c r="B502" s="77" t="s">
        <v>1434</v>
      </c>
      <c r="C502" s="78"/>
      <c r="D502" s="79"/>
      <c r="E502" s="78"/>
      <c r="F502" s="78"/>
      <c r="G502" s="79"/>
      <c r="H502" s="79"/>
      <c r="I502" s="80"/>
      <c r="J502" s="79"/>
      <c r="K502" s="77"/>
      <c r="L502" s="81" t="s">
        <v>9245</v>
      </c>
      <c r="M502" s="77"/>
      <c r="N502" s="77"/>
      <c r="O502" s="77"/>
      <c r="P502" s="77"/>
      <c r="Q502" s="78"/>
      <c r="R502" s="78"/>
      <c r="S502" s="82"/>
      <c r="T502" s="78"/>
      <c r="U502" s="83"/>
    </row>
    <row r="503" spans="1:21" ht="13.9" customHeight="1">
      <c r="A503" s="76">
        <v>3761851</v>
      </c>
      <c r="B503" s="77" t="s">
        <v>1435</v>
      </c>
      <c r="C503" s="78"/>
      <c r="D503" s="79"/>
      <c r="E503" s="78"/>
      <c r="F503" s="78"/>
      <c r="G503" s="79"/>
      <c r="H503" s="79"/>
      <c r="I503" s="80"/>
      <c r="J503" s="79"/>
      <c r="K503" s="77"/>
      <c r="L503" s="84" t="s">
        <v>9245</v>
      </c>
      <c r="M503" s="77"/>
      <c r="N503" s="77"/>
      <c r="O503" s="77"/>
      <c r="P503" s="77"/>
      <c r="Q503" s="78"/>
      <c r="R503" s="78"/>
      <c r="S503" s="82"/>
      <c r="T503" s="78"/>
      <c r="U503" s="83"/>
    </row>
    <row r="504" spans="1:21" ht="13.9" customHeight="1">
      <c r="A504" s="76">
        <v>3761886</v>
      </c>
      <c r="B504" s="77" t="s">
        <v>1436</v>
      </c>
      <c r="C504" s="78"/>
      <c r="D504" s="79"/>
      <c r="E504" s="78"/>
      <c r="F504" s="78"/>
      <c r="G504" s="79"/>
      <c r="H504" s="79"/>
      <c r="I504" s="80"/>
      <c r="J504" s="79"/>
      <c r="K504" s="77"/>
      <c r="L504" s="81" t="s">
        <v>9245</v>
      </c>
      <c r="M504" s="77"/>
      <c r="N504" s="77"/>
      <c r="O504" s="77"/>
      <c r="P504" s="77"/>
      <c r="Q504" s="78"/>
      <c r="R504" s="78"/>
      <c r="S504" s="82"/>
      <c r="T504" s="78"/>
      <c r="U504" s="83"/>
    </row>
    <row r="505" spans="1:21" ht="13.9" customHeight="1">
      <c r="A505" s="76">
        <v>3761908</v>
      </c>
      <c r="B505" s="77" t="s">
        <v>1437</v>
      </c>
      <c r="C505" s="78"/>
      <c r="D505" s="79"/>
      <c r="E505" s="78"/>
      <c r="F505" s="78"/>
      <c r="G505" s="79"/>
      <c r="H505" s="79"/>
      <c r="I505" s="80"/>
      <c r="J505" s="79"/>
      <c r="K505" s="77"/>
      <c r="L505" s="84" t="s">
        <v>9245</v>
      </c>
      <c r="M505" s="77"/>
      <c r="N505" s="77"/>
      <c r="O505" s="77"/>
      <c r="P505" s="77"/>
      <c r="Q505" s="78"/>
      <c r="R505" s="78"/>
      <c r="S505" s="82"/>
      <c r="T505" s="78"/>
      <c r="U505" s="83"/>
    </row>
    <row r="506" spans="1:21" ht="13.9" customHeight="1">
      <c r="A506" s="76">
        <v>3761959</v>
      </c>
      <c r="B506" s="77" t="s">
        <v>1438</v>
      </c>
      <c r="C506" s="78"/>
      <c r="D506" s="79"/>
      <c r="E506" s="78"/>
      <c r="F506" s="78"/>
      <c r="G506" s="79"/>
      <c r="H506" s="79"/>
      <c r="I506" s="80"/>
      <c r="J506" s="79"/>
      <c r="K506" s="77"/>
      <c r="L506" s="84" t="s">
        <v>382</v>
      </c>
      <c r="M506" s="77"/>
      <c r="N506" s="77"/>
      <c r="O506" s="77"/>
      <c r="P506" s="77"/>
      <c r="Q506" s="78"/>
      <c r="R506" s="78"/>
      <c r="S506" s="82"/>
      <c r="T506" s="78"/>
      <c r="U506" s="83"/>
    </row>
    <row r="507" spans="1:21" ht="13.9" customHeight="1">
      <c r="A507" s="76">
        <v>3761967</v>
      </c>
      <c r="B507" s="77" t="s">
        <v>1439</v>
      </c>
      <c r="C507" s="78"/>
      <c r="D507" s="79"/>
      <c r="E507" s="78"/>
      <c r="F507" s="78"/>
      <c r="G507" s="79"/>
      <c r="H507" s="79"/>
      <c r="I507" s="80"/>
      <c r="J507" s="79"/>
      <c r="K507" s="77"/>
      <c r="L507" s="81" t="s">
        <v>403</v>
      </c>
      <c r="M507" s="77"/>
      <c r="N507" s="77"/>
      <c r="O507" s="77"/>
      <c r="P507" s="77"/>
      <c r="Q507" s="78"/>
      <c r="R507" s="78"/>
      <c r="S507" s="82"/>
      <c r="T507" s="78"/>
      <c r="U507" s="83"/>
    </row>
    <row r="508" spans="1:21" ht="13.9" customHeight="1">
      <c r="A508" s="76">
        <v>3761975</v>
      </c>
      <c r="B508" s="77" t="s">
        <v>1440</v>
      </c>
      <c r="C508" s="78"/>
      <c r="D508" s="79"/>
      <c r="E508" s="78"/>
      <c r="F508" s="78"/>
      <c r="G508" s="79"/>
      <c r="H508" s="79"/>
      <c r="I508" s="80"/>
      <c r="J508" s="79"/>
      <c r="K508" s="77"/>
      <c r="L508" s="81" t="s">
        <v>357</v>
      </c>
      <c r="M508" s="77"/>
      <c r="N508" s="77"/>
      <c r="O508" s="77"/>
      <c r="P508" s="77"/>
      <c r="Q508" s="78"/>
      <c r="R508" s="78"/>
      <c r="S508" s="82"/>
      <c r="T508" s="78"/>
      <c r="U508" s="83"/>
    </row>
    <row r="509" spans="1:21" ht="13.9" customHeight="1">
      <c r="A509" s="76">
        <v>3761983</v>
      </c>
      <c r="B509" s="77" t="s">
        <v>1441</v>
      </c>
      <c r="C509" s="78"/>
      <c r="D509" s="79"/>
      <c r="E509" s="78"/>
      <c r="F509" s="78"/>
      <c r="G509" s="79"/>
      <c r="H509" s="79"/>
      <c r="I509" s="80"/>
      <c r="J509" s="79"/>
      <c r="K509" s="77"/>
      <c r="L509" s="84" t="s">
        <v>355</v>
      </c>
      <c r="M509" s="77"/>
      <c r="N509" s="77"/>
      <c r="O509" s="77"/>
      <c r="P509" s="77"/>
      <c r="Q509" s="78"/>
      <c r="R509" s="78"/>
      <c r="S509" s="82"/>
      <c r="T509" s="78"/>
      <c r="U509" s="83"/>
    </row>
    <row r="510" spans="1:21" ht="13.9" customHeight="1">
      <c r="A510" s="76">
        <v>3761991</v>
      </c>
      <c r="B510" s="85" t="s">
        <v>1442</v>
      </c>
      <c r="C510" s="78"/>
      <c r="D510" s="79"/>
      <c r="E510" s="78"/>
      <c r="F510" s="78"/>
      <c r="G510" s="86"/>
      <c r="H510" s="79"/>
      <c r="I510" s="79"/>
      <c r="J510" s="78"/>
      <c r="K510" s="77"/>
      <c r="L510" s="84" t="s">
        <v>101</v>
      </c>
      <c r="M510" s="77"/>
      <c r="N510" s="77"/>
      <c r="O510" s="87"/>
      <c r="P510" s="78"/>
      <c r="Q510" s="78"/>
      <c r="R510" s="78"/>
      <c r="S510" s="82"/>
      <c r="T510" s="78"/>
      <c r="U510" s="83"/>
    </row>
    <row r="511" spans="1:21" ht="13.9" customHeight="1">
      <c r="A511" s="76">
        <v>3762009</v>
      </c>
      <c r="B511" s="77" t="s">
        <v>1443</v>
      </c>
      <c r="C511" s="78"/>
      <c r="D511" s="79"/>
      <c r="E511" s="78"/>
      <c r="F511" s="78"/>
      <c r="G511" s="79"/>
      <c r="H511" s="79"/>
      <c r="I511" s="80"/>
      <c r="J511" s="79"/>
      <c r="K511" s="77"/>
      <c r="L511" s="81" t="s">
        <v>96</v>
      </c>
      <c r="M511" s="77"/>
      <c r="N511" s="77"/>
      <c r="O511" s="77"/>
      <c r="P511" s="77"/>
      <c r="Q511" s="78"/>
      <c r="R511" s="78"/>
      <c r="S511" s="82"/>
      <c r="T511" s="78"/>
      <c r="U511" s="83"/>
    </row>
    <row r="512" spans="1:21" ht="13.9" customHeight="1">
      <c r="A512" s="76">
        <v>3762017</v>
      </c>
      <c r="B512" s="77" t="s">
        <v>1444</v>
      </c>
      <c r="C512" s="78"/>
      <c r="D512" s="79"/>
      <c r="E512" s="78"/>
      <c r="F512" s="78"/>
      <c r="G512" s="79"/>
      <c r="H512" s="79"/>
      <c r="I512" s="80"/>
      <c r="J512" s="79"/>
      <c r="K512" s="77"/>
      <c r="L512" s="81" t="s">
        <v>220</v>
      </c>
      <c r="M512" s="77"/>
      <c r="N512" s="77"/>
      <c r="O512" s="77"/>
      <c r="P512" s="77"/>
      <c r="Q512" s="78"/>
      <c r="R512" s="78"/>
      <c r="S512" s="82"/>
      <c r="T512" s="78"/>
      <c r="U512" s="83"/>
    </row>
    <row r="513" spans="1:21" ht="13.9" customHeight="1">
      <c r="A513" s="76">
        <v>3762033</v>
      </c>
      <c r="B513" s="77" t="s">
        <v>1445</v>
      </c>
      <c r="C513" s="78"/>
      <c r="D513" s="79"/>
      <c r="E513" s="78"/>
      <c r="F513" s="78"/>
      <c r="G513" s="79"/>
      <c r="H513" s="79"/>
      <c r="I513" s="80"/>
      <c r="J513" s="79"/>
      <c r="K513" s="77"/>
      <c r="L513" s="84" t="s">
        <v>220</v>
      </c>
      <c r="M513" s="77"/>
      <c r="N513" s="77"/>
      <c r="O513" s="77"/>
      <c r="P513" s="77"/>
      <c r="Q513" s="78"/>
      <c r="R513" s="78"/>
      <c r="S513" s="82"/>
      <c r="T513" s="78"/>
      <c r="U513" s="83"/>
    </row>
    <row r="514" spans="1:21" ht="13.9" customHeight="1">
      <c r="A514" s="76">
        <v>3762041</v>
      </c>
      <c r="B514" s="77" t="s">
        <v>1446</v>
      </c>
      <c r="C514" s="78"/>
      <c r="D514" s="79"/>
      <c r="E514" s="78"/>
      <c r="F514" s="78"/>
      <c r="G514" s="79"/>
      <c r="H514" s="79"/>
      <c r="I514" s="80"/>
      <c r="J514" s="79"/>
      <c r="K514" s="77"/>
      <c r="L514" s="81" t="s">
        <v>355</v>
      </c>
      <c r="M514" s="77"/>
      <c r="N514" s="77"/>
      <c r="O514" s="77"/>
      <c r="P514" s="77"/>
      <c r="Q514" s="78"/>
      <c r="R514" s="78"/>
      <c r="S514" s="82"/>
      <c r="T514" s="78"/>
      <c r="U514" s="83"/>
    </row>
    <row r="515" spans="1:21" ht="13.9" customHeight="1">
      <c r="A515" s="76">
        <v>3762076</v>
      </c>
      <c r="B515" s="77" t="s">
        <v>1447</v>
      </c>
      <c r="C515" s="78"/>
      <c r="D515" s="79"/>
      <c r="E515" s="78"/>
      <c r="F515" s="78"/>
      <c r="G515" s="79"/>
      <c r="H515" s="79"/>
      <c r="I515" s="80"/>
      <c r="J515" s="79"/>
      <c r="K515" s="77"/>
      <c r="L515" s="81" t="s">
        <v>398</v>
      </c>
      <c r="M515" s="77"/>
      <c r="N515" s="77"/>
      <c r="O515" s="77"/>
      <c r="P515" s="77"/>
      <c r="Q515" s="78"/>
      <c r="R515" s="78"/>
      <c r="S515" s="82"/>
      <c r="T515" s="78"/>
      <c r="U515" s="83"/>
    </row>
    <row r="516" spans="1:21" ht="13.9" customHeight="1">
      <c r="A516" s="76">
        <v>3762084</v>
      </c>
      <c r="B516" s="77" t="s">
        <v>1448</v>
      </c>
      <c r="C516" s="78"/>
      <c r="D516" s="79"/>
      <c r="E516" s="78"/>
      <c r="F516" s="78"/>
      <c r="G516" s="79"/>
      <c r="H516" s="79"/>
      <c r="I516" s="80"/>
      <c r="J516" s="79"/>
      <c r="K516" s="77"/>
      <c r="L516" s="84" t="s">
        <v>9300</v>
      </c>
      <c r="M516" s="77"/>
      <c r="N516" s="77"/>
      <c r="O516" s="77"/>
      <c r="P516" s="77"/>
      <c r="Q516" s="78"/>
      <c r="R516" s="78"/>
      <c r="S516" s="82"/>
      <c r="T516" s="78"/>
      <c r="U516" s="83"/>
    </row>
    <row r="517" spans="1:21" ht="13.9" customHeight="1">
      <c r="A517" s="76">
        <v>3762106</v>
      </c>
      <c r="B517" s="77" t="s">
        <v>1449</v>
      </c>
      <c r="C517" s="78"/>
      <c r="D517" s="79"/>
      <c r="E517" s="78"/>
      <c r="F517" s="78"/>
      <c r="G517" s="79"/>
      <c r="H517" s="79"/>
      <c r="I517" s="80"/>
      <c r="J517" s="79"/>
      <c r="K517" s="77"/>
      <c r="L517" s="84" t="s">
        <v>315</v>
      </c>
      <c r="M517" s="77"/>
      <c r="N517" s="77"/>
      <c r="O517" s="77"/>
      <c r="P517" s="77"/>
      <c r="Q517" s="78"/>
      <c r="R517" s="78"/>
      <c r="S517" s="82"/>
      <c r="T517" s="78"/>
      <c r="U517" s="83"/>
    </row>
    <row r="518" spans="1:21" ht="13.9" customHeight="1">
      <c r="A518" s="76">
        <v>3762114</v>
      </c>
      <c r="B518" s="77" t="s">
        <v>1450</v>
      </c>
      <c r="C518" s="78"/>
      <c r="D518" s="79"/>
      <c r="E518" s="78"/>
      <c r="F518" s="78"/>
      <c r="G518" s="79"/>
      <c r="H518" s="79"/>
      <c r="I518" s="80"/>
      <c r="J518" s="79"/>
      <c r="K518" s="77"/>
      <c r="L518" s="84" t="s">
        <v>220</v>
      </c>
      <c r="M518" s="77"/>
      <c r="N518" s="77"/>
      <c r="O518" s="77"/>
      <c r="P518" s="77"/>
      <c r="Q518" s="78"/>
      <c r="R518" s="78"/>
      <c r="S518" s="82"/>
      <c r="T518" s="78"/>
      <c r="U518" s="83"/>
    </row>
    <row r="519" spans="1:21" ht="13.9" customHeight="1">
      <c r="A519" s="76">
        <v>3762122</v>
      </c>
      <c r="B519" s="77" t="s">
        <v>1451</v>
      </c>
      <c r="C519" s="78"/>
      <c r="D519" s="79"/>
      <c r="E519" s="78"/>
      <c r="F519" s="78"/>
      <c r="G519" s="79"/>
      <c r="H519" s="79"/>
      <c r="I519" s="80"/>
      <c r="J519" s="79"/>
      <c r="K519" s="77"/>
      <c r="L519" s="84" t="s">
        <v>311</v>
      </c>
      <c r="M519" s="77"/>
      <c r="N519" s="77"/>
      <c r="O519" s="77"/>
      <c r="P519" s="77"/>
      <c r="Q519" s="78"/>
      <c r="R519" s="78"/>
      <c r="S519" s="82"/>
      <c r="T519" s="78"/>
      <c r="U519" s="83"/>
    </row>
    <row r="520" spans="1:21" ht="13.9" customHeight="1">
      <c r="A520" s="76">
        <v>3762165</v>
      </c>
      <c r="B520" s="77" t="s">
        <v>1452</v>
      </c>
      <c r="C520" s="78"/>
      <c r="D520" s="79"/>
      <c r="E520" s="78"/>
      <c r="F520" s="78"/>
      <c r="G520" s="79"/>
      <c r="H520" s="79"/>
      <c r="I520" s="80"/>
      <c r="J520" s="79"/>
      <c r="K520" s="77"/>
      <c r="L520" s="84" t="s">
        <v>398</v>
      </c>
      <c r="M520" s="77"/>
      <c r="N520" s="77"/>
      <c r="O520" s="77"/>
      <c r="P520" s="77"/>
      <c r="Q520" s="78"/>
      <c r="R520" s="78"/>
      <c r="S520" s="82"/>
      <c r="T520" s="78"/>
      <c r="U520" s="83"/>
    </row>
    <row r="521" spans="1:21" ht="13.9" customHeight="1">
      <c r="A521" s="76">
        <v>3762203</v>
      </c>
      <c r="B521" s="77" t="s">
        <v>1453</v>
      </c>
      <c r="C521" s="78"/>
      <c r="D521" s="79"/>
      <c r="E521" s="78"/>
      <c r="F521" s="78"/>
      <c r="G521" s="79"/>
      <c r="H521" s="79"/>
      <c r="I521" s="80"/>
      <c r="J521" s="79"/>
      <c r="K521" s="77"/>
      <c r="L521" s="84" t="s">
        <v>100</v>
      </c>
      <c r="M521" s="77"/>
      <c r="N521" s="77"/>
      <c r="O521" s="77"/>
      <c r="P521" s="77"/>
      <c r="Q521" s="78"/>
      <c r="R521" s="78"/>
      <c r="S521" s="82"/>
      <c r="T521" s="78"/>
      <c r="U521" s="83"/>
    </row>
    <row r="522" spans="1:21" ht="13.9" customHeight="1">
      <c r="A522" s="76">
        <v>3762262</v>
      </c>
      <c r="B522" s="77" t="s">
        <v>1454</v>
      </c>
      <c r="C522" s="78"/>
      <c r="D522" s="79"/>
      <c r="E522" s="78"/>
      <c r="F522" s="78"/>
      <c r="G522" s="79"/>
      <c r="H522" s="79"/>
      <c r="I522" s="80"/>
      <c r="J522" s="79"/>
      <c r="K522" s="77"/>
      <c r="L522" s="81" t="s">
        <v>96</v>
      </c>
      <c r="M522" s="77"/>
      <c r="N522" s="77"/>
      <c r="O522" s="77"/>
      <c r="P522" s="77"/>
      <c r="Q522" s="78"/>
      <c r="R522" s="78"/>
      <c r="S522" s="82"/>
      <c r="T522" s="78"/>
      <c r="U522" s="83"/>
    </row>
    <row r="523" spans="1:21" ht="13.9" customHeight="1">
      <c r="A523" s="76">
        <v>3762289</v>
      </c>
      <c r="B523" s="77" t="s">
        <v>1455</v>
      </c>
      <c r="C523" s="78"/>
      <c r="D523" s="79"/>
      <c r="E523" s="78"/>
      <c r="F523" s="78"/>
      <c r="G523" s="79"/>
      <c r="H523" s="79"/>
      <c r="I523" s="80"/>
      <c r="J523" s="79"/>
      <c r="K523" s="77"/>
      <c r="L523" s="81" t="s">
        <v>101</v>
      </c>
      <c r="M523" s="77"/>
      <c r="N523" s="77"/>
      <c r="O523" s="77"/>
      <c r="P523" s="77"/>
      <c r="Q523" s="78"/>
      <c r="R523" s="78"/>
      <c r="S523" s="82"/>
      <c r="T523" s="78"/>
      <c r="U523" s="83"/>
    </row>
    <row r="524" spans="1:21" ht="13.9" customHeight="1">
      <c r="A524" s="76">
        <v>3762319</v>
      </c>
      <c r="B524" s="77" t="s">
        <v>1456</v>
      </c>
      <c r="C524" s="78"/>
      <c r="D524" s="79"/>
      <c r="E524" s="78"/>
      <c r="F524" s="78"/>
      <c r="G524" s="79"/>
      <c r="H524" s="79"/>
      <c r="I524" s="80"/>
      <c r="J524" s="79"/>
      <c r="K524" s="77"/>
      <c r="L524" s="81" t="s">
        <v>211</v>
      </c>
      <c r="M524" s="77"/>
      <c r="N524" s="77"/>
      <c r="O524" s="77"/>
      <c r="P524" s="77"/>
      <c r="Q524" s="78"/>
      <c r="R524" s="78"/>
      <c r="S524" s="82"/>
      <c r="T524" s="78"/>
      <c r="U524" s="83"/>
    </row>
    <row r="525" spans="1:21" ht="13.9" customHeight="1">
      <c r="A525" s="76">
        <v>3762343</v>
      </c>
      <c r="B525" s="77" t="s">
        <v>1457</v>
      </c>
      <c r="C525" s="78"/>
      <c r="D525" s="79"/>
      <c r="E525" s="78"/>
      <c r="F525" s="78"/>
      <c r="G525" s="79"/>
      <c r="H525" s="79"/>
      <c r="I525" s="80"/>
      <c r="J525" s="79"/>
      <c r="K525" s="77"/>
      <c r="L525" s="84" t="s">
        <v>211</v>
      </c>
      <c r="M525" s="77"/>
      <c r="N525" s="77"/>
      <c r="O525" s="77"/>
      <c r="P525" s="77"/>
      <c r="Q525" s="78"/>
      <c r="R525" s="78"/>
      <c r="S525" s="82"/>
      <c r="T525" s="78"/>
      <c r="U525" s="83"/>
    </row>
    <row r="526" spans="1:21" ht="13.9" customHeight="1">
      <c r="A526" s="76">
        <v>3762351</v>
      </c>
      <c r="B526" s="77" t="s">
        <v>1458</v>
      </c>
      <c r="C526" s="78"/>
      <c r="D526" s="79"/>
      <c r="E526" s="78"/>
      <c r="F526" s="78"/>
      <c r="G526" s="79"/>
      <c r="H526" s="79"/>
      <c r="I526" s="80"/>
      <c r="J526" s="79"/>
      <c r="K526" s="77"/>
      <c r="L526" s="81" t="s">
        <v>9301</v>
      </c>
      <c r="M526" s="77"/>
      <c r="N526" s="77"/>
      <c r="O526" s="77"/>
      <c r="P526" s="77"/>
      <c r="Q526" s="78"/>
      <c r="R526" s="78"/>
      <c r="S526" s="82"/>
      <c r="T526" s="78"/>
      <c r="U526" s="83"/>
    </row>
    <row r="527" spans="1:21" ht="13.9" customHeight="1">
      <c r="A527" s="76">
        <v>3762378</v>
      </c>
      <c r="B527" s="77" t="s">
        <v>1459</v>
      </c>
      <c r="C527" s="78"/>
      <c r="D527" s="79"/>
      <c r="E527" s="78"/>
      <c r="F527" s="78"/>
      <c r="G527" s="79"/>
      <c r="H527" s="79"/>
      <c r="I527" s="80"/>
      <c r="J527" s="79"/>
      <c r="K527" s="77"/>
      <c r="L527" s="81" t="s">
        <v>9302</v>
      </c>
      <c r="M527" s="77"/>
      <c r="N527" s="77"/>
      <c r="O527" s="77"/>
      <c r="P527" s="77"/>
      <c r="Q527" s="78"/>
      <c r="R527" s="78"/>
      <c r="S527" s="82"/>
      <c r="T527" s="78"/>
      <c r="U527" s="83"/>
    </row>
    <row r="528" spans="1:21" ht="13.9" customHeight="1">
      <c r="A528" s="76">
        <v>3762408</v>
      </c>
      <c r="B528" s="77" t="s">
        <v>1460</v>
      </c>
      <c r="C528" s="78"/>
      <c r="D528" s="79"/>
      <c r="E528" s="78"/>
      <c r="F528" s="78"/>
      <c r="G528" s="79"/>
      <c r="H528" s="79"/>
      <c r="I528" s="80"/>
      <c r="J528" s="79"/>
      <c r="K528" s="77"/>
      <c r="L528" s="81" t="s">
        <v>9266</v>
      </c>
      <c r="M528" s="77"/>
      <c r="N528" s="77"/>
      <c r="O528" s="77"/>
      <c r="P528" s="77"/>
      <c r="Q528" s="78"/>
      <c r="R528" s="78"/>
      <c r="S528" s="82"/>
      <c r="T528" s="78"/>
      <c r="U528" s="83"/>
    </row>
    <row r="529" spans="1:21" ht="13.9" customHeight="1">
      <c r="A529" s="76">
        <v>3767043</v>
      </c>
      <c r="B529" s="77" t="s">
        <v>1461</v>
      </c>
      <c r="C529" s="78"/>
      <c r="D529" s="79"/>
      <c r="E529" s="78"/>
      <c r="F529" s="78"/>
      <c r="G529" s="79"/>
      <c r="H529" s="79"/>
      <c r="I529" s="80"/>
      <c r="J529" s="79"/>
      <c r="K529" s="77"/>
      <c r="L529" s="81" t="s">
        <v>9303</v>
      </c>
      <c r="M529" s="77"/>
      <c r="N529" s="77"/>
      <c r="O529" s="77"/>
      <c r="P529" s="77"/>
      <c r="Q529" s="78"/>
      <c r="R529" s="78"/>
      <c r="S529" s="82"/>
      <c r="T529" s="78"/>
      <c r="U529" s="83"/>
    </row>
    <row r="530" spans="1:21" ht="13.9" customHeight="1">
      <c r="A530" s="76">
        <v>3767051</v>
      </c>
      <c r="B530" s="77" t="s">
        <v>1462</v>
      </c>
      <c r="C530" s="78"/>
      <c r="D530" s="79"/>
      <c r="E530" s="78"/>
      <c r="F530" s="78"/>
      <c r="G530" s="79"/>
      <c r="H530" s="79"/>
      <c r="I530" s="80"/>
      <c r="J530" s="79"/>
      <c r="K530" s="77"/>
      <c r="L530" s="81" t="s">
        <v>9243</v>
      </c>
      <c r="M530" s="77"/>
      <c r="N530" s="77"/>
      <c r="O530" s="77"/>
      <c r="P530" s="77"/>
      <c r="Q530" s="78"/>
      <c r="R530" s="78"/>
      <c r="S530" s="82"/>
      <c r="T530" s="78"/>
      <c r="U530" s="83"/>
    </row>
    <row r="531" spans="1:21" ht="13.9" customHeight="1">
      <c r="A531" s="76">
        <v>3774953</v>
      </c>
      <c r="B531" s="77" t="s">
        <v>1463</v>
      </c>
      <c r="C531" s="78"/>
      <c r="D531" s="79"/>
      <c r="E531" s="78"/>
      <c r="F531" s="78"/>
      <c r="G531" s="79"/>
      <c r="H531" s="79"/>
      <c r="I531" s="80"/>
      <c r="J531" s="79"/>
      <c r="K531" s="77"/>
      <c r="L531" s="81" t="s">
        <v>9230</v>
      </c>
      <c r="M531" s="77"/>
      <c r="N531" s="77"/>
      <c r="O531" s="77"/>
      <c r="P531" s="77"/>
      <c r="Q531" s="78"/>
      <c r="R531" s="78"/>
      <c r="S531" s="82"/>
      <c r="T531" s="78"/>
      <c r="U531" s="83"/>
    </row>
    <row r="532" spans="1:21" ht="13.9" customHeight="1">
      <c r="A532" s="76">
        <v>3774996</v>
      </c>
      <c r="B532" s="77" t="s">
        <v>1464</v>
      </c>
      <c r="C532" s="78"/>
      <c r="D532" s="79"/>
      <c r="E532" s="78"/>
      <c r="F532" s="78"/>
      <c r="G532" s="79"/>
      <c r="H532" s="79"/>
      <c r="I532" s="80"/>
      <c r="J532" s="79"/>
      <c r="K532" s="77"/>
      <c r="L532" s="81" t="s">
        <v>362</v>
      </c>
      <c r="M532" s="77"/>
      <c r="N532" s="77"/>
      <c r="O532" s="77"/>
      <c r="P532" s="77"/>
      <c r="Q532" s="78"/>
      <c r="R532" s="78"/>
      <c r="S532" s="82"/>
      <c r="T532" s="78"/>
      <c r="U532" s="83"/>
    </row>
    <row r="533" spans="1:21" ht="13.9" customHeight="1">
      <c r="A533" s="76">
        <v>3779459</v>
      </c>
      <c r="B533" s="77" t="s">
        <v>1465</v>
      </c>
      <c r="C533" s="78"/>
      <c r="D533" s="79"/>
      <c r="E533" s="78"/>
      <c r="F533" s="78"/>
      <c r="G533" s="79"/>
      <c r="H533" s="79"/>
      <c r="I533" s="80"/>
      <c r="J533" s="79"/>
      <c r="K533" s="77"/>
      <c r="L533" s="81" t="s">
        <v>220</v>
      </c>
      <c r="M533" s="77"/>
      <c r="N533" s="77"/>
      <c r="O533" s="77"/>
      <c r="P533" s="77"/>
      <c r="Q533" s="78"/>
      <c r="R533" s="78"/>
      <c r="S533" s="82"/>
      <c r="T533" s="78"/>
      <c r="U533" s="83"/>
    </row>
    <row r="534" spans="1:21" ht="13.9" customHeight="1">
      <c r="A534" s="76">
        <v>3784061</v>
      </c>
      <c r="B534" s="77" t="s">
        <v>1466</v>
      </c>
      <c r="C534" s="78"/>
      <c r="D534" s="79"/>
      <c r="E534" s="78"/>
      <c r="F534" s="78"/>
      <c r="G534" s="79"/>
      <c r="H534" s="79"/>
      <c r="I534" s="80"/>
      <c r="J534" s="79"/>
      <c r="K534" s="77"/>
      <c r="L534" s="81" t="s">
        <v>382</v>
      </c>
      <c r="M534" s="77"/>
      <c r="N534" s="77"/>
      <c r="O534" s="77"/>
      <c r="P534" s="77"/>
      <c r="Q534" s="78"/>
      <c r="R534" s="78"/>
      <c r="S534" s="82"/>
      <c r="T534" s="78"/>
      <c r="U534" s="83"/>
    </row>
    <row r="535" spans="1:21" ht="13.9" customHeight="1">
      <c r="A535" s="76">
        <v>3784169</v>
      </c>
      <c r="B535" s="77" t="s">
        <v>1467</v>
      </c>
      <c r="C535" s="78"/>
      <c r="D535" s="79"/>
      <c r="E535" s="78"/>
      <c r="F535" s="78"/>
      <c r="G535" s="79"/>
      <c r="H535" s="79"/>
      <c r="I535" s="80"/>
      <c r="J535" s="79"/>
      <c r="K535" s="77"/>
      <c r="L535" s="81" t="s">
        <v>9238</v>
      </c>
      <c r="M535" s="77"/>
      <c r="N535" s="77"/>
      <c r="O535" s="77"/>
      <c r="P535" s="77"/>
      <c r="Q535" s="78"/>
      <c r="R535" s="78"/>
      <c r="S535" s="82"/>
      <c r="T535" s="78"/>
      <c r="U535" s="83"/>
    </row>
    <row r="536" spans="1:21" ht="13.9" customHeight="1">
      <c r="A536" s="76">
        <v>3784177</v>
      </c>
      <c r="B536" s="77" t="s">
        <v>1468</v>
      </c>
      <c r="C536" s="78"/>
      <c r="D536" s="79"/>
      <c r="E536" s="78"/>
      <c r="F536" s="78"/>
      <c r="G536" s="79"/>
      <c r="H536" s="79"/>
      <c r="I536" s="80"/>
      <c r="J536" s="79"/>
      <c r="K536" s="77"/>
      <c r="L536" s="81" t="s">
        <v>9274</v>
      </c>
      <c r="M536" s="77"/>
      <c r="N536" s="77"/>
      <c r="O536" s="77"/>
      <c r="P536" s="77"/>
      <c r="Q536" s="78"/>
      <c r="R536" s="78"/>
      <c r="S536" s="82"/>
      <c r="T536" s="78"/>
      <c r="U536" s="83"/>
    </row>
    <row r="537" spans="1:21" ht="13.9" customHeight="1">
      <c r="A537" s="76">
        <v>3784185</v>
      </c>
      <c r="B537" s="77" t="s">
        <v>1469</v>
      </c>
      <c r="C537" s="78"/>
      <c r="D537" s="79"/>
      <c r="E537" s="78"/>
      <c r="F537" s="78"/>
      <c r="G537" s="79"/>
      <c r="H537" s="79"/>
      <c r="I537" s="80"/>
      <c r="J537" s="79"/>
      <c r="K537" s="77"/>
      <c r="L537" s="81" t="s">
        <v>38</v>
      </c>
      <c r="M537" s="77"/>
      <c r="N537" s="77"/>
      <c r="O537" s="77"/>
      <c r="P537" s="77"/>
      <c r="Q537" s="78"/>
      <c r="R537" s="78"/>
      <c r="S537" s="82"/>
      <c r="T537" s="78"/>
      <c r="U537" s="83"/>
    </row>
    <row r="538" spans="1:21" ht="13.9" customHeight="1">
      <c r="A538" s="76">
        <v>3784193</v>
      </c>
      <c r="B538" s="77" t="s">
        <v>1470</v>
      </c>
      <c r="C538" s="78"/>
      <c r="D538" s="79"/>
      <c r="E538" s="78"/>
      <c r="F538" s="78"/>
      <c r="G538" s="79"/>
      <c r="H538" s="79"/>
      <c r="I538" s="80"/>
      <c r="J538" s="79"/>
      <c r="K538" s="77"/>
      <c r="L538" s="81" t="s">
        <v>9225</v>
      </c>
      <c r="M538" s="77"/>
      <c r="N538" s="77"/>
      <c r="O538" s="77"/>
      <c r="P538" s="77"/>
      <c r="Q538" s="78"/>
      <c r="R538" s="78"/>
      <c r="S538" s="82"/>
      <c r="T538" s="78"/>
      <c r="U538" s="83"/>
    </row>
    <row r="539" spans="1:21" ht="13.9" customHeight="1">
      <c r="A539" s="76">
        <v>3784207</v>
      </c>
      <c r="B539" s="77" t="s">
        <v>1471</v>
      </c>
      <c r="C539" s="78"/>
      <c r="D539" s="79"/>
      <c r="E539" s="78"/>
      <c r="F539" s="78"/>
      <c r="G539" s="79"/>
      <c r="H539" s="79"/>
      <c r="I539" s="80"/>
      <c r="J539" s="79"/>
      <c r="K539" s="77"/>
      <c r="L539" s="84" t="s">
        <v>9302</v>
      </c>
      <c r="M539" s="77"/>
      <c r="N539" s="77"/>
      <c r="O539" s="77"/>
      <c r="P539" s="77"/>
      <c r="Q539" s="78"/>
      <c r="R539" s="78"/>
      <c r="S539" s="82"/>
      <c r="T539" s="78"/>
      <c r="U539" s="83"/>
    </row>
    <row r="540" spans="1:21" ht="13.9" customHeight="1">
      <c r="A540" s="76">
        <v>3784231</v>
      </c>
      <c r="B540" s="77" t="s">
        <v>1472</v>
      </c>
      <c r="C540" s="78"/>
      <c r="D540" s="79"/>
      <c r="E540" s="78"/>
      <c r="F540" s="78"/>
      <c r="G540" s="79"/>
      <c r="H540" s="79"/>
      <c r="I540" s="80"/>
      <c r="J540" s="79"/>
      <c r="K540" s="77"/>
      <c r="L540" s="84" t="s">
        <v>9301</v>
      </c>
      <c r="M540" s="77"/>
      <c r="N540" s="77"/>
      <c r="O540" s="77"/>
      <c r="P540" s="77"/>
      <c r="Q540" s="78"/>
      <c r="R540" s="78"/>
      <c r="S540" s="82"/>
      <c r="T540" s="78"/>
      <c r="U540" s="83"/>
    </row>
    <row r="541" spans="1:21" ht="13.9" customHeight="1">
      <c r="A541" s="76">
        <v>3784258</v>
      </c>
      <c r="B541" s="85" t="s">
        <v>1473</v>
      </c>
      <c r="C541" s="78"/>
      <c r="D541" s="79"/>
      <c r="E541" s="78"/>
      <c r="F541" s="78"/>
      <c r="G541" s="86"/>
      <c r="H541" s="79"/>
      <c r="I541" s="79"/>
      <c r="J541" s="78"/>
      <c r="K541" s="77"/>
      <c r="L541" s="84" t="s">
        <v>400</v>
      </c>
      <c r="M541" s="77"/>
      <c r="N541" s="77"/>
      <c r="O541" s="87"/>
      <c r="P541" s="78"/>
      <c r="Q541" s="78"/>
      <c r="R541" s="78"/>
      <c r="S541" s="82"/>
      <c r="T541" s="78"/>
      <c r="U541" s="83"/>
    </row>
    <row r="542" spans="1:21" ht="13.9" customHeight="1">
      <c r="A542" s="76">
        <v>3784274</v>
      </c>
      <c r="B542" s="77" t="s">
        <v>1474</v>
      </c>
      <c r="C542" s="78"/>
      <c r="D542" s="79"/>
      <c r="E542" s="78"/>
      <c r="F542" s="78"/>
      <c r="G542" s="79"/>
      <c r="H542" s="79"/>
      <c r="I542" s="80"/>
      <c r="J542" s="79"/>
      <c r="K542" s="77"/>
      <c r="L542" s="81" t="s">
        <v>229</v>
      </c>
      <c r="M542" s="77"/>
      <c r="N542" s="77"/>
      <c r="O542" s="77"/>
      <c r="P542" s="77"/>
      <c r="Q542" s="78"/>
      <c r="R542" s="78"/>
      <c r="S542" s="82"/>
      <c r="T542" s="78"/>
      <c r="U542" s="83"/>
    </row>
    <row r="543" spans="1:21" ht="13.9" customHeight="1">
      <c r="A543" s="76">
        <v>3784304</v>
      </c>
      <c r="B543" s="77" t="s">
        <v>1475</v>
      </c>
      <c r="C543" s="78"/>
      <c r="D543" s="79"/>
      <c r="E543" s="78"/>
      <c r="F543" s="78"/>
      <c r="G543" s="79"/>
      <c r="H543" s="79"/>
      <c r="I543" s="80"/>
      <c r="J543" s="79"/>
      <c r="K543" s="77"/>
      <c r="L543" s="84" t="s">
        <v>163</v>
      </c>
      <c r="M543" s="77"/>
      <c r="N543" s="77"/>
      <c r="O543" s="77"/>
      <c r="P543" s="77"/>
      <c r="Q543" s="78"/>
      <c r="R543" s="78"/>
      <c r="S543" s="82"/>
      <c r="T543" s="78"/>
      <c r="U543" s="83"/>
    </row>
    <row r="544" spans="1:21" ht="13.9" customHeight="1">
      <c r="A544" s="76">
        <v>3784312</v>
      </c>
      <c r="B544" s="77" t="s">
        <v>1476</v>
      </c>
      <c r="C544" s="78"/>
      <c r="D544" s="79"/>
      <c r="E544" s="78"/>
      <c r="F544" s="78"/>
      <c r="G544" s="79"/>
      <c r="H544" s="79"/>
      <c r="I544" s="80"/>
      <c r="J544" s="79"/>
      <c r="K544" s="77"/>
      <c r="L544" s="81" t="s">
        <v>355</v>
      </c>
      <c r="M544" s="77"/>
      <c r="N544" s="77"/>
      <c r="O544" s="77"/>
      <c r="P544" s="77"/>
      <c r="Q544" s="78"/>
      <c r="R544" s="78"/>
      <c r="S544" s="82"/>
      <c r="T544" s="78"/>
      <c r="U544" s="83"/>
    </row>
    <row r="545" spans="1:21" ht="13.9" customHeight="1">
      <c r="A545" s="76">
        <v>3784339</v>
      </c>
      <c r="B545" s="77" t="s">
        <v>1477</v>
      </c>
      <c r="C545" s="78"/>
      <c r="D545" s="79"/>
      <c r="E545" s="78"/>
      <c r="F545" s="78"/>
      <c r="G545" s="79"/>
      <c r="H545" s="79"/>
      <c r="I545" s="80"/>
      <c r="J545" s="79"/>
      <c r="K545" s="77"/>
      <c r="L545" s="84" t="s">
        <v>390</v>
      </c>
      <c r="M545" s="77"/>
      <c r="N545" s="77"/>
      <c r="O545" s="77"/>
      <c r="P545" s="77"/>
      <c r="Q545" s="78"/>
      <c r="R545" s="78"/>
      <c r="S545" s="82"/>
      <c r="T545" s="78"/>
      <c r="U545" s="83"/>
    </row>
    <row r="546" spans="1:21" ht="13.9" customHeight="1">
      <c r="A546" s="76">
        <v>3784363</v>
      </c>
      <c r="B546" s="77" t="s">
        <v>1478</v>
      </c>
      <c r="C546" s="78"/>
      <c r="D546" s="79"/>
      <c r="E546" s="78"/>
      <c r="F546" s="78"/>
      <c r="G546" s="79"/>
      <c r="H546" s="79"/>
      <c r="I546" s="80"/>
      <c r="J546" s="79"/>
      <c r="K546" s="77"/>
      <c r="L546" s="81" t="s">
        <v>207</v>
      </c>
      <c r="M546" s="77"/>
      <c r="N546" s="77"/>
      <c r="O546" s="77"/>
      <c r="P546" s="77"/>
      <c r="Q546" s="78"/>
      <c r="R546" s="78"/>
      <c r="S546" s="82"/>
      <c r="T546" s="78"/>
      <c r="U546" s="83"/>
    </row>
    <row r="547" spans="1:21" ht="13.9" customHeight="1">
      <c r="A547" s="76">
        <v>3784398</v>
      </c>
      <c r="B547" s="77" t="s">
        <v>1479</v>
      </c>
      <c r="C547" s="78"/>
      <c r="D547" s="79"/>
      <c r="E547" s="78"/>
      <c r="F547" s="78"/>
      <c r="G547" s="79"/>
      <c r="H547" s="79"/>
      <c r="I547" s="80"/>
      <c r="J547" s="79"/>
      <c r="K547" s="77"/>
      <c r="L547" s="81" t="s">
        <v>9245</v>
      </c>
      <c r="M547" s="77"/>
      <c r="N547" s="77"/>
      <c r="O547" s="77"/>
      <c r="P547" s="77"/>
      <c r="Q547" s="78"/>
      <c r="R547" s="78"/>
      <c r="S547" s="82"/>
      <c r="T547" s="78"/>
      <c r="U547" s="83"/>
    </row>
    <row r="548" spans="1:21" ht="13.9" customHeight="1">
      <c r="A548" s="76">
        <v>3784401</v>
      </c>
      <c r="B548" s="77" t="s">
        <v>1480</v>
      </c>
      <c r="C548" s="78"/>
      <c r="D548" s="79"/>
      <c r="E548" s="78"/>
      <c r="F548" s="78"/>
      <c r="G548" s="79"/>
      <c r="H548" s="79"/>
      <c r="I548" s="80"/>
      <c r="J548" s="79"/>
      <c r="K548" s="77"/>
      <c r="L548" s="81" t="s">
        <v>207</v>
      </c>
      <c r="M548" s="77"/>
      <c r="N548" s="77"/>
      <c r="O548" s="77"/>
      <c r="P548" s="77"/>
      <c r="Q548" s="78"/>
      <c r="R548" s="78"/>
      <c r="S548" s="82"/>
      <c r="T548" s="78"/>
      <c r="U548" s="83"/>
    </row>
    <row r="549" spans="1:21" ht="13.9" customHeight="1">
      <c r="A549" s="76">
        <v>3784479</v>
      </c>
      <c r="B549" s="77" t="s">
        <v>1481</v>
      </c>
      <c r="C549" s="78"/>
      <c r="D549" s="79"/>
      <c r="E549" s="78"/>
      <c r="F549" s="78"/>
      <c r="G549" s="79"/>
      <c r="H549" s="79"/>
      <c r="I549" s="80"/>
      <c r="J549" s="79"/>
      <c r="K549" s="77"/>
      <c r="L549" s="84" t="s">
        <v>355</v>
      </c>
      <c r="M549" s="77"/>
      <c r="N549" s="77"/>
      <c r="O549" s="77"/>
      <c r="P549" s="77"/>
      <c r="Q549" s="78"/>
      <c r="R549" s="78"/>
      <c r="S549" s="82"/>
      <c r="T549" s="78"/>
      <c r="U549" s="83"/>
    </row>
    <row r="550" spans="1:21" ht="13.9" customHeight="1">
      <c r="A550" s="76">
        <v>3784487</v>
      </c>
      <c r="B550" s="77" t="s">
        <v>1482</v>
      </c>
      <c r="C550" s="78"/>
      <c r="D550" s="79"/>
      <c r="E550" s="78"/>
      <c r="F550" s="78"/>
      <c r="G550" s="79"/>
      <c r="H550" s="79"/>
      <c r="I550" s="80"/>
      <c r="J550" s="79"/>
      <c r="K550" s="77"/>
      <c r="L550" s="81" t="s">
        <v>9304</v>
      </c>
      <c r="M550" s="77"/>
      <c r="N550" s="77"/>
      <c r="O550" s="77"/>
      <c r="P550" s="77"/>
      <c r="Q550" s="78"/>
      <c r="R550" s="78"/>
      <c r="S550" s="82"/>
      <c r="T550" s="78"/>
      <c r="U550" s="83"/>
    </row>
    <row r="551" spans="1:21" ht="13.9" customHeight="1">
      <c r="A551" s="76">
        <v>3784509</v>
      </c>
      <c r="B551" s="77" t="s">
        <v>1483</v>
      </c>
      <c r="C551" s="78"/>
      <c r="D551" s="79"/>
      <c r="E551" s="78"/>
      <c r="F551" s="78"/>
      <c r="G551" s="79"/>
      <c r="H551" s="79"/>
      <c r="I551" s="80"/>
      <c r="J551" s="79"/>
      <c r="K551" s="77"/>
      <c r="L551" s="81" t="s">
        <v>355</v>
      </c>
      <c r="M551" s="77"/>
      <c r="N551" s="77"/>
      <c r="O551" s="77"/>
      <c r="P551" s="77"/>
      <c r="Q551" s="78"/>
      <c r="R551" s="78"/>
      <c r="S551" s="82"/>
      <c r="T551" s="78"/>
      <c r="U551" s="83"/>
    </row>
    <row r="552" spans="1:21" ht="13.9" customHeight="1">
      <c r="A552" s="76">
        <v>3784517</v>
      </c>
      <c r="B552" s="77" t="s">
        <v>1484</v>
      </c>
      <c r="C552" s="78"/>
      <c r="D552" s="79"/>
      <c r="E552" s="78"/>
      <c r="F552" s="78"/>
      <c r="G552" s="79"/>
      <c r="H552" s="79"/>
      <c r="I552" s="80"/>
      <c r="J552" s="79"/>
      <c r="K552" s="77"/>
      <c r="L552" s="84" t="s">
        <v>311</v>
      </c>
      <c r="M552" s="77"/>
      <c r="N552" s="77"/>
      <c r="O552" s="77"/>
      <c r="P552" s="77"/>
      <c r="Q552" s="78"/>
      <c r="R552" s="78"/>
      <c r="S552" s="82"/>
      <c r="T552" s="78"/>
      <c r="U552" s="83"/>
    </row>
    <row r="553" spans="1:21" ht="13.9" customHeight="1">
      <c r="A553" s="76">
        <v>3784533</v>
      </c>
      <c r="B553" s="77" t="s">
        <v>1485</v>
      </c>
      <c r="C553" s="78"/>
      <c r="D553" s="79"/>
      <c r="E553" s="78"/>
      <c r="F553" s="78"/>
      <c r="G553" s="79"/>
      <c r="H553" s="79"/>
      <c r="I553" s="80"/>
      <c r="J553" s="79"/>
      <c r="K553" s="77"/>
      <c r="L553" s="84" t="s">
        <v>362</v>
      </c>
      <c r="M553" s="77"/>
      <c r="N553" s="77"/>
      <c r="O553" s="77"/>
      <c r="P553" s="77"/>
      <c r="Q553" s="78"/>
      <c r="R553" s="78"/>
      <c r="S553" s="82"/>
      <c r="T553" s="78"/>
      <c r="U553" s="83"/>
    </row>
    <row r="554" spans="1:21" ht="13.9" customHeight="1">
      <c r="A554" s="76">
        <v>3784541</v>
      </c>
      <c r="B554" s="77" t="s">
        <v>1486</v>
      </c>
      <c r="C554" s="78"/>
      <c r="D554" s="79"/>
      <c r="E554" s="78"/>
      <c r="F554" s="78"/>
      <c r="G554" s="79"/>
      <c r="H554" s="79"/>
      <c r="I554" s="80"/>
      <c r="J554" s="79"/>
      <c r="K554" s="77"/>
      <c r="L554" s="84" t="s">
        <v>315</v>
      </c>
      <c r="M554" s="77"/>
      <c r="N554" s="77"/>
      <c r="O554" s="77"/>
      <c r="P554" s="77"/>
      <c r="Q554" s="78"/>
      <c r="R554" s="78"/>
      <c r="S554" s="82"/>
      <c r="T554" s="78"/>
      <c r="U554" s="83"/>
    </row>
    <row r="555" spans="1:21" ht="13.9" customHeight="1">
      <c r="A555" s="76">
        <v>3784576</v>
      </c>
      <c r="B555" s="77" t="s">
        <v>1487</v>
      </c>
      <c r="C555" s="78"/>
      <c r="D555" s="79"/>
      <c r="E555" s="78"/>
      <c r="F555" s="78"/>
      <c r="G555" s="79"/>
      <c r="H555" s="79"/>
      <c r="I555" s="80"/>
      <c r="J555" s="79"/>
      <c r="K555" s="77"/>
      <c r="L555" s="81" t="s">
        <v>296</v>
      </c>
      <c r="M555" s="77"/>
      <c r="N555" s="77"/>
      <c r="O555" s="77"/>
      <c r="P555" s="77"/>
      <c r="Q555" s="78"/>
      <c r="R555" s="78"/>
      <c r="S555" s="82"/>
      <c r="T555" s="78"/>
      <c r="U555" s="83"/>
    </row>
    <row r="556" spans="1:21" ht="13.9" customHeight="1">
      <c r="A556" s="76">
        <v>3787478</v>
      </c>
      <c r="B556" s="77" t="s">
        <v>1488</v>
      </c>
      <c r="C556" s="78"/>
      <c r="D556" s="79"/>
      <c r="E556" s="78"/>
      <c r="F556" s="78"/>
      <c r="G556" s="79"/>
      <c r="H556" s="79"/>
      <c r="I556" s="80"/>
      <c r="J556" s="79"/>
      <c r="K556" s="77"/>
      <c r="L556" s="84" t="s">
        <v>9238</v>
      </c>
      <c r="M556" s="77"/>
      <c r="N556" s="77"/>
      <c r="O556" s="77"/>
      <c r="P556" s="77"/>
      <c r="Q556" s="78"/>
      <c r="R556" s="78"/>
      <c r="S556" s="82"/>
      <c r="T556" s="78"/>
      <c r="U556" s="83"/>
    </row>
    <row r="557" spans="1:21" ht="13.9" customHeight="1">
      <c r="A557" s="76">
        <v>3787486</v>
      </c>
      <c r="B557" s="77" t="s">
        <v>1489</v>
      </c>
      <c r="C557" s="78"/>
      <c r="D557" s="79"/>
      <c r="E557" s="78"/>
      <c r="F557" s="78"/>
      <c r="G557" s="79"/>
      <c r="H557" s="79"/>
      <c r="I557" s="80"/>
      <c r="J557" s="79"/>
      <c r="K557" s="77"/>
      <c r="L557" s="81" t="s">
        <v>388</v>
      </c>
      <c r="M557" s="77"/>
      <c r="N557" s="77"/>
      <c r="O557" s="77"/>
      <c r="P557" s="77"/>
      <c r="Q557" s="78"/>
      <c r="R557" s="78"/>
      <c r="S557" s="82"/>
      <c r="T557" s="78"/>
      <c r="U557" s="83"/>
    </row>
    <row r="558" spans="1:21" ht="13.9" customHeight="1">
      <c r="A558" s="76">
        <v>3792064</v>
      </c>
      <c r="B558" s="77" t="s">
        <v>1490</v>
      </c>
      <c r="C558" s="78"/>
      <c r="D558" s="79"/>
      <c r="E558" s="78"/>
      <c r="F558" s="78"/>
      <c r="G558" s="79"/>
      <c r="H558" s="79"/>
      <c r="I558" s="80"/>
      <c r="J558" s="79"/>
      <c r="K558" s="77"/>
      <c r="L558" s="84" t="s">
        <v>9263</v>
      </c>
      <c r="M558" s="77"/>
      <c r="N558" s="77"/>
      <c r="O558" s="77"/>
      <c r="P558" s="77"/>
      <c r="Q558" s="78"/>
      <c r="R558" s="78"/>
      <c r="S558" s="82"/>
      <c r="T558" s="78"/>
      <c r="U558" s="83"/>
    </row>
    <row r="559" spans="1:21" ht="13.9" customHeight="1">
      <c r="A559" s="76">
        <v>3792099</v>
      </c>
      <c r="B559" s="77" t="s">
        <v>1491</v>
      </c>
      <c r="C559" s="78"/>
      <c r="D559" s="79"/>
      <c r="E559" s="78"/>
      <c r="F559" s="78"/>
      <c r="G559" s="79"/>
      <c r="H559" s="79"/>
      <c r="I559" s="80"/>
      <c r="J559" s="79"/>
      <c r="K559" s="77"/>
      <c r="L559" s="81" t="s">
        <v>9305</v>
      </c>
      <c r="M559" s="77"/>
      <c r="N559" s="77"/>
      <c r="O559" s="77"/>
      <c r="P559" s="77"/>
      <c r="Q559" s="78"/>
      <c r="R559" s="78"/>
      <c r="S559" s="82"/>
      <c r="T559" s="78"/>
      <c r="U559" s="83"/>
    </row>
    <row r="560" spans="1:21" ht="13.9" customHeight="1">
      <c r="A560" s="76">
        <v>3799093</v>
      </c>
      <c r="B560" s="77" t="s">
        <v>1492</v>
      </c>
      <c r="C560" s="78"/>
      <c r="D560" s="79"/>
      <c r="E560" s="78"/>
      <c r="F560" s="78"/>
      <c r="G560" s="79"/>
      <c r="H560" s="79"/>
      <c r="I560" s="80"/>
      <c r="J560" s="79"/>
      <c r="K560" s="77"/>
      <c r="L560" s="81" t="s">
        <v>120</v>
      </c>
      <c r="M560" s="77"/>
      <c r="N560" s="77"/>
      <c r="O560" s="77"/>
      <c r="P560" s="77"/>
      <c r="Q560" s="78"/>
      <c r="R560" s="78"/>
      <c r="S560" s="82"/>
      <c r="T560" s="78"/>
      <c r="U560" s="83"/>
    </row>
    <row r="561" spans="1:21" ht="13.9" customHeight="1">
      <c r="A561" s="76">
        <v>3811344</v>
      </c>
      <c r="B561" s="77" t="s">
        <v>1493</v>
      </c>
      <c r="C561" s="78"/>
      <c r="D561" s="79"/>
      <c r="E561" s="78"/>
      <c r="F561" s="78"/>
      <c r="G561" s="79"/>
      <c r="H561" s="79"/>
      <c r="I561" s="80"/>
      <c r="J561" s="79"/>
      <c r="K561" s="77"/>
      <c r="L561" s="84" t="s">
        <v>9238</v>
      </c>
      <c r="M561" s="77"/>
      <c r="N561" s="77"/>
      <c r="O561" s="77"/>
      <c r="P561" s="77"/>
      <c r="Q561" s="78"/>
      <c r="R561" s="78"/>
      <c r="S561" s="82"/>
      <c r="T561" s="78"/>
      <c r="U561" s="83"/>
    </row>
    <row r="562" spans="1:21" ht="13.9" customHeight="1">
      <c r="A562" s="76">
        <v>3811387</v>
      </c>
      <c r="B562" s="77" t="s">
        <v>1494</v>
      </c>
      <c r="C562" s="78"/>
      <c r="D562" s="79"/>
      <c r="E562" s="78"/>
      <c r="F562" s="78"/>
      <c r="G562" s="79"/>
      <c r="H562" s="79"/>
      <c r="I562" s="80"/>
      <c r="J562" s="79"/>
      <c r="K562" s="77"/>
      <c r="L562" s="81" t="s">
        <v>9264</v>
      </c>
      <c r="M562" s="77"/>
      <c r="N562" s="77"/>
      <c r="O562" s="77"/>
      <c r="P562" s="77"/>
      <c r="Q562" s="78"/>
      <c r="R562" s="78"/>
      <c r="S562" s="82"/>
      <c r="T562" s="78"/>
      <c r="U562" s="83"/>
    </row>
    <row r="563" spans="1:21" ht="13.9" customHeight="1">
      <c r="A563" s="76">
        <v>3811409</v>
      </c>
      <c r="B563" s="77" t="s">
        <v>1495</v>
      </c>
      <c r="C563" s="78"/>
      <c r="D563" s="79"/>
      <c r="E563" s="78"/>
      <c r="F563" s="78"/>
      <c r="G563" s="79"/>
      <c r="H563" s="79"/>
      <c r="I563" s="80"/>
      <c r="J563" s="79"/>
      <c r="K563" s="77"/>
      <c r="L563" s="84" t="s">
        <v>38</v>
      </c>
      <c r="M563" s="77"/>
      <c r="N563" s="77"/>
      <c r="O563" s="77"/>
      <c r="P563" s="77"/>
      <c r="Q563" s="78"/>
      <c r="R563" s="78"/>
      <c r="S563" s="82"/>
      <c r="T563" s="78"/>
      <c r="U563" s="83"/>
    </row>
    <row r="564" spans="1:21" ht="13.9" customHeight="1">
      <c r="A564" s="76">
        <v>3811425</v>
      </c>
      <c r="B564" s="77" t="s">
        <v>1496</v>
      </c>
      <c r="C564" s="78"/>
      <c r="D564" s="79"/>
      <c r="E564" s="78"/>
      <c r="F564" s="78"/>
      <c r="G564" s="79"/>
      <c r="H564" s="79"/>
      <c r="I564" s="80"/>
      <c r="J564" s="79"/>
      <c r="K564" s="77"/>
      <c r="L564" s="81" t="s">
        <v>9306</v>
      </c>
      <c r="M564" s="77"/>
      <c r="N564" s="77"/>
      <c r="O564" s="77"/>
      <c r="P564" s="77"/>
      <c r="Q564" s="78"/>
      <c r="R564" s="78"/>
      <c r="S564" s="82"/>
      <c r="T564" s="78"/>
      <c r="U564" s="83"/>
    </row>
    <row r="565" spans="1:21" ht="13.9" customHeight="1">
      <c r="A565" s="76">
        <v>3816117</v>
      </c>
      <c r="B565" s="77" t="s">
        <v>1497</v>
      </c>
      <c r="C565" s="78"/>
      <c r="D565" s="79"/>
      <c r="E565" s="78"/>
      <c r="F565" s="78"/>
      <c r="G565" s="79"/>
      <c r="H565" s="79"/>
      <c r="I565" s="80"/>
      <c r="J565" s="79"/>
      <c r="K565" s="77"/>
      <c r="L565" s="84" t="s">
        <v>9242</v>
      </c>
      <c r="M565" s="77"/>
      <c r="N565" s="77"/>
      <c r="O565" s="77"/>
      <c r="P565" s="77"/>
      <c r="Q565" s="78"/>
      <c r="R565" s="78"/>
      <c r="S565" s="82"/>
      <c r="T565" s="78"/>
      <c r="U565" s="83"/>
    </row>
    <row r="566" spans="1:21" ht="13.9" customHeight="1">
      <c r="A566" s="76">
        <v>3818403</v>
      </c>
      <c r="B566" s="77" t="s">
        <v>1498</v>
      </c>
      <c r="C566" s="78"/>
      <c r="D566" s="79"/>
      <c r="E566" s="78"/>
      <c r="F566" s="78"/>
      <c r="G566" s="79"/>
      <c r="H566" s="79"/>
      <c r="I566" s="80"/>
      <c r="J566" s="79"/>
      <c r="K566" s="77"/>
      <c r="L566" s="81" t="s">
        <v>388</v>
      </c>
      <c r="M566" s="77"/>
      <c r="N566" s="77"/>
      <c r="O566" s="77"/>
      <c r="P566" s="77"/>
      <c r="Q566" s="78"/>
      <c r="R566" s="78"/>
      <c r="S566" s="82"/>
      <c r="T566" s="78"/>
      <c r="U566" s="83"/>
    </row>
    <row r="567" spans="1:21" ht="13.9" customHeight="1">
      <c r="A567" s="76">
        <v>3818764</v>
      </c>
      <c r="B567" s="77" t="s">
        <v>1499</v>
      </c>
      <c r="C567" s="78"/>
      <c r="D567" s="79"/>
      <c r="E567" s="78"/>
      <c r="F567" s="78"/>
      <c r="G567" s="79"/>
      <c r="H567" s="79"/>
      <c r="I567" s="80"/>
      <c r="J567" s="79"/>
      <c r="K567" s="77"/>
      <c r="L567" s="84" t="s">
        <v>315</v>
      </c>
      <c r="M567" s="77"/>
      <c r="N567" s="77"/>
      <c r="O567" s="77"/>
      <c r="P567" s="77"/>
      <c r="Q567" s="78"/>
      <c r="R567" s="78"/>
      <c r="S567" s="82"/>
      <c r="T567" s="78"/>
      <c r="U567" s="83"/>
    </row>
    <row r="568" spans="1:21" ht="13.9" customHeight="1">
      <c r="A568" s="76">
        <v>3821013</v>
      </c>
      <c r="B568" s="77" t="s">
        <v>1500</v>
      </c>
      <c r="C568" s="78"/>
      <c r="D568" s="79"/>
      <c r="E568" s="78"/>
      <c r="F568" s="78"/>
      <c r="G568" s="79"/>
      <c r="H568" s="79"/>
      <c r="I568" s="80"/>
      <c r="J568" s="79"/>
      <c r="K568" s="77"/>
      <c r="L568" s="81" t="s">
        <v>287</v>
      </c>
      <c r="M568" s="77"/>
      <c r="N568" s="77"/>
      <c r="O568" s="77"/>
      <c r="P568" s="77"/>
      <c r="Q568" s="78"/>
      <c r="R568" s="78"/>
      <c r="S568" s="82"/>
      <c r="T568" s="78"/>
      <c r="U568" s="83"/>
    </row>
    <row r="569" spans="1:21" ht="13.9" customHeight="1">
      <c r="A569" s="76">
        <v>3821021</v>
      </c>
      <c r="B569" s="77" t="s">
        <v>1501</v>
      </c>
      <c r="C569" s="78"/>
      <c r="D569" s="79"/>
      <c r="E569" s="78"/>
      <c r="F569" s="78"/>
      <c r="G569" s="79"/>
      <c r="H569" s="79"/>
      <c r="I569" s="80"/>
      <c r="J569" s="79"/>
      <c r="K569" s="77"/>
      <c r="L569" s="84" t="s">
        <v>355</v>
      </c>
      <c r="M569" s="77"/>
      <c r="N569" s="77"/>
      <c r="O569" s="77"/>
      <c r="P569" s="77"/>
      <c r="Q569" s="78"/>
      <c r="R569" s="78"/>
      <c r="S569" s="82"/>
      <c r="T569" s="78"/>
      <c r="U569" s="83"/>
    </row>
    <row r="570" spans="1:21" ht="13.9" customHeight="1">
      <c r="A570" s="76">
        <v>3821056</v>
      </c>
      <c r="B570" s="77" t="s">
        <v>1502</v>
      </c>
      <c r="C570" s="78"/>
      <c r="D570" s="79"/>
      <c r="E570" s="78"/>
      <c r="F570" s="78"/>
      <c r="G570" s="79"/>
      <c r="H570" s="79"/>
      <c r="I570" s="80"/>
      <c r="J570" s="79"/>
      <c r="K570" s="77"/>
      <c r="L570" s="81" t="s">
        <v>9242</v>
      </c>
      <c r="M570" s="77"/>
      <c r="N570" s="77"/>
      <c r="O570" s="77"/>
      <c r="P570" s="77"/>
      <c r="Q570" s="78"/>
      <c r="R570" s="78"/>
      <c r="S570" s="82"/>
      <c r="T570" s="78"/>
      <c r="U570" s="83"/>
    </row>
    <row r="571" spans="1:21" ht="13.9" customHeight="1">
      <c r="A571" s="76">
        <v>3821153</v>
      </c>
      <c r="B571" s="85" t="s">
        <v>1503</v>
      </c>
      <c r="C571" s="78"/>
      <c r="D571" s="79"/>
      <c r="E571" s="78"/>
      <c r="F571" s="78"/>
      <c r="G571" s="86"/>
      <c r="H571" s="79"/>
      <c r="I571" s="79"/>
      <c r="J571" s="78"/>
      <c r="K571" s="77"/>
      <c r="L571" s="84" t="s">
        <v>357</v>
      </c>
      <c r="M571" s="77"/>
      <c r="N571" s="77"/>
      <c r="O571" s="87"/>
      <c r="P571" s="78"/>
      <c r="Q571" s="78"/>
      <c r="R571" s="78"/>
      <c r="S571" s="82"/>
      <c r="T571" s="78"/>
      <c r="U571" s="83"/>
    </row>
    <row r="572" spans="1:21" ht="13.9" customHeight="1">
      <c r="A572" s="76">
        <v>3821161</v>
      </c>
      <c r="B572" s="77" t="s">
        <v>1504</v>
      </c>
      <c r="C572" s="78"/>
      <c r="D572" s="79"/>
      <c r="E572" s="78"/>
      <c r="F572" s="78"/>
      <c r="G572" s="79"/>
      <c r="H572" s="79"/>
      <c r="I572" s="80"/>
      <c r="J572" s="79"/>
      <c r="K572" s="77"/>
      <c r="L572" s="81" t="s">
        <v>386</v>
      </c>
      <c r="M572" s="77"/>
      <c r="N572" s="77"/>
      <c r="O572" s="77"/>
      <c r="P572" s="77"/>
      <c r="Q572" s="78"/>
      <c r="R572" s="78"/>
      <c r="S572" s="82"/>
      <c r="T572" s="78"/>
      <c r="U572" s="83"/>
    </row>
    <row r="573" spans="1:21" ht="13.9" customHeight="1">
      <c r="A573" s="76">
        <v>3821196</v>
      </c>
      <c r="B573" s="85" t="s">
        <v>1505</v>
      </c>
      <c r="C573" s="78"/>
      <c r="D573" s="79"/>
      <c r="E573" s="78"/>
      <c r="F573" s="78"/>
      <c r="G573" s="86"/>
      <c r="H573" s="79"/>
      <c r="I573" s="79"/>
      <c r="J573" s="78"/>
      <c r="K573" s="77"/>
      <c r="L573" s="84" t="s">
        <v>384</v>
      </c>
      <c r="M573" s="77"/>
      <c r="N573" s="77"/>
      <c r="O573" s="87"/>
      <c r="P573" s="78"/>
      <c r="Q573" s="78"/>
      <c r="R573" s="78"/>
      <c r="S573" s="82"/>
      <c r="T573" s="78"/>
      <c r="U573" s="83"/>
    </row>
    <row r="574" spans="1:21" ht="13.9" customHeight="1">
      <c r="A574" s="76">
        <v>3821226</v>
      </c>
      <c r="B574" s="77" t="s">
        <v>1506</v>
      </c>
      <c r="C574" s="78"/>
      <c r="D574" s="79"/>
      <c r="E574" s="78"/>
      <c r="F574" s="78"/>
      <c r="G574" s="79"/>
      <c r="H574" s="79"/>
      <c r="I574" s="80"/>
      <c r="J574" s="79"/>
      <c r="K574" s="77"/>
      <c r="L574" s="81" t="s">
        <v>405</v>
      </c>
      <c r="M574" s="77"/>
      <c r="N574" s="77"/>
      <c r="O574" s="77"/>
      <c r="P574" s="77"/>
      <c r="Q574" s="78"/>
      <c r="R574" s="78"/>
      <c r="S574" s="82"/>
      <c r="T574" s="78"/>
      <c r="U574" s="83"/>
    </row>
    <row r="575" spans="1:21" ht="13.9" customHeight="1">
      <c r="A575" s="76">
        <v>3821234</v>
      </c>
      <c r="B575" s="77" t="s">
        <v>1507</v>
      </c>
      <c r="C575" s="78"/>
      <c r="D575" s="79"/>
      <c r="E575" s="78"/>
      <c r="F575" s="78"/>
      <c r="G575" s="79"/>
      <c r="H575" s="79"/>
      <c r="I575" s="80"/>
      <c r="J575" s="79"/>
      <c r="K575" s="77"/>
      <c r="L575" s="84" t="s">
        <v>403</v>
      </c>
      <c r="M575" s="77"/>
      <c r="N575" s="77"/>
      <c r="O575" s="77"/>
      <c r="P575" s="77"/>
      <c r="Q575" s="78"/>
      <c r="R575" s="78"/>
      <c r="S575" s="82"/>
      <c r="T575" s="78"/>
      <c r="U575" s="83"/>
    </row>
    <row r="576" spans="1:21" ht="13.9" customHeight="1">
      <c r="A576" s="76">
        <v>3821382</v>
      </c>
      <c r="B576" s="77" t="s">
        <v>1508</v>
      </c>
      <c r="C576" s="78"/>
      <c r="D576" s="79"/>
      <c r="E576" s="78"/>
      <c r="F576" s="78"/>
      <c r="G576" s="79"/>
      <c r="H576" s="79"/>
      <c r="I576" s="80"/>
      <c r="J576" s="79"/>
      <c r="K576" s="77"/>
      <c r="L576" s="81" t="s">
        <v>220</v>
      </c>
      <c r="M576" s="77"/>
      <c r="N576" s="77"/>
      <c r="O576" s="77"/>
      <c r="P576" s="77"/>
      <c r="Q576" s="78"/>
      <c r="R576" s="78"/>
      <c r="S576" s="82"/>
      <c r="T576" s="78"/>
      <c r="U576" s="83"/>
    </row>
    <row r="577" spans="1:21" ht="13.9" customHeight="1">
      <c r="A577" s="76">
        <v>3821404</v>
      </c>
      <c r="B577" s="88" t="s">
        <v>1509</v>
      </c>
      <c r="C577" s="78"/>
      <c r="D577" s="79"/>
      <c r="E577" s="78"/>
      <c r="F577" s="78"/>
      <c r="G577" s="78"/>
      <c r="H577" s="79"/>
      <c r="I577" s="79"/>
      <c r="J577" s="78"/>
      <c r="K577" s="77"/>
      <c r="L577" s="84" t="s">
        <v>9307</v>
      </c>
      <c r="M577" s="77"/>
      <c r="N577" s="77"/>
      <c r="O577" s="87"/>
      <c r="P577" s="78"/>
      <c r="Q577" s="78"/>
      <c r="R577" s="78"/>
      <c r="S577" s="82"/>
      <c r="T577" s="78"/>
      <c r="U577" s="83"/>
    </row>
    <row r="578" spans="1:21" ht="13.9" customHeight="1">
      <c r="A578" s="76">
        <v>3821412</v>
      </c>
      <c r="B578" s="77" t="s">
        <v>1510</v>
      </c>
      <c r="C578" s="78"/>
      <c r="D578" s="79"/>
      <c r="E578" s="78"/>
      <c r="F578" s="78"/>
      <c r="G578" s="79"/>
      <c r="H578" s="79"/>
      <c r="I578" s="80"/>
      <c r="J578" s="79"/>
      <c r="K578" s="77"/>
      <c r="L578" s="84" t="s">
        <v>220</v>
      </c>
      <c r="M578" s="77"/>
      <c r="N578" s="77"/>
      <c r="O578" s="77"/>
      <c r="P578" s="77"/>
      <c r="Q578" s="78"/>
      <c r="R578" s="78"/>
      <c r="S578" s="82"/>
      <c r="T578" s="78"/>
      <c r="U578" s="83"/>
    </row>
    <row r="579" spans="1:21" ht="13.9" customHeight="1">
      <c r="A579" s="76">
        <v>3821447</v>
      </c>
      <c r="B579" s="77" t="s">
        <v>1511</v>
      </c>
      <c r="C579" s="78"/>
      <c r="D579" s="79"/>
      <c r="E579" s="78"/>
      <c r="F579" s="78"/>
      <c r="G579" s="79"/>
      <c r="H579" s="79"/>
      <c r="I579" s="80"/>
      <c r="J579" s="79"/>
      <c r="K579" s="77"/>
      <c r="L579" s="81" t="s">
        <v>9284</v>
      </c>
      <c r="M579" s="77"/>
      <c r="N579" s="77"/>
      <c r="O579" s="77"/>
      <c r="P579" s="77"/>
      <c r="Q579" s="78"/>
      <c r="R579" s="78"/>
      <c r="S579" s="82"/>
      <c r="T579" s="78"/>
      <c r="U579" s="83"/>
    </row>
    <row r="580" spans="1:21" ht="13.9" customHeight="1">
      <c r="A580" s="76">
        <v>3827569</v>
      </c>
      <c r="B580" s="77" t="s">
        <v>1512</v>
      </c>
      <c r="C580" s="78"/>
      <c r="D580" s="79"/>
      <c r="E580" s="78"/>
      <c r="F580" s="78"/>
      <c r="G580" s="79"/>
      <c r="H580" s="79"/>
      <c r="I580" s="80"/>
      <c r="J580" s="79"/>
      <c r="K580" s="77"/>
      <c r="L580" s="81" t="s">
        <v>207</v>
      </c>
      <c r="M580" s="77"/>
      <c r="N580" s="77"/>
      <c r="O580" s="77"/>
      <c r="P580" s="77"/>
      <c r="Q580" s="78"/>
      <c r="R580" s="78"/>
      <c r="S580" s="82"/>
      <c r="T580" s="78"/>
      <c r="U580" s="83"/>
    </row>
    <row r="581" spans="1:21" ht="13.9" customHeight="1">
      <c r="A581" s="76">
        <v>3827631</v>
      </c>
      <c r="B581" s="85" t="s">
        <v>1513</v>
      </c>
      <c r="C581" s="78"/>
      <c r="D581" s="79"/>
      <c r="E581" s="78"/>
      <c r="F581" s="78"/>
      <c r="G581" s="86"/>
      <c r="H581" s="79"/>
      <c r="I581" s="79"/>
      <c r="J581" s="78"/>
      <c r="K581" s="77"/>
      <c r="L581" s="84" t="s">
        <v>355</v>
      </c>
      <c r="M581" s="77"/>
      <c r="N581" s="77"/>
      <c r="O581" s="87"/>
      <c r="P581" s="78"/>
      <c r="Q581" s="78"/>
      <c r="R581" s="78"/>
      <c r="S581" s="82"/>
      <c r="T581" s="78"/>
      <c r="U581" s="83"/>
    </row>
    <row r="582" spans="1:21" ht="13.9" customHeight="1">
      <c r="A582" s="76">
        <v>3827666</v>
      </c>
      <c r="B582" s="77" t="s">
        <v>1514</v>
      </c>
      <c r="C582" s="78"/>
      <c r="D582" s="79"/>
      <c r="E582" s="78"/>
      <c r="F582" s="78"/>
      <c r="G582" s="79"/>
      <c r="H582" s="79"/>
      <c r="I582" s="80"/>
      <c r="J582" s="79"/>
      <c r="K582" s="77"/>
      <c r="L582" s="81" t="s">
        <v>355</v>
      </c>
      <c r="M582" s="77"/>
      <c r="N582" s="77"/>
      <c r="O582" s="77"/>
      <c r="P582" s="77"/>
      <c r="Q582" s="78"/>
      <c r="R582" s="78"/>
      <c r="S582" s="82"/>
      <c r="T582" s="78"/>
      <c r="U582" s="83"/>
    </row>
    <row r="583" spans="1:21" ht="13.9" customHeight="1">
      <c r="A583" s="76">
        <v>3832635</v>
      </c>
      <c r="B583" s="77" t="s">
        <v>1515</v>
      </c>
      <c r="C583" s="78"/>
      <c r="D583" s="79"/>
      <c r="E583" s="78"/>
      <c r="F583" s="78"/>
      <c r="G583" s="79"/>
      <c r="H583" s="79"/>
      <c r="I583" s="80"/>
      <c r="J583" s="79"/>
      <c r="K583" s="77"/>
      <c r="L583" s="84" t="s">
        <v>9274</v>
      </c>
      <c r="M583" s="77"/>
      <c r="N583" s="77"/>
      <c r="O583" s="77"/>
      <c r="P583" s="77"/>
      <c r="Q583" s="78"/>
      <c r="R583" s="78"/>
      <c r="S583" s="82"/>
      <c r="T583" s="78"/>
      <c r="U583" s="83"/>
    </row>
    <row r="584" spans="1:21" ht="13.9" customHeight="1">
      <c r="A584" s="76">
        <v>3832686</v>
      </c>
      <c r="B584" s="77" t="s">
        <v>1516</v>
      </c>
      <c r="C584" s="78"/>
      <c r="D584" s="79"/>
      <c r="E584" s="78"/>
      <c r="F584" s="78"/>
      <c r="G584" s="79"/>
      <c r="H584" s="79"/>
      <c r="I584" s="80"/>
      <c r="J584" s="79"/>
      <c r="K584" s="77"/>
      <c r="L584" s="84" t="s">
        <v>355</v>
      </c>
      <c r="M584" s="77"/>
      <c r="N584" s="77"/>
      <c r="O584" s="77"/>
      <c r="P584" s="77"/>
      <c r="Q584" s="78"/>
      <c r="R584" s="78"/>
      <c r="S584" s="82"/>
      <c r="T584" s="78"/>
      <c r="U584" s="83"/>
    </row>
    <row r="585" spans="1:21" ht="13.9" customHeight="1">
      <c r="A585" s="76">
        <v>3832724</v>
      </c>
      <c r="B585" s="77" t="s">
        <v>1517</v>
      </c>
      <c r="C585" s="78"/>
      <c r="D585" s="79"/>
      <c r="E585" s="78"/>
      <c r="F585" s="78"/>
      <c r="G585" s="79"/>
      <c r="H585" s="79"/>
      <c r="I585" s="80"/>
      <c r="J585" s="79"/>
      <c r="K585" s="77"/>
      <c r="L585" s="84" t="s">
        <v>315</v>
      </c>
      <c r="M585" s="77"/>
      <c r="N585" s="77"/>
      <c r="O585" s="77"/>
      <c r="P585" s="77"/>
      <c r="Q585" s="78"/>
      <c r="R585" s="78"/>
      <c r="S585" s="82"/>
      <c r="T585" s="78"/>
      <c r="U585" s="83"/>
    </row>
    <row r="586" spans="1:21" ht="13.9" customHeight="1">
      <c r="A586" s="76">
        <v>3832759</v>
      </c>
      <c r="B586" s="77" t="s">
        <v>1518</v>
      </c>
      <c r="C586" s="78"/>
      <c r="D586" s="79"/>
      <c r="E586" s="78"/>
      <c r="F586" s="78"/>
      <c r="G586" s="79"/>
      <c r="H586" s="79"/>
      <c r="I586" s="80"/>
      <c r="J586" s="79"/>
      <c r="K586" s="77"/>
      <c r="L586" s="84" t="s">
        <v>355</v>
      </c>
      <c r="M586" s="77"/>
      <c r="N586" s="77"/>
      <c r="O586" s="77"/>
      <c r="P586" s="77"/>
      <c r="Q586" s="78"/>
      <c r="R586" s="78"/>
      <c r="S586" s="82"/>
      <c r="T586" s="78"/>
      <c r="U586" s="83"/>
    </row>
    <row r="587" spans="1:21" ht="13.9" customHeight="1">
      <c r="A587" s="76">
        <v>3835685</v>
      </c>
      <c r="B587" s="77" t="s">
        <v>1519</v>
      </c>
      <c r="C587" s="78"/>
      <c r="D587" s="79"/>
      <c r="E587" s="78"/>
      <c r="F587" s="78"/>
      <c r="G587" s="79"/>
      <c r="H587" s="79"/>
      <c r="I587" s="80"/>
      <c r="J587" s="79"/>
      <c r="K587" s="77"/>
      <c r="L587" s="84" t="s">
        <v>355</v>
      </c>
      <c r="M587" s="77"/>
      <c r="N587" s="77"/>
      <c r="O587" s="77"/>
      <c r="P587" s="77"/>
      <c r="Q587" s="78"/>
      <c r="R587" s="78"/>
      <c r="S587" s="82"/>
      <c r="T587" s="78"/>
      <c r="U587" s="83"/>
    </row>
    <row r="588" spans="1:21" ht="13.9" customHeight="1">
      <c r="A588" s="76">
        <v>3835693</v>
      </c>
      <c r="B588" s="77" t="s">
        <v>1520</v>
      </c>
      <c r="C588" s="78"/>
      <c r="D588" s="79"/>
      <c r="E588" s="78"/>
      <c r="F588" s="78"/>
      <c r="G588" s="79"/>
      <c r="H588" s="79"/>
      <c r="I588" s="80"/>
      <c r="J588" s="79"/>
      <c r="K588" s="77"/>
      <c r="L588" s="84" t="s">
        <v>355</v>
      </c>
      <c r="M588" s="77"/>
      <c r="N588" s="77"/>
      <c r="O588" s="77"/>
      <c r="P588" s="77"/>
      <c r="Q588" s="78"/>
      <c r="R588" s="78"/>
      <c r="S588" s="82"/>
      <c r="T588" s="78"/>
      <c r="U588" s="83"/>
    </row>
    <row r="589" spans="1:21" ht="13.9" customHeight="1">
      <c r="A589" s="76">
        <v>3835715</v>
      </c>
      <c r="B589" s="77" t="s">
        <v>1521</v>
      </c>
      <c r="C589" s="78"/>
      <c r="D589" s="79"/>
      <c r="E589" s="78"/>
      <c r="F589" s="78"/>
      <c r="G589" s="79"/>
      <c r="H589" s="79"/>
      <c r="I589" s="80"/>
      <c r="J589" s="79"/>
      <c r="K589" s="77"/>
      <c r="L589" s="84" t="s">
        <v>315</v>
      </c>
      <c r="M589" s="77"/>
      <c r="N589" s="77"/>
      <c r="O589" s="77"/>
      <c r="P589" s="77"/>
      <c r="Q589" s="78"/>
      <c r="R589" s="78"/>
      <c r="S589" s="82"/>
      <c r="T589" s="78"/>
      <c r="U589" s="83"/>
    </row>
    <row r="590" spans="1:21" ht="13.9" customHeight="1">
      <c r="A590" s="76">
        <v>3845729</v>
      </c>
      <c r="B590" s="77" t="s">
        <v>1522</v>
      </c>
      <c r="C590" s="78"/>
      <c r="D590" s="79"/>
      <c r="E590" s="78"/>
      <c r="F590" s="78"/>
      <c r="G590" s="79"/>
      <c r="H590" s="79"/>
      <c r="I590" s="80"/>
      <c r="J590" s="79"/>
      <c r="K590" s="77"/>
      <c r="L590" s="84" t="s">
        <v>358</v>
      </c>
      <c r="M590" s="77"/>
      <c r="N590" s="77"/>
      <c r="O590" s="77"/>
      <c r="P590" s="77"/>
      <c r="Q590" s="78"/>
      <c r="R590" s="78"/>
      <c r="S590" s="82"/>
      <c r="T590" s="78"/>
      <c r="U590" s="83"/>
    </row>
    <row r="591" spans="1:21" ht="13.9" customHeight="1">
      <c r="A591" s="76">
        <v>3845761</v>
      </c>
      <c r="B591" s="77" t="s">
        <v>1523</v>
      </c>
      <c r="C591" s="78"/>
      <c r="D591" s="79"/>
      <c r="E591" s="78"/>
      <c r="F591" s="78"/>
      <c r="G591" s="79"/>
      <c r="H591" s="79"/>
      <c r="I591" s="80"/>
      <c r="J591" s="79"/>
      <c r="K591" s="77"/>
      <c r="L591" s="84" t="s">
        <v>315</v>
      </c>
      <c r="M591" s="77"/>
      <c r="N591" s="77"/>
      <c r="O591" s="77"/>
      <c r="P591" s="77"/>
      <c r="Q591" s="78"/>
      <c r="R591" s="78"/>
      <c r="S591" s="82"/>
      <c r="T591" s="78"/>
      <c r="U591" s="83"/>
    </row>
    <row r="592" spans="1:21" ht="13.9" customHeight="1">
      <c r="A592" s="76">
        <v>3845788</v>
      </c>
      <c r="B592" s="77" t="s">
        <v>1524</v>
      </c>
      <c r="C592" s="78"/>
      <c r="D592" s="79"/>
      <c r="E592" s="78"/>
      <c r="F592" s="78"/>
      <c r="G592" s="79"/>
      <c r="H592" s="79"/>
      <c r="I592" s="80"/>
      <c r="J592" s="79"/>
      <c r="K592" s="77"/>
      <c r="L592" s="81" t="s">
        <v>315</v>
      </c>
      <c r="M592" s="77"/>
      <c r="N592" s="77"/>
      <c r="O592" s="77"/>
      <c r="P592" s="77"/>
      <c r="Q592" s="78"/>
      <c r="R592" s="78"/>
      <c r="S592" s="82"/>
      <c r="T592" s="78"/>
      <c r="U592" s="83"/>
    </row>
    <row r="593" spans="1:21" ht="13.9" customHeight="1">
      <c r="A593" s="76">
        <v>3856232</v>
      </c>
      <c r="B593" s="77" t="s">
        <v>1525</v>
      </c>
      <c r="C593" s="78"/>
      <c r="D593" s="79"/>
      <c r="E593" s="78"/>
      <c r="F593" s="78"/>
      <c r="G593" s="79"/>
      <c r="H593" s="79"/>
      <c r="I593" s="80"/>
      <c r="J593" s="79"/>
      <c r="K593" s="77"/>
      <c r="L593" s="84" t="s">
        <v>101</v>
      </c>
      <c r="M593" s="77"/>
      <c r="N593" s="77"/>
      <c r="O593" s="77"/>
      <c r="P593" s="77"/>
      <c r="Q593" s="78"/>
      <c r="R593" s="78"/>
      <c r="S593" s="82"/>
      <c r="T593" s="78"/>
      <c r="U593" s="83"/>
    </row>
    <row r="594" spans="1:21" ht="13.9" customHeight="1">
      <c r="A594" s="76">
        <v>3864391</v>
      </c>
      <c r="B594" s="77" t="s">
        <v>1526</v>
      </c>
      <c r="C594" s="78"/>
      <c r="D594" s="79"/>
      <c r="E594" s="78"/>
      <c r="F594" s="78"/>
      <c r="G594" s="79"/>
      <c r="H594" s="79"/>
      <c r="I594" s="80"/>
      <c r="J594" s="79"/>
      <c r="K594" s="77"/>
      <c r="L594" s="84" t="s">
        <v>362</v>
      </c>
      <c r="M594" s="77"/>
      <c r="N594" s="77"/>
      <c r="O594" s="77"/>
      <c r="P594" s="77"/>
      <c r="Q594" s="78"/>
      <c r="R594" s="78"/>
      <c r="S594" s="82"/>
      <c r="T594" s="78"/>
      <c r="U594" s="83"/>
    </row>
    <row r="595" spans="1:21" ht="13.9" customHeight="1">
      <c r="A595" s="76">
        <v>3879046</v>
      </c>
      <c r="B595" s="77" t="s">
        <v>1527</v>
      </c>
      <c r="C595" s="78"/>
      <c r="D595" s="79"/>
      <c r="E595" s="78"/>
      <c r="F595" s="78"/>
      <c r="G595" s="79"/>
      <c r="H595" s="79"/>
      <c r="I595" s="80"/>
      <c r="J595" s="79"/>
      <c r="K595" s="77"/>
      <c r="L595" s="84" t="s">
        <v>315</v>
      </c>
      <c r="M595" s="77"/>
      <c r="N595" s="77"/>
      <c r="O595" s="77"/>
      <c r="P595" s="77"/>
      <c r="Q595" s="78"/>
      <c r="R595" s="78"/>
      <c r="S595" s="82"/>
      <c r="T595" s="78"/>
      <c r="U595" s="83"/>
    </row>
    <row r="596" spans="1:21" ht="13.9" customHeight="1">
      <c r="A596" s="76">
        <v>3910261</v>
      </c>
      <c r="B596" s="77" t="s">
        <v>1528</v>
      </c>
      <c r="C596" s="78"/>
      <c r="D596" s="79"/>
      <c r="E596" s="78"/>
      <c r="F596" s="78"/>
      <c r="G596" s="79"/>
      <c r="H596" s="79"/>
      <c r="I596" s="80"/>
      <c r="J596" s="79"/>
      <c r="K596" s="77"/>
      <c r="L596" s="84" t="s">
        <v>274</v>
      </c>
      <c r="M596" s="77"/>
      <c r="N596" s="77"/>
      <c r="O596" s="77"/>
      <c r="P596" s="77"/>
      <c r="Q596" s="78"/>
      <c r="R596" s="78"/>
      <c r="S596" s="82"/>
      <c r="T596" s="78"/>
      <c r="U596" s="83"/>
    </row>
    <row r="597" spans="1:21" ht="13.9" customHeight="1">
      <c r="A597" s="76">
        <v>3917738</v>
      </c>
      <c r="B597" s="77" t="s">
        <v>1529</v>
      </c>
      <c r="C597" s="78"/>
      <c r="D597" s="79"/>
      <c r="E597" s="78"/>
      <c r="F597" s="78"/>
      <c r="G597" s="79"/>
      <c r="H597" s="79"/>
      <c r="I597" s="80"/>
      <c r="J597" s="79"/>
      <c r="K597" s="77"/>
      <c r="L597" s="84" t="s">
        <v>9301</v>
      </c>
      <c r="M597" s="77"/>
      <c r="N597" s="77"/>
      <c r="O597" s="77"/>
      <c r="P597" s="77"/>
      <c r="Q597" s="78"/>
      <c r="R597" s="78"/>
      <c r="S597" s="82"/>
      <c r="T597" s="78"/>
      <c r="U597" s="83"/>
    </row>
    <row r="598" spans="1:21" ht="13.9" customHeight="1">
      <c r="A598" s="76">
        <v>3917762</v>
      </c>
      <c r="B598" s="77" t="s">
        <v>1530</v>
      </c>
      <c r="C598" s="78"/>
      <c r="D598" s="79"/>
      <c r="E598" s="78"/>
      <c r="F598" s="78"/>
      <c r="G598" s="79"/>
      <c r="H598" s="79"/>
      <c r="I598" s="80"/>
      <c r="J598" s="79"/>
      <c r="K598" s="77"/>
      <c r="L598" s="84" t="s">
        <v>315</v>
      </c>
      <c r="M598" s="77"/>
      <c r="N598" s="77"/>
      <c r="O598" s="77"/>
      <c r="P598" s="77"/>
      <c r="Q598" s="78"/>
      <c r="R598" s="78"/>
      <c r="S598" s="82"/>
      <c r="T598" s="78"/>
      <c r="U598" s="83"/>
    </row>
    <row r="599" spans="1:21" ht="13.9" customHeight="1">
      <c r="A599" s="76">
        <v>3923401</v>
      </c>
      <c r="B599" s="77" t="s">
        <v>1531</v>
      </c>
      <c r="C599" s="78"/>
      <c r="D599" s="79"/>
      <c r="E599" s="78"/>
      <c r="F599" s="78"/>
      <c r="G599" s="79"/>
      <c r="H599" s="79"/>
      <c r="I599" s="80"/>
      <c r="J599" s="79"/>
      <c r="K599" s="77"/>
      <c r="L599" s="84" t="s">
        <v>357</v>
      </c>
      <c r="M599" s="77"/>
      <c r="N599" s="77"/>
      <c r="O599" s="77"/>
      <c r="P599" s="77"/>
      <c r="Q599" s="78"/>
      <c r="R599" s="78"/>
      <c r="S599" s="82"/>
      <c r="T599" s="78"/>
      <c r="U599" s="83"/>
    </row>
    <row r="600" spans="1:21" ht="13.9" customHeight="1">
      <c r="A600" s="76">
        <v>3923436</v>
      </c>
      <c r="B600" s="77" t="s">
        <v>1532</v>
      </c>
      <c r="C600" s="78"/>
      <c r="D600" s="79"/>
      <c r="E600" s="78"/>
      <c r="F600" s="78"/>
      <c r="G600" s="79"/>
      <c r="H600" s="79"/>
      <c r="I600" s="80"/>
      <c r="J600" s="79"/>
      <c r="K600" s="77"/>
      <c r="L600" s="84" t="s">
        <v>110</v>
      </c>
      <c r="M600" s="77"/>
      <c r="N600" s="77"/>
      <c r="O600" s="77"/>
      <c r="P600" s="77"/>
      <c r="Q600" s="78"/>
      <c r="R600" s="78"/>
      <c r="S600" s="82"/>
      <c r="T600" s="78"/>
      <c r="U600" s="83"/>
    </row>
    <row r="601" spans="1:21" ht="13.9" customHeight="1">
      <c r="A601" s="76">
        <v>3923452</v>
      </c>
      <c r="B601" s="77" t="s">
        <v>1533</v>
      </c>
      <c r="C601" s="78"/>
      <c r="D601" s="79"/>
      <c r="E601" s="78"/>
      <c r="F601" s="78"/>
      <c r="G601" s="79"/>
      <c r="H601" s="79"/>
      <c r="I601" s="80"/>
      <c r="J601" s="79"/>
      <c r="K601" s="77"/>
      <c r="L601" s="84" t="s">
        <v>9302</v>
      </c>
      <c r="M601" s="77"/>
      <c r="N601" s="77"/>
      <c r="O601" s="77"/>
      <c r="P601" s="77"/>
      <c r="Q601" s="78"/>
      <c r="R601" s="78"/>
      <c r="S601" s="82"/>
      <c r="T601" s="78"/>
      <c r="U601" s="83"/>
    </row>
    <row r="602" spans="1:21" ht="13.9" customHeight="1">
      <c r="A602" s="76">
        <v>3923479</v>
      </c>
      <c r="B602" s="77" t="s">
        <v>1534</v>
      </c>
      <c r="C602" s="78"/>
      <c r="D602" s="79"/>
      <c r="E602" s="78"/>
      <c r="F602" s="78"/>
      <c r="G602" s="79"/>
      <c r="H602" s="79"/>
      <c r="I602" s="80"/>
      <c r="J602" s="79"/>
      <c r="K602" s="77"/>
      <c r="L602" s="81" t="s">
        <v>9274</v>
      </c>
      <c r="M602" s="77"/>
      <c r="N602" s="77"/>
      <c r="O602" s="77"/>
      <c r="P602" s="77"/>
      <c r="Q602" s="78"/>
      <c r="R602" s="78"/>
      <c r="S602" s="82"/>
      <c r="T602" s="78"/>
      <c r="U602" s="83"/>
    </row>
    <row r="603" spans="1:21" ht="13.9" customHeight="1">
      <c r="A603" s="76">
        <v>3923487</v>
      </c>
      <c r="B603" s="77" t="s">
        <v>1535</v>
      </c>
      <c r="C603" s="78"/>
      <c r="D603" s="79"/>
      <c r="E603" s="78"/>
      <c r="F603" s="78"/>
      <c r="G603" s="79"/>
      <c r="H603" s="79"/>
      <c r="I603" s="80"/>
      <c r="J603" s="79"/>
      <c r="K603" s="77"/>
      <c r="L603" s="84" t="s">
        <v>9238</v>
      </c>
      <c r="M603" s="77"/>
      <c r="N603" s="77"/>
      <c r="O603" s="77"/>
      <c r="P603" s="77"/>
      <c r="Q603" s="78"/>
      <c r="R603" s="78"/>
      <c r="S603" s="82"/>
      <c r="T603" s="78"/>
      <c r="U603" s="83"/>
    </row>
    <row r="604" spans="1:21" ht="13.9" customHeight="1">
      <c r="A604" s="76">
        <v>3923541</v>
      </c>
      <c r="B604" s="77" t="s">
        <v>1536</v>
      </c>
      <c r="C604" s="78"/>
      <c r="D604" s="79"/>
      <c r="E604" s="78"/>
      <c r="F604" s="78"/>
      <c r="G604" s="79"/>
      <c r="H604" s="79"/>
      <c r="I604" s="80"/>
      <c r="J604" s="79"/>
      <c r="K604" s="77"/>
      <c r="L604" s="81" t="s">
        <v>309</v>
      </c>
      <c r="M604" s="77"/>
      <c r="N604" s="77"/>
      <c r="O604" s="77"/>
      <c r="P604" s="77"/>
      <c r="Q604" s="78"/>
      <c r="R604" s="78"/>
      <c r="S604" s="82"/>
      <c r="T604" s="78"/>
      <c r="U604" s="83"/>
    </row>
    <row r="605" spans="1:21" ht="13.9" customHeight="1">
      <c r="A605" s="76">
        <v>3923584</v>
      </c>
      <c r="B605" s="77" t="s">
        <v>1537</v>
      </c>
      <c r="C605" s="78"/>
      <c r="D605" s="79"/>
      <c r="E605" s="78"/>
      <c r="F605" s="78"/>
      <c r="G605" s="79"/>
      <c r="H605" s="79"/>
      <c r="I605" s="80"/>
      <c r="J605" s="79"/>
      <c r="K605" s="77"/>
      <c r="L605" s="81" t="s">
        <v>96</v>
      </c>
      <c r="M605" s="77"/>
      <c r="N605" s="77"/>
      <c r="O605" s="77"/>
      <c r="P605" s="77"/>
      <c r="Q605" s="78"/>
      <c r="R605" s="78"/>
      <c r="S605" s="82"/>
      <c r="T605" s="78"/>
      <c r="U605" s="83"/>
    </row>
    <row r="606" spans="1:21" ht="13.9" customHeight="1">
      <c r="A606" s="76">
        <v>3923673</v>
      </c>
      <c r="B606" s="77" t="s">
        <v>1538</v>
      </c>
      <c r="C606" s="78"/>
      <c r="D606" s="79"/>
      <c r="E606" s="78"/>
      <c r="F606" s="78"/>
      <c r="G606" s="79"/>
      <c r="H606" s="79"/>
      <c r="I606" s="80"/>
      <c r="J606" s="79"/>
      <c r="K606" s="77"/>
      <c r="L606" s="81" t="s">
        <v>9308</v>
      </c>
      <c r="M606" s="77"/>
      <c r="N606" s="77"/>
      <c r="O606" s="77"/>
      <c r="P606" s="77"/>
      <c r="Q606" s="78"/>
      <c r="R606" s="78"/>
      <c r="S606" s="82"/>
      <c r="T606" s="78"/>
      <c r="U606" s="83"/>
    </row>
    <row r="607" spans="1:21" ht="13.9" customHeight="1">
      <c r="A607" s="76">
        <v>3923703</v>
      </c>
      <c r="B607" s="77" t="s">
        <v>1539</v>
      </c>
      <c r="C607" s="78"/>
      <c r="D607" s="79"/>
      <c r="E607" s="78"/>
      <c r="F607" s="78"/>
      <c r="G607" s="79"/>
      <c r="H607" s="79"/>
      <c r="I607" s="80"/>
      <c r="J607" s="79"/>
      <c r="K607" s="77"/>
      <c r="L607" s="84" t="s">
        <v>355</v>
      </c>
      <c r="M607" s="77"/>
      <c r="N607" s="77"/>
      <c r="O607" s="77"/>
      <c r="P607" s="77"/>
      <c r="Q607" s="78"/>
      <c r="R607" s="78"/>
      <c r="S607" s="82"/>
      <c r="T607" s="78"/>
      <c r="U607" s="83"/>
    </row>
    <row r="608" spans="1:21" ht="13.9" customHeight="1">
      <c r="A608" s="76">
        <v>3923711</v>
      </c>
      <c r="B608" s="77" t="s">
        <v>1540</v>
      </c>
      <c r="C608" s="78"/>
      <c r="D608" s="79"/>
      <c r="E608" s="78"/>
      <c r="F608" s="78"/>
      <c r="G608" s="79"/>
      <c r="H608" s="79"/>
      <c r="I608" s="80"/>
      <c r="J608" s="79"/>
      <c r="K608" s="77"/>
      <c r="L608" s="81" t="s">
        <v>315</v>
      </c>
      <c r="M608" s="77"/>
      <c r="N608" s="77"/>
      <c r="O608" s="77"/>
      <c r="P608" s="77"/>
      <c r="Q608" s="78"/>
      <c r="R608" s="78"/>
      <c r="S608" s="82"/>
      <c r="T608" s="78"/>
      <c r="U608" s="83"/>
    </row>
    <row r="609" spans="1:21" ht="13.9" customHeight="1">
      <c r="A609" s="76">
        <v>3929779</v>
      </c>
      <c r="B609" s="77" t="s">
        <v>1541</v>
      </c>
      <c r="C609" s="78"/>
      <c r="D609" s="79"/>
      <c r="E609" s="78"/>
      <c r="F609" s="78"/>
      <c r="G609" s="79"/>
      <c r="H609" s="79"/>
      <c r="I609" s="80"/>
      <c r="J609" s="79"/>
      <c r="K609" s="77"/>
      <c r="L609" s="81" t="s">
        <v>166</v>
      </c>
      <c r="M609" s="77"/>
      <c r="N609" s="77"/>
      <c r="O609" s="77"/>
      <c r="P609" s="77"/>
      <c r="Q609" s="78"/>
      <c r="R609" s="78"/>
      <c r="S609" s="82"/>
      <c r="T609" s="78"/>
      <c r="U609" s="83"/>
    </row>
    <row r="610" spans="1:21" ht="13.9" customHeight="1">
      <c r="A610" s="76">
        <v>3939839</v>
      </c>
      <c r="B610" s="77" t="s">
        <v>1542</v>
      </c>
      <c r="C610" s="78"/>
      <c r="D610" s="79"/>
      <c r="E610" s="78"/>
      <c r="F610" s="78"/>
      <c r="G610" s="79"/>
      <c r="H610" s="79"/>
      <c r="I610" s="80"/>
      <c r="J610" s="79"/>
      <c r="K610" s="77"/>
      <c r="L610" s="84" t="s">
        <v>355</v>
      </c>
      <c r="M610" s="77"/>
      <c r="N610" s="77"/>
      <c r="O610" s="77"/>
      <c r="P610" s="77"/>
      <c r="Q610" s="78"/>
      <c r="R610" s="78"/>
      <c r="S610" s="82"/>
      <c r="T610" s="78"/>
      <c r="U610" s="83"/>
    </row>
    <row r="611" spans="1:21" ht="13.9" customHeight="1">
      <c r="A611" s="76">
        <v>3939855</v>
      </c>
      <c r="B611" s="77" t="s">
        <v>1543</v>
      </c>
      <c r="C611" s="78"/>
      <c r="D611" s="79"/>
      <c r="E611" s="78"/>
      <c r="F611" s="78"/>
      <c r="G611" s="79"/>
      <c r="H611" s="79"/>
      <c r="I611" s="80"/>
      <c r="J611" s="79"/>
      <c r="K611" s="77"/>
      <c r="L611" s="81" t="s">
        <v>9309</v>
      </c>
      <c r="M611" s="77"/>
      <c r="N611" s="77"/>
      <c r="O611" s="77"/>
      <c r="P611" s="77"/>
      <c r="Q611" s="78"/>
      <c r="R611" s="78"/>
      <c r="S611" s="82"/>
      <c r="T611" s="78"/>
      <c r="U611" s="83"/>
    </row>
    <row r="612" spans="1:21" ht="13.9" customHeight="1">
      <c r="A612" s="76">
        <v>3958027</v>
      </c>
      <c r="B612" s="77" t="s">
        <v>1544</v>
      </c>
      <c r="C612" s="78"/>
      <c r="D612" s="79"/>
      <c r="E612" s="78"/>
      <c r="F612" s="78"/>
      <c r="G612" s="79"/>
      <c r="H612" s="79"/>
      <c r="I612" s="80"/>
      <c r="J612" s="79"/>
      <c r="K612" s="77"/>
      <c r="L612" s="84" t="s">
        <v>9245</v>
      </c>
      <c r="M612" s="77"/>
      <c r="N612" s="77"/>
      <c r="O612" s="77"/>
      <c r="P612" s="77"/>
      <c r="Q612" s="78"/>
      <c r="R612" s="78"/>
      <c r="S612" s="82"/>
      <c r="T612" s="78"/>
      <c r="U612" s="83"/>
    </row>
    <row r="613" spans="1:21" ht="13.9" customHeight="1">
      <c r="A613" s="76">
        <v>3959422</v>
      </c>
      <c r="B613" s="77" t="s">
        <v>1545</v>
      </c>
      <c r="C613" s="78"/>
      <c r="D613" s="79"/>
      <c r="E613" s="78"/>
      <c r="F613" s="78"/>
      <c r="G613" s="79"/>
      <c r="H613" s="79"/>
      <c r="I613" s="80"/>
      <c r="J613" s="79"/>
      <c r="K613" s="77"/>
      <c r="L613" s="81" t="s">
        <v>9258</v>
      </c>
      <c r="M613" s="77"/>
      <c r="N613" s="77"/>
      <c r="O613" s="77"/>
      <c r="P613" s="77"/>
      <c r="Q613" s="78"/>
      <c r="R613" s="78"/>
      <c r="S613" s="82"/>
      <c r="T613" s="78"/>
      <c r="U613" s="83"/>
    </row>
    <row r="614" spans="1:21" ht="13.9" customHeight="1">
      <c r="A614" s="76">
        <v>3964019</v>
      </c>
      <c r="B614" s="77" t="s">
        <v>1546</v>
      </c>
      <c r="C614" s="78"/>
      <c r="D614" s="79"/>
      <c r="E614" s="78"/>
      <c r="F614" s="78"/>
      <c r="G614" s="79"/>
      <c r="H614" s="79"/>
      <c r="I614" s="80"/>
      <c r="J614" s="79"/>
      <c r="K614" s="77"/>
      <c r="L614" s="81" t="s">
        <v>296</v>
      </c>
      <c r="M614" s="77"/>
      <c r="N614" s="77"/>
      <c r="O614" s="77"/>
      <c r="P614" s="77"/>
      <c r="Q614" s="78"/>
      <c r="R614" s="78"/>
      <c r="S614" s="82"/>
      <c r="T614" s="78"/>
      <c r="U614" s="83"/>
    </row>
    <row r="615" spans="1:21" ht="13.9" customHeight="1">
      <c r="A615" s="76">
        <v>3972372</v>
      </c>
      <c r="B615" s="77" t="s">
        <v>1547</v>
      </c>
      <c r="C615" s="78"/>
      <c r="D615" s="79"/>
      <c r="E615" s="78"/>
      <c r="F615" s="78"/>
      <c r="G615" s="79"/>
      <c r="H615" s="79"/>
      <c r="I615" s="80"/>
      <c r="J615" s="79"/>
      <c r="K615" s="77"/>
      <c r="L615" s="84" t="s">
        <v>362</v>
      </c>
      <c r="M615" s="77"/>
      <c r="N615" s="77"/>
      <c r="O615" s="77"/>
      <c r="P615" s="77"/>
      <c r="Q615" s="78"/>
      <c r="R615" s="78"/>
      <c r="S615" s="82"/>
      <c r="T615" s="78"/>
      <c r="U615" s="83"/>
    </row>
    <row r="616" spans="1:21" ht="13.9" customHeight="1">
      <c r="A616" s="76">
        <v>3972402</v>
      </c>
      <c r="B616" s="77" t="s">
        <v>1548</v>
      </c>
      <c r="C616" s="78"/>
      <c r="D616" s="79"/>
      <c r="E616" s="78"/>
      <c r="F616" s="78"/>
      <c r="G616" s="79"/>
      <c r="H616" s="79"/>
      <c r="I616" s="80"/>
      <c r="J616" s="79"/>
      <c r="K616" s="77"/>
      <c r="L616" s="84" t="s">
        <v>9310</v>
      </c>
      <c r="M616" s="77"/>
      <c r="N616" s="77"/>
      <c r="O616" s="77"/>
      <c r="P616" s="77"/>
      <c r="Q616" s="78"/>
      <c r="R616" s="78"/>
      <c r="S616" s="82"/>
      <c r="T616" s="78"/>
      <c r="U616" s="83"/>
    </row>
    <row r="617" spans="1:21" ht="13.9" customHeight="1">
      <c r="A617" s="76">
        <v>3972429</v>
      </c>
      <c r="B617" s="77" t="s">
        <v>1549</v>
      </c>
      <c r="C617" s="78"/>
      <c r="D617" s="79"/>
      <c r="E617" s="78"/>
      <c r="F617" s="78"/>
      <c r="G617" s="79"/>
      <c r="H617" s="79"/>
      <c r="I617" s="80"/>
      <c r="J617" s="79"/>
      <c r="K617" s="77"/>
      <c r="L617" s="81" t="s">
        <v>355</v>
      </c>
      <c r="M617" s="77"/>
      <c r="N617" s="77"/>
      <c r="O617" s="77"/>
      <c r="P617" s="77"/>
      <c r="Q617" s="78"/>
      <c r="R617" s="78"/>
      <c r="S617" s="82"/>
      <c r="T617" s="78"/>
      <c r="U617" s="83"/>
    </row>
    <row r="618" spans="1:21" ht="13.9" customHeight="1">
      <c r="A618" s="76">
        <v>3974243</v>
      </c>
      <c r="B618" s="77" t="s">
        <v>1550</v>
      </c>
      <c r="C618" s="78"/>
      <c r="D618" s="79"/>
      <c r="E618" s="78"/>
      <c r="F618" s="78"/>
      <c r="G618" s="79"/>
      <c r="H618" s="79"/>
      <c r="I618" s="80"/>
      <c r="J618" s="79"/>
      <c r="K618" s="77"/>
      <c r="L618" s="81" t="s">
        <v>270</v>
      </c>
      <c r="M618" s="77"/>
      <c r="N618" s="77"/>
      <c r="O618" s="77"/>
      <c r="P618" s="77"/>
      <c r="Q618" s="78"/>
      <c r="R618" s="78"/>
      <c r="S618" s="82"/>
      <c r="T618" s="78"/>
      <c r="U618" s="83"/>
    </row>
    <row r="619" spans="1:21" ht="13.9" customHeight="1">
      <c r="A619" s="76">
        <v>3979458</v>
      </c>
      <c r="B619" s="77" t="s">
        <v>1551</v>
      </c>
      <c r="C619" s="78"/>
      <c r="D619" s="79"/>
      <c r="E619" s="78"/>
      <c r="F619" s="78"/>
      <c r="G619" s="79"/>
      <c r="H619" s="79"/>
      <c r="I619" s="80"/>
      <c r="J619" s="79"/>
      <c r="K619" s="77"/>
      <c r="L619" s="81" t="s">
        <v>315</v>
      </c>
      <c r="M619" s="77"/>
      <c r="N619" s="77"/>
      <c r="O619" s="77"/>
      <c r="P619" s="77"/>
      <c r="Q619" s="78"/>
      <c r="R619" s="78"/>
      <c r="S619" s="82"/>
      <c r="T619" s="78"/>
      <c r="U619" s="83"/>
    </row>
    <row r="620" spans="1:21" ht="13.9" customHeight="1">
      <c r="A620" s="76">
        <v>3985199</v>
      </c>
      <c r="B620" s="77" t="s">
        <v>1552</v>
      </c>
      <c r="C620" s="78"/>
      <c r="D620" s="79"/>
      <c r="E620" s="78"/>
      <c r="F620" s="78"/>
      <c r="G620" s="79"/>
      <c r="H620" s="79"/>
      <c r="I620" s="80"/>
      <c r="J620" s="79"/>
      <c r="K620" s="77"/>
      <c r="L620" s="84" t="s">
        <v>220</v>
      </c>
      <c r="M620" s="77"/>
      <c r="N620" s="77"/>
      <c r="O620" s="77"/>
      <c r="P620" s="77"/>
      <c r="Q620" s="78"/>
      <c r="R620" s="78"/>
      <c r="S620" s="82"/>
      <c r="T620" s="78"/>
      <c r="U620" s="83"/>
    </row>
    <row r="621" spans="1:21" ht="13.9" customHeight="1">
      <c r="A621" s="76">
        <v>3985202</v>
      </c>
      <c r="B621" s="77" t="s">
        <v>1553</v>
      </c>
      <c r="C621" s="78"/>
      <c r="D621" s="79"/>
      <c r="E621" s="78"/>
      <c r="F621" s="78"/>
      <c r="G621" s="79"/>
      <c r="H621" s="79"/>
      <c r="I621" s="80"/>
      <c r="J621" s="79"/>
      <c r="K621" s="77"/>
      <c r="L621" s="81" t="s">
        <v>9311</v>
      </c>
      <c r="M621" s="77"/>
      <c r="N621" s="77"/>
      <c r="O621" s="77"/>
      <c r="P621" s="77"/>
      <c r="Q621" s="78"/>
      <c r="R621" s="78"/>
      <c r="S621" s="82"/>
      <c r="T621" s="78"/>
      <c r="U621" s="83"/>
    </row>
    <row r="622" spans="1:21" ht="13.9" customHeight="1">
      <c r="A622" s="76">
        <v>4005597</v>
      </c>
      <c r="B622" s="77" t="s">
        <v>1554</v>
      </c>
      <c r="C622" s="78"/>
      <c r="D622" s="79"/>
      <c r="E622" s="78"/>
      <c r="F622" s="78"/>
      <c r="G622" s="79"/>
      <c r="H622" s="79"/>
      <c r="I622" s="80"/>
      <c r="J622" s="79"/>
      <c r="K622" s="77"/>
      <c r="L622" s="81" t="s">
        <v>287</v>
      </c>
      <c r="M622" s="77"/>
      <c r="N622" s="77"/>
      <c r="O622" s="77"/>
      <c r="P622" s="77"/>
      <c r="Q622" s="78"/>
      <c r="R622" s="78"/>
      <c r="S622" s="82"/>
      <c r="T622" s="78"/>
      <c r="U622" s="83"/>
    </row>
    <row r="623" spans="1:21" ht="13.9" customHeight="1">
      <c r="A623" s="76">
        <v>4007557</v>
      </c>
      <c r="B623" s="77" t="s">
        <v>1555</v>
      </c>
      <c r="C623" s="78"/>
      <c r="D623" s="79"/>
      <c r="E623" s="78"/>
      <c r="F623" s="78"/>
      <c r="G623" s="79"/>
      <c r="H623" s="79"/>
      <c r="I623" s="80"/>
      <c r="J623" s="79"/>
      <c r="K623" s="77"/>
      <c r="L623" s="81" t="s">
        <v>9263</v>
      </c>
      <c r="M623" s="77"/>
      <c r="N623" s="77"/>
      <c r="O623" s="77"/>
      <c r="P623" s="77"/>
      <c r="Q623" s="78"/>
      <c r="R623" s="78"/>
      <c r="S623" s="82"/>
      <c r="T623" s="78"/>
      <c r="U623" s="83"/>
    </row>
    <row r="624" spans="1:21" ht="13.9" customHeight="1">
      <c r="A624" s="76">
        <v>4007565</v>
      </c>
      <c r="B624" s="77" t="s">
        <v>1556</v>
      </c>
      <c r="C624" s="78"/>
      <c r="D624" s="79"/>
      <c r="E624" s="78"/>
      <c r="F624" s="78"/>
      <c r="G624" s="79"/>
      <c r="H624" s="79"/>
      <c r="I624" s="80"/>
      <c r="J624" s="79"/>
      <c r="K624" s="77"/>
      <c r="L624" s="81" t="s">
        <v>9312</v>
      </c>
      <c r="M624" s="77"/>
      <c r="N624" s="77"/>
      <c r="O624" s="77"/>
      <c r="P624" s="77"/>
      <c r="Q624" s="78"/>
      <c r="R624" s="78"/>
      <c r="S624" s="82"/>
      <c r="T624" s="78"/>
      <c r="U624" s="83"/>
    </row>
    <row r="625" spans="1:21" ht="13.9" customHeight="1">
      <c r="A625" s="76">
        <v>4010787</v>
      </c>
      <c r="B625" s="77" t="s">
        <v>1557</v>
      </c>
      <c r="C625" s="78"/>
      <c r="D625" s="79"/>
      <c r="E625" s="78"/>
      <c r="F625" s="78"/>
      <c r="G625" s="79"/>
      <c r="H625" s="79"/>
      <c r="I625" s="80"/>
      <c r="J625" s="79"/>
      <c r="K625" s="77"/>
      <c r="L625" s="81" t="s">
        <v>9313</v>
      </c>
      <c r="M625" s="77"/>
      <c r="N625" s="77"/>
      <c r="O625" s="77"/>
      <c r="P625" s="77"/>
      <c r="Q625" s="78"/>
      <c r="R625" s="78"/>
      <c r="S625" s="82"/>
      <c r="T625" s="78"/>
      <c r="U625" s="83"/>
    </row>
    <row r="626" spans="1:21" ht="13.9" customHeight="1">
      <c r="A626" s="76">
        <v>4019865</v>
      </c>
      <c r="B626" s="77" t="s">
        <v>1558</v>
      </c>
      <c r="C626" s="78"/>
      <c r="D626" s="79"/>
      <c r="E626" s="78"/>
      <c r="F626" s="78"/>
      <c r="G626" s="79"/>
      <c r="H626" s="79"/>
      <c r="I626" s="80"/>
      <c r="J626" s="79"/>
      <c r="K626" s="77"/>
      <c r="L626" s="81" t="s">
        <v>388</v>
      </c>
      <c r="M626" s="77"/>
      <c r="N626" s="77"/>
      <c r="O626" s="77"/>
      <c r="P626" s="77"/>
      <c r="Q626" s="78"/>
      <c r="R626" s="78"/>
      <c r="S626" s="82"/>
      <c r="T626" s="78"/>
      <c r="U626" s="83"/>
    </row>
    <row r="627" spans="1:21" ht="13.9" customHeight="1">
      <c r="A627" s="76">
        <v>4029097</v>
      </c>
      <c r="B627" s="77" t="s">
        <v>1559</v>
      </c>
      <c r="C627" s="78"/>
      <c r="D627" s="79"/>
      <c r="E627" s="78"/>
      <c r="F627" s="78"/>
      <c r="G627" s="79"/>
      <c r="H627" s="79"/>
      <c r="I627" s="80"/>
      <c r="J627" s="79"/>
      <c r="K627" s="77"/>
      <c r="L627" s="81" t="s">
        <v>315</v>
      </c>
      <c r="M627" s="77"/>
      <c r="N627" s="77"/>
      <c r="O627" s="77"/>
      <c r="P627" s="77"/>
      <c r="Q627" s="78"/>
      <c r="R627" s="78"/>
      <c r="S627" s="82"/>
      <c r="T627" s="78"/>
      <c r="U627" s="83"/>
    </row>
    <row r="628" spans="1:21" ht="13.9" customHeight="1">
      <c r="A628" s="76">
        <v>4038711</v>
      </c>
      <c r="B628" s="77" t="s">
        <v>1560</v>
      </c>
      <c r="C628" s="78"/>
      <c r="D628" s="79"/>
      <c r="E628" s="78"/>
      <c r="F628" s="78"/>
      <c r="G628" s="79"/>
      <c r="H628" s="79"/>
      <c r="I628" s="80"/>
      <c r="J628" s="79"/>
      <c r="K628" s="77"/>
      <c r="L628" s="84" t="s">
        <v>405</v>
      </c>
      <c r="M628" s="77"/>
      <c r="N628" s="77"/>
      <c r="O628" s="77"/>
      <c r="P628" s="77"/>
      <c r="Q628" s="78"/>
      <c r="R628" s="78"/>
      <c r="S628" s="82"/>
      <c r="T628" s="78"/>
      <c r="U628" s="83"/>
    </row>
    <row r="629" spans="1:21" ht="13.9" customHeight="1">
      <c r="A629" s="76">
        <v>4038746</v>
      </c>
      <c r="B629" s="77" t="s">
        <v>1561</v>
      </c>
      <c r="C629" s="78"/>
      <c r="D629" s="79"/>
      <c r="E629" s="78"/>
      <c r="F629" s="78"/>
      <c r="G629" s="79"/>
      <c r="H629" s="79"/>
      <c r="I629" s="80"/>
      <c r="J629" s="79"/>
      <c r="K629" s="77"/>
      <c r="L629" s="81" t="s">
        <v>101</v>
      </c>
      <c r="M629" s="77"/>
      <c r="N629" s="77"/>
      <c r="O629" s="77"/>
      <c r="P629" s="77"/>
      <c r="Q629" s="78"/>
      <c r="R629" s="78"/>
      <c r="S629" s="82"/>
      <c r="T629" s="78"/>
      <c r="U629" s="83"/>
    </row>
    <row r="630" spans="1:21" ht="13.9" customHeight="1">
      <c r="A630" s="76">
        <v>4038789</v>
      </c>
      <c r="B630" s="77" t="s">
        <v>1562</v>
      </c>
      <c r="C630" s="78"/>
      <c r="D630" s="79"/>
      <c r="E630" s="78"/>
      <c r="F630" s="78"/>
      <c r="G630" s="79"/>
      <c r="H630" s="79"/>
      <c r="I630" s="80"/>
      <c r="J630" s="79"/>
      <c r="K630" s="77"/>
      <c r="L630" s="81" t="s">
        <v>9299</v>
      </c>
      <c r="M630" s="77"/>
      <c r="N630" s="77"/>
      <c r="O630" s="77"/>
      <c r="P630" s="77"/>
      <c r="Q630" s="78"/>
      <c r="R630" s="78"/>
      <c r="S630" s="82"/>
      <c r="T630" s="78"/>
      <c r="U630" s="83"/>
    </row>
    <row r="631" spans="1:21" ht="13.9" customHeight="1">
      <c r="A631" s="76">
        <v>4038797</v>
      </c>
      <c r="B631" s="77" t="s">
        <v>1563</v>
      </c>
      <c r="C631" s="78"/>
      <c r="D631" s="79"/>
      <c r="E631" s="78"/>
      <c r="F631" s="78"/>
      <c r="G631" s="79"/>
      <c r="H631" s="79"/>
      <c r="I631" s="80"/>
      <c r="J631" s="79"/>
      <c r="K631" s="77"/>
      <c r="L631" s="84" t="s">
        <v>101</v>
      </c>
      <c r="M631" s="77"/>
      <c r="N631" s="77"/>
      <c r="O631" s="77"/>
      <c r="P631" s="77"/>
      <c r="Q631" s="78"/>
      <c r="R631" s="78"/>
      <c r="S631" s="82"/>
      <c r="T631" s="78"/>
      <c r="U631" s="83"/>
    </row>
    <row r="632" spans="1:21" ht="13.9" customHeight="1">
      <c r="A632" s="76">
        <v>4038835</v>
      </c>
      <c r="B632" s="77" t="s">
        <v>1564</v>
      </c>
      <c r="C632" s="78"/>
      <c r="D632" s="79"/>
      <c r="E632" s="78"/>
      <c r="F632" s="78"/>
      <c r="G632" s="79"/>
      <c r="H632" s="79"/>
      <c r="I632" s="80"/>
      <c r="J632" s="79"/>
      <c r="K632" s="77"/>
      <c r="L632" s="84" t="s">
        <v>9238</v>
      </c>
      <c r="M632" s="77"/>
      <c r="N632" s="77"/>
      <c r="O632" s="77"/>
      <c r="P632" s="77"/>
      <c r="Q632" s="78"/>
      <c r="R632" s="78"/>
      <c r="S632" s="82"/>
      <c r="T632" s="78"/>
      <c r="U632" s="83"/>
    </row>
    <row r="633" spans="1:21" ht="13.9" customHeight="1">
      <c r="A633" s="76">
        <v>4038851</v>
      </c>
      <c r="B633" s="77" t="s">
        <v>1565</v>
      </c>
      <c r="C633" s="78"/>
      <c r="D633" s="79"/>
      <c r="E633" s="78"/>
      <c r="F633" s="78"/>
      <c r="G633" s="79"/>
      <c r="H633" s="79"/>
      <c r="I633" s="80"/>
      <c r="J633" s="79"/>
      <c r="K633" s="77"/>
      <c r="L633" s="84" t="s">
        <v>180</v>
      </c>
      <c r="M633" s="77"/>
      <c r="N633" s="77"/>
      <c r="O633" s="77"/>
      <c r="P633" s="77"/>
      <c r="Q633" s="78"/>
      <c r="R633" s="78"/>
      <c r="S633" s="82"/>
      <c r="T633" s="78"/>
      <c r="U633" s="83"/>
    </row>
    <row r="634" spans="1:21" ht="13.9" customHeight="1">
      <c r="A634" s="76">
        <v>4038878</v>
      </c>
      <c r="B634" s="77" t="s">
        <v>1566</v>
      </c>
      <c r="C634" s="78"/>
      <c r="D634" s="79"/>
      <c r="E634" s="78"/>
      <c r="F634" s="78"/>
      <c r="G634" s="79"/>
      <c r="H634" s="79"/>
      <c r="I634" s="80"/>
      <c r="J634" s="79"/>
      <c r="K634" s="77"/>
      <c r="L634" s="84" t="s">
        <v>357</v>
      </c>
      <c r="M634" s="77"/>
      <c r="N634" s="77"/>
      <c r="O634" s="77"/>
      <c r="P634" s="77"/>
      <c r="Q634" s="78"/>
      <c r="R634" s="78"/>
      <c r="S634" s="82"/>
      <c r="T634" s="78"/>
      <c r="U634" s="83"/>
    </row>
    <row r="635" spans="1:21" ht="13.9" customHeight="1">
      <c r="A635" s="76">
        <v>4038894</v>
      </c>
      <c r="B635" s="77" t="s">
        <v>1567</v>
      </c>
      <c r="C635" s="78"/>
      <c r="D635" s="79"/>
      <c r="E635" s="78"/>
      <c r="F635" s="78"/>
      <c r="G635" s="79"/>
      <c r="H635" s="79"/>
      <c r="I635" s="80"/>
      <c r="J635" s="79"/>
      <c r="K635" s="79"/>
      <c r="L635" s="84" t="s">
        <v>358</v>
      </c>
      <c r="M635" s="79"/>
      <c r="N635" s="79"/>
      <c r="O635" s="79"/>
      <c r="P635" s="77"/>
      <c r="Q635" s="78"/>
      <c r="R635" s="79"/>
      <c r="S635" s="79"/>
      <c r="T635" s="79"/>
      <c r="U635" s="83"/>
    </row>
    <row r="636" spans="1:21" ht="13.9" customHeight="1">
      <c r="A636" s="76">
        <v>4038908</v>
      </c>
      <c r="B636" s="77" t="s">
        <v>1568</v>
      </c>
      <c r="C636" s="78"/>
      <c r="D636" s="79"/>
      <c r="E636" s="78"/>
      <c r="F636" s="78"/>
      <c r="G636" s="79"/>
      <c r="H636" s="79"/>
      <c r="I636" s="80"/>
      <c r="J636" s="79"/>
      <c r="K636" s="77"/>
      <c r="L636" s="81" t="s">
        <v>415</v>
      </c>
      <c r="M636" s="77"/>
      <c r="N636" s="77"/>
      <c r="O636" s="77"/>
      <c r="P636" s="77"/>
      <c r="Q636" s="78"/>
      <c r="R636" s="78"/>
      <c r="S636" s="82"/>
      <c r="T636" s="78"/>
      <c r="U636" s="83"/>
    </row>
    <row r="637" spans="1:21" ht="13.9" customHeight="1">
      <c r="A637" s="76">
        <v>4038916</v>
      </c>
      <c r="B637" s="77" t="s">
        <v>1569</v>
      </c>
      <c r="C637" s="78"/>
      <c r="D637" s="79"/>
      <c r="E637" s="78"/>
      <c r="F637" s="78"/>
      <c r="G637" s="79"/>
      <c r="H637" s="79"/>
      <c r="I637" s="80"/>
      <c r="J637" s="79"/>
      <c r="K637" s="77"/>
      <c r="L637" s="81" t="s">
        <v>353</v>
      </c>
      <c r="M637" s="77"/>
      <c r="N637" s="77"/>
      <c r="O637" s="77"/>
      <c r="P637" s="77"/>
      <c r="Q637" s="78"/>
      <c r="R637" s="78"/>
      <c r="S637" s="82"/>
      <c r="T637" s="78"/>
      <c r="U637" s="83"/>
    </row>
    <row r="638" spans="1:21" ht="13.9" customHeight="1">
      <c r="A638" s="76">
        <v>4038932</v>
      </c>
      <c r="B638" s="77" t="s">
        <v>1570</v>
      </c>
      <c r="C638" s="78"/>
      <c r="D638" s="79"/>
      <c r="E638" s="78"/>
      <c r="F638" s="78"/>
      <c r="G638" s="79"/>
      <c r="H638" s="79"/>
      <c r="I638" s="80"/>
      <c r="J638" s="79"/>
      <c r="K638" s="77"/>
      <c r="L638" s="84" t="s">
        <v>283</v>
      </c>
      <c r="M638" s="77"/>
      <c r="N638" s="77"/>
      <c r="O638" s="77"/>
      <c r="P638" s="77"/>
      <c r="Q638" s="78"/>
      <c r="R638" s="78"/>
      <c r="S638" s="82"/>
      <c r="T638" s="78"/>
      <c r="U638" s="83"/>
    </row>
    <row r="639" spans="1:21" ht="13.9" customHeight="1">
      <c r="A639" s="76">
        <v>4038959</v>
      </c>
      <c r="B639" s="77" t="s">
        <v>1571</v>
      </c>
      <c r="C639" s="78"/>
      <c r="D639" s="79"/>
      <c r="E639" s="78"/>
      <c r="F639" s="78"/>
      <c r="G639" s="79"/>
      <c r="H639" s="79"/>
      <c r="I639" s="80"/>
      <c r="J639" s="79"/>
      <c r="K639" s="77"/>
      <c r="L639" s="81" t="s">
        <v>9269</v>
      </c>
      <c r="M639" s="77"/>
      <c r="N639" s="77"/>
      <c r="O639" s="77"/>
      <c r="P639" s="77"/>
      <c r="Q639" s="78"/>
      <c r="R639" s="78"/>
      <c r="S639" s="82"/>
      <c r="T639" s="78"/>
      <c r="U639" s="83"/>
    </row>
    <row r="640" spans="1:21" ht="13.9" customHeight="1">
      <c r="A640" s="76">
        <v>4047788</v>
      </c>
      <c r="B640" s="85" t="s">
        <v>1572</v>
      </c>
      <c r="C640" s="78"/>
      <c r="D640" s="79"/>
      <c r="E640" s="78"/>
      <c r="F640" s="78"/>
      <c r="G640" s="86"/>
      <c r="H640" s="79"/>
      <c r="I640" s="79"/>
      <c r="J640" s="78"/>
      <c r="K640" s="77"/>
      <c r="L640" s="84" t="s">
        <v>315</v>
      </c>
      <c r="M640" s="77"/>
      <c r="N640" s="77"/>
      <c r="O640" s="87"/>
      <c r="P640" s="78"/>
      <c r="Q640" s="78"/>
      <c r="R640" s="78"/>
      <c r="S640" s="82"/>
      <c r="T640" s="78"/>
      <c r="U640" s="83"/>
    </row>
    <row r="641" spans="1:21" ht="13.9" customHeight="1">
      <c r="A641" s="76">
        <v>4048903</v>
      </c>
      <c r="B641" s="77" t="s">
        <v>1573</v>
      </c>
      <c r="C641" s="78"/>
      <c r="D641" s="79"/>
      <c r="E641" s="78"/>
      <c r="F641" s="78"/>
      <c r="G641" s="79"/>
      <c r="H641" s="79"/>
      <c r="I641" s="80"/>
      <c r="J641" s="79"/>
      <c r="K641" s="77"/>
      <c r="L641" s="84" t="s">
        <v>355</v>
      </c>
      <c r="M641" s="77"/>
      <c r="N641" s="77"/>
      <c r="O641" s="77"/>
      <c r="P641" s="77"/>
      <c r="Q641" s="78"/>
      <c r="R641" s="78"/>
      <c r="S641" s="82"/>
      <c r="T641" s="78"/>
      <c r="U641" s="83"/>
    </row>
    <row r="642" spans="1:21" ht="13.9" customHeight="1">
      <c r="A642" s="76">
        <v>4049365</v>
      </c>
      <c r="B642" s="77" t="s">
        <v>1574</v>
      </c>
      <c r="C642" s="78"/>
      <c r="D642" s="79"/>
      <c r="E642" s="78"/>
      <c r="F642" s="78"/>
      <c r="G642" s="79"/>
      <c r="H642" s="79"/>
      <c r="I642" s="80"/>
      <c r="J642" s="79"/>
      <c r="K642" s="77"/>
      <c r="L642" s="84" t="s">
        <v>96</v>
      </c>
      <c r="M642" s="77"/>
      <c r="N642" s="77"/>
      <c r="O642" s="77"/>
      <c r="P642" s="77"/>
      <c r="Q642" s="78"/>
      <c r="R642" s="78"/>
      <c r="S642" s="82"/>
      <c r="T642" s="78"/>
      <c r="U642" s="83"/>
    </row>
    <row r="643" spans="1:21" ht="13.9" customHeight="1">
      <c r="A643" s="76">
        <v>4056809</v>
      </c>
      <c r="B643" s="77" t="s">
        <v>1575</v>
      </c>
      <c r="C643" s="78"/>
      <c r="D643" s="79"/>
      <c r="E643" s="78"/>
      <c r="F643" s="78"/>
      <c r="G643" s="79"/>
      <c r="H643" s="79"/>
      <c r="I643" s="80"/>
      <c r="J643" s="79"/>
      <c r="K643" s="77"/>
      <c r="L643" s="84" t="s">
        <v>96</v>
      </c>
      <c r="M643" s="77"/>
      <c r="N643" s="77"/>
      <c r="O643" s="77"/>
      <c r="P643" s="77"/>
      <c r="Q643" s="78"/>
      <c r="R643" s="78"/>
      <c r="S643" s="82"/>
      <c r="T643" s="78"/>
      <c r="U643" s="83"/>
    </row>
    <row r="644" spans="1:21" ht="13.9" customHeight="1">
      <c r="A644" s="76">
        <v>4068432</v>
      </c>
      <c r="B644" s="77" t="s">
        <v>1576</v>
      </c>
      <c r="C644" s="78"/>
      <c r="D644" s="79"/>
      <c r="E644" s="78"/>
      <c r="F644" s="78"/>
      <c r="G644" s="79"/>
      <c r="H644" s="79"/>
      <c r="I644" s="80"/>
      <c r="J644" s="79"/>
      <c r="K644" s="77"/>
      <c r="L644" s="84" t="s">
        <v>9314</v>
      </c>
      <c r="M644" s="77"/>
      <c r="N644" s="77"/>
      <c r="O644" s="77"/>
      <c r="P644" s="77"/>
      <c r="Q644" s="78"/>
      <c r="R644" s="78"/>
      <c r="S644" s="82"/>
      <c r="T644" s="78"/>
      <c r="U644" s="83"/>
    </row>
    <row r="645" spans="1:21" ht="13.9" customHeight="1">
      <c r="A645" s="76">
        <v>4069315</v>
      </c>
      <c r="B645" s="77" t="s">
        <v>1577</v>
      </c>
      <c r="C645" s="78"/>
      <c r="D645" s="79"/>
      <c r="E645" s="78"/>
      <c r="F645" s="78"/>
      <c r="G645" s="79"/>
      <c r="H645" s="79"/>
      <c r="I645" s="80"/>
      <c r="J645" s="79"/>
      <c r="K645" s="77"/>
      <c r="L645" s="84" t="s">
        <v>220</v>
      </c>
      <c r="M645" s="77"/>
      <c r="N645" s="77"/>
      <c r="O645" s="77"/>
      <c r="P645" s="77"/>
      <c r="Q645" s="78"/>
      <c r="R645" s="78"/>
      <c r="S645" s="82"/>
      <c r="T645" s="78"/>
      <c r="U645" s="83"/>
    </row>
    <row r="646" spans="1:21" ht="13.9" customHeight="1">
      <c r="A646" s="76">
        <v>4080378</v>
      </c>
      <c r="B646" s="77" t="s">
        <v>1578</v>
      </c>
      <c r="C646" s="78"/>
      <c r="D646" s="79"/>
      <c r="E646" s="78"/>
      <c r="F646" s="78"/>
      <c r="G646" s="79"/>
      <c r="H646" s="79"/>
      <c r="I646" s="80"/>
      <c r="J646" s="79"/>
      <c r="K646" s="77"/>
      <c r="L646" s="84" t="s">
        <v>38</v>
      </c>
      <c r="M646" s="77"/>
      <c r="N646" s="77"/>
      <c r="O646" s="77"/>
      <c r="P646" s="77"/>
      <c r="Q646" s="78"/>
      <c r="R646" s="78"/>
      <c r="S646" s="82"/>
      <c r="T646" s="78"/>
      <c r="U646" s="83"/>
    </row>
    <row r="647" spans="1:21" ht="13.9" customHeight="1">
      <c r="A647" s="76">
        <v>4080386</v>
      </c>
      <c r="B647" s="77" t="s">
        <v>1579</v>
      </c>
      <c r="C647" s="78"/>
      <c r="D647" s="79"/>
      <c r="E647" s="78"/>
      <c r="F647" s="78"/>
      <c r="G647" s="79"/>
      <c r="H647" s="79"/>
      <c r="I647" s="80"/>
      <c r="J647" s="79"/>
      <c r="K647" s="77"/>
      <c r="L647" s="84" t="s">
        <v>9245</v>
      </c>
      <c r="M647" s="77"/>
      <c r="N647" s="77"/>
      <c r="O647" s="77"/>
      <c r="P647" s="77"/>
      <c r="Q647" s="78"/>
      <c r="R647" s="78"/>
      <c r="S647" s="82"/>
      <c r="T647" s="78"/>
      <c r="U647" s="83"/>
    </row>
    <row r="648" spans="1:21" ht="13.9" customHeight="1">
      <c r="A648" s="76">
        <v>4095227</v>
      </c>
      <c r="B648" s="77" t="s">
        <v>1580</v>
      </c>
      <c r="C648" s="78"/>
      <c r="D648" s="79"/>
      <c r="E648" s="78"/>
      <c r="F648" s="78"/>
      <c r="G648" s="79"/>
      <c r="H648" s="79"/>
      <c r="I648" s="80"/>
      <c r="J648" s="79"/>
      <c r="K648" s="77"/>
      <c r="L648" s="84" t="s">
        <v>315</v>
      </c>
      <c r="M648" s="77"/>
      <c r="N648" s="77"/>
      <c r="O648" s="77"/>
      <c r="P648" s="77"/>
      <c r="Q648" s="78"/>
      <c r="R648" s="78"/>
      <c r="S648" s="82"/>
      <c r="T648" s="78"/>
      <c r="U648" s="83"/>
    </row>
    <row r="649" spans="1:21" ht="13.9" customHeight="1">
      <c r="A649" s="76">
        <v>4095278</v>
      </c>
      <c r="B649" s="77" t="s">
        <v>1581</v>
      </c>
      <c r="C649" s="78"/>
      <c r="D649" s="79"/>
      <c r="E649" s="78"/>
      <c r="F649" s="78"/>
      <c r="G649" s="79"/>
      <c r="H649" s="79"/>
      <c r="I649" s="80"/>
      <c r="J649" s="79"/>
      <c r="K649" s="77"/>
      <c r="L649" s="84" t="s">
        <v>315</v>
      </c>
      <c r="M649" s="77"/>
      <c r="N649" s="77"/>
      <c r="O649" s="77"/>
      <c r="P649" s="77"/>
      <c r="Q649" s="78"/>
      <c r="R649" s="78"/>
      <c r="S649" s="82"/>
      <c r="T649" s="78"/>
      <c r="U649" s="83"/>
    </row>
    <row r="650" spans="1:21" ht="13.9" customHeight="1">
      <c r="A650" s="76">
        <v>4095294</v>
      </c>
      <c r="B650" s="77" t="s">
        <v>1582</v>
      </c>
      <c r="C650" s="78"/>
      <c r="D650" s="79"/>
      <c r="E650" s="78"/>
      <c r="F650" s="78"/>
      <c r="G650" s="79"/>
      <c r="H650" s="79"/>
      <c r="I650" s="80"/>
      <c r="J650" s="79"/>
      <c r="K650" s="77"/>
      <c r="L650" s="84" t="s">
        <v>355</v>
      </c>
      <c r="M650" s="77"/>
      <c r="N650" s="77"/>
      <c r="O650" s="77"/>
      <c r="P650" s="77"/>
      <c r="Q650" s="78"/>
      <c r="R650" s="78"/>
      <c r="S650" s="82"/>
      <c r="T650" s="78"/>
      <c r="U650" s="83"/>
    </row>
    <row r="651" spans="1:21" ht="13.9" customHeight="1">
      <c r="A651" s="76">
        <v>4095316</v>
      </c>
      <c r="B651" s="77" t="s">
        <v>1583</v>
      </c>
      <c r="C651" s="78"/>
      <c r="D651" s="79"/>
      <c r="E651" s="78"/>
      <c r="F651" s="78"/>
      <c r="G651" s="79"/>
      <c r="H651" s="79"/>
      <c r="I651" s="80"/>
      <c r="J651" s="79"/>
      <c r="K651" s="77"/>
      <c r="L651" s="84" t="s">
        <v>9302</v>
      </c>
      <c r="M651" s="77"/>
      <c r="N651" s="77"/>
      <c r="O651" s="77"/>
      <c r="P651" s="77"/>
      <c r="Q651" s="78"/>
      <c r="R651" s="78"/>
      <c r="S651" s="82"/>
      <c r="T651" s="78"/>
      <c r="U651" s="83"/>
    </row>
    <row r="652" spans="1:21" ht="13.9" customHeight="1">
      <c r="A652" s="76">
        <v>4104056</v>
      </c>
      <c r="B652" s="77" t="s">
        <v>1584</v>
      </c>
      <c r="C652" s="78"/>
      <c r="D652" s="79"/>
      <c r="E652" s="78"/>
      <c r="F652" s="78"/>
      <c r="G652" s="79"/>
      <c r="H652" s="79"/>
      <c r="I652" s="80"/>
      <c r="J652" s="79"/>
      <c r="K652" s="77"/>
      <c r="L652" s="81" t="s">
        <v>366</v>
      </c>
      <c r="M652" s="77"/>
      <c r="N652" s="77"/>
      <c r="O652" s="77"/>
      <c r="P652" s="77"/>
      <c r="Q652" s="78"/>
      <c r="R652" s="78"/>
      <c r="S652" s="82"/>
      <c r="T652" s="78"/>
      <c r="U652" s="83"/>
    </row>
    <row r="653" spans="1:21" ht="13.9" customHeight="1">
      <c r="A653" s="76">
        <v>4105281</v>
      </c>
      <c r="B653" s="77" t="s">
        <v>1585</v>
      </c>
      <c r="C653" s="78"/>
      <c r="D653" s="79"/>
      <c r="E653" s="78"/>
      <c r="F653" s="78"/>
      <c r="G653" s="79"/>
      <c r="H653" s="79"/>
      <c r="I653" s="80"/>
      <c r="J653" s="79"/>
      <c r="K653" s="77"/>
      <c r="L653" s="81" t="s">
        <v>211</v>
      </c>
      <c r="M653" s="77"/>
      <c r="N653" s="77"/>
      <c r="O653" s="77"/>
      <c r="P653" s="77"/>
      <c r="Q653" s="78"/>
      <c r="R653" s="78"/>
      <c r="S653" s="82"/>
      <c r="T653" s="78"/>
      <c r="U653" s="83"/>
    </row>
    <row r="654" spans="1:21" ht="13.9" customHeight="1">
      <c r="A654" s="89">
        <v>4105427</v>
      </c>
      <c r="B654" s="90" t="s">
        <v>1586</v>
      </c>
      <c r="C654" s="91"/>
      <c r="D654" s="79"/>
      <c r="E654" s="78"/>
      <c r="F654" s="78"/>
      <c r="G654" s="86"/>
      <c r="H654" s="79"/>
      <c r="I654" s="79"/>
      <c r="J654" s="78"/>
      <c r="K654" s="77"/>
      <c r="L654" s="84" t="s">
        <v>9238</v>
      </c>
      <c r="M654" s="77"/>
      <c r="N654" s="77"/>
      <c r="O654" s="87"/>
      <c r="P654" s="78"/>
      <c r="Q654" s="78"/>
      <c r="R654" s="78"/>
      <c r="S654" s="82"/>
      <c r="T654" s="78"/>
      <c r="U654" s="83"/>
    </row>
    <row r="655" spans="1:21" ht="13.9" customHeight="1">
      <c r="A655" s="76">
        <v>4128761</v>
      </c>
      <c r="B655" s="77" t="s">
        <v>1587</v>
      </c>
      <c r="C655" s="78"/>
      <c r="D655" s="79"/>
      <c r="E655" s="78"/>
      <c r="F655" s="78"/>
      <c r="G655" s="79"/>
      <c r="H655" s="79"/>
      <c r="I655" s="80"/>
      <c r="J655" s="79"/>
      <c r="K655" s="77"/>
      <c r="L655" s="84" t="s">
        <v>119</v>
      </c>
      <c r="M655" s="77"/>
      <c r="N655" s="77"/>
      <c r="O655" s="77"/>
      <c r="P655" s="77"/>
      <c r="Q655" s="78"/>
      <c r="R655" s="78"/>
      <c r="S655" s="82"/>
      <c r="T655" s="78"/>
      <c r="U655" s="83"/>
    </row>
    <row r="656" spans="1:21" ht="13.9" customHeight="1">
      <c r="A656" s="76">
        <v>4130596</v>
      </c>
      <c r="B656" s="77" t="s">
        <v>1588</v>
      </c>
      <c r="C656" s="78"/>
      <c r="D656" s="79"/>
      <c r="E656" s="78"/>
      <c r="F656" s="78"/>
      <c r="G656" s="79"/>
      <c r="H656" s="79"/>
      <c r="I656" s="80"/>
      <c r="J656" s="79"/>
      <c r="K656" s="77"/>
      <c r="L656" s="81" t="s">
        <v>9309</v>
      </c>
      <c r="M656" s="77"/>
      <c r="N656" s="77"/>
      <c r="O656" s="77"/>
      <c r="P656" s="77"/>
      <c r="Q656" s="78"/>
      <c r="R656" s="78"/>
      <c r="S656" s="82"/>
      <c r="T656" s="78"/>
      <c r="U656" s="83"/>
    </row>
    <row r="657" spans="1:21" ht="13.9" customHeight="1">
      <c r="A657" s="76">
        <v>4130626</v>
      </c>
      <c r="B657" s="77" t="s">
        <v>1589</v>
      </c>
      <c r="C657" s="78"/>
      <c r="D657" s="79"/>
      <c r="E657" s="78"/>
      <c r="F657" s="78"/>
      <c r="G657" s="79"/>
      <c r="H657" s="79"/>
      <c r="I657" s="80"/>
      <c r="J657" s="79"/>
      <c r="K657" s="77"/>
      <c r="L657" s="84" t="s">
        <v>101</v>
      </c>
      <c r="M657" s="77"/>
      <c r="N657" s="77"/>
      <c r="O657" s="77"/>
      <c r="P657" s="77"/>
      <c r="Q657" s="78"/>
      <c r="R657" s="78"/>
      <c r="S657" s="82"/>
      <c r="T657" s="78"/>
      <c r="U657" s="83"/>
    </row>
    <row r="658" spans="1:21" ht="13.9" customHeight="1">
      <c r="A658" s="76">
        <v>4130634</v>
      </c>
      <c r="B658" s="77" t="s">
        <v>1590</v>
      </c>
      <c r="C658" s="78"/>
      <c r="D658" s="79"/>
      <c r="E658" s="78"/>
      <c r="F658" s="78"/>
      <c r="G658" s="79"/>
      <c r="H658" s="79"/>
      <c r="I658" s="80"/>
      <c r="J658" s="79"/>
      <c r="K658" s="77"/>
      <c r="L658" s="84" t="s">
        <v>9315</v>
      </c>
      <c r="M658" s="77"/>
      <c r="N658" s="77"/>
      <c r="O658" s="77"/>
      <c r="P658" s="77"/>
      <c r="Q658" s="78"/>
      <c r="R658" s="78"/>
      <c r="S658" s="82"/>
      <c r="T658" s="78"/>
      <c r="U658" s="83"/>
    </row>
    <row r="659" spans="1:21" ht="13.9" customHeight="1">
      <c r="A659" s="76">
        <v>4130642</v>
      </c>
      <c r="B659" s="77" t="s">
        <v>1591</v>
      </c>
      <c r="C659" s="78"/>
      <c r="D659" s="79"/>
      <c r="E659" s="78"/>
      <c r="F659" s="78"/>
      <c r="G659" s="79"/>
      <c r="H659" s="79"/>
      <c r="I659" s="80"/>
      <c r="J659" s="79"/>
      <c r="K659" s="77"/>
      <c r="L659" s="84" t="s">
        <v>9238</v>
      </c>
      <c r="M659" s="77"/>
      <c r="N659" s="77"/>
      <c r="O659" s="77"/>
      <c r="P659" s="77"/>
      <c r="Q659" s="78"/>
      <c r="R659" s="78"/>
      <c r="S659" s="82"/>
      <c r="T659" s="78"/>
      <c r="U659" s="83"/>
    </row>
    <row r="660" spans="1:21" ht="13.9" customHeight="1">
      <c r="A660" s="76">
        <v>4130677</v>
      </c>
      <c r="B660" s="77" t="s">
        <v>1592</v>
      </c>
      <c r="C660" s="78"/>
      <c r="D660" s="79"/>
      <c r="E660" s="78"/>
      <c r="F660" s="78"/>
      <c r="G660" s="79"/>
      <c r="H660" s="79"/>
      <c r="I660" s="80"/>
      <c r="J660" s="79"/>
      <c r="K660" s="77"/>
      <c r="L660" s="84" t="s">
        <v>9225</v>
      </c>
      <c r="M660" s="77"/>
      <c r="N660" s="77"/>
      <c r="O660" s="77"/>
      <c r="P660" s="77"/>
      <c r="Q660" s="78"/>
      <c r="R660" s="78"/>
      <c r="S660" s="82"/>
      <c r="T660" s="78"/>
      <c r="U660" s="83"/>
    </row>
    <row r="661" spans="1:21" ht="13.9" customHeight="1">
      <c r="A661" s="76">
        <v>4130693</v>
      </c>
      <c r="B661" s="77" t="s">
        <v>1593</v>
      </c>
      <c r="C661" s="78"/>
      <c r="D661" s="79"/>
      <c r="E661" s="78"/>
      <c r="F661" s="78"/>
      <c r="G661" s="79"/>
      <c r="H661" s="79"/>
      <c r="I661" s="80"/>
      <c r="J661" s="79"/>
      <c r="K661" s="77"/>
      <c r="L661" s="84" t="s">
        <v>207</v>
      </c>
      <c r="M661" s="77"/>
      <c r="N661" s="77"/>
      <c r="O661" s="77"/>
      <c r="P661" s="77"/>
      <c r="Q661" s="78"/>
      <c r="R661" s="78"/>
      <c r="S661" s="82"/>
      <c r="T661" s="78"/>
      <c r="U661" s="83"/>
    </row>
    <row r="662" spans="1:21" ht="13.9" customHeight="1">
      <c r="A662" s="76">
        <v>4130707</v>
      </c>
      <c r="B662" s="77" t="s">
        <v>1594</v>
      </c>
      <c r="C662" s="78"/>
      <c r="D662" s="79"/>
      <c r="E662" s="78"/>
      <c r="F662" s="78"/>
      <c r="G662" s="79"/>
      <c r="H662" s="79"/>
      <c r="I662" s="80"/>
      <c r="J662" s="79"/>
      <c r="K662" s="77"/>
      <c r="L662" s="84" t="s">
        <v>207</v>
      </c>
      <c r="M662" s="77"/>
      <c r="N662" s="77"/>
      <c r="O662" s="77"/>
      <c r="P662" s="77"/>
      <c r="Q662" s="78"/>
      <c r="R662" s="78"/>
      <c r="S662" s="82"/>
      <c r="T662" s="78"/>
      <c r="U662" s="83"/>
    </row>
    <row r="663" spans="1:21" ht="13.9" customHeight="1">
      <c r="A663" s="76">
        <v>4130715</v>
      </c>
      <c r="B663" s="77" t="s">
        <v>1595</v>
      </c>
      <c r="C663" s="78"/>
      <c r="D663" s="79"/>
      <c r="E663" s="78"/>
      <c r="F663" s="78"/>
      <c r="G663" s="79"/>
      <c r="H663" s="79"/>
      <c r="I663" s="80"/>
      <c r="J663" s="79"/>
      <c r="K663" s="77"/>
      <c r="L663" s="84" t="s">
        <v>9263</v>
      </c>
      <c r="M663" s="77"/>
      <c r="N663" s="77"/>
      <c r="O663" s="77"/>
      <c r="P663" s="77"/>
      <c r="Q663" s="78"/>
      <c r="R663" s="78"/>
      <c r="S663" s="82"/>
      <c r="T663" s="78"/>
      <c r="U663" s="83"/>
    </row>
    <row r="664" spans="1:21" ht="13.9" customHeight="1">
      <c r="A664" s="76">
        <v>4153049</v>
      </c>
      <c r="B664" s="77" t="s">
        <v>1596</v>
      </c>
      <c r="C664" s="78"/>
      <c r="D664" s="79"/>
      <c r="E664" s="78"/>
      <c r="F664" s="78"/>
      <c r="G664" s="79"/>
      <c r="H664" s="79"/>
      <c r="I664" s="80"/>
      <c r="J664" s="79"/>
      <c r="K664" s="77"/>
      <c r="L664" s="84" t="s">
        <v>287</v>
      </c>
      <c r="M664" s="77"/>
      <c r="N664" s="77"/>
      <c r="O664" s="77"/>
      <c r="P664" s="77"/>
      <c r="Q664" s="78"/>
      <c r="R664" s="78"/>
      <c r="S664" s="82"/>
      <c r="T664" s="78"/>
      <c r="U664" s="83"/>
    </row>
    <row r="665" spans="1:21" ht="13.9" customHeight="1">
      <c r="A665" s="76">
        <v>4153073</v>
      </c>
      <c r="B665" s="77" t="s">
        <v>1597</v>
      </c>
      <c r="C665" s="78"/>
      <c r="D665" s="79"/>
      <c r="E665" s="78"/>
      <c r="F665" s="78"/>
      <c r="G665" s="79"/>
      <c r="H665" s="79"/>
      <c r="I665" s="80"/>
      <c r="J665" s="79"/>
      <c r="K665" s="77"/>
      <c r="L665" s="84" t="s">
        <v>315</v>
      </c>
      <c r="M665" s="77"/>
      <c r="N665" s="77"/>
      <c r="O665" s="77"/>
      <c r="P665" s="77"/>
      <c r="Q665" s="78"/>
      <c r="R665" s="78"/>
      <c r="S665" s="82"/>
      <c r="T665" s="78"/>
      <c r="U665" s="83"/>
    </row>
    <row r="666" spans="1:21" ht="13.9" customHeight="1">
      <c r="A666" s="76">
        <v>4153081</v>
      </c>
      <c r="B666" s="77" t="s">
        <v>1598</v>
      </c>
      <c r="C666" s="78"/>
      <c r="D666" s="79"/>
      <c r="E666" s="78"/>
      <c r="F666" s="78"/>
      <c r="G666" s="79"/>
      <c r="H666" s="79"/>
      <c r="I666" s="80"/>
      <c r="J666" s="79"/>
      <c r="K666" s="77"/>
      <c r="L666" s="84" t="s">
        <v>353</v>
      </c>
      <c r="M666" s="77"/>
      <c r="N666" s="77"/>
      <c r="O666" s="77"/>
      <c r="P666" s="77"/>
      <c r="Q666" s="78"/>
      <c r="R666" s="78"/>
      <c r="S666" s="82"/>
      <c r="T666" s="78"/>
      <c r="U666" s="83"/>
    </row>
    <row r="667" spans="1:21" ht="13.9" customHeight="1">
      <c r="A667" s="76">
        <v>4153111</v>
      </c>
      <c r="B667" s="77" t="s">
        <v>1599</v>
      </c>
      <c r="C667" s="78"/>
      <c r="D667" s="79"/>
      <c r="E667" s="78"/>
      <c r="F667" s="78"/>
      <c r="G667" s="79"/>
      <c r="H667" s="79"/>
      <c r="I667" s="80"/>
      <c r="J667" s="79"/>
      <c r="K667" s="77"/>
      <c r="L667" s="84" t="s">
        <v>208</v>
      </c>
      <c r="M667" s="77"/>
      <c r="N667" s="77"/>
      <c r="O667" s="77"/>
      <c r="P667" s="77"/>
      <c r="Q667" s="78"/>
      <c r="R667" s="78"/>
      <c r="S667" s="82"/>
      <c r="T667" s="78"/>
      <c r="U667" s="83"/>
    </row>
    <row r="668" spans="1:21" ht="13.9" customHeight="1">
      <c r="A668" s="76">
        <v>4153138</v>
      </c>
      <c r="B668" s="85" t="s">
        <v>1600</v>
      </c>
      <c r="C668" s="78"/>
      <c r="D668" s="79"/>
      <c r="E668" s="78"/>
      <c r="F668" s="78"/>
      <c r="G668" s="86"/>
      <c r="H668" s="79"/>
      <c r="I668" s="79"/>
      <c r="J668" s="78"/>
      <c r="K668" s="77"/>
      <c r="L668" s="84" t="s">
        <v>9301</v>
      </c>
      <c r="M668" s="77"/>
      <c r="N668" s="77"/>
      <c r="O668" s="87"/>
      <c r="P668" s="78"/>
      <c r="Q668" s="78"/>
      <c r="R668" s="78"/>
      <c r="S668" s="82"/>
      <c r="T668" s="78"/>
      <c r="U668" s="83"/>
    </row>
    <row r="669" spans="1:21" ht="13.9" customHeight="1">
      <c r="A669" s="76">
        <v>4153146</v>
      </c>
      <c r="B669" s="77" t="s">
        <v>1601</v>
      </c>
      <c r="C669" s="78"/>
      <c r="D669" s="79"/>
      <c r="E669" s="78"/>
      <c r="F669" s="78"/>
      <c r="G669" s="79"/>
      <c r="H669" s="79"/>
      <c r="I669" s="80"/>
      <c r="J669" s="79"/>
      <c r="K669" s="77"/>
      <c r="L669" s="84" t="s">
        <v>400</v>
      </c>
      <c r="M669" s="77"/>
      <c r="N669" s="77"/>
      <c r="O669" s="77"/>
      <c r="P669" s="77"/>
      <c r="Q669" s="78"/>
      <c r="R669" s="78"/>
      <c r="S669" s="82"/>
      <c r="T669" s="78"/>
      <c r="U669" s="83"/>
    </row>
    <row r="670" spans="1:21" ht="13.9" customHeight="1">
      <c r="A670" s="76">
        <v>4163508</v>
      </c>
      <c r="B670" s="77" t="s">
        <v>1602</v>
      </c>
      <c r="C670" s="78"/>
      <c r="D670" s="79"/>
      <c r="E670" s="78"/>
      <c r="F670" s="78"/>
      <c r="G670" s="79"/>
      <c r="H670" s="79"/>
      <c r="I670" s="80"/>
      <c r="J670" s="79"/>
      <c r="K670" s="77"/>
      <c r="L670" s="81" t="s">
        <v>405</v>
      </c>
      <c r="M670" s="77"/>
      <c r="N670" s="77"/>
      <c r="O670" s="77"/>
      <c r="P670" s="77"/>
      <c r="Q670" s="78"/>
      <c r="R670" s="78"/>
      <c r="S670" s="82"/>
      <c r="T670" s="78"/>
      <c r="U670" s="83"/>
    </row>
    <row r="671" spans="1:21" ht="13.9" customHeight="1">
      <c r="A671" s="76">
        <v>4177045</v>
      </c>
      <c r="B671" s="77" t="s">
        <v>1603</v>
      </c>
      <c r="C671" s="78"/>
      <c r="D671" s="79"/>
      <c r="E671" s="78"/>
      <c r="F671" s="78"/>
      <c r="G671" s="79"/>
      <c r="H671" s="79"/>
      <c r="I671" s="80"/>
      <c r="J671" s="79"/>
      <c r="K671" s="77"/>
      <c r="L671" s="84" t="s">
        <v>362</v>
      </c>
      <c r="M671" s="77"/>
      <c r="N671" s="77"/>
      <c r="O671" s="77"/>
      <c r="P671" s="77"/>
      <c r="Q671" s="78"/>
      <c r="R671" s="78"/>
      <c r="S671" s="82"/>
      <c r="T671" s="78"/>
      <c r="U671" s="83"/>
    </row>
    <row r="672" spans="1:21" ht="13.9" customHeight="1">
      <c r="A672" s="76">
        <v>4177053</v>
      </c>
      <c r="B672" s="85" t="s">
        <v>1604</v>
      </c>
      <c r="C672" s="78"/>
      <c r="D672" s="79"/>
      <c r="E672" s="78"/>
      <c r="F672" s="78"/>
      <c r="G672" s="86"/>
      <c r="H672" s="79"/>
      <c r="I672" s="79"/>
      <c r="J672" s="78"/>
      <c r="K672" s="77"/>
      <c r="L672" s="84" t="s">
        <v>355</v>
      </c>
      <c r="M672" s="77"/>
      <c r="N672" s="77"/>
      <c r="O672" s="87"/>
      <c r="P672" s="78"/>
      <c r="Q672" s="78"/>
      <c r="R672" s="78"/>
      <c r="S672" s="82"/>
      <c r="T672" s="78"/>
      <c r="U672" s="83"/>
    </row>
    <row r="673" spans="1:21" ht="13.9" customHeight="1">
      <c r="A673" s="76">
        <v>4177088</v>
      </c>
      <c r="B673" s="77" t="s">
        <v>1605</v>
      </c>
      <c r="C673" s="78"/>
      <c r="D673" s="79"/>
      <c r="E673" s="78"/>
      <c r="F673" s="78"/>
      <c r="G673" s="79"/>
      <c r="H673" s="79"/>
      <c r="I673" s="80"/>
      <c r="J673" s="79"/>
      <c r="K673" s="77"/>
      <c r="L673" s="84" t="s">
        <v>315</v>
      </c>
      <c r="M673" s="77"/>
      <c r="N673" s="77"/>
      <c r="O673" s="77"/>
      <c r="P673" s="77"/>
      <c r="Q673" s="78"/>
      <c r="R673" s="78"/>
      <c r="S673" s="82"/>
      <c r="T673" s="78"/>
      <c r="U673" s="83"/>
    </row>
    <row r="674" spans="1:21" ht="13.9" customHeight="1">
      <c r="A674" s="76">
        <v>4177126</v>
      </c>
      <c r="B674" s="77" t="s">
        <v>1606</v>
      </c>
      <c r="C674" s="78"/>
      <c r="D674" s="79"/>
      <c r="E674" s="78"/>
      <c r="F674" s="78"/>
      <c r="G674" s="79"/>
      <c r="H674" s="79"/>
      <c r="I674" s="80"/>
      <c r="J674" s="79"/>
      <c r="K674" s="77"/>
      <c r="L674" s="81" t="s">
        <v>315</v>
      </c>
      <c r="M674" s="77"/>
      <c r="N674" s="77"/>
      <c r="O674" s="77"/>
      <c r="P674" s="77"/>
      <c r="Q674" s="78"/>
      <c r="R674" s="78"/>
      <c r="S674" s="82"/>
      <c r="T674" s="78"/>
      <c r="U674" s="83"/>
    </row>
    <row r="675" spans="1:21" ht="13.9" customHeight="1">
      <c r="A675" s="76">
        <v>4177169</v>
      </c>
      <c r="B675" s="85" t="s">
        <v>1607</v>
      </c>
      <c r="C675" s="78"/>
      <c r="D675" s="79"/>
      <c r="E675" s="78"/>
      <c r="F675" s="78"/>
      <c r="G675" s="86"/>
      <c r="H675" s="79"/>
      <c r="I675" s="79"/>
      <c r="J675" s="78"/>
      <c r="K675" s="77"/>
      <c r="L675" s="84" t="s">
        <v>315</v>
      </c>
      <c r="M675" s="77"/>
      <c r="N675" s="77"/>
      <c r="O675" s="87"/>
      <c r="P675" s="78"/>
      <c r="Q675" s="78"/>
      <c r="R675" s="78"/>
      <c r="S675" s="82"/>
      <c r="T675" s="78"/>
      <c r="U675" s="83"/>
    </row>
    <row r="676" spans="1:21" ht="13.9" customHeight="1">
      <c r="A676" s="76">
        <v>4177177</v>
      </c>
      <c r="B676" s="85" t="s">
        <v>1608</v>
      </c>
      <c r="C676" s="78"/>
      <c r="D676" s="79"/>
      <c r="E676" s="78"/>
      <c r="F676" s="78"/>
      <c r="G676" s="86"/>
      <c r="H676" s="79"/>
      <c r="I676" s="79"/>
      <c r="J676" s="78"/>
      <c r="K676" s="77"/>
      <c r="L676" s="84" t="s">
        <v>315</v>
      </c>
      <c r="M676" s="77"/>
      <c r="N676" s="77"/>
      <c r="O676" s="87"/>
      <c r="P676" s="78"/>
      <c r="Q676" s="78"/>
      <c r="R676" s="78"/>
      <c r="S676" s="82"/>
      <c r="T676" s="78"/>
      <c r="U676" s="83"/>
    </row>
    <row r="677" spans="1:21" ht="13.9" customHeight="1">
      <c r="A677" s="76">
        <v>4177207</v>
      </c>
      <c r="B677" s="85" t="s">
        <v>1609</v>
      </c>
      <c r="C677" s="78"/>
      <c r="D677" s="79"/>
      <c r="E677" s="78"/>
      <c r="F677" s="78"/>
      <c r="G677" s="86"/>
      <c r="H677" s="79"/>
      <c r="I677" s="79"/>
      <c r="J677" s="78"/>
      <c r="K677" s="77"/>
      <c r="L677" s="84" t="s">
        <v>355</v>
      </c>
      <c r="M677" s="77"/>
      <c r="N677" s="77"/>
      <c r="O677" s="87"/>
      <c r="P677" s="78"/>
      <c r="Q677" s="78"/>
      <c r="R677" s="78"/>
      <c r="S677" s="82"/>
      <c r="T677" s="78"/>
      <c r="U677" s="83"/>
    </row>
    <row r="678" spans="1:21" ht="13.9" customHeight="1">
      <c r="A678" s="76">
        <v>4177223</v>
      </c>
      <c r="B678" s="77" t="s">
        <v>1610</v>
      </c>
      <c r="C678" s="78"/>
      <c r="D678" s="79"/>
      <c r="E678" s="78"/>
      <c r="F678" s="78"/>
      <c r="G678" s="79"/>
      <c r="H678" s="79"/>
      <c r="I678" s="80"/>
      <c r="J678" s="79"/>
      <c r="K678" s="77"/>
      <c r="L678" s="84" t="s">
        <v>313</v>
      </c>
      <c r="M678" s="77"/>
      <c r="N678" s="77"/>
      <c r="O678" s="77"/>
      <c r="P678" s="77"/>
      <c r="Q678" s="78"/>
      <c r="R678" s="78"/>
      <c r="S678" s="82"/>
      <c r="T678" s="78"/>
      <c r="U678" s="83"/>
    </row>
    <row r="679" spans="1:21" ht="13.9" customHeight="1">
      <c r="A679" s="76">
        <v>4184734</v>
      </c>
      <c r="B679" s="77" t="s">
        <v>1611</v>
      </c>
      <c r="C679" s="78"/>
      <c r="D679" s="79"/>
      <c r="E679" s="78"/>
      <c r="F679" s="78"/>
      <c r="G679" s="79"/>
      <c r="H679" s="79"/>
      <c r="I679" s="80"/>
      <c r="J679" s="79"/>
      <c r="K679" s="77"/>
      <c r="L679" s="84" t="s">
        <v>9296</v>
      </c>
      <c r="M679" s="77"/>
      <c r="N679" s="77"/>
      <c r="O679" s="77"/>
      <c r="P679" s="77"/>
      <c r="Q679" s="78"/>
      <c r="R679" s="78"/>
      <c r="S679" s="82"/>
      <c r="T679" s="78"/>
      <c r="U679" s="83"/>
    </row>
    <row r="680" spans="1:21" ht="13.9" customHeight="1">
      <c r="A680" s="76">
        <v>4184769</v>
      </c>
      <c r="B680" s="77" t="s">
        <v>1612</v>
      </c>
      <c r="C680" s="78"/>
      <c r="D680" s="79"/>
      <c r="E680" s="78"/>
      <c r="F680" s="78"/>
      <c r="G680" s="79"/>
      <c r="H680" s="79"/>
      <c r="I680" s="80"/>
      <c r="J680" s="79"/>
      <c r="K680" s="77"/>
      <c r="L680" s="81" t="s">
        <v>9245</v>
      </c>
      <c r="M680" s="77"/>
      <c r="N680" s="77"/>
      <c r="O680" s="77"/>
      <c r="P680" s="77"/>
      <c r="Q680" s="78"/>
      <c r="R680" s="78"/>
      <c r="S680" s="82"/>
      <c r="T680" s="78"/>
      <c r="U680" s="83"/>
    </row>
    <row r="681" spans="1:21" ht="13.9" customHeight="1">
      <c r="A681" s="76">
        <v>4184777</v>
      </c>
      <c r="B681" s="77" t="s">
        <v>1613</v>
      </c>
      <c r="C681" s="78"/>
      <c r="D681" s="79"/>
      <c r="E681" s="78"/>
      <c r="F681" s="78"/>
      <c r="G681" s="79"/>
      <c r="H681" s="79"/>
      <c r="I681" s="80"/>
      <c r="J681" s="79"/>
      <c r="K681" s="77"/>
      <c r="L681" s="81" t="s">
        <v>390</v>
      </c>
      <c r="M681" s="77"/>
      <c r="N681" s="77"/>
      <c r="O681" s="77"/>
      <c r="P681" s="77"/>
      <c r="Q681" s="78"/>
      <c r="R681" s="78"/>
      <c r="S681" s="82"/>
      <c r="T681" s="78"/>
      <c r="U681" s="83"/>
    </row>
    <row r="682" spans="1:21" ht="13.9" customHeight="1">
      <c r="A682" s="76">
        <v>4184807</v>
      </c>
      <c r="B682" s="77" t="s">
        <v>1614</v>
      </c>
      <c r="C682" s="78"/>
      <c r="D682" s="79"/>
      <c r="E682" s="78"/>
      <c r="F682" s="78"/>
      <c r="G682" s="79"/>
      <c r="H682" s="79"/>
      <c r="I682" s="80"/>
      <c r="J682" s="79"/>
      <c r="K682" s="77"/>
      <c r="L682" s="81" t="s">
        <v>9245</v>
      </c>
      <c r="M682" s="77"/>
      <c r="N682" s="77"/>
      <c r="O682" s="77"/>
      <c r="P682" s="77"/>
      <c r="Q682" s="78"/>
      <c r="R682" s="78"/>
      <c r="S682" s="82"/>
      <c r="T682" s="78"/>
      <c r="U682" s="83"/>
    </row>
    <row r="683" spans="1:21" ht="13.9" customHeight="1">
      <c r="A683" s="76">
        <v>4184815</v>
      </c>
      <c r="B683" s="77" t="s">
        <v>1615</v>
      </c>
      <c r="C683" s="78"/>
      <c r="D683" s="79"/>
      <c r="E683" s="78"/>
      <c r="F683" s="78"/>
      <c r="G683" s="79"/>
      <c r="H683" s="79"/>
      <c r="I683" s="80"/>
      <c r="J683" s="79"/>
      <c r="K683" s="77"/>
      <c r="L683" s="81" t="s">
        <v>309</v>
      </c>
      <c r="M683" s="77"/>
      <c r="N683" s="77"/>
      <c r="O683" s="77"/>
      <c r="P683" s="77"/>
      <c r="Q683" s="78"/>
      <c r="R683" s="78"/>
      <c r="S683" s="82"/>
      <c r="T683" s="78"/>
      <c r="U683" s="83"/>
    </row>
    <row r="684" spans="1:21" ht="13.9" customHeight="1">
      <c r="A684" s="76">
        <v>4201817</v>
      </c>
      <c r="B684" s="77" t="s">
        <v>1616</v>
      </c>
      <c r="C684" s="78"/>
      <c r="D684" s="79"/>
      <c r="E684" s="78"/>
      <c r="F684" s="78"/>
      <c r="G684" s="79"/>
      <c r="H684" s="79"/>
      <c r="I684" s="80"/>
      <c r="J684" s="79"/>
      <c r="K684" s="77"/>
      <c r="L684" s="84" t="s">
        <v>355</v>
      </c>
      <c r="M684" s="77"/>
      <c r="N684" s="77"/>
      <c r="O684" s="77"/>
      <c r="P684" s="77"/>
      <c r="Q684" s="78"/>
      <c r="R684" s="78"/>
      <c r="S684" s="82"/>
      <c r="T684" s="78"/>
      <c r="U684" s="83"/>
    </row>
    <row r="685" spans="1:21" ht="13.9" customHeight="1">
      <c r="A685" s="76">
        <v>4209834</v>
      </c>
      <c r="B685" s="77" t="s">
        <v>1617</v>
      </c>
      <c r="C685" s="78"/>
      <c r="D685" s="79"/>
      <c r="E685" s="78"/>
      <c r="F685" s="78"/>
      <c r="G685" s="79"/>
      <c r="H685" s="79"/>
      <c r="I685" s="80"/>
      <c r="J685" s="79"/>
      <c r="K685" s="77"/>
      <c r="L685" s="84" t="s">
        <v>101</v>
      </c>
      <c r="M685" s="77"/>
      <c r="N685" s="77"/>
      <c r="O685" s="77"/>
      <c r="P685" s="77"/>
      <c r="Q685" s="78"/>
      <c r="R685" s="78"/>
      <c r="S685" s="82"/>
      <c r="T685" s="78"/>
      <c r="U685" s="83"/>
    </row>
    <row r="686" spans="1:21" ht="13.9" customHeight="1">
      <c r="A686" s="76">
        <v>4209842</v>
      </c>
      <c r="B686" s="77" t="s">
        <v>1618</v>
      </c>
      <c r="C686" s="78"/>
      <c r="D686" s="79"/>
      <c r="E686" s="78"/>
      <c r="F686" s="78"/>
      <c r="G686" s="79"/>
      <c r="H686" s="79"/>
      <c r="I686" s="80"/>
      <c r="J686" s="79"/>
      <c r="K686" s="77"/>
      <c r="L686" s="84" t="s">
        <v>9238</v>
      </c>
      <c r="M686" s="77"/>
      <c r="N686" s="77"/>
      <c r="O686" s="77"/>
      <c r="P686" s="77"/>
      <c r="Q686" s="78"/>
      <c r="R686" s="78"/>
      <c r="S686" s="82"/>
      <c r="T686" s="78"/>
      <c r="U686" s="83"/>
    </row>
    <row r="687" spans="1:21" ht="13.9" customHeight="1">
      <c r="A687" s="76">
        <v>4209885</v>
      </c>
      <c r="B687" s="77" t="s">
        <v>1619</v>
      </c>
      <c r="C687" s="78"/>
      <c r="D687" s="79"/>
      <c r="E687" s="78"/>
      <c r="F687" s="78"/>
      <c r="G687" s="79"/>
      <c r="H687" s="79"/>
      <c r="I687" s="80"/>
      <c r="J687" s="79"/>
      <c r="K687" s="77"/>
      <c r="L687" s="84" t="s">
        <v>398</v>
      </c>
      <c r="M687" s="77"/>
      <c r="N687" s="77"/>
      <c r="O687" s="77"/>
      <c r="P687" s="77"/>
      <c r="Q687" s="78"/>
      <c r="R687" s="78"/>
      <c r="S687" s="82"/>
      <c r="T687" s="78"/>
      <c r="U687" s="83"/>
    </row>
    <row r="688" spans="1:21" ht="13.9" customHeight="1">
      <c r="A688" s="76">
        <v>4209907</v>
      </c>
      <c r="B688" s="77" t="s">
        <v>1620</v>
      </c>
      <c r="C688" s="78"/>
      <c r="D688" s="79"/>
      <c r="E688" s="78"/>
      <c r="F688" s="78"/>
      <c r="G688" s="79"/>
      <c r="H688" s="79"/>
      <c r="I688" s="80"/>
      <c r="J688" s="79"/>
      <c r="K688" s="77"/>
      <c r="L688" s="84" t="s">
        <v>9316</v>
      </c>
      <c r="M688" s="77"/>
      <c r="N688" s="77"/>
      <c r="O688" s="77"/>
      <c r="P688" s="77"/>
      <c r="Q688" s="78"/>
      <c r="R688" s="78"/>
      <c r="S688" s="82"/>
      <c r="T688" s="78"/>
      <c r="U688" s="83"/>
    </row>
    <row r="689" spans="1:21" ht="13.9" customHeight="1">
      <c r="A689" s="76">
        <v>4209915</v>
      </c>
      <c r="B689" s="77" t="s">
        <v>1621</v>
      </c>
      <c r="C689" s="78"/>
      <c r="D689" s="79"/>
      <c r="E689" s="78"/>
      <c r="F689" s="78"/>
      <c r="G689" s="79"/>
      <c r="H689" s="79"/>
      <c r="I689" s="80"/>
      <c r="J689" s="79"/>
      <c r="K689" s="77"/>
      <c r="L689" s="84" t="s">
        <v>9245</v>
      </c>
      <c r="M689" s="77"/>
      <c r="N689" s="77"/>
      <c r="O689" s="77"/>
      <c r="P689" s="77"/>
      <c r="Q689" s="78"/>
      <c r="R689" s="78"/>
      <c r="S689" s="82"/>
      <c r="T689" s="78"/>
      <c r="U689" s="83"/>
    </row>
    <row r="690" spans="1:21" ht="13.9" customHeight="1">
      <c r="A690" s="76">
        <v>4209931</v>
      </c>
      <c r="B690" s="77" t="s">
        <v>1622</v>
      </c>
      <c r="C690" s="78"/>
      <c r="D690" s="79"/>
      <c r="E690" s="78"/>
      <c r="F690" s="78"/>
      <c r="G690" s="79"/>
      <c r="H690" s="79"/>
      <c r="I690" s="80"/>
      <c r="J690" s="79"/>
      <c r="K690" s="77"/>
      <c r="L690" s="84" t="s">
        <v>96</v>
      </c>
      <c r="M690" s="77"/>
      <c r="N690" s="77"/>
      <c r="O690" s="77"/>
      <c r="P690" s="77"/>
      <c r="Q690" s="78"/>
      <c r="R690" s="78"/>
      <c r="S690" s="82"/>
      <c r="T690" s="78"/>
      <c r="U690" s="83"/>
    </row>
    <row r="691" spans="1:21" ht="13.9" customHeight="1">
      <c r="A691" s="76">
        <v>4209982</v>
      </c>
      <c r="B691" s="85" t="s">
        <v>1623</v>
      </c>
      <c r="C691" s="78"/>
      <c r="D691" s="79"/>
      <c r="E691" s="78"/>
      <c r="F691" s="78"/>
      <c r="G691" s="86"/>
      <c r="H691" s="79"/>
      <c r="I691" s="79"/>
      <c r="J691" s="78"/>
      <c r="K691" s="77"/>
      <c r="L691" s="84" t="s">
        <v>296</v>
      </c>
      <c r="M691" s="77"/>
      <c r="N691" s="77"/>
      <c r="O691" s="87"/>
      <c r="P691" s="78"/>
      <c r="Q691" s="78"/>
      <c r="R691" s="78"/>
      <c r="S691" s="82"/>
      <c r="T691" s="78"/>
      <c r="U691" s="83"/>
    </row>
    <row r="692" spans="1:21" ht="13.9" customHeight="1">
      <c r="A692" s="76">
        <v>4210018</v>
      </c>
      <c r="B692" s="85" t="s">
        <v>1624</v>
      </c>
      <c r="C692" s="78"/>
      <c r="D692" s="79"/>
      <c r="E692" s="78"/>
      <c r="F692" s="78"/>
      <c r="G692" s="86"/>
      <c r="H692" s="79"/>
      <c r="I692" s="79"/>
      <c r="J692" s="78"/>
      <c r="K692" s="77"/>
      <c r="L692" s="84" t="s">
        <v>315</v>
      </c>
      <c r="M692" s="77"/>
      <c r="N692" s="77"/>
      <c r="O692" s="87"/>
      <c r="P692" s="78"/>
      <c r="Q692" s="78"/>
      <c r="R692" s="78"/>
      <c r="S692" s="82"/>
      <c r="T692" s="78"/>
      <c r="U692" s="83"/>
    </row>
    <row r="693" spans="1:21" ht="13.9" customHeight="1">
      <c r="A693" s="76">
        <v>4210034</v>
      </c>
      <c r="B693" s="77" t="s">
        <v>1625</v>
      </c>
      <c r="C693" s="78"/>
      <c r="D693" s="79"/>
      <c r="E693" s="78"/>
      <c r="F693" s="78"/>
      <c r="G693" s="79"/>
      <c r="H693" s="79"/>
      <c r="I693" s="80"/>
      <c r="J693" s="79"/>
      <c r="K693" s="77"/>
      <c r="L693" s="84" t="s">
        <v>296</v>
      </c>
      <c r="M693" s="77"/>
      <c r="N693" s="77"/>
      <c r="O693" s="77"/>
      <c r="P693" s="77"/>
      <c r="Q693" s="78"/>
      <c r="R693" s="78"/>
      <c r="S693" s="82"/>
      <c r="T693" s="78"/>
      <c r="U693" s="83"/>
    </row>
    <row r="694" spans="1:21" ht="13.9" customHeight="1">
      <c r="A694" s="76">
        <v>4210069</v>
      </c>
      <c r="B694" s="77" t="s">
        <v>1626</v>
      </c>
      <c r="C694" s="78"/>
      <c r="D694" s="79"/>
      <c r="E694" s="78"/>
      <c r="F694" s="78"/>
      <c r="G694" s="79"/>
      <c r="H694" s="79"/>
      <c r="I694" s="80"/>
      <c r="J694" s="79"/>
      <c r="K694" s="77"/>
      <c r="L694" s="84" t="s">
        <v>9300</v>
      </c>
      <c r="M694" s="77"/>
      <c r="N694" s="77"/>
      <c r="O694" s="77"/>
      <c r="P694" s="77"/>
      <c r="Q694" s="78"/>
      <c r="R694" s="78"/>
      <c r="S694" s="82"/>
      <c r="T694" s="78"/>
      <c r="U694" s="83"/>
    </row>
    <row r="695" spans="1:21" ht="13.9" customHeight="1">
      <c r="A695" s="76">
        <v>4210085</v>
      </c>
      <c r="B695" s="77" t="s">
        <v>1627</v>
      </c>
      <c r="C695" s="78"/>
      <c r="D695" s="79"/>
      <c r="E695" s="78"/>
      <c r="F695" s="78"/>
      <c r="G695" s="79"/>
      <c r="H695" s="79"/>
      <c r="I695" s="80"/>
      <c r="J695" s="79"/>
      <c r="K695" s="77"/>
      <c r="L695" s="84" t="s">
        <v>355</v>
      </c>
      <c r="M695" s="77"/>
      <c r="N695" s="77"/>
      <c r="O695" s="77"/>
      <c r="P695" s="77"/>
      <c r="Q695" s="78"/>
      <c r="R695" s="78"/>
      <c r="S695" s="82"/>
      <c r="T695" s="78"/>
      <c r="U695" s="83"/>
    </row>
    <row r="696" spans="1:21" ht="13.9" customHeight="1">
      <c r="A696" s="76">
        <v>4211049</v>
      </c>
      <c r="B696" s="77" t="s">
        <v>1628</v>
      </c>
      <c r="C696" s="78"/>
      <c r="D696" s="79"/>
      <c r="E696" s="78"/>
      <c r="F696" s="78"/>
      <c r="G696" s="79"/>
      <c r="H696" s="79"/>
      <c r="I696" s="80"/>
      <c r="J696" s="79"/>
      <c r="K696" s="77"/>
      <c r="L696" s="84" t="s">
        <v>315</v>
      </c>
      <c r="M696" s="77"/>
      <c r="N696" s="77"/>
      <c r="O696" s="77"/>
      <c r="P696" s="77"/>
      <c r="Q696" s="78"/>
      <c r="R696" s="78"/>
      <c r="S696" s="82"/>
      <c r="T696" s="78"/>
      <c r="U696" s="83"/>
    </row>
    <row r="697" spans="1:21" ht="13.9" customHeight="1">
      <c r="A697" s="76">
        <v>4216075</v>
      </c>
      <c r="B697" s="77" t="s">
        <v>1629</v>
      </c>
      <c r="C697" s="78"/>
      <c r="D697" s="79"/>
      <c r="E697" s="78"/>
      <c r="F697" s="78"/>
      <c r="G697" s="79"/>
      <c r="H697" s="79"/>
      <c r="I697" s="80"/>
      <c r="J697" s="79"/>
      <c r="K697" s="77"/>
      <c r="L697" s="84" t="s">
        <v>315</v>
      </c>
      <c r="M697" s="77"/>
      <c r="N697" s="77"/>
      <c r="O697" s="77"/>
      <c r="P697" s="77"/>
      <c r="Q697" s="78"/>
      <c r="R697" s="78"/>
      <c r="S697" s="82"/>
      <c r="T697" s="78"/>
      <c r="U697" s="83"/>
    </row>
    <row r="698" spans="1:21" ht="13.9" customHeight="1">
      <c r="A698" s="76">
        <v>4219481</v>
      </c>
      <c r="B698" s="77" t="s">
        <v>1630</v>
      </c>
      <c r="C698" s="78"/>
      <c r="D698" s="79"/>
      <c r="E698" s="78"/>
      <c r="F698" s="78"/>
      <c r="G698" s="79"/>
      <c r="H698" s="79"/>
      <c r="I698" s="80"/>
      <c r="J698" s="79"/>
      <c r="K698" s="77"/>
      <c r="L698" s="84" t="s">
        <v>362</v>
      </c>
      <c r="M698" s="77"/>
      <c r="N698" s="77"/>
      <c r="O698" s="77"/>
      <c r="P698" s="77"/>
      <c r="Q698" s="78"/>
      <c r="R698" s="78"/>
      <c r="S698" s="82"/>
      <c r="T698" s="78"/>
      <c r="U698" s="83"/>
    </row>
    <row r="699" spans="1:21" ht="13.9" customHeight="1">
      <c r="A699" s="76">
        <v>4219511</v>
      </c>
      <c r="B699" s="77" t="s">
        <v>1631</v>
      </c>
      <c r="C699" s="78"/>
      <c r="D699" s="79"/>
      <c r="E699" s="78"/>
      <c r="F699" s="78"/>
      <c r="G699" s="78"/>
      <c r="H699" s="79"/>
      <c r="I699" s="80"/>
      <c r="J699" s="79"/>
      <c r="K699" s="77"/>
      <c r="L699" s="84" t="s">
        <v>9317</v>
      </c>
      <c r="M699" s="77"/>
      <c r="N699" s="77"/>
      <c r="O699" s="77"/>
      <c r="P699" s="77"/>
      <c r="Q699" s="78"/>
      <c r="R699" s="78"/>
      <c r="S699" s="82"/>
      <c r="T699" s="78"/>
      <c r="U699" s="83"/>
    </row>
    <row r="700" spans="1:21" ht="13.9" customHeight="1">
      <c r="A700" s="76">
        <v>4227263</v>
      </c>
      <c r="B700" s="77" t="s">
        <v>1632</v>
      </c>
      <c r="C700" s="78"/>
      <c r="D700" s="79"/>
      <c r="E700" s="78"/>
      <c r="F700" s="78"/>
      <c r="G700" s="79"/>
      <c r="H700" s="79"/>
      <c r="I700" s="80"/>
      <c r="J700" s="79"/>
      <c r="K700" s="77"/>
      <c r="L700" s="84" t="s">
        <v>9260</v>
      </c>
      <c r="M700" s="77"/>
      <c r="N700" s="77"/>
      <c r="O700" s="77"/>
      <c r="P700" s="77"/>
      <c r="Q700" s="78"/>
      <c r="R700" s="78"/>
      <c r="S700" s="82"/>
      <c r="T700" s="78"/>
      <c r="U700" s="83"/>
    </row>
    <row r="701" spans="1:21" ht="13.9" customHeight="1">
      <c r="A701" s="76">
        <v>4227336</v>
      </c>
      <c r="B701" s="85" t="s">
        <v>1633</v>
      </c>
      <c r="C701" s="78"/>
      <c r="D701" s="79"/>
      <c r="E701" s="78"/>
      <c r="F701" s="78"/>
      <c r="G701" s="86"/>
      <c r="H701" s="79"/>
      <c r="I701" s="79"/>
      <c r="J701" s="78"/>
      <c r="K701" s="77"/>
      <c r="L701" s="84" t="s">
        <v>315</v>
      </c>
      <c r="M701" s="77"/>
      <c r="N701" s="77"/>
      <c r="O701" s="87"/>
      <c r="P701" s="78"/>
      <c r="Q701" s="78"/>
      <c r="R701" s="78"/>
      <c r="S701" s="82"/>
      <c r="T701" s="78"/>
      <c r="U701" s="83"/>
    </row>
    <row r="702" spans="1:21" ht="13.9" customHeight="1">
      <c r="A702" s="76">
        <v>4227344</v>
      </c>
      <c r="B702" s="77" t="s">
        <v>1634</v>
      </c>
      <c r="C702" s="78"/>
      <c r="D702" s="79"/>
      <c r="E702" s="78"/>
      <c r="F702" s="78"/>
      <c r="G702" s="79"/>
      <c r="H702" s="79"/>
      <c r="I702" s="80"/>
      <c r="J702" s="79"/>
      <c r="K702" s="77"/>
      <c r="L702" s="84" t="s">
        <v>270</v>
      </c>
      <c r="M702" s="77"/>
      <c r="N702" s="77"/>
      <c r="O702" s="77"/>
      <c r="P702" s="77"/>
      <c r="Q702" s="78"/>
      <c r="R702" s="78"/>
      <c r="S702" s="82"/>
      <c r="T702" s="78"/>
      <c r="U702" s="83"/>
    </row>
    <row r="703" spans="1:21" ht="13.9" customHeight="1">
      <c r="A703" s="76">
        <v>4227352</v>
      </c>
      <c r="B703" s="77" t="s">
        <v>1635</v>
      </c>
      <c r="C703" s="78"/>
      <c r="D703" s="79"/>
      <c r="E703" s="78"/>
      <c r="F703" s="78"/>
      <c r="G703" s="79"/>
      <c r="H703" s="79"/>
      <c r="I703" s="80"/>
      <c r="J703" s="79"/>
      <c r="K703" s="77"/>
      <c r="L703" s="84" t="s">
        <v>362</v>
      </c>
      <c r="M703" s="77"/>
      <c r="N703" s="77"/>
      <c r="O703" s="77"/>
      <c r="P703" s="77"/>
      <c r="Q703" s="78"/>
      <c r="R703" s="78"/>
      <c r="S703" s="82"/>
      <c r="T703" s="78"/>
      <c r="U703" s="83"/>
    </row>
    <row r="704" spans="1:21" ht="13.9" customHeight="1">
      <c r="A704" s="76">
        <v>4227379</v>
      </c>
      <c r="B704" s="77" t="s">
        <v>1636</v>
      </c>
      <c r="C704" s="78"/>
      <c r="D704" s="79"/>
      <c r="E704" s="78"/>
      <c r="F704" s="78"/>
      <c r="G704" s="79"/>
      <c r="H704" s="79"/>
      <c r="I704" s="80"/>
      <c r="J704" s="79"/>
      <c r="K704" s="77"/>
      <c r="L704" s="84" t="s">
        <v>9259</v>
      </c>
      <c r="M704" s="77"/>
      <c r="N704" s="77"/>
      <c r="O704" s="77"/>
      <c r="P704" s="77"/>
      <c r="Q704" s="78"/>
      <c r="R704" s="78"/>
      <c r="S704" s="82"/>
      <c r="T704" s="78"/>
      <c r="U704" s="83"/>
    </row>
    <row r="705" spans="1:21" ht="13.9" customHeight="1">
      <c r="A705" s="76">
        <v>4234987</v>
      </c>
      <c r="B705" s="77" t="s">
        <v>1637</v>
      </c>
      <c r="C705" s="78"/>
      <c r="D705" s="79"/>
      <c r="E705" s="78"/>
      <c r="F705" s="78"/>
      <c r="G705" s="79"/>
      <c r="H705" s="79"/>
      <c r="I705" s="80"/>
      <c r="J705" s="79"/>
      <c r="K705" s="77"/>
      <c r="L705" s="84" t="s">
        <v>283</v>
      </c>
      <c r="M705" s="77"/>
      <c r="N705" s="77"/>
      <c r="O705" s="77"/>
      <c r="P705" s="77"/>
      <c r="Q705" s="78"/>
      <c r="R705" s="78"/>
      <c r="S705" s="82"/>
      <c r="T705" s="78"/>
      <c r="U705" s="83"/>
    </row>
    <row r="706" spans="1:21" ht="13.9" customHeight="1">
      <c r="A706" s="76">
        <v>4234995</v>
      </c>
      <c r="B706" s="77" t="s">
        <v>1638</v>
      </c>
      <c r="C706" s="78"/>
      <c r="D706" s="79"/>
      <c r="E706" s="78"/>
      <c r="F706" s="78"/>
      <c r="G706" s="79"/>
      <c r="H706" s="79"/>
      <c r="I706" s="80"/>
      <c r="J706" s="79"/>
      <c r="K706" s="77"/>
      <c r="L706" s="84" t="s">
        <v>362</v>
      </c>
      <c r="M706" s="77"/>
      <c r="N706" s="77"/>
      <c r="O706" s="77"/>
      <c r="P706" s="77"/>
      <c r="Q706" s="78"/>
      <c r="R706" s="78"/>
      <c r="S706" s="82"/>
      <c r="T706" s="78"/>
      <c r="U706" s="83"/>
    </row>
    <row r="707" spans="1:21" ht="13.9" customHeight="1">
      <c r="A707" s="76">
        <v>4240308</v>
      </c>
      <c r="B707" s="77" t="s">
        <v>1639</v>
      </c>
      <c r="C707" s="78"/>
      <c r="D707" s="79"/>
      <c r="E707" s="78"/>
      <c r="F707" s="78"/>
      <c r="G707" s="79"/>
      <c r="H707" s="79"/>
      <c r="I707" s="80"/>
      <c r="J707" s="79"/>
      <c r="K707" s="77"/>
      <c r="L707" s="84" t="s">
        <v>309</v>
      </c>
      <c r="M707" s="77"/>
      <c r="N707" s="77"/>
      <c r="O707" s="77"/>
      <c r="P707" s="77"/>
      <c r="Q707" s="78"/>
      <c r="R707" s="78"/>
      <c r="S707" s="82"/>
      <c r="T707" s="78"/>
      <c r="U707" s="83"/>
    </row>
    <row r="708" spans="1:21" ht="13.9" customHeight="1">
      <c r="A708" s="76">
        <v>4258258</v>
      </c>
      <c r="B708" s="77" t="s">
        <v>1640</v>
      </c>
      <c r="C708" s="78"/>
      <c r="D708" s="79"/>
      <c r="E708" s="78"/>
      <c r="F708" s="78"/>
      <c r="G708" s="79"/>
      <c r="H708" s="79"/>
      <c r="I708" s="80"/>
      <c r="J708" s="79"/>
      <c r="K708" s="77"/>
      <c r="L708" s="84" t="s">
        <v>211</v>
      </c>
      <c r="M708" s="77"/>
      <c r="N708" s="77"/>
      <c r="O708" s="77"/>
      <c r="P708" s="77"/>
      <c r="Q708" s="78"/>
      <c r="R708" s="78"/>
      <c r="S708" s="82"/>
      <c r="T708" s="78"/>
      <c r="U708" s="83"/>
    </row>
    <row r="709" spans="1:21" ht="13.9" customHeight="1">
      <c r="A709" s="76">
        <v>4258703</v>
      </c>
      <c r="B709" s="77" t="s">
        <v>1641</v>
      </c>
      <c r="C709" s="78"/>
      <c r="D709" s="79"/>
      <c r="E709" s="78"/>
      <c r="F709" s="78"/>
      <c r="G709" s="79"/>
      <c r="H709" s="79"/>
      <c r="I709" s="80"/>
      <c r="J709" s="79"/>
      <c r="K709" s="77"/>
      <c r="L709" s="84" t="s">
        <v>296</v>
      </c>
      <c r="M709" s="77"/>
      <c r="N709" s="77"/>
      <c r="O709" s="77"/>
      <c r="P709" s="77"/>
      <c r="Q709" s="78"/>
      <c r="R709" s="78"/>
      <c r="S709" s="82"/>
      <c r="T709" s="78"/>
      <c r="U709" s="83"/>
    </row>
    <row r="710" spans="1:21" ht="13.9" customHeight="1">
      <c r="A710" s="76">
        <v>4272226</v>
      </c>
      <c r="B710" s="77" t="s">
        <v>1642</v>
      </c>
      <c r="C710" s="78"/>
      <c r="D710" s="79"/>
      <c r="E710" s="78"/>
      <c r="F710" s="78"/>
      <c r="G710" s="79"/>
      <c r="H710" s="79"/>
      <c r="I710" s="80"/>
      <c r="J710" s="79"/>
      <c r="K710" s="77"/>
      <c r="L710" s="81" t="s">
        <v>9318</v>
      </c>
      <c r="M710" s="77"/>
      <c r="N710" s="77"/>
      <c r="O710" s="77"/>
      <c r="P710" s="77"/>
      <c r="Q710" s="78"/>
      <c r="R710" s="78"/>
      <c r="S710" s="82"/>
      <c r="T710" s="78"/>
      <c r="U710" s="83"/>
    </row>
    <row r="711" spans="1:21" ht="13.9" customHeight="1">
      <c r="A711" s="76">
        <v>4272242</v>
      </c>
      <c r="B711" s="77" t="s">
        <v>1643</v>
      </c>
      <c r="C711" s="78"/>
      <c r="D711" s="79"/>
      <c r="E711" s="78"/>
      <c r="F711" s="78"/>
      <c r="G711" s="79"/>
      <c r="H711" s="79"/>
      <c r="I711" s="80"/>
      <c r="J711" s="79"/>
      <c r="K711" s="77"/>
      <c r="L711" s="84" t="s">
        <v>362</v>
      </c>
      <c r="M711" s="77"/>
      <c r="N711" s="77"/>
      <c r="O711" s="77"/>
      <c r="P711" s="77"/>
      <c r="Q711" s="78"/>
      <c r="R711" s="78"/>
      <c r="S711" s="82"/>
      <c r="T711" s="78"/>
      <c r="U711" s="83"/>
    </row>
    <row r="712" spans="1:21" ht="13.9" customHeight="1">
      <c r="A712" s="76">
        <v>4272277</v>
      </c>
      <c r="B712" s="77" t="s">
        <v>1644</v>
      </c>
      <c r="C712" s="78"/>
      <c r="D712" s="79"/>
      <c r="E712" s="78"/>
      <c r="F712" s="78"/>
      <c r="G712" s="79"/>
      <c r="H712" s="79"/>
      <c r="I712" s="80"/>
      <c r="J712" s="79"/>
      <c r="K712" s="77"/>
      <c r="L712" s="84" t="s">
        <v>9319</v>
      </c>
      <c r="M712" s="77"/>
      <c r="N712" s="77"/>
      <c r="O712" s="77"/>
      <c r="P712" s="77"/>
      <c r="Q712" s="78"/>
      <c r="R712" s="78"/>
      <c r="S712" s="82"/>
      <c r="T712" s="78"/>
      <c r="U712" s="83"/>
    </row>
    <row r="713" spans="1:21" ht="13.9" customHeight="1">
      <c r="A713" s="76">
        <v>4272285</v>
      </c>
      <c r="B713" s="77" t="s">
        <v>1645</v>
      </c>
      <c r="C713" s="78"/>
      <c r="D713" s="79"/>
      <c r="E713" s="78"/>
      <c r="F713" s="78"/>
      <c r="G713" s="79"/>
      <c r="H713" s="79"/>
      <c r="I713" s="80"/>
      <c r="J713" s="79"/>
      <c r="K713" s="77"/>
      <c r="L713" s="84" t="s">
        <v>134</v>
      </c>
      <c r="M713" s="77"/>
      <c r="N713" s="77"/>
      <c r="O713" s="77"/>
      <c r="P713" s="77"/>
      <c r="Q713" s="78"/>
      <c r="R713" s="78"/>
      <c r="S713" s="82"/>
      <c r="T713" s="78"/>
      <c r="U713" s="83"/>
    </row>
    <row r="714" spans="1:21" ht="13.9" customHeight="1">
      <c r="A714" s="76">
        <v>4272307</v>
      </c>
      <c r="B714" s="77" t="s">
        <v>1646</v>
      </c>
      <c r="C714" s="78"/>
      <c r="D714" s="79"/>
      <c r="E714" s="78"/>
      <c r="F714" s="78"/>
      <c r="G714" s="79"/>
      <c r="H714" s="79"/>
      <c r="I714" s="80"/>
      <c r="J714" s="79"/>
      <c r="K714" s="77"/>
      <c r="L714" s="84" t="s">
        <v>9309</v>
      </c>
      <c r="M714" s="77"/>
      <c r="N714" s="77"/>
      <c r="O714" s="77"/>
      <c r="P714" s="77"/>
      <c r="Q714" s="78"/>
      <c r="R714" s="78"/>
      <c r="S714" s="82"/>
      <c r="T714" s="78"/>
      <c r="U714" s="83"/>
    </row>
    <row r="715" spans="1:21" ht="13.9" customHeight="1">
      <c r="A715" s="76">
        <v>4276191</v>
      </c>
      <c r="B715" s="77" t="s">
        <v>1647</v>
      </c>
      <c r="C715" s="78"/>
      <c r="D715" s="79"/>
      <c r="E715" s="78"/>
      <c r="F715" s="78"/>
      <c r="G715" s="79"/>
      <c r="H715" s="79"/>
      <c r="I715" s="80"/>
      <c r="J715" s="79"/>
      <c r="K715" s="77"/>
      <c r="L715" s="84" t="s">
        <v>374</v>
      </c>
      <c r="M715" s="77"/>
      <c r="N715" s="77"/>
      <c r="O715" s="77"/>
      <c r="P715" s="77"/>
      <c r="Q715" s="78"/>
      <c r="R715" s="78"/>
      <c r="S715" s="82"/>
      <c r="T715" s="78"/>
      <c r="U715" s="83"/>
    </row>
    <row r="716" spans="1:21" ht="13.9" customHeight="1">
      <c r="A716" s="76">
        <v>4291956</v>
      </c>
      <c r="B716" s="77" t="s">
        <v>1648</v>
      </c>
      <c r="C716" s="78"/>
      <c r="D716" s="79"/>
      <c r="E716" s="78"/>
      <c r="F716" s="78"/>
      <c r="G716" s="79"/>
      <c r="H716" s="79"/>
      <c r="I716" s="80"/>
      <c r="J716" s="79"/>
      <c r="K716" s="77"/>
      <c r="L716" s="81" t="s">
        <v>9225</v>
      </c>
      <c r="M716" s="77"/>
      <c r="N716" s="77"/>
      <c r="O716" s="77"/>
      <c r="P716" s="77"/>
      <c r="Q716" s="78"/>
      <c r="R716" s="78"/>
      <c r="S716" s="82"/>
      <c r="T716" s="78"/>
      <c r="U716" s="83"/>
    </row>
    <row r="717" spans="1:21" ht="13.9" customHeight="1">
      <c r="A717" s="76">
        <v>4291964</v>
      </c>
      <c r="B717" s="77" t="s">
        <v>1649</v>
      </c>
      <c r="C717" s="78"/>
      <c r="D717" s="79"/>
      <c r="E717" s="78"/>
      <c r="F717" s="78"/>
      <c r="G717" s="79"/>
      <c r="H717" s="79"/>
      <c r="I717" s="80"/>
      <c r="J717" s="79"/>
      <c r="K717" s="77"/>
      <c r="L717" s="84" t="s">
        <v>9238</v>
      </c>
      <c r="M717" s="77"/>
      <c r="N717" s="77"/>
      <c r="O717" s="77"/>
      <c r="P717" s="77"/>
      <c r="Q717" s="78"/>
      <c r="R717" s="78"/>
      <c r="S717" s="82"/>
      <c r="T717" s="78"/>
      <c r="U717" s="83"/>
    </row>
    <row r="718" spans="1:21" ht="13.9" customHeight="1">
      <c r="A718" s="76">
        <v>4291972</v>
      </c>
      <c r="B718" s="77" t="s">
        <v>1650</v>
      </c>
      <c r="C718" s="78"/>
      <c r="D718" s="79"/>
      <c r="E718" s="78"/>
      <c r="F718" s="78"/>
      <c r="G718" s="79"/>
      <c r="H718" s="79"/>
      <c r="I718" s="80"/>
      <c r="J718" s="79"/>
      <c r="K718" s="77"/>
      <c r="L718" s="84" t="s">
        <v>9245</v>
      </c>
      <c r="M718" s="77"/>
      <c r="N718" s="77"/>
      <c r="O718" s="77"/>
      <c r="P718" s="77"/>
      <c r="Q718" s="78"/>
      <c r="R718" s="78"/>
      <c r="S718" s="82"/>
      <c r="T718" s="78"/>
      <c r="U718" s="83"/>
    </row>
    <row r="719" spans="1:21" ht="13.9" customHeight="1">
      <c r="A719" s="76">
        <v>4292006</v>
      </c>
      <c r="B719" s="77" t="s">
        <v>1651</v>
      </c>
      <c r="C719" s="78"/>
      <c r="D719" s="79"/>
      <c r="E719" s="78"/>
      <c r="F719" s="78"/>
      <c r="G719" s="79"/>
      <c r="H719" s="79"/>
      <c r="I719" s="80"/>
      <c r="J719" s="79"/>
      <c r="K719" s="77"/>
      <c r="L719" s="81" t="s">
        <v>213</v>
      </c>
      <c r="M719" s="77"/>
      <c r="N719" s="77"/>
      <c r="O719" s="77"/>
      <c r="P719" s="77"/>
      <c r="Q719" s="78"/>
      <c r="R719" s="78"/>
      <c r="S719" s="82"/>
      <c r="T719" s="78"/>
      <c r="U719" s="83"/>
    </row>
    <row r="720" spans="1:21" ht="13.9" customHeight="1">
      <c r="A720" s="76">
        <v>4292014</v>
      </c>
      <c r="B720" s="77" t="s">
        <v>1652</v>
      </c>
      <c r="C720" s="78"/>
      <c r="D720" s="79"/>
      <c r="E720" s="78"/>
      <c r="F720" s="78"/>
      <c r="G720" s="79"/>
      <c r="H720" s="79"/>
      <c r="I720" s="80"/>
      <c r="J720" s="79"/>
      <c r="K720" s="77"/>
      <c r="L720" s="81" t="s">
        <v>9320</v>
      </c>
      <c r="M720" s="77"/>
      <c r="N720" s="77"/>
      <c r="O720" s="77"/>
      <c r="P720" s="77"/>
      <c r="Q720" s="78"/>
      <c r="R720" s="78"/>
      <c r="S720" s="82"/>
      <c r="T720" s="78"/>
      <c r="U720" s="83"/>
    </row>
    <row r="721" spans="1:21" ht="13.9" customHeight="1">
      <c r="A721" s="76">
        <v>4292022</v>
      </c>
      <c r="B721" s="77" t="s">
        <v>1653</v>
      </c>
      <c r="C721" s="78"/>
      <c r="D721" s="79"/>
      <c r="E721" s="78"/>
      <c r="F721" s="78"/>
      <c r="G721" s="79"/>
      <c r="H721" s="79"/>
      <c r="I721" s="80"/>
      <c r="J721" s="79"/>
      <c r="K721" s="77"/>
      <c r="L721" s="84" t="s">
        <v>9321</v>
      </c>
      <c r="M721" s="77"/>
      <c r="N721" s="77"/>
      <c r="O721" s="77"/>
      <c r="P721" s="77"/>
      <c r="Q721" s="78"/>
      <c r="R721" s="78"/>
      <c r="S721" s="82"/>
      <c r="T721" s="78"/>
      <c r="U721" s="83"/>
    </row>
    <row r="722" spans="1:21" ht="13.9" customHeight="1">
      <c r="A722" s="76">
        <v>4292057</v>
      </c>
      <c r="B722" s="77" t="s">
        <v>1654</v>
      </c>
      <c r="C722" s="78"/>
      <c r="D722" s="79"/>
      <c r="E722" s="78"/>
      <c r="F722" s="78"/>
      <c r="G722" s="79"/>
      <c r="H722" s="79"/>
      <c r="I722" s="80"/>
      <c r="J722" s="79"/>
      <c r="K722" s="77"/>
      <c r="L722" s="81" t="s">
        <v>214</v>
      </c>
      <c r="M722" s="77"/>
      <c r="N722" s="77"/>
      <c r="O722" s="77"/>
      <c r="P722" s="77"/>
      <c r="Q722" s="78"/>
      <c r="R722" s="78"/>
      <c r="S722" s="82"/>
      <c r="T722" s="78"/>
      <c r="U722" s="83"/>
    </row>
    <row r="723" spans="1:21" ht="13.9" customHeight="1">
      <c r="A723" s="76">
        <v>4313518</v>
      </c>
      <c r="B723" s="77" t="s">
        <v>1655</v>
      </c>
      <c r="C723" s="78"/>
      <c r="D723" s="79"/>
      <c r="E723" s="78"/>
      <c r="F723" s="78"/>
      <c r="G723" s="79"/>
      <c r="H723" s="79"/>
      <c r="I723" s="80"/>
      <c r="J723" s="79"/>
      <c r="K723" s="77"/>
      <c r="L723" s="81" t="s">
        <v>9322</v>
      </c>
      <c r="M723" s="77"/>
      <c r="N723" s="77"/>
      <c r="O723" s="77"/>
      <c r="P723" s="77"/>
      <c r="Q723" s="78"/>
      <c r="R723" s="78"/>
      <c r="S723" s="82"/>
      <c r="T723" s="78"/>
      <c r="U723" s="83"/>
    </row>
    <row r="724" spans="1:21" ht="13.9" customHeight="1">
      <c r="A724" s="76">
        <v>4313534</v>
      </c>
      <c r="B724" s="77" t="s">
        <v>1656</v>
      </c>
      <c r="C724" s="78"/>
      <c r="D724" s="79"/>
      <c r="E724" s="78"/>
      <c r="F724" s="78"/>
      <c r="G724" s="79"/>
      <c r="H724" s="79"/>
      <c r="I724" s="80"/>
      <c r="J724" s="79"/>
      <c r="K724" s="77"/>
      <c r="L724" s="84" t="s">
        <v>315</v>
      </c>
      <c r="M724" s="77"/>
      <c r="N724" s="77"/>
      <c r="O724" s="77"/>
      <c r="P724" s="77"/>
      <c r="Q724" s="78"/>
      <c r="R724" s="78"/>
      <c r="S724" s="82"/>
      <c r="T724" s="78"/>
      <c r="U724" s="83"/>
    </row>
    <row r="725" spans="1:21" ht="13.9" customHeight="1">
      <c r="A725" s="76">
        <v>4313569</v>
      </c>
      <c r="B725" s="85" t="s">
        <v>1657</v>
      </c>
      <c r="C725" s="78"/>
      <c r="D725" s="79"/>
      <c r="E725" s="78"/>
      <c r="F725" s="78"/>
      <c r="G725" s="86"/>
      <c r="H725" s="79"/>
      <c r="I725" s="79"/>
      <c r="J725" s="78"/>
      <c r="K725" s="77"/>
      <c r="L725" s="84" t="s">
        <v>357</v>
      </c>
      <c r="M725" s="77"/>
      <c r="N725" s="77"/>
      <c r="O725" s="87"/>
      <c r="P725" s="78"/>
      <c r="Q725" s="78"/>
      <c r="R725" s="78"/>
      <c r="S725" s="82"/>
      <c r="T725" s="78"/>
      <c r="U725" s="83"/>
    </row>
    <row r="726" spans="1:21" ht="13.9" customHeight="1">
      <c r="A726" s="76">
        <v>4330935</v>
      </c>
      <c r="B726" s="85" t="s">
        <v>1658</v>
      </c>
      <c r="C726" s="78"/>
      <c r="D726" s="79"/>
      <c r="E726" s="78"/>
      <c r="F726" s="78"/>
      <c r="G726" s="86"/>
      <c r="H726" s="79"/>
      <c r="I726" s="80"/>
      <c r="J726" s="78"/>
      <c r="K726" s="77"/>
      <c r="L726" s="84" t="s">
        <v>315</v>
      </c>
      <c r="M726" s="77"/>
      <c r="N726" s="77"/>
      <c r="O726" s="87"/>
      <c r="P726" s="78"/>
      <c r="Q726" s="78"/>
      <c r="R726" s="78"/>
      <c r="S726" s="82"/>
      <c r="T726" s="78"/>
      <c r="U726" s="83"/>
    </row>
    <row r="727" spans="1:21" ht="13.9" customHeight="1">
      <c r="A727" s="76">
        <v>4330943</v>
      </c>
      <c r="B727" s="77" t="s">
        <v>1659</v>
      </c>
      <c r="C727" s="78"/>
      <c r="D727" s="79"/>
      <c r="E727" s="78"/>
      <c r="F727" s="78"/>
      <c r="G727" s="79"/>
      <c r="H727" s="79"/>
      <c r="I727" s="80"/>
      <c r="J727" s="79"/>
      <c r="K727" s="77"/>
      <c r="L727" s="81" t="s">
        <v>101</v>
      </c>
      <c r="M727" s="77"/>
      <c r="N727" s="77"/>
      <c r="O727" s="77"/>
      <c r="P727" s="77"/>
      <c r="Q727" s="78"/>
      <c r="R727" s="78"/>
      <c r="S727" s="82"/>
      <c r="T727" s="78"/>
      <c r="U727" s="83"/>
    </row>
    <row r="728" spans="1:21" ht="13.9" customHeight="1">
      <c r="A728" s="76">
        <v>4331842</v>
      </c>
      <c r="B728" s="77" t="s">
        <v>1660</v>
      </c>
      <c r="C728" s="78"/>
      <c r="D728" s="79"/>
      <c r="E728" s="78"/>
      <c r="F728" s="78"/>
      <c r="G728" s="79"/>
      <c r="H728" s="79"/>
      <c r="I728" s="80"/>
      <c r="J728" s="79"/>
      <c r="K728" s="77"/>
      <c r="L728" s="84" t="s">
        <v>315</v>
      </c>
      <c r="M728" s="77"/>
      <c r="N728" s="77"/>
      <c r="O728" s="77"/>
      <c r="P728" s="77"/>
      <c r="Q728" s="78"/>
      <c r="R728" s="78"/>
      <c r="S728" s="82"/>
      <c r="T728" s="78"/>
      <c r="U728" s="83"/>
    </row>
    <row r="729" spans="1:21" ht="13.9" customHeight="1">
      <c r="A729" s="76">
        <v>4342267</v>
      </c>
      <c r="B729" s="77" t="s">
        <v>1661</v>
      </c>
      <c r="C729" s="78"/>
      <c r="D729" s="79"/>
      <c r="E729" s="78"/>
      <c r="F729" s="78"/>
      <c r="G729" s="79"/>
      <c r="H729" s="79"/>
      <c r="I729" s="80"/>
      <c r="J729" s="79"/>
      <c r="K729" s="77"/>
      <c r="L729" s="84" t="s">
        <v>9323</v>
      </c>
      <c r="M729" s="77"/>
      <c r="N729" s="77"/>
      <c r="O729" s="77"/>
      <c r="P729" s="77"/>
      <c r="Q729" s="78"/>
      <c r="R729" s="78"/>
      <c r="S729" s="82"/>
      <c r="T729" s="78"/>
      <c r="U729" s="83"/>
    </row>
    <row r="730" spans="1:21" ht="13.9" customHeight="1">
      <c r="A730" s="76">
        <v>4355369</v>
      </c>
      <c r="B730" s="77" t="s">
        <v>1662</v>
      </c>
      <c r="C730" s="78"/>
      <c r="D730" s="79"/>
      <c r="E730" s="78"/>
      <c r="F730" s="78"/>
      <c r="G730" s="79"/>
      <c r="H730" s="79"/>
      <c r="I730" s="80"/>
      <c r="J730" s="79"/>
      <c r="K730" s="77"/>
      <c r="L730" s="84" t="s">
        <v>38</v>
      </c>
      <c r="M730" s="77"/>
      <c r="N730" s="77"/>
      <c r="O730" s="77"/>
      <c r="P730" s="77"/>
      <c r="Q730" s="78"/>
      <c r="R730" s="78"/>
      <c r="S730" s="82"/>
      <c r="T730" s="78"/>
      <c r="U730" s="83"/>
    </row>
    <row r="731" spans="1:21" ht="13.9" customHeight="1">
      <c r="A731" s="76">
        <v>4355385</v>
      </c>
      <c r="B731" s="77" t="s">
        <v>1663</v>
      </c>
      <c r="C731" s="78"/>
      <c r="D731" s="79"/>
      <c r="E731" s="78"/>
      <c r="F731" s="78"/>
      <c r="G731" s="79"/>
      <c r="H731" s="79"/>
      <c r="I731" s="80"/>
      <c r="J731" s="79"/>
      <c r="K731" s="77"/>
      <c r="L731" s="84" t="s">
        <v>9324</v>
      </c>
      <c r="M731" s="77"/>
      <c r="N731" s="77"/>
      <c r="O731" s="77"/>
      <c r="P731" s="77"/>
      <c r="Q731" s="78"/>
      <c r="R731" s="78"/>
      <c r="S731" s="82"/>
      <c r="T731" s="78"/>
      <c r="U731" s="83"/>
    </row>
    <row r="732" spans="1:21" ht="13.9" customHeight="1">
      <c r="A732" s="76">
        <v>4355393</v>
      </c>
      <c r="B732" s="77" t="s">
        <v>1664</v>
      </c>
      <c r="C732" s="78"/>
      <c r="D732" s="79"/>
      <c r="E732" s="78"/>
      <c r="F732" s="78"/>
      <c r="G732" s="79"/>
      <c r="H732" s="79"/>
      <c r="I732" s="80"/>
      <c r="J732" s="79"/>
      <c r="K732" s="77"/>
      <c r="L732" s="84" t="s">
        <v>229</v>
      </c>
      <c r="M732" s="77"/>
      <c r="N732" s="77"/>
      <c r="O732" s="77"/>
      <c r="P732" s="77"/>
      <c r="Q732" s="78"/>
      <c r="R732" s="78"/>
      <c r="S732" s="82"/>
      <c r="T732" s="78"/>
      <c r="U732" s="83"/>
    </row>
    <row r="733" spans="1:21" ht="13.9" customHeight="1">
      <c r="A733" s="76">
        <v>4355407</v>
      </c>
      <c r="B733" s="77" t="s">
        <v>1665</v>
      </c>
      <c r="C733" s="78"/>
      <c r="D733" s="79"/>
      <c r="E733" s="78"/>
      <c r="F733" s="78"/>
      <c r="G733" s="79"/>
      <c r="H733" s="79"/>
      <c r="I733" s="80"/>
      <c r="J733" s="79"/>
      <c r="K733" s="77"/>
      <c r="L733" s="84" t="s">
        <v>315</v>
      </c>
      <c r="M733" s="77"/>
      <c r="N733" s="77"/>
      <c r="O733" s="77"/>
      <c r="P733" s="77"/>
      <c r="Q733" s="78"/>
      <c r="R733" s="78"/>
      <c r="S733" s="82"/>
      <c r="T733" s="78"/>
      <c r="U733" s="83"/>
    </row>
    <row r="734" spans="1:21" ht="13.9" customHeight="1">
      <c r="A734" s="76">
        <v>4355415</v>
      </c>
      <c r="B734" s="77" t="s">
        <v>1666</v>
      </c>
      <c r="C734" s="78"/>
      <c r="D734" s="79"/>
      <c r="E734" s="78"/>
      <c r="F734" s="78"/>
      <c r="G734" s="79"/>
      <c r="H734" s="79"/>
      <c r="I734" s="80"/>
      <c r="J734" s="79"/>
      <c r="K734" s="77"/>
      <c r="L734" s="81" t="s">
        <v>9325</v>
      </c>
      <c r="M734" s="77"/>
      <c r="N734" s="77"/>
      <c r="O734" s="77"/>
      <c r="P734" s="77"/>
      <c r="Q734" s="78"/>
      <c r="R734" s="78"/>
      <c r="S734" s="82"/>
      <c r="T734" s="78"/>
      <c r="U734" s="83"/>
    </row>
    <row r="735" spans="1:21" ht="13.9" customHeight="1">
      <c r="A735" s="76">
        <v>4355423</v>
      </c>
      <c r="B735" s="77" t="s">
        <v>1667</v>
      </c>
      <c r="C735" s="78"/>
      <c r="D735" s="79"/>
      <c r="E735" s="78"/>
      <c r="F735" s="78"/>
      <c r="G735" s="79"/>
      <c r="H735" s="79"/>
      <c r="I735" s="80"/>
      <c r="J735" s="79"/>
      <c r="K735" s="77"/>
      <c r="L735" s="81" t="s">
        <v>362</v>
      </c>
      <c r="M735" s="77"/>
      <c r="N735" s="77"/>
      <c r="O735" s="77"/>
      <c r="P735" s="77"/>
      <c r="Q735" s="78"/>
      <c r="R735" s="78"/>
      <c r="S735" s="82"/>
      <c r="T735" s="78"/>
      <c r="U735" s="83"/>
    </row>
    <row r="736" spans="1:21" ht="13.9" customHeight="1">
      <c r="A736" s="76">
        <v>4367227</v>
      </c>
      <c r="B736" s="77" t="s">
        <v>1668</v>
      </c>
      <c r="C736" s="78"/>
      <c r="D736" s="79"/>
      <c r="E736" s="78"/>
      <c r="F736" s="78"/>
      <c r="G736" s="79"/>
      <c r="H736" s="79"/>
      <c r="I736" s="80"/>
      <c r="J736" s="79"/>
      <c r="K736" s="77"/>
      <c r="L736" s="84" t="s">
        <v>270</v>
      </c>
      <c r="M736" s="77"/>
      <c r="N736" s="77"/>
      <c r="O736" s="77"/>
      <c r="P736" s="77"/>
      <c r="Q736" s="78"/>
      <c r="R736" s="78"/>
      <c r="S736" s="82"/>
      <c r="T736" s="78"/>
      <c r="U736" s="83"/>
    </row>
    <row r="737" spans="1:21" ht="13.9" customHeight="1">
      <c r="A737" s="76">
        <v>4376935</v>
      </c>
      <c r="B737" s="77" t="s">
        <v>1669</v>
      </c>
      <c r="C737" s="78"/>
      <c r="D737" s="79"/>
      <c r="E737" s="78"/>
      <c r="F737" s="78"/>
      <c r="G737" s="79"/>
      <c r="H737" s="79"/>
      <c r="I737" s="80"/>
      <c r="J737" s="79"/>
      <c r="K737" s="77"/>
      <c r="L737" s="81" t="s">
        <v>390</v>
      </c>
      <c r="M737" s="77"/>
      <c r="N737" s="77"/>
      <c r="O737" s="77"/>
      <c r="P737" s="77"/>
      <c r="Q737" s="78"/>
      <c r="R737" s="78"/>
      <c r="S737" s="82"/>
      <c r="T737" s="78"/>
      <c r="U737" s="83"/>
    </row>
    <row r="738" spans="1:21" ht="13.9" customHeight="1">
      <c r="A738" s="76">
        <v>4376978</v>
      </c>
      <c r="B738" s="77" t="s">
        <v>1670</v>
      </c>
      <c r="C738" s="78"/>
      <c r="D738" s="79"/>
      <c r="E738" s="78"/>
      <c r="F738" s="78"/>
      <c r="G738" s="79"/>
      <c r="H738" s="79"/>
      <c r="I738" s="80"/>
      <c r="J738" s="79"/>
      <c r="K738" s="77"/>
      <c r="L738" s="81" t="s">
        <v>101</v>
      </c>
      <c r="M738" s="77"/>
      <c r="N738" s="77"/>
      <c r="O738" s="77"/>
      <c r="P738" s="77"/>
      <c r="Q738" s="78"/>
      <c r="R738" s="78"/>
      <c r="S738" s="82"/>
      <c r="T738" s="78"/>
      <c r="U738" s="83"/>
    </row>
    <row r="739" spans="1:21" ht="13.9" customHeight="1">
      <c r="A739" s="76">
        <v>4376994</v>
      </c>
      <c r="B739" s="77" t="s">
        <v>1671</v>
      </c>
      <c r="C739" s="78"/>
      <c r="D739" s="79"/>
      <c r="E739" s="78"/>
      <c r="F739" s="78"/>
      <c r="G739" s="79"/>
      <c r="H739" s="79"/>
      <c r="I739" s="80"/>
      <c r="J739" s="79"/>
      <c r="K739" s="77"/>
      <c r="L739" s="81" t="s">
        <v>362</v>
      </c>
      <c r="M739" s="77"/>
      <c r="N739" s="77"/>
      <c r="O739" s="77"/>
      <c r="P739" s="77"/>
      <c r="Q739" s="78"/>
      <c r="R739" s="78"/>
      <c r="S739" s="82"/>
      <c r="T739" s="78"/>
      <c r="U739" s="83"/>
    </row>
    <row r="740" spans="1:21" ht="13.9" customHeight="1">
      <c r="A740" s="76">
        <v>4377001</v>
      </c>
      <c r="B740" s="77" t="s">
        <v>1672</v>
      </c>
      <c r="C740" s="78"/>
      <c r="D740" s="79"/>
      <c r="E740" s="78"/>
      <c r="F740" s="78"/>
      <c r="G740" s="79"/>
      <c r="H740" s="79"/>
      <c r="I740" s="80"/>
      <c r="J740" s="79"/>
      <c r="K740" s="77"/>
      <c r="L740" s="81" t="s">
        <v>266</v>
      </c>
      <c r="M740" s="77"/>
      <c r="N740" s="77"/>
      <c r="O740" s="77"/>
      <c r="P740" s="77"/>
      <c r="Q740" s="78"/>
      <c r="R740" s="78"/>
      <c r="S740" s="82"/>
      <c r="T740" s="78"/>
      <c r="U740" s="83"/>
    </row>
    <row r="741" spans="1:21" ht="13.9" customHeight="1">
      <c r="A741" s="76">
        <v>4377028</v>
      </c>
      <c r="B741" s="77" t="s">
        <v>1673</v>
      </c>
      <c r="C741" s="78"/>
      <c r="D741" s="79"/>
      <c r="E741" s="78"/>
      <c r="F741" s="78"/>
      <c r="G741" s="79"/>
      <c r="H741" s="79"/>
      <c r="I741" s="80"/>
      <c r="J741" s="79"/>
      <c r="K741" s="77"/>
      <c r="L741" s="81" t="s">
        <v>9245</v>
      </c>
      <c r="M741" s="77"/>
      <c r="N741" s="77"/>
      <c r="O741" s="77"/>
      <c r="P741" s="77"/>
      <c r="Q741" s="78"/>
      <c r="R741" s="78"/>
      <c r="S741" s="82"/>
      <c r="T741" s="78"/>
      <c r="U741" s="83"/>
    </row>
    <row r="742" spans="1:21" ht="13.9" customHeight="1">
      <c r="A742" s="76">
        <v>4377052</v>
      </c>
      <c r="B742" s="77" t="s">
        <v>1674</v>
      </c>
      <c r="C742" s="78"/>
      <c r="D742" s="79"/>
      <c r="E742" s="78"/>
      <c r="F742" s="78"/>
      <c r="G742" s="79"/>
      <c r="H742" s="79"/>
      <c r="I742" s="80"/>
      <c r="J742" s="79"/>
      <c r="K742" s="77"/>
      <c r="L742" s="81" t="s">
        <v>355</v>
      </c>
      <c r="M742" s="77"/>
      <c r="N742" s="77"/>
      <c r="O742" s="77"/>
      <c r="P742" s="77"/>
      <c r="Q742" s="78"/>
      <c r="R742" s="78"/>
      <c r="S742" s="82"/>
      <c r="T742" s="78"/>
      <c r="U742" s="83"/>
    </row>
    <row r="743" spans="1:21" ht="13.9" customHeight="1">
      <c r="A743" s="76">
        <v>4377079</v>
      </c>
      <c r="B743" s="85" t="s">
        <v>1675</v>
      </c>
      <c r="C743" s="78"/>
      <c r="D743" s="79"/>
      <c r="E743" s="78"/>
      <c r="F743" s="78"/>
      <c r="G743" s="86"/>
      <c r="H743" s="79"/>
      <c r="I743" s="79"/>
      <c r="J743" s="78"/>
      <c r="K743" s="77"/>
      <c r="L743" s="84" t="s">
        <v>355</v>
      </c>
      <c r="M743" s="77"/>
      <c r="N743" s="77"/>
      <c r="O743" s="87"/>
      <c r="P743" s="78"/>
      <c r="Q743" s="78"/>
      <c r="R743" s="78"/>
      <c r="S743" s="82"/>
      <c r="T743" s="78"/>
      <c r="U743" s="83"/>
    </row>
    <row r="744" spans="1:21" ht="13.9" customHeight="1">
      <c r="A744" s="76">
        <v>4378318</v>
      </c>
      <c r="B744" s="77" t="s">
        <v>1676</v>
      </c>
      <c r="C744" s="78"/>
      <c r="D744" s="79"/>
      <c r="E744" s="78"/>
      <c r="F744" s="78"/>
      <c r="G744" s="79"/>
      <c r="H744" s="79"/>
      <c r="I744" s="80"/>
      <c r="J744" s="79"/>
      <c r="K744" s="77"/>
      <c r="L744" s="81" t="s">
        <v>214</v>
      </c>
      <c r="M744" s="77"/>
      <c r="N744" s="77"/>
      <c r="O744" s="77"/>
      <c r="P744" s="77"/>
      <c r="Q744" s="78"/>
      <c r="R744" s="78"/>
      <c r="S744" s="82"/>
      <c r="T744" s="78"/>
      <c r="U744" s="83"/>
    </row>
    <row r="745" spans="1:21" ht="13.9" customHeight="1">
      <c r="A745" s="76">
        <v>4396359</v>
      </c>
      <c r="B745" s="77" t="s">
        <v>1677</v>
      </c>
      <c r="C745" s="78"/>
      <c r="D745" s="79"/>
      <c r="E745" s="78"/>
      <c r="F745" s="78"/>
      <c r="G745" s="79"/>
      <c r="H745" s="79"/>
      <c r="I745" s="80"/>
      <c r="J745" s="79"/>
      <c r="K745" s="77"/>
      <c r="L745" s="81" t="s">
        <v>388</v>
      </c>
      <c r="M745" s="77"/>
      <c r="N745" s="77"/>
      <c r="O745" s="77"/>
      <c r="P745" s="77"/>
      <c r="Q745" s="78"/>
      <c r="R745" s="78"/>
      <c r="S745" s="82"/>
      <c r="T745" s="78"/>
      <c r="U745" s="83"/>
    </row>
    <row r="746" spans="1:21" ht="13.9" customHeight="1">
      <c r="A746" s="76">
        <v>4400364</v>
      </c>
      <c r="B746" s="77" t="s">
        <v>1678</v>
      </c>
      <c r="C746" s="78"/>
      <c r="D746" s="79"/>
      <c r="E746" s="78"/>
      <c r="F746" s="78"/>
      <c r="G746" s="79"/>
      <c r="H746" s="79"/>
      <c r="I746" s="80"/>
      <c r="J746" s="79"/>
      <c r="K746" s="77"/>
      <c r="L746" s="81" t="s">
        <v>274</v>
      </c>
      <c r="M746" s="77"/>
      <c r="N746" s="77"/>
      <c r="O746" s="77"/>
      <c r="P746" s="77"/>
      <c r="Q746" s="78"/>
      <c r="R746" s="78"/>
      <c r="S746" s="82"/>
      <c r="T746" s="78"/>
      <c r="U746" s="83"/>
    </row>
    <row r="747" spans="1:21" ht="13.9" customHeight="1">
      <c r="A747" s="76">
        <v>4404491</v>
      </c>
      <c r="B747" s="77" t="s">
        <v>1679</v>
      </c>
      <c r="C747" s="78"/>
      <c r="D747" s="79"/>
      <c r="E747" s="78"/>
      <c r="F747" s="78"/>
      <c r="G747" s="79"/>
      <c r="H747" s="79"/>
      <c r="I747" s="80"/>
      <c r="J747" s="79"/>
      <c r="K747" s="77"/>
      <c r="L747" s="84" t="s">
        <v>315</v>
      </c>
      <c r="M747" s="77"/>
      <c r="N747" s="77"/>
      <c r="O747" s="77"/>
      <c r="P747" s="77"/>
      <c r="Q747" s="78"/>
      <c r="R747" s="78"/>
      <c r="S747" s="82"/>
      <c r="T747" s="78"/>
      <c r="U747" s="83"/>
    </row>
    <row r="748" spans="1:21" ht="13.9" customHeight="1">
      <c r="A748" s="76">
        <v>4404505</v>
      </c>
      <c r="B748" s="77" t="s">
        <v>1680</v>
      </c>
      <c r="C748" s="78"/>
      <c r="D748" s="79"/>
      <c r="E748" s="78"/>
      <c r="F748" s="78"/>
      <c r="G748" s="79"/>
      <c r="H748" s="79"/>
      <c r="I748" s="80"/>
      <c r="J748" s="79"/>
      <c r="K748" s="77"/>
      <c r="L748" s="81" t="s">
        <v>355</v>
      </c>
      <c r="M748" s="77"/>
      <c r="N748" s="77"/>
      <c r="O748" s="77"/>
      <c r="P748" s="77"/>
      <c r="Q748" s="78"/>
      <c r="R748" s="78"/>
      <c r="S748" s="82"/>
      <c r="T748" s="78"/>
      <c r="U748" s="83"/>
    </row>
    <row r="749" spans="1:21" ht="13.9" customHeight="1">
      <c r="A749" s="76">
        <v>4404513</v>
      </c>
      <c r="B749" s="77" t="s">
        <v>1681</v>
      </c>
      <c r="C749" s="78"/>
      <c r="D749" s="79"/>
      <c r="E749" s="78"/>
      <c r="F749" s="78"/>
      <c r="G749" s="79"/>
      <c r="H749" s="79"/>
      <c r="I749" s="80"/>
      <c r="J749" s="79"/>
      <c r="K749" s="77"/>
      <c r="L749" s="81" t="s">
        <v>195</v>
      </c>
      <c r="M749" s="77"/>
      <c r="N749" s="77"/>
      <c r="O749" s="77"/>
      <c r="P749" s="77"/>
      <c r="Q749" s="78"/>
      <c r="R749" s="78"/>
      <c r="S749" s="82"/>
      <c r="T749" s="78"/>
      <c r="U749" s="83"/>
    </row>
    <row r="750" spans="1:21" ht="13.9" customHeight="1">
      <c r="A750" s="76">
        <v>4404564</v>
      </c>
      <c r="B750" s="77" t="s">
        <v>1682</v>
      </c>
      <c r="C750" s="78"/>
      <c r="D750" s="79"/>
      <c r="E750" s="78"/>
      <c r="F750" s="78"/>
      <c r="G750" s="79"/>
      <c r="H750" s="79"/>
      <c r="I750" s="80"/>
      <c r="J750" s="79"/>
      <c r="K750" s="77"/>
      <c r="L750" s="84" t="s">
        <v>9294</v>
      </c>
      <c r="M750" s="77"/>
      <c r="N750" s="77"/>
      <c r="O750" s="77"/>
      <c r="P750" s="77"/>
      <c r="Q750" s="78"/>
      <c r="R750" s="78"/>
      <c r="S750" s="82"/>
      <c r="T750" s="78"/>
      <c r="U750" s="83"/>
    </row>
    <row r="751" spans="1:21" ht="13.9" customHeight="1">
      <c r="A751" s="76">
        <v>4405579</v>
      </c>
      <c r="B751" s="77" t="s">
        <v>1683</v>
      </c>
      <c r="C751" s="78"/>
      <c r="D751" s="79"/>
      <c r="E751" s="78"/>
      <c r="F751" s="78"/>
      <c r="G751" s="79"/>
      <c r="H751" s="79"/>
      <c r="I751" s="80"/>
      <c r="J751" s="79"/>
      <c r="K751" s="77"/>
      <c r="L751" s="84" t="s">
        <v>362</v>
      </c>
      <c r="M751" s="77"/>
      <c r="N751" s="77"/>
      <c r="O751" s="77"/>
      <c r="P751" s="77"/>
      <c r="Q751" s="78"/>
      <c r="R751" s="78"/>
      <c r="S751" s="82"/>
      <c r="T751" s="78"/>
      <c r="U751" s="83"/>
    </row>
    <row r="752" spans="1:21" ht="13.9" customHeight="1">
      <c r="A752" s="76">
        <v>4413911</v>
      </c>
      <c r="B752" s="77" t="s">
        <v>1684</v>
      </c>
      <c r="C752" s="78"/>
      <c r="D752" s="79"/>
      <c r="E752" s="78"/>
      <c r="F752" s="78"/>
      <c r="G752" s="79"/>
      <c r="H752" s="79"/>
      <c r="I752" s="80"/>
      <c r="J752" s="79"/>
      <c r="K752" s="77"/>
      <c r="L752" s="81" t="s">
        <v>9284</v>
      </c>
      <c r="M752" s="77"/>
      <c r="N752" s="77"/>
      <c r="O752" s="77"/>
      <c r="P752" s="77"/>
      <c r="Q752" s="78"/>
      <c r="R752" s="78"/>
      <c r="S752" s="82"/>
      <c r="T752" s="78"/>
      <c r="U752" s="83"/>
    </row>
    <row r="753" spans="1:21" ht="13.9" customHeight="1">
      <c r="A753" s="76">
        <v>4413938</v>
      </c>
      <c r="B753" s="77" t="s">
        <v>1685</v>
      </c>
      <c r="C753" s="78"/>
      <c r="D753" s="79"/>
      <c r="E753" s="78"/>
      <c r="F753" s="78"/>
      <c r="G753" s="79"/>
      <c r="H753" s="79"/>
      <c r="I753" s="80"/>
      <c r="J753" s="79"/>
      <c r="K753" s="77"/>
      <c r="L753" s="81" t="s">
        <v>122</v>
      </c>
      <c r="M753" s="77"/>
      <c r="N753" s="77"/>
      <c r="O753" s="77"/>
      <c r="P753" s="77"/>
      <c r="Q753" s="78"/>
      <c r="R753" s="78"/>
      <c r="S753" s="82"/>
      <c r="T753" s="78"/>
      <c r="U753" s="83"/>
    </row>
    <row r="754" spans="1:21" ht="13.9" customHeight="1">
      <c r="A754" s="76">
        <v>4413962</v>
      </c>
      <c r="B754" s="77" t="s">
        <v>1686</v>
      </c>
      <c r="C754" s="78"/>
      <c r="D754" s="79"/>
      <c r="E754" s="78"/>
      <c r="F754" s="78"/>
      <c r="G754" s="79"/>
      <c r="H754" s="79"/>
      <c r="I754" s="80"/>
      <c r="J754" s="79"/>
      <c r="K754" s="77"/>
      <c r="L754" s="81" t="s">
        <v>270</v>
      </c>
      <c r="M754" s="77"/>
      <c r="N754" s="77"/>
      <c r="O754" s="77"/>
      <c r="P754" s="77"/>
      <c r="Q754" s="78"/>
      <c r="R754" s="78"/>
      <c r="S754" s="82"/>
      <c r="T754" s="78"/>
      <c r="U754" s="83"/>
    </row>
    <row r="755" spans="1:21" ht="13.9" customHeight="1">
      <c r="A755" s="76">
        <v>4413989</v>
      </c>
      <c r="B755" s="77" t="s">
        <v>1687</v>
      </c>
      <c r="C755" s="78"/>
      <c r="D755" s="79"/>
      <c r="E755" s="78"/>
      <c r="F755" s="78"/>
      <c r="G755" s="79"/>
      <c r="H755" s="79"/>
      <c r="I755" s="80"/>
      <c r="J755" s="79"/>
      <c r="K755" s="77"/>
      <c r="L755" s="84" t="s">
        <v>9245</v>
      </c>
      <c r="M755" s="77"/>
      <c r="N755" s="77"/>
      <c r="O755" s="77"/>
      <c r="P755" s="77"/>
      <c r="Q755" s="78"/>
      <c r="R755" s="78"/>
      <c r="S755" s="82"/>
      <c r="T755" s="78"/>
      <c r="U755" s="83"/>
    </row>
    <row r="756" spans="1:21" ht="13.9" customHeight="1">
      <c r="A756" s="76">
        <v>4414047</v>
      </c>
      <c r="B756" s="77" t="s">
        <v>1688</v>
      </c>
      <c r="C756" s="78"/>
      <c r="D756" s="79"/>
      <c r="E756" s="78"/>
      <c r="F756" s="78"/>
      <c r="G756" s="79"/>
      <c r="H756" s="79"/>
      <c r="I756" s="80"/>
      <c r="J756" s="79"/>
      <c r="K756" s="77"/>
      <c r="L756" s="81" t="s">
        <v>9326</v>
      </c>
      <c r="M756" s="77"/>
      <c r="N756" s="77"/>
      <c r="O756" s="77"/>
      <c r="P756" s="77"/>
      <c r="Q756" s="78"/>
      <c r="R756" s="78"/>
      <c r="S756" s="82"/>
      <c r="T756" s="78"/>
      <c r="U756" s="83"/>
    </row>
    <row r="757" spans="1:21" ht="13.9" customHeight="1">
      <c r="A757" s="76">
        <v>4414063</v>
      </c>
      <c r="B757" s="77" t="s">
        <v>1689</v>
      </c>
      <c r="C757" s="78"/>
      <c r="D757" s="79"/>
      <c r="E757" s="78"/>
      <c r="F757" s="78"/>
      <c r="G757" s="79"/>
      <c r="H757" s="79"/>
      <c r="I757" s="80"/>
      <c r="J757" s="79"/>
      <c r="K757" s="77"/>
      <c r="L757" s="84" t="s">
        <v>177</v>
      </c>
      <c r="M757" s="77"/>
      <c r="N757" s="77"/>
      <c r="O757" s="77"/>
      <c r="P757" s="77"/>
      <c r="Q757" s="78"/>
      <c r="R757" s="78"/>
      <c r="S757" s="82"/>
      <c r="T757" s="78"/>
      <c r="U757" s="83"/>
    </row>
    <row r="758" spans="1:21" ht="13.9" customHeight="1">
      <c r="A758" s="76">
        <v>4418964</v>
      </c>
      <c r="B758" s="77" t="s">
        <v>1690</v>
      </c>
      <c r="C758" s="78"/>
      <c r="D758" s="79"/>
      <c r="E758" s="78"/>
      <c r="F758" s="78"/>
      <c r="G758" s="79"/>
      <c r="H758" s="79"/>
      <c r="I758" s="80"/>
      <c r="J758" s="79"/>
      <c r="K758" s="77"/>
      <c r="L758" s="84" t="s">
        <v>362</v>
      </c>
      <c r="M758" s="77"/>
      <c r="N758" s="77"/>
      <c r="O758" s="77"/>
      <c r="P758" s="77"/>
      <c r="Q758" s="78"/>
      <c r="R758" s="78"/>
      <c r="S758" s="82"/>
      <c r="T758" s="78"/>
      <c r="U758" s="83"/>
    </row>
    <row r="759" spans="1:21" ht="13.9" customHeight="1">
      <c r="A759" s="76">
        <v>4433114</v>
      </c>
      <c r="B759" s="77" t="s">
        <v>1691</v>
      </c>
      <c r="C759" s="78"/>
      <c r="D759" s="79"/>
      <c r="E759" s="78"/>
      <c r="F759" s="78"/>
      <c r="G759" s="79"/>
      <c r="H759" s="79"/>
      <c r="I759" s="80"/>
      <c r="J759" s="79"/>
      <c r="K759" s="77"/>
      <c r="L759" s="81" t="s">
        <v>9305</v>
      </c>
      <c r="M759" s="77"/>
      <c r="N759" s="77"/>
      <c r="O759" s="77"/>
      <c r="P759" s="77"/>
      <c r="Q759" s="78"/>
      <c r="R759" s="78"/>
      <c r="S759" s="82"/>
      <c r="T759" s="78"/>
      <c r="U759" s="83"/>
    </row>
    <row r="760" spans="1:21" ht="13.9" customHeight="1">
      <c r="A760" s="76">
        <v>4448502</v>
      </c>
      <c r="B760" s="77" t="s">
        <v>1692</v>
      </c>
      <c r="C760" s="78"/>
      <c r="D760" s="79"/>
      <c r="E760" s="78"/>
      <c r="F760" s="78"/>
      <c r="G760" s="79"/>
      <c r="H760" s="79"/>
      <c r="I760" s="80"/>
      <c r="J760" s="79"/>
      <c r="K760" s="77"/>
      <c r="L760" s="81" t="s">
        <v>315</v>
      </c>
      <c r="M760" s="77"/>
      <c r="N760" s="77"/>
      <c r="O760" s="77"/>
      <c r="P760" s="77"/>
      <c r="Q760" s="78"/>
      <c r="R760" s="78"/>
      <c r="S760" s="82"/>
      <c r="T760" s="78"/>
      <c r="U760" s="83"/>
    </row>
    <row r="761" spans="1:21" ht="13.9" customHeight="1">
      <c r="A761" s="76">
        <v>4448529</v>
      </c>
      <c r="B761" s="77" t="s">
        <v>1693</v>
      </c>
      <c r="C761" s="78"/>
      <c r="D761" s="79"/>
      <c r="E761" s="78"/>
      <c r="F761" s="78"/>
      <c r="G761" s="79"/>
      <c r="H761" s="79"/>
      <c r="I761" s="80"/>
      <c r="J761" s="79"/>
      <c r="K761" s="77"/>
      <c r="L761" s="84" t="s">
        <v>214</v>
      </c>
      <c r="M761" s="77"/>
      <c r="N761" s="77"/>
      <c r="O761" s="77"/>
      <c r="P761" s="77"/>
      <c r="Q761" s="78"/>
      <c r="R761" s="78"/>
      <c r="S761" s="82"/>
      <c r="T761" s="78"/>
      <c r="U761" s="83"/>
    </row>
    <row r="762" spans="1:21" ht="13.9" customHeight="1">
      <c r="A762" s="76">
        <v>4448537</v>
      </c>
      <c r="B762" s="77" t="s">
        <v>1694</v>
      </c>
      <c r="C762" s="78"/>
      <c r="D762" s="79"/>
      <c r="E762" s="78"/>
      <c r="F762" s="78"/>
      <c r="G762" s="79"/>
      <c r="H762" s="79"/>
      <c r="I762" s="80"/>
      <c r="J762" s="79"/>
      <c r="K762" s="77"/>
      <c r="L762" s="81" t="s">
        <v>378</v>
      </c>
      <c r="M762" s="77"/>
      <c r="N762" s="77"/>
      <c r="O762" s="77"/>
      <c r="P762" s="77"/>
      <c r="Q762" s="78"/>
      <c r="R762" s="78"/>
      <c r="S762" s="82"/>
      <c r="T762" s="78"/>
      <c r="U762" s="83"/>
    </row>
    <row r="763" spans="1:21" ht="13.9" customHeight="1">
      <c r="A763" s="76">
        <v>4448588</v>
      </c>
      <c r="B763" s="85" t="s">
        <v>1695</v>
      </c>
      <c r="C763" s="78"/>
      <c r="D763" s="79"/>
      <c r="E763" s="78"/>
      <c r="F763" s="78"/>
      <c r="G763" s="86"/>
      <c r="H763" s="79"/>
      <c r="I763" s="79"/>
      <c r="J763" s="78"/>
      <c r="K763" s="77"/>
      <c r="L763" s="84" t="s">
        <v>9327</v>
      </c>
      <c r="M763" s="77"/>
      <c r="N763" s="77"/>
      <c r="O763" s="87"/>
      <c r="P763" s="78"/>
      <c r="Q763" s="78"/>
      <c r="R763" s="78"/>
      <c r="S763" s="82"/>
      <c r="T763" s="78"/>
      <c r="U763" s="83"/>
    </row>
    <row r="764" spans="1:21" ht="13.9" customHeight="1">
      <c r="A764" s="76">
        <v>4448596</v>
      </c>
      <c r="B764" s="85" t="s">
        <v>1696</v>
      </c>
      <c r="C764" s="78"/>
      <c r="D764" s="79"/>
      <c r="E764" s="78"/>
      <c r="F764" s="78"/>
      <c r="G764" s="78"/>
      <c r="H764" s="79"/>
      <c r="I764" s="80"/>
      <c r="J764" s="78"/>
      <c r="K764" s="77"/>
      <c r="L764" s="84" t="s">
        <v>355</v>
      </c>
      <c r="M764" s="77"/>
      <c r="N764" s="77"/>
      <c r="O764" s="87"/>
      <c r="P764" s="78"/>
      <c r="Q764" s="78"/>
      <c r="R764" s="78"/>
      <c r="S764" s="82"/>
      <c r="T764" s="78"/>
      <c r="U764" s="83"/>
    </row>
    <row r="765" spans="1:21" ht="13.9" customHeight="1">
      <c r="A765" s="76">
        <v>4448618</v>
      </c>
      <c r="B765" s="85" t="s">
        <v>1697</v>
      </c>
      <c r="C765" s="78"/>
      <c r="D765" s="79"/>
      <c r="E765" s="78"/>
      <c r="F765" s="78"/>
      <c r="G765" s="86"/>
      <c r="H765" s="79"/>
      <c r="I765" s="79"/>
      <c r="J765" s="78"/>
      <c r="K765" s="77"/>
      <c r="L765" s="84" t="s">
        <v>9225</v>
      </c>
      <c r="M765" s="77"/>
      <c r="N765" s="77"/>
      <c r="O765" s="87"/>
      <c r="P765" s="78"/>
      <c r="Q765" s="78"/>
      <c r="R765" s="78"/>
      <c r="S765" s="82"/>
      <c r="T765" s="78"/>
      <c r="U765" s="83"/>
    </row>
    <row r="766" spans="1:21" ht="13.9" customHeight="1">
      <c r="A766" s="76">
        <v>4448626</v>
      </c>
      <c r="B766" s="77" t="s">
        <v>1698</v>
      </c>
      <c r="C766" s="78"/>
      <c r="D766" s="79"/>
      <c r="E766" s="78"/>
      <c r="F766" s="78"/>
      <c r="G766" s="79"/>
      <c r="H766" s="79"/>
      <c r="I766" s="80"/>
      <c r="J766" s="79"/>
      <c r="K766" s="77"/>
      <c r="L766" s="81" t="s">
        <v>9328</v>
      </c>
      <c r="M766" s="77"/>
      <c r="N766" s="77"/>
      <c r="O766" s="77"/>
      <c r="P766" s="77"/>
      <c r="Q766" s="78"/>
      <c r="R766" s="78"/>
      <c r="S766" s="82"/>
      <c r="T766" s="78"/>
      <c r="U766" s="83"/>
    </row>
    <row r="767" spans="1:21" ht="13.9" customHeight="1">
      <c r="A767" s="76">
        <v>4448642</v>
      </c>
      <c r="B767" s="77" t="s">
        <v>1699</v>
      </c>
      <c r="C767" s="78"/>
      <c r="D767" s="79"/>
      <c r="E767" s="78"/>
      <c r="F767" s="78"/>
      <c r="G767" s="79"/>
      <c r="H767" s="79"/>
      <c r="I767" s="80"/>
      <c r="J767" s="79"/>
      <c r="K767" s="77"/>
      <c r="L767" s="81" t="s">
        <v>9238</v>
      </c>
      <c r="M767" s="77"/>
      <c r="N767" s="77"/>
      <c r="O767" s="77"/>
      <c r="P767" s="77"/>
      <c r="Q767" s="78"/>
      <c r="R767" s="78"/>
      <c r="S767" s="82"/>
      <c r="T767" s="78"/>
      <c r="U767" s="83"/>
    </row>
    <row r="768" spans="1:21" ht="13.9" customHeight="1">
      <c r="A768" s="76">
        <v>4448677</v>
      </c>
      <c r="B768" s="77" t="s">
        <v>1700</v>
      </c>
      <c r="C768" s="78"/>
      <c r="D768" s="79"/>
      <c r="E768" s="78"/>
      <c r="F768" s="78"/>
      <c r="G768" s="79"/>
      <c r="H768" s="79"/>
      <c r="I768" s="80"/>
      <c r="J768" s="79"/>
      <c r="K768" s="77"/>
      <c r="L768" s="84" t="s">
        <v>357</v>
      </c>
      <c r="M768" s="77"/>
      <c r="N768" s="77"/>
      <c r="O768" s="77"/>
      <c r="P768" s="77"/>
      <c r="Q768" s="78"/>
      <c r="R768" s="78"/>
      <c r="S768" s="82"/>
      <c r="T768" s="78"/>
      <c r="U768" s="83"/>
    </row>
    <row r="769" spans="1:21" ht="13.9" customHeight="1">
      <c r="A769" s="76">
        <v>4456335</v>
      </c>
      <c r="B769" s="77" t="s">
        <v>1701</v>
      </c>
      <c r="C769" s="78"/>
      <c r="D769" s="79"/>
      <c r="E769" s="78"/>
      <c r="F769" s="78"/>
      <c r="G769" s="79"/>
      <c r="H769" s="79"/>
      <c r="I769" s="80"/>
      <c r="J769" s="79"/>
      <c r="K769" s="77"/>
      <c r="L769" s="84" t="s">
        <v>9300</v>
      </c>
      <c r="M769" s="77"/>
      <c r="N769" s="77"/>
      <c r="O769" s="77"/>
      <c r="P769" s="77"/>
      <c r="Q769" s="78"/>
      <c r="R769" s="78"/>
      <c r="S769" s="82"/>
      <c r="T769" s="78"/>
      <c r="U769" s="83"/>
    </row>
    <row r="770" spans="1:21" ht="13.9" customHeight="1">
      <c r="A770" s="76">
        <v>4456343</v>
      </c>
      <c r="B770" s="77" t="s">
        <v>1702</v>
      </c>
      <c r="C770" s="78"/>
      <c r="D770" s="79"/>
      <c r="E770" s="78"/>
      <c r="F770" s="78"/>
      <c r="G770" s="79"/>
      <c r="H770" s="79"/>
      <c r="I770" s="80"/>
      <c r="J770" s="79"/>
      <c r="K770" s="77"/>
      <c r="L770" s="84" t="s">
        <v>9329</v>
      </c>
      <c r="M770" s="77"/>
      <c r="N770" s="77"/>
      <c r="O770" s="77"/>
      <c r="P770" s="77"/>
      <c r="Q770" s="78"/>
      <c r="R770" s="78"/>
      <c r="S770" s="82"/>
      <c r="T770" s="78"/>
      <c r="U770" s="83"/>
    </row>
    <row r="771" spans="1:21" ht="13.9" customHeight="1">
      <c r="A771" s="76">
        <v>4456351</v>
      </c>
      <c r="B771" s="85" t="s">
        <v>1703</v>
      </c>
      <c r="C771" s="78"/>
      <c r="D771" s="79"/>
      <c r="E771" s="78"/>
      <c r="F771" s="78"/>
      <c r="G771" s="86"/>
      <c r="H771" s="79"/>
      <c r="I771" s="79"/>
      <c r="J771" s="78"/>
      <c r="K771" s="77"/>
      <c r="L771" s="84" t="s">
        <v>101</v>
      </c>
      <c r="M771" s="77"/>
      <c r="N771" s="77"/>
      <c r="O771" s="87"/>
      <c r="P771" s="78"/>
      <c r="Q771" s="78"/>
      <c r="R771" s="78"/>
      <c r="S771" s="82"/>
      <c r="T771" s="78"/>
      <c r="U771" s="83"/>
    </row>
    <row r="772" spans="1:21" ht="13.9" customHeight="1">
      <c r="A772" s="76">
        <v>4488385</v>
      </c>
      <c r="B772" s="77" t="s">
        <v>1704</v>
      </c>
      <c r="C772" s="78"/>
      <c r="D772" s="79"/>
      <c r="E772" s="78"/>
      <c r="F772" s="78"/>
      <c r="G772" s="79"/>
      <c r="H772" s="79"/>
      <c r="I772" s="80"/>
      <c r="J772" s="79"/>
      <c r="K772" s="77"/>
      <c r="L772" s="84" t="s">
        <v>362</v>
      </c>
      <c r="M772" s="77"/>
      <c r="N772" s="77"/>
      <c r="O772" s="77"/>
      <c r="P772" s="77"/>
      <c r="Q772" s="78"/>
      <c r="R772" s="78"/>
      <c r="S772" s="82"/>
      <c r="T772" s="78"/>
      <c r="U772" s="83"/>
    </row>
    <row r="773" spans="1:21" ht="13.9" customHeight="1">
      <c r="A773" s="76">
        <v>4488393</v>
      </c>
      <c r="B773" s="77" t="s">
        <v>1705</v>
      </c>
      <c r="C773" s="78"/>
      <c r="D773" s="79"/>
      <c r="E773" s="78"/>
      <c r="F773" s="78"/>
      <c r="G773" s="79"/>
      <c r="H773" s="79"/>
      <c r="I773" s="80"/>
      <c r="J773" s="79"/>
      <c r="K773" s="77"/>
      <c r="L773" s="84" t="s">
        <v>355</v>
      </c>
      <c r="M773" s="77"/>
      <c r="N773" s="77"/>
      <c r="O773" s="77"/>
      <c r="P773" s="77"/>
      <c r="Q773" s="78"/>
      <c r="R773" s="78"/>
      <c r="S773" s="82"/>
      <c r="T773" s="78"/>
      <c r="U773" s="83"/>
    </row>
    <row r="774" spans="1:21" ht="13.9" customHeight="1">
      <c r="A774" s="76">
        <v>4488407</v>
      </c>
      <c r="B774" s="77" t="s">
        <v>1706</v>
      </c>
      <c r="C774" s="78"/>
      <c r="D774" s="79"/>
      <c r="E774" s="78"/>
      <c r="F774" s="78"/>
      <c r="G774" s="79"/>
      <c r="H774" s="79"/>
      <c r="I774" s="80"/>
      <c r="J774" s="79"/>
      <c r="K774" s="77"/>
      <c r="L774" s="84" t="s">
        <v>315</v>
      </c>
      <c r="M774" s="77"/>
      <c r="N774" s="77"/>
      <c r="O774" s="77"/>
      <c r="P774" s="77"/>
      <c r="Q774" s="78"/>
      <c r="R774" s="78"/>
      <c r="S774" s="82"/>
      <c r="T774" s="78"/>
      <c r="U774" s="83"/>
    </row>
    <row r="775" spans="1:21" ht="13.9" customHeight="1">
      <c r="A775" s="76">
        <v>4488423</v>
      </c>
      <c r="B775" s="77" t="s">
        <v>1707</v>
      </c>
      <c r="C775" s="78"/>
      <c r="D775" s="79"/>
      <c r="E775" s="78"/>
      <c r="F775" s="78"/>
      <c r="G775" s="79"/>
      <c r="H775" s="79"/>
      <c r="I775" s="80"/>
      <c r="J775" s="79"/>
      <c r="K775" s="77"/>
      <c r="L775" s="81" t="s">
        <v>270</v>
      </c>
      <c r="M775" s="77"/>
      <c r="N775" s="77"/>
      <c r="O775" s="77"/>
      <c r="P775" s="77"/>
      <c r="Q775" s="78"/>
      <c r="R775" s="78"/>
      <c r="S775" s="82"/>
      <c r="T775" s="78"/>
      <c r="U775" s="83"/>
    </row>
    <row r="776" spans="1:21" ht="13.9" customHeight="1">
      <c r="A776" s="76">
        <v>4488458</v>
      </c>
      <c r="B776" s="77" t="s">
        <v>1708</v>
      </c>
      <c r="C776" s="78"/>
      <c r="D776" s="79"/>
      <c r="E776" s="78"/>
      <c r="F776" s="78"/>
      <c r="G776" s="79"/>
      <c r="H776" s="79"/>
      <c r="I776" s="80"/>
      <c r="J776" s="79"/>
      <c r="K776" s="77"/>
      <c r="L776" s="84" t="s">
        <v>362</v>
      </c>
      <c r="M776" s="77"/>
      <c r="N776" s="77"/>
      <c r="O776" s="77"/>
      <c r="P776" s="77"/>
      <c r="Q776" s="78"/>
      <c r="R776" s="78"/>
      <c r="S776" s="82"/>
      <c r="T776" s="78"/>
      <c r="U776" s="83"/>
    </row>
    <row r="777" spans="1:21" ht="13.9" customHeight="1">
      <c r="A777" s="76">
        <v>4491548</v>
      </c>
      <c r="B777" s="77" t="s">
        <v>1709</v>
      </c>
      <c r="C777" s="78"/>
      <c r="D777" s="79"/>
      <c r="E777" s="78"/>
      <c r="F777" s="78"/>
      <c r="G777" s="79"/>
      <c r="H777" s="79"/>
      <c r="I777" s="80"/>
      <c r="J777" s="79"/>
      <c r="K777" s="77"/>
      <c r="L777" s="84" t="s">
        <v>315</v>
      </c>
      <c r="M777" s="77"/>
      <c r="N777" s="77"/>
      <c r="O777" s="77"/>
      <c r="P777" s="77"/>
      <c r="Q777" s="78"/>
      <c r="R777" s="78"/>
      <c r="S777" s="82"/>
      <c r="T777" s="78"/>
      <c r="U777" s="83"/>
    </row>
    <row r="778" spans="1:21" ht="13.9" customHeight="1">
      <c r="A778" s="76">
        <v>5004918</v>
      </c>
      <c r="B778" s="77" t="s">
        <v>1710</v>
      </c>
      <c r="C778" s="78"/>
      <c r="D778" s="79"/>
      <c r="E778" s="78"/>
      <c r="F778" s="78"/>
      <c r="G778" s="79"/>
      <c r="H778" s="79"/>
      <c r="I778" s="80"/>
      <c r="J778" s="79"/>
      <c r="K778" s="77"/>
      <c r="L778" s="84" t="s">
        <v>9258</v>
      </c>
      <c r="M778" s="77"/>
      <c r="N778" s="77"/>
      <c r="O778" s="77"/>
      <c r="P778" s="77"/>
      <c r="Q778" s="78"/>
      <c r="R778" s="78"/>
      <c r="S778" s="82"/>
      <c r="T778" s="78"/>
      <c r="U778" s="83"/>
    </row>
    <row r="779" spans="1:21" ht="13.9" customHeight="1">
      <c r="A779" s="76">
        <v>5016851</v>
      </c>
      <c r="B779" s="77" t="s">
        <v>1711</v>
      </c>
      <c r="C779" s="78"/>
      <c r="D779" s="79"/>
      <c r="E779" s="78"/>
      <c r="F779" s="78"/>
      <c r="G779" s="79"/>
      <c r="H779" s="79"/>
      <c r="I779" s="80"/>
      <c r="J779" s="79"/>
      <c r="K779" s="77"/>
      <c r="L779" s="81" t="s">
        <v>9330</v>
      </c>
      <c r="M779" s="77"/>
      <c r="N779" s="77"/>
      <c r="O779" s="77"/>
      <c r="P779" s="77"/>
      <c r="Q779" s="78"/>
      <c r="R779" s="78"/>
      <c r="S779" s="82"/>
      <c r="T779" s="78"/>
      <c r="U779" s="83"/>
    </row>
    <row r="780" spans="1:21" ht="13.9" customHeight="1">
      <c r="A780" s="76">
        <v>5091586</v>
      </c>
      <c r="B780" s="77" t="s">
        <v>1712</v>
      </c>
      <c r="C780" s="78"/>
      <c r="D780" s="79"/>
      <c r="E780" s="78"/>
      <c r="F780" s="78"/>
      <c r="G780" s="79"/>
      <c r="H780" s="79"/>
      <c r="I780" s="80"/>
      <c r="J780" s="79"/>
      <c r="K780" s="77"/>
      <c r="L780" s="81" t="s">
        <v>9331</v>
      </c>
      <c r="M780" s="77"/>
      <c r="N780" s="77"/>
      <c r="O780" s="77"/>
      <c r="P780" s="77"/>
      <c r="Q780" s="78"/>
      <c r="R780" s="78"/>
      <c r="S780" s="82"/>
      <c r="T780" s="78"/>
      <c r="U780" s="83"/>
    </row>
    <row r="781" spans="1:21" ht="13.9" customHeight="1">
      <c r="A781" s="76">
        <v>5094801</v>
      </c>
      <c r="B781" s="77" t="s">
        <v>1713</v>
      </c>
      <c r="C781" s="78"/>
      <c r="D781" s="79"/>
      <c r="E781" s="78"/>
      <c r="F781" s="78"/>
      <c r="G781" s="79"/>
      <c r="H781" s="79"/>
      <c r="I781" s="80"/>
      <c r="J781" s="79"/>
      <c r="K781" s="77"/>
      <c r="L781" s="81" t="s">
        <v>398</v>
      </c>
      <c r="M781" s="77"/>
      <c r="N781" s="77"/>
      <c r="O781" s="77"/>
      <c r="P781" s="77"/>
      <c r="Q781" s="78"/>
      <c r="R781" s="78"/>
      <c r="S781" s="82"/>
      <c r="T781" s="78"/>
      <c r="U781" s="83"/>
    </row>
    <row r="782" spans="1:21" ht="13.9" customHeight="1">
      <c r="A782" s="76">
        <v>5110688</v>
      </c>
      <c r="B782" s="77" t="s">
        <v>1714</v>
      </c>
      <c r="C782" s="78"/>
      <c r="D782" s="79"/>
      <c r="E782" s="78"/>
      <c r="F782" s="78"/>
      <c r="G782" s="79"/>
      <c r="H782" s="79"/>
      <c r="I782" s="80"/>
      <c r="J782" s="79"/>
      <c r="K782" s="77"/>
      <c r="L782" s="84" t="s">
        <v>287</v>
      </c>
      <c r="M782" s="77"/>
      <c r="N782" s="77"/>
      <c r="O782" s="77"/>
      <c r="P782" s="77"/>
      <c r="Q782" s="78"/>
      <c r="R782" s="78"/>
      <c r="S782" s="82"/>
      <c r="T782" s="78"/>
      <c r="U782" s="83"/>
    </row>
    <row r="783" spans="1:21" ht="13.9" customHeight="1">
      <c r="A783" s="76">
        <v>5112087</v>
      </c>
      <c r="B783" s="85" t="s">
        <v>1715</v>
      </c>
      <c r="C783" s="78"/>
      <c r="D783" s="79"/>
      <c r="E783" s="78"/>
      <c r="F783" s="78"/>
      <c r="G783" s="86"/>
      <c r="H783" s="79"/>
      <c r="I783" s="79"/>
      <c r="J783" s="78"/>
      <c r="K783" s="77"/>
      <c r="L783" s="84" t="s">
        <v>287</v>
      </c>
      <c r="M783" s="77"/>
      <c r="N783" s="77"/>
      <c r="O783" s="87"/>
      <c r="P783" s="78"/>
      <c r="Q783" s="78"/>
      <c r="R783" s="78"/>
      <c r="S783" s="82"/>
      <c r="T783" s="78"/>
      <c r="U783" s="83"/>
    </row>
    <row r="784" spans="1:21" ht="13.9" customHeight="1">
      <c r="A784" s="76">
        <v>5115108</v>
      </c>
      <c r="B784" s="77" t="s">
        <v>1716</v>
      </c>
      <c r="C784" s="78"/>
      <c r="D784" s="79"/>
      <c r="E784" s="78"/>
      <c r="F784" s="78"/>
      <c r="G784" s="79"/>
      <c r="H784" s="79"/>
      <c r="I784" s="80"/>
      <c r="J784" s="79"/>
      <c r="K784" s="77"/>
      <c r="L784" s="84" t="s">
        <v>287</v>
      </c>
      <c r="M784" s="77"/>
      <c r="N784" s="77"/>
      <c r="O784" s="77"/>
      <c r="P784" s="77"/>
      <c r="Q784" s="78"/>
      <c r="R784" s="78"/>
      <c r="S784" s="82"/>
      <c r="T784" s="78"/>
      <c r="U784" s="83"/>
    </row>
    <row r="785" spans="1:21" ht="13.9" customHeight="1">
      <c r="A785" s="76">
        <v>5133572</v>
      </c>
      <c r="B785" s="77" t="s">
        <v>1717</v>
      </c>
      <c r="C785" s="78"/>
      <c r="D785" s="79"/>
      <c r="E785" s="78"/>
      <c r="F785" s="78"/>
      <c r="G785" s="79"/>
      <c r="H785" s="79"/>
      <c r="I785" s="80"/>
      <c r="J785" s="79"/>
      <c r="K785" s="77"/>
      <c r="L785" s="84" t="s">
        <v>374</v>
      </c>
      <c r="M785" s="77"/>
      <c r="N785" s="77"/>
      <c r="O785" s="77"/>
      <c r="P785" s="77"/>
      <c r="Q785" s="78"/>
      <c r="R785" s="78"/>
      <c r="S785" s="82"/>
      <c r="T785" s="78"/>
      <c r="U785" s="83"/>
    </row>
    <row r="786" spans="1:21" ht="13.9" customHeight="1">
      <c r="A786" s="76">
        <v>5140749</v>
      </c>
      <c r="B786" s="77" t="s">
        <v>1718</v>
      </c>
      <c r="C786" s="78"/>
      <c r="D786" s="79"/>
      <c r="E786" s="78"/>
      <c r="F786" s="78"/>
      <c r="G786" s="79"/>
      <c r="H786" s="79"/>
      <c r="I786" s="80"/>
      <c r="J786" s="79"/>
      <c r="K786" s="77"/>
      <c r="L786" s="84" t="s">
        <v>287</v>
      </c>
      <c r="M786" s="77"/>
      <c r="N786" s="77"/>
      <c r="O786" s="77"/>
      <c r="P786" s="77"/>
      <c r="Q786" s="78"/>
      <c r="R786" s="78"/>
      <c r="S786" s="82"/>
      <c r="T786" s="78"/>
      <c r="U786" s="83"/>
    </row>
    <row r="787" spans="1:21" ht="13.9" customHeight="1">
      <c r="A787" s="76">
        <v>5141567</v>
      </c>
      <c r="B787" s="77" t="s">
        <v>1719</v>
      </c>
      <c r="C787" s="78"/>
      <c r="D787" s="79"/>
      <c r="E787" s="78"/>
      <c r="F787" s="78"/>
      <c r="G787" s="79"/>
      <c r="H787" s="79"/>
      <c r="I787" s="80"/>
      <c r="J787" s="79"/>
      <c r="K787" s="77"/>
      <c r="L787" s="81" t="s">
        <v>287</v>
      </c>
      <c r="M787" s="77"/>
      <c r="N787" s="77"/>
      <c r="O787" s="77"/>
      <c r="P787" s="77"/>
      <c r="Q787" s="78"/>
      <c r="R787" s="78"/>
      <c r="S787" s="82"/>
      <c r="T787" s="78"/>
      <c r="U787" s="83"/>
    </row>
    <row r="788" spans="1:21" ht="13.9" customHeight="1">
      <c r="A788" s="76">
        <v>5145538</v>
      </c>
      <c r="B788" s="77" t="s">
        <v>1720</v>
      </c>
      <c r="C788" s="78"/>
      <c r="D788" s="79"/>
      <c r="E788" s="78"/>
      <c r="F788" s="78"/>
      <c r="G788" s="79"/>
      <c r="H788" s="79"/>
      <c r="I788" s="80"/>
      <c r="J788" s="79"/>
      <c r="K788" s="77"/>
      <c r="L788" s="81" t="s">
        <v>218</v>
      </c>
      <c r="M788" s="77"/>
      <c r="N788" s="77"/>
      <c r="O788" s="77"/>
      <c r="P788" s="77"/>
      <c r="Q788" s="78"/>
      <c r="R788" s="78"/>
      <c r="S788" s="82"/>
      <c r="T788" s="78"/>
      <c r="U788" s="83"/>
    </row>
    <row r="789" spans="1:21" ht="13.9" customHeight="1">
      <c r="A789" s="76">
        <v>5153603</v>
      </c>
      <c r="B789" s="85" t="s">
        <v>1721</v>
      </c>
      <c r="C789" s="78"/>
      <c r="D789" s="79"/>
      <c r="E789" s="78"/>
      <c r="F789" s="78"/>
      <c r="G789" s="86"/>
      <c r="H789" s="79"/>
      <c r="I789" s="79"/>
      <c r="J789" s="78"/>
      <c r="K789" s="77"/>
      <c r="L789" s="84" t="s">
        <v>9260</v>
      </c>
      <c r="M789" s="77"/>
      <c r="N789" s="77"/>
      <c r="O789" s="87"/>
      <c r="P789" s="78"/>
      <c r="Q789" s="78"/>
      <c r="R789" s="78"/>
      <c r="S789" s="82"/>
      <c r="T789" s="78"/>
      <c r="U789" s="83"/>
    </row>
    <row r="790" spans="1:21" ht="13.9" customHeight="1">
      <c r="A790" s="76">
        <v>5165695</v>
      </c>
      <c r="B790" s="77" t="s">
        <v>1722</v>
      </c>
      <c r="C790" s="78"/>
      <c r="D790" s="79"/>
      <c r="E790" s="78"/>
      <c r="F790" s="78"/>
      <c r="G790" s="79"/>
      <c r="H790" s="79"/>
      <c r="I790" s="80"/>
      <c r="J790" s="79"/>
      <c r="K790" s="77"/>
      <c r="L790" s="81" t="s">
        <v>9264</v>
      </c>
      <c r="M790" s="77"/>
      <c r="N790" s="77"/>
      <c r="O790" s="77"/>
      <c r="P790" s="77"/>
      <c r="Q790" s="78"/>
      <c r="R790" s="78"/>
      <c r="S790" s="82"/>
      <c r="T790" s="78"/>
      <c r="U790" s="83"/>
    </row>
    <row r="791" spans="1:21" ht="13.9" customHeight="1">
      <c r="A791" s="76">
        <v>5169143</v>
      </c>
      <c r="B791" s="77" t="s">
        <v>1723</v>
      </c>
      <c r="C791" s="78"/>
      <c r="D791" s="79"/>
      <c r="E791" s="78"/>
      <c r="F791" s="78"/>
      <c r="G791" s="79"/>
      <c r="H791" s="79"/>
      <c r="I791" s="80"/>
      <c r="J791" s="79"/>
      <c r="K791" s="77"/>
      <c r="L791" s="81" t="s">
        <v>101</v>
      </c>
      <c r="M791" s="77"/>
      <c r="N791" s="77"/>
      <c r="O791" s="77"/>
      <c r="P791" s="77"/>
      <c r="Q791" s="78"/>
      <c r="R791" s="78"/>
      <c r="S791" s="82"/>
      <c r="T791" s="78"/>
      <c r="U791" s="83"/>
    </row>
    <row r="792" spans="1:21" ht="13.9" customHeight="1">
      <c r="A792" s="76">
        <v>5169186</v>
      </c>
      <c r="B792" s="77" t="s">
        <v>1724</v>
      </c>
      <c r="C792" s="78"/>
      <c r="D792" s="79"/>
      <c r="E792" s="78"/>
      <c r="F792" s="78"/>
      <c r="G792" s="79"/>
      <c r="H792" s="79"/>
      <c r="I792" s="80"/>
      <c r="J792" s="79"/>
      <c r="K792" s="77"/>
      <c r="L792" s="81" t="s">
        <v>96</v>
      </c>
      <c r="M792" s="77"/>
      <c r="N792" s="77"/>
      <c r="O792" s="77"/>
      <c r="P792" s="77"/>
      <c r="Q792" s="78"/>
      <c r="R792" s="78"/>
      <c r="S792" s="82"/>
      <c r="T792" s="78"/>
      <c r="U792" s="83"/>
    </row>
    <row r="793" spans="1:21" ht="13.9" customHeight="1">
      <c r="A793" s="76">
        <v>5169224</v>
      </c>
      <c r="B793" s="77" t="s">
        <v>1725</v>
      </c>
      <c r="C793" s="78"/>
      <c r="D793" s="79"/>
      <c r="E793" s="78"/>
      <c r="F793" s="78"/>
      <c r="G793" s="79"/>
      <c r="H793" s="79"/>
      <c r="I793" s="80"/>
      <c r="J793" s="79"/>
      <c r="K793" s="77"/>
      <c r="L793" s="81" t="s">
        <v>9277</v>
      </c>
      <c r="M793" s="77"/>
      <c r="N793" s="77"/>
      <c r="O793" s="77"/>
      <c r="P793" s="77"/>
      <c r="Q793" s="78"/>
      <c r="R793" s="78"/>
      <c r="S793" s="82"/>
      <c r="T793" s="78"/>
      <c r="U793" s="83"/>
    </row>
    <row r="794" spans="1:21" ht="13.9" customHeight="1">
      <c r="A794" s="76">
        <v>5169232</v>
      </c>
      <c r="B794" s="77" t="s">
        <v>1726</v>
      </c>
      <c r="C794" s="78"/>
      <c r="D794" s="79"/>
      <c r="E794" s="78"/>
      <c r="F794" s="78"/>
      <c r="G794" s="79"/>
      <c r="H794" s="79"/>
      <c r="I794" s="80"/>
      <c r="J794" s="79"/>
      <c r="K794" s="77"/>
      <c r="L794" s="81" t="s">
        <v>287</v>
      </c>
      <c r="M794" s="77"/>
      <c r="N794" s="77"/>
      <c r="O794" s="77"/>
      <c r="P794" s="77"/>
      <c r="Q794" s="78"/>
      <c r="R794" s="78"/>
      <c r="S794" s="82"/>
      <c r="T794" s="78"/>
      <c r="U794" s="83"/>
    </row>
    <row r="795" spans="1:21" ht="13.9" customHeight="1">
      <c r="A795" s="76">
        <v>5169283</v>
      </c>
      <c r="B795" s="77" t="s">
        <v>1727</v>
      </c>
      <c r="C795" s="78"/>
      <c r="D795" s="79"/>
      <c r="E795" s="78"/>
      <c r="F795" s="78"/>
      <c r="G795" s="79"/>
      <c r="H795" s="79"/>
      <c r="I795" s="80"/>
      <c r="J795" s="79"/>
      <c r="K795" s="77"/>
      <c r="L795" s="81" t="s">
        <v>287</v>
      </c>
      <c r="M795" s="77"/>
      <c r="N795" s="77"/>
      <c r="O795" s="77"/>
      <c r="P795" s="77"/>
      <c r="Q795" s="78"/>
      <c r="R795" s="78"/>
      <c r="S795" s="82"/>
      <c r="T795" s="78"/>
      <c r="U795" s="83"/>
    </row>
    <row r="796" spans="1:21" ht="13.9" customHeight="1">
      <c r="A796" s="76">
        <v>5169305</v>
      </c>
      <c r="B796" s="77" t="s">
        <v>1728</v>
      </c>
      <c r="C796" s="78"/>
      <c r="D796" s="79"/>
      <c r="E796" s="78"/>
      <c r="F796" s="78"/>
      <c r="G796" s="79"/>
      <c r="H796" s="79"/>
      <c r="I796" s="80"/>
      <c r="J796" s="79"/>
      <c r="K796" s="77"/>
      <c r="L796" s="81" t="s">
        <v>270</v>
      </c>
      <c r="M796" s="77"/>
      <c r="N796" s="77"/>
      <c r="O796" s="77"/>
      <c r="P796" s="77"/>
      <c r="Q796" s="78"/>
      <c r="R796" s="78"/>
      <c r="S796" s="82"/>
      <c r="T796" s="78"/>
      <c r="U796" s="83"/>
    </row>
    <row r="797" spans="1:21" ht="13.9" customHeight="1">
      <c r="A797" s="76">
        <v>5169429</v>
      </c>
      <c r="B797" s="77" t="s">
        <v>1729</v>
      </c>
      <c r="C797" s="78"/>
      <c r="D797" s="79"/>
      <c r="E797" s="78"/>
      <c r="F797" s="78"/>
      <c r="G797" s="79"/>
      <c r="H797" s="79"/>
      <c r="I797" s="80"/>
      <c r="J797" s="79"/>
      <c r="K797" s="77"/>
      <c r="L797" s="81" t="s">
        <v>9301</v>
      </c>
      <c r="M797" s="77"/>
      <c r="N797" s="77"/>
      <c r="O797" s="77"/>
      <c r="P797" s="77"/>
      <c r="Q797" s="78"/>
      <c r="R797" s="78"/>
      <c r="S797" s="82"/>
      <c r="T797" s="78"/>
      <c r="U797" s="83"/>
    </row>
    <row r="798" spans="1:21" ht="13.9" customHeight="1">
      <c r="A798" s="76">
        <v>5169488</v>
      </c>
      <c r="B798" s="77" t="s">
        <v>1730</v>
      </c>
      <c r="C798" s="78"/>
      <c r="D798" s="79"/>
      <c r="E798" s="78"/>
      <c r="F798" s="78"/>
      <c r="G798" s="79"/>
      <c r="H798" s="79"/>
      <c r="I798" s="80"/>
      <c r="J798" s="79"/>
      <c r="K798" s="77"/>
      <c r="L798" s="81" t="s">
        <v>9302</v>
      </c>
      <c r="M798" s="77"/>
      <c r="N798" s="77"/>
      <c r="O798" s="77"/>
      <c r="P798" s="77"/>
      <c r="Q798" s="78"/>
      <c r="R798" s="78"/>
      <c r="S798" s="82"/>
      <c r="T798" s="78"/>
      <c r="U798" s="83"/>
    </row>
    <row r="799" spans="1:21" ht="13.9" customHeight="1">
      <c r="A799" s="76">
        <v>5169518</v>
      </c>
      <c r="B799" s="77" t="s">
        <v>1731</v>
      </c>
      <c r="C799" s="78"/>
      <c r="D799" s="79"/>
      <c r="E799" s="78"/>
      <c r="F799" s="78"/>
      <c r="G799" s="79"/>
      <c r="H799" s="79"/>
      <c r="I799" s="80"/>
      <c r="J799" s="79"/>
      <c r="K799" s="77"/>
      <c r="L799" s="81" t="s">
        <v>9240</v>
      </c>
      <c r="M799" s="77"/>
      <c r="N799" s="77"/>
      <c r="O799" s="77"/>
      <c r="P799" s="77"/>
      <c r="Q799" s="78"/>
      <c r="R799" s="78"/>
      <c r="S799" s="82"/>
      <c r="T799" s="78"/>
      <c r="U799" s="83"/>
    </row>
    <row r="800" spans="1:21" ht="13.9" customHeight="1">
      <c r="A800" s="76">
        <v>5169542</v>
      </c>
      <c r="B800" s="77" t="s">
        <v>1732</v>
      </c>
      <c r="C800" s="78"/>
      <c r="D800" s="79"/>
      <c r="E800" s="78"/>
      <c r="F800" s="78"/>
      <c r="G800" s="79"/>
      <c r="H800" s="79"/>
      <c r="I800" s="80"/>
      <c r="J800" s="79"/>
      <c r="K800" s="77"/>
      <c r="L800" s="84" t="s">
        <v>287</v>
      </c>
      <c r="M800" s="77"/>
      <c r="N800" s="77"/>
      <c r="O800" s="77"/>
      <c r="P800" s="77"/>
      <c r="Q800" s="78"/>
      <c r="R800" s="78"/>
      <c r="S800" s="82"/>
      <c r="T800" s="78"/>
      <c r="U800" s="83"/>
    </row>
    <row r="801" spans="1:21" ht="13.9" customHeight="1">
      <c r="A801" s="76">
        <v>5169577</v>
      </c>
      <c r="B801" s="77" t="s">
        <v>1733</v>
      </c>
      <c r="C801" s="78"/>
      <c r="D801" s="79"/>
      <c r="E801" s="78"/>
      <c r="F801" s="78"/>
      <c r="G801" s="79"/>
      <c r="H801" s="79"/>
      <c r="I801" s="80"/>
      <c r="J801" s="79"/>
      <c r="K801" s="77"/>
      <c r="L801" s="84" t="s">
        <v>287</v>
      </c>
      <c r="M801" s="77"/>
      <c r="N801" s="77"/>
      <c r="O801" s="77"/>
      <c r="P801" s="77"/>
      <c r="Q801" s="78"/>
      <c r="R801" s="78"/>
      <c r="S801" s="82"/>
      <c r="T801" s="78"/>
      <c r="U801" s="83"/>
    </row>
    <row r="802" spans="1:21" ht="13.9" customHeight="1">
      <c r="A802" s="76">
        <v>5169666</v>
      </c>
      <c r="B802" s="77" t="s">
        <v>1734</v>
      </c>
      <c r="C802" s="78"/>
      <c r="D802" s="79"/>
      <c r="E802" s="78"/>
      <c r="F802" s="78"/>
      <c r="G802" s="79"/>
      <c r="H802" s="79"/>
      <c r="I802" s="80"/>
      <c r="J802" s="79"/>
      <c r="K802" s="77"/>
      <c r="L802" s="84" t="s">
        <v>274</v>
      </c>
      <c r="M802" s="77"/>
      <c r="N802" s="77"/>
      <c r="O802" s="77"/>
      <c r="P802" s="77"/>
      <c r="Q802" s="78"/>
      <c r="R802" s="78"/>
      <c r="S802" s="82"/>
      <c r="T802" s="78"/>
      <c r="U802" s="83"/>
    </row>
    <row r="803" spans="1:21" ht="13.9" customHeight="1">
      <c r="A803" s="76">
        <v>5169682</v>
      </c>
      <c r="B803" s="77" t="s">
        <v>1735</v>
      </c>
      <c r="C803" s="78"/>
      <c r="D803" s="79"/>
      <c r="E803" s="78"/>
      <c r="F803" s="78"/>
      <c r="G803" s="79"/>
      <c r="H803" s="79"/>
      <c r="I803" s="80"/>
      <c r="J803" s="79"/>
      <c r="K803" s="77"/>
      <c r="L803" s="84" t="s">
        <v>287</v>
      </c>
      <c r="M803" s="77"/>
      <c r="N803" s="77"/>
      <c r="O803" s="77"/>
      <c r="P803" s="77"/>
      <c r="Q803" s="78"/>
      <c r="R803" s="78"/>
      <c r="S803" s="82"/>
      <c r="T803" s="78"/>
      <c r="U803" s="83"/>
    </row>
    <row r="804" spans="1:21" ht="13.9" customHeight="1">
      <c r="A804" s="76">
        <v>5169712</v>
      </c>
      <c r="B804" s="77" t="s">
        <v>1736</v>
      </c>
      <c r="C804" s="78"/>
      <c r="D804" s="79"/>
      <c r="E804" s="78"/>
      <c r="F804" s="78"/>
      <c r="G804" s="79"/>
      <c r="H804" s="79"/>
      <c r="I804" s="80"/>
      <c r="J804" s="79"/>
      <c r="K804" s="77"/>
      <c r="L804" s="81" t="s">
        <v>9238</v>
      </c>
      <c r="M804" s="77"/>
      <c r="N804" s="77"/>
      <c r="O804" s="77"/>
      <c r="P804" s="77"/>
      <c r="Q804" s="78"/>
      <c r="R804" s="78"/>
      <c r="S804" s="82"/>
      <c r="T804" s="78"/>
      <c r="U804" s="83"/>
    </row>
    <row r="805" spans="1:21" ht="13.9" customHeight="1">
      <c r="A805" s="76">
        <v>5169739</v>
      </c>
      <c r="B805" s="77" t="s">
        <v>1737</v>
      </c>
      <c r="C805" s="78"/>
      <c r="D805" s="79"/>
      <c r="E805" s="78"/>
      <c r="F805" s="78"/>
      <c r="G805" s="79"/>
      <c r="H805" s="79"/>
      <c r="I805" s="80"/>
      <c r="J805" s="79"/>
      <c r="K805" s="77"/>
      <c r="L805" s="81" t="s">
        <v>9238</v>
      </c>
      <c r="M805" s="77"/>
      <c r="N805" s="77"/>
      <c r="O805" s="77"/>
      <c r="P805" s="77"/>
      <c r="Q805" s="78"/>
      <c r="R805" s="78"/>
      <c r="S805" s="82"/>
      <c r="T805" s="78"/>
      <c r="U805" s="83"/>
    </row>
    <row r="806" spans="1:21" ht="13.9" customHeight="1">
      <c r="A806" s="76">
        <v>5169755</v>
      </c>
      <c r="B806" s="77" t="s">
        <v>1738</v>
      </c>
      <c r="C806" s="78"/>
      <c r="D806" s="79"/>
      <c r="E806" s="78"/>
      <c r="F806" s="78"/>
      <c r="G806" s="79"/>
      <c r="H806" s="79"/>
      <c r="I806" s="80"/>
      <c r="J806" s="79"/>
      <c r="K806" s="77"/>
      <c r="L806" s="81" t="s">
        <v>285</v>
      </c>
      <c r="M806" s="77"/>
      <c r="N806" s="77"/>
      <c r="O806" s="77"/>
      <c r="P806" s="77"/>
      <c r="Q806" s="78"/>
      <c r="R806" s="78"/>
      <c r="S806" s="82"/>
      <c r="T806" s="78"/>
      <c r="U806" s="83"/>
    </row>
    <row r="807" spans="1:21" ht="13.9" customHeight="1">
      <c r="A807" s="76">
        <v>5169763</v>
      </c>
      <c r="B807" s="77" t="s">
        <v>1739</v>
      </c>
      <c r="C807" s="78"/>
      <c r="D807" s="79"/>
      <c r="E807" s="78"/>
      <c r="F807" s="78"/>
      <c r="G807" s="79"/>
      <c r="H807" s="79"/>
      <c r="I807" s="80"/>
      <c r="J807" s="79"/>
      <c r="K807" s="77"/>
      <c r="L807" s="81" t="s">
        <v>9261</v>
      </c>
      <c r="M807" s="77"/>
      <c r="N807" s="77"/>
      <c r="O807" s="77"/>
      <c r="P807" s="77"/>
      <c r="Q807" s="78"/>
      <c r="R807" s="78"/>
      <c r="S807" s="82"/>
      <c r="T807" s="78"/>
      <c r="U807" s="83"/>
    </row>
    <row r="808" spans="1:21" ht="13.9" customHeight="1">
      <c r="A808" s="76">
        <v>5227445</v>
      </c>
      <c r="B808" s="77" t="s">
        <v>1740</v>
      </c>
      <c r="C808" s="78"/>
      <c r="D808" s="79"/>
      <c r="E808" s="78"/>
      <c r="F808" s="78"/>
      <c r="G808" s="79"/>
      <c r="H808" s="79"/>
      <c r="I808" s="80"/>
      <c r="J808" s="79"/>
      <c r="K808" s="77"/>
      <c r="L808" s="84" t="s">
        <v>287</v>
      </c>
      <c r="M808" s="77"/>
      <c r="N808" s="77"/>
      <c r="O808" s="77"/>
      <c r="P808" s="77"/>
      <c r="Q808" s="78"/>
      <c r="R808" s="78"/>
      <c r="S808" s="82"/>
      <c r="T808" s="78"/>
      <c r="U808" s="83"/>
    </row>
    <row r="809" spans="1:21" ht="13.9" customHeight="1">
      <c r="A809" s="76">
        <v>5247659</v>
      </c>
      <c r="B809" s="85" t="s">
        <v>1741</v>
      </c>
      <c r="C809" s="78"/>
      <c r="D809" s="79"/>
      <c r="E809" s="78"/>
      <c r="F809" s="78"/>
      <c r="G809" s="86"/>
      <c r="H809" s="79"/>
      <c r="I809" s="79"/>
      <c r="J809" s="78"/>
      <c r="K809" s="77"/>
      <c r="L809" s="84" t="s">
        <v>9332</v>
      </c>
      <c r="M809" s="77"/>
      <c r="N809" s="77"/>
      <c r="O809" s="87"/>
      <c r="P809" s="78"/>
      <c r="Q809" s="78"/>
      <c r="R809" s="78"/>
      <c r="S809" s="82"/>
      <c r="T809" s="78"/>
      <c r="U809" s="83"/>
    </row>
    <row r="810" spans="1:21" ht="13.9" customHeight="1">
      <c r="A810" s="76">
        <v>5261295</v>
      </c>
      <c r="B810" s="77" t="s">
        <v>1742</v>
      </c>
      <c r="C810" s="78"/>
      <c r="D810" s="79"/>
      <c r="E810" s="78"/>
      <c r="F810" s="78"/>
      <c r="G810" s="79"/>
      <c r="H810" s="79"/>
      <c r="I810" s="80"/>
      <c r="J810" s="79"/>
      <c r="K810" s="77"/>
      <c r="L810" s="81" t="s">
        <v>9263</v>
      </c>
      <c r="M810" s="77"/>
      <c r="N810" s="77"/>
      <c r="O810" s="77"/>
      <c r="P810" s="77"/>
      <c r="Q810" s="78"/>
      <c r="R810" s="78"/>
      <c r="S810" s="82"/>
      <c r="T810" s="78"/>
      <c r="U810" s="83"/>
    </row>
    <row r="811" spans="1:21" ht="13.9" customHeight="1">
      <c r="A811" s="76">
        <v>5275407</v>
      </c>
      <c r="B811" s="77" t="s">
        <v>1743</v>
      </c>
      <c r="C811" s="78"/>
      <c r="D811" s="79"/>
      <c r="E811" s="78"/>
      <c r="F811" s="78"/>
      <c r="G811" s="79"/>
      <c r="H811" s="79"/>
      <c r="I811" s="80"/>
      <c r="J811" s="79"/>
      <c r="K811" s="77"/>
      <c r="L811" s="81" t="s">
        <v>287</v>
      </c>
      <c r="M811" s="77"/>
      <c r="N811" s="77"/>
      <c r="O811" s="77"/>
      <c r="P811" s="77"/>
      <c r="Q811" s="78"/>
      <c r="R811" s="78"/>
      <c r="S811" s="82"/>
      <c r="T811" s="78"/>
      <c r="U811" s="83"/>
    </row>
    <row r="812" spans="1:21" ht="13.9" customHeight="1">
      <c r="A812" s="76">
        <v>5295599</v>
      </c>
      <c r="B812" s="77" t="s">
        <v>1744</v>
      </c>
      <c r="C812" s="78"/>
      <c r="D812" s="79"/>
      <c r="E812" s="78"/>
      <c r="F812" s="78"/>
      <c r="G812" s="79"/>
      <c r="H812" s="79"/>
      <c r="I812" s="80"/>
      <c r="J812" s="79"/>
      <c r="K812" s="77"/>
      <c r="L812" s="81" t="s">
        <v>9306</v>
      </c>
      <c r="M812" s="77"/>
      <c r="N812" s="77"/>
      <c r="O812" s="77"/>
      <c r="P812" s="77"/>
      <c r="Q812" s="78"/>
      <c r="R812" s="78"/>
      <c r="S812" s="82"/>
      <c r="T812" s="78"/>
      <c r="U812" s="83"/>
    </row>
    <row r="813" spans="1:21" ht="13.9" customHeight="1">
      <c r="A813" s="76">
        <v>5315522</v>
      </c>
      <c r="B813" s="77" t="s">
        <v>1745</v>
      </c>
      <c r="C813" s="78"/>
      <c r="D813" s="79"/>
      <c r="E813" s="78"/>
      <c r="F813" s="78"/>
      <c r="G813" s="79"/>
      <c r="H813" s="79"/>
      <c r="I813" s="80"/>
      <c r="J813" s="79"/>
      <c r="K813" s="77"/>
      <c r="L813" s="81" t="s">
        <v>9333</v>
      </c>
      <c r="M813" s="77"/>
      <c r="N813" s="77"/>
      <c r="O813" s="77"/>
      <c r="P813" s="77"/>
      <c r="Q813" s="78"/>
      <c r="R813" s="78"/>
      <c r="S813" s="82"/>
      <c r="T813" s="78"/>
      <c r="U813" s="83"/>
    </row>
    <row r="814" spans="1:21" ht="13.9" customHeight="1">
      <c r="A814" s="76">
        <v>5379784</v>
      </c>
      <c r="B814" s="77" t="s">
        <v>1746</v>
      </c>
      <c r="C814" s="78"/>
      <c r="D814" s="79"/>
      <c r="E814" s="78"/>
      <c r="F814" s="78"/>
      <c r="G814" s="79"/>
      <c r="H814" s="79"/>
      <c r="I814" s="80"/>
      <c r="J814" s="79"/>
      <c r="K814" s="77"/>
      <c r="L814" s="81" t="s">
        <v>213</v>
      </c>
      <c r="M814" s="77"/>
      <c r="N814" s="77"/>
      <c r="O814" s="77"/>
      <c r="P814" s="77"/>
      <c r="Q814" s="78"/>
      <c r="R814" s="78"/>
      <c r="S814" s="82"/>
      <c r="T814" s="78"/>
      <c r="U814" s="83"/>
    </row>
    <row r="815" spans="1:21" ht="13.9" customHeight="1">
      <c r="A815" s="76">
        <v>5387523</v>
      </c>
      <c r="B815" s="77" t="s">
        <v>1747</v>
      </c>
      <c r="C815" s="78"/>
      <c r="D815" s="79"/>
      <c r="E815" s="78"/>
      <c r="F815" s="78"/>
      <c r="G815" s="79"/>
      <c r="H815" s="79"/>
      <c r="I815" s="80"/>
      <c r="J815" s="79"/>
      <c r="K815" s="77"/>
      <c r="L815" s="81" t="s">
        <v>287</v>
      </c>
      <c r="M815" s="77"/>
      <c r="N815" s="77"/>
      <c r="O815" s="77"/>
      <c r="P815" s="77"/>
      <c r="Q815" s="78"/>
      <c r="R815" s="78"/>
      <c r="S815" s="82"/>
      <c r="T815" s="78"/>
      <c r="U815" s="83"/>
    </row>
    <row r="816" spans="1:21" ht="13.9" customHeight="1">
      <c r="A816" s="76">
        <v>5387558</v>
      </c>
      <c r="B816" s="77" t="s">
        <v>1748</v>
      </c>
      <c r="C816" s="78"/>
      <c r="D816" s="79"/>
      <c r="E816" s="78"/>
      <c r="F816" s="78"/>
      <c r="G816" s="79"/>
      <c r="H816" s="79"/>
      <c r="I816" s="80"/>
      <c r="J816" s="79"/>
      <c r="K816" s="77"/>
      <c r="L816" s="84" t="s">
        <v>362</v>
      </c>
      <c r="M816" s="77"/>
      <c r="N816" s="77"/>
      <c r="O816" s="77"/>
      <c r="P816" s="77"/>
      <c r="Q816" s="78"/>
      <c r="R816" s="78"/>
      <c r="S816" s="82"/>
      <c r="T816" s="78"/>
      <c r="U816" s="83"/>
    </row>
    <row r="817" spans="1:21" ht="13.9" customHeight="1">
      <c r="A817" s="76">
        <v>5387566</v>
      </c>
      <c r="B817" s="77" t="s">
        <v>1749</v>
      </c>
      <c r="C817" s="78"/>
      <c r="D817" s="79"/>
      <c r="E817" s="78"/>
      <c r="F817" s="78"/>
      <c r="G817" s="79"/>
      <c r="H817" s="79"/>
      <c r="I817" s="80"/>
      <c r="J817" s="79"/>
      <c r="K817" s="77"/>
      <c r="L817" s="84" t="s">
        <v>177</v>
      </c>
      <c r="M817" s="77"/>
      <c r="N817" s="77"/>
      <c r="O817" s="77"/>
      <c r="P817" s="77"/>
      <c r="Q817" s="78"/>
      <c r="R817" s="78"/>
      <c r="S817" s="82"/>
      <c r="T817" s="78"/>
      <c r="U817" s="83"/>
    </row>
    <row r="818" spans="1:21" ht="13.9" customHeight="1">
      <c r="A818" s="76">
        <v>5387639</v>
      </c>
      <c r="B818" s="77" t="s">
        <v>1750</v>
      </c>
      <c r="C818" s="78"/>
      <c r="D818" s="79"/>
      <c r="E818" s="78"/>
      <c r="F818" s="78"/>
      <c r="G818" s="79"/>
      <c r="H818" s="79"/>
      <c r="I818" s="80"/>
      <c r="J818" s="79"/>
      <c r="K818" s="77"/>
      <c r="L818" s="84" t="s">
        <v>287</v>
      </c>
      <c r="M818" s="77"/>
      <c r="N818" s="77"/>
      <c r="O818" s="77"/>
      <c r="P818" s="77"/>
      <c r="Q818" s="78"/>
      <c r="R818" s="78"/>
      <c r="S818" s="82"/>
      <c r="T818" s="78"/>
      <c r="U818" s="83"/>
    </row>
    <row r="819" spans="1:21" ht="13.9" customHeight="1">
      <c r="A819" s="76">
        <v>5387647</v>
      </c>
      <c r="B819" s="77" t="s">
        <v>1751</v>
      </c>
      <c r="C819" s="78"/>
      <c r="D819" s="79"/>
      <c r="E819" s="78"/>
      <c r="F819" s="78"/>
      <c r="G819" s="79"/>
      <c r="H819" s="79"/>
      <c r="I819" s="80"/>
      <c r="J819" s="79"/>
      <c r="K819" s="77"/>
      <c r="L819" s="84" t="s">
        <v>9327</v>
      </c>
      <c r="M819" s="77"/>
      <c r="N819" s="77"/>
      <c r="O819" s="77"/>
      <c r="P819" s="77"/>
      <c r="Q819" s="78"/>
      <c r="R819" s="78"/>
      <c r="S819" s="82"/>
      <c r="T819" s="78"/>
      <c r="U819" s="83"/>
    </row>
    <row r="820" spans="1:21" ht="13.9" customHeight="1">
      <c r="A820" s="76">
        <v>5387655</v>
      </c>
      <c r="B820" s="77" t="s">
        <v>1752</v>
      </c>
      <c r="C820" s="78"/>
      <c r="D820" s="79"/>
      <c r="E820" s="78"/>
      <c r="F820" s="78"/>
      <c r="G820" s="79"/>
      <c r="H820" s="79"/>
      <c r="I820" s="80"/>
      <c r="J820" s="79"/>
      <c r="K820" s="77"/>
      <c r="L820" s="81" t="s">
        <v>287</v>
      </c>
      <c r="M820" s="77"/>
      <c r="N820" s="77"/>
      <c r="O820" s="77"/>
      <c r="P820" s="77"/>
      <c r="Q820" s="78"/>
      <c r="R820" s="78"/>
      <c r="S820" s="82"/>
      <c r="T820" s="78"/>
      <c r="U820" s="83"/>
    </row>
    <row r="821" spans="1:21" ht="13.9" customHeight="1">
      <c r="A821" s="76">
        <v>5387701</v>
      </c>
      <c r="B821" s="85" t="s">
        <v>1753</v>
      </c>
      <c r="C821" s="78"/>
      <c r="D821" s="79"/>
      <c r="E821" s="78"/>
      <c r="F821" s="78"/>
      <c r="G821" s="86"/>
      <c r="H821" s="79"/>
      <c r="I821" s="79"/>
      <c r="J821" s="78"/>
      <c r="K821" s="77"/>
      <c r="L821" s="84" t="s">
        <v>9279</v>
      </c>
      <c r="M821" s="77"/>
      <c r="N821" s="77"/>
      <c r="O821" s="87"/>
      <c r="P821" s="78"/>
      <c r="Q821" s="78"/>
      <c r="R821" s="78"/>
      <c r="S821" s="82"/>
      <c r="T821" s="78"/>
      <c r="U821" s="83"/>
    </row>
    <row r="822" spans="1:21" ht="13.9" customHeight="1">
      <c r="A822" s="76">
        <v>5387736</v>
      </c>
      <c r="B822" s="77" t="s">
        <v>1754</v>
      </c>
      <c r="C822" s="78"/>
      <c r="D822" s="79"/>
      <c r="E822" s="78"/>
      <c r="F822" s="78"/>
      <c r="G822" s="79"/>
      <c r="H822" s="79"/>
      <c r="I822" s="80"/>
      <c r="J822" s="79"/>
      <c r="K822" s="77"/>
      <c r="L822" s="84" t="s">
        <v>9334</v>
      </c>
      <c r="M822" s="77"/>
      <c r="N822" s="77"/>
      <c r="O822" s="77"/>
      <c r="P822" s="77"/>
      <c r="Q822" s="78"/>
      <c r="R822" s="78"/>
      <c r="S822" s="82"/>
      <c r="T822" s="78"/>
      <c r="U822" s="83"/>
    </row>
    <row r="823" spans="1:21" ht="13.9" customHeight="1">
      <c r="A823" s="76">
        <v>5387779</v>
      </c>
      <c r="B823" s="77" t="s">
        <v>1755</v>
      </c>
      <c r="C823" s="78"/>
      <c r="D823" s="79"/>
      <c r="E823" s="78"/>
      <c r="F823" s="78"/>
      <c r="G823" s="79"/>
      <c r="H823" s="79"/>
      <c r="I823" s="80"/>
      <c r="J823" s="79"/>
      <c r="K823" s="77"/>
      <c r="L823" s="84" t="s">
        <v>9326</v>
      </c>
      <c r="M823" s="77"/>
      <c r="N823" s="77"/>
      <c r="O823" s="77"/>
      <c r="P823" s="77"/>
      <c r="Q823" s="78"/>
      <c r="R823" s="78"/>
      <c r="S823" s="82"/>
      <c r="T823" s="78"/>
      <c r="U823" s="83"/>
    </row>
    <row r="824" spans="1:21" ht="13.9" customHeight="1">
      <c r="A824" s="76">
        <v>5387795</v>
      </c>
      <c r="B824" s="77" t="s">
        <v>1756</v>
      </c>
      <c r="C824" s="78"/>
      <c r="D824" s="79"/>
      <c r="E824" s="78"/>
      <c r="F824" s="78"/>
      <c r="G824" s="79"/>
      <c r="H824" s="79"/>
      <c r="I824" s="80"/>
      <c r="J824" s="79"/>
      <c r="K824" s="77"/>
      <c r="L824" s="84" t="s">
        <v>33</v>
      </c>
      <c r="M824" s="77"/>
      <c r="N824" s="77"/>
      <c r="O824" s="77"/>
      <c r="P824" s="77"/>
      <c r="Q824" s="78"/>
      <c r="R824" s="78"/>
      <c r="S824" s="82"/>
      <c r="T824" s="78"/>
      <c r="U824" s="83"/>
    </row>
    <row r="825" spans="1:21" ht="13.9" customHeight="1">
      <c r="A825" s="76">
        <v>5387817</v>
      </c>
      <c r="B825" s="77" t="s">
        <v>1757</v>
      </c>
      <c r="C825" s="78"/>
      <c r="D825" s="79"/>
      <c r="E825" s="78"/>
      <c r="F825" s="78"/>
      <c r="G825" s="79"/>
      <c r="H825" s="79"/>
      <c r="I825" s="80"/>
      <c r="J825" s="79"/>
      <c r="K825" s="77"/>
      <c r="L825" s="84" t="s">
        <v>315</v>
      </c>
      <c r="M825" s="77"/>
      <c r="N825" s="77"/>
      <c r="O825" s="77"/>
      <c r="P825" s="77"/>
      <c r="Q825" s="78"/>
      <c r="R825" s="78"/>
      <c r="S825" s="82"/>
      <c r="T825" s="78"/>
      <c r="U825" s="83"/>
    </row>
    <row r="826" spans="1:21" ht="13.9" customHeight="1">
      <c r="A826" s="76">
        <v>5387825</v>
      </c>
      <c r="B826" s="77" t="s">
        <v>1758</v>
      </c>
      <c r="C826" s="78"/>
      <c r="D826" s="79"/>
      <c r="E826" s="78"/>
      <c r="F826" s="78"/>
      <c r="G826" s="79"/>
      <c r="H826" s="79"/>
      <c r="I826" s="80"/>
      <c r="J826" s="79"/>
      <c r="K826" s="77"/>
      <c r="L826" s="84" t="s">
        <v>315</v>
      </c>
      <c r="M826" s="77"/>
      <c r="N826" s="77"/>
      <c r="O826" s="77"/>
      <c r="P826" s="77"/>
      <c r="Q826" s="78"/>
      <c r="R826" s="78"/>
      <c r="S826" s="82"/>
      <c r="T826" s="78"/>
      <c r="U826" s="83"/>
    </row>
    <row r="827" spans="1:21" ht="13.9" customHeight="1">
      <c r="A827" s="76">
        <v>5387833</v>
      </c>
      <c r="B827" s="77" t="s">
        <v>1759</v>
      </c>
      <c r="C827" s="78"/>
      <c r="D827" s="79"/>
      <c r="E827" s="78"/>
      <c r="F827" s="78"/>
      <c r="G827" s="79"/>
      <c r="H827" s="79"/>
      <c r="I827" s="80"/>
      <c r="J827" s="79"/>
      <c r="K827" s="77"/>
      <c r="L827" s="84" t="s">
        <v>9243</v>
      </c>
      <c r="M827" s="77"/>
      <c r="N827" s="77"/>
      <c r="O827" s="77"/>
      <c r="P827" s="77"/>
      <c r="Q827" s="78"/>
      <c r="R827" s="78"/>
      <c r="S827" s="82"/>
      <c r="T827" s="78"/>
      <c r="U827" s="83"/>
    </row>
    <row r="828" spans="1:21" ht="13.9" customHeight="1">
      <c r="A828" s="76">
        <v>5387841</v>
      </c>
      <c r="B828" s="77" t="s">
        <v>1760</v>
      </c>
      <c r="C828" s="78"/>
      <c r="D828" s="79"/>
      <c r="E828" s="78"/>
      <c r="F828" s="78"/>
      <c r="G828" s="79"/>
      <c r="H828" s="79"/>
      <c r="I828" s="80"/>
      <c r="J828" s="79"/>
      <c r="K828" s="77"/>
      <c r="L828" s="84" t="s">
        <v>388</v>
      </c>
      <c r="M828" s="77"/>
      <c r="N828" s="77"/>
      <c r="O828" s="77"/>
      <c r="P828" s="77"/>
      <c r="Q828" s="78"/>
      <c r="R828" s="78"/>
      <c r="S828" s="82"/>
      <c r="T828" s="78"/>
      <c r="U828" s="83"/>
    </row>
    <row r="829" spans="1:21" ht="13.9" customHeight="1">
      <c r="A829" s="76">
        <v>5387868</v>
      </c>
      <c r="B829" s="77" t="s">
        <v>1761</v>
      </c>
      <c r="C829" s="78"/>
      <c r="D829" s="79"/>
      <c r="E829" s="78"/>
      <c r="F829" s="78"/>
      <c r="G829" s="79"/>
      <c r="H829" s="79"/>
      <c r="I829" s="80"/>
      <c r="J829" s="79"/>
      <c r="K829" s="77"/>
      <c r="L829" s="84" t="s">
        <v>101</v>
      </c>
      <c r="M829" s="77"/>
      <c r="N829" s="77"/>
      <c r="O829" s="77"/>
      <c r="P829" s="77"/>
      <c r="Q829" s="78"/>
      <c r="R829" s="78"/>
      <c r="S829" s="82"/>
      <c r="T829" s="78"/>
      <c r="U829" s="83"/>
    </row>
    <row r="830" spans="1:21" ht="13.9" customHeight="1">
      <c r="A830" s="76">
        <v>5387892</v>
      </c>
      <c r="B830" s="77" t="s">
        <v>1762</v>
      </c>
      <c r="C830" s="78"/>
      <c r="D830" s="79"/>
      <c r="E830" s="78"/>
      <c r="F830" s="78"/>
      <c r="G830" s="79"/>
      <c r="H830" s="79"/>
      <c r="I830" s="80"/>
      <c r="J830" s="79"/>
      <c r="K830" s="77"/>
      <c r="L830" s="81" t="s">
        <v>101</v>
      </c>
      <c r="M830" s="77"/>
      <c r="N830" s="77"/>
      <c r="O830" s="77"/>
      <c r="P830" s="77"/>
      <c r="Q830" s="78"/>
      <c r="R830" s="78"/>
      <c r="S830" s="82"/>
      <c r="T830" s="78"/>
      <c r="U830" s="83"/>
    </row>
    <row r="831" spans="1:21" ht="13.9" customHeight="1">
      <c r="A831" s="76">
        <v>5387965</v>
      </c>
      <c r="B831" s="77" t="s">
        <v>1763</v>
      </c>
      <c r="C831" s="78"/>
      <c r="D831" s="79"/>
      <c r="E831" s="78"/>
      <c r="F831" s="78"/>
      <c r="G831" s="79"/>
      <c r="H831" s="79"/>
      <c r="I831" s="80"/>
      <c r="J831" s="79"/>
      <c r="K831" s="77"/>
      <c r="L831" s="84" t="s">
        <v>9238</v>
      </c>
      <c r="M831" s="77"/>
      <c r="N831" s="77"/>
      <c r="O831" s="77"/>
      <c r="P831" s="77"/>
      <c r="Q831" s="78"/>
      <c r="R831" s="78"/>
      <c r="S831" s="82"/>
      <c r="T831" s="78"/>
      <c r="U831" s="83"/>
    </row>
    <row r="832" spans="1:21" ht="13.9" customHeight="1">
      <c r="A832" s="76">
        <v>5388015</v>
      </c>
      <c r="B832" s="77" t="s">
        <v>1764</v>
      </c>
      <c r="C832" s="78"/>
      <c r="D832" s="79"/>
      <c r="E832" s="78"/>
      <c r="F832" s="78"/>
      <c r="G832" s="79"/>
      <c r="H832" s="79"/>
      <c r="I832" s="80"/>
      <c r="J832" s="79"/>
      <c r="K832" s="77"/>
      <c r="L832" s="81" t="s">
        <v>0</v>
      </c>
      <c r="M832" s="77"/>
      <c r="N832" s="77"/>
      <c r="O832" s="77"/>
      <c r="P832" s="77"/>
      <c r="Q832" s="78"/>
      <c r="R832" s="78"/>
      <c r="S832" s="82"/>
      <c r="T832" s="78"/>
      <c r="U832" s="83"/>
    </row>
    <row r="833" spans="1:21" ht="13.9" customHeight="1">
      <c r="A833" s="76">
        <v>5388031</v>
      </c>
      <c r="B833" s="77" t="s">
        <v>1765</v>
      </c>
      <c r="C833" s="78"/>
      <c r="D833" s="79"/>
      <c r="E833" s="78"/>
      <c r="F833" s="78"/>
      <c r="G833" s="79"/>
      <c r="H833" s="79"/>
      <c r="I833" s="80"/>
      <c r="J833" s="79"/>
      <c r="K833" s="77"/>
      <c r="L833" s="84" t="s">
        <v>9242</v>
      </c>
      <c r="M833" s="77"/>
      <c r="N833" s="77"/>
      <c r="O833" s="77"/>
      <c r="P833" s="77"/>
      <c r="Q833" s="78"/>
      <c r="R833" s="78"/>
      <c r="S833" s="82"/>
      <c r="T833" s="78"/>
      <c r="U833" s="83"/>
    </row>
    <row r="834" spans="1:21" ht="13.9" customHeight="1">
      <c r="A834" s="76">
        <v>5388058</v>
      </c>
      <c r="B834" s="77" t="s">
        <v>1766</v>
      </c>
      <c r="C834" s="78"/>
      <c r="D834" s="79"/>
      <c r="E834" s="78"/>
      <c r="F834" s="78"/>
      <c r="G834" s="79"/>
      <c r="H834" s="79"/>
      <c r="I834" s="80"/>
      <c r="J834" s="79"/>
      <c r="K834" s="77"/>
      <c r="L834" s="84" t="s">
        <v>287</v>
      </c>
      <c r="M834" s="77"/>
      <c r="N834" s="77"/>
      <c r="O834" s="77"/>
      <c r="P834" s="77"/>
      <c r="Q834" s="78"/>
      <c r="R834" s="78"/>
      <c r="S834" s="82"/>
      <c r="T834" s="78"/>
      <c r="U834" s="83"/>
    </row>
    <row r="835" spans="1:21" ht="13.9" customHeight="1">
      <c r="A835" s="76">
        <v>5388066</v>
      </c>
      <c r="B835" s="77" t="s">
        <v>1767</v>
      </c>
      <c r="C835" s="78"/>
      <c r="D835" s="79"/>
      <c r="E835" s="78"/>
      <c r="F835" s="78"/>
      <c r="G835" s="79"/>
      <c r="H835" s="79"/>
      <c r="I835" s="80"/>
      <c r="J835" s="79"/>
      <c r="K835" s="77"/>
      <c r="L835" s="84" t="s">
        <v>220</v>
      </c>
      <c r="M835" s="77"/>
      <c r="N835" s="77"/>
      <c r="O835" s="77"/>
      <c r="P835" s="77"/>
      <c r="Q835" s="78"/>
      <c r="R835" s="78"/>
      <c r="S835" s="82"/>
      <c r="T835" s="78"/>
      <c r="U835" s="83"/>
    </row>
    <row r="836" spans="1:21" ht="13.9" customHeight="1">
      <c r="A836" s="76">
        <v>5388139</v>
      </c>
      <c r="B836" s="77" t="s">
        <v>1768</v>
      </c>
      <c r="C836" s="78"/>
      <c r="D836" s="79"/>
      <c r="E836" s="78"/>
      <c r="F836" s="78"/>
      <c r="G836" s="79"/>
      <c r="H836" s="79"/>
      <c r="I836" s="80"/>
      <c r="J836" s="79"/>
      <c r="K836" s="77"/>
      <c r="L836" s="81" t="s">
        <v>315</v>
      </c>
      <c r="M836" s="77"/>
      <c r="N836" s="77"/>
      <c r="O836" s="77"/>
      <c r="P836" s="77"/>
      <c r="Q836" s="78"/>
      <c r="R836" s="78"/>
      <c r="S836" s="82"/>
      <c r="T836" s="78"/>
      <c r="U836" s="83"/>
    </row>
    <row r="837" spans="1:21" ht="13.9" customHeight="1">
      <c r="A837" s="76">
        <v>5388147</v>
      </c>
      <c r="B837" s="77" t="s">
        <v>1769</v>
      </c>
      <c r="C837" s="78"/>
      <c r="D837" s="79"/>
      <c r="E837" s="78"/>
      <c r="F837" s="78"/>
      <c r="G837" s="79"/>
      <c r="H837" s="79"/>
      <c r="I837" s="80"/>
      <c r="J837" s="79"/>
      <c r="K837" s="77"/>
      <c r="L837" s="84" t="s">
        <v>96</v>
      </c>
      <c r="M837" s="77"/>
      <c r="N837" s="77"/>
      <c r="O837" s="77"/>
      <c r="P837" s="77"/>
      <c r="Q837" s="78"/>
      <c r="R837" s="78"/>
      <c r="S837" s="82"/>
      <c r="T837" s="78"/>
      <c r="U837" s="83"/>
    </row>
    <row r="838" spans="1:21" ht="13.9" customHeight="1">
      <c r="A838" s="76">
        <v>5388155</v>
      </c>
      <c r="B838" s="77" t="s">
        <v>1770</v>
      </c>
      <c r="C838" s="78"/>
      <c r="D838" s="79"/>
      <c r="E838" s="78"/>
      <c r="F838" s="78"/>
      <c r="G838" s="79"/>
      <c r="H838" s="79"/>
      <c r="I838" s="80"/>
      <c r="J838" s="79"/>
      <c r="K838" s="77"/>
      <c r="L838" s="84" t="s">
        <v>9245</v>
      </c>
      <c r="M838" s="77"/>
      <c r="N838" s="77"/>
      <c r="O838" s="77"/>
      <c r="P838" s="77"/>
      <c r="Q838" s="78"/>
      <c r="R838" s="78"/>
      <c r="S838" s="82"/>
      <c r="T838" s="78"/>
      <c r="U838" s="83"/>
    </row>
    <row r="839" spans="1:21" ht="13.9" customHeight="1">
      <c r="A839" s="76">
        <v>5388759</v>
      </c>
      <c r="B839" s="77" t="s">
        <v>1771</v>
      </c>
      <c r="C839" s="78"/>
      <c r="D839" s="79"/>
      <c r="E839" s="78"/>
      <c r="F839" s="78"/>
      <c r="G839" s="79"/>
      <c r="H839" s="79"/>
      <c r="I839" s="80"/>
      <c r="J839" s="79"/>
      <c r="K839" s="77"/>
      <c r="L839" s="84" t="s">
        <v>287</v>
      </c>
      <c r="M839" s="77"/>
      <c r="N839" s="77"/>
      <c r="O839" s="77"/>
      <c r="P839" s="77"/>
      <c r="Q839" s="78"/>
      <c r="R839" s="78"/>
      <c r="S839" s="82"/>
      <c r="T839" s="78"/>
      <c r="U839" s="83"/>
    </row>
    <row r="840" spans="1:21" ht="13.9" customHeight="1">
      <c r="A840" s="76">
        <v>5392233</v>
      </c>
      <c r="B840" s="77" t="s">
        <v>1772</v>
      </c>
      <c r="C840" s="78"/>
      <c r="D840" s="79"/>
      <c r="E840" s="78"/>
      <c r="F840" s="78"/>
      <c r="G840" s="79"/>
      <c r="H840" s="79"/>
      <c r="I840" s="80"/>
      <c r="J840" s="79"/>
      <c r="K840" s="77"/>
      <c r="L840" s="84" t="s">
        <v>287</v>
      </c>
      <c r="M840" s="77"/>
      <c r="N840" s="77"/>
      <c r="O840" s="77"/>
      <c r="P840" s="77"/>
      <c r="Q840" s="78"/>
      <c r="R840" s="78"/>
      <c r="S840" s="82"/>
      <c r="T840" s="78"/>
      <c r="U840" s="83"/>
    </row>
    <row r="841" spans="1:21" ht="13.9" customHeight="1">
      <c r="A841" s="76">
        <v>5407095</v>
      </c>
      <c r="B841" s="77" t="s">
        <v>1773</v>
      </c>
      <c r="C841" s="78"/>
      <c r="D841" s="79"/>
      <c r="E841" s="78"/>
      <c r="F841" s="78"/>
      <c r="G841" s="79"/>
      <c r="H841" s="79"/>
      <c r="I841" s="80"/>
      <c r="J841" s="79"/>
      <c r="K841" s="77"/>
      <c r="L841" s="81" t="s">
        <v>9335</v>
      </c>
      <c r="M841" s="77"/>
      <c r="N841" s="77"/>
      <c r="O841" s="77"/>
      <c r="P841" s="77"/>
      <c r="Q841" s="78"/>
      <c r="R841" s="78"/>
      <c r="S841" s="82"/>
      <c r="T841" s="78"/>
      <c r="U841" s="83"/>
    </row>
    <row r="842" spans="1:21" ht="13.9" customHeight="1">
      <c r="A842" s="76">
        <v>5428378</v>
      </c>
      <c r="B842" s="77" t="s">
        <v>1774</v>
      </c>
      <c r="C842" s="78"/>
      <c r="D842" s="79"/>
      <c r="E842" s="78"/>
      <c r="F842" s="78"/>
      <c r="G842" s="79"/>
      <c r="H842" s="79"/>
      <c r="I842" s="80"/>
      <c r="J842" s="79"/>
      <c r="K842" s="77"/>
      <c r="L842" s="81" t="s">
        <v>287</v>
      </c>
      <c r="M842" s="77"/>
      <c r="N842" s="77"/>
      <c r="O842" s="77"/>
      <c r="P842" s="77"/>
      <c r="Q842" s="78"/>
      <c r="R842" s="78"/>
      <c r="S842" s="82"/>
      <c r="T842" s="78"/>
      <c r="U842" s="83"/>
    </row>
    <row r="843" spans="1:21" ht="13.9" customHeight="1">
      <c r="A843" s="76">
        <v>5441099</v>
      </c>
      <c r="B843" s="77" t="s">
        <v>1775</v>
      </c>
      <c r="C843" s="78"/>
      <c r="D843" s="79"/>
      <c r="E843" s="78"/>
      <c r="F843" s="78"/>
      <c r="G843" s="79"/>
      <c r="H843" s="79"/>
      <c r="I843" s="80"/>
      <c r="J843" s="79"/>
      <c r="K843" s="77"/>
      <c r="L843" s="81" t="s">
        <v>362</v>
      </c>
      <c r="M843" s="77"/>
      <c r="N843" s="77"/>
      <c r="O843" s="77"/>
      <c r="P843" s="77"/>
      <c r="Q843" s="78"/>
      <c r="R843" s="78"/>
      <c r="S843" s="82"/>
      <c r="T843" s="78"/>
      <c r="U843" s="83"/>
    </row>
    <row r="844" spans="1:21" ht="13.9" customHeight="1">
      <c r="A844" s="76">
        <v>5441137</v>
      </c>
      <c r="B844" s="77" t="s">
        <v>1776</v>
      </c>
      <c r="C844" s="78"/>
      <c r="D844" s="79"/>
      <c r="E844" s="78"/>
      <c r="F844" s="78"/>
      <c r="G844" s="79"/>
      <c r="H844" s="79"/>
      <c r="I844" s="80"/>
      <c r="J844" s="79"/>
      <c r="K844" s="77"/>
      <c r="L844" s="84" t="s">
        <v>313</v>
      </c>
      <c r="M844" s="77"/>
      <c r="N844" s="77"/>
      <c r="O844" s="77"/>
      <c r="P844" s="77"/>
      <c r="Q844" s="78"/>
      <c r="R844" s="78"/>
      <c r="S844" s="82"/>
      <c r="T844" s="78"/>
      <c r="U844" s="83"/>
    </row>
    <row r="845" spans="1:21" ht="13.9" customHeight="1">
      <c r="A845" s="76">
        <v>5441145</v>
      </c>
      <c r="B845" s="77" t="s">
        <v>1777</v>
      </c>
      <c r="C845" s="78"/>
      <c r="D845" s="79"/>
      <c r="E845" s="78"/>
      <c r="F845" s="78"/>
      <c r="G845" s="79"/>
      <c r="H845" s="79"/>
      <c r="I845" s="80"/>
      <c r="J845" s="79"/>
      <c r="K845" s="77"/>
      <c r="L845" s="81" t="s">
        <v>177</v>
      </c>
      <c r="M845" s="77"/>
      <c r="N845" s="77"/>
      <c r="O845" s="77"/>
      <c r="P845" s="77"/>
      <c r="Q845" s="78"/>
      <c r="R845" s="78"/>
      <c r="S845" s="82"/>
      <c r="T845" s="78"/>
      <c r="U845" s="83"/>
    </row>
    <row r="846" spans="1:21" ht="13.9" customHeight="1">
      <c r="A846" s="76">
        <v>5441153</v>
      </c>
      <c r="B846" s="77" t="s">
        <v>1778</v>
      </c>
      <c r="C846" s="78"/>
      <c r="D846" s="79"/>
      <c r="E846" s="78"/>
      <c r="F846" s="78"/>
      <c r="G846" s="79"/>
      <c r="H846" s="79"/>
      <c r="I846" s="80"/>
      <c r="J846" s="79"/>
      <c r="K846" s="77"/>
      <c r="L846" s="81" t="s">
        <v>9311</v>
      </c>
      <c r="M846" s="77"/>
      <c r="N846" s="77"/>
      <c r="O846" s="77"/>
      <c r="P846" s="77"/>
      <c r="Q846" s="78"/>
      <c r="R846" s="78"/>
      <c r="S846" s="82"/>
      <c r="T846" s="78"/>
      <c r="U846" s="83"/>
    </row>
    <row r="847" spans="1:21" ht="13.9" customHeight="1">
      <c r="A847" s="76">
        <v>5441218</v>
      </c>
      <c r="B847" s="77" t="s">
        <v>1779</v>
      </c>
      <c r="C847" s="78"/>
      <c r="D847" s="79"/>
      <c r="E847" s="78"/>
      <c r="F847" s="78"/>
      <c r="G847" s="79"/>
      <c r="H847" s="79"/>
      <c r="I847" s="80"/>
      <c r="J847" s="79"/>
      <c r="K847" s="77"/>
      <c r="L847" s="84" t="s">
        <v>315</v>
      </c>
      <c r="M847" s="77"/>
      <c r="N847" s="77"/>
      <c r="O847" s="77"/>
      <c r="P847" s="77"/>
      <c r="Q847" s="78"/>
      <c r="R847" s="78"/>
      <c r="S847" s="82"/>
      <c r="T847" s="78"/>
      <c r="U847" s="83"/>
    </row>
    <row r="848" spans="1:21" ht="13.9" customHeight="1">
      <c r="A848" s="76">
        <v>5441242</v>
      </c>
      <c r="B848" s="77" t="s">
        <v>1780</v>
      </c>
      <c r="C848" s="78"/>
      <c r="D848" s="79"/>
      <c r="E848" s="78"/>
      <c r="F848" s="78"/>
      <c r="G848" s="79"/>
      <c r="H848" s="79"/>
      <c r="I848" s="80"/>
      <c r="J848" s="79"/>
      <c r="K848" s="77"/>
      <c r="L848" s="84" t="s">
        <v>287</v>
      </c>
      <c r="M848" s="77"/>
      <c r="N848" s="77"/>
      <c r="O848" s="77"/>
      <c r="P848" s="77"/>
      <c r="Q848" s="78"/>
      <c r="R848" s="78"/>
      <c r="S848" s="82"/>
      <c r="T848" s="78"/>
      <c r="U848" s="83"/>
    </row>
    <row r="849" spans="1:21" ht="13.9" customHeight="1">
      <c r="A849" s="76">
        <v>5441277</v>
      </c>
      <c r="B849" s="77" t="s">
        <v>1781</v>
      </c>
      <c r="C849" s="78"/>
      <c r="D849" s="79"/>
      <c r="E849" s="78"/>
      <c r="F849" s="78"/>
      <c r="G849" s="79"/>
      <c r="H849" s="79"/>
      <c r="I849" s="80"/>
      <c r="J849" s="79"/>
      <c r="K849" s="77"/>
      <c r="L849" s="81" t="s">
        <v>315</v>
      </c>
      <c r="M849" s="77"/>
      <c r="N849" s="77"/>
      <c r="O849" s="77"/>
      <c r="P849" s="77"/>
      <c r="Q849" s="78"/>
      <c r="R849" s="78"/>
      <c r="S849" s="82"/>
      <c r="T849" s="78"/>
      <c r="U849" s="83"/>
    </row>
    <row r="850" spans="1:21" ht="13.9" customHeight="1">
      <c r="A850" s="76">
        <v>5441285</v>
      </c>
      <c r="B850" s="77" t="s">
        <v>1782</v>
      </c>
      <c r="C850" s="78"/>
      <c r="D850" s="79"/>
      <c r="E850" s="78"/>
      <c r="F850" s="78"/>
      <c r="G850" s="79"/>
      <c r="H850" s="79"/>
      <c r="I850" s="80"/>
      <c r="J850" s="79"/>
      <c r="K850" s="77"/>
      <c r="L850" s="81" t="s">
        <v>315</v>
      </c>
      <c r="M850" s="77"/>
      <c r="N850" s="77"/>
      <c r="O850" s="77"/>
      <c r="P850" s="77"/>
      <c r="Q850" s="78"/>
      <c r="R850" s="78"/>
      <c r="S850" s="82"/>
      <c r="T850" s="78"/>
      <c r="U850" s="83"/>
    </row>
    <row r="851" spans="1:21" ht="13.9" customHeight="1">
      <c r="A851" s="76">
        <v>5441331</v>
      </c>
      <c r="B851" s="77" t="s">
        <v>1783</v>
      </c>
      <c r="C851" s="78"/>
      <c r="D851" s="79"/>
      <c r="E851" s="78"/>
      <c r="F851" s="78"/>
      <c r="G851" s="79"/>
      <c r="H851" s="79"/>
      <c r="I851" s="80"/>
      <c r="J851" s="79"/>
      <c r="K851" s="77"/>
      <c r="L851" s="84" t="s">
        <v>9238</v>
      </c>
      <c r="M851" s="77"/>
      <c r="N851" s="77"/>
      <c r="O851" s="77"/>
      <c r="P851" s="77"/>
      <c r="Q851" s="78"/>
      <c r="R851" s="78"/>
      <c r="S851" s="82"/>
      <c r="T851" s="78"/>
      <c r="U851" s="83"/>
    </row>
    <row r="852" spans="1:21" ht="13.9" customHeight="1">
      <c r="A852" s="76">
        <v>5441374</v>
      </c>
      <c r="B852" s="77" t="s">
        <v>1784</v>
      </c>
      <c r="C852" s="78"/>
      <c r="D852" s="79"/>
      <c r="E852" s="78"/>
      <c r="F852" s="78"/>
      <c r="G852" s="79"/>
      <c r="H852" s="79"/>
      <c r="I852" s="80"/>
      <c r="J852" s="79"/>
      <c r="K852" s="77"/>
      <c r="L852" s="84" t="s">
        <v>38</v>
      </c>
      <c r="M852" s="77"/>
      <c r="N852" s="77"/>
      <c r="O852" s="77"/>
      <c r="P852" s="77"/>
      <c r="Q852" s="78"/>
      <c r="R852" s="78"/>
      <c r="S852" s="82"/>
      <c r="T852" s="78"/>
      <c r="U852" s="83"/>
    </row>
    <row r="853" spans="1:21" ht="13.9" customHeight="1">
      <c r="A853" s="76">
        <v>5441439</v>
      </c>
      <c r="B853" s="77" t="s">
        <v>1785</v>
      </c>
      <c r="C853" s="78"/>
      <c r="D853" s="79"/>
      <c r="E853" s="78"/>
      <c r="F853" s="78"/>
      <c r="G853" s="79"/>
      <c r="H853" s="79"/>
      <c r="I853" s="80"/>
      <c r="J853" s="79"/>
      <c r="K853" s="77"/>
      <c r="L853" s="81" t="s">
        <v>296</v>
      </c>
      <c r="M853" s="77"/>
      <c r="N853" s="77"/>
      <c r="O853" s="77"/>
      <c r="P853" s="77"/>
      <c r="Q853" s="78"/>
      <c r="R853" s="78"/>
      <c r="S853" s="82"/>
      <c r="T853" s="78"/>
      <c r="U853" s="83"/>
    </row>
    <row r="854" spans="1:21" ht="13.9" customHeight="1">
      <c r="A854" s="76">
        <v>5441455</v>
      </c>
      <c r="B854" s="77" t="s">
        <v>1786</v>
      </c>
      <c r="C854" s="78"/>
      <c r="D854" s="79"/>
      <c r="E854" s="78"/>
      <c r="F854" s="78"/>
      <c r="G854" s="79"/>
      <c r="H854" s="79"/>
      <c r="I854" s="80"/>
      <c r="J854" s="79"/>
      <c r="K854" s="77"/>
      <c r="L854" s="81" t="s">
        <v>362</v>
      </c>
      <c r="M854" s="77"/>
      <c r="N854" s="77"/>
      <c r="O854" s="77"/>
      <c r="P854" s="77"/>
      <c r="Q854" s="78"/>
      <c r="R854" s="78"/>
      <c r="S854" s="82"/>
      <c r="T854" s="78"/>
      <c r="U854" s="83"/>
    </row>
    <row r="855" spans="1:21" ht="13.9" customHeight="1">
      <c r="A855" s="76">
        <v>5441552</v>
      </c>
      <c r="B855" s="77" t="s">
        <v>1787</v>
      </c>
      <c r="C855" s="78"/>
      <c r="D855" s="79"/>
      <c r="E855" s="78"/>
      <c r="F855" s="78"/>
      <c r="G855" s="79"/>
      <c r="H855" s="79"/>
      <c r="I855" s="80"/>
      <c r="J855" s="79"/>
      <c r="K855" s="77"/>
      <c r="L855" s="81" t="s">
        <v>287</v>
      </c>
      <c r="M855" s="77"/>
      <c r="N855" s="77"/>
      <c r="O855" s="77"/>
      <c r="P855" s="77"/>
      <c r="Q855" s="78"/>
      <c r="R855" s="78"/>
      <c r="S855" s="82"/>
      <c r="T855" s="78"/>
      <c r="U855" s="83"/>
    </row>
    <row r="856" spans="1:21" ht="13.9" customHeight="1">
      <c r="A856" s="76">
        <v>5441617</v>
      </c>
      <c r="B856" s="85" t="s">
        <v>1788</v>
      </c>
      <c r="C856" s="78"/>
      <c r="D856" s="79"/>
      <c r="E856" s="78"/>
      <c r="F856" s="78"/>
      <c r="G856" s="86"/>
      <c r="H856" s="79"/>
      <c r="I856" s="79"/>
      <c r="J856" s="78"/>
      <c r="K856" s="77"/>
      <c r="L856" s="84" t="s">
        <v>9309</v>
      </c>
      <c r="M856" s="77"/>
      <c r="N856" s="77"/>
      <c r="O856" s="87"/>
      <c r="P856" s="78"/>
      <c r="Q856" s="78"/>
      <c r="R856" s="78"/>
      <c r="S856" s="82"/>
      <c r="T856" s="78"/>
      <c r="U856" s="83"/>
    </row>
    <row r="857" spans="1:21" ht="13.9" customHeight="1">
      <c r="A857" s="76">
        <v>5441625</v>
      </c>
      <c r="B857" s="77" t="s">
        <v>1789</v>
      </c>
      <c r="C857" s="78"/>
      <c r="D857" s="79"/>
      <c r="E857" s="78"/>
      <c r="F857" s="78"/>
      <c r="G857" s="79"/>
      <c r="H857" s="79"/>
      <c r="I857" s="80"/>
      <c r="J857" s="79"/>
      <c r="K857" s="77"/>
      <c r="L857" s="84" t="s">
        <v>315</v>
      </c>
      <c r="M857" s="77"/>
      <c r="N857" s="77"/>
      <c r="O857" s="77"/>
      <c r="P857" s="77"/>
      <c r="Q857" s="78"/>
      <c r="R857" s="78"/>
      <c r="S857" s="82"/>
      <c r="T857" s="78"/>
      <c r="U857" s="83"/>
    </row>
    <row r="858" spans="1:21" ht="13.9" customHeight="1">
      <c r="A858" s="76">
        <v>5463769</v>
      </c>
      <c r="B858" s="77" t="s">
        <v>1790</v>
      </c>
      <c r="C858" s="78"/>
      <c r="D858" s="79"/>
      <c r="E858" s="78"/>
      <c r="F858" s="78"/>
      <c r="G858" s="79"/>
      <c r="H858" s="79"/>
      <c r="I858" s="80"/>
      <c r="J858" s="79"/>
      <c r="K858" s="77"/>
      <c r="L858" s="81" t="s">
        <v>355</v>
      </c>
      <c r="M858" s="77"/>
      <c r="N858" s="77"/>
      <c r="O858" s="77"/>
      <c r="P858" s="77"/>
      <c r="Q858" s="78"/>
      <c r="R858" s="78"/>
      <c r="S858" s="82"/>
      <c r="T858" s="78"/>
      <c r="U858" s="83"/>
    </row>
    <row r="859" spans="1:21" ht="13.9" customHeight="1">
      <c r="A859" s="76">
        <v>5463785</v>
      </c>
      <c r="B859" s="77" t="s">
        <v>1791</v>
      </c>
      <c r="C859" s="78"/>
      <c r="D859" s="79"/>
      <c r="E859" s="78"/>
      <c r="F859" s="78"/>
      <c r="G859" s="79"/>
      <c r="H859" s="79"/>
      <c r="I859" s="80"/>
      <c r="J859" s="79"/>
      <c r="K859" s="77"/>
      <c r="L859" s="84" t="s">
        <v>315</v>
      </c>
      <c r="M859" s="77"/>
      <c r="N859" s="77"/>
      <c r="O859" s="77"/>
      <c r="P859" s="77"/>
      <c r="Q859" s="78"/>
      <c r="R859" s="78"/>
      <c r="S859" s="82"/>
      <c r="T859" s="78"/>
      <c r="U859" s="83"/>
    </row>
    <row r="860" spans="1:21" ht="13.9" customHeight="1">
      <c r="A860" s="76">
        <v>5463807</v>
      </c>
      <c r="B860" s="77" t="s">
        <v>1792</v>
      </c>
      <c r="C860" s="78"/>
      <c r="D860" s="79"/>
      <c r="E860" s="78"/>
      <c r="F860" s="78"/>
      <c r="G860" s="79"/>
      <c r="H860" s="79"/>
      <c r="I860" s="80"/>
      <c r="J860" s="79"/>
      <c r="K860" s="77"/>
      <c r="L860" s="84" t="s">
        <v>315</v>
      </c>
      <c r="M860" s="77"/>
      <c r="N860" s="77"/>
      <c r="O860" s="77"/>
      <c r="P860" s="77"/>
      <c r="Q860" s="78"/>
      <c r="R860" s="78"/>
      <c r="S860" s="82"/>
      <c r="T860" s="78"/>
      <c r="U860" s="83"/>
    </row>
    <row r="861" spans="1:21" ht="13.9" customHeight="1">
      <c r="A861" s="76">
        <v>5463823</v>
      </c>
      <c r="B861" s="77" t="s">
        <v>1793</v>
      </c>
      <c r="C861" s="78"/>
      <c r="D861" s="79"/>
      <c r="E861" s="78"/>
      <c r="F861" s="78"/>
      <c r="G861" s="79"/>
      <c r="H861" s="79"/>
      <c r="I861" s="84"/>
      <c r="J861" s="79"/>
      <c r="K861" s="77"/>
      <c r="L861" s="84" t="s">
        <v>177</v>
      </c>
      <c r="M861" s="77"/>
      <c r="N861" s="77"/>
      <c r="O861" s="77"/>
      <c r="P861" s="77"/>
      <c r="Q861" s="78"/>
      <c r="R861" s="78"/>
      <c r="S861" s="82"/>
      <c r="T861" s="78"/>
      <c r="U861" s="83"/>
    </row>
    <row r="862" spans="1:21" ht="13.9" customHeight="1">
      <c r="A862" s="76">
        <v>5463831</v>
      </c>
      <c r="B862" s="77" t="s">
        <v>1794</v>
      </c>
      <c r="C862" s="78"/>
      <c r="D862" s="79"/>
      <c r="E862" s="78"/>
      <c r="F862" s="78"/>
      <c r="G862" s="79"/>
      <c r="H862" s="79"/>
      <c r="I862" s="80"/>
      <c r="J862" s="79"/>
      <c r="K862" s="77"/>
      <c r="L862" s="81" t="s">
        <v>100</v>
      </c>
      <c r="M862" s="77"/>
      <c r="N862" s="77"/>
      <c r="O862" s="77"/>
      <c r="P862" s="77"/>
      <c r="Q862" s="78"/>
      <c r="R862" s="78"/>
      <c r="S862" s="82"/>
      <c r="T862" s="78"/>
      <c r="U862" s="83"/>
    </row>
    <row r="863" spans="1:21" ht="13.9" customHeight="1">
      <c r="A863" s="76">
        <v>5463858</v>
      </c>
      <c r="B863" s="77" t="s">
        <v>1795</v>
      </c>
      <c r="C863" s="78"/>
      <c r="D863" s="79"/>
      <c r="E863" s="78"/>
      <c r="F863" s="78"/>
      <c r="G863" s="79"/>
      <c r="H863" s="79"/>
      <c r="I863" s="80"/>
      <c r="J863" s="79"/>
      <c r="K863" s="77"/>
      <c r="L863" s="81" t="s">
        <v>9336</v>
      </c>
      <c r="M863" s="77"/>
      <c r="N863" s="77"/>
      <c r="O863" s="77"/>
      <c r="P863" s="77"/>
      <c r="Q863" s="78"/>
      <c r="R863" s="78"/>
      <c r="S863" s="82"/>
      <c r="T863" s="78"/>
      <c r="U863" s="83"/>
    </row>
    <row r="864" spans="1:21" ht="13.9" customHeight="1">
      <c r="A864" s="76">
        <v>5463866</v>
      </c>
      <c r="B864" s="77" t="s">
        <v>1796</v>
      </c>
      <c r="C864" s="78"/>
      <c r="D864" s="79"/>
      <c r="E864" s="78"/>
      <c r="F864" s="78"/>
      <c r="G864" s="79"/>
      <c r="H864" s="79"/>
      <c r="I864" s="80"/>
      <c r="J864" s="79"/>
      <c r="K864" s="77"/>
      <c r="L864" s="84" t="s">
        <v>357</v>
      </c>
      <c r="M864" s="77"/>
      <c r="N864" s="77"/>
      <c r="O864" s="77"/>
      <c r="P864" s="77"/>
      <c r="Q864" s="78"/>
      <c r="R864" s="78"/>
      <c r="S864" s="82"/>
      <c r="T864" s="78"/>
      <c r="U864" s="83"/>
    </row>
    <row r="865" spans="1:21" ht="13.9" customHeight="1">
      <c r="A865" s="76">
        <v>5463882</v>
      </c>
      <c r="B865" s="77" t="s">
        <v>1797</v>
      </c>
      <c r="C865" s="78"/>
      <c r="D865" s="79"/>
      <c r="E865" s="78"/>
      <c r="F865" s="78"/>
      <c r="G865" s="79"/>
      <c r="H865" s="79"/>
      <c r="I865" s="80"/>
      <c r="J865" s="79"/>
      <c r="K865" s="77"/>
      <c r="L865" s="84" t="s">
        <v>315</v>
      </c>
      <c r="M865" s="77"/>
      <c r="N865" s="77"/>
      <c r="O865" s="77"/>
      <c r="P865" s="77"/>
      <c r="Q865" s="78"/>
      <c r="R865" s="78"/>
      <c r="S865" s="82"/>
      <c r="T865" s="78"/>
      <c r="U865" s="83"/>
    </row>
    <row r="866" spans="1:21" ht="13.9" customHeight="1">
      <c r="A866" s="76">
        <v>5463939</v>
      </c>
      <c r="B866" s="77" t="s">
        <v>1798</v>
      </c>
      <c r="C866" s="78"/>
      <c r="D866" s="79"/>
      <c r="E866" s="78"/>
      <c r="F866" s="78"/>
      <c r="G866" s="79"/>
      <c r="H866" s="79"/>
      <c r="I866" s="80"/>
      <c r="J866" s="79"/>
      <c r="K866" s="77"/>
      <c r="L866" s="81" t="s">
        <v>315</v>
      </c>
      <c r="M866" s="77"/>
      <c r="N866" s="77"/>
      <c r="O866" s="77"/>
      <c r="P866" s="77"/>
      <c r="Q866" s="78"/>
      <c r="R866" s="78"/>
      <c r="S866" s="82"/>
      <c r="T866" s="78"/>
      <c r="U866" s="83"/>
    </row>
    <row r="867" spans="1:21" ht="13.9" customHeight="1">
      <c r="A867" s="76">
        <v>5463963</v>
      </c>
      <c r="B867" s="77" t="s">
        <v>1799</v>
      </c>
      <c r="C867" s="78"/>
      <c r="D867" s="79"/>
      <c r="E867" s="78"/>
      <c r="F867" s="78"/>
      <c r="G867" s="79"/>
      <c r="H867" s="79"/>
      <c r="I867" s="80"/>
      <c r="J867" s="79"/>
      <c r="K867" s="77"/>
      <c r="L867" s="81" t="s">
        <v>355</v>
      </c>
      <c r="M867" s="77"/>
      <c r="N867" s="77"/>
      <c r="O867" s="77"/>
      <c r="P867" s="77"/>
      <c r="Q867" s="78"/>
      <c r="R867" s="78"/>
      <c r="S867" s="82"/>
      <c r="T867" s="78"/>
      <c r="U867" s="83"/>
    </row>
    <row r="868" spans="1:21" ht="13.9" customHeight="1">
      <c r="A868" s="76">
        <v>5463971</v>
      </c>
      <c r="B868" s="77" t="s">
        <v>1800</v>
      </c>
      <c r="C868" s="78"/>
      <c r="D868" s="79"/>
      <c r="E868" s="78"/>
      <c r="F868" s="78"/>
      <c r="G868" s="79"/>
      <c r="H868" s="79"/>
      <c r="I868" s="80"/>
      <c r="J868" s="79"/>
      <c r="K868" s="77"/>
      <c r="L868" s="81" t="s">
        <v>287</v>
      </c>
      <c r="M868" s="77"/>
      <c r="N868" s="77"/>
      <c r="O868" s="77"/>
      <c r="P868" s="77"/>
      <c r="Q868" s="78"/>
      <c r="R868" s="78"/>
      <c r="S868" s="82"/>
      <c r="T868" s="78"/>
      <c r="U868" s="83"/>
    </row>
    <row r="869" spans="1:21" ht="13.9" customHeight="1">
      <c r="A869" s="76">
        <v>5463998</v>
      </c>
      <c r="B869" s="77" t="s">
        <v>1801</v>
      </c>
      <c r="C869" s="78"/>
      <c r="D869" s="79"/>
      <c r="E869" s="78"/>
      <c r="F869" s="78"/>
      <c r="G869" s="79"/>
      <c r="H869" s="79"/>
      <c r="I869" s="80"/>
      <c r="J869" s="79"/>
      <c r="K869" s="77"/>
      <c r="L869" s="81" t="s">
        <v>296</v>
      </c>
      <c r="M869" s="77"/>
      <c r="N869" s="77"/>
      <c r="O869" s="77"/>
      <c r="P869" s="77"/>
      <c r="Q869" s="78"/>
      <c r="R869" s="78"/>
      <c r="S869" s="82"/>
      <c r="T869" s="78"/>
      <c r="U869" s="83"/>
    </row>
    <row r="870" spans="1:21" ht="13.9" customHeight="1">
      <c r="A870" s="76">
        <v>5464013</v>
      </c>
      <c r="B870" s="77" t="s">
        <v>1802</v>
      </c>
      <c r="C870" s="78"/>
      <c r="D870" s="79"/>
      <c r="E870" s="78"/>
      <c r="F870" s="78"/>
      <c r="G870" s="79"/>
      <c r="H870" s="79"/>
      <c r="I870" s="80"/>
      <c r="J870" s="79"/>
      <c r="K870" s="77"/>
      <c r="L870" s="81" t="s">
        <v>332</v>
      </c>
      <c r="M870" s="77"/>
      <c r="N870" s="77"/>
      <c r="O870" s="77"/>
      <c r="P870" s="77"/>
      <c r="Q870" s="78"/>
      <c r="R870" s="78"/>
      <c r="S870" s="82"/>
      <c r="T870" s="78"/>
      <c r="U870" s="83"/>
    </row>
    <row r="871" spans="1:21" ht="13.9" customHeight="1">
      <c r="A871" s="76">
        <v>5464021</v>
      </c>
      <c r="B871" s="85" t="s">
        <v>1803</v>
      </c>
      <c r="C871" s="78"/>
      <c r="D871" s="79"/>
      <c r="E871" s="78"/>
      <c r="F871" s="78"/>
      <c r="G871" s="86"/>
      <c r="H871" s="79"/>
      <c r="I871" s="79"/>
      <c r="J871" s="78"/>
      <c r="K871" s="77"/>
      <c r="L871" s="84" t="s">
        <v>398</v>
      </c>
      <c r="M871" s="77"/>
      <c r="N871" s="77"/>
      <c r="O871" s="87"/>
      <c r="P871" s="78"/>
      <c r="Q871" s="78"/>
      <c r="R871" s="78"/>
      <c r="S871" s="82"/>
      <c r="T871" s="78"/>
      <c r="U871" s="83"/>
    </row>
    <row r="872" spans="1:21" ht="13.9" customHeight="1">
      <c r="A872" s="76">
        <v>5464129</v>
      </c>
      <c r="B872" s="77" t="s">
        <v>1804</v>
      </c>
      <c r="C872" s="78"/>
      <c r="D872" s="79"/>
      <c r="E872" s="78"/>
      <c r="F872" s="78"/>
      <c r="G872" s="79"/>
      <c r="H872" s="79"/>
      <c r="I872" s="80"/>
      <c r="J872" s="79"/>
      <c r="K872" s="77"/>
      <c r="L872" s="81" t="s">
        <v>9337</v>
      </c>
      <c r="M872" s="77"/>
      <c r="N872" s="77"/>
      <c r="O872" s="77"/>
      <c r="P872" s="77"/>
      <c r="Q872" s="78"/>
      <c r="R872" s="78"/>
      <c r="S872" s="82"/>
      <c r="T872" s="78"/>
      <c r="U872" s="83"/>
    </row>
    <row r="873" spans="1:21" ht="13.9" customHeight="1">
      <c r="A873" s="76">
        <v>5464161</v>
      </c>
      <c r="B873" s="77" t="s">
        <v>1805</v>
      </c>
      <c r="C873" s="78"/>
      <c r="D873" s="79"/>
      <c r="E873" s="78"/>
      <c r="F873" s="78"/>
      <c r="G873" s="79"/>
      <c r="H873" s="79"/>
      <c r="I873" s="80"/>
      <c r="J873" s="79"/>
      <c r="K873" s="77"/>
      <c r="L873" s="81" t="s">
        <v>231</v>
      </c>
      <c r="M873" s="77"/>
      <c r="N873" s="77"/>
      <c r="O873" s="77"/>
      <c r="P873" s="77"/>
      <c r="Q873" s="78"/>
      <c r="R873" s="78"/>
      <c r="S873" s="82"/>
      <c r="T873" s="78"/>
      <c r="U873" s="83"/>
    </row>
    <row r="874" spans="1:21" ht="13.9" customHeight="1">
      <c r="A874" s="76">
        <v>5464234</v>
      </c>
      <c r="B874" s="77" t="s">
        <v>1806</v>
      </c>
      <c r="C874" s="78"/>
      <c r="D874" s="79"/>
      <c r="E874" s="78"/>
      <c r="F874" s="78"/>
      <c r="G874" s="79"/>
      <c r="H874" s="79"/>
      <c r="I874" s="80"/>
      <c r="J874" s="79"/>
      <c r="K874" s="77"/>
      <c r="L874" s="84" t="s">
        <v>229</v>
      </c>
      <c r="M874" s="77"/>
      <c r="N874" s="77"/>
      <c r="O874" s="77"/>
      <c r="P874" s="77"/>
      <c r="Q874" s="78"/>
      <c r="R874" s="78"/>
      <c r="S874" s="82"/>
      <c r="T874" s="78"/>
      <c r="U874" s="83"/>
    </row>
    <row r="875" spans="1:21" ht="13.9" customHeight="1">
      <c r="A875" s="76">
        <v>5464269</v>
      </c>
      <c r="B875" s="85" t="s">
        <v>1807</v>
      </c>
      <c r="C875" s="78"/>
      <c r="D875" s="79"/>
      <c r="E875" s="78"/>
      <c r="F875" s="78"/>
      <c r="G875" s="86"/>
      <c r="H875" s="79"/>
      <c r="I875" s="79"/>
      <c r="J875" s="78"/>
      <c r="K875" s="77"/>
      <c r="L875" s="84" t="s">
        <v>9301</v>
      </c>
      <c r="M875" s="77"/>
      <c r="N875" s="77"/>
      <c r="O875" s="87"/>
      <c r="P875" s="78"/>
      <c r="Q875" s="78"/>
      <c r="R875" s="78"/>
      <c r="S875" s="82"/>
      <c r="T875" s="78"/>
      <c r="U875" s="83"/>
    </row>
    <row r="876" spans="1:21" ht="13.9" customHeight="1">
      <c r="A876" s="76">
        <v>5464331</v>
      </c>
      <c r="B876" s="77" t="s">
        <v>1808</v>
      </c>
      <c r="C876" s="78"/>
      <c r="D876" s="79"/>
      <c r="E876" s="78"/>
      <c r="F876" s="78"/>
      <c r="G876" s="79"/>
      <c r="H876" s="79"/>
      <c r="I876" s="80"/>
      <c r="J876" s="79"/>
      <c r="K876" s="77"/>
      <c r="L876" s="81" t="s">
        <v>368</v>
      </c>
      <c r="M876" s="77"/>
      <c r="N876" s="77"/>
      <c r="O876" s="77"/>
      <c r="P876" s="77"/>
      <c r="Q876" s="78"/>
      <c r="R876" s="78"/>
      <c r="S876" s="82"/>
      <c r="T876" s="78"/>
      <c r="U876" s="83"/>
    </row>
    <row r="877" spans="1:21" ht="13.9" customHeight="1">
      <c r="A877" s="76">
        <v>5464366</v>
      </c>
      <c r="B877" s="77" t="s">
        <v>1809</v>
      </c>
      <c r="C877" s="78"/>
      <c r="D877" s="79"/>
      <c r="E877" s="78"/>
      <c r="F877" s="78"/>
      <c r="G877" s="79"/>
      <c r="H877" s="79"/>
      <c r="I877" s="80"/>
      <c r="J877" s="79"/>
      <c r="K877" s="77"/>
      <c r="L877" s="84" t="s">
        <v>9338</v>
      </c>
      <c r="M877" s="77"/>
      <c r="N877" s="77"/>
      <c r="O877" s="77"/>
      <c r="P877" s="77"/>
      <c r="Q877" s="78"/>
      <c r="R877" s="78"/>
      <c r="S877" s="82"/>
      <c r="T877" s="78"/>
      <c r="U877" s="83"/>
    </row>
    <row r="878" spans="1:21" ht="13.9" customHeight="1">
      <c r="A878" s="76">
        <v>5464447</v>
      </c>
      <c r="B878" s="77" t="s">
        <v>1810</v>
      </c>
      <c r="C878" s="78"/>
      <c r="D878" s="79"/>
      <c r="E878" s="78"/>
      <c r="F878" s="78"/>
      <c r="G878" s="79"/>
      <c r="H878" s="79"/>
      <c r="I878" s="80"/>
      <c r="J878" s="79"/>
      <c r="K878" s="77"/>
      <c r="L878" s="81" t="s">
        <v>315</v>
      </c>
      <c r="M878" s="77"/>
      <c r="N878" s="77"/>
      <c r="O878" s="77"/>
      <c r="P878" s="77"/>
      <c r="Q878" s="78"/>
      <c r="R878" s="78"/>
      <c r="S878" s="82"/>
      <c r="T878" s="78"/>
      <c r="U878" s="83"/>
    </row>
    <row r="879" spans="1:21" ht="13.9" customHeight="1">
      <c r="A879" s="76">
        <v>5464455</v>
      </c>
      <c r="B879" s="77" t="s">
        <v>1811</v>
      </c>
      <c r="C879" s="78"/>
      <c r="D879" s="79"/>
      <c r="E879" s="78"/>
      <c r="F879" s="78"/>
      <c r="G879" s="79"/>
      <c r="H879" s="79"/>
      <c r="I879" s="80"/>
      <c r="J879" s="79"/>
      <c r="K879" s="77"/>
      <c r="L879" s="81" t="s">
        <v>313</v>
      </c>
      <c r="M879" s="77"/>
      <c r="N879" s="77"/>
      <c r="O879" s="77"/>
      <c r="P879" s="77"/>
      <c r="Q879" s="78"/>
      <c r="R879" s="78"/>
      <c r="S879" s="82"/>
      <c r="T879" s="78"/>
      <c r="U879" s="83"/>
    </row>
    <row r="880" spans="1:21" ht="13.9" customHeight="1">
      <c r="A880" s="76">
        <v>5464544</v>
      </c>
      <c r="B880" s="77" t="s">
        <v>1812</v>
      </c>
      <c r="C880" s="78"/>
      <c r="D880" s="79"/>
      <c r="E880" s="78"/>
      <c r="F880" s="78"/>
      <c r="G880" s="79"/>
      <c r="H880" s="79"/>
      <c r="I880" s="80"/>
      <c r="J880" s="79"/>
      <c r="K880" s="77"/>
      <c r="L880" s="81" t="s">
        <v>9294</v>
      </c>
      <c r="M880" s="77"/>
      <c r="N880" s="77"/>
      <c r="O880" s="77"/>
      <c r="P880" s="77"/>
      <c r="Q880" s="78"/>
      <c r="R880" s="78"/>
      <c r="S880" s="82"/>
      <c r="T880" s="78"/>
      <c r="U880" s="83"/>
    </row>
    <row r="881" spans="1:21" ht="13.9" customHeight="1">
      <c r="A881" s="76">
        <v>5464552</v>
      </c>
      <c r="B881" s="77" t="s">
        <v>1813</v>
      </c>
      <c r="C881" s="78"/>
      <c r="D881" s="79"/>
      <c r="E881" s="78"/>
      <c r="F881" s="78"/>
      <c r="G881" s="79"/>
      <c r="H881" s="79"/>
      <c r="I881" s="80"/>
      <c r="J881" s="79"/>
      <c r="K881" s="77"/>
      <c r="L881" s="81" t="s">
        <v>9238</v>
      </c>
      <c r="M881" s="77"/>
      <c r="N881" s="77"/>
      <c r="O881" s="77"/>
      <c r="P881" s="77"/>
      <c r="Q881" s="78"/>
      <c r="R881" s="78"/>
      <c r="S881" s="82"/>
      <c r="T881" s="78"/>
      <c r="U881" s="83"/>
    </row>
    <row r="882" spans="1:21" ht="13.9" customHeight="1">
      <c r="A882" s="76">
        <v>5464587</v>
      </c>
      <c r="B882" s="88" t="s">
        <v>1814</v>
      </c>
      <c r="C882" s="78"/>
      <c r="D882" s="79"/>
      <c r="E882" s="78"/>
      <c r="F882" s="78"/>
      <c r="G882" s="86"/>
      <c r="H882" s="79"/>
      <c r="I882" s="79"/>
      <c r="J882" s="78"/>
      <c r="K882" s="77"/>
      <c r="L882" s="84" t="s">
        <v>9192</v>
      </c>
      <c r="M882" s="77"/>
      <c r="N882" s="77"/>
      <c r="O882" s="87"/>
      <c r="P882" s="78"/>
      <c r="Q882" s="78"/>
      <c r="R882" s="78"/>
      <c r="S882" s="82"/>
      <c r="T882" s="78"/>
      <c r="U882" s="83"/>
    </row>
    <row r="883" spans="1:21" ht="13.9" customHeight="1">
      <c r="A883" s="76">
        <v>5464617</v>
      </c>
      <c r="B883" s="85" t="s">
        <v>1815</v>
      </c>
      <c r="C883" s="78"/>
      <c r="D883" s="79"/>
      <c r="E883" s="78"/>
      <c r="F883" s="78"/>
      <c r="G883" s="86"/>
      <c r="H883" s="79"/>
      <c r="I883" s="79"/>
      <c r="J883" s="78"/>
      <c r="K883" s="77"/>
      <c r="L883" s="84" t="s">
        <v>120</v>
      </c>
      <c r="M883" s="77"/>
      <c r="N883" s="77"/>
      <c r="O883" s="87"/>
      <c r="P883" s="78"/>
      <c r="Q883" s="78"/>
      <c r="R883" s="78"/>
      <c r="S883" s="82"/>
      <c r="T883" s="78"/>
      <c r="U883" s="83"/>
    </row>
    <row r="884" spans="1:21" ht="13.9" customHeight="1">
      <c r="A884" s="76">
        <v>5464641</v>
      </c>
      <c r="B884" s="77" t="s">
        <v>1816</v>
      </c>
      <c r="C884" s="78"/>
      <c r="D884" s="79"/>
      <c r="E884" s="78"/>
      <c r="F884" s="78"/>
      <c r="G884" s="79"/>
      <c r="H884" s="79"/>
      <c r="I884" s="80"/>
      <c r="J884" s="79"/>
      <c r="K884" s="77"/>
      <c r="L884" s="84" t="s">
        <v>315</v>
      </c>
      <c r="M884" s="77"/>
      <c r="N884" s="77"/>
      <c r="O884" s="77"/>
      <c r="P884" s="77"/>
      <c r="Q884" s="78"/>
      <c r="R884" s="78"/>
      <c r="S884" s="82"/>
      <c r="T884" s="78"/>
      <c r="U884" s="83"/>
    </row>
    <row r="885" spans="1:21" ht="13.9" customHeight="1">
      <c r="A885" s="76">
        <v>5464676</v>
      </c>
      <c r="B885" s="77" t="s">
        <v>1817</v>
      </c>
      <c r="C885" s="78"/>
      <c r="D885" s="79"/>
      <c r="E885" s="78"/>
      <c r="F885" s="78"/>
      <c r="G885" s="79"/>
      <c r="H885" s="79"/>
      <c r="I885" s="80"/>
      <c r="J885" s="79"/>
      <c r="K885" s="77"/>
      <c r="L885" s="81" t="s">
        <v>390</v>
      </c>
      <c r="M885" s="77"/>
      <c r="N885" s="77"/>
      <c r="O885" s="77"/>
      <c r="P885" s="77"/>
      <c r="Q885" s="78"/>
      <c r="R885" s="78"/>
      <c r="S885" s="82"/>
      <c r="T885" s="78"/>
      <c r="U885" s="83"/>
    </row>
    <row r="886" spans="1:21" ht="13.9" customHeight="1">
      <c r="A886" s="76">
        <v>5464684</v>
      </c>
      <c r="B886" s="77" t="s">
        <v>1818</v>
      </c>
      <c r="C886" s="78"/>
      <c r="D886" s="79"/>
      <c r="E886" s="78"/>
      <c r="F886" s="78"/>
      <c r="G886" s="79"/>
      <c r="H886" s="79"/>
      <c r="I886" s="80"/>
      <c r="J886" s="79"/>
      <c r="K886" s="77"/>
      <c r="L886" s="81" t="s">
        <v>180</v>
      </c>
      <c r="M886" s="77"/>
      <c r="N886" s="77"/>
      <c r="O886" s="77"/>
      <c r="P886" s="77"/>
      <c r="Q886" s="78"/>
      <c r="R886" s="78"/>
      <c r="S886" s="82"/>
      <c r="T886" s="78"/>
      <c r="U886" s="83"/>
    </row>
    <row r="887" spans="1:21" ht="13.9" customHeight="1">
      <c r="A887" s="76">
        <v>5464706</v>
      </c>
      <c r="B887" s="77" t="s">
        <v>1819</v>
      </c>
      <c r="C887" s="78"/>
      <c r="D887" s="79"/>
      <c r="E887" s="78"/>
      <c r="F887" s="78"/>
      <c r="G887" s="79"/>
      <c r="H887" s="79"/>
      <c r="I887" s="80"/>
      <c r="J887" s="79"/>
      <c r="K887" s="77"/>
      <c r="L887" s="81" t="s">
        <v>315</v>
      </c>
      <c r="M887" s="77"/>
      <c r="N887" s="77"/>
      <c r="O887" s="77"/>
      <c r="P887" s="77"/>
      <c r="Q887" s="78"/>
      <c r="R887" s="78"/>
      <c r="S887" s="82"/>
      <c r="T887" s="78"/>
      <c r="U887" s="83"/>
    </row>
    <row r="888" spans="1:21" ht="13.9" customHeight="1">
      <c r="A888" s="76">
        <v>5464714</v>
      </c>
      <c r="B888" s="77" t="s">
        <v>1820</v>
      </c>
      <c r="C888" s="78"/>
      <c r="D888" s="79"/>
      <c r="E888" s="78"/>
      <c r="F888" s="78"/>
      <c r="G888" s="79"/>
      <c r="H888" s="79"/>
      <c r="I888" s="80"/>
      <c r="J888" s="79"/>
      <c r="K888" s="77"/>
      <c r="L888" s="81" t="s">
        <v>315</v>
      </c>
      <c r="M888" s="77"/>
      <c r="N888" s="77"/>
      <c r="O888" s="77"/>
      <c r="P888" s="77"/>
      <c r="Q888" s="78"/>
      <c r="R888" s="78"/>
      <c r="S888" s="82"/>
      <c r="T888" s="78"/>
      <c r="U888" s="83"/>
    </row>
    <row r="889" spans="1:21" ht="13.9" customHeight="1">
      <c r="A889" s="76">
        <v>5464803</v>
      </c>
      <c r="B889" s="77" t="s">
        <v>1821</v>
      </c>
      <c r="C889" s="78"/>
      <c r="D889" s="79"/>
      <c r="E889" s="78"/>
      <c r="F889" s="78"/>
      <c r="G889" s="79"/>
      <c r="H889" s="79"/>
      <c r="I889" s="80"/>
      <c r="J889" s="79"/>
      <c r="K889" s="77"/>
      <c r="L889" s="81" t="s">
        <v>40</v>
      </c>
      <c r="M889" s="77"/>
      <c r="N889" s="77"/>
      <c r="O889" s="77"/>
      <c r="P889" s="77"/>
      <c r="Q889" s="78"/>
      <c r="R889" s="78"/>
      <c r="S889" s="82"/>
      <c r="T889" s="78"/>
      <c r="U889" s="83"/>
    </row>
    <row r="890" spans="1:21" ht="13.9" customHeight="1">
      <c r="A890" s="76">
        <v>5464838</v>
      </c>
      <c r="B890" s="77" t="s">
        <v>1822</v>
      </c>
      <c r="C890" s="78"/>
      <c r="D890" s="79"/>
      <c r="E890" s="78"/>
      <c r="F890" s="78"/>
      <c r="G890" s="79"/>
      <c r="H890" s="79"/>
      <c r="I890" s="80"/>
      <c r="J890" s="79"/>
      <c r="K890" s="77"/>
      <c r="L890" s="84" t="s">
        <v>177</v>
      </c>
      <c r="M890" s="77"/>
      <c r="N890" s="77"/>
      <c r="O890" s="77"/>
      <c r="P890" s="77"/>
      <c r="Q890" s="78"/>
      <c r="R890" s="78"/>
      <c r="S890" s="82"/>
      <c r="T890" s="78"/>
      <c r="U890" s="83"/>
    </row>
    <row r="891" spans="1:21" ht="13.9" customHeight="1">
      <c r="A891" s="76">
        <v>5464889</v>
      </c>
      <c r="B891" s="77" t="s">
        <v>1823</v>
      </c>
      <c r="C891" s="78"/>
      <c r="D891" s="79"/>
      <c r="E891" s="78"/>
      <c r="F891" s="78"/>
      <c r="G891" s="79"/>
      <c r="H891" s="79"/>
      <c r="I891" s="80"/>
      <c r="J891" s="79"/>
      <c r="K891" s="77"/>
      <c r="L891" s="84" t="s">
        <v>287</v>
      </c>
      <c r="M891" s="77"/>
      <c r="N891" s="77"/>
      <c r="O891" s="77"/>
      <c r="P891" s="77"/>
      <c r="Q891" s="78"/>
      <c r="R891" s="78"/>
      <c r="S891" s="82"/>
      <c r="T891" s="78"/>
      <c r="U891" s="83"/>
    </row>
    <row r="892" spans="1:21" ht="13.9" customHeight="1">
      <c r="A892" s="76">
        <v>5464927</v>
      </c>
      <c r="B892" s="77" t="s">
        <v>1824</v>
      </c>
      <c r="C892" s="78"/>
      <c r="D892" s="79"/>
      <c r="E892" s="78"/>
      <c r="F892" s="78"/>
      <c r="G892" s="79"/>
      <c r="H892" s="79"/>
      <c r="I892" s="80"/>
      <c r="J892" s="79"/>
      <c r="K892" s="77"/>
      <c r="L892" s="81" t="s">
        <v>180</v>
      </c>
      <c r="M892" s="77"/>
      <c r="N892" s="77"/>
      <c r="O892" s="77"/>
      <c r="P892" s="77"/>
      <c r="Q892" s="78"/>
      <c r="R892" s="78"/>
      <c r="S892" s="82"/>
      <c r="T892" s="78"/>
      <c r="U892" s="83"/>
    </row>
    <row r="893" spans="1:21" ht="13.9" customHeight="1">
      <c r="A893" s="76">
        <v>5464935</v>
      </c>
      <c r="B893" s="77" t="s">
        <v>1825</v>
      </c>
      <c r="C893" s="78"/>
      <c r="D893" s="79"/>
      <c r="E893" s="78"/>
      <c r="F893" s="78"/>
      <c r="G893" s="79"/>
      <c r="H893" s="79"/>
      <c r="I893" s="80"/>
      <c r="J893" s="79"/>
      <c r="K893" s="77"/>
      <c r="L893" s="84" t="s">
        <v>231</v>
      </c>
      <c r="M893" s="77"/>
      <c r="N893" s="77"/>
      <c r="O893" s="77"/>
      <c r="P893" s="77"/>
      <c r="Q893" s="78"/>
      <c r="R893" s="78"/>
      <c r="S893" s="82"/>
      <c r="T893" s="78"/>
      <c r="U893" s="83"/>
    </row>
    <row r="894" spans="1:21" ht="13.9" customHeight="1">
      <c r="A894" s="76">
        <v>5464951</v>
      </c>
      <c r="B894" s="77" t="s">
        <v>1826</v>
      </c>
      <c r="C894" s="78"/>
      <c r="D894" s="79"/>
      <c r="E894" s="78"/>
      <c r="F894" s="78"/>
      <c r="G894" s="79"/>
      <c r="H894" s="79"/>
      <c r="I894" s="80"/>
      <c r="J894" s="79"/>
      <c r="K894" s="77"/>
      <c r="L894" s="84" t="s">
        <v>9339</v>
      </c>
      <c r="M894" s="77"/>
      <c r="N894" s="77"/>
      <c r="O894" s="77"/>
      <c r="P894" s="77"/>
      <c r="Q894" s="78"/>
      <c r="R894" s="78"/>
      <c r="S894" s="82"/>
      <c r="T894" s="78"/>
      <c r="U894" s="83"/>
    </row>
    <row r="895" spans="1:21" ht="13.9" customHeight="1">
      <c r="A895" s="76">
        <v>5464994</v>
      </c>
      <c r="B895" s="77" t="s">
        <v>1827</v>
      </c>
      <c r="C895" s="78"/>
      <c r="D895" s="79"/>
      <c r="E895" s="78"/>
      <c r="F895" s="78"/>
      <c r="G895" s="79"/>
      <c r="H895" s="79"/>
      <c r="I895" s="80"/>
      <c r="J895" s="79"/>
      <c r="K895" s="77"/>
      <c r="L895" s="81" t="s">
        <v>362</v>
      </c>
      <c r="M895" s="77"/>
      <c r="N895" s="77"/>
      <c r="O895" s="77"/>
      <c r="P895" s="77"/>
      <c r="Q895" s="78"/>
      <c r="R895" s="78"/>
      <c r="S895" s="82"/>
      <c r="T895" s="78"/>
      <c r="U895" s="83"/>
    </row>
    <row r="896" spans="1:21" ht="13.9" customHeight="1">
      <c r="A896" s="76">
        <v>5465001</v>
      </c>
      <c r="B896" s="77" t="s">
        <v>1828</v>
      </c>
      <c r="C896" s="78"/>
      <c r="D896" s="79"/>
      <c r="E896" s="78"/>
      <c r="F896" s="78"/>
      <c r="G896" s="79"/>
      <c r="H896" s="79"/>
      <c r="I896" s="80"/>
      <c r="J896" s="79"/>
      <c r="K896" s="77"/>
      <c r="L896" s="81" t="s">
        <v>362</v>
      </c>
      <c r="M896" s="77"/>
      <c r="N896" s="77"/>
      <c r="O896" s="77"/>
      <c r="P896" s="77"/>
      <c r="Q896" s="78"/>
      <c r="R896" s="78"/>
      <c r="S896" s="82"/>
      <c r="T896" s="78"/>
      <c r="U896" s="83"/>
    </row>
    <row r="897" spans="1:21" ht="13.9" customHeight="1">
      <c r="A897" s="76">
        <v>5465028</v>
      </c>
      <c r="B897" s="77" t="s">
        <v>1829</v>
      </c>
      <c r="C897" s="78"/>
      <c r="D897" s="79"/>
      <c r="E897" s="78"/>
      <c r="F897" s="78"/>
      <c r="G897" s="79"/>
      <c r="H897" s="79"/>
      <c r="I897" s="80"/>
      <c r="J897" s="79"/>
      <c r="K897" s="77"/>
      <c r="L897" s="81" t="s">
        <v>16</v>
      </c>
      <c r="M897" s="77"/>
      <c r="N897" s="77"/>
      <c r="O897" s="77"/>
      <c r="P897" s="77"/>
      <c r="Q897" s="78"/>
      <c r="R897" s="78"/>
      <c r="S897" s="82"/>
      <c r="T897" s="78"/>
      <c r="U897" s="83"/>
    </row>
    <row r="898" spans="1:21" ht="13.9" customHeight="1">
      <c r="A898" s="76">
        <v>5465079</v>
      </c>
      <c r="B898" s="77" t="s">
        <v>1830</v>
      </c>
      <c r="C898" s="78"/>
      <c r="D898" s="79"/>
      <c r="E898" s="78"/>
      <c r="F898" s="78"/>
      <c r="G898" s="79"/>
      <c r="H898" s="79"/>
      <c r="I898" s="80"/>
      <c r="J898" s="79"/>
      <c r="K898" s="77"/>
      <c r="L898" s="81" t="s">
        <v>120</v>
      </c>
      <c r="M898" s="77"/>
      <c r="N898" s="77"/>
      <c r="O898" s="77"/>
      <c r="P898" s="77"/>
      <c r="Q898" s="78"/>
      <c r="R898" s="78"/>
      <c r="S898" s="82"/>
      <c r="T898" s="78"/>
      <c r="U898" s="83"/>
    </row>
    <row r="899" spans="1:21" ht="13.9" customHeight="1">
      <c r="A899" s="76">
        <v>5465095</v>
      </c>
      <c r="B899" s="88" t="s">
        <v>1831</v>
      </c>
      <c r="C899" s="78"/>
      <c r="D899" s="79"/>
      <c r="E899" s="78"/>
      <c r="F899" s="78"/>
      <c r="G899" s="86"/>
      <c r="H899" s="79"/>
      <c r="I899" s="79"/>
      <c r="J899" s="78"/>
      <c r="K899" s="77"/>
      <c r="L899" s="84" t="s">
        <v>315</v>
      </c>
      <c r="M899" s="77"/>
      <c r="N899" s="77"/>
      <c r="O899" s="87"/>
      <c r="P899" s="78"/>
      <c r="Q899" s="78"/>
      <c r="R899" s="78"/>
      <c r="S899" s="82"/>
      <c r="T899" s="78"/>
      <c r="U899" s="83"/>
    </row>
    <row r="900" spans="1:21" ht="13.9" customHeight="1">
      <c r="A900" s="76">
        <v>5465109</v>
      </c>
      <c r="B900" s="77" t="s">
        <v>1832</v>
      </c>
      <c r="C900" s="78"/>
      <c r="D900" s="79"/>
      <c r="E900" s="78"/>
      <c r="F900" s="78"/>
      <c r="G900" s="79"/>
      <c r="H900" s="79"/>
      <c r="I900" s="80"/>
      <c r="J900" s="79"/>
      <c r="K900" s="77"/>
      <c r="L900" s="84" t="s">
        <v>355</v>
      </c>
      <c r="M900" s="77"/>
      <c r="N900" s="77"/>
      <c r="O900" s="77"/>
      <c r="P900" s="77"/>
      <c r="Q900" s="78"/>
      <c r="R900" s="78"/>
      <c r="S900" s="82"/>
      <c r="T900" s="78"/>
      <c r="U900" s="83"/>
    </row>
    <row r="901" spans="1:21" ht="13.9" customHeight="1">
      <c r="A901" s="76">
        <v>5465125</v>
      </c>
      <c r="B901" s="77" t="s">
        <v>1833</v>
      </c>
      <c r="C901" s="78"/>
      <c r="D901" s="79"/>
      <c r="E901" s="78"/>
      <c r="F901" s="78"/>
      <c r="G901" s="79"/>
      <c r="H901" s="79"/>
      <c r="I901" s="80"/>
      <c r="J901" s="79"/>
      <c r="K901" s="77"/>
      <c r="L901" s="81" t="s">
        <v>283</v>
      </c>
      <c r="M901" s="77"/>
      <c r="N901" s="77"/>
      <c r="O901" s="77"/>
      <c r="P901" s="77"/>
      <c r="Q901" s="78"/>
      <c r="R901" s="78"/>
      <c r="S901" s="82"/>
      <c r="T901" s="78"/>
      <c r="U901" s="83"/>
    </row>
    <row r="902" spans="1:21" ht="13.9" customHeight="1">
      <c r="A902" s="76">
        <v>5465133</v>
      </c>
      <c r="B902" s="77" t="s">
        <v>1834</v>
      </c>
      <c r="C902" s="78"/>
      <c r="D902" s="79"/>
      <c r="E902" s="78"/>
      <c r="F902" s="78"/>
      <c r="G902" s="79"/>
      <c r="H902" s="79"/>
      <c r="I902" s="80"/>
      <c r="J902" s="79"/>
      <c r="K902" s="77"/>
      <c r="L902" s="81" t="s">
        <v>362</v>
      </c>
      <c r="M902" s="77"/>
      <c r="N902" s="77"/>
      <c r="O902" s="77"/>
      <c r="P902" s="77"/>
      <c r="Q902" s="78"/>
      <c r="R902" s="78"/>
      <c r="S902" s="82"/>
      <c r="T902" s="78"/>
      <c r="U902" s="83"/>
    </row>
    <row r="903" spans="1:21" ht="13.9" customHeight="1">
      <c r="A903" s="76">
        <v>5465176</v>
      </c>
      <c r="B903" s="77" t="s">
        <v>1835</v>
      </c>
      <c r="C903" s="78"/>
      <c r="D903" s="79"/>
      <c r="E903" s="78"/>
      <c r="F903" s="78"/>
      <c r="G903" s="79"/>
      <c r="H903" s="79"/>
      <c r="I903" s="80"/>
      <c r="J903" s="79"/>
      <c r="K903" s="77"/>
      <c r="L903" s="84" t="s">
        <v>163</v>
      </c>
      <c r="M903" s="77"/>
      <c r="N903" s="77"/>
      <c r="O903" s="77"/>
      <c r="P903" s="77"/>
      <c r="Q903" s="78"/>
      <c r="R903" s="78"/>
      <c r="S903" s="82"/>
      <c r="T903" s="78"/>
      <c r="U903" s="83"/>
    </row>
    <row r="904" spans="1:21" ht="13.9" customHeight="1">
      <c r="A904" s="76">
        <v>5465184</v>
      </c>
      <c r="B904" s="77" t="s">
        <v>1836</v>
      </c>
      <c r="C904" s="78"/>
      <c r="D904" s="79"/>
      <c r="E904" s="78"/>
      <c r="F904" s="78"/>
      <c r="G904" s="79"/>
      <c r="H904" s="79"/>
      <c r="I904" s="80"/>
      <c r="J904" s="79"/>
      <c r="K904" s="77"/>
      <c r="L904" s="84" t="s">
        <v>355</v>
      </c>
      <c r="M904" s="77"/>
      <c r="N904" s="77"/>
      <c r="O904" s="77"/>
      <c r="P904" s="77"/>
      <c r="Q904" s="78"/>
      <c r="R904" s="78"/>
      <c r="S904" s="82"/>
      <c r="T904" s="78"/>
      <c r="U904" s="83"/>
    </row>
    <row r="905" spans="1:21" ht="13.9" customHeight="1">
      <c r="A905" s="76">
        <v>5488621</v>
      </c>
      <c r="B905" s="77" t="s">
        <v>1837</v>
      </c>
      <c r="C905" s="78"/>
      <c r="D905" s="79"/>
      <c r="E905" s="78"/>
      <c r="F905" s="78"/>
      <c r="G905" s="79"/>
      <c r="H905" s="79"/>
      <c r="I905" s="80"/>
      <c r="J905" s="79"/>
      <c r="K905" s="77"/>
      <c r="L905" s="84" t="s">
        <v>9274</v>
      </c>
      <c r="M905" s="77"/>
      <c r="N905" s="77"/>
      <c r="O905" s="77"/>
      <c r="P905" s="77"/>
      <c r="Q905" s="78"/>
      <c r="R905" s="78"/>
      <c r="S905" s="82"/>
      <c r="T905" s="78"/>
      <c r="U905" s="83"/>
    </row>
    <row r="906" spans="1:21" ht="13.9" customHeight="1">
      <c r="A906" s="76">
        <v>5573416</v>
      </c>
      <c r="B906" s="77" t="s">
        <v>1838</v>
      </c>
      <c r="C906" s="78"/>
      <c r="D906" s="79"/>
      <c r="E906" s="78"/>
      <c r="F906" s="78"/>
      <c r="G906" s="79"/>
      <c r="H906" s="79"/>
      <c r="I906" s="80"/>
      <c r="J906" s="79"/>
      <c r="K906" s="77"/>
      <c r="L906" s="84" t="s">
        <v>9340</v>
      </c>
      <c r="M906" s="77"/>
      <c r="N906" s="77"/>
      <c r="O906" s="77"/>
      <c r="P906" s="77"/>
      <c r="Q906" s="78"/>
      <c r="R906" s="78"/>
      <c r="S906" s="82"/>
      <c r="T906" s="78"/>
      <c r="U906" s="83"/>
    </row>
    <row r="907" spans="1:21" ht="13.9" customHeight="1">
      <c r="A907" s="76">
        <v>5598303</v>
      </c>
      <c r="B907" s="77" t="s">
        <v>1839</v>
      </c>
      <c r="C907" s="78"/>
      <c r="D907" s="79"/>
      <c r="E907" s="78"/>
      <c r="F907" s="78"/>
      <c r="G907" s="79"/>
      <c r="H907" s="79"/>
      <c r="I907" s="80"/>
      <c r="J907" s="79"/>
      <c r="K907" s="77"/>
      <c r="L907" s="84" t="s">
        <v>287</v>
      </c>
      <c r="M907" s="77"/>
      <c r="N907" s="77"/>
      <c r="O907" s="77"/>
      <c r="P907" s="77"/>
      <c r="Q907" s="78"/>
      <c r="R907" s="78"/>
      <c r="S907" s="82"/>
      <c r="T907" s="78"/>
      <c r="U907" s="83"/>
    </row>
    <row r="908" spans="1:21" ht="13.9" customHeight="1">
      <c r="A908" s="76">
        <v>5605342</v>
      </c>
      <c r="B908" s="85" t="s">
        <v>1840</v>
      </c>
      <c r="C908" s="78"/>
      <c r="D908" s="79"/>
      <c r="E908" s="78"/>
      <c r="F908" s="78"/>
      <c r="G908" s="78"/>
      <c r="H908" s="79"/>
      <c r="I908" s="80"/>
      <c r="J908" s="78"/>
      <c r="K908" s="77"/>
      <c r="L908" s="84" t="s">
        <v>287</v>
      </c>
      <c r="M908" s="77"/>
      <c r="N908" s="77"/>
      <c r="O908" s="87"/>
      <c r="P908" s="78"/>
      <c r="Q908" s="78"/>
      <c r="R908" s="78"/>
      <c r="S908" s="82"/>
      <c r="T908" s="78"/>
      <c r="U908" s="83"/>
    </row>
    <row r="909" spans="1:21" ht="13.9" customHeight="1">
      <c r="A909" s="76">
        <v>5619769</v>
      </c>
      <c r="B909" s="77" t="s">
        <v>1841</v>
      </c>
      <c r="C909" s="78"/>
      <c r="D909" s="79"/>
      <c r="E909" s="78"/>
      <c r="F909" s="78"/>
      <c r="G909" s="79"/>
      <c r="H909" s="79"/>
      <c r="I909" s="80"/>
      <c r="J909" s="79"/>
      <c r="K909" s="77"/>
      <c r="L909" s="84" t="s">
        <v>287</v>
      </c>
      <c r="M909" s="77"/>
      <c r="N909" s="77"/>
      <c r="O909" s="77"/>
      <c r="P909" s="77"/>
      <c r="Q909" s="78"/>
      <c r="R909" s="78"/>
      <c r="S909" s="82"/>
      <c r="T909" s="78"/>
      <c r="U909" s="83"/>
    </row>
    <row r="910" spans="1:21" ht="13.9" customHeight="1">
      <c r="A910" s="76">
        <v>5702658</v>
      </c>
      <c r="B910" s="77" t="s">
        <v>1842</v>
      </c>
      <c r="C910" s="78"/>
      <c r="D910" s="79"/>
      <c r="E910" s="78"/>
      <c r="F910" s="78"/>
      <c r="G910" s="79"/>
      <c r="H910" s="79"/>
      <c r="I910" s="80"/>
      <c r="J910" s="79"/>
      <c r="K910" s="77"/>
      <c r="L910" s="84" t="s">
        <v>9341</v>
      </c>
      <c r="M910" s="77"/>
      <c r="N910" s="77"/>
      <c r="O910" s="77"/>
      <c r="P910" s="77"/>
      <c r="Q910" s="78"/>
      <c r="R910" s="78"/>
      <c r="S910" s="82"/>
      <c r="T910" s="78"/>
      <c r="U910" s="83"/>
    </row>
    <row r="911" spans="1:21" ht="13.9" customHeight="1">
      <c r="A911" s="76">
        <v>5727227</v>
      </c>
      <c r="B911" s="77" t="s">
        <v>1843</v>
      </c>
      <c r="C911" s="78"/>
      <c r="D911" s="79"/>
      <c r="E911" s="78"/>
      <c r="F911" s="78"/>
      <c r="G911" s="79"/>
      <c r="H911" s="79"/>
      <c r="I911" s="80"/>
      <c r="J911" s="79"/>
      <c r="K911" s="77"/>
      <c r="L911" s="84" t="s">
        <v>9258</v>
      </c>
      <c r="M911" s="77"/>
      <c r="N911" s="77"/>
      <c r="O911" s="77"/>
      <c r="P911" s="77"/>
      <c r="Q911" s="78"/>
      <c r="R911" s="78"/>
      <c r="S911" s="82"/>
      <c r="T911" s="78"/>
      <c r="U911" s="83"/>
    </row>
    <row r="912" spans="1:21" ht="13.9" customHeight="1">
      <c r="A912" s="76">
        <v>5735807</v>
      </c>
      <c r="B912" s="85" t="s">
        <v>1844</v>
      </c>
      <c r="C912" s="78"/>
      <c r="D912" s="79"/>
      <c r="E912" s="78"/>
      <c r="F912" s="78"/>
      <c r="G912" s="86"/>
      <c r="H912" s="79"/>
      <c r="I912" s="79"/>
      <c r="J912" s="78"/>
      <c r="K912" s="77"/>
      <c r="L912" s="84" t="s">
        <v>348</v>
      </c>
      <c r="M912" s="77"/>
      <c r="N912" s="77"/>
      <c r="O912" s="87"/>
      <c r="P912" s="78"/>
      <c r="Q912" s="78"/>
      <c r="R912" s="78"/>
      <c r="S912" s="82"/>
      <c r="T912" s="78"/>
      <c r="U912" s="83"/>
    </row>
    <row r="913" spans="1:21" ht="13.9" customHeight="1">
      <c r="A913" s="76">
        <v>5774403</v>
      </c>
      <c r="B913" s="77" t="s">
        <v>1845</v>
      </c>
      <c r="C913" s="78"/>
      <c r="D913" s="79"/>
      <c r="E913" s="78"/>
      <c r="F913" s="78"/>
      <c r="G913" s="79"/>
      <c r="H913" s="79"/>
      <c r="I913" s="80"/>
      <c r="J913" s="79"/>
      <c r="K913" s="77"/>
      <c r="L913" s="81" t="s">
        <v>9342</v>
      </c>
      <c r="M913" s="77"/>
      <c r="N913" s="77"/>
      <c r="O913" s="77"/>
      <c r="P913" s="77"/>
      <c r="Q913" s="78"/>
      <c r="R913" s="78"/>
      <c r="S913" s="82"/>
      <c r="T913" s="78"/>
      <c r="U913" s="83"/>
    </row>
    <row r="914" spans="1:21" ht="13.9" customHeight="1">
      <c r="A914" s="76">
        <v>5777011</v>
      </c>
      <c r="B914" s="77" t="s">
        <v>1846</v>
      </c>
      <c r="C914" s="78"/>
      <c r="D914" s="79"/>
      <c r="E914" s="78"/>
      <c r="F914" s="78"/>
      <c r="G914" s="79"/>
      <c r="H914" s="79"/>
      <c r="I914" s="80"/>
      <c r="J914" s="79"/>
      <c r="K914" s="77"/>
      <c r="L914" s="84" t="s">
        <v>9260</v>
      </c>
      <c r="M914" s="77"/>
      <c r="N914" s="77"/>
      <c r="O914" s="77"/>
      <c r="P914" s="77"/>
      <c r="Q914" s="78"/>
      <c r="R914" s="78"/>
      <c r="S914" s="82"/>
      <c r="T914" s="78"/>
      <c r="U914" s="83"/>
    </row>
    <row r="915" spans="1:21" ht="13.9" customHeight="1">
      <c r="A915" s="76">
        <v>5795486</v>
      </c>
      <c r="B915" s="85" t="s">
        <v>1847</v>
      </c>
      <c r="C915" s="78"/>
      <c r="D915" s="79"/>
      <c r="E915" s="78"/>
      <c r="F915" s="78"/>
      <c r="G915" s="86"/>
      <c r="H915" s="79"/>
      <c r="I915" s="79"/>
      <c r="J915" s="78"/>
      <c r="K915" s="77"/>
      <c r="L915" s="84" t="s">
        <v>9343</v>
      </c>
      <c r="M915" s="77"/>
      <c r="N915" s="77"/>
      <c r="O915" s="87"/>
      <c r="P915" s="78"/>
      <c r="Q915" s="78"/>
      <c r="R915" s="78"/>
      <c r="S915" s="82"/>
      <c r="T915" s="78"/>
      <c r="U915" s="83"/>
    </row>
    <row r="916" spans="1:21" ht="13.9" customHeight="1">
      <c r="A916" s="76">
        <v>5795524</v>
      </c>
      <c r="B916" s="77" t="s">
        <v>1848</v>
      </c>
      <c r="C916" s="78"/>
      <c r="D916" s="79"/>
      <c r="E916" s="78"/>
      <c r="F916" s="78"/>
      <c r="G916" s="79"/>
      <c r="H916" s="79"/>
      <c r="I916" s="80"/>
      <c r="J916" s="79"/>
      <c r="K916" s="77"/>
      <c r="L916" s="84" t="s">
        <v>287</v>
      </c>
      <c r="M916" s="77"/>
      <c r="N916" s="77"/>
      <c r="O916" s="77"/>
      <c r="P916" s="77"/>
      <c r="Q916" s="78"/>
      <c r="R916" s="78"/>
      <c r="S916" s="82"/>
      <c r="T916" s="78"/>
      <c r="U916" s="83"/>
    </row>
    <row r="917" spans="1:21" ht="13.9" customHeight="1">
      <c r="A917" s="76">
        <v>5795575</v>
      </c>
      <c r="B917" s="77" t="s">
        <v>1849</v>
      </c>
      <c r="C917" s="78"/>
      <c r="D917" s="79"/>
      <c r="E917" s="78"/>
      <c r="F917" s="78"/>
      <c r="G917" s="79"/>
      <c r="H917" s="79"/>
      <c r="I917" s="80"/>
      <c r="J917" s="79"/>
      <c r="K917" s="77"/>
      <c r="L917" s="84" t="s">
        <v>362</v>
      </c>
      <c r="M917" s="77"/>
      <c r="N917" s="77"/>
      <c r="O917" s="77"/>
      <c r="P917" s="77"/>
      <c r="Q917" s="78"/>
      <c r="R917" s="78"/>
      <c r="S917" s="82"/>
      <c r="T917" s="78"/>
      <c r="U917" s="83"/>
    </row>
    <row r="918" spans="1:21" ht="13.9" customHeight="1">
      <c r="A918" s="76">
        <v>5795583</v>
      </c>
      <c r="B918" s="77" t="s">
        <v>1850</v>
      </c>
      <c r="C918" s="78"/>
      <c r="D918" s="79"/>
      <c r="E918" s="78"/>
      <c r="F918" s="78"/>
      <c r="G918" s="79"/>
      <c r="H918" s="79"/>
      <c r="I918" s="80"/>
      <c r="J918" s="79"/>
      <c r="K918" s="77"/>
      <c r="L918" s="81" t="s">
        <v>180</v>
      </c>
      <c r="M918" s="77"/>
      <c r="N918" s="77"/>
      <c r="O918" s="77"/>
      <c r="P918" s="77"/>
      <c r="Q918" s="78"/>
      <c r="R918" s="78"/>
      <c r="S918" s="82"/>
      <c r="T918" s="78"/>
      <c r="U918" s="83"/>
    </row>
    <row r="919" spans="1:21" ht="13.9" customHeight="1">
      <c r="A919" s="76">
        <v>5795591</v>
      </c>
      <c r="B919" s="77" t="s">
        <v>1851</v>
      </c>
      <c r="C919" s="78"/>
      <c r="D919" s="79"/>
      <c r="E919" s="78"/>
      <c r="F919" s="78"/>
      <c r="G919" s="79"/>
      <c r="H919" s="79"/>
      <c r="I919" s="80"/>
      <c r="J919" s="79"/>
      <c r="K919" s="77"/>
      <c r="L919" s="84" t="s">
        <v>9274</v>
      </c>
      <c r="M919" s="77"/>
      <c r="N919" s="77"/>
      <c r="O919" s="77"/>
      <c r="P919" s="77"/>
      <c r="Q919" s="78"/>
      <c r="R919" s="78"/>
      <c r="S919" s="82"/>
      <c r="T919" s="78"/>
      <c r="U919" s="83"/>
    </row>
    <row r="920" spans="1:21" ht="13.9" customHeight="1">
      <c r="A920" s="76">
        <v>5795656</v>
      </c>
      <c r="B920" s="85" t="s">
        <v>1852</v>
      </c>
      <c r="C920" s="78"/>
      <c r="D920" s="79"/>
      <c r="E920" s="78"/>
      <c r="F920" s="78"/>
      <c r="G920" s="86"/>
      <c r="H920" s="79"/>
      <c r="I920" s="79"/>
      <c r="J920" s="78"/>
      <c r="K920" s="77"/>
      <c r="L920" s="84" t="s">
        <v>287</v>
      </c>
      <c r="M920" s="77"/>
      <c r="N920" s="77"/>
      <c r="O920" s="87"/>
      <c r="P920" s="78"/>
      <c r="Q920" s="78"/>
      <c r="R920" s="78"/>
      <c r="S920" s="82"/>
      <c r="T920" s="78"/>
      <c r="U920" s="83"/>
    </row>
    <row r="921" spans="1:21" ht="13.9" customHeight="1">
      <c r="A921" s="76">
        <v>5795745</v>
      </c>
      <c r="B921" s="77" t="s">
        <v>1853</v>
      </c>
      <c r="C921" s="78"/>
      <c r="D921" s="79"/>
      <c r="E921" s="78"/>
      <c r="F921" s="78"/>
      <c r="G921" s="79"/>
      <c r="H921" s="79"/>
      <c r="I921" s="80"/>
      <c r="J921" s="79"/>
      <c r="K921" s="77"/>
      <c r="L921" s="84" t="s">
        <v>287</v>
      </c>
      <c r="M921" s="77"/>
      <c r="N921" s="77"/>
      <c r="O921" s="77"/>
      <c r="P921" s="77"/>
      <c r="Q921" s="78"/>
      <c r="R921" s="78"/>
      <c r="S921" s="82"/>
      <c r="T921" s="78"/>
      <c r="U921" s="83"/>
    </row>
    <row r="922" spans="1:21" ht="13.9" customHeight="1">
      <c r="A922" s="76">
        <v>5795753</v>
      </c>
      <c r="B922" s="77" t="s">
        <v>1854</v>
      </c>
      <c r="C922" s="78"/>
      <c r="D922" s="79"/>
      <c r="E922" s="78"/>
      <c r="F922" s="78"/>
      <c r="G922" s="79"/>
      <c r="H922" s="79"/>
      <c r="I922" s="80"/>
      <c r="J922" s="79"/>
      <c r="K922" s="77"/>
      <c r="L922" s="84" t="s">
        <v>285</v>
      </c>
      <c r="M922" s="77"/>
      <c r="N922" s="77"/>
      <c r="O922" s="77"/>
      <c r="P922" s="77"/>
      <c r="Q922" s="78"/>
      <c r="R922" s="78"/>
      <c r="S922" s="82"/>
      <c r="T922" s="78"/>
      <c r="U922" s="83"/>
    </row>
    <row r="923" spans="1:21" ht="13.9" customHeight="1">
      <c r="A923" s="76">
        <v>5795788</v>
      </c>
      <c r="B923" s="77" t="s">
        <v>1855</v>
      </c>
      <c r="C923" s="78"/>
      <c r="D923" s="79"/>
      <c r="E923" s="78"/>
      <c r="F923" s="78"/>
      <c r="G923" s="79"/>
      <c r="H923" s="79"/>
      <c r="I923" s="80"/>
      <c r="J923" s="79"/>
      <c r="K923" s="77"/>
      <c r="L923" s="84" t="s">
        <v>362</v>
      </c>
      <c r="M923" s="77"/>
      <c r="N923" s="77"/>
      <c r="O923" s="77"/>
      <c r="P923" s="77"/>
      <c r="Q923" s="78"/>
      <c r="R923" s="78"/>
      <c r="S923" s="82"/>
      <c r="T923" s="78"/>
      <c r="U923" s="83"/>
    </row>
    <row r="924" spans="1:21" ht="13.9" customHeight="1">
      <c r="A924" s="76">
        <v>5795842</v>
      </c>
      <c r="B924" s="77" t="s">
        <v>1856</v>
      </c>
      <c r="C924" s="78"/>
      <c r="D924" s="79"/>
      <c r="E924" s="78"/>
      <c r="F924" s="78"/>
      <c r="G924" s="79"/>
      <c r="H924" s="79"/>
      <c r="I924" s="80"/>
      <c r="J924" s="79"/>
      <c r="K924" s="77"/>
      <c r="L924" s="84" t="s">
        <v>177</v>
      </c>
      <c r="M924" s="77"/>
      <c r="N924" s="77"/>
      <c r="O924" s="77"/>
      <c r="P924" s="77"/>
      <c r="Q924" s="78"/>
      <c r="R924" s="78"/>
      <c r="S924" s="82"/>
      <c r="T924" s="78"/>
      <c r="U924" s="83"/>
    </row>
    <row r="925" spans="1:21" ht="13.9" customHeight="1">
      <c r="A925" s="76">
        <v>5795893</v>
      </c>
      <c r="B925" s="85" t="s">
        <v>1857</v>
      </c>
      <c r="C925" s="78"/>
      <c r="D925" s="79"/>
      <c r="E925" s="78"/>
      <c r="F925" s="78"/>
      <c r="G925" s="86"/>
      <c r="H925" s="79"/>
      <c r="I925" s="79"/>
      <c r="J925" s="78"/>
      <c r="K925" s="77"/>
      <c r="L925" s="84" t="s">
        <v>348</v>
      </c>
      <c r="M925" s="77"/>
      <c r="N925" s="77"/>
      <c r="O925" s="87"/>
      <c r="P925" s="78"/>
      <c r="Q925" s="78"/>
      <c r="R925" s="78"/>
      <c r="S925" s="82"/>
      <c r="T925" s="78"/>
      <c r="U925" s="83"/>
    </row>
    <row r="926" spans="1:21" ht="13.9" customHeight="1">
      <c r="A926" s="76">
        <v>5795907</v>
      </c>
      <c r="B926" s="77" t="s">
        <v>1858</v>
      </c>
      <c r="C926" s="78"/>
      <c r="D926" s="79"/>
      <c r="E926" s="78"/>
      <c r="F926" s="78"/>
      <c r="G926" s="79"/>
      <c r="H926" s="79"/>
      <c r="I926" s="80"/>
      <c r="J926" s="79"/>
      <c r="K926" s="77"/>
      <c r="L926" s="84" t="s">
        <v>405</v>
      </c>
      <c r="M926" s="77"/>
      <c r="N926" s="77"/>
      <c r="O926" s="77"/>
      <c r="P926" s="77"/>
      <c r="Q926" s="78"/>
      <c r="R926" s="78"/>
      <c r="S926" s="82"/>
      <c r="T926" s="78"/>
      <c r="U926" s="83"/>
    </row>
    <row r="927" spans="1:21" ht="13.9" customHeight="1">
      <c r="A927" s="76">
        <v>5795923</v>
      </c>
      <c r="B927" s="77" t="s">
        <v>1859</v>
      </c>
      <c r="C927" s="78"/>
      <c r="D927" s="79"/>
      <c r="E927" s="78"/>
      <c r="F927" s="78"/>
      <c r="G927" s="79"/>
      <c r="H927" s="79"/>
      <c r="I927" s="80"/>
      <c r="J927" s="79"/>
      <c r="K927" s="77"/>
      <c r="L927" s="84" t="s">
        <v>315</v>
      </c>
      <c r="M927" s="77"/>
      <c r="N927" s="77"/>
      <c r="O927" s="77"/>
      <c r="P927" s="77"/>
      <c r="Q927" s="78"/>
      <c r="R927" s="78"/>
      <c r="S927" s="82"/>
      <c r="T927" s="78"/>
      <c r="U927" s="83"/>
    </row>
    <row r="928" spans="1:21" ht="13.9" customHeight="1">
      <c r="A928" s="76">
        <v>5796016</v>
      </c>
      <c r="B928" s="77" t="s">
        <v>1860</v>
      </c>
      <c r="C928" s="78"/>
      <c r="D928" s="79"/>
      <c r="E928" s="78"/>
      <c r="F928" s="78"/>
      <c r="G928" s="79"/>
      <c r="H928" s="79"/>
      <c r="I928" s="80"/>
      <c r="J928" s="79"/>
      <c r="K928" s="77"/>
      <c r="L928" s="84" t="s">
        <v>274</v>
      </c>
      <c r="M928" s="77"/>
      <c r="N928" s="77"/>
      <c r="O928" s="77"/>
      <c r="P928" s="77"/>
      <c r="Q928" s="78"/>
      <c r="R928" s="78"/>
      <c r="S928" s="82"/>
      <c r="T928" s="78"/>
      <c r="U928" s="83"/>
    </row>
    <row r="929" spans="1:21" ht="13.9" customHeight="1">
      <c r="A929" s="76">
        <v>5796059</v>
      </c>
      <c r="B929" s="77" t="s">
        <v>1861</v>
      </c>
      <c r="C929" s="78"/>
      <c r="D929" s="79"/>
      <c r="E929" s="78"/>
      <c r="F929" s="78"/>
      <c r="G929" s="79"/>
      <c r="H929" s="79"/>
      <c r="I929" s="80"/>
      <c r="J929" s="79"/>
      <c r="K929" s="77"/>
      <c r="L929" s="84" t="s">
        <v>9192</v>
      </c>
      <c r="M929" s="77"/>
      <c r="N929" s="77"/>
      <c r="O929" s="77"/>
      <c r="P929" s="77"/>
      <c r="Q929" s="78"/>
      <c r="R929" s="78"/>
      <c r="S929" s="82"/>
      <c r="T929" s="78"/>
      <c r="U929" s="83"/>
    </row>
    <row r="930" spans="1:21" ht="13.9" customHeight="1">
      <c r="A930" s="76">
        <v>5796121</v>
      </c>
      <c r="B930" s="77" t="s">
        <v>1862</v>
      </c>
      <c r="C930" s="78"/>
      <c r="D930" s="79"/>
      <c r="E930" s="78"/>
      <c r="F930" s="78"/>
      <c r="G930" s="79"/>
      <c r="H930" s="79"/>
      <c r="I930" s="80"/>
      <c r="J930" s="79"/>
      <c r="K930" s="77"/>
      <c r="L930" s="84" t="s">
        <v>9304</v>
      </c>
      <c r="M930" s="77"/>
      <c r="N930" s="77"/>
      <c r="O930" s="77"/>
      <c r="P930" s="77"/>
      <c r="Q930" s="78"/>
      <c r="R930" s="78"/>
      <c r="S930" s="82"/>
      <c r="T930" s="78"/>
      <c r="U930" s="83"/>
    </row>
    <row r="931" spans="1:21" ht="13.9" customHeight="1">
      <c r="A931" s="76">
        <v>5796148</v>
      </c>
      <c r="B931" s="77" t="s">
        <v>1863</v>
      </c>
      <c r="C931" s="78"/>
      <c r="D931" s="79"/>
      <c r="E931" s="78"/>
      <c r="F931" s="78"/>
      <c r="G931" s="79"/>
      <c r="H931" s="79"/>
      <c r="I931" s="80"/>
      <c r="J931" s="79"/>
      <c r="K931" s="77"/>
      <c r="L931" s="84" t="s">
        <v>9263</v>
      </c>
      <c r="M931" s="77"/>
      <c r="N931" s="77"/>
      <c r="O931" s="77"/>
      <c r="P931" s="77"/>
      <c r="Q931" s="78"/>
      <c r="R931" s="78"/>
      <c r="S931" s="82"/>
      <c r="T931" s="78"/>
      <c r="U931" s="83"/>
    </row>
    <row r="932" spans="1:21" ht="13.9" customHeight="1">
      <c r="A932" s="76">
        <v>5796156</v>
      </c>
      <c r="B932" s="77" t="s">
        <v>1864</v>
      </c>
      <c r="C932" s="78"/>
      <c r="D932" s="79"/>
      <c r="E932" s="78"/>
      <c r="F932" s="78"/>
      <c r="G932" s="79"/>
      <c r="H932" s="79"/>
      <c r="I932" s="80"/>
      <c r="J932" s="79"/>
      <c r="K932" s="77"/>
      <c r="L932" s="84" t="s">
        <v>362</v>
      </c>
      <c r="M932" s="77"/>
      <c r="N932" s="77"/>
      <c r="O932" s="77"/>
      <c r="P932" s="77"/>
      <c r="Q932" s="78"/>
      <c r="R932" s="78"/>
      <c r="S932" s="82"/>
      <c r="T932" s="78"/>
      <c r="U932" s="83"/>
    </row>
    <row r="933" spans="1:21" ht="13.9" customHeight="1">
      <c r="A933" s="76">
        <v>5796172</v>
      </c>
      <c r="B933" s="77" t="s">
        <v>1865</v>
      </c>
      <c r="C933" s="78"/>
      <c r="D933" s="79"/>
      <c r="E933" s="78"/>
      <c r="F933" s="78"/>
      <c r="G933" s="79"/>
      <c r="H933" s="79"/>
      <c r="I933" s="80"/>
      <c r="J933" s="79"/>
      <c r="K933" s="77"/>
      <c r="L933" s="84" t="s">
        <v>315</v>
      </c>
      <c r="M933" s="77"/>
      <c r="N933" s="77"/>
      <c r="O933" s="77"/>
      <c r="P933" s="77"/>
      <c r="Q933" s="78"/>
      <c r="R933" s="78"/>
      <c r="S933" s="82"/>
      <c r="T933" s="78"/>
      <c r="U933" s="83"/>
    </row>
    <row r="934" spans="1:21" ht="13.9" customHeight="1">
      <c r="A934" s="76">
        <v>5796199</v>
      </c>
      <c r="B934" s="77" t="s">
        <v>1866</v>
      </c>
      <c r="C934" s="78"/>
      <c r="D934" s="79"/>
      <c r="E934" s="78"/>
      <c r="F934" s="78"/>
      <c r="G934" s="79"/>
      <c r="H934" s="79"/>
      <c r="I934" s="80"/>
      <c r="J934" s="79"/>
      <c r="K934" s="77"/>
      <c r="L934" s="81" t="s">
        <v>362</v>
      </c>
      <c r="M934" s="77"/>
      <c r="N934" s="77"/>
      <c r="O934" s="77"/>
      <c r="P934" s="77"/>
      <c r="Q934" s="78"/>
      <c r="R934" s="78"/>
      <c r="S934" s="82"/>
      <c r="T934" s="78"/>
      <c r="U934" s="83"/>
    </row>
    <row r="935" spans="1:21" ht="13.9" customHeight="1">
      <c r="A935" s="76">
        <v>5796202</v>
      </c>
      <c r="B935" s="77" t="s">
        <v>1867</v>
      </c>
      <c r="C935" s="78"/>
      <c r="D935" s="79"/>
      <c r="E935" s="78"/>
      <c r="F935" s="78"/>
      <c r="G935" s="79"/>
      <c r="H935" s="79"/>
      <c r="I935" s="80"/>
      <c r="J935" s="79"/>
      <c r="K935" s="77"/>
      <c r="L935" s="84" t="s">
        <v>9302</v>
      </c>
      <c r="M935" s="77"/>
      <c r="N935" s="77"/>
      <c r="O935" s="77"/>
      <c r="P935" s="77"/>
      <c r="Q935" s="78"/>
      <c r="R935" s="78"/>
      <c r="S935" s="82"/>
      <c r="T935" s="78"/>
      <c r="U935" s="83"/>
    </row>
    <row r="936" spans="1:21" ht="13.9" customHeight="1">
      <c r="A936" s="76">
        <v>5796245</v>
      </c>
      <c r="B936" s="77" t="s">
        <v>1868</v>
      </c>
      <c r="C936" s="78"/>
      <c r="D936" s="79"/>
      <c r="E936" s="78"/>
      <c r="F936" s="78"/>
      <c r="G936" s="79"/>
      <c r="H936" s="79"/>
      <c r="I936" s="80"/>
      <c r="J936" s="79"/>
      <c r="K936" s="77"/>
      <c r="L936" s="84" t="s">
        <v>96</v>
      </c>
      <c r="M936" s="77"/>
      <c r="N936" s="77"/>
      <c r="O936" s="77"/>
      <c r="P936" s="77"/>
      <c r="Q936" s="78"/>
      <c r="R936" s="78"/>
      <c r="S936" s="82"/>
      <c r="T936" s="78"/>
      <c r="U936" s="83"/>
    </row>
    <row r="937" spans="1:21" ht="13.9" customHeight="1">
      <c r="A937" s="76">
        <v>5796253</v>
      </c>
      <c r="B937" s="77" t="s">
        <v>1869</v>
      </c>
      <c r="C937" s="78"/>
      <c r="D937" s="79"/>
      <c r="E937" s="78"/>
      <c r="F937" s="78"/>
      <c r="G937" s="79"/>
      <c r="H937" s="79"/>
      <c r="I937" s="80"/>
      <c r="J937" s="79"/>
      <c r="K937" s="77"/>
      <c r="L937" s="84" t="s">
        <v>134</v>
      </c>
      <c r="M937" s="77"/>
      <c r="N937" s="77"/>
      <c r="O937" s="77"/>
      <c r="P937" s="77"/>
      <c r="Q937" s="78"/>
      <c r="R937" s="78"/>
      <c r="S937" s="82"/>
      <c r="T937" s="78"/>
      <c r="U937" s="83"/>
    </row>
    <row r="938" spans="1:21" ht="13.9" customHeight="1">
      <c r="A938" s="76">
        <v>5796288</v>
      </c>
      <c r="B938" s="77" t="s">
        <v>1870</v>
      </c>
      <c r="C938" s="78"/>
      <c r="D938" s="79"/>
      <c r="E938" s="78"/>
      <c r="F938" s="78"/>
      <c r="G938" s="79"/>
      <c r="H938" s="79"/>
      <c r="I938" s="80"/>
      <c r="J938" s="79"/>
      <c r="K938" s="77"/>
      <c r="L938" s="84" t="s">
        <v>96</v>
      </c>
      <c r="M938" s="77"/>
      <c r="N938" s="77"/>
      <c r="O938" s="77"/>
      <c r="P938" s="77"/>
      <c r="Q938" s="78"/>
      <c r="R938" s="78"/>
      <c r="S938" s="82"/>
      <c r="T938" s="78"/>
      <c r="U938" s="83"/>
    </row>
    <row r="939" spans="1:21" ht="13.9" customHeight="1">
      <c r="A939" s="89">
        <v>5796334</v>
      </c>
      <c r="B939" s="90" t="s">
        <v>1871</v>
      </c>
      <c r="C939" s="91"/>
      <c r="D939" s="79"/>
      <c r="E939" s="78"/>
      <c r="F939" s="78"/>
      <c r="G939" s="86"/>
      <c r="H939" s="79"/>
      <c r="I939" s="79"/>
      <c r="J939" s="78"/>
      <c r="K939" s="77"/>
      <c r="L939" s="84" t="s">
        <v>214</v>
      </c>
      <c r="M939" s="77"/>
      <c r="N939" s="77"/>
      <c r="O939" s="87"/>
      <c r="P939" s="78"/>
      <c r="Q939" s="78"/>
      <c r="R939" s="78"/>
      <c r="S939" s="82"/>
      <c r="T939" s="78"/>
      <c r="U939" s="83"/>
    </row>
    <row r="940" spans="1:21" ht="13.9" customHeight="1">
      <c r="A940" s="76">
        <v>5796342</v>
      </c>
      <c r="B940" s="77" t="s">
        <v>1872</v>
      </c>
      <c r="C940" s="78"/>
      <c r="D940" s="79"/>
      <c r="E940" s="78"/>
      <c r="F940" s="78"/>
      <c r="G940" s="79"/>
      <c r="H940" s="79"/>
      <c r="I940" s="80"/>
      <c r="J940" s="79"/>
      <c r="K940" s="77"/>
      <c r="L940" s="81" t="s">
        <v>220</v>
      </c>
      <c r="M940" s="77"/>
      <c r="N940" s="77"/>
      <c r="O940" s="77"/>
      <c r="P940" s="77"/>
      <c r="Q940" s="78"/>
      <c r="R940" s="78"/>
      <c r="S940" s="82"/>
      <c r="T940" s="78"/>
      <c r="U940" s="83"/>
    </row>
    <row r="941" spans="1:21" ht="13.9" customHeight="1">
      <c r="A941" s="76">
        <v>5796377</v>
      </c>
      <c r="B941" s="77" t="s">
        <v>1873</v>
      </c>
      <c r="C941" s="78"/>
      <c r="D941" s="79"/>
      <c r="E941" s="78"/>
      <c r="F941" s="78"/>
      <c r="G941" s="79"/>
      <c r="H941" s="79"/>
      <c r="I941" s="80"/>
      <c r="J941" s="79"/>
      <c r="K941" s="77"/>
      <c r="L941" s="84" t="s">
        <v>403</v>
      </c>
      <c r="M941" s="77"/>
      <c r="N941" s="77"/>
      <c r="O941" s="77"/>
      <c r="P941" s="77"/>
      <c r="Q941" s="78"/>
      <c r="R941" s="78"/>
      <c r="S941" s="82"/>
      <c r="T941" s="78"/>
      <c r="U941" s="83"/>
    </row>
    <row r="942" spans="1:21" ht="13.9" customHeight="1">
      <c r="A942" s="76">
        <v>5796423</v>
      </c>
      <c r="B942" s="77" t="s">
        <v>1874</v>
      </c>
      <c r="C942" s="78"/>
      <c r="D942" s="79"/>
      <c r="E942" s="78"/>
      <c r="F942" s="78"/>
      <c r="G942" s="79"/>
      <c r="H942" s="79"/>
      <c r="I942" s="80"/>
      <c r="J942" s="79"/>
      <c r="K942" s="77"/>
      <c r="L942" s="81" t="s">
        <v>296</v>
      </c>
      <c r="M942" s="77"/>
      <c r="N942" s="77"/>
      <c r="O942" s="77"/>
      <c r="P942" s="77"/>
      <c r="Q942" s="78"/>
      <c r="R942" s="78"/>
      <c r="S942" s="82"/>
      <c r="T942" s="78"/>
      <c r="U942" s="83"/>
    </row>
    <row r="943" spans="1:21" ht="13.9" customHeight="1">
      <c r="A943" s="76">
        <v>5796431</v>
      </c>
      <c r="B943" s="77" t="s">
        <v>1875</v>
      </c>
      <c r="C943" s="78"/>
      <c r="D943" s="79"/>
      <c r="E943" s="78"/>
      <c r="F943" s="78"/>
      <c r="G943" s="79"/>
      <c r="H943" s="79"/>
      <c r="I943" s="80"/>
      <c r="J943" s="79"/>
      <c r="K943" s="77"/>
      <c r="L943" s="81" t="s">
        <v>177</v>
      </c>
      <c r="M943" s="77"/>
      <c r="N943" s="77"/>
      <c r="O943" s="77"/>
      <c r="P943" s="77"/>
      <c r="Q943" s="78"/>
      <c r="R943" s="78"/>
      <c r="S943" s="82"/>
      <c r="T943" s="78"/>
      <c r="U943" s="83"/>
    </row>
    <row r="944" spans="1:21" ht="13.9" customHeight="1">
      <c r="A944" s="76">
        <v>5796466</v>
      </c>
      <c r="B944" s="85" t="s">
        <v>1876</v>
      </c>
      <c r="C944" s="78"/>
      <c r="D944" s="79"/>
      <c r="E944" s="78"/>
      <c r="F944" s="78"/>
      <c r="G944" s="86"/>
      <c r="H944" s="79"/>
      <c r="I944" s="79"/>
      <c r="J944" s="78"/>
      <c r="K944" s="77"/>
      <c r="L944" s="84" t="s">
        <v>362</v>
      </c>
      <c r="M944" s="77"/>
      <c r="N944" s="77"/>
      <c r="O944" s="87"/>
      <c r="P944" s="78"/>
      <c r="Q944" s="78"/>
      <c r="R944" s="78"/>
      <c r="S944" s="82"/>
      <c r="T944" s="78"/>
      <c r="U944" s="83"/>
    </row>
    <row r="945" spans="1:21" ht="13.9" customHeight="1">
      <c r="A945" s="76">
        <v>5796474</v>
      </c>
      <c r="B945" s="77" t="s">
        <v>1877</v>
      </c>
      <c r="C945" s="78"/>
      <c r="D945" s="79"/>
      <c r="E945" s="78"/>
      <c r="F945" s="78"/>
      <c r="G945" s="79"/>
      <c r="H945" s="79"/>
      <c r="I945" s="80"/>
      <c r="J945" s="79"/>
      <c r="K945" s="77"/>
      <c r="L945" s="84" t="s">
        <v>362</v>
      </c>
      <c r="M945" s="77"/>
      <c r="N945" s="77"/>
      <c r="O945" s="77"/>
      <c r="P945" s="77"/>
      <c r="Q945" s="78"/>
      <c r="R945" s="78"/>
      <c r="S945" s="82"/>
      <c r="T945" s="78"/>
      <c r="U945" s="83"/>
    </row>
    <row r="946" spans="1:21" ht="13.9" customHeight="1">
      <c r="A946" s="76">
        <v>5796512</v>
      </c>
      <c r="B946" s="77" t="s">
        <v>1878</v>
      </c>
      <c r="C946" s="78"/>
      <c r="D946" s="79"/>
      <c r="E946" s="78"/>
      <c r="F946" s="78"/>
      <c r="G946" s="79"/>
      <c r="H946" s="79"/>
      <c r="I946" s="80"/>
      <c r="J946" s="79"/>
      <c r="K946" s="77"/>
      <c r="L946" s="81" t="s">
        <v>9344</v>
      </c>
      <c r="M946" s="77"/>
      <c r="N946" s="77"/>
      <c r="O946" s="77"/>
      <c r="P946" s="77"/>
      <c r="Q946" s="78"/>
      <c r="R946" s="78"/>
      <c r="S946" s="82"/>
      <c r="T946" s="78"/>
      <c r="U946" s="83"/>
    </row>
    <row r="947" spans="1:21" ht="13.9" customHeight="1">
      <c r="A947" s="76">
        <v>5796539</v>
      </c>
      <c r="B947" s="77" t="s">
        <v>1879</v>
      </c>
      <c r="C947" s="78"/>
      <c r="D947" s="79"/>
      <c r="E947" s="78"/>
      <c r="F947" s="78"/>
      <c r="G947" s="79"/>
      <c r="H947" s="79"/>
      <c r="I947" s="80"/>
      <c r="J947" s="79"/>
      <c r="K947" s="77"/>
      <c r="L947" s="81" t="s">
        <v>362</v>
      </c>
      <c r="M947" s="77"/>
      <c r="N947" s="77"/>
      <c r="O947" s="77"/>
      <c r="P947" s="77"/>
      <c r="Q947" s="78"/>
      <c r="R947" s="78"/>
      <c r="S947" s="82"/>
      <c r="T947" s="78"/>
      <c r="U947" s="83"/>
    </row>
    <row r="948" spans="1:21" ht="13.9" customHeight="1">
      <c r="A948" s="76">
        <v>5796679</v>
      </c>
      <c r="B948" s="77" t="s">
        <v>1880</v>
      </c>
      <c r="C948" s="78"/>
      <c r="D948" s="79"/>
      <c r="E948" s="78"/>
      <c r="F948" s="78"/>
      <c r="G948" s="79"/>
      <c r="H948" s="79"/>
      <c r="I948" s="80"/>
      <c r="J948" s="79"/>
      <c r="K948" s="77"/>
      <c r="L948" s="81" t="s">
        <v>358</v>
      </c>
      <c r="M948" s="77"/>
      <c r="N948" s="77"/>
      <c r="O948" s="77"/>
      <c r="P948" s="77"/>
      <c r="Q948" s="78"/>
      <c r="R948" s="78"/>
      <c r="S948" s="82"/>
      <c r="T948" s="78"/>
      <c r="U948" s="83"/>
    </row>
    <row r="949" spans="1:21" ht="13.9" customHeight="1">
      <c r="A949" s="76">
        <v>5796687</v>
      </c>
      <c r="B949" s="77" t="s">
        <v>1881</v>
      </c>
      <c r="C949" s="78"/>
      <c r="D949" s="79"/>
      <c r="E949" s="78"/>
      <c r="F949" s="78"/>
      <c r="G949" s="79"/>
      <c r="H949" s="79"/>
      <c r="I949" s="80"/>
      <c r="J949" s="79"/>
      <c r="K949" s="77"/>
      <c r="L949" s="81" t="s">
        <v>9196</v>
      </c>
      <c r="M949" s="77"/>
      <c r="N949" s="77"/>
      <c r="O949" s="77"/>
      <c r="P949" s="77"/>
      <c r="Q949" s="78"/>
      <c r="R949" s="78"/>
      <c r="S949" s="82"/>
      <c r="T949" s="78"/>
      <c r="U949" s="83"/>
    </row>
    <row r="950" spans="1:21" ht="13.9" customHeight="1">
      <c r="A950" s="76">
        <v>5796695</v>
      </c>
      <c r="B950" s="77" t="s">
        <v>1882</v>
      </c>
      <c r="C950" s="78"/>
      <c r="D950" s="79"/>
      <c r="E950" s="78"/>
      <c r="F950" s="78"/>
      <c r="G950" s="79"/>
      <c r="H950" s="79"/>
      <c r="I950" s="80"/>
      <c r="J950" s="79"/>
      <c r="K950" s="77"/>
      <c r="L950" s="81" t="s">
        <v>315</v>
      </c>
      <c r="M950" s="77"/>
      <c r="N950" s="77"/>
      <c r="O950" s="77"/>
      <c r="P950" s="77"/>
      <c r="Q950" s="78"/>
      <c r="R950" s="78"/>
      <c r="S950" s="82"/>
      <c r="T950" s="78"/>
      <c r="U950" s="83"/>
    </row>
    <row r="951" spans="1:21" ht="13.9" customHeight="1">
      <c r="A951" s="76">
        <v>5796768</v>
      </c>
      <c r="B951" s="77" t="s">
        <v>1883</v>
      </c>
      <c r="C951" s="78"/>
      <c r="D951" s="79"/>
      <c r="E951" s="78"/>
      <c r="F951" s="78"/>
      <c r="G951" s="79"/>
      <c r="H951" s="79"/>
      <c r="I951" s="80"/>
      <c r="J951" s="79"/>
      <c r="K951" s="77"/>
      <c r="L951" s="81" t="s">
        <v>9274</v>
      </c>
      <c r="M951" s="77"/>
      <c r="N951" s="77"/>
      <c r="O951" s="77"/>
      <c r="P951" s="77"/>
      <c r="Q951" s="78"/>
      <c r="R951" s="78"/>
      <c r="S951" s="82"/>
      <c r="T951" s="78"/>
      <c r="U951" s="83"/>
    </row>
    <row r="952" spans="1:21" ht="13.9" customHeight="1">
      <c r="A952" s="76">
        <v>5796776</v>
      </c>
      <c r="B952" s="77" t="s">
        <v>1884</v>
      </c>
      <c r="C952" s="78"/>
      <c r="D952" s="79"/>
      <c r="E952" s="78"/>
      <c r="F952" s="78"/>
      <c r="G952" s="79"/>
      <c r="H952" s="79"/>
      <c r="I952" s="80"/>
      <c r="J952" s="79"/>
      <c r="K952" s="77"/>
      <c r="L952" s="81" t="s">
        <v>287</v>
      </c>
      <c r="M952" s="77"/>
      <c r="N952" s="77"/>
      <c r="O952" s="77"/>
      <c r="P952" s="77"/>
      <c r="Q952" s="78"/>
      <c r="R952" s="78"/>
      <c r="S952" s="82"/>
      <c r="T952" s="78"/>
      <c r="U952" s="83"/>
    </row>
    <row r="953" spans="1:21" ht="13.9" customHeight="1">
      <c r="A953" s="76">
        <v>5796814</v>
      </c>
      <c r="B953" s="77" t="s">
        <v>1885</v>
      </c>
      <c r="C953" s="78"/>
      <c r="D953" s="79"/>
      <c r="E953" s="78"/>
      <c r="F953" s="78"/>
      <c r="G953" s="79"/>
      <c r="H953" s="79"/>
      <c r="I953" s="80"/>
      <c r="J953" s="79"/>
      <c r="K953" s="77"/>
      <c r="L953" s="81" t="s">
        <v>177</v>
      </c>
      <c r="M953" s="77"/>
      <c r="N953" s="77"/>
      <c r="O953" s="77"/>
      <c r="P953" s="77"/>
      <c r="Q953" s="78"/>
      <c r="R953" s="78"/>
      <c r="S953" s="82"/>
      <c r="T953" s="78"/>
      <c r="U953" s="83"/>
    </row>
    <row r="954" spans="1:21" ht="13.9" customHeight="1">
      <c r="A954" s="76">
        <v>5796873</v>
      </c>
      <c r="B954" s="77" t="s">
        <v>1886</v>
      </c>
      <c r="C954" s="78"/>
      <c r="D954" s="79"/>
      <c r="E954" s="78"/>
      <c r="F954" s="78"/>
      <c r="G954" s="79"/>
      <c r="H954" s="79"/>
      <c r="I954" s="80"/>
      <c r="J954" s="79"/>
      <c r="K954" s="77"/>
      <c r="L954" s="81" t="s">
        <v>9258</v>
      </c>
      <c r="M954" s="77"/>
      <c r="N954" s="77"/>
      <c r="O954" s="77"/>
      <c r="P954" s="77"/>
      <c r="Q954" s="78"/>
      <c r="R954" s="78"/>
      <c r="S954" s="82"/>
      <c r="T954" s="78"/>
      <c r="U954" s="83"/>
    </row>
    <row r="955" spans="1:21" ht="13.9" customHeight="1">
      <c r="A955" s="76">
        <v>5796911</v>
      </c>
      <c r="B955" s="77" t="s">
        <v>1887</v>
      </c>
      <c r="C955" s="78"/>
      <c r="D955" s="79"/>
      <c r="E955" s="78"/>
      <c r="F955" s="78"/>
      <c r="G955" s="79"/>
      <c r="H955" s="79"/>
      <c r="I955" s="80"/>
      <c r="J955" s="79"/>
      <c r="K955" s="77"/>
      <c r="L955" s="81" t="s">
        <v>315</v>
      </c>
      <c r="M955" s="77"/>
      <c r="N955" s="77"/>
      <c r="O955" s="77"/>
      <c r="P955" s="77"/>
      <c r="Q955" s="78"/>
      <c r="R955" s="78"/>
      <c r="S955" s="82"/>
      <c r="T955" s="78"/>
      <c r="U955" s="83"/>
    </row>
    <row r="956" spans="1:21" ht="13.9" customHeight="1">
      <c r="A956" s="76">
        <v>5822548</v>
      </c>
      <c r="B956" s="77" t="s">
        <v>1888</v>
      </c>
      <c r="C956" s="78"/>
      <c r="D956" s="79"/>
      <c r="E956" s="78"/>
      <c r="F956" s="78"/>
      <c r="G956" s="79"/>
      <c r="H956" s="79"/>
      <c r="I956" s="80"/>
      <c r="J956" s="79"/>
      <c r="K956" s="77"/>
      <c r="L956" s="81" t="s">
        <v>287</v>
      </c>
      <c r="M956" s="77"/>
      <c r="N956" s="77"/>
      <c r="O956" s="77"/>
      <c r="P956" s="77"/>
      <c r="Q956" s="78"/>
      <c r="R956" s="78"/>
      <c r="S956" s="82"/>
      <c r="T956" s="78"/>
      <c r="U956" s="83"/>
    </row>
    <row r="957" spans="1:21" ht="13.9" customHeight="1">
      <c r="A957" s="76">
        <v>5888115</v>
      </c>
      <c r="B957" s="77" t="s">
        <v>1889</v>
      </c>
      <c r="C957" s="78"/>
      <c r="D957" s="79"/>
      <c r="E957" s="78"/>
      <c r="F957" s="78"/>
      <c r="G957" s="79"/>
      <c r="H957" s="79"/>
      <c r="I957" s="80"/>
      <c r="J957" s="79"/>
      <c r="K957" s="77"/>
      <c r="L957" s="81" t="s">
        <v>9243</v>
      </c>
      <c r="M957" s="77"/>
      <c r="N957" s="77"/>
      <c r="O957" s="77"/>
      <c r="P957" s="77"/>
      <c r="Q957" s="78"/>
      <c r="R957" s="78"/>
      <c r="S957" s="82"/>
      <c r="T957" s="78"/>
      <c r="U957" s="83"/>
    </row>
    <row r="958" spans="1:21" ht="13.9" customHeight="1">
      <c r="A958" s="76">
        <v>5888166</v>
      </c>
      <c r="B958" s="77" t="s">
        <v>1890</v>
      </c>
      <c r="C958" s="78"/>
      <c r="D958" s="79"/>
      <c r="E958" s="78"/>
      <c r="F958" s="78"/>
      <c r="G958" s="79"/>
      <c r="H958" s="79"/>
      <c r="I958" s="80"/>
      <c r="J958" s="79"/>
      <c r="K958" s="77"/>
      <c r="L958" s="84" t="s">
        <v>9303</v>
      </c>
      <c r="M958" s="77"/>
      <c r="N958" s="77"/>
      <c r="O958" s="77"/>
      <c r="P958" s="77"/>
      <c r="Q958" s="78"/>
      <c r="R958" s="78"/>
      <c r="S958" s="82"/>
      <c r="T958" s="78"/>
      <c r="U958" s="83"/>
    </row>
    <row r="959" spans="1:21" ht="13.9" customHeight="1">
      <c r="A959" s="76">
        <v>5888174</v>
      </c>
      <c r="B959" s="77" t="s">
        <v>1891</v>
      </c>
      <c r="C959" s="78"/>
      <c r="D959" s="79"/>
      <c r="E959" s="78"/>
      <c r="F959" s="78"/>
      <c r="G959" s="79"/>
      <c r="H959" s="79"/>
      <c r="I959" s="80"/>
      <c r="J959" s="79"/>
      <c r="K959" s="77"/>
      <c r="L959" s="84" t="s">
        <v>388</v>
      </c>
      <c r="M959" s="77"/>
      <c r="N959" s="77"/>
      <c r="O959" s="77"/>
      <c r="P959" s="77"/>
      <c r="Q959" s="78"/>
      <c r="R959" s="78"/>
      <c r="S959" s="82"/>
      <c r="T959" s="78"/>
      <c r="U959" s="83"/>
    </row>
    <row r="960" spans="1:21" ht="13.9" customHeight="1">
      <c r="A960" s="76">
        <v>5888298</v>
      </c>
      <c r="B960" s="77" t="s">
        <v>1892</v>
      </c>
      <c r="C960" s="78"/>
      <c r="D960" s="79"/>
      <c r="E960" s="78"/>
      <c r="F960" s="78"/>
      <c r="G960" s="79"/>
      <c r="H960" s="79"/>
      <c r="I960" s="80"/>
      <c r="J960" s="79"/>
      <c r="K960" s="77"/>
      <c r="L960" s="81" t="s">
        <v>9243</v>
      </c>
      <c r="M960" s="77"/>
      <c r="N960" s="77"/>
      <c r="O960" s="77"/>
      <c r="P960" s="77"/>
      <c r="Q960" s="78"/>
      <c r="R960" s="78"/>
      <c r="S960" s="82"/>
      <c r="T960" s="78"/>
      <c r="U960" s="83"/>
    </row>
    <row r="961" spans="1:21" ht="13.9" customHeight="1">
      <c r="A961" s="76">
        <v>5888433</v>
      </c>
      <c r="B961" s="77" t="s">
        <v>1893</v>
      </c>
      <c r="C961" s="78"/>
      <c r="D961" s="79"/>
      <c r="E961" s="78"/>
      <c r="F961" s="78"/>
      <c r="G961" s="79"/>
      <c r="H961" s="79"/>
      <c r="I961" s="80"/>
      <c r="J961" s="79"/>
      <c r="K961" s="77"/>
      <c r="L961" s="81" t="s">
        <v>274</v>
      </c>
      <c r="M961" s="77"/>
      <c r="N961" s="77"/>
      <c r="O961" s="77"/>
      <c r="P961" s="77"/>
      <c r="Q961" s="78"/>
      <c r="R961" s="78"/>
      <c r="S961" s="82"/>
      <c r="T961" s="78"/>
      <c r="U961" s="83"/>
    </row>
    <row r="962" spans="1:21" ht="13.9" customHeight="1">
      <c r="A962" s="76">
        <v>5888522</v>
      </c>
      <c r="B962" s="77" t="s">
        <v>1894</v>
      </c>
      <c r="C962" s="78"/>
      <c r="D962" s="79"/>
      <c r="E962" s="78"/>
      <c r="F962" s="78"/>
      <c r="G962" s="79"/>
      <c r="H962" s="79"/>
      <c r="I962" s="80"/>
      <c r="J962" s="79"/>
      <c r="K962" s="77"/>
      <c r="L962" s="81" t="s">
        <v>287</v>
      </c>
      <c r="M962" s="77"/>
      <c r="N962" s="77"/>
      <c r="O962" s="77"/>
      <c r="P962" s="77"/>
      <c r="Q962" s="78"/>
      <c r="R962" s="78"/>
      <c r="S962" s="82"/>
      <c r="T962" s="78"/>
      <c r="U962" s="83"/>
    </row>
    <row r="963" spans="1:21" ht="13.9" customHeight="1">
      <c r="A963" s="76">
        <v>5888573</v>
      </c>
      <c r="B963" s="77" t="s">
        <v>1895</v>
      </c>
      <c r="C963" s="78"/>
      <c r="D963" s="79"/>
      <c r="E963" s="78"/>
      <c r="F963" s="78"/>
      <c r="G963" s="79"/>
      <c r="H963" s="79"/>
      <c r="I963" s="80"/>
      <c r="J963" s="79"/>
      <c r="K963" s="77"/>
      <c r="L963" s="84" t="s">
        <v>287</v>
      </c>
      <c r="M963" s="77"/>
      <c r="N963" s="77"/>
      <c r="O963" s="77"/>
      <c r="P963" s="77"/>
      <c r="Q963" s="78"/>
      <c r="R963" s="78"/>
      <c r="S963" s="82"/>
      <c r="T963" s="78"/>
      <c r="U963" s="83"/>
    </row>
    <row r="964" spans="1:21" ht="13.9" customHeight="1">
      <c r="A964" s="76">
        <v>5888638</v>
      </c>
      <c r="B964" s="77" t="s">
        <v>1896</v>
      </c>
      <c r="C964" s="78"/>
      <c r="D964" s="79"/>
      <c r="E964" s="78"/>
      <c r="F964" s="78"/>
      <c r="G964" s="79"/>
      <c r="H964" s="79"/>
      <c r="I964" s="80"/>
      <c r="J964" s="79"/>
      <c r="K964" s="77"/>
      <c r="L964" s="81" t="s">
        <v>388</v>
      </c>
      <c r="M964" s="77"/>
      <c r="N964" s="77"/>
      <c r="O964" s="77"/>
      <c r="P964" s="77"/>
      <c r="Q964" s="78"/>
      <c r="R964" s="78"/>
      <c r="S964" s="82"/>
      <c r="T964" s="78"/>
      <c r="U964" s="83"/>
    </row>
    <row r="965" spans="1:21" ht="13.9" customHeight="1">
      <c r="A965" s="76">
        <v>5889901</v>
      </c>
      <c r="B965" s="77" t="s">
        <v>1897</v>
      </c>
      <c r="C965" s="78"/>
      <c r="D965" s="79"/>
      <c r="E965" s="78"/>
      <c r="F965" s="78"/>
      <c r="G965" s="79"/>
      <c r="H965" s="79"/>
      <c r="I965" s="80"/>
      <c r="J965" s="79"/>
      <c r="K965" s="77"/>
      <c r="L965" s="81" t="s">
        <v>285</v>
      </c>
      <c r="M965" s="77"/>
      <c r="N965" s="77"/>
      <c r="O965" s="77"/>
      <c r="P965" s="77"/>
      <c r="Q965" s="78"/>
      <c r="R965" s="78"/>
      <c r="S965" s="82"/>
      <c r="T965" s="78"/>
      <c r="U965" s="83"/>
    </row>
    <row r="966" spans="1:21" ht="13.9" customHeight="1">
      <c r="A966" s="76">
        <v>5905125</v>
      </c>
      <c r="B966" s="77" t="s">
        <v>1898</v>
      </c>
      <c r="C966" s="78"/>
      <c r="D966" s="79"/>
      <c r="E966" s="78"/>
      <c r="F966" s="78"/>
      <c r="G966" s="79"/>
      <c r="H966" s="79"/>
      <c r="I966" s="80"/>
      <c r="J966" s="79"/>
      <c r="K966" s="77"/>
      <c r="L966" s="81" t="s">
        <v>9345</v>
      </c>
      <c r="M966" s="77"/>
      <c r="N966" s="77"/>
      <c r="O966" s="77"/>
      <c r="P966" s="77"/>
      <c r="Q966" s="78"/>
      <c r="R966" s="78"/>
      <c r="S966" s="82"/>
      <c r="T966" s="78"/>
      <c r="U966" s="83"/>
    </row>
    <row r="967" spans="1:21" ht="13.9" customHeight="1">
      <c r="A967" s="76">
        <v>5906652</v>
      </c>
      <c r="B967" s="85" t="s">
        <v>1899</v>
      </c>
      <c r="C967" s="78"/>
      <c r="D967" s="79"/>
      <c r="E967" s="78"/>
      <c r="F967" s="78"/>
      <c r="G967" s="86"/>
      <c r="H967" s="79"/>
      <c r="I967" s="79"/>
      <c r="J967" s="78"/>
      <c r="K967" s="77"/>
      <c r="L967" s="84" t="s">
        <v>285</v>
      </c>
      <c r="M967" s="77"/>
      <c r="N967" s="77"/>
      <c r="O967" s="87"/>
      <c r="P967" s="78"/>
      <c r="Q967" s="78"/>
      <c r="R967" s="78"/>
      <c r="S967" s="82"/>
      <c r="T967" s="78"/>
      <c r="U967" s="83"/>
    </row>
    <row r="968" spans="1:21" ht="13.9" customHeight="1">
      <c r="A968" s="76">
        <v>5910803</v>
      </c>
      <c r="B968" s="77" t="s">
        <v>1900</v>
      </c>
      <c r="C968" s="78"/>
      <c r="D968" s="79"/>
      <c r="E968" s="78"/>
      <c r="F968" s="78"/>
      <c r="G968" s="79"/>
      <c r="H968" s="79"/>
      <c r="I968" s="80"/>
      <c r="J968" s="79"/>
      <c r="K968" s="77"/>
      <c r="L968" s="81" t="s">
        <v>287</v>
      </c>
      <c r="M968" s="77"/>
      <c r="N968" s="77"/>
      <c r="O968" s="77"/>
      <c r="P968" s="77"/>
      <c r="Q968" s="78"/>
      <c r="R968" s="78"/>
      <c r="S968" s="82"/>
      <c r="T968" s="78"/>
      <c r="U968" s="83"/>
    </row>
    <row r="969" spans="1:21" ht="13.9" customHeight="1">
      <c r="A969" s="76">
        <v>5916615</v>
      </c>
      <c r="B969" s="85" t="s">
        <v>1901</v>
      </c>
      <c r="C969" s="78"/>
      <c r="D969" s="79"/>
      <c r="E969" s="78"/>
      <c r="F969" s="78"/>
      <c r="G969" s="86"/>
      <c r="H969" s="79"/>
      <c r="I969" s="79"/>
      <c r="J969" s="78"/>
      <c r="K969" s="77"/>
      <c r="L969" s="84" t="s">
        <v>339</v>
      </c>
      <c r="M969" s="77"/>
      <c r="N969" s="77"/>
      <c r="O969" s="87"/>
      <c r="P969" s="78"/>
      <c r="Q969" s="78"/>
      <c r="R969" s="78"/>
      <c r="S969" s="82"/>
      <c r="T969" s="78"/>
      <c r="U969" s="83"/>
    </row>
    <row r="970" spans="1:21" ht="13.9" customHeight="1">
      <c r="A970" s="76">
        <v>5928958</v>
      </c>
      <c r="B970" s="77" t="s">
        <v>1902</v>
      </c>
      <c r="C970" s="78"/>
      <c r="D970" s="79"/>
      <c r="E970" s="78"/>
      <c r="F970" s="78"/>
      <c r="G970" s="79"/>
      <c r="H970" s="79"/>
      <c r="I970" s="80"/>
      <c r="J970" s="79"/>
      <c r="K970" s="77"/>
      <c r="L970" s="81" t="s">
        <v>9346</v>
      </c>
      <c r="M970" s="77"/>
      <c r="N970" s="77"/>
      <c r="O970" s="77"/>
      <c r="P970" s="77"/>
      <c r="Q970" s="78"/>
      <c r="R970" s="78"/>
      <c r="S970" s="82"/>
      <c r="T970" s="78"/>
      <c r="U970" s="83"/>
    </row>
    <row r="971" spans="1:21" ht="13.9" customHeight="1">
      <c r="A971" s="76">
        <v>5937418</v>
      </c>
      <c r="B971" s="77" t="s">
        <v>1903</v>
      </c>
      <c r="C971" s="78"/>
      <c r="D971" s="79"/>
      <c r="E971" s="78"/>
      <c r="F971" s="78"/>
      <c r="G971" s="79"/>
      <c r="H971" s="79"/>
      <c r="I971" s="80"/>
      <c r="J971" s="79"/>
      <c r="K971" s="77"/>
      <c r="L971" s="84" t="s">
        <v>315</v>
      </c>
      <c r="M971" s="77"/>
      <c r="N971" s="77"/>
      <c r="O971" s="77"/>
      <c r="P971" s="77"/>
      <c r="Q971" s="78"/>
      <c r="R971" s="78"/>
      <c r="S971" s="82"/>
      <c r="T971" s="78"/>
      <c r="U971" s="83"/>
    </row>
    <row r="972" spans="1:21" ht="13.9" customHeight="1">
      <c r="A972" s="76">
        <v>5940923</v>
      </c>
      <c r="B972" s="77" t="s">
        <v>1904</v>
      </c>
      <c r="C972" s="78"/>
      <c r="D972" s="79"/>
      <c r="E972" s="78"/>
      <c r="F972" s="78"/>
      <c r="G972" s="79"/>
      <c r="H972" s="79"/>
      <c r="I972" s="80"/>
      <c r="J972" s="79"/>
      <c r="K972" s="77"/>
      <c r="L972" s="84" t="s">
        <v>287</v>
      </c>
      <c r="M972" s="77"/>
      <c r="N972" s="77"/>
      <c r="O972" s="77"/>
      <c r="P972" s="77"/>
      <c r="Q972" s="78"/>
      <c r="R972" s="78"/>
      <c r="S972" s="82"/>
      <c r="T972" s="78"/>
      <c r="U972" s="83"/>
    </row>
    <row r="973" spans="1:21" ht="13.9" customHeight="1">
      <c r="A973" s="76">
        <v>5942489</v>
      </c>
      <c r="B973" s="77" t="s">
        <v>1905</v>
      </c>
      <c r="C973" s="78"/>
      <c r="D973" s="79"/>
      <c r="E973" s="78"/>
      <c r="F973" s="78"/>
      <c r="G973" s="79"/>
      <c r="H973" s="79"/>
      <c r="I973" s="80"/>
      <c r="J973" s="79"/>
      <c r="K973" s="77"/>
      <c r="L973" s="81" t="s">
        <v>287</v>
      </c>
      <c r="M973" s="77"/>
      <c r="N973" s="77"/>
      <c r="O973" s="77"/>
      <c r="P973" s="77"/>
      <c r="Q973" s="78"/>
      <c r="R973" s="78"/>
      <c r="S973" s="82"/>
      <c r="T973" s="78"/>
      <c r="U973" s="83"/>
    </row>
    <row r="974" spans="1:21" ht="13.9" customHeight="1">
      <c r="A974" s="76">
        <v>5974992</v>
      </c>
      <c r="B974" s="77" t="s">
        <v>1906</v>
      </c>
      <c r="C974" s="78"/>
      <c r="D974" s="79"/>
      <c r="E974" s="78"/>
      <c r="F974" s="78"/>
      <c r="G974" s="79"/>
      <c r="H974" s="79"/>
      <c r="I974" s="80"/>
      <c r="J974" s="79"/>
      <c r="K974" s="77"/>
      <c r="L974" s="84" t="s">
        <v>287</v>
      </c>
      <c r="M974" s="77"/>
      <c r="N974" s="77"/>
      <c r="O974" s="77"/>
      <c r="P974" s="77"/>
      <c r="Q974" s="78"/>
      <c r="R974" s="78"/>
      <c r="S974" s="82"/>
      <c r="T974" s="78"/>
      <c r="U974" s="83"/>
    </row>
    <row r="975" spans="1:21" ht="13.9" customHeight="1">
      <c r="A975" s="166">
        <v>5981263</v>
      </c>
      <c r="B975" s="85" t="s">
        <v>1907</v>
      </c>
      <c r="C975" s="78"/>
      <c r="D975" s="79"/>
      <c r="E975" s="78"/>
      <c r="F975" s="78"/>
      <c r="G975" s="86"/>
      <c r="H975" s="79"/>
      <c r="I975" s="79"/>
      <c r="J975" s="78"/>
      <c r="K975" s="77"/>
      <c r="L975" s="84" t="s">
        <v>9347</v>
      </c>
      <c r="M975" s="77"/>
      <c r="N975" s="77"/>
      <c r="O975" s="87"/>
      <c r="P975" s="78"/>
      <c r="Q975" s="78"/>
      <c r="R975" s="78"/>
      <c r="S975" s="82"/>
      <c r="T975" s="78"/>
      <c r="U975" s="83"/>
    </row>
    <row r="976" spans="1:21" ht="13.9" customHeight="1">
      <c r="A976" s="76">
        <v>5988535</v>
      </c>
      <c r="B976" s="77" t="s">
        <v>1908</v>
      </c>
      <c r="C976" s="78"/>
      <c r="D976" s="79"/>
      <c r="E976" s="78"/>
      <c r="F976" s="78"/>
      <c r="G976" s="79"/>
      <c r="H976" s="79"/>
      <c r="I976" s="80"/>
      <c r="J976" s="79"/>
      <c r="K976" s="77"/>
      <c r="L976" s="84" t="s">
        <v>364</v>
      </c>
      <c r="M976" s="77"/>
      <c r="N976" s="77"/>
      <c r="O976" s="77"/>
      <c r="P976" s="77"/>
      <c r="Q976" s="78"/>
      <c r="R976" s="78"/>
      <c r="S976" s="82"/>
      <c r="T976" s="78"/>
      <c r="U976" s="83"/>
    </row>
    <row r="977" spans="1:21" ht="13.9" customHeight="1">
      <c r="A977" s="76">
        <v>5989531</v>
      </c>
      <c r="B977" s="77" t="s">
        <v>1909</v>
      </c>
      <c r="C977" s="78"/>
      <c r="D977" s="79"/>
      <c r="E977" s="78"/>
      <c r="F977" s="78"/>
      <c r="G977" s="79"/>
      <c r="H977" s="79"/>
      <c r="I977" s="80"/>
      <c r="J977" s="79"/>
      <c r="K977" s="77"/>
      <c r="L977" s="84" t="s">
        <v>287</v>
      </c>
      <c r="M977" s="77"/>
      <c r="N977" s="77"/>
      <c r="O977" s="77"/>
      <c r="P977" s="77"/>
      <c r="Q977" s="78"/>
      <c r="R977" s="78"/>
      <c r="S977" s="82"/>
      <c r="T977" s="78"/>
      <c r="U977" s="83"/>
    </row>
    <row r="978" spans="1:21" ht="13.9" customHeight="1">
      <c r="A978" s="76">
        <v>6020488</v>
      </c>
      <c r="B978" s="85" t="s">
        <v>1910</v>
      </c>
      <c r="C978" s="78"/>
      <c r="D978" s="79"/>
      <c r="E978" s="78"/>
      <c r="F978" s="78"/>
      <c r="G978" s="86"/>
      <c r="H978" s="79"/>
      <c r="I978" s="79"/>
      <c r="J978" s="78"/>
      <c r="K978" s="77"/>
      <c r="L978" s="84" t="s">
        <v>287</v>
      </c>
      <c r="M978" s="77"/>
      <c r="N978" s="77"/>
      <c r="O978" s="87"/>
      <c r="P978" s="78"/>
      <c r="Q978" s="78"/>
      <c r="R978" s="78"/>
      <c r="S978" s="82"/>
      <c r="T978" s="78"/>
      <c r="U978" s="83"/>
    </row>
    <row r="979" spans="1:21" ht="13.9" customHeight="1">
      <c r="A979" s="76">
        <v>6027318</v>
      </c>
      <c r="B979" s="77" t="s">
        <v>1911</v>
      </c>
      <c r="C979" s="78"/>
      <c r="D979" s="79"/>
      <c r="E979" s="78"/>
      <c r="F979" s="78"/>
      <c r="G979" s="79"/>
      <c r="H979" s="79"/>
      <c r="I979" s="80"/>
      <c r="J979" s="79"/>
      <c r="K979" s="77"/>
      <c r="L979" s="84" t="s">
        <v>287</v>
      </c>
      <c r="M979" s="77"/>
      <c r="N979" s="77"/>
      <c r="O979" s="77"/>
      <c r="P979" s="77"/>
      <c r="Q979" s="78"/>
      <c r="R979" s="78"/>
      <c r="S979" s="82"/>
      <c r="T979" s="78"/>
      <c r="U979" s="83"/>
    </row>
    <row r="980" spans="1:21" ht="13.9" customHeight="1">
      <c r="A980" s="76">
        <v>6047157</v>
      </c>
      <c r="B980" s="77" t="s">
        <v>1912</v>
      </c>
      <c r="C980" s="78"/>
      <c r="D980" s="79"/>
      <c r="E980" s="78"/>
      <c r="F980" s="78"/>
      <c r="G980" s="79"/>
      <c r="H980" s="79"/>
      <c r="I980" s="80"/>
      <c r="J980" s="79"/>
      <c r="K980" s="77"/>
      <c r="L980" s="84" t="s">
        <v>287</v>
      </c>
      <c r="M980" s="77"/>
      <c r="N980" s="77"/>
      <c r="O980" s="77"/>
      <c r="P980" s="77"/>
      <c r="Q980" s="78"/>
      <c r="R980" s="78"/>
      <c r="S980" s="82"/>
      <c r="T980" s="78"/>
      <c r="U980" s="83"/>
    </row>
    <row r="981" spans="1:21" ht="13.9" customHeight="1">
      <c r="A981" s="76">
        <v>6056334</v>
      </c>
      <c r="B981" s="77" t="s">
        <v>1913</v>
      </c>
      <c r="C981" s="78"/>
      <c r="D981" s="79"/>
      <c r="E981" s="78"/>
      <c r="F981" s="78"/>
      <c r="G981" s="79"/>
      <c r="H981" s="79"/>
      <c r="I981" s="80"/>
      <c r="J981" s="79"/>
      <c r="K981" s="77"/>
      <c r="L981" s="84" t="s">
        <v>287</v>
      </c>
      <c r="M981" s="77"/>
      <c r="N981" s="77"/>
      <c r="O981" s="77"/>
      <c r="P981" s="77"/>
      <c r="Q981" s="78"/>
      <c r="R981" s="78"/>
      <c r="S981" s="82"/>
      <c r="T981" s="78"/>
      <c r="U981" s="83"/>
    </row>
    <row r="982" spans="1:21" ht="13.9" customHeight="1">
      <c r="A982" s="76">
        <v>6117724</v>
      </c>
      <c r="B982" s="77" t="s">
        <v>1914</v>
      </c>
      <c r="C982" s="78"/>
      <c r="D982" s="79"/>
      <c r="E982" s="78"/>
      <c r="F982" s="78"/>
      <c r="G982" s="79"/>
      <c r="H982" s="79"/>
      <c r="I982" s="80"/>
      <c r="J982" s="79"/>
      <c r="K982" s="77"/>
      <c r="L982" s="81" t="s">
        <v>355</v>
      </c>
      <c r="M982" s="155"/>
      <c r="N982" s="155"/>
      <c r="O982" s="155"/>
      <c r="P982" s="155"/>
      <c r="Q982" s="155"/>
      <c r="R982" s="155"/>
      <c r="S982" s="157"/>
      <c r="T982" s="155"/>
      <c r="U982" s="158"/>
    </row>
    <row r="983" spans="1:21" ht="13.9" customHeight="1">
      <c r="A983" s="76">
        <v>6128955</v>
      </c>
      <c r="B983" s="88" t="s">
        <v>1915</v>
      </c>
      <c r="C983" s="78"/>
      <c r="D983" s="79"/>
      <c r="E983" s="78"/>
      <c r="F983" s="78"/>
      <c r="G983" s="86"/>
      <c r="H983" s="79"/>
      <c r="I983" s="79"/>
      <c r="J983" s="78"/>
      <c r="K983" s="77"/>
      <c r="L983" s="84" t="s">
        <v>270</v>
      </c>
      <c r="M983" s="77"/>
      <c r="N983" s="77"/>
      <c r="O983" s="87"/>
      <c r="P983" s="78"/>
      <c r="Q983" s="78"/>
      <c r="R983" s="78"/>
      <c r="S983" s="82"/>
      <c r="T983" s="78"/>
      <c r="U983" s="83"/>
    </row>
    <row r="984" spans="1:21" ht="13.9" customHeight="1">
      <c r="A984" s="76">
        <v>6130682</v>
      </c>
      <c r="B984" s="77" t="s">
        <v>1916</v>
      </c>
      <c r="C984" s="78"/>
      <c r="D984" s="79"/>
      <c r="E984" s="78"/>
      <c r="F984" s="78"/>
      <c r="G984" s="79"/>
      <c r="H984" s="79"/>
      <c r="I984" s="80"/>
      <c r="J984" s="79"/>
      <c r="K984" s="77"/>
      <c r="L984" s="84" t="s">
        <v>355</v>
      </c>
      <c r="M984" s="77"/>
      <c r="N984" s="77"/>
      <c r="O984" s="77"/>
      <c r="P984" s="77"/>
      <c r="Q984" s="78"/>
      <c r="R984" s="78"/>
      <c r="S984" s="82"/>
      <c r="T984" s="78"/>
      <c r="U984" s="83"/>
    </row>
    <row r="985" spans="1:21" ht="13.9" customHeight="1">
      <c r="A985" s="76">
        <v>6139779</v>
      </c>
      <c r="B985" s="77" t="s">
        <v>1917</v>
      </c>
      <c r="C985" s="78"/>
      <c r="D985" s="79"/>
      <c r="E985" s="78"/>
      <c r="F985" s="78"/>
      <c r="G985" s="79"/>
      <c r="H985" s="79"/>
      <c r="I985" s="80"/>
      <c r="J985" s="79"/>
      <c r="K985" s="77"/>
      <c r="L985" s="81" t="s">
        <v>287</v>
      </c>
      <c r="M985" s="77"/>
      <c r="N985" s="77"/>
      <c r="O985" s="77"/>
      <c r="P985" s="77"/>
      <c r="Q985" s="78"/>
      <c r="R985" s="78"/>
      <c r="S985" s="82"/>
      <c r="T985" s="78"/>
      <c r="U985" s="83"/>
    </row>
    <row r="986" spans="1:21" ht="13.9" customHeight="1">
      <c r="A986" s="76">
        <v>6156835</v>
      </c>
      <c r="B986" s="77" t="s">
        <v>1918</v>
      </c>
      <c r="C986" s="78"/>
      <c r="D986" s="79"/>
      <c r="E986" s="78"/>
      <c r="F986" s="78"/>
      <c r="G986" s="79"/>
      <c r="H986" s="79"/>
      <c r="I986" s="80"/>
      <c r="J986" s="79"/>
      <c r="K986" s="77"/>
      <c r="L986" s="84" t="s">
        <v>287</v>
      </c>
      <c r="M986" s="77"/>
      <c r="N986" s="77"/>
      <c r="O986" s="77"/>
      <c r="P986" s="77"/>
      <c r="Q986" s="78"/>
      <c r="R986" s="78"/>
      <c r="S986" s="82"/>
      <c r="T986" s="78"/>
      <c r="U986" s="83"/>
    </row>
    <row r="987" spans="1:21" ht="13.9" customHeight="1">
      <c r="A987" s="76">
        <v>6162517</v>
      </c>
      <c r="B987" s="77" t="s">
        <v>1919</v>
      </c>
      <c r="C987" s="78"/>
      <c r="D987" s="79"/>
      <c r="E987" s="78"/>
      <c r="F987" s="78"/>
      <c r="G987" s="79"/>
      <c r="H987" s="79"/>
      <c r="I987" s="80"/>
      <c r="J987" s="79"/>
      <c r="K987" s="77"/>
      <c r="L987" s="84" t="s">
        <v>101</v>
      </c>
      <c r="M987" s="77"/>
      <c r="N987" s="77"/>
      <c r="O987" s="77"/>
      <c r="P987" s="77"/>
      <c r="Q987" s="78"/>
      <c r="R987" s="78"/>
      <c r="S987" s="82"/>
      <c r="T987" s="78"/>
      <c r="U987" s="83"/>
    </row>
    <row r="988" spans="1:21" ht="13.9" customHeight="1">
      <c r="A988" s="76">
        <v>6162703</v>
      </c>
      <c r="B988" s="77" t="s">
        <v>1920</v>
      </c>
      <c r="C988" s="78"/>
      <c r="D988" s="79"/>
      <c r="E988" s="78"/>
      <c r="F988" s="78"/>
      <c r="G988" s="79"/>
      <c r="H988" s="79"/>
      <c r="I988" s="80"/>
      <c r="J988" s="79"/>
      <c r="K988" s="77"/>
      <c r="L988" s="84" t="s">
        <v>362</v>
      </c>
      <c r="M988" s="77"/>
      <c r="N988" s="77"/>
      <c r="O988" s="77"/>
      <c r="P988" s="77"/>
      <c r="Q988" s="78"/>
      <c r="R988" s="78"/>
      <c r="S988" s="82"/>
      <c r="T988" s="78"/>
      <c r="U988" s="83"/>
    </row>
    <row r="989" spans="1:21" ht="13.9" customHeight="1">
      <c r="A989" s="76">
        <v>6220398</v>
      </c>
      <c r="B989" s="77" t="s">
        <v>1921</v>
      </c>
      <c r="C989" s="78"/>
      <c r="D989" s="79"/>
      <c r="E989" s="78"/>
      <c r="F989" s="78"/>
      <c r="G989" s="79"/>
      <c r="H989" s="79"/>
      <c r="I989" s="80"/>
      <c r="J989" s="79"/>
      <c r="K989" s="77"/>
      <c r="L989" s="81" t="s">
        <v>315</v>
      </c>
      <c r="M989" s="77"/>
      <c r="N989" s="77"/>
      <c r="O989" s="77"/>
      <c r="P989" s="77"/>
      <c r="Q989" s="78"/>
      <c r="R989" s="78"/>
      <c r="S989" s="82"/>
      <c r="T989" s="78"/>
      <c r="U989" s="83"/>
    </row>
    <row r="990" spans="1:21" ht="13.9" customHeight="1">
      <c r="A990" s="76">
        <v>6220401</v>
      </c>
      <c r="B990" s="77" t="s">
        <v>1922</v>
      </c>
      <c r="C990" s="78"/>
      <c r="D990" s="79"/>
      <c r="E990" s="78"/>
      <c r="F990" s="78"/>
      <c r="G990" s="79"/>
      <c r="H990" s="79"/>
      <c r="I990" s="80"/>
      <c r="J990" s="79"/>
      <c r="K990" s="77"/>
      <c r="L990" s="81" t="s">
        <v>332</v>
      </c>
      <c r="M990" s="77"/>
      <c r="N990" s="77"/>
      <c r="O990" s="77"/>
      <c r="P990" s="77"/>
      <c r="Q990" s="78"/>
      <c r="R990" s="78"/>
      <c r="S990" s="82"/>
      <c r="T990" s="78"/>
      <c r="U990" s="83"/>
    </row>
    <row r="991" spans="1:21" ht="13.9" customHeight="1">
      <c r="A991" s="76">
        <v>6220436</v>
      </c>
      <c r="B991" s="77" t="s">
        <v>1923</v>
      </c>
      <c r="C991" s="78"/>
      <c r="D991" s="79"/>
      <c r="E991" s="78"/>
      <c r="F991" s="78"/>
      <c r="G991" s="79"/>
      <c r="H991" s="79"/>
      <c r="I991" s="80"/>
      <c r="J991" s="79"/>
      <c r="K991" s="77"/>
      <c r="L991" s="81" t="s">
        <v>180</v>
      </c>
      <c r="M991" s="77"/>
      <c r="N991" s="77"/>
      <c r="O991" s="77"/>
      <c r="P991" s="77"/>
      <c r="Q991" s="78"/>
      <c r="R991" s="78"/>
      <c r="S991" s="82"/>
      <c r="T991" s="78"/>
      <c r="U991" s="83"/>
    </row>
    <row r="992" spans="1:21" ht="13.9" customHeight="1">
      <c r="A992" s="76">
        <v>6220444</v>
      </c>
      <c r="B992" s="85" t="s">
        <v>1924</v>
      </c>
      <c r="C992" s="78"/>
      <c r="D992" s="79"/>
      <c r="E992" s="78"/>
      <c r="F992" s="78"/>
      <c r="G992" s="86"/>
      <c r="H992" s="79"/>
      <c r="I992" s="79"/>
      <c r="J992" s="78"/>
      <c r="K992" s="77"/>
      <c r="L992" s="84" t="s">
        <v>101</v>
      </c>
      <c r="M992" s="77"/>
      <c r="N992" s="77"/>
      <c r="O992" s="87"/>
      <c r="P992" s="78"/>
      <c r="Q992" s="78"/>
      <c r="R992" s="78"/>
      <c r="S992" s="82"/>
      <c r="T992" s="78"/>
      <c r="U992" s="83"/>
    </row>
    <row r="993" spans="1:21" ht="13.9" customHeight="1">
      <c r="A993" s="76">
        <v>6220517</v>
      </c>
      <c r="B993" s="77" t="s">
        <v>1925</v>
      </c>
      <c r="C993" s="78"/>
      <c r="D993" s="79"/>
      <c r="E993" s="78"/>
      <c r="F993" s="78"/>
      <c r="G993" s="79"/>
      <c r="H993" s="79"/>
      <c r="I993" s="80"/>
      <c r="J993" s="79"/>
      <c r="K993" s="77"/>
      <c r="L993" s="84" t="s">
        <v>0</v>
      </c>
      <c r="M993" s="77"/>
      <c r="N993" s="77"/>
      <c r="O993" s="77"/>
      <c r="P993" s="77"/>
      <c r="Q993" s="78"/>
      <c r="R993" s="78"/>
      <c r="S993" s="82"/>
      <c r="T993" s="78"/>
      <c r="U993" s="83"/>
    </row>
    <row r="994" spans="1:21" ht="13.9" customHeight="1">
      <c r="A994" s="76">
        <v>6220533</v>
      </c>
      <c r="B994" s="77" t="s">
        <v>1926</v>
      </c>
      <c r="C994" s="78"/>
      <c r="D994" s="79"/>
      <c r="E994" s="78"/>
      <c r="F994" s="78"/>
      <c r="G994" s="79"/>
      <c r="H994" s="79"/>
      <c r="I994" s="80"/>
      <c r="J994" s="79"/>
      <c r="K994" s="77"/>
      <c r="L994" s="84" t="s">
        <v>122</v>
      </c>
      <c r="M994" s="77"/>
      <c r="N994" s="77"/>
      <c r="O994" s="77"/>
      <c r="P994" s="77"/>
      <c r="Q994" s="78"/>
      <c r="R994" s="78"/>
      <c r="S994" s="82"/>
      <c r="T994" s="78"/>
      <c r="U994" s="83"/>
    </row>
    <row r="995" spans="1:21" ht="13.9" customHeight="1">
      <c r="A995" s="76">
        <v>6220541</v>
      </c>
      <c r="B995" s="77" t="s">
        <v>1927</v>
      </c>
      <c r="C995" s="78"/>
      <c r="D995" s="79"/>
      <c r="E995" s="78"/>
      <c r="F995" s="78"/>
      <c r="G995" s="79"/>
      <c r="H995" s="79"/>
      <c r="I995" s="80"/>
      <c r="J995" s="79"/>
      <c r="K995" s="77"/>
      <c r="L995" s="84" t="s">
        <v>207</v>
      </c>
      <c r="M995" s="77"/>
      <c r="N995" s="77"/>
      <c r="O995" s="77"/>
      <c r="P995" s="77"/>
      <c r="Q995" s="78"/>
      <c r="R995" s="78"/>
      <c r="S995" s="82"/>
      <c r="T995" s="78"/>
      <c r="U995" s="83"/>
    </row>
    <row r="996" spans="1:21" ht="13.9" customHeight="1">
      <c r="A996" s="76">
        <v>6220568</v>
      </c>
      <c r="B996" s="77" t="s">
        <v>1928</v>
      </c>
      <c r="C996" s="78"/>
      <c r="D996" s="79"/>
      <c r="E996" s="78"/>
      <c r="F996" s="78"/>
      <c r="G996" s="79"/>
      <c r="H996" s="79"/>
      <c r="I996" s="80"/>
      <c r="J996" s="79"/>
      <c r="K996" s="77"/>
      <c r="L996" s="81" t="s">
        <v>355</v>
      </c>
      <c r="M996" s="77"/>
      <c r="N996" s="77"/>
      <c r="O996" s="77"/>
      <c r="P996" s="77"/>
      <c r="Q996" s="78"/>
      <c r="R996" s="78"/>
      <c r="S996" s="82"/>
      <c r="T996" s="78"/>
      <c r="U996" s="83"/>
    </row>
    <row r="997" spans="1:21" ht="13.9" customHeight="1">
      <c r="A997" s="76">
        <v>6220606</v>
      </c>
      <c r="B997" s="77" t="s">
        <v>1929</v>
      </c>
      <c r="C997" s="78"/>
      <c r="D997" s="79"/>
      <c r="E997" s="78"/>
      <c r="F997" s="78"/>
      <c r="G997" s="79"/>
      <c r="H997" s="79"/>
      <c r="I997" s="80"/>
      <c r="J997" s="79"/>
      <c r="K997" s="77"/>
      <c r="L997" s="81" t="s">
        <v>315</v>
      </c>
      <c r="M997" s="77"/>
      <c r="N997" s="77"/>
      <c r="O997" s="77"/>
      <c r="P997" s="77"/>
      <c r="Q997" s="78"/>
      <c r="R997" s="78"/>
      <c r="S997" s="82"/>
      <c r="T997" s="78"/>
      <c r="U997" s="83"/>
    </row>
    <row r="998" spans="1:21" ht="13.9" customHeight="1">
      <c r="A998" s="76">
        <v>6220622</v>
      </c>
      <c r="B998" s="77" t="s">
        <v>1930</v>
      </c>
      <c r="C998" s="78"/>
      <c r="D998" s="79"/>
      <c r="E998" s="78"/>
      <c r="F998" s="78"/>
      <c r="G998" s="79"/>
      <c r="H998" s="79"/>
      <c r="I998" s="80"/>
      <c r="J998" s="79"/>
      <c r="K998" s="77"/>
      <c r="L998" s="84" t="s">
        <v>38</v>
      </c>
      <c r="M998" s="77"/>
      <c r="N998" s="77"/>
      <c r="O998" s="77"/>
      <c r="P998" s="77"/>
      <c r="Q998" s="78"/>
      <c r="R998" s="78"/>
      <c r="S998" s="82"/>
      <c r="T998" s="78"/>
      <c r="U998" s="83"/>
    </row>
    <row r="999" spans="1:21" ht="13.9" customHeight="1">
      <c r="A999" s="76">
        <v>6220657</v>
      </c>
      <c r="B999" s="85" t="s">
        <v>1931</v>
      </c>
      <c r="C999" s="78"/>
      <c r="D999" s="79"/>
      <c r="E999" s="78"/>
      <c r="F999" s="78"/>
      <c r="G999" s="86"/>
      <c r="H999" s="79"/>
      <c r="I999" s="79"/>
      <c r="J999" s="78"/>
      <c r="K999" s="77"/>
      <c r="L999" s="84" t="s">
        <v>123</v>
      </c>
      <c r="M999" s="77"/>
      <c r="N999" s="77"/>
      <c r="O999" s="87"/>
      <c r="P999" s="78"/>
      <c r="Q999" s="78"/>
      <c r="R999" s="78"/>
      <c r="S999" s="82"/>
      <c r="T999" s="78"/>
      <c r="U999" s="83"/>
    </row>
    <row r="1000" spans="1:21" ht="13.9" customHeight="1">
      <c r="A1000" s="76">
        <v>6220673</v>
      </c>
      <c r="B1000" s="85" t="s">
        <v>1932</v>
      </c>
      <c r="C1000" s="78"/>
      <c r="D1000" s="79"/>
      <c r="E1000" s="78"/>
      <c r="F1000" s="78"/>
      <c r="G1000" s="86"/>
      <c r="H1000" s="79"/>
      <c r="I1000" s="79"/>
      <c r="J1000" s="78"/>
      <c r="K1000" s="77"/>
      <c r="L1000" s="84" t="s">
        <v>287</v>
      </c>
      <c r="M1000" s="77"/>
      <c r="N1000" s="77"/>
      <c r="O1000" s="87"/>
      <c r="P1000" s="78"/>
      <c r="Q1000" s="78"/>
      <c r="R1000" s="78"/>
      <c r="S1000" s="82"/>
      <c r="T1000" s="78"/>
      <c r="U1000" s="83"/>
    </row>
    <row r="1001" spans="1:21" ht="13.9" customHeight="1">
      <c r="A1001" s="76">
        <v>6220681</v>
      </c>
      <c r="B1001" s="77" t="s">
        <v>1933</v>
      </c>
      <c r="C1001" s="78"/>
      <c r="D1001" s="79"/>
      <c r="E1001" s="78"/>
      <c r="F1001" s="78"/>
      <c r="G1001" s="79"/>
      <c r="H1001" s="79"/>
      <c r="I1001" s="80"/>
      <c r="J1001" s="79"/>
      <c r="K1001" s="77"/>
      <c r="L1001" s="84" t="s">
        <v>315</v>
      </c>
      <c r="M1001" s="77"/>
      <c r="N1001" s="77"/>
      <c r="O1001" s="77"/>
      <c r="P1001" s="77"/>
      <c r="Q1001" s="78"/>
      <c r="R1001" s="78"/>
      <c r="S1001" s="82"/>
      <c r="T1001" s="78"/>
      <c r="U1001" s="83"/>
    </row>
    <row r="1002" spans="1:21" ht="13.9" customHeight="1">
      <c r="A1002" s="76">
        <v>6220711</v>
      </c>
      <c r="B1002" s="77" t="s">
        <v>1934</v>
      </c>
      <c r="C1002" s="78"/>
      <c r="D1002" s="79"/>
      <c r="E1002" s="78"/>
      <c r="F1002" s="78"/>
      <c r="G1002" s="79"/>
      <c r="H1002" s="79"/>
      <c r="I1002" s="80"/>
      <c r="J1002" s="79"/>
      <c r="K1002" s="77"/>
      <c r="L1002" s="84" t="s">
        <v>9343</v>
      </c>
      <c r="M1002" s="77"/>
      <c r="N1002" s="77"/>
      <c r="O1002" s="77"/>
      <c r="P1002" s="77"/>
      <c r="Q1002" s="78"/>
      <c r="R1002" s="78"/>
      <c r="S1002" s="82"/>
      <c r="T1002" s="78"/>
      <c r="U1002" s="83"/>
    </row>
    <row r="1003" spans="1:21" ht="13.9" customHeight="1">
      <c r="A1003" s="76">
        <v>6220746</v>
      </c>
      <c r="B1003" s="77" t="s">
        <v>1935</v>
      </c>
      <c r="C1003" s="78"/>
      <c r="D1003" s="79"/>
      <c r="E1003" s="78"/>
      <c r="F1003" s="78"/>
      <c r="G1003" s="79"/>
      <c r="H1003" s="79"/>
      <c r="I1003" s="80"/>
      <c r="J1003" s="79"/>
      <c r="K1003" s="77"/>
      <c r="L1003" s="84" t="s">
        <v>350</v>
      </c>
      <c r="M1003" s="77"/>
      <c r="N1003" s="77"/>
      <c r="O1003" s="77"/>
      <c r="P1003" s="77"/>
      <c r="Q1003" s="78"/>
      <c r="R1003" s="78"/>
      <c r="S1003" s="82"/>
      <c r="T1003" s="78"/>
      <c r="U1003" s="83"/>
    </row>
    <row r="1004" spans="1:21" ht="13.9" customHeight="1">
      <c r="A1004" s="76">
        <v>6220789</v>
      </c>
      <c r="B1004" s="77" t="s">
        <v>1936</v>
      </c>
      <c r="C1004" s="78"/>
      <c r="D1004" s="79"/>
      <c r="E1004" s="78"/>
      <c r="F1004" s="78"/>
      <c r="G1004" s="79"/>
      <c r="H1004" s="79"/>
      <c r="I1004" s="80"/>
      <c r="J1004" s="79"/>
      <c r="K1004" s="77"/>
      <c r="L1004" s="81" t="s">
        <v>214</v>
      </c>
      <c r="M1004" s="77"/>
      <c r="N1004" s="77"/>
      <c r="O1004" s="77"/>
      <c r="P1004" s="77"/>
      <c r="Q1004" s="78"/>
      <c r="R1004" s="78"/>
      <c r="S1004" s="82"/>
      <c r="T1004" s="78"/>
      <c r="U1004" s="83"/>
    </row>
    <row r="1005" spans="1:21" ht="13.9" customHeight="1">
      <c r="A1005" s="76">
        <v>6220797</v>
      </c>
      <c r="B1005" s="77" t="s">
        <v>1937</v>
      </c>
      <c r="C1005" s="78"/>
      <c r="D1005" s="79"/>
      <c r="E1005" s="78"/>
      <c r="F1005" s="78"/>
      <c r="G1005" s="79"/>
      <c r="H1005" s="79"/>
      <c r="I1005" s="80"/>
      <c r="J1005" s="79"/>
      <c r="K1005" s="77"/>
      <c r="L1005" s="81" t="s">
        <v>119</v>
      </c>
      <c r="M1005" s="77"/>
      <c r="N1005" s="77"/>
      <c r="O1005" s="77"/>
      <c r="P1005" s="77"/>
      <c r="Q1005" s="78"/>
      <c r="R1005" s="78"/>
      <c r="S1005" s="82"/>
      <c r="T1005" s="78"/>
      <c r="U1005" s="83"/>
    </row>
    <row r="1006" spans="1:21" ht="13.9" customHeight="1">
      <c r="A1006" s="76">
        <v>6220827</v>
      </c>
      <c r="B1006" s="77" t="s">
        <v>1938</v>
      </c>
      <c r="C1006" s="78"/>
      <c r="D1006" s="79"/>
      <c r="E1006" s="78"/>
      <c r="F1006" s="78"/>
      <c r="G1006" s="79"/>
      <c r="H1006" s="79"/>
      <c r="I1006" s="80"/>
      <c r="J1006" s="79"/>
      <c r="K1006" s="77"/>
      <c r="L1006" s="81" t="s">
        <v>9245</v>
      </c>
      <c r="M1006" s="77"/>
      <c r="N1006" s="77"/>
      <c r="O1006" s="77"/>
      <c r="P1006" s="77"/>
      <c r="Q1006" s="78"/>
      <c r="R1006" s="78"/>
      <c r="S1006" s="82"/>
      <c r="T1006" s="78"/>
      <c r="U1006" s="83"/>
    </row>
    <row r="1007" spans="1:21" ht="13.9" customHeight="1">
      <c r="A1007" s="76">
        <v>6220835</v>
      </c>
      <c r="B1007" s="77" t="s">
        <v>1939</v>
      </c>
      <c r="C1007" s="78"/>
      <c r="D1007" s="79"/>
      <c r="E1007" s="78"/>
      <c r="F1007" s="78"/>
      <c r="G1007" s="79"/>
      <c r="H1007" s="79"/>
      <c r="I1007" s="80"/>
      <c r="J1007" s="79"/>
      <c r="K1007" s="77"/>
      <c r="L1007" s="81" t="s">
        <v>9348</v>
      </c>
      <c r="M1007" s="77"/>
      <c r="N1007" s="77"/>
      <c r="O1007" s="77"/>
      <c r="P1007" s="77"/>
      <c r="Q1007" s="78"/>
      <c r="R1007" s="78"/>
      <c r="S1007" s="82"/>
      <c r="T1007" s="78"/>
      <c r="U1007" s="83"/>
    </row>
    <row r="1008" spans="1:21" ht="13.9" customHeight="1">
      <c r="A1008" s="76">
        <v>6220851</v>
      </c>
      <c r="B1008" s="77" t="s">
        <v>1940</v>
      </c>
      <c r="C1008" s="78"/>
      <c r="D1008" s="79"/>
      <c r="E1008" s="78"/>
      <c r="F1008" s="78"/>
      <c r="G1008" s="79"/>
      <c r="H1008" s="79"/>
      <c r="I1008" s="80"/>
      <c r="J1008" s="79"/>
      <c r="K1008" s="77"/>
      <c r="L1008" s="84" t="s">
        <v>400</v>
      </c>
      <c r="M1008" s="77"/>
      <c r="N1008" s="77"/>
      <c r="O1008" s="77"/>
      <c r="P1008" s="77"/>
      <c r="Q1008" s="78"/>
      <c r="R1008" s="78"/>
      <c r="S1008" s="82"/>
      <c r="T1008" s="78"/>
      <c r="U1008" s="83"/>
    </row>
    <row r="1009" spans="1:21" ht="13.9" customHeight="1">
      <c r="A1009" s="76">
        <v>6220886</v>
      </c>
      <c r="B1009" s="85" t="s">
        <v>1941</v>
      </c>
      <c r="C1009" s="78"/>
      <c r="D1009" s="79"/>
      <c r="E1009" s="78"/>
      <c r="F1009" s="78"/>
      <c r="G1009" s="86"/>
      <c r="H1009" s="79"/>
      <c r="I1009" s="80"/>
      <c r="J1009" s="78"/>
      <c r="K1009" s="77"/>
      <c r="L1009" s="84" t="s">
        <v>9349</v>
      </c>
      <c r="M1009" s="77"/>
      <c r="N1009" s="77"/>
      <c r="O1009" s="87"/>
      <c r="P1009" s="78"/>
      <c r="Q1009" s="78"/>
      <c r="R1009" s="78"/>
      <c r="S1009" s="82"/>
      <c r="T1009" s="78"/>
      <c r="U1009" s="83"/>
    </row>
    <row r="1010" spans="1:21" ht="13.9" customHeight="1">
      <c r="A1010" s="76">
        <v>6220908</v>
      </c>
      <c r="B1010" s="85" t="s">
        <v>1942</v>
      </c>
      <c r="C1010" s="78"/>
      <c r="D1010" s="79"/>
      <c r="E1010" s="78"/>
      <c r="F1010" s="78"/>
      <c r="G1010" s="86"/>
      <c r="H1010" s="79"/>
      <c r="I1010" s="79"/>
      <c r="J1010" s="78"/>
      <c r="K1010" s="77"/>
      <c r="L1010" s="84" t="s">
        <v>9260</v>
      </c>
      <c r="M1010" s="77"/>
      <c r="N1010" s="77"/>
      <c r="O1010" s="87"/>
      <c r="P1010" s="78"/>
      <c r="Q1010" s="78"/>
      <c r="R1010" s="78"/>
      <c r="S1010" s="82"/>
      <c r="T1010" s="78"/>
      <c r="U1010" s="83"/>
    </row>
    <row r="1011" spans="1:21" ht="13.9" customHeight="1">
      <c r="A1011" s="76">
        <v>6220924</v>
      </c>
      <c r="B1011" s="77" t="s">
        <v>1943</v>
      </c>
      <c r="C1011" s="78"/>
      <c r="D1011" s="79"/>
      <c r="E1011" s="78"/>
      <c r="F1011" s="78"/>
      <c r="G1011" s="79"/>
      <c r="H1011" s="79"/>
      <c r="I1011" s="80"/>
      <c r="J1011" s="79"/>
      <c r="K1011" s="77"/>
      <c r="L1011" s="84" t="s">
        <v>287</v>
      </c>
      <c r="M1011" s="77"/>
      <c r="N1011" s="77"/>
      <c r="O1011" s="77"/>
      <c r="P1011" s="77"/>
      <c r="Q1011" s="78"/>
      <c r="R1011" s="78"/>
      <c r="S1011" s="82"/>
      <c r="T1011" s="78"/>
      <c r="U1011" s="83"/>
    </row>
    <row r="1012" spans="1:21" ht="13.9" customHeight="1">
      <c r="A1012" s="76">
        <v>6220959</v>
      </c>
      <c r="B1012" s="77" t="s">
        <v>1944</v>
      </c>
      <c r="C1012" s="78"/>
      <c r="D1012" s="79"/>
      <c r="E1012" s="78"/>
      <c r="F1012" s="78"/>
      <c r="G1012" s="79"/>
      <c r="H1012" s="79"/>
      <c r="I1012" s="80"/>
      <c r="J1012" s="79"/>
      <c r="K1012" s="77"/>
      <c r="L1012" s="84" t="s">
        <v>368</v>
      </c>
      <c r="M1012" s="77"/>
      <c r="N1012" s="77"/>
      <c r="O1012" s="77"/>
      <c r="P1012" s="77"/>
      <c r="Q1012" s="78"/>
      <c r="R1012" s="78"/>
      <c r="S1012" s="82"/>
      <c r="T1012" s="78"/>
      <c r="U1012" s="83"/>
    </row>
    <row r="1013" spans="1:21" ht="13.9" customHeight="1">
      <c r="A1013" s="76">
        <v>6220967</v>
      </c>
      <c r="B1013" s="77" t="s">
        <v>1945</v>
      </c>
      <c r="C1013" s="78"/>
      <c r="D1013" s="79"/>
      <c r="E1013" s="78"/>
      <c r="F1013" s="78"/>
      <c r="G1013" s="79"/>
      <c r="H1013" s="79"/>
      <c r="I1013" s="80"/>
      <c r="J1013" s="79"/>
      <c r="K1013" s="77"/>
      <c r="L1013" s="81" t="s">
        <v>266</v>
      </c>
      <c r="M1013" s="77"/>
      <c r="N1013" s="77"/>
      <c r="O1013" s="77"/>
      <c r="P1013" s="77"/>
      <c r="Q1013" s="78"/>
      <c r="R1013" s="78"/>
      <c r="S1013" s="82"/>
      <c r="T1013" s="78"/>
      <c r="U1013" s="83"/>
    </row>
    <row r="1014" spans="1:21" ht="13.9" customHeight="1">
      <c r="A1014" s="76">
        <v>6220975</v>
      </c>
      <c r="B1014" s="85" t="s">
        <v>1946</v>
      </c>
      <c r="C1014" s="78"/>
      <c r="D1014" s="79"/>
      <c r="E1014" s="78"/>
      <c r="F1014" s="78"/>
      <c r="G1014" s="86"/>
      <c r="H1014" s="79"/>
      <c r="I1014" s="79"/>
      <c r="J1014" s="78"/>
      <c r="K1014" s="77"/>
      <c r="L1014" s="84" t="s">
        <v>378</v>
      </c>
      <c r="M1014" s="77"/>
      <c r="N1014" s="77"/>
      <c r="O1014" s="87"/>
      <c r="P1014" s="78"/>
      <c r="Q1014" s="78"/>
      <c r="R1014" s="78"/>
      <c r="S1014" s="82"/>
      <c r="T1014" s="78"/>
      <c r="U1014" s="83"/>
    </row>
    <row r="1015" spans="1:21" ht="13.9" customHeight="1">
      <c r="A1015" s="76">
        <v>6220983</v>
      </c>
      <c r="B1015" s="77" t="s">
        <v>1947</v>
      </c>
      <c r="C1015" s="78"/>
      <c r="D1015" s="79"/>
      <c r="E1015" s="78"/>
      <c r="F1015" s="78"/>
      <c r="G1015" s="79"/>
      <c r="H1015" s="79"/>
      <c r="I1015" s="80"/>
      <c r="J1015" s="79"/>
      <c r="K1015" s="77"/>
      <c r="L1015" s="81" t="s">
        <v>9300</v>
      </c>
      <c r="M1015" s="77"/>
      <c r="N1015" s="77"/>
      <c r="O1015" s="77"/>
      <c r="P1015" s="77"/>
      <c r="Q1015" s="78"/>
      <c r="R1015" s="78"/>
      <c r="S1015" s="82"/>
      <c r="T1015" s="78"/>
      <c r="U1015" s="83"/>
    </row>
    <row r="1016" spans="1:21" ht="13.9" customHeight="1">
      <c r="A1016" s="76">
        <v>6221009</v>
      </c>
      <c r="B1016" s="85" t="s">
        <v>1948</v>
      </c>
      <c r="C1016" s="78"/>
      <c r="D1016" s="79"/>
      <c r="E1016" s="78"/>
      <c r="F1016" s="78"/>
      <c r="G1016" s="86"/>
      <c r="H1016" s="79"/>
      <c r="I1016" s="79"/>
      <c r="J1016" s="78"/>
      <c r="K1016" s="77"/>
      <c r="L1016" s="84" t="s">
        <v>9258</v>
      </c>
      <c r="M1016" s="77"/>
      <c r="N1016" s="77"/>
      <c r="O1016" s="87"/>
      <c r="P1016" s="78"/>
      <c r="Q1016" s="78"/>
      <c r="R1016" s="78"/>
      <c r="S1016" s="82"/>
      <c r="T1016" s="78"/>
      <c r="U1016" s="83"/>
    </row>
    <row r="1017" spans="1:21" ht="13.9" customHeight="1">
      <c r="A1017" s="76">
        <v>6221106</v>
      </c>
      <c r="B1017" s="77" t="s">
        <v>1949</v>
      </c>
      <c r="C1017" s="78"/>
      <c r="D1017" s="79"/>
      <c r="E1017" s="78"/>
      <c r="F1017" s="78"/>
      <c r="G1017" s="79"/>
      <c r="H1017" s="79"/>
      <c r="I1017" s="80"/>
      <c r="J1017" s="79"/>
      <c r="K1017" s="77"/>
      <c r="L1017" s="84" t="s">
        <v>9258</v>
      </c>
      <c r="M1017" s="77"/>
      <c r="N1017" s="77"/>
      <c r="O1017" s="77"/>
      <c r="P1017" s="77"/>
      <c r="Q1017" s="78"/>
      <c r="R1017" s="78"/>
      <c r="S1017" s="82"/>
      <c r="T1017" s="78"/>
      <c r="U1017" s="83"/>
    </row>
    <row r="1018" spans="1:21" ht="13.9" customHeight="1">
      <c r="A1018" s="76">
        <v>6221122</v>
      </c>
      <c r="B1018" s="85" t="s">
        <v>1950</v>
      </c>
      <c r="C1018" s="78"/>
      <c r="D1018" s="79"/>
      <c r="E1018" s="78"/>
      <c r="F1018" s="78"/>
      <c r="G1018" s="86"/>
      <c r="H1018" s="79"/>
      <c r="I1018" s="79"/>
      <c r="J1018" s="78"/>
      <c r="K1018" s="77"/>
      <c r="L1018" s="84" t="s">
        <v>9265</v>
      </c>
      <c r="M1018" s="77"/>
      <c r="N1018" s="77"/>
      <c r="O1018" s="87"/>
      <c r="P1018" s="78"/>
      <c r="Q1018" s="78"/>
      <c r="R1018" s="78"/>
      <c r="S1018" s="82"/>
      <c r="T1018" s="78"/>
      <c r="U1018" s="83"/>
    </row>
    <row r="1019" spans="1:21" ht="13.9" customHeight="1">
      <c r="A1019" s="76">
        <v>6221157</v>
      </c>
      <c r="B1019" s="85" t="s">
        <v>1951</v>
      </c>
      <c r="C1019" s="78"/>
      <c r="D1019" s="79"/>
      <c r="E1019" s="78"/>
      <c r="F1019" s="78"/>
      <c r="G1019" s="86"/>
      <c r="H1019" s="79"/>
      <c r="I1019" s="79"/>
      <c r="J1019" s="78"/>
      <c r="K1019" s="77"/>
      <c r="L1019" s="84" t="s">
        <v>362</v>
      </c>
      <c r="M1019" s="77"/>
      <c r="N1019" s="77"/>
      <c r="O1019" s="87"/>
      <c r="P1019" s="78"/>
      <c r="Q1019" s="78"/>
      <c r="R1019" s="78"/>
      <c r="S1019" s="82"/>
      <c r="T1019" s="78"/>
      <c r="U1019" s="83"/>
    </row>
    <row r="1020" spans="1:21" ht="13.9" customHeight="1">
      <c r="A1020" s="76">
        <v>6221181</v>
      </c>
      <c r="B1020" s="77" t="s">
        <v>1952</v>
      </c>
      <c r="C1020" s="78"/>
      <c r="D1020" s="79"/>
      <c r="E1020" s="78"/>
      <c r="F1020" s="78"/>
      <c r="G1020" s="79"/>
      <c r="H1020" s="79"/>
      <c r="I1020" s="80"/>
      <c r="J1020" s="79"/>
      <c r="K1020" s="77"/>
      <c r="L1020" s="81" t="s">
        <v>100</v>
      </c>
      <c r="M1020" s="77"/>
      <c r="N1020" s="77"/>
      <c r="O1020" s="77"/>
      <c r="P1020" s="77"/>
      <c r="Q1020" s="78"/>
      <c r="R1020" s="78"/>
      <c r="S1020" s="82"/>
      <c r="T1020" s="78"/>
      <c r="U1020" s="83"/>
    </row>
    <row r="1021" spans="1:21" ht="13.9" customHeight="1">
      <c r="A1021" s="76">
        <v>6221238</v>
      </c>
      <c r="B1021" s="77" t="s">
        <v>1953</v>
      </c>
      <c r="C1021" s="78"/>
      <c r="D1021" s="79"/>
      <c r="E1021" s="78"/>
      <c r="F1021" s="78"/>
      <c r="G1021" s="79"/>
      <c r="H1021" s="79"/>
      <c r="I1021" s="80"/>
      <c r="J1021" s="79"/>
      <c r="K1021" s="77"/>
      <c r="L1021" s="84" t="s">
        <v>315</v>
      </c>
      <c r="M1021" s="77"/>
      <c r="N1021" s="77"/>
      <c r="O1021" s="77"/>
      <c r="P1021" s="77"/>
      <c r="Q1021" s="78"/>
      <c r="R1021" s="78"/>
      <c r="S1021" s="82"/>
      <c r="T1021" s="78"/>
      <c r="U1021" s="83"/>
    </row>
    <row r="1022" spans="1:21" ht="13.9" customHeight="1">
      <c r="A1022" s="76">
        <v>6221351</v>
      </c>
      <c r="B1022" s="77" t="s">
        <v>1954</v>
      </c>
      <c r="C1022" s="78"/>
      <c r="D1022" s="79"/>
      <c r="E1022" s="78"/>
      <c r="F1022" s="78"/>
      <c r="G1022" s="79"/>
      <c r="H1022" s="79"/>
      <c r="I1022" s="80"/>
      <c r="J1022" s="79"/>
      <c r="K1022" s="77"/>
      <c r="L1022" s="81" t="s">
        <v>315</v>
      </c>
      <c r="M1022" s="77"/>
      <c r="N1022" s="77"/>
      <c r="O1022" s="77"/>
      <c r="P1022" s="77"/>
      <c r="Q1022" s="78"/>
      <c r="R1022" s="78"/>
      <c r="S1022" s="82"/>
      <c r="T1022" s="78"/>
      <c r="U1022" s="83"/>
    </row>
    <row r="1023" spans="1:21" ht="13.9" customHeight="1">
      <c r="A1023" s="76">
        <v>6221394</v>
      </c>
      <c r="B1023" s="77" t="s">
        <v>1955</v>
      </c>
      <c r="C1023" s="78"/>
      <c r="D1023" s="79"/>
      <c r="E1023" s="78"/>
      <c r="F1023" s="78"/>
      <c r="G1023" s="79"/>
      <c r="H1023" s="79"/>
      <c r="I1023" s="80"/>
      <c r="J1023" s="79"/>
      <c r="K1023" s="77"/>
      <c r="L1023" s="81" t="s">
        <v>362</v>
      </c>
      <c r="M1023" s="77"/>
      <c r="N1023" s="77"/>
      <c r="O1023" s="77"/>
      <c r="P1023" s="77"/>
      <c r="Q1023" s="78"/>
      <c r="R1023" s="78"/>
      <c r="S1023" s="82"/>
      <c r="T1023" s="78"/>
      <c r="U1023" s="83"/>
    </row>
    <row r="1024" spans="1:21" ht="13.9" customHeight="1">
      <c r="A1024" s="76">
        <v>6221408</v>
      </c>
      <c r="B1024" s="77" t="s">
        <v>1956</v>
      </c>
      <c r="C1024" s="78"/>
      <c r="D1024" s="79"/>
      <c r="E1024" s="78"/>
      <c r="F1024" s="78"/>
      <c r="G1024" s="79"/>
      <c r="H1024" s="79"/>
      <c r="I1024" s="80"/>
      <c r="J1024" s="79"/>
      <c r="K1024" s="77"/>
      <c r="L1024" s="81" t="s">
        <v>280</v>
      </c>
      <c r="M1024" s="77"/>
      <c r="N1024" s="77"/>
      <c r="O1024" s="77"/>
      <c r="P1024" s="77"/>
      <c r="Q1024" s="78"/>
      <c r="R1024" s="78"/>
      <c r="S1024" s="82"/>
      <c r="T1024" s="78"/>
      <c r="U1024" s="83"/>
    </row>
    <row r="1025" spans="1:21" ht="13.9" customHeight="1">
      <c r="A1025" s="76">
        <v>6222404</v>
      </c>
      <c r="B1025" s="77" t="s">
        <v>1957</v>
      </c>
      <c r="C1025" s="78"/>
      <c r="D1025" s="79"/>
      <c r="E1025" s="78"/>
      <c r="F1025" s="78"/>
      <c r="G1025" s="79"/>
      <c r="H1025" s="79"/>
      <c r="I1025" s="80"/>
      <c r="J1025" s="79"/>
      <c r="K1025" s="77"/>
      <c r="L1025" s="81" t="s">
        <v>287</v>
      </c>
      <c r="M1025" s="77"/>
      <c r="N1025" s="77"/>
      <c r="O1025" s="77"/>
      <c r="P1025" s="77"/>
      <c r="Q1025" s="78"/>
      <c r="R1025" s="78"/>
      <c r="S1025" s="82"/>
      <c r="T1025" s="78"/>
      <c r="U1025" s="83"/>
    </row>
    <row r="1026" spans="1:21" ht="13.9" customHeight="1">
      <c r="A1026" s="76">
        <v>6227023</v>
      </c>
      <c r="B1026" s="85" t="s">
        <v>1958</v>
      </c>
      <c r="C1026" s="78"/>
      <c r="D1026" s="79"/>
      <c r="E1026" s="78"/>
      <c r="F1026" s="78"/>
      <c r="G1026" s="86"/>
      <c r="H1026" s="79"/>
      <c r="I1026" s="79"/>
      <c r="J1026" s="78"/>
      <c r="K1026" s="77"/>
      <c r="L1026" s="84" t="s">
        <v>287</v>
      </c>
      <c r="M1026" s="77"/>
      <c r="N1026" s="77"/>
      <c r="O1026" s="87"/>
      <c r="P1026" s="78"/>
      <c r="Q1026" s="78"/>
      <c r="R1026" s="78"/>
      <c r="S1026" s="82"/>
      <c r="T1026" s="78"/>
      <c r="U1026" s="83"/>
    </row>
    <row r="1027" spans="1:21" ht="13.9" customHeight="1">
      <c r="A1027" s="76">
        <v>6242146</v>
      </c>
      <c r="B1027" s="85" t="s">
        <v>1959</v>
      </c>
      <c r="C1027" s="78"/>
      <c r="D1027" s="79"/>
      <c r="E1027" s="78"/>
      <c r="F1027" s="78"/>
      <c r="G1027" s="86"/>
      <c r="H1027" s="79"/>
      <c r="I1027" s="79"/>
      <c r="J1027" s="78"/>
      <c r="K1027" s="77"/>
      <c r="L1027" s="84" t="s">
        <v>220</v>
      </c>
      <c r="M1027" s="77"/>
      <c r="N1027" s="77"/>
      <c r="O1027" s="87"/>
      <c r="P1027" s="78"/>
      <c r="Q1027" s="78"/>
      <c r="R1027" s="78"/>
      <c r="S1027" s="82"/>
      <c r="T1027" s="78"/>
      <c r="U1027" s="83"/>
    </row>
    <row r="1028" spans="1:21" ht="13.9" customHeight="1">
      <c r="A1028" s="76">
        <v>6253326</v>
      </c>
      <c r="B1028" s="77" t="s">
        <v>1960</v>
      </c>
      <c r="C1028" s="78"/>
      <c r="D1028" s="79"/>
      <c r="E1028" s="78"/>
      <c r="F1028" s="78"/>
      <c r="G1028" s="79"/>
      <c r="H1028" s="79"/>
      <c r="I1028" s="80"/>
      <c r="J1028" s="79"/>
      <c r="K1028" s="77"/>
      <c r="L1028" s="81" t="s">
        <v>362</v>
      </c>
      <c r="M1028" s="77"/>
      <c r="N1028" s="77"/>
      <c r="O1028" s="77"/>
      <c r="P1028" s="77"/>
      <c r="Q1028" s="78"/>
      <c r="R1028" s="78"/>
      <c r="S1028" s="82"/>
      <c r="T1028" s="78"/>
      <c r="U1028" s="83"/>
    </row>
    <row r="1029" spans="1:21" ht="13.9" customHeight="1">
      <c r="A1029" s="76">
        <v>6257151</v>
      </c>
      <c r="B1029" s="77" t="s">
        <v>1961</v>
      </c>
      <c r="C1029" s="78"/>
      <c r="D1029" s="79"/>
      <c r="E1029" s="78"/>
      <c r="F1029" s="78"/>
      <c r="G1029" s="79"/>
      <c r="H1029" s="79"/>
      <c r="I1029" s="80"/>
      <c r="J1029" s="79"/>
      <c r="K1029" s="77"/>
      <c r="L1029" s="84" t="s">
        <v>364</v>
      </c>
      <c r="M1029" s="77"/>
      <c r="N1029" s="77"/>
      <c r="O1029" s="77"/>
      <c r="P1029" s="77"/>
      <c r="Q1029" s="78"/>
      <c r="R1029" s="78"/>
      <c r="S1029" s="82"/>
      <c r="T1029" s="78"/>
      <c r="U1029" s="83"/>
    </row>
    <row r="1030" spans="1:21" ht="13.9" customHeight="1">
      <c r="A1030" s="76">
        <v>6260381</v>
      </c>
      <c r="B1030" s="77" t="s">
        <v>1962</v>
      </c>
      <c r="C1030" s="78"/>
      <c r="D1030" s="79"/>
      <c r="E1030" s="78"/>
      <c r="F1030" s="78"/>
      <c r="G1030" s="79"/>
      <c r="H1030" s="79"/>
      <c r="I1030" s="80"/>
      <c r="J1030" s="79"/>
      <c r="K1030" s="77"/>
      <c r="L1030" s="81" t="s">
        <v>101</v>
      </c>
      <c r="M1030" s="77"/>
      <c r="N1030" s="77"/>
      <c r="O1030" s="77"/>
      <c r="P1030" s="77"/>
      <c r="Q1030" s="78"/>
      <c r="R1030" s="78"/>
      <c r="S1030" s="82"/>
      <c r="T1030" s="78"/>
      <c r="U1030" s="83"/>
    </row>
    <row r="1031" spans="1:21" ht="13.9" customHeight="1">
      <c r="A1031" s="76">
        <v>6270484</v>
      </c>
      <c r="B1031" s="77" t="s">
        <v>1963</v>
      </c>
      <c r="C1031" s="78"/>
      <c r="D1031" s="79"/>
      <c r="E1031" s="78"/>
      <c r="F1031" s="78"/>
      <c r="G1031" s="79"/>
      <c r="H1031" s="79"/>
      <c r="I1031" s="80"/>
      <c r="J1031" s="79"/>
      <c r="K1031" s="77"/>
      <c r="L1031" s="81" t="s">
        <v>388</v>
      </c>
      <c r="M1031" s="77"/>
      <c r="N1031" s="77"/>
      <c r="O1031" s="77"/>
      <c r="P1031" s="77"/>
      <c r="Q1031" s="78"/>
      <c r="R1031" s="78"/>
      <c r="S1031" s="82"/>
      <c r="T1031" s="78"/>
      <c r="U1031" s="83"/>
    </row>
    <row r="1032" spans="1:21" ht="13.9" customHeight="1">
      <c r="A1032" s="76">
        <v>6272193</v>
      </c>
      <c r="B1032" s="77" t="s">
        <v>1964</v>
      </c>
      <c r="C1032" s="78"/>
      <c r="D1032" s="79"/>
      <c r="E1032" s="78"/>
      <c r="F1032" s="78"/>
      <c r="G1032" s="79"/>
      <c r="H1032" s="79"/>
      <c r="I1032" s="80"/>
      <c r="J1032" s="79"/>
      <c r="K1032" s="77"/>
      <c r="L1032" s="81" t="s">
        <v>362</v>
      </c>
      <c r="M1032" s="77"/>
      <c r="N1032" s="77"/>
      <c r="O1032" s="77"/>
      <c r="P1032" s="77"/>
      <c r="Q1032" s="78"/>
      <c r="R1032" s="78"/>
      <c r="S1032" s="82"/>
      <c r="T1032" s="78"/>
      <c r="U1032" s="83"/>
    </row>
    <row r="1033" spans="1:21" ht="13.9" customHeight="1">
      <c r="A1033" s="76">
        <v>6288235</v>
      </c>
      <c r="B1033" s="77" t="s">
        <v>1965</v>
      </c>
      <c r="C1033" s="78"/>
      <c r="D1033" s="79"/>
      <c r="E1033" s="78"/>
      <c r="F1033" s="78"/>
      <c r="G1033" s="79"/>
      <c r="H1033" s="79"/>
      <c r="I1033" s="80"/>
      <c r="J1033" s="79"/>
      <c r="K1033" s="77"/>
      <c r="L1033" s="81" t="s">
        <v>9302</v>
      </c>
      <c r="M1033" s="77"/>
      <c r="N1033" s="77"/>
      <c r="O1033" s="77"/>
      <c r="P1033" s="77"/>
      <c r="Q1033" s="78"/>
      <c r="R1033" s="78"/>
      <c r="S1033" s="82"/>
      <c r="T1033" s="78"/>
      <c r="U1033" s="83"/>
    </row>
    <row r="1034" spans="1:21" ht="13.9" customHeight="1">
      <c r="A1034" s="76">
        <v>6289789</v>
      </c>
      <c r="B1034" s="77" t="s">
        <v>1966</v>
      </c>
      <c r="C1034" s="78"/>
      <c r="D1034" s="79"/>
      <c r="E1034" s="78"/>
      <c r="F1034" s="78"/>
      <c r="G1034" s="79"/>
      <c r="H1034" s="79"/>
      <c r="I1034" s="80"/>
      <c r="J1034" s="79"/>
      <c r="K1034" s="77"/>
      <c r="L1034" s="84" t="s">
        <v>287</v>
      </c>
      <c r="M1034" s="77"/>
      <c r="N1034" s="77"/>
      <c r="O1034" s="77"/>
      <c r="P1034" s="77"/>
      <c r="Q1034" s="78"/>
      <c r="R1034" s="78"/>
      <c r="S1034" s="82"/>
      <c r="T1034" s="78"/>
      <c r="U1034" s="83"/>
    </row>
    <row r="1035" spans="1:21" ht="13.9" customHeight="1">
      <c r="A1035" s="76">
        <v>6293603</v>
      </c>
      <c r="B1035" s="77" t="s">
        <v>1967</v>
      </c>
      <c r="C1035" s="78"/>
      <c r="D1035" s="79"/>
      <c r="E1035" s="78"/>
      <c r="F1035" s="78"/>
      <c r="G1035" s="79"/>
      <c r="H1035" s="79"/>
      <c r="I1035" s="80"/>
      <c r="J1035" s="79"/>
      <c r="K1035" s="77"/>
      <c r="L1035" s="81" t="s">
        <v>355</v>
      </c>
      <c r="M1035" s="77"/>
      <c r="N1035" s="77"/>
      <c r="O1035" s="77"/>
      <c r="P1035" s="77"/>
      <c r="Q1035" s="78"/>
      <c r="R1035" s="78"/>
      <c r="S1035" s="82"/>
      <c r="T1035" s="78"/>
      <c r="U1035" s="83"/>
    </row>
    <row r="1036" spans="1:21" ht="13.9" customHeight="1">
      <c r="A1036" s="76">
        <v>6293727</v>
      </c>
      <c r="B1036" s="85" t="s">
        <v>1968</v>
      </c>
      <c r="C1036" s="78"/>
      <c r="D1036" s="79"/>
      <c r="E1036" s="78"/>
      <c r="F1036" s="78"/>
      <c r="G1036" s="86"/>
      <c r="H1036" s="79"/>
      <c r="I1036" s="79"/>
      <c r="J1036" s="78"/>
      <c r="K1036" s="77"/>
      <c r="L1036" s="84" t="s">
        <v>315</v>
      </c>
      <c r="M1036" s="77"/>
      <c r="N1036" s="77"/>
      <c r="O1036" s="87"/>
      <c r="P1036" s="78"/>
      <c r="Q1036" s="78"/>
      <c r="R1036" s="78"/>
      <c r="S1036" s="82"/>
      <c r="T1036" s="78"/>
      <c r="U1036" s="83"/>
    </row>
    <row r="1037" spans="1:21" ht="13.9" customHeight="1">
      <c r="A1037" s="76">
        <v>6295541</v>
      </c>
      <c r="B1037" s="85" t="s">
        <v>1969</v>
      </c>
      <c r="C1037" s="78"/>
      <c r="D1037" s="79"/>
      <c r="E1037" s="78"/>
      <c r="F1037" s="78"/>
      <c r="G1037" s="86"/>
      <c r="H1037" s="79"/>
      <c r="I1037" s="79"/>
      <c r="J1037" s="78"/>
      <c r="K1037" s="77"/>
      <c r="L1037" s="84" t="s">
        <v>285</v>
      </c>
      <c r="M1037" s="77"/>
      <c r="N1037" s="77"/>
      <c r="O1037" s="87"/>
      <c r="P1037" s="78"/>
      <c r="Q1037" s="78"/>
      <c r="R1037" s="78"/>
      <c r="S1037" s="82"/>
      <c r="T1037" s="78"/>
      <c r="U1037" s="83"/>
    </row>
    <row r="1038" spans="1:21" ht="13.9" customHeight="1">
      <c r="A1038" s="76">
        <v>6315003</v>
      </c>
      <c r="B1038" s="77" t="s">
        <v>1970</v>
      </c>
      <c r="C1038" s="78"/>
      <c r="D1038" s="79"/>
      <c r="E1038" s="78"/>
      <c r="F1038" s="78"/>
      <c r="G1038" s="79"/>
      <c r="H1038" s="79"/>
      <c r="I1038" s="80"/>
      <c r="J1038" s="79"/>
      <c r="K1038" s="77"/>
      <c r="L1038" s="81" t="s">
        <v>307</v>
      </c>
      <c r="M1038" s="77"/>
      <c r="N1038" s="77"/>
      <c r="O1038" s="77"/>
      <c r="P1038" s="77"/>
      <c r="Q1038" s="78"/>
      <c r="R1038" s="78"/>
      <c r="S1038" s="82"/>
      <c r="T1038" s="78"/>
      <c r="U1038" s="83"/>
    </row>
    <row r="1039" spans="1:21" ht="13.9" customHeight="1">
      <c r="A1039" s="76">
        <v>6334202</v>
      </c>
      <c r="B1039" s="77" t="s">
        <v>1971</v>
      </c>
      <c r="C1039" s="78"/>
      <c r="D1039" s="79"/>
      <c r="E1039" s="78"/>
      <c r="F1039" s="78"/>
      <c r="G1039" s="79"/>
      <c r="H1039" s="79"/>
      <c r="I1039" s="80"/>
      <c r="J1039" s="79"/>
      <c r="K1039" s="77"/>
      <c r="L1039" s="81" t="s">
        <v>362</v>
      </c>
      <c r="M1039" s="77"/>
      <c r="N1039" s="77"/>
      <c r="O1039" s="77"/>
      <c r="P1039" s="77"/>
      <c r="Q1039" s="78"/>
      <c r="R1039" s="78"/>
      <c r="S1039" s="82"/>
      <c r="T1039" s="78"/>
      <c r="U1039" s="83"/>
    </row>
    <row r="1040" spans="1:21" ht="13.9" customHeight="1">
      <c r="A1040" s="76">
        <v>6339476</v>
      </c>
      <c r="B1040" s="77" t="s">
        <v>1972</v>
      </c>
      <c r="C1040" s="78"/>
      <c r="D1040" s="79"/>
      <c r="E1040" s="78"/>
      <c r="F1040" s="78"/>
      <c r="G1040" s="79"/>
      <c r="H1040" s="79"/>
      <c r="I1040" s="80"/>
      <c r="J1040" s="79"/>
      <c r="K1040" s="77"/>
      <c r="L1040" s="81" t="s">
        <v>355</v>
      </c>
      <c r="M1040" s="77"/>
      <c r="N1040" s="77"/>
      <c r="O1040" s="77"/>
      <c r="P1040" s="77"/>
      <c r="Q1040" s="78"/>
      <c r="R1040" s="78"/>
      <c r="S1040" s="82"/>
      <c r="T1040" s="78"/>
      <c r="U1040" s="83"/>
    </row>
    <row r="1041" spans="1:21" ht="13.9" customHeight="1">
      <c r="A1041" s="76">
        <v>6354068</v>
      </c>
      <c r="B1041" s="85" t="s">
        <v>1973</v>
      </c>
      <c r="C1041" s="78"/>
      <c r="D1041" s="79"/>
      <c r="E1041" s="78"/>
      <c r="F1041" s="78"/>
      <c r="G1041" s="86"/>
      <c r="H1041" s="79"/>
      <c r="I1041" s="79"/>
      <c r="J1041" s="78"/>
      <c r="K1041" s="77"/>
      <c r="L1041" s="84" t="s">
        <v>207</v>
      </c>
      <c r="M1041" s="77"/>
      <c r="N1041" s="77"/>
      <c r="O1041" s="87"/>
      <c r="P1041" s="78"/>
      <c r="Q1041" s="78"/>
      <c r="R1041" s="78"/>
      <c r="S1041" s="82"/>
      <c r="T1041" s="78"/>
      <c r="U1041" s="83"/>
    </row>
    <row r="1042" spans="1:21" ht="13.9" customHeight="1">
      <c r="A1042" s="76">
        <v>6356583</v>
      </c>
      <c r="B1042" s="85" t="s">
        <v>1974</v>
      </c>
      <c r="C1042" s="78"/>
      <c r="D1042" s="79"/>
      <c r="E1042" s="78"/>
      <c r="F1042" s="78"/>
      <c r="G1042" s="86"/>
      <c r="H1042" s="79"/>
      <c r="I1042" s="79"/>
      <c r="J1042" s="78"/>
      <c r="K1042" s="77"/>
      <c r="L1042" s="84" t="s">
        <v>362</v>
      </c>
      <c r="M1042" s="77"/>
      <c r="N1042" s="77"/>
      <c r="O1042" s="87"/>
      <c r="P1042" s="78"/>
      <c r="Q1042" s="78"/>
      <c r="R1042" s="78"/>
      <c r="S1042" s="82"/>
      <c r="T1042" s="78"/>
      <c r="U1042" s="83"/>
    </row>
    <row r="1043" spans="1:21" ht="13.9" customHeight="1">
      <c r="A1043" s="76">
        <v>6358055</v>
      </c>
      <c r="B1043" s="77" t="s">
        <v>1975</v>
      </c>
      <c r="C1043" s="78"/>
      <c r="D1043" s="79"/>
      <c r="E1043" s="78"/>
      <c r="F1043" s="78"/>
      <c r="G1043" s="79"/>
      <c r="H1043" s="79"/>
      <c r="I1043" s="80"/>
      <c r="J1043" s="79"/>
      <c r="K1043" s="77"/>
      <c r="L1043" s="81" t="s">
        <v>9258</v>
      </c>
      <c r="M1043" s="77"/>
      <c r="N1043" s="77"/>
      <c r="O1043" s="77"/>
      <c r="P1043" s="77"/>
      <c r="Q1043" s="78"/>
      <c r="R1043" s="78"/>
      <c r="S1043" s="82"/>
      <c r="T1043" s="78"/>
      <c r="U1043" s="83"/>
    </row>
    <row r="1044" spans="1:21" ht="13.9" customHeight="1">
      <c r="A1044" s="76">
        <v>6425003</v>
      </c>
      <c r="B1044" s="77" t="s">
        <v>1976</v>
      </c>
      <c r="C1044" s="78"/>
      <c r="D1044" s="79"/>
      <c r="E1044" s="78"/>
      <c r="F1044" s="78"/>
      <c r="G1044" s="79"/>
      <c r="H1044" s="79"/>
      <c r="I1044" s="80"/>
      <c r="J1044" s="79"/>
      <c r="K1044" s="77"/>
      <c r="L1044" s="81" t="s">
        <v>287</v>
      </c>
      <c r="M1044" s="77"/>
      <c r="N1044" s="77"/>
      <c r="O1044" s="77"/>
      <c r="P1044" s="77"/>
      <c r="Q1044" s="78"/>
      <c r="R1044" s="78"/>
      <c r="S1044" s="82"/>
      <c r="T1044" s="78"/>
      <c r="U1044" s="83"/>
    </row>
    <row r="1045" spans="1:21" ht="13.9" customHeight="1">
      <c r="A1045" s="76">
        <v>6440673</v>
      </c>
      <c r="B1045" s="77" t="s">
        <v>1977</v>
      </c>
      <c r="C1045" s="78"/>
      <c r="D1045" s="79"/>
      <c r="E1045" s="78"/>
      <c r="F1045" s="78"/>
      <c r="G1045" s="79"/>
      <c r="H1045" s="79"/>
      <c r="I1045" s="80"/>
      <c r="J1045" s="79"/>
      <c r="K1045" s="77"/>
      <c r="L1045" s="81" t="s">
        <v>366</v>
      </c>
      <c r="M1045" s="77"/>
      <c r="N1045" s="77"/>
      <c r="O1045" s="77"/>
      <c r="P1045" s="77"/>
      <c r="Q1045" s="78"/>
      <c r="R1045" s="78"/>
      <c r="S1045" s="82"/>
      <c r="T1045" s="78"/>
      <c r="U1045" s="83"/>
    </row>
    <row r="1046" spans="1:21" ht="13.9" customHeight="1">
      <c r="A1046" s="76">
        <v>6473083</v>
      </c>
      <c r="B1046" s="77" t="s">
        <v>1978</v>
      </c>
      <c r="C1046" s="78"/>
      <c r="D1046" s="79"/>
      <c r="E1046" s="78"/>
      <c r="F1046" s="78"/>
      <c r="G1046" s="79"/>
      <c r="H1046" s="79"/>
      <c r="I1046" s="80"/>
      <c r="J1046" s="79"/>
      <c r="K1046" s="77"/>
      <c r="L1046" s="81" t="s">
        <v>362</v>
      </c>
      <c r="M1046" s="77"/>
      <c r="N1046" s="77"/>
      <c r="O1046" s="77"/>
      <c r="P1046" s="77"/>
      <c r="Q1046" s="78"/>
      <c r="R1046" s="78"/>
      <c r="S1046" s="82"/>
      <c r="T1046" s="78"/>
      <c r="U1046" s="83"/>
    </row>
    <row r="1047" spans="1:21" ht="13.9" customHeight="1">
      <c r="A1047" s="76">
        <v>6547516</v>
      </c>
      <c r="B1047" s="77" t="s">
        <v>1979</v>
      </c>
      <c r="C1047" s="78"/>
      <c r="D1047" s="79"/>
      <c r="E1047" s="78"/>
      <c r="F1047" s="78"/>
      <c r="G1047" s="79"/>
      <c r="H1047" s="79"/>
      <c r="I1047" s="80"/>
      <c r="J1047" s="79"/>
      <c r="K1047" s="77"/>
      <c r="L1047" s="84" t="s">
        <v>212</v>
      </c>
      <c r="M1047" s="77"/>
      <c r="N1047" s="77"/>
      <c r="O1047" s="77"/>
      <c r="P1047" s="77"/>
      <c r="Q1047" s="78"/>
      <c r="R1047" s="78"/>
      <c r="S1047" s="82"/>
      <c r="T1047" s="78"/>
      <c r="U1047" s="83"/>
    </row>
    <row r="1048" spans="1:21" ht="13.9" customHeight="1">
      <c r="A1048" s="76">
        <v>6556175</v>
      </c>
      <c r="B1048" s="77" t="s">
        <v>1980</v>
      </c>
      <c r="C1048" s="78"/>
      <c r="D1048" s="79"/>
      <c r="E1048" s="78"/>
      <c r="F1048" s="78"/>
      <c r="G1048" s="79"/>
      <c r="H1048" s="79"/>
      <c r="I1048" s="80"/>
      <c r="J1048" s="79"/>
      <c r="K1048" s="77"/>
      <c r="L1048" s="81" t="s">
        <v>362</v>
      </c>
      <c r="M1048" s="77"/>
      <c r="N1048" s="77"/>
      <c r="O1048" s="77"/>
      <c r="P1048" s="77"/>
      <c r="Q1048" s="78"/>
      <c r="R1048" s="78"/>
      <c r="S1048" s="82"/>
      <c r="T1048" s="78"/>
      <c r="U1048" s="83"/>
    </row>
    <row r="1049" spans="1:21" ht="13.9" customHeight="1">
      <c r="A1049" s="76">
        <v>6557104</v>
      </c>
      <c r="B1049" s="77" t="s">
        <v>1981</v>
      </c>
      <c r="C1049" s="78"/>
      <c r="D1049" s="79"/>
      <c r="E1049" s="78"/>
      <c r="F1049" s="78"/>
      <c r="G1049" s="79"/>
      <c r="H1049" s="79"/>
      <c r="I1049" s="80"/>
      <c r="J1049" s="79"/>
      <c r="K1049" s="77"/>
      <c r="L1049" s="81" t="s">
        <v>287</v>
      </c>
      <c r="M1049" s="77"/>
      <c r="N1049" s="77"/>
      <c r="O1049" s="77"/>
      <c r="P1049" s="77"/>
      <c r="Q1049" s="78"/>
      <c r="R1049" s="78"/>
      <c r="S1049" s="82"/>
      <c r="T1049" s="78"/>
      <c r="U1049" s="83"/>
    </row>
    <row r="1050" spans="1:21" ht="13.9" customHeight="1">
      <c r="A1050" s="76">
        <v>6563961</v>
      </c>
      <c r="B1050" s="77" t="s">
        <v>1982</v>
      </c>
      <c r="C1050" s="78"/>
      <c r="D1050" s="79"/>
      <c r="E1050" s="78"/>
      <c r="F1050" s="78"/>
      <c r="G1050" s="79"/>
      <c r="H1050" s="79"/>
      <c r="I1050" s="80"/>
      <c r="J1050" s="79"/>
      <c r="K1050" s="77"/>
      <c r="L1050" s="84" t="s">
        <v>134</v>
      </c>
      <c r="M1050" s="77"/>
      <c r="N1050" s="77"/>
      <c r="O1050" s="77"/>
      <c r="P1050" s="77"/>
      <c r="Q1050" s="78"/>
      <c r="R1050" s="78"/>
      <c r="S1050" s="82"/>
      <c r="T1050" s="78"/>
      <c r="U1050" s="83"/>
    </row>
    <row r="1051" spans="1:21" ht="13.9" customHeight="1">
      <c r="A1051" s="76">
        <v>6569919</v>
      </c>
      <c r="B1051" s="77" t="s">
        <v>1983</v>
      </c>
      <c r="C1051" s="78"/>
      <c r="D1051" s="79"/>
      <c r="E1051" s="78"/>
      <c r="F1051" s="78"/>
      <c r="G1051" s="79"/>
      <c r="H1051" s="79"/>
      <c r="I1051" s="80"/>
      <c r="J1051" s="79"/>
      <c r="K1051" s="77"/>
      <c r="L1051" s="84" t="s">
        <v>7</v>
      </c>
      <c r="M1051" s="77"/>
      <c r="N1051" s="77"/>
      <c r="O1051" s="77"/>
      <c r="P1051" s="77"/>
      <c r="Q1051" s="78"/>
      <c r="R1051" s="78"/>
      <c r="S1051" s="82"/>
      <c r="T1051" s="78"/>
      <c r="U1051" s="83"/>
    </row>
    <row r="1052" spans="1:21" ht="13.9" customHeight="1">
      <c r="A1052" s="76">
        <v>6589499</v>
      </c>
      <c r="B1052" s="77" t="s">
        <v>1984</v>
      </c>
      <c r="C1052" s="78"/>
      <c r="D1052" s="79"/>
      <c r="E1052" s="78"/>
      <c r="F1052" s="78"/>
      <c r="G1052" s="79"/>
      <c r="H1052" s="79"/>
      <c r="I1052" s="80"/>
      <c r="J1052" s="79"/>
      <c r="K1052" s="77"/>
      <c r="L1052" s="84" t="s">
        <v>285</v>
      </c>
      <c r="M1052" s="77"/>
      <c r="N1052" s="77"/>
      <c r="O1052" s="77"/>
      <c r="P1052" s="77"/>
      <c r="Q1052" s="78"/>
      <c r="R1052" s="78"/>
      <c r="S1052" s="82"/>
      <c r="T1052" s="78"/>
      <c r="U1052" s="83"/>
    </row>
    <row r="1053" spans="1:21" ht="13.9" customHeight="1">
      <c r="A1053" s="76">
        <v>6599451</v>
      </c>
      <c r="B1053" s="85" t="s">
        <v>1985</v>
      </c>
      <c r="C1053" s="78"/>
      <c r="D1053" s="79"/>
      <c r="E1053" s="78"/>
      <c r="F1053" s="78"/>
      <c r="G1053" s="86"/>
      <c r="H1053" s="79"/>
      <c r="I1053" s="79"/>
      <c r="J1053" s="78"/>
      <c r="K1053" s="77"/>
      <c r="L1053" s="84" t="s">
        <v>362</v>
      </c>
      <c r="M1053" s="77"/>
      <c r="N1053" s="77"/>
      <c r="O1053" s="87"/>
      <c r="P1053" s="78"/>
      <c r="Q1053" s="78"/>
      <c r="R1053" s="78"/>
      <c r="S1053" s="82"/>
      <c r="T1053" s="78"/>
      <c r="U1053" s="83"/>
    </row>
    <row r="1054" spans="1:21" ht="13.9" customHeight="1">
      <c r="A1054" s="76">
        <v>6618499</v>
      </c>
      <c r="B1054" s="77" t="s">
        <v>1986</v>
      </c>
      <c r="C1054" s="78"/>
      <c r="D1054" s="79"/>
      <c r="E1054" s="78"/>
      <c r="F1054" s="78"/>
      <c r="G1054" s="79"/>
      <c r="H1054" s="79"/>
      <c r="I1054" s="80"/>
      <c r="J1054" s="79"/>
      <c r="K1054" s="77"/>
      <c r="L1054" s="84" t="s">
        <v>285</v>
      </c>
      <c r="M1054" s="77"/>
      <c r="N1054" s="77"/>
      <c r="O1054" s="77"/>
      <c r="P1054" s="77"/>
      <c r="Q1054" s="78"/>
      <c r="R1054" s="78"/>
      <c r="S1054" s="82"/>
      <c r="T1054" s="78"/>
      <c r="U1054" s="83"/>
    </row>
    <row r="1055" spans="1:21" ht="13.9" customHeight="1">
      <c r="A1055" s="76">
        <v>6633544</v>
      </c>
      <c r="B1055" s="77" t="s">
        <v>1987</v>
      </c>
      <c r="C1055" s="78"/>
      <c r="D1055" s="79"/>
      <c r="E1055" s="78"/>
      <c r="F1055" s="78"/>
      <c r="G1055" s="79"/>
      <c r="H1055" s="79"/>
      <c r="I1055" s="80"/>
      <c r="J1055" s="79"/>
      <c r="K1055" s="77"/>
      <c r="L1055" s="81" t="s">
        <v>287</v>
      </c>
      <c r="M1055" s="77"/>
      <c r="N1055" s="77"/>
      <c r="O1055" s="77"/>
      <c r="P1055" s="77"/>
      <c r="Q1055" s="78"/>
      <c r="R1055" s="78"/>
      <c r="S1055" s="82"/>
      <c r="T1055" s="78"/>
      <c r="U1055" s="83"/>
    </row>
    <row r="1056" spans="1:21" ht="13.9" customHeight="1">
      <c r="A1056" s="76">
        <v>6639062</v>
      </c>
      <c r="B1056" s="77" t="s">
        <v>1988</v>
      </c>
      <c r="C1056" s="78"/>
      <c r="D1056" s="79"/>
      <c r="E1056" s="78"/>
      <c r="F1056" s="78"/>
      <c r="G1056" s="79"/>
      <c r="H1056" s="79"/>
      <c r="I1056" s="80"/>
      <c r="J1056" s="79"/>
      <c r="K1056" s="77"/>
      <c r="L1056" s="84" t="s">
        <v>362</v>
      </c>
      <c r="M1056" s="77"/>
      <c r="N1056" s="77"/>
      <c r="O1056" s="77"/>
      <c r="P1056" s="77"/>
      <c r="Q1056" s="78"/>
      <c r="R1056" s="78"/>
      <c r="S1056" s="82"/>
      <c r="T1056" s="78"/>
      <c r="U1056" s="83"/>
    </row>
    <row r="1057" spans="1:21" ht="13.9" customHeight="1">
      <c r="A1057" s="76">
        <v>6648037</v>
      </c>
      <c r="B1057" s="77" t="s">
        <v>1989</v>
      </c>
      <c r="C1057" s="78"/>
      <c r="D1057" s="79"/>
      <c r="E1057" s="78"/>
      <c r="F1057" s="78"/>
      <c r="G1057" s="79"/>
      <c r="H1057" s="79"/>
      <c r="I1057" s="80"/>
      <c r="J1057" s="79"/>
      <c r="K1057" s="77"/>
      <c r="L1057" s="84" t="s">
        <v>287</v>
      </c>
      <c r="M1057" s="77"/>
      <c r="N1057" s="77"/>
      <c r="O1057" s="77"/>
      <c r="P1057" s="77"/>
      <c r="Q1057" s="78"/>
      <c r="R1057" s="78"/>
      <c r="S1057" s="82"/>
      <c r="T1057" s="78"/>
      <c r="U1057" s="83"/>
    </row>
    <row r="1058" spans="1:21" ht="13.9" customHeight="1">
      <c r="A1058" s="76">
        <v>6666868</v>
      </c>
      <c r="B1058" s="77" t="s">
        <v>1990</v>
      </c>
      <c r="C1058" s="78"/>
      <c r="D1058" s="79"/>
      <c r="E1058" s="78"/>
      <c r="F1058" s="78"/>
      <c r="G1058" s="79"/>
      <c r="H1058" s="79"/>
      <c r="I1058" s="80"/>
      <c r="J1058" s="79"/>
      <c r="K1058" s="77"/>
      <c r="L1058" s="81" t="s">
        <v>9331</v>
      </c>
      <c r="M1058" s="77"/>
      <c r="N1058" s="77"/>
      <c r="O1058" s="77"/>
      <c r="P1058" s="77"/>
      <c r="Q1058" s="78"/>
      <c r="R1058" s="78"/>
      <c r="S1058" s="82"/>
      <c r="T1058" s="78"/>
      <c r="U1058" s="83"/>
    </row>
    <row r="1059" spans="1:21" ht="13.9" customHeight="1">
      <c r="A1059" s="76">
        <v>6706568</v>
      </c>
      <c r="B1059" s="77" t="s">
        <v>1991</v>
      </c>
      <c r="C1059" s="78"/>
      <c r="D1059" s="79"/>
      <c r="E1059" s="78"/>
      <c r="F1059" s="78"/>
      <c r="G1059" s="79"/>
      <c r="H1059" s="79"/>
      <c r="I1059" s="80"/>
      <c r="J1059" s="79"/>
      <c r="K1059" s="77"/>
      <c r="L1059" s="84" t="s">
        <v>287</v>
      </c>
      <c r="M1059" s="77"/>
      <c r="N1059" s="77"/>
      <c r="O1059" s="77"/>
      <c r="P1059" s="77"/>
      <c r="Q1059" s="78"/>
      <c r="R1059" s="78"/>
      <c r="S1059" s="82"/>
      <c r="T1059" s="78"/>
      <c r="U1059" s="83"/>
    </row>
    <row r="1060" spans="1:21" ht="13.9" customHeight="1">
      <c r="A1060" s="76">
        <v>6732321</v>
      </c>
      <c r="B1060" s="77" t="s">
        <v>1992</v>
      </c>
      <c r="C1060" s="78"/>
      <c r="D1060" s="79"/>
      <c r="E1060" s="78"/>
      <c r="F1060" s="78"/>
      <c r="G1060" s="79"/>
      <c r="H1060" s="79"/>
      <c r="I1060" s="80"/>
      <c r="J1060" s="79"/>
      <c r="K1060" s="77"/>
      <c r="L1060" s="81" t="s">
        <v>287</v>
      </c>
      <c r="M1060" s="77"/>
      <c r="N1060" s="77"/>
      <c r="O1060" s="77"/>
      <c r="P1060" s="77"/>
      <c r="Q1060" s="78"/>
      <c r="R1060" s="78"/>
      <c r="S1060" s="82"/>
      <c r="T1060" s="78"/>
      <c r="U1060" s="83"/>
    </row>
    <row r="1061" spans="1:21" ht="13.9" customHeight="1">
      <c r="A1061" s="76">
        <v>6778992</v>
      </c>
      <c r="B1061" s="77" t="s">
        <v>1993</v>
      </c>
      <c r="C1061" s="78"/>
      <c r="D1061" s="79"/>
      <c r="E1061" s="78"/>
      <c r="F1061" s="78"/>
      <c r="G1061" s="79"/>
      <c r="H1061" s="79"/>
      <c r="I1061" s="80"/>
      <c r="J1061" s="79"/>
      <c r="K1061" s="77"/>
      <c r="L1061" s="84" t="s">
        <v>287</v>
      </c>
      <c r="M1061" s="77"/>
      <c r="N1061" s="77"/>
      <c r="O1061" s="77"/>
      <c r="P1061" s="77"/>
      <c r="Q1061" s="78"/>
      <c r="R1061" s="78"/>
      <c r="S1061" s="82"/>
      <c r="T1061" s="78"/>
      <c r="U1061" s="83"/>
    </row>
    <row r="1062" spans="1:21" ht="13.9" customHeight="1">
      <c r="A1062" s="76">
        <v>6814689</v>
      </c>
      <c r="B1062" s="77" t="s">
        <v>1994</v>
      </c>
      <c r="C1062" s="78"/>
      <c r="D1062" s="79"/>
      <c r="E1062" s="78"/>
      <c r="F1062" s="78"/>
      <c r="G1062" s="79"/>
      <c r="H1062" s="79"/>
      <c r="I1062" s="80"/>
      <c r="J1062" s="79"/>
      <c r="K1062" s="77"/>
      <c r="L1062" s="84" t="s">
        <v>287</v>
      </c>
      <c r="M1062" s="77"/>
      <c r="N1062" s="77"/>
      <c r="O1062" s="77"/>
      <c r="P1062" s="77"/>
      <c r="Q1062" s="78"/>
      <c r="R1062" s="78"/>
      <c r="S1062" s="82"/>
      <c r="T1062" s="78"/>
      <c r="U1062" s="83"/>
    </row>
    <row r="1063" spans="1:21" ht="13.9" customHeight="1">
      <c r="A1063" s="76">
        <v>6820735</v>
      </c>
      <c r="B1063" s="77" t="s">
        <v>1995</v>
      </c>
      <c r="C1063" s="78"/>
      <c r="D1063" s="79"/>
      <c r="E1063" s="78"/>
      <c r="F1063" s="78"/>
      <c r="G1063" s="79"/>
      <c r="H1063" s="79"/>
      <c r="I1063" s="80"/>
      <c r="J1063" s="79"/>
      <c r="K1063" s="77"/>
      <c r="L1063" s="81" t="s">
        <v>287</v>
      </c>
      <c r="M1063" s="77"/>
      <c r="N1063" s="77"/>
      <c r="O1063" s="77"/>
      <c r="P1063" s="77"/>
      <c r="Q1063" s="78"/>
      <c r="R1063" s="78"/>
      <c r="S1063" s="82"/>
      <c r="T1063" s="78"/>
      <c r="U1063" s="83"/>
    </row>
    <row r="1064" spans="1:21" ht="13.9" customHeight="1">
      <c r="A1064" s="76">
        <v>6820883</v>
      </c>
      <c r="B1064" s="85" t="s">
        <v>1996</v>
      </c>
      <c r="C1064" s="78"/>
      <c r="D1064" s="79"/>
      <c r="E1064" s="78"/>
      <c r="F1064" s="78"/>
      <c r="G1064" s="86"/>
      <c r="H1064" s="79"/>
      <c r="I1064" s="79"/>
      <c r="J1064" s="78"/>
      <c r="K1064" s="77"/>
      <c r="L1064" s="84" t="s">
        <v>287</v>
      </c>
      <c r="M1064" s="77"/>
      <c r="N1064" s="77"/>
      <c r="O1064" s="87"/>
      <c r="P1064" s="78"/>
      <c r="Q1064" s="78"/>
      <c r="R1064" s="78"/>
      <c r="S1064" s="82"/>
      <c r="T1064" s="78"/>
      <c r="U1064" s="83"/>
    </row>
    <row r="1065" spans="1:21" ht="13.9" customHeight="1">
      <c r="A1065" s="76">
        <v>6822142</v>
      </c>
      <c r="B1065" s="77" t="s">
        <v>1997</v>
      </c>
      <c r="C1065" s="78"/>
      <c r="D1065" s="79"/>
      <c r="E1065" s="78"/>
      <c r="F1065" s="78"/>
      <c r="G1065" s="79"/>
      <c r="H1065" s="79"/>
      <c r="I1065" s="80"/>
      <c r="J1065" s="79"/>
      <c r="K1065" s="77"/>
      <c r="L1065" s="84" t="s">
        <v>9347</v>
      </c>
      <c r="M1065" s="77"/>
      <c r="N1065" s="77"/>
      <c r="O1065" s="77"/>
      <c r="P1065" s="77"/>
      <c r="Q1065" s="78"/>
      <c r="R1065" s="78"/>
      <c r="S1065" s="82"/>
      <c r="T1065" s="78"/>
      <c r="U1065" s="83"/>
    </row>
    <row r="1066" spans="1:21" ht="13.9" customHeight="1">
      <c r="A1066" s="76">
        <v>6822207</v>
      </c>
      <c r="B1066" s="77" t="s">
        <v>1998</v>
      </c>
      <c r="C1066" s="78"/>
      <c r="D1066" s="79"/>
      <c r="E1066" s="78"/>
      <c r="F1066" s="78"/>
      <c r="G1066" s="79"/>
      <c r="H1066" s="79"/>
      <c r="I1066" s="80"/>
      <c r="J1066" s="79"/>
      <c r="K1066" s="77"/>
      <c r="L1066" s="81" t="s">
        <v>287</v>
      </c>
      <c r="M1066" s="77"/>
      <c r="N1066" s="77"/>
      <c r="O1066" s="77"/>
      <c r="P1066" s="77"/>
      <c r="Q1066" s="78"/>
      <c r="R1066" s="78"/>
      <c r="S1066" s="82"/>
      <c r="T1066" s="78"/>
      <c r="U1066" s="83"/>
    </row>
    <row r="1067" spans="1:21" ht="13.9" customHeight="1">
      <c r="A1067" s="76">
        <v>6823548</v>
      </c>
      <c r="B1067" s="77" t="s">
        <v>1999</v>
      </c>
      <c r="C1067" s="78"/>
      <c r="D1067" s="79"/>
      <c r="E1067" s="78"/>
      <c r="F1067" s="78"/>
      <c r="G1067" s="79"/>
      <c r="H1067" s="79"/>
      <c r="I1067" s="80"/>
      <c r="J1067" s="79"/>
      <c r="K1067" s="77"/>
      <c r="L1067" s="84" t="s">
        <v>362</v>
      </c>
      <c r="M1067" s="77"/>
      <c r="N1067" s="77"/>
      <c r="O1067" s="77"/>
      <c r="P1067" s="77"/>
      <c r="Q1067" s="78"/>
      <c r="R1067" s="78"/>
      <c r="S1067" s="82"/>
      <c r="T1067" s="78"/>
      <c r="U1067" s="83"/>
    </row>
    <row r="1068" spans="1:21" ht="13.9" customHeight="1">
      <c r="A1068" s="76">
        <v>6829961</v>
      </c>
      <c r="B1068" s="77" t="s">
        <v>2000</v>
      </c>
      <c r="C1068" s="78"/>
      <c r="D1068" s="79"/>
      <c r="E1068" s="78"/>
      <c r="F1068" s="78"/>
      <c r="G1068" s="79"/>
      <c r="H1068" s="79"/>
      <c r="I1068" s="80"/>
      <c r="J1068" s="79"/>
      <c r="K1068" s="77"/>
      <c r="L1068" s="81" t="s">
        <v>287</v>
      </c>
      <c r="M1068" s="77"/>
      <c r="N1068" s="77"/>
      <c r="O1068" s="77"/>
      <c r="P1068" s="77"/>
      <c r="Q1068" s="78"/>
      <c r="R1068" s="78"/>
      <c r="S1068" s="82"/>
      <c r="T1068" s="78"/>
      <c r="U1068" s="83"/>
    </row>
    <row r="1069" spans="1:21" ht="13.9" customHeight="1">
      <c r="A1069" s="76">
        <v>6838731</v>
      </c>
      <c r="B1069" s="77" t="s">
        <v>2001</v>
      </c>
      <c r="C1069" s="78"/>
      <c r="D1069" s="79"/>
      <c r="E1069" s="78"/>
      <c r="F1069" s="78"/>
      <c r="G1069" s="79"/>
      <c r="H1069" s="79"/>
      <c r="I1069" s="80"/>
      <c r="J1069" s="79"/>
      <c r="K1069" s="77"/>
      <c r="L1069" s="84" t="s">
        <v>9192</v>
      </c>
      <c r="M1069" s="77"/>
      <c r="N1069" s="77"/>
      <c r="O1069" s="77"/>
      <c r="P1069" s="77"/>
      <c r="Q1069" s="78"/>
      <c r="R1069" s="78"/>
      <c r="S1069" s="82"/>
      <c r="T1069" s="78"/>
      <c r="U1069" s="83"/>
    </row>
    <row r="1070" spans="1:21" ht="13.9" customHeight="1">
      <c r="A1070" s="76">
        <v>6863183</v>
      </c>
      <c r="B1070" s="77" t="s">
        <v>2002</v>
      </c>
      <c r="C1070" s="78"/>
      <c r="D1070" s="79"/>
      <c r="E1070" s="78"/>
      <c r="F1070" s="78"/>
      <c r="G1070" s="79"/>
      <c r="H1070" s="79"/>
      <c r="I1070" s="80"/>
      <c r="J1070" s="79"/>
      <c r="K1070" s="77"/>
      <c r="L1070" s="84" t="s">
        <v>9295</v>
      </c>
      <c r="M1070" s="77"/>
      <c r="N1070" s="77"/>
      <c r="O1070" s="77"/>
      <c r="P1070" s="77"/>
      <c r="Q1070" s="78"/>
      <c r="R1070" s="78"/>
      <c r="S1070" s="82"/>
      <c r="T1070" s="78"/>
      <c r="U1070" s="83"/>
    </row>
    <row r="1071" spans="1:21" ht="13.9" customHeight="1">
      <c r="A1071" s="76">
        <v>6864007</v>
      </c>
      <c r="B1071" s="77" t="s">
        <v>2003</v>
      </c>
      <c r="C1071" s="78"/>
      <c r="D1071" s="79"/>
      <c r="E1071" s="78"/>
      <c r="F1071" s="78"/>
      <c r="G1071" s="79"/>
      <c r="H1071" s="79"/>
      <c r="I1071" s="80"/>
      <c r="J1071" s="79"/>
      <c r="K1071" s="77"/>
      <c r="L1071" s="84" t="s">
        <v>287</v>
      </c>
      <c r="M1071" s="77"/>
      <c r="N1071" s="77"/>
      <c r="O1071" s="77"/>
      <c r="P1071" s="77"/>
      <c r="Q1071" s="78"/>
      <c r="R1071" s="78"/>
      <c r="S1071" s="82"/>
      <c r="T1071" s="78"/>
      <c r="U1071" s="83"/>
    </row>
    <row r="1072" spans="1:21" ht="13.9" customHeight="1">
      <c r="A1072" s="76">
        <v>6881319</v>
      </c>
      <c r="B1072" s="77" t="s">
        <v>2004</v>
      </c>
      <c r="C1072" s="78"/>
      <c r="D1072" s="79"/>
      <c r="E1072" s="78"/>
      <c r="F1072" s="78"/>
      <c r="G1072" s="79"/>
      <c r="H1072" s="79"/>
      <c r="I1072" s="80"/>
      <c r="J1072" s="79"/>
      <c r="K1072" s="77"/>
      <c r="L1072" s="81" t="s">
        <v>287</v>
      </c>
      <c r="M1072" s="77"/>
      <c r="N1072" s="77"/>
      <c r="O1072" s="77"/>
      <c r="P1072" s="77"/>
      <c r="Q1072" s="78"/>
      <c r="R1072" s="78"/>
      <c r="S1072" s="82"/>
      <c r="T1072" s="78"/>
      <c r="U1072" s="83"/>
    </row>
    <row r="1073" spans="1:21" ht="13.9" customHeight="1">
      <c r="A1073" s="76">
        <v>6890156</v>
      </c>
      <c r="B1073" s="77" t="s">
        <v>2005</v>
      </c>
      <c r="C1073" s="78"/>
      <c r="D1073" s="79"/>
      <c r="E1073" s="78"/>
      <c r="F1073" s="78"/>
      <c r="G1073" s="79"/>
      <c r="H1073" s="79"/>
      <c r="I1073" s="80"/>
      <c r="J1073" s="79"/>
      <c r="K1073" s="77"/>
      <c r="L1073" s="84" t="s">
        <v>287</v>
      </c>
      <c r="M1073" s="77"/>
      <c r="N1073" s="77"/>
      <c r="O1073" s="77"/>
      <c r="P1073" s="77"/>
      <c r="Q1073" s="78"/>
      <c r="R1073" s="78"/>
      <c r="S1073" s="82"/>
      <c r="T1073" s="78"/>
      <c r="U1073" s="83"/>
    </row>
    <row r="1074" spans="1:21" ht="13.9" customHeight="1">
      <c r="A1074" s="76">
        <v>6896324</v>
      </c>
      <c r="B1074" s="77" t="s">
        <v>2006</v>
      </c>
      <c r="C1074" s="78"/>
      <c r="D1074" s="79"/>
      <c r="E1074" s="78"/>
      <c r="F1074" s="78"/>
      <c r="G1074" s="79"/>
      <c r="H1074" s="79"/>
      <c r="I1074" s="80"/>
      <c r="J1074" s="79"/>
      <c r="K1074" s="77"/>
      <c r="L1074" s="81" t="s">
        <v>362</v>
      </c>
      <c r="M1074" s="77"/>
      <c r="N1074" s="77"/>
      <c r="O1074" s="77"/>
      <c r="P1074" s="77"/>
      <c r="Q1074" s="78"/>
      <c r="R1074" s="78"/>
      <c r="S1074" s="82"/>
      <c r="T1074" s="78"/>
      <c r="U1074" s="83"/>
    </row>
    <row r="1075" spans="1:21" ht="13.9" customHeight="1">
      <c r="A1075" s="76">
        <v>6903878</v>
      </c>
      <c r="B1075" s="77" t="s">
        <v>2007</v>
      </c>
      <c r="C1075" s="78"/>
      <c r="D1075" s="79"/>
      <c r="E1075" s="78"/>
      <c r="F1075" s="78"/>
      <c r="G1075" s="79"/>
      <c r="H1075" s="79"/>
      <c r="I1075" s="80"/>
      <c r="J1075" s="79"/>
      <c r="K1075" s="77"/>
      <c r="L1075" s="84" t="s">
        <v>101</v>
      </c>
      <c r="M1075" s="77"/>
      <c r="N1075" s="77"/>
      <c r="O1075" s="77"/>
      <c r="P1075" s="77"/>
      <c r="Q1075" s="78"/>
      <c r="R1075" s="78"/>
      <c r="S1075" s="82"/>
      <c r="T1075" s="78"/>
      <c r="U1075" s="83"/>
    </row>
    <row r="1076" spans="1:21" ht="13.9" customHeight="1">
      <c r="A1076" s="76">
        <v>6909787</v>
      </c>
      <c r="B1076" s="77" t="s">
        <v>2008</v>
      </c>
      <c r="C1076" s="78"/>
      <c r="D1076" s="79"/>
      <c r="E1076" s="78"/>
      <c r="F1076" s="78"/>
      <c r="G1076" s="79"/>
      <c r="H1076" s="79"/>
      <c r="I1076" s="80"/>
      <c r="J1076" s="79"/>
      <c r="K1076" s="77"/>
      <c r="L1076" s="84" t="s">
        <v>355</v>
      </c>
      <c r="M1076" s="77"/>
      <c r="N1076" s="77"/>
      <c r="O1076" s="77"/>
      <c r="P1076" s="77"/>
      <c r="Q1076" s="78"/>
      <c r="R1076" s="78"/>
      <c r="S1076" s="82"/>
      <c r="T1076" s="78"/>
      <c r="U1076" s="83"/>
    </row>
    <row r="1077" spans="1:21" ht="13.9" customHeight="1">
      <c r="A1077" s="76">
        <v>6948421</v>
      </c>
      <c r="B1077" s="85" t="s">
        <v>2009</v>
      </c>
      <c r="C1077" s="78"/>
      <c r="D1077" s="79"/>
      <c r="E1077" s="78"/>
      <c r="F1077" s="78"/>
      <c r="G1077" s="86"/>
      <c r="H1077" s="79"/>
      <c r="I1077" s="79"/>
      <c r="J1077" s="78"/>
      <c r="K1077" s="77"/>
      <c r="L1077" s="84" t="s">
        <v>9226</v>
      </c>
      <c r="M1077" s="77"/>
      <c r="N1077" s="77"/>
      <c r="O1077" s="87"/>
      <c r="P1077" s="78"/>
      <c r="Q1077" s="78"/>
      <c r="R1077" s="78"/>
      <c r="S1077" s="82"/>
      <c r="T1077" s="78"/>
      <c r="U1077" s="83"/>
    </row>
    <row r="1078" spans="1:21" ht="13.9" customHeight="1">
      <c r="A1078" s="76">
        <v>6959881</v>
      </c>
      <c r="B1078" s="77" t="s">
        <v>2010</v>
      </c>
      <c r="C1078" s="78"/>
      <c r="D1078" s="79"/>
      <c r="E1078" s="78"/>
      <c r="F1078" s="78"/>
      <c r="G1078" s="79"/>
      <c r="H1078" s="79"/>
      <c r="I1078" s="80"/>
      <c r="J1078" s="79"/>
      <c r="K1078" s="77"/>
      <c r="L1078" s="81" t="s">
        <v>9350</v>
      </c>
      <c r="M1078" s="77"/>
      <c r="N1078" s="77"/>
      <c r="O1078" s="77"/>
      <c r="P1078" s="77"/>
      <c r="Q1078" s="78"/>
      <c r="R1078" s="78"/>
      <c r="S1078" s="82"/>
      <c r="T1078" s="78"/>
      <c r="U1078" s="83"/>
    </row>
    <row r="1079" spans="1:21" ht="13.9" customHeight="1">
      <c r="A1079" s="76">
        <v>6962874</v>
      </c>
      <c r="B1079" s="77" t="s">
        <v>2011</v>
      </c>
      <c r="C1079" s="78"/>
      <c r="D1079" s="79"/>
      <c r="E1079" s="78"/>
      <c r="F1079" s="78"/>
      <c r="G1079" s="79"/>
      <c r="H1079" s="79"/>
      <c r="I1079" s="80"/>
      <c r="J1079" s="79"/>
      <c r="K1079" s="77"/>
      <c r="L1079" s="81" t="s">
        <v>285</v>
      </c>
      <c r="M1079" s="77"/>
      <c r="N1079" s="77"/>
      <c r="O1079" s="77"/>
      <c r="P1079" s="77"/>
      <c r="Q1079" s="78"/>
      <c r="R1079" s="78"/>
      <c r="S1079" s="82"/>
      <c r="T1079" s="78"/>
      <c r="U1079" s="83"/>
    </row>
    <row r="1080" spans="1:21" ht="13.9" customHeight="1">
      <c r="A1080" s="76">
        <v>6964761</v>
      </c>
      <c r="B1080" s="77" t="s">
        <v>2012</v>
      </c>
      <c r="C1080" s="78"/>
      <c r="D1080" s="79"/>
      <c r="E1080" s="78"/>
      <c r="F1080" s="78"/>
      <c r="G1080" s="79"/>
      <c r="H1080" s="79"/>
      <c r="I1080" s="80"/>
      <c r="J1080" s="79"/>
      <c r="K1080" s="77"/>
      <c r="L1080" s="84" t="s">
        <v>287</v>
      </c>
      <c r="M1080" s="77"/>
      <c r="N1080" s="77"/>
      <c r="O1080" s="77"/>
      <c r="P1080" s="77"/>
      <c r="Q1080" s="78"/>
      <c r="R1080" s="78"/>
      <c r="S1080" s="82"/>
      <c r="T1080" s="78"/>
      <c r="U1080" s="83"/>
    </row>
    <row r="1081" spans="1:21" ht="13.9" customHeight="1">
      <c r="A1081" s="76">
        <v>6993028</v>
      </c>
      <c r="B1081" s="77" t="s">
        <v>2013</v>
      </c>
      <c r="C1081" s="78"/>
      <c r="D1081" s="79"/>
      <c r="E1081" s="78"/>
      <c r="F1081" s="78"/>
      <c r="G1081" s="79"/>
      <c r="H1081" s="79"/>
      <c r="I1081" s="80"/>
      <c r="J1081" s="79"/>
      <c r="K1081" s="77"/>
      <c r="L1081" s="84" t="s">
        <v>208</v>
      </c>
      <c r="M1081" s="77"/>
      <c r="N1081" s="77"/>
      <c r="O1081" s="77"/>
      <c r="P1081" s="77"/>
      <c r="Q1081" s="78"/>
      <c r="R1081" s="78"/>
      <c r="S1081" s="82"/>
      <c r="T1081" s="78"/>
      <c r="U1081" s="83"/>
    </row>
    <row r="1082" spans="1:21" ht="13.9" customHeight="1">
      <c r="A1082" s="76">
        <v>6997937</v>
      </c>
      <c r="B1082" s="77" t="s">
        <v>2014</v>
      </c>
      <c r="C1082" s="78"/>
      <c r="D1082" s="79"/>
      <c r="E1082" s="78"/>
      <c r="F1082" s="78"/>
      <c r="G1082" s="79"/>
      <c r="H1082" s="79"/>
      <c r="I1082" s="80"/>
      <c r="J1082" s="79"/>
      <c r="K1082" s="77"/>
      <c r="L1082" s="84" t="s">
        <v>287</v>
      </c>
      <c r="M1082" s="77"/>
      <c r="N1082" s="77"/>
      <c r="O1082" s="77"/>
      <c r="P1082" s="77"/>
      <c r="Q1082" s="78"/>
      <c r="R1082" s="78"/>
      <c r="S1082" s="82"/>
      <c r="T1082" s="78"/>
      <c r="U1082" s="83"/>
    </row>
    <row r="1083" spans="1:21" ht="13.9" customHeight="1">
      <c r="A1083" s="76">
        <v>7017871</v>
      </c>
      <c r="B1083" s="77" t="s">
        <v>2015</v>
      </c>
      <c r="C1083" s="78"/>
      <c r="D1083" s="79"/>
      <c r="E1083" s="78"/>
      <c r="F1083" s="78"/>
      <c r="G1083" s="79"/>
      <c r="H1083" s="79"/>
      <c r="I1083" s="80"/>
      <c r="J1083" s="79"/>
      <c r="K1083" s="77"/>
      <c r="L1083" s="84" t="s">
        <v>287</v>
      </c>
      <c r="M1083" s="77"/>
      <c r="N1083" s="77"/>
      <c r="O1083" s="77"/>
      <c r="P1083" s="77"/>
      <c r="Q1083" s="78"/>
      <c r="R1083" s="78"/>
      <c r="S1083" s="82"/>
      <c r="T1083" s="78"/>
      <c r="U1083" s="83"/>
    </row>
    <row r="1084" spans="1:21" ht="13.9" customHeight="1">
      <c r="A1084" s="76">
        <v>7018657</v>
      </c>
      <c r="B1084" s="77" t="s">
        <v>2016</v>
      </c>
      <c r="C1084" s="78"/>
      <c r="D1084" s="79"/>
      <c r="E1084" s="78"/>
      <c r="F1084" s="78"/>
      <c r="G1084" s="79"/>
      <c r="H1084" s="79"/>
      <c r="I1084" s="80"/>
      <c r="J1084" s="79"/>
      <c r="K1084" s="77"/>
      <c r="L1084" s="84" t="s">
        <v>285</v>
      </c>
      <c r="M1084" s="77"/>
      <c r="N1084" s="77"/>
      <c r="O1084" s="77"/>
      <c r="P1084" s="77"/>
      <c r="Q1084" s="78"/>
      <c r="R1084" s="78"/>
      <c r="S1084" s="82"/>
      <c r="T1084" s="78"/>
      <c r="U1084" s="83"/>
    </row>
    <row r="1085" spans="1:21" ht="13.9" customHeight="1">
      <c r="A1085" s="76">
        <v>7019025</v>
      </c>
      <c r="B1085" s="77" t="s">
        <v>2017</v>
      </c>
      <c r="C1085" s="78"/>
      <c r="D1085" s="79"/>
      <c r="E1085" s="78"/>
      <c r="F1085" s="78"/>
      <c r="G1085" s="79"/>
      <c r="H1085" s="79"/>
      <c r="I1085" s="80"/>
      <c r="J1085" s="79"/>
      <c r="K1085" s="77"/>
      <c r="L1085" s="84" t="s">
        <v>287</v>
      </c>
      <c r="M1085" s="77"/>
      <c r="N1085" s="77"/>
      <c r="O1085" s="77"/>
      <c r="P1085" s="77"/>
      <c r="Q1085" s="78"/>
      <c r="R1085" s="78"/>
      <c r="S1085" s="82"/>
      <c r="T1085" s="78"/>
      <c r="U1085" s="83"/>
    </row>
    <row r="1086" spans="1:21" ht="13.9" customHeight="1">
      <c r="A1086" s="76">
        <v>7019998</v>
      </c>
      <c r="B1086" s="77" t="s">
        <v>2018</v>
      </c>
      <c r="C1086" s="78"/>
      <c r="D1086" s="79"/>
      <c r="E1086" s="78"/>
      <c r="F1086" s="78"/>
      <c r="G1086" s="79"/>
      <c r="H1086" s="79"/>
      <c r="I1086" s="80"/>
      <c r="J1086" s="79"/>
      <c r="K1086" s="77"/>
      <c r="L1086" s="81" t="s">
        <v>398</v>
      </c>
      <c r="M1086" s="77"/>
      <c r="N1086" s="77"/>
      <c r="O1086" s="77"/>
      <c r="P1086" s="77"/>
      <c r="Q1086" s="78"/>
      <c r="R1086" s="78"/>
      <c r="S1086" s="82"/>
      <c r="T1086" s="78"/>
      <c r="U1086" s="83"/>
    </row>
    <row r="1087" spans="1:21" ht="13.9" customHeight="1">
      <c r="A1087" s="76">
        <v>7022018</v>
      </c>
      <c r="B1087" s="77" t="s">
        <v>2019</v>
      </c>
      <c r="C1087" s="78"/>
      <c r="D1087" s="79"/>
      <c r="E1087" s="78"/>
      <c r="F1087" s="78"/>
      <c r="G1087" s="79"/>
      <c r="H1087" s="79"/>
      <c r="I1087" s="80"/>
      <c r="J1087" s="79"/>
      <c r="K1087" s="77"/>
      <c r="L1087" s="84" t="s">
        <v>362</v>
      </c>
      <c r="M1087" s="77"/>
      <c r="N1087" s="77"/>
      <c r="O1087" s="77"/>
      <c r="P1087" s="77"/>
      <c r="Q1087" s="78"/>
      <c r="R1087" s="78"/>
      <c r="S1087" s="82"/>
      <c r="T1087" s="78"/>
      <c r="U1087" s="83"/>
    </row>
    <row r="1088" spans="1:21" ht="13.9" customHeight="1">
      <c r="A1088" s="76">
        <v>7022301</v>
      </c>
      <c r="B1088" s="85" t="s">
        <v>2020</v>
      </c>
      <c r="C1088" s="78"/>
      <c r="D1088" s="79"/>
      <c r="E1088" s="78"/>
      <c r="F1088" s="78"/>
      <c r="G1088" s="86"/>
      <c r="H1088" s="79"/>
      <c r="I1088" s="79"/>
      <c r="J1088" s="78"/>
      <c r="K1088" s="77"/>
      <c r="L1088" s="84" t="s">
        <v>287</v>
      </c>
      <c r="M1088" s="77"/>
      <c r="N1088" s="77"/>
      <c r="O1088" s="87"/>
      <c r="P1088" s="78"/>
      <c r="Q1088" s="78"/>
      <c r="R1088" s="78"/>
      <c r="S1088" s="82"/>
      <c r="T1088" s="78"/>
      <c r="U1088" s="83"/>
    </row>
    <row r="1089" spans="1:21" ht="13.9" customHeight="1">
      <c r="A1089" s="76">
        <v>7022395</v>
      </c>
      <c r="B1089" s="77" t="s">
        <v>2021</v>
      </c>
      <c r="C1089" s="78"/>
      <c r="D1089" s="79"/>
      <c r="E1089" s="78"/>
      <c r="F1089" s="78"/>
      <c r="G1089" s="79"/>
      <c r="H1089" s="79"/>
      <c r="I1089" s="80"/>
      <c r="J1089" s="79"/>
      <c r="K1089" s="77"/>
      <c r="L1089" s="81" t="s">
        <v>9242</v>
      </c>
      <c r="M1089" s="77"/>
      <c r="N1089" s="77"/>
      <c r="O1089" s="77"/>
      <c r="P1089" s="77"/>
      <c r="Q1089" s="78"/>
      <c r="R1089" s="78"/>
      <c r="S1089" s="82"/>
      <c r="T1089" s="78"/>
      <c r="U1089" s="83"/>
    </row>
    <row r="1090" spans="1:21" ht="13.9" customHeight="1">
      <c r="A1090" s="76">
        <v>7022433</v>
      </c>
      <c r="B1090" s="77" t="s">
        <v>2022</v>
      </c>
      <c r="C1090" s="78"/>
      <c r="D1090" s="79"/>
      <c r="E1090" s="78"/>
      <c r="F1090" s="78"/>
      <c r="G1090" s="79"/>
      <c r="H1090" s="79"/>
      <c r="I1090" s="80"/>
      <c r="J1090" s="79"/>
      <c r="K1090" s="77"/>
      <c r="L1090" s="81" t="s">
        <v>285</v>
      </c>
      <c r="M1090" s="77"/>
      <c r="N1090" s="77"/>
      <c r="O1090" s="77"/>
      <c r="P1090" s="77"/>
      <c r="Q1090" s="78"/>
      <c r="R1090" s="78"/>
      <c r="S1090" s="82"/>
      <c r="T1090" s="78"/>
      <c r="U1090" s="83"/>
    </row>
    <row r="1091" spans="1:21" ht="13.9" customHeight="1">
      <c r="A1091" s="76">
        <v>7022441</v>
      </c>
      <c r="B1091" s="77" t="s">
        <v>2023</v>
      </c>
      <c r="C1091" s="78"/>
      <c r="D1091" s="79"/>
      <c r="E1091" s="78"/>
      <c r="F1091" s="78"/>
      <c r="G1091" s="79"/>
      <c r="H1091" s="79"/>
      <c r="I1091" s="80"/>
      <c r="J1091" s="79"/>
      <c r="K1091" s="77"/>
      <c r="L1091" s="81" t="s">
        <v>9258</v>
      </c>
      <c r="M1091" s="77"/>
      <c r="N1091" s="77"/>
      <c r="O1091" s="77"/>
      <c r="P1091" s="77"/>
      <c r="Q1091" s="78"/>
      <c r="R1091" s="78"/>
      <c r="S1091" s="82"/>
      <c r="T1091" s="78"/>
      <c r="U1091" s="83"/>
    </row>
    <row r="1092" spans="1:21" ht="13.9" customHeight="1">
      <c r="A1092" s="76">
        <v>7022468</v>
      </c>
      <c r="B1092" s="85" t="s">
        <v>2024</v>
      </c>
      <c r="C1092" s="78"/>
      <c r="D1092" s="79"/>
      <c r="E1092" s="78"/>
      <c r="F1092" s="78"/>
      <c r="G1092" s="86"/>
      <c r="H1092" s="79"/>
      <c r="I1092" s="79"/>
      <c r="J1092" s="78"/>
      <c r="K1092" s="77"/>
      <c r="L1092" s="84" t="s">
        <v>362</v>
      </c>
      <c r="M1092" s="77"/>
      <c r="N1092" s="77"/>
      <c r="O1092" s="87"/>
      <c r="P1092" s="78"/>
      <c r="Q1092" s="78"/>
      <c r="R1092" s="78"/>
      <c r="S1092" s="82"/>
      <c r="T1092" s="78"/>
      <c r="U1092" s="83"/>
    </row>
    <row r="1093" spans="1:21" ht="13.9" customHeight="1">
      <c r="A1093" s="76">
        <v>7022476</v>
      </c>
      <c r="B1093" s="77" t="s">
        <v>2025</v>
      </c>
      <c r="C1093" s="78"/>
      <c r="D1093" s="79"/>
      <c r="E1093" s="78"/>
      <c r="F1093" s="78"/>
      <c r="G1093" s="79"/>
      <c r="H1093" s="79"/>
      <c r="I1093" s="80"/>
      <c r="J1093" s="79"/>
      <c r="K1093" s="77"/>
      <c r="L1093" s="81" t="s">
        <v>362</v>
      </c>
      <c r="M1093" s="77"/>
      <c r="N1093" s="77"/>
      <c r="O1093" s="77"/>
      <c r="P1093" s="77"/>
      <c r="Q1093" s="78"/>
      <c r="R1093" s="78"/>
      <c r="S1093" s="82"/>
      <c r="T1093" s="78"/>
      <c r="U1093" s="83"/>
    </row>
    <row r="1094" spans="1:21" ht="13.9" customHeight="1">
      <c r="A1094" s="76">
        <v>7022484</v>
      </c>
      <c r="B1094" s="85" t="s">
        <v>2026</v>
      </c>
      <c r="C1094" s="78"/>
      <c r="D1094" s="79"/>
      <c r="E1094" s="78"/>
      <c r="F1094" s="78"/>
      <c r="G1094" s="86"/>
      <c r="H1094" s="79"/>
      <c r="I1094" s="79"/>
      <c r="J1094" s="78"/>
      <c r="K1094" s="77"/>
      <c r="L1094" s="84" t="s">
        <v>315</v>
      </c>
      <c r="M1094" s="77"/>
      <c r="N1094" s="77"/>
      <c r="O1094" s="87"/>
      <c r="P1094" s="78"/>
      <c r="Q1094" s="78"/>
      <c r="R1094" s="78"/>
      <c r="S1094" s="82"/>
      <c r="T1094" s="78"/>
      <c r="U1094" s="83"/>
    </row>
    <row r="1095" spans="1:21" ht="13.9" customHeight="1">
      <c r="A1095" s="76">
        <v>7022506</v>
      </c>
      <c r="B1095" s="85" t="s">
        <v>2027</v>
      </c>
      <c r="C1095" s="78"/>
      <c r="D1095" s="79"/>
      <c r="E1095" s="78"/>
      <c r="F1095" s="78"/>
      <c r="G1095" s="86"/>
      <c r="H1095" s="79"/>
      <c r="I1095" s="79"/>
      <c r="J1095" s="78"/>
      <c r="K1095" s="77"/>
      <c r="L1095" s="84" t="s">
        <v>315</v>
      </c>
      <c r="M1095" s="77"/>
      <c r="N1095" s="77"/>
      <c r="O1095" s="87"/>
      <c r="P1095" s="78"/>
      <c r="Q1095" s="78"/>
      <c r="R1095" s="78"/>
      <c r="S1095" s="82"/>
      <c r="T1095" s="78"/>
      <c r="U1095" s="83"/>
    </row>
    <row r="1096" spans="1:21" ht="13.9" customHeight="1">
      <c r="A1096" s="76">
        <v>7022514</v>
      </c>
      <c r="B1096" s="77" t="s">
        <v>2028</v>
      </c>
      <c r="C1096" s="78"/>
      <c r="D1096" s="79"/>
      <c r="E1096" s="78"/>
      <c r="F1096" s="78"/>
      <c r="G1096" s="79"/>
      <c r="H1096" s="79"/>
      <c r="I1096" s="80"/>
      <c r="J1096" s="79"/>
      <c r="K1096" s="77"/>
      <c r="L1096" s="84" t="s">
        <v>355</v>
      </c>
      <c r="M1096" s="77"/>
      <c r="N1096" s="77"/>
      <c r="O1096" s="77"/>
      <c r="P1096" s="77"/>
      <c r="Q1096" s="78"/>
      <c r="R1096" s="78"/>
      <c r="S1096" s="82"/>
      <c r="T1096" s="78"/>
      <c r="U1096" s="83"/>
    </row>
    <row r="1097" spans="1:21" ht="13.9" customHeight="1">
      <c r="A1097" s="76">
        <v>7022549</v>
      </c>
      <c r="B1097" s="85" t="s">
        <v>2029</v>
      </c>
      <c r="C1097" s="78"/>
      <c r="D1097" s="79"/>
      <c r="E1097" s="78"/>
      <c r="F1097" s="78"/>
      <c r="G1097" s="86"/>
      <c r="H1097" s="79"/>
      <c r="I1097" s="79"/>
      <c r="J1097" s="78"/>
      <c r="K1097" s="77"/>
      <c r="L1097" s="84" t="s">
        <v>9222</v>
      </c>
      <c r="M1097" s="77"/>
      <c r="N1097" s="77"/>
      <c r="O1097" s="87"/>
      <c r="P1097" s="78"/>
      <c r="Q1097" s="78"/>
      <c r="R1097" s="78"/>
      <c r="S1097" s="82"/>
      <c r="T1097" s="78"/>
      <c r="U1097" s="83"/>
    </row>
    <row r="1098" spans="1:21" ht="13.9" customHeight="1">
      <c r="A1098" s="76">
        <v>7022565</v>
      </c>
      <c r="B1098" s="77" t="s">
        <v>2030</v>
      </c>
      <c r="C1098" s="78"/>
      <c r="D1098" s="79"/>
      <c r="E1098" s="78"/>
      <c r="F1098" s="78"/>
      <c r="G1098" s="79"/>
      <c r="H1098" s="79"/>
      <c r="I1098" s="80"/>
      <c r="J1098" s="79"/>
      <c r="K1098" s="77"/>
      <c r="L1098" s="84" t="s">
        <v>362</v>
      </c>
      <c r="M1098" s="77"/>
      <c r="N1098" s="77"/>
      <c r="O1098" s="77"/>
      <c r="P1098" s="77"/>
      <c r="Q1098" s="78"/>
      <c r="R1098" s="78"/>
      <c r="S1098" s="82"/>
      <c r="T1098" s="78"/>
      <c r="U1098" s="83"/>
    </row>
    <row r="1099" spans="1:21" ht="13.9" customHeight="1">
      <c r="A1099" s="76">
        <v>7022573</v>
      </c>
      <c r="B1099" s="77" t="s">
        <v>2031</v>
      </c>
      <c r="C1099" s="78"/>
      <c r="D1099" s="79"/>
      <c r="E1099" s="78"/>
      <c r="F1099" s="78"/>
      <c r="G1099" s="79"/>
      <c r="H1099" s="79"/>
      <c r="I1099" s="80"/>
      <c r="J1099" s="79"/>
      <c r="K1099" s="77"/>
      <c r="L1099" s="81" t="s">
        <v>315</v>
      </c>
      <c r="M1099" s="77"/>
      <c r="N1099" s="77"/>
      <c r="O1099" s="77"/>
      <c r="P1099" s="77"/>
      <c r="Q1099" s="78"/>
      <c r="R1099" s="78"/>
      <c r="S1099" s="82"/>
      <c r="T1099" s="78"/>
      <c r="U1099" s="83"/>
    </row>
    <row r="1100" spans="1:21" ht="13.9" customHeight="1">
      <c r="A1100" s="76">
        <v>7022581</v>
      </c>
      <c r="B1100" s="85" t="s">
        <v>2032</v>
      </c>
      <c r="C1100" s="78"/>
      <c r="D1100" s="79"/>
      <c r="E1100" s="78"/>
      <c r="F1100" s="78"/>
      <c r="G1100" s="86"/>
      <c r="H1100" s="79"/>
      <c r="I1100" s="79"/>
      <c r="J1100" s="78"/>
      <c r="K1100" s="77"/>
      <c r="L1100" s="84" t="s">
        <v>315</v>
      </c>
      <c r="M1100" s="77"/>
      <c r="N1100" s="77"/>
      <c r="O1100" s="87"/>
      <c r="P1100" s="78"/>
      <c r="Q1100" s="78"/>
      <c r="R1100" s="78"/>
      <c r="S1100" s="82"/>
      <c r="T1100" s="78"/>
      <c r="U1100" s="83"/>
    </row>
    <row r="1101" spans="1:21" ht="13.9" customHeight="1">
      <c r="A1101" s="76">
        <v>7022603</v>
      </c>
      <c r="B1101" s="77" t="s">
        <v>2033</v>
      </c>
      <c r="C1101" s="78"/>
      <c r="D1101" s="79"/>
      <c r="E1101" s="78"/>
      <c r="F1101" s="78"/>
      <c r="G1101" s="79"/>
      <c r="H1101" s="79"/>
      <c r="I1101" s="80"/>
      <c r="J1101" s="79"/>
      <c r="K1101" s="77"/>
      <c r="L1101" s="84" t="s">
        <v>315</v>
      </c>
      <c r="M1101" s="77"/>
      <c r="N1101" s="77"/>
      <c r="O1101" s="77"/>
      <c r="P1101" s="77"/>
      <c r="Q1101" s="78"/>
      <c r="R1101" s="78"/>
      <c r="S1101" s="82"/>
      <c r="T1101" s="78"/>
      <c r="U1101" s="83"/>
    </row>
    <row r="1102" spans="1:21" ht="13.9" customHeight="1">
      <c r="A1102" s="76">
        <v>7022654</v>
      </c>
      <c r="B1102" s="77" t="s">
        <v>2034</v>
      </c>
      <c r="C1102" s="78"/>
      <c r="D1102" s="79"/>
      <c r="E1102" s="78"/>
      <c r="F1102" s="78"/>
      <c r="G1102" s="79"/>
      <c r="H1102" s="79"/>
      <c r="I1102" s="80"/>
      <c r="J1102" s="79"/>
      <c r="K1102" s="77"/>
      <c r="L1102" s="81" t="s">
        <v>362</v>
      </c>
      <c r="M1102" s="77"/>
      <c r="N1102" s="77"/>
      <c r="O1102" s="77"/>
      <c r="P1102" s="77"/>
      <c r="Q1102" s="78"/>
      <c r="R1102" s="78"/>
      <c r="S1102" s="82"/>
      <c r="T1102" s="78"/>
      <c r="U1102" s="83"/>
    </row>
    <row r="1103" spans="1:21" ht="13.9" customHeight="1">
      <c r="A1103" s="76">
        <v>7022662</v>
      </c>
      <c r="B1103" s="77" t="s">
        <v>2035</v>
      </c>
      <c r="C1103" s="78"/>
      <c r="D1103" s="79"/>
      <c r="E1103" s="78"/>
      <c r="F1103" s="78"/>
      <c r="G1103" s="79"/>
      <c r="H1103" s="79"/>
      <c r="I1103" s="80"/>
      <c r="J1103" s="79"/>
      <c r="K1103" s="77"/>
      <c r="L1103" s="84" t="s">
        <v>315</v>
      </c>
      <c r="M1103" s="77"/>
      <c r="N1103" s="77"/>
      <c r="O1103" s="77"/>
      <c r="P1103" s="77"/>
      <c r="Q1103" s="78"/>
      <c r="R1103" s="78"/>
      <c r="S1103" s="82"/>
      <c r="T1103" s="78"/>
      <c r="U1103" s="83"/>
    </row>
    <row r="1104" spans="1:21" ht="13.9" customHeight="1">
      <c r="A1104" s="76">
        <v>7022689</v>
      </c>
      <c r="B1104" s="77" t="s">
        <v>2036</v>
      </c>
      <c r="C1104" s="78"/>
      <c r="D1104" s="79"/>
      <c r="E1104" s="78"/>
      <c r="F1104" s="78"/>
      <c r="G1104" s="79"/>
      <c r="H1104" s="79"/>
      <c r="I1104" s="80"/>
      <c r="J1104" s="79"/>
      <c r="K1104" s="77"/>
      <c r="L1104" s="84" t="s">
        <v>315</v>
      </c>
      <c r="M1104" s="77"/>
      <c r="N1104" s="77"/>
      <c r="O1104" s="77"/>
      <c r="P1104" s="77"/>
      <c r="Q1104" s="78"/>
      <c r="R1104" s="78"/>
      <c r="S1104" s="82"/>
      <c r="T1104" s="78"/>
      <c r="U1104" s="83"/>
    </row>
    <row r="1105" spans="1:21" ht="13.9" customHeight="1">
      <c r="A1105" s="76">
        <v>7022697</v>
      </c>
      <c r="B1105" s="77" t="s">
        <v>2037</v>
      </c>
      <c r="C1105" s="78"/>
      <c r="D1105" s="79"/>
      <c r="E1105" s="78"/>
      <c r="F1105" s="78"/>
      <c r="G1105" s="79"/>
      <c r="H1105" s="79"/>
      <c r="I1105" s="80"/>
      <c r="J1105" s="79"/>
      <c r="K1105" s="77"/>
      <c r="L1105" s="84" t="s">
        <v>287</v>
      </c>
      <c r="M1105" s="77"/>
      <c r="N1105" s="77"/>
      <c r="O1105" s="77"/>
      <c r="P1105" s="77"/>
      <c r="Q1105" s="78"/>
      <c r="R1105" s="78"/>
      <c r="S1105" s="82"/>
      <c r="T1105" s="78"/>
      <c r="U1105" s="83"/>
    </row>
    <row r="1106" spans="1:21" ht="13.9" customHeight="1">
      <c r="A1106" s="76">
        <v>7022727</v>
      </c>
      <c r="B1106" s="77" t="s">
        <v>2038</v>
      </c>
      <c r="C1106" s="78"/>
      <c r="D1106" s="79"/>
      <c r="E1106" s="78"/>
      <c r="F1106" s="78"/>
      <c r="G1106" s="79"/>
      <c r="H1106" s="79"/>
      <c r="I1106" s="80"/>
      <c r="J1106" s="79"/>
      <c r="K1106" s="77"/>
      <c r="L1106" s="81" t="s">
        <v>287</v>
      </c>
      <c r="M1106" s="77"/>
      <c r="N1106" s="77"/>
      <c r="O1106" s="77"/>
      <c r="P1106" s="77"/>
      <c r="Q1106" s="78"/>
      <c r="R1106" s="78"/>
      <c r="S1106" s="82"/>
      <c r="T1106" s="78"/>
      <c r="U1106" s="83"/>
    </row>
    <row r="1107" spans="1:21" ht="13.9" customHeight="1">
      <c r="A1107" s="76">
        <v>7022808</v>
      </c>
      <c r="B1107" s="77" t="s">
        <v>2039</v>
      </c>
      <c r="C1107" s="78"/>
      <c r="D1107" s="79"/>
      <c r="E1107" s="78"/>
      <c r="F1107" s="78"/>
      <c r="G1107" s="79"/>
      <c r="H1107" s="79"/>
      <c r="I1107" s="80"/>
      <c r="J1107" s="79"/>
      <c r="K1107" s="77"/>
      <c r="L1107" s="84" t="s">
        <v>353</v>
      </c>
      <c r="M1107" s="77"/>
      <c r="N1107" s="77"/>
      <c r="O1107" s="77"/>
      <c r="P1107" s="77"/>
      <c r="Q1107" s="78"/>
      <c r="R1107" s="78"/>
      <c r="S1107" s="82"/>
      <c r="T1107" s="78"/>
      <c r="U1107" s="83"/>
    </row>
    <row r="1108" spans="1:21" ht="13.9" customHeight="1">
      <c r="A1108" s="76">
        <v>7022816</v>
      </c>
      <c r="B1108" s="77" t="s">
        <v>2040</v>
      </c>
      <c r="C1108" s="78"/>
      <c r="D1108" s="79"/>
      <c r="E1108" s="78"/>
      <c r="F1108" s="78"/>
      <c r="G1108" s="79"/>
      <c r="H1108" s="79"/>
      <c r="I1108" s="80"/>
      <c r="J1108" s="79"/>
      <c r="K1108" s="77"/>
      <c r="L1108" s="84" t="s">
        <v>120</v>
      </c>
      <c r="M1108" s="77"/>
      <c r="N1108" s="77"/>
      <c r="O1108" s="77"/>
      <c r="P1108" s="77"/>
      <c r="Q1108" s="78"/>
      <c r="R1108" s="78"/>
      <c r="S1108" s="82"/>
      <c r="T1108" s="78"/>
      <c r="U1108" s="83"/>
    </row>
    <row r="1109" spans="1:21" ht="13.9" customHeight="1">
      <c r="A1109" s="76">
        <v>7022867</v>
      </c>
      <c r="B1109" s="77" t="s">
        <v>2041</v>
      </c>
      <c r="C1109" s="78"/>
      <c r="D1109" s="79"/>
      <c r="E1109" s="78"/>
      <c r="F1109" s="78"/>
      <c r="G1109" s="79"/>
      <c r="H1109" s="79"/>
      <c r="I1109" s="80"/>
      <c r="J1109" s="79"/>
      <c r="K1109" s="77"/>
      <c r="L1109" s="81" t="s">
        <v>9325</v>
      </c>
      <c r="M1109" s="77"/>
      <c r="N1109" s="77"/>
      <c r="O1109" s="77"/>
      <c r="P1109" s="77"/>
      <c r="Q1109" s="78"/>
      <c r="R1109" s="78"/>
      <c r="S1109" s="82"/>
      <c r="T1109" s="78"/>
      <c r="U1109" s="83"/>
    </row>
    <row r="1110" spans="1:21" ht="13.9" customHeight="1">
      <c r="A1110" s="76">
        <v>7022972</v>
      </c>
      <c r="B1110" s="77" t="s">
        <v>2042</v>
      </c>
      <c r="C1110" s="78"/>
      <c r="D1110" s="79"/>
      <c r="E1110" s="78"/>
      <c r="F1110" s="78"/>
      <c r="G1110" s="79"/>
      <c r="H1110" s="79"/>
      <c r="I1110" s="80"/>
      <c r="J1110" s="79"/>
      <c r="K1110" s="77"/>
      <c r="L1110" s="84" t="s">
        <v>9351</v>
      </c>
      <c r="M1110" s="77"/>
      <c r="N1110" s="77"/>
      <c r="O1110" s="77"/>
      <c r="P1110" s="77"/>
      <c r="Q1110" s="78"/>
      <c r="R1110" s="78"/>
      <c r="S1110" s="82"/>
      <c r="T1110" s="78"/>
      <c r="U1110" s="83"/>
    </row>
    <row r="1111" spans="1:21" ht="13.9" customHeight="1">
      <c r="A1111" s="76">
        <v>7023049</v>
      </c>
      <c r="B1111" s="77" t="s">
        <v>2043</v>
      </c>
      <c r="C1111" s="78"/>
      <c r="D1111" s="79"/>
      <c r="E1111" s="78"/>
      <c r="F1111" s="78"/>
      <c r="G1111" s="79"/>
      <c r="H1111" s="79"/>
      <c r="I1111" s="80"/>
      <c r="J1111" s="79"/>
      <c r="K1111" s="77"/>
      <c r="L1111" s="84" t="s">
        <v>195</v>
      </c>
      <c r="M1111" s="77"/>
      <c r="N1111" s="77"/>
      <c r="O1111" s="77"/>
      <c r="P1111" s="77"/>
      <c r="Q1111" s="78"/>
      <c r="R1111" s="78"/>
      <c r="S1111" s="82"/>
      <c r="T1111" s="78"/>
      <c r="U1111" s="83"/>
    </row>
    <row r="1112" spans="1:21" ht="13.9" customHeight="1">
      <c r="A1112" s="76">
        <v>7027176</v>
      </c>
      <c r="B1112" s="77" t="s">
        <v>2044</v>
      </c>
      <c r="C1112" s="78"/>
      <c r="D1112" s="79"/>
      <c r="E1112" s="78"/>
      <c r="F1112" s="78"/>
      <c r="G1112" s="79"/>
      <c r="H1112" s="79"/>
      <c r="I1112" s="80"/>
      <c r="J1112" s="79"/>
      <c r="K1112" s="77"/>
      <c r="L1112" s="84" t="s">
        <v>285</v>
      </c>
      <c r="M1112" s="77"/>
      <c r="N1112" s="77"/>
      <c r="O1112" s="77"/>
      <c r="P1112" s="77"/>
      <c r="Q1112" s="78"/>
      <c r="R1112" s="78"/>
      <c r="S1112" s="82"/>
      <c r="T1112" s="78"/>
      <c r="U1112" s="83"/>
    </row>
    <row r="1113" spans="1:21" ht="13.9" customHeight="1">
      <c r="A1113" s="76">
        <v>7067976</v>
      </c>
      <c r="B1113" s="77" t="s">
        <v>2045</v>
      </c>
      <c r="C1113" s="78"/>
      <c r="D1113" s="79"/>
      <c r="E1113" s="78"/>
      <c r="F1113" s="78"/>
      <c r="G1113" s="79"/>
      <c r="H1113" s="79"/>
      <c r="I1113" s="80"/>
      <c r="J1113" s="79"/>
      <c r="K1113" s="77"/>
      <c r="L1113" s="81" t="s">
        <v>285</v>
      </c>
      <c r="M1113" s="77"/>
      <c r="N1113" s="77"/>
      <c r="O1113" s="77"/>
      <c r="P1113" s="77"/>
      <c r="Q1113" s="78"/>
      <c r="R1113" s="78"/>
      <c r="S1113" s="82"/>
      <c r="T1113" s="78"/>
      <c r="U1113" s="83"/>
    </row>
    <row r="1114" spans="1:21" ht="13.9" customHeight="1">
      <c r="A1114" s="76">
        <v>7070616</v>
      </c>
      <c r="B1114" s="77" t="s">
        <v>2046</v>
      </c>
      <c r="C1114" s="78"/>
      <c r="D1114" s="79"/>
      <c r="E1114" s="78"/>
      <c r="F1114" s="78"/>
      <c r="G1114" s="79"/>
      <c r="H1114" s="79"/>
      <c r="I1114" s="80"/>
      <c r="J1114" s="79"/>
      <c r="K1114" s="77"/>
      <c r="L1114" s="81" t="s">
        <v>287</v>
      </c>
      <c r="M1114" s="77"/>
      <c r="N1114" s="77"/>
      <c r="O1114" s="77"/>
      <c r="P1114" s="77"/>
      <c r="Q1114" s="78"/>
      <c r="R1114" s="78"/>
      <c r="S1114" s="82"/>
      <c r="T1114" s="78"/>
      <c r="U1114" s="83"/>
    </row>
    <row r="1115" spans="1:21" ht="13.9" customHeight="1">
      <c r="A1115" s="76">
        <v>7081766</v>
      </c>
      <c r="B1115" s="77" t="s">
        <v>2047</v>
      </c>
      <c r="C1115" s="78"/>
      <c r="D1115" s="79"/>
      <c r="E1115" s="78"/>
      <c r="F1115" s="78"/>
      <c r="G1115" s="79"/>
      <c r="H1115" s="79"/>
      <c r="I1115" s="80"/>
      <c r="J1115" s="79"/>
      <c r="K1115" s="77"/>
      <c r="L1115" s="81" t="s">
        <v>287</v>
      </c>
      <c r="M1115" s="77"/>
      <c r="N1115" s="77"/>
      <c r="O1115" s="77"/>
      <c r="P1115" s="77"/>
      <c r="Q1115" s="78"/>
      <c r="R1115" s="78"/>
      <c r="S1115" s="82"/>
      <c r="T1115" s="78"/>
      <c r="U1115" s="83"/>
    </row>
    <row r="1116" spans="1:21" ht="13.9" customHeight="1">
      <c r="A1116" s="76">
        <v>7082657</v>
      </c>
      <c r="B1116" s="77" t="s">
        <v>2048</v>
      </c>
      <c r="C1116" s="78"/>
      <c r="D1116" s="79"/>
      <c r="E1116" s="78"/>
      <c r="F1116" s="78"/>
      <c r="G1116" s="79"/>
      <c r="H1116" s="79"/>
      <c r="I1116" s="80"/>
      <c r="J1116" s="79"/>
      <c r="K1116" s="77"/>
      <c r="L1116" s="81" t="s">
        <v>285</v>
      </c>
      <c r="M1116" s="77"/>
      <c r="N1116" s="77"/>
      <c r="O1116" s="77"/>
      <c r="P1116" s="77"/>
      <c r="Q1116" s="78"/>
      <c r="R1116" s="78"/>
      <c r="S1116" s="82"/>
      <c r="T1116" s="78"/>
      <c r="U1116" s="83"/>
    </row>
    <row r="1117" spans="1:21" ht="13.9" customHeight="1">
      <c r="A1117" s="76">
        <v>7085311</v>
      </c>
      <c r="B1117" s="77" t="s">
        <v>2049</v>
      </c>
      <c r="C1117" s="78"/>
      <c r="D1117" s="79"/>
      <c r="E1117" s="78"/>
      <c r="F1117" s="78"/>
      <c r="G1117" s="79"/>
      <c r="H1117" s="79"/>
      <c r="I1117" s="80"/>
      <c r="J1117" s="79"/>
      <c r="K1117" s="77"/>
      <c r="L1117" s="81" t="s">
        <v>287</v>
      </c>
      <c r="M1117" s="77"/>
      <c r="N1117" s="77"/>
      <c r="O1117" s="77"/>
      <c r="P1117" s="77"/>
      <c r="Q1117" s="78"/>
      <c r="R1117" s="78"/>
      <c r="S1117" s="82"/>
      <c r="T1117" s="78"/>
      <c r="U1117" s="83"/>
    </row>
    <row r="1118" spans="1:21" ht="13.9" customHeight="1">
      <c r="A1118" s="76">
        <v>7162146</v>
      </c>
      <c r="B1118" s="77" t="s">
        <v>2050</v>
      </c>
      <c r="C1118" s="78"/>
      <c r="D1118" s="79"/>
      <c r="E1118" s="78"/>
      <c r="F1118" s="78"/>
      <c r="G1118" s="79"/>
      <c r="H1118" s="79"/>
      <c r="I1118" s="80"/>
      <c r="J1118" s="79"/>
      <c r="K1118" s="77"/>
      <c r="L1118" s="84" t="s">
        <v>285</v>
      </c>
      <c r="M1118" s="77"/>
      <c r="N1118" s="77"/>
      <c r="O1118" s="77"/>
      <c r="P1118" s="77"/>
      <c r="Q1118" s="78"/>
      <c r="R1118" s="78"/>
      <c r="S1118" s="82"/>
      <c r="T1118" s="78"/>
      <c r="U1118" s="83"/>
    </row>
    <row r="1119" spans="1:21" ht="13.9" customHeight="1">
      <c r="A1119" s="76">
        <v>7162154</v>
      </c>
      <c r="B1119" s="77" t="s">
        <v>2051</v>
      </c>
      <c r="C1119" s="78"/>
      <c r="D1119" s="79"/>
      <c r="E1119" s="78"/>
      <c r="F1119" s="78"/>
      <c r="G1119" s="79"/>
      <c r="H1119" s="79"/>
      <c r="I1119" s="80"/>
      <c r="J1119" s="79"/>
      <c r="K1119" s="77"/>
      <c r="L1119" s="84" t="s">
        <v>9325</v>
      </c>
      <c r="M1119" s="77"/>
      <c r="N1119" s="77"/>
      <c r="O1119" s="77"/>
      <c r="P1119" s="77"/>
      <c r="Q1119" s="78"/>
      <c r="R1119" s="78"/>
      <c r="S1119" s="82"/>
      <c r="T1119" s="78"/>
      <c r="U1119" s="83"/>
    </row>
    <row r="1120" spans="1:21" ht="13.9" customHeight="1">
      <c r="A1120" s="76">
        <v>7162162</v>
      </c>
      <c r="B1120" s="77" t="s">
        <v>2052</v>
      </c>
      <c r="C1120" s="78"/>
      <c r="D1120" s="79"/>
      <c r="E1120" s="78"/>
      <c r="F1120" s="78"/>
      <c r="G1120" s="79"/>
      <c r="H1120" s="79"/>
      <c r="I1120" s="80"/>
      <c r="J1120" s="79"/>
      <c r="K1120" s="77"/>
      <c r="L1120" s="84" t="s">
        <v>388</v>
      </c>
      <c r="M1120" s="77"/>
      <c r="N1120" s="77"/>
      <c r="O1120" s="77"/>
      <c r="P1120" s="77"/>
      <c r="Q1120" s="78"/>
      <c r="R1120" s="78"/>
      <c r="S1120" s="82"/>
      <c r="T1120" s="78"/>
      <c r="U1120" s="83"/>
    </row>
    <row r="1121" spans="1:21" ht="13.9" customHeight="1">
      <c r="A1121" s="76">
        <v>7164599</v>
      </c>
      <c r="B1121" s="77" t="s">
        <v>2053</v>
      </c>
      <c r="C1121" s="78"/>
      <c r="D1121" s="79"/>
      <c r="E1121" s="78"/>
      <c r="F1121" s="78"/>
      <c r="G1121" s="79"/>
      <c r="H1121" s="79"/>
      <c r="I1121" s="80"/>
      <c r="J1121" s="79"/>
      <c r="K1121" s="77"/>
      <c r="L1121" s="81" t="s">
        <v>355</v>
      </c>
      <c r="M1121" s="77"/>
      <c r="N1121" s="77"/>
      <c r="O1121" s="77"/>
      <c r="P1121" s="77"/>
      <c r="Q1121" s="78"/>
      <c r="R1121" s="78"/>
      <c r="S1121" s="82"/>
      <c r="T1121" s="78"/>
      <c r="U1121" s="83"/>
    </row>
    <row r="1122" spans="1:21" ht="13.9" customHeight="1">
      <c r="A1122" s="76">
        <v>7165552</v>
      </c>
      <c r="B1122" s="77" t="s">
        <v>2054</v>
      </c>
      <c r="C1122" s="78"/>
      <c r="D1122" s="79"/>
      <c r="E1122" s="78"/>
      <c r="F1122" s="78"/>
      <c r="G1122" s="79"/>
      <c r="H1122" s="79"/>
      <c r="I1122" s="80"/>
      <c r="J1122" s="79"/>
      <c r="K1122" s="77"/>
      <c r="L1122" s="81" t="s">
        <v>374</v>
      </c>
      <c r="M1122" s="77"/>
      <c r="N1122" s="77"/>
      <c r="O1122" s="77"/>
      <c r="P1122" s="77"/>
      <c r="Q1122" s="78"/>
      <c r="R1122" s="78"/>
      <c r="S1122" s="82"/>
      <c r="T1122" s="78"/>
      <c r="U1122" s="83"/>
    </row>
    <row r="1123" spans="1:21" ht="13.9" customHeight="1">
      <c r="A1123" s="76">
        <v>7166095</v>
      </c>
      <c r="B1123" s="77" t="s">
        <v>2055</v>
      </c>
      <c r="C1123" s="78"/>
      <c r="D1123" s="79"/>
      <c r="E1123" s="78"/>
      <c r="F1123" s="78"/>
      <c r="G1123" s="79"/>
      <c r="H1123" s="79"/>
      <c r="I1123" s="80"/>
      <c r="J1123" s="79"/>
      <c r="K1123" s="77"/>
      <c r="L1123" s="81" t="s">
        <v>362</v>
      </c>
      <c r="M1123" s="77"/>
      <c r="N1123" s="77"/>
      <c r="O1123" s="77"/>
      <c r="P1123" s="77"/>
      <c r="Q1123" s="78"/>
      <c r="R1123" s="78"/>
      <c r="S1123" s="82"/>
      <c r="T1123" s="78"/>
      <c r="U1123" s="83"/>
    </row>
    <row r="1124" spans="1:21" ht="13.9" customHeight="1">
      <c r="A1124" s="76">
        <v>7167806</v>
      </c>
      <c r="B1124" s="77" t="s">
        <v>2056</v>
      </c>
      <c r="C1124" s="78"/>
      <c r="D1124" s="79"/>
      <c r="E1124" s="78"/>
      <c r="F1124" s="78"/>
      <c r="G1124" s="79"/>
      <c r="H1124" s="79"/>
      <c r="I1124" s="80"/>
      <c r="J1124" s="79"/>
      <c r="K1124" s="77"/>
      <c r="L1124" s="81" t="s">
        <v>287</v>
      </c>
      <c r="M1124" s="77"/>
      <c r="N1124" s="77"/>
      <c r="O1124" s="77"/>
      <c r="P1124" s="77"/>
      <c r="Q1124" s="78"/>
      <c r="R1124" s="78"/>
      <c r="S1124" s="82"/>
      <c r="T1124" s="78"/>
      <c r="U1124" s="83"/>
    </row>
    <row r="1125" spans="1:21" ht="13.9" customHeight="1">
      <c r="A1125" s="76">
        <v>7169663</v>
      </c>
      <c r="B1125" s="77" t="s">
        <v>2057</v>
      </c>
      <c r="C1125" s="78"/>
      <c r="D1125" s="79"/>
      <c r="E1125" s="78"/>
      <c r="F1125" s="78"/>
      <c r="G1125" s="79"/>
      <c r="H1125" s="79"/>
      <c r="I1125" s="80"/>
      <c r="J1125" s="79"/>
      <c r="K1125" s="77"/>
      <c r="L1125" s="84" t="s">
        <v>285</v>
      </c>
      <c r="M1125" s="77"/>
      <c r="N1125" s="77"/>
      <c r="O1125" s="77"/>
      <c r="P1125" s="77"/>
      <c r="Q1125" s="78"/>
      <c r="R1125" s="78"/>
      <c r="S1125" s="82"/>
      <c r="T1125" s="78"/>
      <c r="U1125" s="83"/>
    </row>
    <row r="1126" spans="1:21" ht="13.9" customHeight="1">
      <c r="A1126" s="76">
        <v>7169698</v>
      </c>
      <c r="B1126" s="77" t="s">
        <v>2058</v>
      </c>
      <c r="C1126" s="78"/>
      <c r="D1126" s="79"/>
      <c r="E1126" s="78"/>
      <c r="F1126" s="78"/>
      <c r="G1126" s="79"/>
      <c r="H1126" s="79"/>
      <c r="I1126" s="80"/>
      <c r="J1126" s="79"/>
      <c r="K1126" s="77"/>
      <c r="L1126" s="84" t="s">
        <v>287</v>
      </c>
      <c r="M1126" s="77"/>
      <c r="N1126" s="77"/>
      <c r="O1126" s="77"/>
      <c r="P1126" s="77"/>
      <c r="Q1126" s="78"/>
      <c r="R1126" s="78"/>
      <c r="S1126" s="82"/>
      <c r="T1126" s="78"/>
      <c r="U1126" s="83"/>
    </row>
    <row r="1127" spans="1:21" ht="13.9" customHeight="1">
      <c r="A1127" s="76">
        <v>7239645</v>
      </c>
      <c r="B1127" s="77" t="s">
        <v>2059</v>
      </c>
      <c r="C1127" s="78"/>
      <c r="D1127" s="79"/>
      <c r="E1127" s="78"/>
      <c r="F1127" s="78"/>
      <c r="G1127" s="79"/>
      <c r="H1127" s="79"/>
      <c r="I1127" s="80"/>
      <c r="J1127" s="79"/>
      <c r="K1127" s="77"/>
      <c r="L1127" s="84" t="s">
        <v>287</v>
      </c>
      <c r="M1127" s="77"/>
      <c r="N1127" s="77"/>
      <c r="O1127" s="77"/>
      <c r="P1127" s="77"/>
      <c r="Q1127" s="78"/>
      <c r="R1127" s="78"/>
      <c r="S1127" s="82"/>
      <c r="T1127" s="78"/>
      <c r="U1127" s="83"/>
    </row>
    <row r="1128" spans="1:21" ht="13.9" customHeight="1">
      <c r="A1128" s="76">
        <v>7241836</v>
      </c>
      <c r="B1128" s="77" t="s">
        <v>2060</v>
      </c>
      <c r="C1128" s="78"/>
      <c r="D1128" s="79"/>
      <c r="E1128" s="78"/>
      <c r="F1128" s="78"/>
      <c r="G1128" s="79"/>
      <c r="H1128" s="79"/>
      <c r="I1128" s="80"/>
      <c r="J1128" s="79"/>
      <c r="K1128" s="77"/>
      <c r="L1128" s="84" t="s">
        <v>398</v>
      </c>
      <c r="M1128" s="77"/>
      <c r="N1128" s="77"/>
      <c r="O1128" s="77"/>
      <c r="P1128" s="77"/>
      <c r="Q1128" s="78"/>
      <c r="R1128" s="78"/>
      <c r="S1128" s="82"/>
      <c r="T1128" s="78"/>
      <c r="U1128" s="83"/>
    </row>
    <row r="1129" spans="1:21" ht="13.9" customHeight="1">
      <c r="A1129" s="76">
        <v>7260075</v>
      </c>
      <c r="B1129" s="77" t="s">
        <v>2061</v>
      </c>
      <c r="C1129" s="78"/>
      <c r="D1129" s="79"/>
      <c r="E1129" s="78"/>
      <c r="F1129" s="78"/>
      <c r="G1129" s="79"/>
      <c r="H1129" s="79"/>
      <c r="I1129" s="80"/>
      <c r="J1129" s="79"/>
      <c r="K1129" s="77"/>
      <c r="L1129" s="84" t="s">
        <v>287</v>
      </c>
      <c r="M1129" s="77"/>
      <c r="N1129" s="77"/>
      <c r="O1129" s="77"/>
      <c r="P1129" s="77"/>
      <c r="Q1129" s="78"/>
      <c r="R1129" s="78"/>
      <c r="S1129" s="82"/>
      <c r="T1129" s="78"/>
      <c r="U1129" s="83"/>
    </row>
    <row r="1130" spans="1:21" ht="13.9" customHeight="1">
      <c r="A1130" s="76">
        <v>7275021</v>
      </c>
      <c r="B1130" s="77" t="s">
        <v>2062</v>
      </c>
      <c r="C1130" s="78"/>
      <c r="D1130" s="79"/>
      <c r="E1130" s="78"/>
      <c r="F1130" s="78"/>
      <c r="G1130" s="79"/>
      <c r="H1130" s="79"/>
      <c r="I1130" s="80"/>
      <c r="J1130" s="79"/>
      <c r="K1130" s="77"/>
      <c r="L1130" s="81" t="s">
        <v>418</v>
      </c>
      <c r="M1130" s="77"/>
      <c r="N1130" s="77"/>
      <c r="O1130" s="77"/>
      <c r="P1130" s="77"/>
      <c r="Q1130" s="78"/>
      <c r="R1130" s="78"/>
      <c r="S1130" s="82"/>
      <c r="T1130" s="78"/>
      <c r="U1130" s="83"/>
    </row>
    <row r="1131" spans="1:21" ht="13.9" customHeight="1">
      <c r="A1131" s="76">
        <v>7294832</v>
      </c>
      <c r="B1131" s="77" t="s">
        <v>2063</v>
      </c>
      <c r="C1131" s="78"/>
      <c r="D1131" s="79"/>
      <c r="E1131" s="78"/>
      <c r="F1131" s="78"/>
      <c r="G1131" s="79"/>
      <c r="H1131" s="79"/>
      <c r="I1131" s="80"/>
      <c r="J1131" s="79"/>
      <c r="K1131" s="77"/>
      <c r="L1131" s="84" t="s">
        <v>287</v>
      </c>
      <c r="M1131" s="77"/>
      <c r="N1131" s="77"/>
      <c r="O1131" s="77"/>
      <c r="P1131" s="77"/>
      <c r="Q1131" s="78"/>
      <c r="R1131" s="78"/>
      <c r="S1131" s="82"/>
      <c r="T1131" s="78"/>
      <c r="U1131" s="83"/>
    </row>
    <row r="1132" spans="1:21" ht="13.9" customHeight="1">
      <c r="A1132" s="76">
        <v>7336551</v>
      </c>
      <c r="B1132" s="77" t="s">
        <v>2064</v>
      </c>
      <c r="C1132" s="78"/>
      <c r="D1132" s="79"/>
      <c r="E1132" s="78"/>
      <c r="F1132" s="78"/>
      <c r="G1132" s="79"/>
      <c r="H1132" s="79"/>
      <c r="I1132" s="80"/>
      <c r="J1132" s="79"/>
      <c r="K1132" s="77"/>
      <c r="L1132" s="81" t="s">
        <v>315</v>
      </c>
      <c r="M1132" s="77"/>
      <c r="N1132" s="77"/>
      <c r="O1132" s="77"/>
      <c r="P1132" s="77"/>
      <c r="Q1132" s="78"/>
      <c r="R1132" s="78"/>
      <c r="S1132" s="82"/>
      <c r="T1132" s="78"/>
      <c r="U1132" s="83"/>
    </row>
    <row r="1133" spans="1:21" ht="13.9" customHeight="1">
      <c r="A1133" s="76">
        <v>7350716</v>
      </c>
      <c r="B1133" s="85" t="s">
        <v>2065</v>
      </c>
      <c r="C1133" s="78"/>
      <c r="D1133" s="79"/>
      <c r="E1133" s="78"/>
      <c r="F1133" s="78"/>
      <c r="G1133" s="86"/>
      <c r="H1133" s="79"/>
      <c r="I1133" s="79"/>
      <c r="J1133" s="78"/>
      <c r="K1133" s="77"/>
      <c r="L1133" s="84" t="s">
        <v>287</v>
      </c>
      <c r="M1133" s="77"/>
      <c r="N1133" s="77"/>
      <c r="O1133" s="87"/>
      <c r="P1133" s="78"/>
      <c r="Q1133" s="78"/>
      <c r="R1133" s="78"/>
      <c r="S1133" s="82"/>
      <c r="T1133" s="78"/>
      <c r="U1133" s="83"/>
    </row>
    <row r="1134" spans="1:21" ht="13.9" customHeight="1">
      <c r="A1134" s="76">
        <v>7389787</v>
      </c>
      <c r="B1134" s="77" t="s">
        <v>2066</v>
      </c>
      <c r="C1134" s="78"/>
      <c r="D1134" s="79"/>
      <c r="E1134" s="78"/>
      <c r="F1134" s="78"/>
      <c r="G1134" s="79"/>
      <c r="H1134" s="79"/>
      <c r="I1134" s="80"/>
      <c r="J1134" s="79"/>
      <c r="K1134" s="77"/>
      <c r="L1134" s="84" t="s">
        <v>285</v>
      </c>
      <c r="M1134" s="77"/>
      <c r="N1134" s="77"/>
      <c r="O1134" s="77"/>
      <c r="P1134" s="77"/>
      <c r="Q1134" s="78"/>
      <c r="R1134" s="78"/>
      <c r="S1134" s="82"/>
      <c r="T1134" s="78"/>
      <c r="U1134" s="83"/>
    </row>
    <row r="1135" spans="1:21" ht="13.9" customHeight="1">
      <c r="A1135" s="76">
        <v>7404913</v>
      </c>
      <c r="B1135" s="77" t="s">
        <v>2067</v>
      </c>
      <c r="C1135" s="78"/>
      <c r="D1135" s="79"/>
      <c r="E1135" s="78"/>
      <c r="F1135" s="78"/>
      <c r="G1135" s="79"/>
      <c r="H1135" s="79"/>
      <c r="I1135" s="80"/>
      <c r="J1135" s="79"/>
      <c r="K1135" s="77"/>
      <c r="L1135" s="81" t="s">
        <v>9258</v>
      </c>
      <c r="M1135" s="77"/>
      <c r="N1135" s="77"/>
      <c r="O1135" s="77"/>
      <c r="P1135" s="77"/>
      <c r="Q1135" s="78"/>
      <c r="R1135" s="78"/>
      <c r="S1135" s="82"/>
      <c r="T1135" s="78"/>
      <c r="U1135" s="83"/>
    </row>
    <row r="1136" spans="1:21" ht="13.9" customHeight="1">
      <c r="A1136" s="76">
        <v>7405235</v>
      </c>
      <c r="B1136" s="77" t="s">
        <v>2068</v>
      </c>
      <c r="C1136" s="78"/>
      <c r="D1136" s="79"/>
      <c r="E1136" s="78"/>
      <c r="F1136" s="78"/>
      <c r="G1136" s="79"/>
      <c r="H1136" s="79"/>
      <c r="I1136" s="80"/>
      <c r="J1136" s="79"/>
      <c r="K1136" s="77"/>
      <c r="L1136" s="84" t="s">
        <v>362</v>
      </c>
      <c r="M1136" s="77"/>
      <c r="N1136" s="77"/>
      <c r="O1136" s="77"/>
      <c r="P1136" s="77"/>
      <c r="Q1136" s="78"/>
      <c r="R1136" s="78"/>
      <c r="S1136" s="82"/>
      <c r="T1136" s="78"/>
      <c r="U1136" s="83"/>
    </row>
    <row r="1137" spans="1:21" ht="13.9" customHeight="1">
      <c r="A1137" s="76">
        <v>7405553</v>
      </c>
      <c r="B1137" s="77" t="s">
        <v>2069</v>
      </c>
      <c r="C1137" s="78"/>
      <c r="D1137" s="79"/>
      <c r="E1137" s="78"/>
      <c r="F1137" s="78"/>
      <c r="G1137" s="79"/>
      <c r="H1137" s="79"/>
      <c r="I1137" s="80"/>
      <c r="J1137" s="79"/>
      <c r="K1137" s="77"/>
      <c r="L1137" s="81" t="s">
        <v>285</v>
      </c>
      <c r="M1137" s="77"/>
      <c r="N1137" s="77"/>
      <c r="O1137" s="77"/>
      <c r="P1137" s="77"/>
      <c r="Q1137" s="78"/>
      <c r="R1137" s="78"/>
      <c r="S1137" s="82"/>
      <c r="T1137" s="78"/>
      <c r="U1137" s="83"/>
    </row>
    <row r="1138" spans="1:21" ht="13.9" customHeight="1">
      <c r="A1138" s="76">
        <v>7406843</v>
      </c>
      <c r="B1138" s="77" t="s">
        <v>2070</v>
      </c>
      <c r="C1138" s="78"/>
      <c r="D1138" s="79"/>
      <c r="E1138" s="78"/>
      <c r="F1138" s="78"/>
      <c r="G1138" s="79"/>
      <c r="H1138" s="79"/>
      <c r="I1138" s="80"/>
      <c r="J1138" s="79"/>
      <c r="K1138" s="77"/>
      <c r="L1138" s="81" t="s">
        <v>285</v>
      </c>
      <c r="M1138" s="77"/>
      <c r="N1138" s="77"/>
      <c r="O1138" s="77"/>
      <c r="P1138" s="77"/>
      <c r="Q1138" s="78"/>
      <c r="R1138" s="78"/>
      <c r="S1138" s="82"/>
      <c r="T1138" s="78"/>
      <c r="U1138" s="83"/>
    </row>
    <row r="1139" spans="1:21">
      <c r="A1139" s="76">
        <v>7406886</v>
      </c>
      <c r="B1139" s="77" t="s">
        <v>2071</v>
      </c>
      <c r="C1139" s="78"/>
      <c r="D1139" s="79"/>
      <c r="E1139" s="78"/>
      <c r="F1139" s="78"/>
      <c r="G1139" s="79"/>
      <c r="H1139" s="79"/>
      <c r="I1139" s="80"/>
      <c r="J1139" s="79"/>
      <c r="K1139" s="77"/>
      <c r="L1139" s="81" t="s">
        <v>287</v>
      </c>
      <c r="M1139" s="77"/>
      <c r="N1139" s="77"/>
      <c r="O1139" s="77"/>
      <c r="P1139" s="77"/>
      <c r="Q1139" s="78"/>
      <c r="R1139" s="78"/>
      <c r="S1139" s="82"/>
      <c r="T1139" s="78"/>
      <c r="U1139" s="83"/>
    </row>
    <row r="1140" spans="1:21" ht="13.9" customHeight="1">
      <c r="A1140" s="76">
        <v>7409052</v>
      </c>
      <c r="B1140" s="85" t="s">
        <v>2072</v>
      </c>
      <c r="C1140" s="78"/>
      <c r="D1140" s="79"/>
      <c r="E1140" s="78"/>
      <c r="F1140" s="78"/>
      <c r="G1140" s="86"/>
      <c r="H1140" s="79"/>
      <c r="I1140" s="79"/>
      <c r="J1140" s="78"/>
      <c r="K1140" s="77"/>
      <c r="L1140" s="84" t="s">
        <v>374</v>
      </c>
      <c r="M1140" s="77"/>
      <c r="N1140" s="77"/>
      <c r="O1140" s="87"/>
      <c r="P1140" s="78"/>
      <c r="Q1140" s="78"/>
      <c r="R1140" s="78"/>
      <c r="S1140" s="82"/>
      <c r="T1140" s="78"/>
      <c r="U1140" s="83"/>
    </row>
    <row r="1141" spans="1:21" ht="13.9" customHeight="1">
      <c r="A1141" s="76">
        <v>7409877</v>
      </c>
      <c r="B1141" s="77" t="s">
        <v>2073</v>
      </c>
      <c r="C1141" s="78"/>
      <c r="D1141" s="79"/>
      <c r="E1141" s="78"/>
      <c r="F1141" s="78"/>
      <c r="G1141" s="79"/>
      <c r="H1141" s="79"/>
      <c r="I1141" s="80"/>
      <c r="J1141" s="79"/>
      <c r="K1141" s="77"/>
      <c r="L1141" s="84" t="s">
        <v>287</v>
      </c>
      <c r="M1141" s="77"/>
      <c r="N1141" s="77"/>
      <c r="O1141" s="77"/>
      <c r="P1141" s="77"/>
      <c r="Q1141" s="78"/>
      <c r="R1141" s="78"/>
      <c r="S1141" s="82"/>
      <c r="T1141" s="78"/>
      <c r="U1141" s="83"/>
    </row>
    <row r="1142" spans="1:21" ht="13.9" customHeight="1">
      <c r="A1142" s="76">
        <v>7409923</v>
      </c>
      <c r="B1142" s="77" t="s">
        <v>2074</v>
      </c>
      <c r="C1142" s="78"/>
      <c r="D1142" s="79"/>
      <c r="E1142" s="78"/>
      <c r="F1142" s="78"/>
      <c r="G1142" s="79"/>
      <c r="H1142" s="79"/>
      <c r="I1142" s="80"/>
      <c r="J1142" s="79"/>
      <c r="K1142" s="77"/>
      <c r="L1142" s="81" t="s">
        <v>287</v>
      </c>
      <c r="M1142" s="77"/>
      <c r="N1142" s="77"/>
      <c r="O1142" s="77"/>
      <c r="P1142" s="77"/>
      <c r="Q1142" s="78"/>
      <c r="R1142" s="78"/>
      <c r="S1142" s="82"/>
      <c r="T1142" s="78"/>
      <c r="U1142" s="83"/>
    </row>
    <row r="1143" spans="1:21" ht="13.9" customHeight="1">
      <c r="A1143" s="76">
        <v>7410263</v>
      </c>
      <c r="B1143" s="77" t="s">
        <v>2075</v>
      </c>
      <c r="C1143" s="78"/>
      <c r="D1143" s="79"/>
      <c r="E1143" s="78"/>
      <c r="F1143" s="78"/>
      <c r="G1143" s="79"/>
      <c r="H1143" s="79"/>
      <c r="I1143" s="80"/>
      <c r="J1143" s="79"/>
      <c r="K1143" s="77"/>
      <c r="L1143" s="81" t="s">
        <v>287</v>
      </c>
      <c r="M1143" s="77"/>
      <c r="N1143" s="77"/>
      <c r="O1143" s="77"/>
      <c r="P1143" s="77"/>
      <c r="Q1143" s="78"/>
      <c r="R1143" s="78"/>
      <c r="S1143" s="82"/>
      <c r="T1143" s="78"/>
      <c r="U1143" s="83"/>
    </row>
    <row r="1144" spans="1:21" ht="13.9" customHeight="1">
      <c r="A1144" s="76">
        <v>7411928</v>
      </c>
      <c r="B1144" s="77" t="s">
        <v>2076</v>
      </c>
      <c r="C1144" s="78"/>
      <c r="D1144" s="79"/>
      <c r="E1144" s="78"/>
      <c r="F1144" s="78"/>
      <c r="G1144" s="79"/>
      <c r="H1144" s="79"/>
      <c r="I1144" s="80"/>
      <c r="J1144" s="79"/>
      <c r="K1144" s="77"/>
      <c r="L1144" s="84" t="s">
        <v>287</v>
      </c>
      <c r="M1144" s="77"/>
      <c r="N1144" s="77"/>
      <c r="O1144" s="77"/>
      <c r="P1144" s="77"/>
      <c r="Q1144" s="78"/>
      <c r="R1144" s="78"/>
      <c r="S1144" s="82"/>
      <c r="T1144" s="78"/>
      <c r="U1144" s="83"/>
    </row>
    <row r="1145" spans="1:21" ht="13.9" customHeight="1">
      <c r="A1145" s="76">
        <v>7412231</v>
      </c>
      <c r="B1145" s="77" t="s">
        <v>2077</v>
      </c>
      <c r="C1145" s="78"/>
      <c r="D1145" s="79"/>
      <c r="E1145" s="78"/>
      <c r="F1145" s="78"/>
      <c r="G1145" s="79"/>
      <c r="H1145" s="79"/>
      <c r="I1145" s="80"/>
      <c r="J1145" s="79"/>
      <c r="K1145" s="77"/>
      <c r="L1145" s="84" t="s">
        <v>287</v>
      </c>
      <c r="M1145" s="77"/>
      <c r="N1145" s="77"/>
      <c r="O1145" s="77"/>
      <c r="P1145" s="77"/>
      <c r="Q1145" s="78"/>
      <c r="R1145" s="78"/>
      <c r="S1145" s="82"/>
      <c r="T1145" s="78"/>
      <c r="U1145" s="83"/>
    </row>
    <row r="1146" spans="1:21" ht="13.9" customHeight="1">
      <c r="A1146" s="76">
        <v>7413262</v>
      </c>
      <c r="B1146" s="77" t="s">
        <v>2078</v>
      </c>
      <c r="C1146" s="78"/>
      <c r="D1146" s="79"/>
      <c r="E1146" s="78"/>
      <c r="F1146" s="78"/>
      <c r="G1146" s="79"/>
      <c r="H1146" s="79"/>
      <c r="I1146" s="80"/>
      <c r="J1146" s="79"/>
      <c r="K1146" s="77"/>
      <c r="L1146" s="81" t="s">
        <v>287</v>
      </c>
      <c r="M1146" s="77"/>
      <c r="N1146" s="77"/>
      <c r="O1146" s="77"/>
      <c r="P1146" s="77"/>
      <c r="Q1146" s="78"/>
      <c r="R1146" s="78"/>
      <c r="S1146" s="82"/>
      <c r="T1146" s="78"/>
      <c r="U1146" s="83"/>
    </row>
    <row r="1147" spans="1:21" ht="13.9" customHeight="1">
      <c r="A1147" s="76">
        <v>7414935</v>
      </c>
      <c r="B1147" s="77" t="s">
        <v>2079</v>
      </c>
      <c r="C1147" s="78"/>
      <c r="D1147" s="79"/>
      <c r="E1147" s="78"/>
      <c r="F1147" s="78"/>
      <c r="G1147" s="79"/>
      <c r="H1147" s="79"/>
      <c r="I1147" s="80"/>
      <c r="J1147" s="79"/>
      <c r="K1147" s="77"/>
      <c r="L1147" s="84" t="s">
        <v>287</v>
      </c>
      <c r="M1147" s="77"/>
      <c r="N1147" s="77"/>
      <c r="O1147" s="77"/>
      <c r="P1147" s="77"/>
      <c r="Q1147" s="78"/>
      <c r="R1147" s="78"/>
      <c r="S1147" s="82"/>
      <c r="T1147" s="78"/>
      <c r="U1147" s="83"/>
    </row>
    <row r="1148" spans="1:21" ht="13.9" customHeight="1">
      <c r="A1148" s="76">
        <v>7449259</v>
      </c>
      <c r="B1148" s="77" t="s">
        <v>2080</v>
      </c>
      <c r="C1148" s="78"/>
      <c r="D1148" s="79"/>
      <c r="E1148" s="78"/>
      <c r="F1148" s="78"/>
      <c r="G1148" s="79"/>
      <c r="H1148" s="79"/>
      <c r="I1148" s="80"/>
      <c r="J1148" s="79"/>
      <c r="K1148" s="77"/>
      <c r="L1148" s="84" t="s">
        <v>287</v>
      </c>
      <c r="M1148" s="77"/>
      <c r="N1148" s="77"/>
      <c r="O1148" s="77"/>
      <c r="P1148" s="77"/>
      <c r="Q1148" s="78"/>
      <c r="R1148" s="78"/>
      <c r="S1148" s="82"/>
      <c r="T1148" s="78"/>
      <c r="U1148" s="83"/>
    </row>
    <row r="1149" spans="1:21" ht="13.9" customHeight="1">
      <c r="A1149" s="76">
        <v>7472579</v>
      </c>
      <c r="B1149" s="77" t="s">
        <v>2081</v>
      </c>
      <c r="C1149" s="78"/>
      <c r="D1149" s="79"/>
      <c r="E1149" s="78"/>
      <c r="F1149" s="78"/>
      <c r="G1149" s="79"/>
      <c r="H1149" s="79"/>
      <c r="I1149" s="80"/>
      <c r="J1149" s="79"/>
      <c r="K1149" s="77"/>
      <c r="L1149" s="84" t="s">
        <v>285</v>
      </c>
      <c r="M1149" s="77"/>
      <c r="N1149" s="77"/>
      <c r="O1149" s="77"/>
      <c r="P1149" s="77"/>
      <c r="Q1149" s="78"/>
      <c r="R1149" s="78"/>
      <c r="S1149" s="82"/>
      <c r="T1149" s="78"/>
      <c r="U1149" s="83"/>
    </row>
    <row r="1150" spans="1:21" ht="13.9" customHeight="1">
      <c r="A1150" s="76">
        <v>7482442</v>
      </c>
      <c r="B1150" s="77" t="s">
        <v>2082</v>
      </c>
      <c r="C1150" s="78"/>
      <c r="D1150" s="79"/>
      <c r="E1150" s="78"/>
      <c r="F1150" s="78"/>
      <c r="G1150" s="79"/>
      <c r="H1150" s="79"/>
      <c r="I1150" s="80"/>
      <c r="J1150" s="79"/>
      <c r="K1150" s="77"/>
      <c r="L1150" s="84" t="s">
        <v>287</v>
      </c>
      <c r="M1150" s="77"/>
      <c r="N1150" s="77"/>
      <c r="O1150" s="77"/>
      <c r="P1150" s="77"/>
      <c r="Q1150" s="78"/>
      <c r="R1150" s="78"/>
      <c r="S1150" s="82"/>
      <c r="T1150" s="78"/>
      <c r="U1150" s="83"/>
    </row>
    <row r="1151" spans="1:21" ht="13.9" customHeight="1">
      <c r="A1151" s="76">
        <v>7483317</v>
      </c>
      <c r="B1151" s="77" t="s">
        <v>2083</v>
      </c>
      <c r="C1151" s="78"/>
      <c r="D1151" s="79"/>
      <c r="E1151" s="78"/>
      <c r="F1151" s="78"/>
      <c r="G1151" s="79"/>
      <c r="H1151" s="79"/>
      <c r="I1151" s="80"/>
      <c r="J1151" s="79"/>
      <c r="K1151" s="77"/>
      <c r="L1151" s="84" t="s">
        <v>285</v>
      </c>
      <c r="M1151" s="77"/>
      <c r="N1151" s="77"/>
      <c r="O1151" s="77"/>
      <c r="P1151" s="77"/>
      <c r="Q1151" s="78"/>
      <c r="R1151" s="78"/>
      <c r="S1151" s="82"/>
      <c r="T1151" s="78"/>
      <c r="U1151" s="83"/>
    </row>
    <row r="1152" spans="1:21" ht="13.9" customHeight="1">
      <c r="A1152" s="76">
        <v>7487053</v>
      </c>
      <c r="B1152" s="77" t="s">
        <v>2084</v>
      </c>
      <c r="C1152" s="78"/>
      <c r="D1152" s="79"/>
      <c r="E1152" s="78"/>
      <c r="F1152" s="78"/>
      <c r="G1152" s="79"/>
      <c r="H1152" s="79"/>
      <c r="I1152" s="80"/>
      <c r="J1152" s="79"/>
      <c r="K1152" s="77"/>
      <c r="L1152" s="84" t="s">
        <v>9352</v>
      </c>
      <c r="M1152" s="77"/>
      <c r="N1152" s="77"/>
      <c r="O1152" s="77"/>
      <c r="P1152" s="77"/>
      <c r="Q1152" s="78"/>
      <c r="R1152" s="78"/>
      <c r="S1152" s="82"/>
      <c r="T1152" s="78"/>
      <c r="U1152" s="83"/>
    </row>
    <row r="1153" spans="1:21" ht="13.9" customHeight="1">
      <c r="A1153" s="76">
        <v>7487061</v>
      </c>
      <c r="B1153" s="77" t="s">
        <v>2085</v>
      </c>
      <c r="C1153" s="78"/>
      <c r="D1153" s="79"/>
      <c r="E1153" s="78"/>
      <c r="F1153" s="78"/>
      <c r="G1153" s="79"/>
      <c r="H1153" s="79"/>
      <c r="I1153" s="80"/>
      <c r="J1153" s="79"/>
      <c r="K1153" s="77"/>
      <c r="L1153" s="84" t="s">
        <v>9274</v>
      </c>
      <c r="M1153" s="77"/>
      <c r="N1153" s="77"/>
      <c r="O1153" s="77"/>
      <c r="P1153" s="77"/>
      <c r="Q1153" s="78"/>
      <c r="R1153" s="78"/>
      <c r="S1153" s="82"/>
      <c r="T1153" s="78"/>
      <c r="U1153" s="83"/>
    </row>
    <row r="1154" spans="1:21" ht="13.9" customHeight="1">
      <c r="A1154" s="76">
        <v>7487088</v>
      </c>
      <c r="B1154" s="77" t="s">
        <v>2086</v>
      </c>
      <c r="C1154" s="78"/>
      <c r="D1154" s="79"/>
      <c r="E1154" s="78"/>
      <c r="F1154" s="78"/>
      <c r="G1154" s="79"/>
      <c r="H1154" s="79"/>
      <c r="I1154" s="80"/>
      <c r="J1154" s="79"/>
      <c r="K1154" s="77"/>
      <c r="L1154" s="84" t="s">
        <v>362</v>
      </c>
      <c r="M1154" s="77"/>
      <c r="N1154" s="77"/>
      <c r="O1154" s="77"/>
      <c r="P1154" s="77"/>
      <c r="Q1154" s="78"/>
      <c r="R1154" s="78"/>
      <c r="S1154" s="82"/>
      <c r="T1154" s="78"/>
      <c r="U1154" s="83"/>
    </row>
    <row r="1155" spans="1:21" ht="13.9" customHeight="1">
      <c r="A1155" s="76">
        <v>7487096</v>
      </c>
      <c r="B1155" s="77" t="s">
        <v>2087</v>
      </c>
      <c r="C1155" s="78"/>
      <c r="D1155" s="79"/>
      <c r="E1155" s="78"/>
      <c r="F1155" s="78"/>
      <c r="G1155" s="79"/>
      <c r="H1155" s="79"/>
      <c r="I1155" s="80"/>
      <c r="J1155" s="79"/>
      <c r="K1155" s="77"/>
      <c r="L1155" s="84" t="s">
        <v>270</v>
      </c>
      <c r="M1155" s="77"/>
      <c r="N1155" s="77"/>
      <c r="O1155" s="77"/>
      <c r="P1155" s="77"/>
      <c r="Q1155" s="78"/>
      <c r="R1155" s="78"/>
      <c r="S1155" s="82"/>
      <c r="T1155" s="78"/>
      <c r="U1155" s="83"/>
    </row>
    <row r="1156" spans="1:21" ht="13.9" customHeight="1">
      <c r="A1156" s="76">
        <v>7487118</v>
      </c>
      <c r="B1156" s="77" t="s">
        <v>2088</v>
      </c>
      <c r="C1156" s="78"/>
      <c r="D1156" s="79"/>
      <c r="E1156" s="78"/>
      <c r="F1156" s="78"/>
      <c r="G1156" s="79"/>
      <c r="H1156" s="79"/>
      <c r="I1156" s="80"/>
      <c r="J1156" s="79"/>
      <c r="K1156" s="77"/>
      <c r="L1156" s="81" t="s">
        <v>364</v>
      </c>
      <c r="M1156" s="77"/>
      <c r="N1156" s="77"/>
      <c r="O1156" s="77"/>
      <c r="P1156" s="77"/>
      <c r="Q1156" s="78"/>
      <c r="R1156" s="78"/>
      <c r="S1156" s="82"/>
      <c r="T1156" s="78"/>
      <c r="U1156" s="83"/>
    </row>
    <row r="1157" spans="1:21" ht="13.9" customHeight="1">
      <c r="A1157" s="76">
        <v>7487134</v>
      </c>
      <c r="B1157" s="77" t="s">
        <v>2089</v>
      </c>
      <c r="C1157" s="78"/>
      <c r="D1157" s="79"/>
      <c r="E1157" s="78"/>
      <c r="F1157" s="78"/>
      <c r="G1157" s="79"/>
      <c r="H1157" s="79"/>
      <c r="I1157" s="80"/>
      <c r="J1157" s="79"/>
      <c r="K1157" s="77"/>
      <c r="L1157" s="81" t="s">
        <v>315</v>
      </c>
      <c r="M1157" s="77"/>
      <c r="N1157" s="77"/>
      <c r="O1157" s="77"/>
      <c r="P1157" s="77"/>
      <c r="Q1157" s="78"/>
      <c r="R1157" s="78"/>
      <c r="S1157" s="82"/>
      <c r="T1157" s="78"/>
      <c r="U1157" s="83"/>
    </row>
    <row r="1158" spans="1:21" ht="13.9" customHeight="1">
      <c r="A1158" s="76">
        <v>7487142</v>
      </c>
      <c r="B1158" s="77" t="s">
        <v>2090</v>
      </c>
      <c r="C1158" s="78"/>
      <c r="D1158" s="79"/>
      <c r="E1158" s="78"/>
      <c r="F1158" s="78"/>
      <c r="G1158" s="79"/>
      <c r="H1158" s="79"/>
      <c r="I1158" s="80"/>
      <c r="J1158" s="79"/>
      <c r="K1158" s="77"/>
      <c r="L1158" s="81" t="s">
        <v>287</v>
      </c>
      <c r="M1158" s="77"/>
      <c r="N1158" s="77"/>
      <c r="O1158" s="77"/>
      <c r="P1158" s="77"/>
      <c r="Q1158" s="78"/>
      <c r="R1158" s="78"/>
      <c r="S1158" s="82"/>
      <c r="T1158" s="78"/>
      <c r="U1158" s="83"/>
    </row>
    <row r="1159" spans="1:21" ht="13.9" customHeight="1">
      <c r="A1159" s="76">
        <v>7487193</v>
      </c>
      <c r="B1159" s="77" t="s">
        <v>2091</v>
      </c>
      <c r="C1159" s="78"/>
      <c r="D1159" s="79"/>
      <c r="E1159" s="78"/>
      <c r="F1159" s="78"/>
      <c r="G1159" s="79"/>
      <c r="H1159" s="79"/>
      <c r="I1159" s="80"/>
      <c r="J1159" s="79"/>
      <c r="K1159" s="77"/>
      <c r="L1159" s="81" t="s">
        <v>287</v>
      </c>
      <c r="M1159" s="77"/>
      <c r="N1159" s="77"/>
      <c r="O1159" s="77"/>
      <c r="P1159" s="77"/>
      <c r="Q1159" s="78"/>
      <c r="R1159" s="78"/>
      <c r="S1159" s="82"/>
      <c r="T1159" s="78"/>
      <c r="U1159" s="83"/>
    </row>
    <row r="1160" spans="1:21" ht="13.9" customHeight="1">
      <c r="A1160" s="76">
        <v>7487258</v>
      </c>
      <c r="B1160" s="77" t="s">
        <v>2092</v>
      </c>
      <c r="C1160" s="78"/>
      <c r="D1160" s="79"/>
      <c r="E1160" s="78"/>
      <c r="F1160" s="78"/>
      <c r="G1160" s="79"/>
      <c r="H1160" s="79"/>
      <c r="I1160" s="80"/>
      <c r="J1160" s="79"/>
      <c r="K1160" s="77"/>
      <c r="L1160" s="84" t="s">
        <v>315</v>
      </c>
      <c r="M1160" s="77"/>
      <c r="N1160" s="77"/>
      <c r="O1160" s="77"/>
      <c r="P1160" s="77"/>
      <c r="Q1160" s="78"/>
      <c r="R1160" s="78"/>
      <c r="S1160" s="82"/>
      <c r="T1160" s="78"/>
      <c r="U1160" s="83"/>
    </row>
    <row r="1161" spans="1:21" ht="13.9" customHeight="1">
      <c r="A1161" s="76">
        <v>7487266</v>
      </c>
      <c r="B1161" s="85" t="s">
        <v>2093</v>
      </c>
      <c r="C1161" s="78"/>
      <c r="D1161" s="79"/>
      <c r="E1161" s="78"/>
      <c r="F1161" s="78"/>
      <c r="G1161" s="86"/>
      <c r="H1161" s="79"/>
      <c r="I1161" s="79"/>
      <c r="J1161" s="78"/>
      <c r="K1161" s="77"/>
      <c r="L1161" s="84" t="s">
        <v>9316</v>
      </c>
      <c r="M1161" s="77"/>
      <c r="N1161" s="77"/>
      <c r="O1161" s="87"/>
      <c r="P1161" s="78"/>
      <c r="Q1161" s="78"/>
      <c r="R1161" s="78"/>
      <c r="S1161" s="82"/>
      <c r="T1161" s="78"/>
      <c r="U1161" s="83"/>
    </row>
    <row r="1162" spans="1:21" ht="13.9" customHeight="1">
      <c r="A1162" s="76">
        <v>7487282</v>
      </c>
      <c r="B1162" s="77" t="s">
        <v>2094</v>
      </c>
      <c r="C1162" s="78"/>
      <c r="D1162" s="79"/>
      <c r="E1162" s="78"/>
      <c r="F1162" s="78"/>
      <c r="G1162" s="79"/>
      <c r="H1162" s="79"/>
      <c r="I1162" s="80"/>
      <c r="J1162" s="79"/>
      <c r="K1162" s="77"/>
      <c r="L1162" s="84" t="s">
        <v>368</v>
      </c>
      <c r="M1162" s="77"/>
      <c r="N1162" s="77"/>
      <c r="O1162" s="77"/>
      <c r="P1162" s="77"/>
      <c r="Q1162" s="78"/>
      <c r="R1162" s="78"/>
      <c r="S1162" s="82"/>
      <c r="T1162" s="78"/>
      <c r="U1162" s="83"/>
    </row>
    <row r="1163" spans="1:21" ht="13.9" customHeight="1">
      <c r="A1163" s="76">
        <v>7487304</v>
      </c>
      <c r="B1163" s="77" t="s">
        <v>2095</v>
      </c>
      <c r="C1163" s="78"/>
      <c r="D1163" s="79"/>
      <c r="E1163" s="78"/>
      <c r="F1163" s="78"/>
      <c r="G1163" s="79"/>
      <c r="H1163" s="79"/>
      <c r="I1163" s="80"/>
      <c r="J1163" s="79"/>
      <c r="K1163" s="77"/>
      <c r="L1163" s="81" t="s">
        <v>368</v>
      </c>
      <c r="M1163" s="77"/>
      <c r="N1163" s="77"/>
      <c r="O1163" s="77"/>
      <c r="P1163" s="77"/>
      <c r="Q1163" s="78"/>
      <c r="R1163" s="78"/>
      <c r="S1163" s="82"/>
      <c r="T1163" s="78"/>
      <c r="U1163" s="83"/>
    </row>
    <row r="1164" spans="1:21" ht="13.9" customHeight="1">
      <c r="A1164" s="76">
        <v>7487312</v>
      </c>
      <c r="B1164" s="77" t="s">
        <v>2096</v>
      </c>
      <c r="C1164" s="78"/>
      <c r="D1164" s="79"/>
      <c r="E1164" s="78"/>
      <c r="F1164" s="78"/>
      <c r="G1164" s="79"/>
      <c r="H1164" s="79"/>
      <c r="I1164" s="80"/>
      <c r="J1164" s="79"/>
      <c r="K1164" s="77"/>
      <c r="L1164" s="84" t="s">
        <v>298</v>
      </c>
      <c r="M1164" s="77"/>
      <c r="N1164" s="77"/>
      <c r="O1164" s="77"/>
      <c r="P1164" s="77"/>
      <c r="Q1164" s="78"/>
      <c r="R1164" s="78"/>
      <c r="S1164" s="82"/>
      <c r="T1164" s="78"/>
      <c r="U1164" s="83"/>
    </row>
    <row r="1165" spans="1:21" ht="13.9" customHeight="1">
      <c r="A1165" s="76">
        <v>7487339</v>
      </c>
      <c r="B1165" s="77" t="s">
        <v>2097</v>
      </c>
      <c r="C1165" s="78"/>
      <c r="D1165" s="79"/>
      <c r="E1165" s="78"/>
      <c r="F1165" s="78"/>
      <c r="G1165" s="79"/>
      <c r="H1165" s="79"/>
      <c r="I1165" s="80"/>
      <c r="J1165" s="79"/>
      <c r="K1165" s="77"/>
      <c r="L1165" s="84" t="s">
        <v>16</v>
      </c>
      <c r="M1165" s="77"/>
      <c r="N1165" s="77"/>
      <c r="O1165" s="77"/>
      <c r="P1165" s="77"/>
      <c r="Q1165" s="78"/>
      <c r="R1165" s="78"/>
      <c r="S1165" s="82"/>
      <c r="T1165" s="78"/>
      <c r="U1165" s="83"/>
    </row>
    <row r="1166" spans="1:21" ht="13.9" customHeight="1">
      <c r="A1166" s="76">
        <v>7487347</v>
      </c>
      <c r="B1166" s="77" t="s">
        <v>2098</v>
      </c>
      <c r="C1166" s="78"/>
      <c r="D1166" s="79"/>
      <c r="E1166" s="78"/>
      <c r="F1166" s="78"/>
      <c r="G1166" s="79"/>
      <c r="H1166" s="79"/>
      <c r="I1166" s="80"/>
      <c r="J1166" s="79"/>
      <c r="K1166" s="77"/>
      <c r="L1166" s="84" t="s">
        <v>368</v>
      </c>
      <c r="M1166" s="77"/>
      <c r="N1166" s="77"/>
      <c r="O1166" s="77"/>
      <c r="P1166" s="77"/>
      <c r="Q1166" s="78"/>
      <c r="R1166" s="78"/>
      <c r="S1166" s="82"/>
      <c r="T1166" s="78"/>
      <c r="U1166" s="83"/>
    </row>
    <row r="1167" spans="1:21" ht="13.9" customHeight="1">
      <c r="A1167" s="76">
        <v>7487355</v>
      </c>
      <c r="B1167" s="77" t="s">
        <v>2099</v>
      </c>
      <c r="C1167" s="78"/>
      <c r="D1167" s="79"/>
      <c r="E1167" s="78"/>
      <c r="F1167" s="78"/>
      <c r="G1167" s="79"/>
      <c r="H1167" s="79"/>
      <c r="I1167" s="80"/>
      <c r="J1167" s="79"/>
      <c r="K1167" s="77"/>
      <c r="L1167" s="84" t="s">
        <v>287</v>
      </c>
      <c r="M1167" s="77"/>
      <c r="N1167" s="77"/>
      <c r="O1167" s="77"/>
      <c r="P1167" s="77"/>
      <c r="Q1167" s="78"/>
      <c r="R1167" s="78"/>
      <c r="S1167" s="82"/>
      <c r="T1167" s="78"/>
      <c r="U1167" s="83"/>
    </row>
    <row r="1168" spans="1:21" ht="13.9" customHeight="1">
      <c r="A1168" s="76">
        <v>7487371</v>
      </c>
      <c r="B1168" s="77" t="s">
        <v>2100</v>
      </c>
      <c r="C1168" s="78"/>
      <c r="D1168" s="79"/>
      <c r="E1168" s="78"/>
      <c r="F1168" s="78"/>
      <c r="G1168" s="79"/>
      <c r="H1168" s="79"/>
      <c r="I1168" s="80"/>
      <c r="J1168" s="79"/>
      <c r="K1168" s="77"/>
      <c r="L1168" s="84" t="s">
        <v>315</v>
      </c>
      <c r="M1168" s="77"/>
      <c r="N1168" s="77"/>
      <c r="O1168" s="77"/>
      <c r="P1168" s="77"/>
      <c r="Q1168" s="78"/>
      <c r="R1168" s="78"/>
      <c r="S1168" s="82"/>
      <c r="T1168" s="78"/>
      <c r="U1168" s="83"/>
    </row>
    <row r="1169" spans="1:21" ht="13.9" customHeight="1">
      <c r="A1169" s="76">
        <v>7487452</v>
      </c>
      <c r="B1169" s="77" t="s">
        <v>2101</v>
      </c>
      <c r="C1169" s="78"/>
      <c r="D1169" s="79"/>
      <c r="E1169" s="78"/>
      <c r="F1169" s="78"/>
      <c r="G1169" s="79"/>
      <c r="H1169" s="79"/>
      <c r="I1169" s="80"/>
      <c r="J1169" s="79"/>
      <c r="K1169" s="77"/>
      <c r="L1169" s="81" t="s">
        <v>362</v>
      </c>
      <c r="M1169" s="77"/>
      <c r="N1169" s="77"/>
      <c r="O1169" s="77"/>
      <c r="P1169" s="77"/>
      <c r="Q1169" s="78"/>
      <c r="R1169" s="78"/>
      <c r="S1169" s="82"/>
      <c r="T1169" s="78"/>
      <c r="U1169" s="83"/>
    </row>
    <row r="1170" spans="1:21" ht="13.9" customHeight="1">
      <c r="A1170" s="76">
        <v>7487479</v>
      </c>
      <c r="B1170" s="77" t="s">
        <v>2102</v>
      </c>
      <c r="C1170" s="78"/>
      <c r="D1170" s="79"/>
      <c r="E1170" s="78"/>
      <c r="F1170" s="78"/>
      <c r="G1170" s="79"/>
      <c r="H1170" s="79"/>
      <c r="I1170" s="80"/>
      <c r="J1170" s="79"/>
      <c r="K1170" s="77"/>
      <c r="L1170" s="84" t="s">
        <v>362</v>
      </c>
      <c r="M1170" s="77"/>
      <c r="N1170" s="77"/>
      <c r="O1170" s="77"/>
      <c r="P1170" s="77"/>
      <c r="Q1170" s="78"/>
      <c r="R1170" s="78"/>
      <c r="S1170" s="82"/>
      <c r="T1170" s="78"/>
      <c r="U1170" s="83"/>
    </row>
    <row r="1171" spans="1:21" ht="13.9" customHeight="1">
      <c r="A1171" s="76">
        <v>7487509</v>
      </c>
      <c r="B1171" s="77" t="s">
        <v>2103</v>
      </c>
      <c r="C1171" s="78"/>
      <c r="D1171" s="79"/>
      <c r="E1171" s="78"/>
      <c r="F1171" s="78"/>
      <c r="G1171" s="79"/>
      <c r="H1171" s="79"/>
      <c r="I1171" s="80"/>
      <c r="J1171" s="79"/>
      <c r="K1171" s="77"/>
      <c r="L1171" s="81" t="s">
        <v>388</v>
      </c>
      <c r="M1171" s="77"/>
      <c r="N1171" s="77"/>
      <c r="O1171" s="77"/>
      <c r="P1171" s="77"/>
      <c r="Q1171" s="78"/>
      <c r="R1171" s="78"/>
      <c r="S1171" s="82"/>
      <c r="T1171" s="78"/>
      <c r="U1171" s="83"/>
    </row>
    <row r="1172" spans="1:21" ht="13.9" customHeight="1">
      <c r="A1172" s="76">
        <v>7487584</v>
      </c>
      <c r="B1172" s="77" t="s">
        <v>2104</v>
      </c>
      <c r="C1172" s="78"/>
      <c r="D1172" s="79"/>
      <c r="E1172" s="78"/>
      <c r="F1172" s="78"/>
      <c r="G1172" s="79"/>
      <c r="H1172" s="79"/>
      <c r="I1172" s="80"/>
      <c r="J1172" s="79"/>
      <c r="K1172" s="77"/>
      <c r="L1172" s="81" t="s">
        <v>362</v>
      </c>
      <c r="M1172" s="77"/>
      <c r="N1172" s="77"/>
      <c r="O1172" s="77"/>
      <c r="P1172" s="77"/>
      <c r="Q1172" s="78"/>
      <c r="R1172" s="78"/>
      <c r="S1172" s="82"/>
      <c r="T1172" s="78"/>
      <c r="U1172" s="83"/>
    </row>
    <row r="1173" spans="1:21" ht="13.9" customHeight="1">
      <c r="A1173" s="76">
        <v>7487681</v>
      </c>
      <c r="B1173" s="77" t="s">
        <v>2105</v>
      </c>
      <c r="C1173" s="78"/>
      <c r="D1173" s="79"/>
      <c r="E1173" s="78"/>
      <c r="F1173" s="78"/>
      <c r="G1173" s="79"/>
      <c r="H1173" s="79"/>
      <c r="I1173" s="80"/>
      <c r="J1173" s="79"/>
      <c r="K1173" s="77"/>
      <c r="L1173" s="81" t="s">
        <v>9265</v>
      </c>
      <c r="M1173" s="77"/>
      <c r="N1173" s="77"/>
      <c r="O1173" s="77"/>
      <c r="P1173" s="77"/>
      <c r="Q1173" s="78"/>
      <c r="R1173" s="78"/>
      <c r="S1173" s="82"/>
      <c r="T1173" s="78"/>
      <c r="U1173" s="83"/>
    </row>
    <row r="1174" spans="1:21" ht="13.9" customHeight="1">
      <c r="A1174" s="76">
        <v>7487851</v>
      </c>
      <c r="B1174" s="77" t="s">
        <v>2106</v>
      </c>
      <c r="C1174" s="78"/>
      <c r="D1174" s="79"/>
      <c r="E1174" s="78"/>
      <c r="F1174" s="78"/>
      <c r="G1174" s="79"/>
      <c r="H1174" s="79"/>
      <c r="I1174" s="80"/>
      <c r="J1174" s="79"/>
      <c r="K1174" s="77"/>
      <c r="L1174" s="84" t="s">
        <v>283</v>
      </c>
      <c r="M1174" s="77"/>
      <c r="N1174" s="77"/>
      <c r="O1174" s="77"/>
      <c r="P1174" s="77"/>
      <c r="Q1174" s="78"/>
      <c r="R1174" s="78"/>
      <c r="S1174" s="82"/>
      <c r="T1174" s="78"/>
      <c r="U1174" s="83"/>
    </row>
    <row r="1175" spans="1:21" ht="13.9" customHeight="1">
      <c r="A1175" s="76">
        <v>7488009</v>
      </c>
      <c r="B1175" s="77" t="s">
        <v>2107</v>
      </c>
      <c r="C1175" s="78"/>
      <c r="D1175" s="79"/>
      <c r="E1175" s="78"/>
      <c r="F1175" s="78"/>
      <c r="G1175" s="79"/>
      <c r="H1175" s="79"/>
      <c r="I1175" s="80"/>
      <c r="J1175" s="79"/>
      <c r="K1175" s="77"/>
      <c r="L1175" s="84" t="s">
        <v>315</v>
      </c>
      <c r="M1175" s="77"/>
      <c r="N1175" s="77"/>
      <c r="O1175" s="77"/>
      <c r="P1175" s="77"/>
      <c r="Q1175" s="78"/>
      <c r="R1175" s="78"/>
      <c r="S1175" s="82"/>
      <c r="T1175" s="78"/>
      <c r="U1175" s="83"/>
    </row>
    <row r="1176" spans="1:21" ht="13.9" customHeight="1">
      <c r="A1176" s="76">
        <v>7488033</v>
      </c>
      <c r="B1176" s="77" t="s">
        <v>2108</v>
      </c>
      <c r="C1176" s="78"/>
      <c r="D1176" s="79"/>
      <c r="E1176" s="78"/>
      <c r="F1176" s="78"/>
      <c r="G1176" s="79"/>
      <c r="H1176" s="79"/>
      <c r="I1176" s="80"/>
      <c r="J1176" s="79"/>
      <c r="K1176" s="77"/>
      <c r="L1176" s="81" t="s">
        <v>374</v>
      </c>
      <c r="M1176" s="77"/>
      <c r="N1176" s="77"/>
      <c r="O1176" s="77"/>
      <c r="P1176" s="77"/>
      <c r="Q1176" s="78"/>
      <c r="R1176" s="78"/>
      <c r="S1176" s="82"/>
      <c r="T1176" s="78"/>
      <c r="U1176" s="83"/>
    </row>
    <row r="1177" spans="1:21" ht="13.9" customHeight="1">
      <c r="A1177" s="76">
        <v>7488068</v>
      </c>
      <c r="B1177" s="77" t="s">
        <v>2109</v>
      </c>
      <c r="C1177" s="78"/>
      <c r="D1177" s="79"/>
      <c r="E1177" s="78"/>
      <c r="F1177" s="78"/>
      <c r="G1177" s="79"/>
      <c r="H1177" s="79"/>
      <c r="I1177" s="80"/>
      <c r="J1177" s="79"/>
      <c r="K1177" s="77"/>
      <c r="L1177" s="81" t="s">
        <v>355</v>
      </c>
      <c r="M1177" s="77"/>
      <c r="N1177" s="77"/>
      <c r="O1177" s="77"/>
      <c r="P1177" s="77"/>
      <c r="Q1177" s="78"/>
      <c r="R1177" s="78"/>
      <c r="S1177" s="82"/>
      <c r="T1177" s="78"/>
      <c r="U1177" s="83"/>
    </row>
    <row r="1178" spans="1:21" ht="13.9" customHeight="1">
      <c r="A1178" s="76">
        <v>7488084</v>
      </c>
      <c r="B1178" s="77" t="s">
        <v>2110</v>
      </c>
      <c r="C1178" s="78"/>
      <c r="D1178" s="79"/>
      <c r="E1178" s="78"/>
      <c r="F1178" s="78"/>
      <c r="G1178" s="79"/>
      <c r="H1178" s="79"/>
      <c r="I1178" s="80"/>
      <c r="J1178" s="79"/>
      <c r="K1178" s="77"/>
      <c r="L1178" s="81" t="s">
        <v>296</v>
      </c>
      <c r="M1178" s="77"/>
      <c r="N1178" s="77"/>
      <c r="O1178" s="77"/>
      <c r="P1178" s="77"/>
      <c r="Q1178" s="78"/>
      <c r="R1178" s="78"/>
      <c r="S1178" s="82"/>
      <c r="T1178" s="78"/>
      <c r="U1178" s="83"/>
    </row>
    <row r="1179" spans="1:21" ht="13.9" customHeight="1">
      <c r="A1179" s="76">
        <v>7488106</v>
      </c>
      <c r="B1179" s="77" t="s">
        <v>2111</v>
      </c>
      <c r="C1179" s="78"/>
      <c r="D1179" s="79"/>
      <c r="E1179" s="78"/>
      <c r="F1179" s="78"/>
      <c r="G1179" s="79"/>
      <c r="H1179" s="79"/>
      <c r="I1179" s="80"/>
      <c r="J1179" s="79"/>
      <c r="K1179" s="77"/>
      <c r="L1179" s="81" t="s">
        <v>296</v>
      </c>
      <c r="M1179" s="77"/>
      <c r="N1179" s="77"/>
      <c r="O1179" s="77"/>
      <c r="P1179" s="77"/>
      <c r="Q1179" s="78"/>
      <c r="R1179" s="78"/>
      <c r="S1179" s="82"/>
      <c r="T1179" s="78"/>
      <c r="U1179" s="83"/>
    </row>
    <row r="1180" spans="1:21" ht="13.9" customHeight="1">
      <c r="A1180" s="76">
        <v>7488165</v>
      </c>
      <c r="B1180" s="77" t="s">
        <v>2112</v>
      </c>
      <c r="C1180" s="78"/>
      <c r="D1180" s="79"/>
      <c r="E1180" s="78"/>
      <c r="F1180" s="78"/>
      <c r="G1180" s="79"/>
      <c r="H1180" s="79"/>
      <c r="I1180" s="80"/>
      <c r="J1180" s="79"/>
      <c r="K1180" s="77"/>
      <c r="L1180" s="84" t="s">
        <v>315</v>
      </c>
      <c r="M1180" s="77"/>
      <c r="N1180" s="77"/>
      <c r="O1180" s="77"/>
      <c r="P1180" s="77"/>
      <c r="Q1180" s="78"/>
      <c r="R1180" s="78"/>
      <c r="S1180" s="82"/>
      <c r="T1180" s="78"/>
      <c r="U1180" s="83"/>
    </row>
    <row r="1181" spans="1:21" ht="13.9" customHeight="1">
      <c r="A1181" s="76">
        <v>7488262</v>
      </c>
      <c r="B1181" s="85" t="s">
        <v>2113</v>
      </c>
      <c r="C1181" s="78"/>
      <c r="D1181" s="79"/>
      <c r="E1181" s="78"/>
      <c r="F1181" s="78"/>
      <c r="G1181" s="86"/>
      <c r="H1181" s="79"/>
      <c r="I1181" s="79"/>
      <c r="J1181" s="78"/>
      <c r="K1181" s="77"/>
      <c r="L1181" s="84" t="s">
        <v>9353</v>
      </c>
      <c r="M1181" s="77"/>
      <c r="N1181" s="77"/>
      <c r="O1181" s="87"/>
      <c r="P1181" s="78"/>
      <c r="Q1181" s="78"/>
      <c r="R1181" s="78"/>
      <c r="S1181" s="82"/>
      <c r="T1181" s="78"/>
      <c r="U1181" s="83"/>
    </row>
    <row r="1182" spans="1:21" ht="13.9" customHeight="1">
      <c r="A1182" s="76">
        <v>7488319</v>
      </c>
      <c r="B1182" s="77" t="s">
        <v>2114</v>
      </c>
      <c r="C1182" s="78"/>
      <c r="D1182" s="79"/>
      <c r="E1182" s="78"/>
      <c r="F1182" s="78"/>
      <c r="G1182" s="79"/>
      <c r="H1182" s="79"/>
      <c r="I1182" s="80"/>
      <c r="J1182" s="79"/>
      <c r="K1182" s="77"/>
      <c r="L1182" s="81" t="s">
        <v>9293</v>
      </c>
      <c r="M1182" s="77"/>
      <c r="N1182" s="77"/>
      <c r="O1182" s="77"/>
      <c r="P1182" s="77"/>
      <c r="Q1182" s="78"/>
      <c r="R1182" s="78"/>
      <c r="S1182" s="82"/>
      <c r="T1182" s="78"/>
      <c r="U1182" s="83"/>
    </row>
    <row r="1183" spans="1:21" ht="13.9" customHeight="1">
      <c r="A1183" s="76">
        <v>7488327</v>
      </c>
      <c r="B1183" s="77" t="s">
        <v>2115</v>
      </c>
      <c r="C1183" s="78"/>
      <c r="D1183" s="79"/>
      <c r="E1183" s="78"/>
      <c r="F1183" s="78"/>
      <c r="G1183" s="79"/>
      <c r="H1183" s="79"/>
      <c r="I1183" s="80"/>
      <c r="J1183" s="79"/>
      <c r="K1183" s="77"/>
      <c r="L1183" s="84" t="s">
        <v>9235</v>
      </c>
      <c r="M1183" s="77"/>
      <c r="N1183" s="77"/>
      <c r="O1183" s="77"/>
      <c r="P1183" s="77"/>
      <c r="Q1183" s="78"/>
      <c r="R1183" s="78"/>
      <c r="S1183" s="82"/>
      <c r="T1183" s="78"/>
      <c r="U1183" s="83"/>
    </row>
    <row r="1184" spans="1:21" ht="13.9" customHeight="1">
      <c r="A1184" s="76">
        <v>7488335</v>
      </c>
      <c r="B1184" s="77" t="s">
        <v>2116</v>
      </c>
      <c r="C1184" s="78"/>
      <c r="D1184" s="79"/>
      <c r="E1184" s="78"/>
      <c r="F1184" s="78"/>
      <c r="G1184" s="79"/>
      <c r="H1184" s="79"/>
      <c r="I1184" s="80"/>
      <c r="J1184" s="79"/>
      <c r="K1184" s="77"/>
      <c r="L1184" s="84" t="s">
        <v>101</v>
      </c>
      <c r="M1184" s="77"/>
      <c r="N1184" s="77"/>
      <c r="O1184" s="77"/>
      <c r="P1184" s="77"/>
      <c r="Q1184" s="78"/>
      <c r="R1184" s="78"/>
      <c r="S1184" s="82"/>
      <c r="T1184" s="78"/>
      <c r="U1184" s="83"/>
    </row>
    <row r="1185" spans="1:21" ht="13.9" customHeight="1">
      <c r="A1185" s="76">
        <v>7488386</v>
      </c>
      <c r="B1185" s="77" t="s">
        <v>2117</v>
      </c>
      <c r="C1185" s="78"/>
      <c r="D1185" s="79"/>
      <c r="E1185" s="78"/>
      <c r="F1185" s="78"/>
      <c r="G1185" s="79"/>
      <c r="H1185" s="79"/>
      <c r="I1185" s="80"/>
      <c r="J1185" s="79"/>
      <c r="K1185" s="77"/>
      <c r="L1185" s="84" t="s">
        <v>9238</v>
      </c>
      <c r="M1185" s="77"/>
      <c r="N1185" s="77"/>
      <c r="O1185" s="77"/>
      <c r="P1185" s="77"/>
      <c r="Q1185" s="78"/>
      <c r="R1185" s="78"/>
      <c r="S1185" s="82"/>
      <c r="T1185" s="78"/>
      <c r="U1185" s="83"/>
    </row>
    <row r="1186" spans="1:21" ht="13.9" customHeight="1">
      <c r="A1186" s="76">
        <v>7488394</v>
      </c>
      <c r="B1186" s="77" t="s">
        <v>2118</v>
      </c>
      <c r="C1186" s="78"/>
      <c r="D1186" s="79"/>
      <c r="E1186" s="78"/>
      <c r="F1186" s="78"/>
      <c r="G1186" s="79"/>
      <c r="H1186" s="79"/>
      <c r="I1186" s="80"/>
      <c r="J1186" s="79"/>
      <c r="K1186" s="77"/>
      <c r="L1186" s="84" t="s">
        <v>9238</v>
      </c>
      <c r="M1186" s="77"/>
      <c r="N1186" s="77"/>
      <c r="O1186" s="77"/>
      <c r="P1186" s="77"/>
      <c r="Q1186" s="78"/>
      <c r="R1186" s="78"/>
      <c r="S1186" s="82"/>
      <c r="T1186" s="78"/>
      <c r="U1186" s="83"/>
    </row>
    <row r="1187" spans="1:21" ht="13.9" customHeight="1">
      <c r="A1187" s="76">
        <v>7488459</v>
      </c>
      <c r="B1187" s="77" t="s">
        <v>2119</v>
      </c>
      <c r="C1187" s="78"/>
      <c r="D1187" s="79"/>
      <c r="E1187" s="78"/>
      <c r="F1187" s="78"/>
      <c r="G1187" s="79"/>
      <c r="H1187" s="79"/>
      <c r="I1187" s="80"/>
      <c r="J1187" s="79"/>
      <c r="K1187" s="77"/>
      <c r="L1187" s="84" t="s">
        <v>9329</v>
      </c>
      <c r="M1187" s="77"/>
      <c r="N1187" s="77"/>
      <c r="O1187" s="77"/>
      <c r="P1187" s="77"/>
      <c r="Q1187" s="78"/>
      <c r="R1187" s="78"/>
      <c r="S1187" s="82"/>
      <c r="T1187" s="78"/>
      <c r="U1187" s="83"/>
    </row>
    <row r="1188" spans="1:21" ht="13.9" customHeight="1">
      <c r="A1188" s="76">
        <v>7488467</v>
      </c>
      <c r="B1188" s="77" t="s">
        <v>2120</v>
      </c>
      <c r="C1188" s="78"/>
      <c r="D1188" s="79"/>
      <c r="E1188" s="78"/>
      <c r="F1188" s="78"/>
      <c r="G1188" s="79"/>
      <c r="H1188" s="79"/>
      <c r="I1188" s="80"/>
      <c r="J1188" s="79"/>
      <c r="K1188" s="77"/>
      <c r="L1188" s="84" t="s">
        <v>9343</v>
      </c>
      <c r="M1188" s="77"/>
      <c r="N1188" s="77"/>
      <c r="O1188" s="77"/>
      <c r="P1188" s="77"/>
      <c r="Q1188" s="78"/>
      <c r="R1188" s="78"/>
      <c r="S1188" s="82"/>
      <c r="T1188" s="78"/>
      <c r="U1188" s="83"/>
    </row>
    <row r="1189" spans="1:21" ht="13.9" customHeight="1">
      <c r="A1189" s="76">
        <v>7488491</v>
      </c>
      <c r="B1189" s="77" t="s">
        <v>2121</v>
      </c>
      <c r="C1189" s="78"/>
      <c r="D1189" s="79"/>
      <c r="E1189" s="78"/>
      <c r="F1189" s="78"/>
      <c r="G1189" s="79"/>
      <c r="H1189" s="79"/>
      <c r="I1189" s="80"/>
      <c r="J1189" s="79"/>
      <c r="K1189" s="77"/>
      <c r="L1189" s="84" t="s">
        <v>9354</v>
      </c>
      <c r="M1189" s="77"/>
      <c r="N1189" s="77"/>
      <c r="O1189" s="77"/>
      <c r="P1189" s="77"/>
      <c r="Q1189" s="78"/>
      <c r="R1189" s="78"/>
      <c r="S1189" s="82"/>
      <c r="T1189" s="78"/>
      <c r="U1189" s="83"/>
    </row>
    <row r="1190" spans="1:21" ht="13.9" customHeight="1">
      <c r="A1190" s="76">
        <v>7488505</v>
      </c>
      <c r="B1190" s="77" t="s">
        <v>2122</v>
      </c>
      <c r="C1190" s="78"/>
      <c r="D1190" s="79"/>
      <c r="E1190" s="78"/>
      <c r="F1190" s="78"/>
      <c r="G1190" s="79"/>
      <c r="H1190" s="79"/>
      <c r="I1190" s="80"/>
      <c r="J1190" s="79"/>
      <c r="K1190" s="77"/>
      <c r="L1190" s="84" t="s">
        <v>9304</v>
      </c>
      <c r="M1190" s="77"/>
      <c r="N1190" s="77"/>
      <c r="O1190" s="77"/>
      <c r="P1190" s="77"/>
      <c r="Q1190" s="78"/>
      <c r="R1190" s="78"/>
      <c r="S1190" s="82"/>
      <c r="T1190" s="78"/>
      <c r="U1190" s="83"/>
    </row>
    <row r="1191" spans="1:21" ht="13.9" customHeight="1">
      <c r="A1191" s="76">
        <v>7488548</v>
      </c>
      <c r="B1191" s="77" t="s">
        <v>2123</v>
      </c>
      <c r="C1191" s="78"/>
      <c r="D1191" s="79"/>
      <c r="E1191" s="78"/>
      <c r="F1191" s="78"/>
      <c r="G1191" s="79"/>
      <c r="H1191" s="79"/>
      <c r="I1191" s="80"/>
      <c r="J1191" s="79"/>
      <c r="K1191" s="77"/>
      <c r="L1191" s="81" t="s">
        <v>315</v>
      </c>
      <c r="M1191" s="77"/>
      <c r="N1191" s="77"/>
      <c r="O1191" s="77"/>
      <c r="P1191" s="77"/>
      <c r="Q1191" s="78"/>
      <c r="R1191" s="78"/>
      <c r="S1191" s="82"/>
      <c r="T1191" s="78"/>
      <c r="U1191" s="83"/>
    </row>
    <row r="1192" spans="1:21" ht="13.9" customHeight="1">
      <c r="A1192" s="76">
        <v>7488564</v>
      </c>
      <c r="B1192" s="77" t="s">
        <v>2124</v>
      </c>
      <c r="C1192" s="78"/>
      <c r="D1192" s="79"/>
      <c r="E1192" s="78"/>
      <c r="F1192" s="78"/>
      <c r="G1192" s="79"/>
      <c r="H1192" s="79"/>
      <c r="I1192" s="80"/>
      <c r="J1192" s="79"/>
      <c r="K1192" s="77"/>
      <c r="L1192" s="84" t="s">
        <v>9310</v>
      </c>
      <c r="M1192" s="77"/>
      <c r="N1192" s="77"/>
      <c r="O1192" s="77"/>
      <c r="P1192" s="77"/>
      <c r="Q1192" s="78"/>
      <c r="R1192" s="78"/>
      <c r="S1192" s="82"/>
      <c r="T1192" s="78"/>
      <c r="U1192" s="83"/>
    </row>
    <row r="1193" spans="1:21" ht="13.9" customHeight="1">
      <c r="A1193" s="76">
        <v>7488572</v>
      </c>
      <c r="B1193" s="77" t="s">
        <v>2125</v>
      </c>
      <c r="C1193" s="78"/>
      <c r="D1193" s="79"/>
      <c r="E1193" s="78"/>
      <c r="F1193" s="78"/>
      <c r="G1193" s="79"/>
      <c r="H1193" s="79"/>
      <c r="I1193" s="80"/>
      <c r="J1193" s="79"/>
      <c r="K1193" s="77"/>
      <c r="L1193" s="84" t="s">
        <v>9274</v>
      </c>
      <c r="M1193" s="77"/>
      <c r="N1193" s="77"/>
      <c r="O1193" s="77"/>
      <c r="P1193" s="77"/>
      <c r="Q1193" s="78"/>
      <c r="R1193" s="78"/>
      <c r="S1193" s="82"/>
      <c r="T1193" s="78"/>
      <c r="U1193" s="83"/>
    </row>
    <row r="1194" spans="1:21" ht="13.9" customHeight="1">
      <c r="A1194" s="76">
        <v>7488629</v>
      </c>
      <c r="B1194" s="77" t="s">
        <v>2126</v>
      </c>
      <c r="C1194" s="78"/>
      <c r="D1194" s="79"/>
      <c r="E1194" s="78"/>
      <c r="F1194" s="78"/>
      <c r="G1194" s="79"/>
      <c r="H1194" s="79"/>
      <c r="I1194" s="80"/>
      <c r="J1194" s="79"/>
      <c r="K1194" s="77"/>
      <c r="L1194" s="84" t="s">
        <v>9269</v>
      </c>
      <c r="M1194" s="77"/>
      <c r="N1194" s="77"/>
      <c r="O1194" s="77"/>
      <c r="P1194" s="77"/>
      <c r="Q1194" s="78"/>
      <c r="R1194" s="78"/>
      <c r="S1194" s="82"/>
      <c r="T1194" s="78"/>
      <c r="U1194" s="83"/>
    </row>
    <row r="1195" spans="1:21" ht="13.9" customHeight="1">
      <c r="A1195" s="76">
        <v>7488637</v>
      </c>
      <c r="B1195" s="77" t="s">
        <v>2127</v>
      </c>
      <c r="C1195" s="78"/>
      <c r="D1195" s="79"/>
      <c r="E1195" s="78"/>
      <c r="F1195" s="78"/>
      <c r="G1195" s="79"/>
      <c r="H1195" s="79"/>
      <c r="I1195" s="80"/>
      <c r="J1195" s="79"/>
      <c r="K1195" s="77"/>
      <c r="L1195" s="84" t="s">
        <v>101</v>
      </c>
      <c r="M1195" s="77"/>
      <c r="N1195" s="77"/>
      <c r="O1195" s="77"/>
      <c r="P1195" s="77"/>
      <c r="Q1195" s="78"/>
      <c r="R1195" s="78"/>
      <c r="S1195" s="82"/>
      <c r="T1195" s="78"/>
      <c r="U1195" s="83"/>
    </row>
    <row r="1196" spans="1:21" ht="13.9" customHeight="1">
      <c r="A1196" s="76">
        <v>7488645</v>
      </c>
      <c r="B1196" s="77" t="s">
        <v>2128</v>
      </c>
      <c r="C1196" s="78"/>
      <c r="D1196" s="79"/>
      <c r="E1196" s="78"/>
      <c r="F1196" s="78"/>
      <c r="G1196" s="79"/>
      <c r="H1196" s="79"/>
      <c r="I1196" s="80"/>
      <c r="J1196" s="79"/>
      <c r="K1196" s="77"/>
      <c r="L1196" s="81" t="s">
        <v>9302</v>
      </c>
      <c r="M1196" s="77"/>
      <c r="N1196" s="77"/>
      <c r="O1196" s="77"/>
      <c r="P1196" s="77"/>
      <c r="Q1196" s="78"/>
      <c r="R1196" s="78"/>
      <c r="S1196" s="82"/>
      <c r="T1196" s="78"/>
      <c r="U1196" s="83"/>
    </row>
    <row r="1197" spans="1:21" ht="13.9" customHeight="1">
      <c r="A1197" s="76">
        <v>7488653</v>
      </c>
      <c r="B1197" s="77" t="s">
        <v>2129</v>
      </c>
      <c r="C1197" s="78"/>
      <c r="D1197" s="79"/>
      <c r="E1197" s="78"/>
      <c r="F1197" s="78"/>
      <c r="G1197" s="92"/>
      <c r="H1197" s="79"/>
      <c r="I1197" s="80"/>
      <c r="J1197" s="79"/>
      <c r="K1197" s="77"/>
      <c r="L1197" s="84" t="s">
        <v>9238</v>
      </c>
      <c r="M1197" s="77"/>
      <c r="N1197" s="77"/>
      <c r="O1197" s="77"/>
      <c r="P1197" s="77"/>
      <c r="Q1197" s="78"/>
      <c r="R1197" s="78"/>
      <c r="S1197" s="82"/>
      <c r="T1197" s="78"/>
      <c r="U1197" s="83"/>
    </row>
    <row r="1198" spans="1:21" ht="13.9" customHeight="1">
      <c r="A1198" s="76">
        <v>7488661</v>
      </c>
      <c r="B1198" s="77" t="s">
        <v>2130</v>
      </c>
      <c r="C1198" s="78"/>
      <c r="D1198" s="79"/>
      <c r="E1198" s="78"/>
      <c r="F1198" s="78"/>
      <c r="G1198" s="79"/>
      <c r="H1198" s="79"/>
      <c r="I1198" s="80"/>
      <c r="J1198" s="79"/>
      <c r="K1198" s="77"/>
      <c r="L1198" s="84" t="s">
        <v>355</v>
      </c>
      <c r="M1198" s="77"/>
      <c r="N1198" s="77"/>
      <c r="O1198" s="77"/>
      <c r="P1198" s="77"/>
      <c r="Q1198" s="78"/>
      <c r="R1198" s="78"/>
      <c r="S1198" s="82"/>
      <c r="T1198" s="78"/>
      <c r="U1198" s="83"/>
    </row>
    <row r="1199" spans="1:21" ht="13.9" customHeight="1">
      <c r="A1199" s="76">
        <v>7488688</v>
      </c>
      <c r="B1199" s="77" t="s">
        <v>2131</v>
      </c>
      <c r="C1199" s="78"/>
      <c r="D1199" s="79"/>
      <c r="E1199" s="78"/>
      <c r="F1199" s="78"/>
      <c r="G1199" s="79"/>
      <c r="H1199" s="79"/>
      <c r="I1199" s="80"/>
      <c r="J1199" s="79"/>
      <c r="K1199" s="77"/>
      <c r="L1199" s="81" t="s">
        <v>355</v>
      </c>
      <c r="M1199" s="77"/>
      <c r="N1199" s="77"/>
      <c r="O1199" s="77"/>
      <c r="P1199" s="77"/>
      <c r="Q1199" s="78"/>
      <c r="R1199" s="78"/>
      <c r="S1199" s="82"/>
      <c r="T1199" s="78"/>
      <c r="U1199" s="83"/>
    </row>
    <row r="1200" spans="1:21" ht="13.9" customHeight="1">
      <c r="A1200" s="76">
        <v>7488696</v>
      </c>
      <c r="B1200" s="77" t="s">
        <v>2132</v>
      </c>
      <c r="C1200" s="78"/>
      <c r="D1200" s="79"/>
      <c r="E1200" s="78"/>
      <c r="F1200" s="78"/>
      <c r="G1200" s="79"/>
      <c r="H1200" s="79"/>
      <c r="I1200" s="80"/>
      <c r="J1200" s="79"/>
      <c r="K1200" s="77"/>
      <c r="L1200" s="84" t="s">
        <v>362</v>
      </c>
      <c r="M1200" s="77"/>
      <c r="N1200" s="77"/>
      <c r="O1200" s="77"/>
      <c r="P1200" s="77"/>
      <c r="Q1200" s="78"/>
      <c r="R1200" s="78"/>
      <c r="S1200" s="82"/>
      <c r="T1200" s="78"/>
      <c r="U1200" s="83"/>
    </row>
    <row r="1201" spans="1:21" ht="13.9" customHeight="1">
      <c r="A1201" s="76">
        <v>7488726</v>
      </c>
      <c r="B1201" s="77" t="s">
        <v>2133</v>
      </c>
      <c r="C1201" s="78"/>
      <c r="D1201" s="79"/>
      <c r="E1201" s="78"/>
      <c r="F1201" s="78"/>
      <c r="G1201" s="79"/>
      <c r="H1201" s="79"/>
      <c r="I1201" s="80"/>
      <c r="J1201" s="79"/>
      <c r="K1201" s="77"/>
      <c r="L1201" s="81" t="s">
        <v>9302</v>
      </c>
      <c r="M1201" s="77"/>
      <c r="N1201" s="77"/>
      <c r="O1201" s="77"/>
      <c r="P1201" s="77"/>
      <c r="Q1201" s="78"/>
      <c r="R1201" s="78"/>
      <c r="S1201" s="82"/>
      <c r="T1201" s="78"/>
      <c r="U1201" s="83"/>
    </row>
    <row r="1202" spans="1:21" ht="13.9" customHeight="1">
      <c r="A1202" s="76">
        <v>7488734</v>
      </c>
      <c r="B1202" s="77" t="s">
        <v>2134</v>
      </c>
      <c r="C1202" s="78"/>
      <c r="D1202" s="79"/>
      <c r="E1202" s="78"/>
      <c r="F1202" s="78"/>
      <c r="G1202" s="79"/>
      <c r="H1202" s="79"/>
      <c r="I1202" s="80"/>
      <c r="J1202" s="79"/>
      <c r="K1202" s="77"/>
      <c r="L1202" s="81" t="s">
        <v>207</v>
      </c>
      <c r="M1202" s="77"/>
      <c r="N1202" s="77"/>
      <c r="O1202" s="77"/>
      <c r="P1202" s="77"/>
      <c r="Q1202" s="78"/>
      <c r="R1202" s="78"/>
      <c r="S1202" s="82"/>
      <c r="T1202" s="78"/>
      <c r="U1202" s="83"/>
    </row>
    <row r="1203" spans="1:21" ht="13.9" customHeight="1">
      <c r="A1203" s="76">
        <v>7488742</v>
      </c>
      <c r="B1203" s="77" t="s">
        <v>2135</v>
      </c>
      <c r="C1203" s="78"/>
      <c r="D1203" s="79"/>
      <c r="E1203" s="78"/>
      <c r="F1203" s="78"/>
      <c r="G1203" s="79"/>
      <c r="H1203" s="79"/>
      <c r="I1203" s="80"/>
      <c r="J1203" s="79"/>
      <c r="K1203" s="77"/>
      <c r="L1203" s="81" t="s">
        <v>355</v>
      </c>
      <c r="M1203" s="77"/>
      <c r="N1203" s="77"/>
      <c r="O1203" s="77"/>
      <c r="P1203" s="77"/>
      <c r="Q1203" s="78"/>
      <c r="R1203" s="78"/>
      <c r="S1203" s="82"/>
      <c r="T1203" s="78"/>
      <c r="U1203" s="83"/>
    </row>
    <row r="1204" spans="1:21" ht="13.9" customHeight="1">
      <c r="A1204" s="76">
        <v>7488785</v>
      </c>
      <c r="B1204" s="77" t="s">
        <v>2136</v>
      </c>
      <c r="C1204" s="78"/>
      <c r="D1204" s="79"/>
      <c r="E1204" s="78"/>
      <c r="F1204" s="78"/>
      <c r="G1204" s="79"/>
      <c r="H1204" s="79"/>
      <c r="I1204" s="80"/>
      <c r="J1204" s="79"/>
      <c r="K1204" s="77"/>
      <c r="L1204" s="84" t="s">
        <v>355</v>
      </c>
      <c r="M1204" s="77"/>
      <c r="N1204" s="77"/>
      <c r="O1204" s="77"/>
      <c r="P1204" s="77"/>
      <c r="Q1204" s="78"/>
      <c r="R1204" s="78"/>
      <c r="S1204" s="82"/>
      <c r="T1204" s="78"/>
      <c r="U1204" s="83"/>
    </row>
    <row r="1205" spans="1:21" ht="13.9" customHeight="1">
      <c r="A1205" s="76">
        <v>7488793</v>
      </c>
      <c r="B1205" s="77" t="s">
        <v>2137</v>
      </c>
      <c r="C1205" s="78"/>
      <c r="D1205" s="79"/>
      <c r="E1205" s="78"/>
      <c r="F1205" s="78"/>
      <c r="G1205" s="79"/>
      <c r="H1205" s="79"/>
      <c r="I1205" s="80"/>
      <c r="J1205" s="79"/>
      <c r="K1205" s="77"/>
      <c r="L1205" s="84" t="s">
        <v>9355</v>
      </c>
      <c r="M1205" s="77"/>
      <c r="N1205" s="77"/>
      <c r="O1205" s="77"/>
      <c r="P1205" s="77"/>
      <c r="Q1205" s="78"/>
      <c r="R1205" s="78"/>
      <c r="S1205" s="82"/>
      <c r="T1205" s="78"/>
      <c r="U1205" s="83"/>
    </row>
    <row r="1206" spans="1:21" ht="13.9" customHeight="1">
      <c r="A1206" s="76">
        <v>7488815</v>
      </c>
      <c r="B1206" s="77" t="s">
        <v>2138</v>
      </c>
      <c r="C1206" s="78"/>
      <c r="D1206" s="79"/>
      <c r="E1206" s="78"/>
      <c r="F1206" s="78"/>
      <c r="G1206" s="79"/>
      <c r="H1206" s="79"/>
      <c r="I1206" s="80"/>
      <c r="J1206" s="79"/>
      <c r="K1206" s="77"/>
      <c r="L1206" s="84" t="s">
        <v>285</v>
      </c>
      <c r="M1206" s="77"/>
      <c r="N1206" s="77"/>
      <c r="O1206" s="77"/>
      <c r="P1206" s="77"/>
      <c r="Q1206" s="78"/>
      <c r="R1206" s="78"/>
      <c r="S1206" s="82"/>
      <c r="T1206" s="78"/>
      <c r="U1206" s="83"/>
    </row>
    <row r="1207" spans="1:21" ht="13.9" customHeight="1">
      <c r="A1207" s="76">
        <v>7488963</v>
      </c>
      <c r="B1207" s="88" t="s">
        <v>2139</v>
      </c>
      <c r="C1207" s="78"/>
      <c r="D1207" s="79"/>
      <c r="E1207" s="78"/>
      <c r="F1207" s="78"/>
      <c r="G1207" s="86"/>
      <c r="H1207" s="79"/>
      <c r="I1207" s="79"/>
      <c r="J1207" s="78"/>
      <c r="K1207" s="77"/>
      <c r="L1207" s="84" t="s">
        <v>287</v>
      </c>
      <c r="M1207" s="77"/>
      <c r="N1207" s="77"/>
      <c r="O1207" s="87"/>
      <c r="P1207" s="78"/>
      <c r="Q1207" s="78"/>
      <c r="R1207" s="78"/>
      <c r="S1207" s="82"/>
      <c r="T1207" s="78"/>
      <c r="U1207" s="83"/>
    </row>
    <row r="1208" spans="1:21" ht="13.9" customHeight="1">
      <c r="A1208" s="76">
        <v>7488971</v>
      </c>
      <c r="B1208" s="77" t="s">
        <v>2140</v>
      </c>
      <c r="C1208" s="78"/>
      <c r="D1208" s="79"/>
      <c r="E1208" s="78"/>
      <c r="F1208" s="78"/>
      <c r="G1208" s="79"/>
      <c r="H1208" s="79"/>
      <c r="I1208" s="80"/>
      <c r="J1208" s="79"/>
      <c r="K1208" s="77"/>
      <c r="L1208" s="84" t="s">
        <v>100</v>
      </c>
      <c r="M1208" s="77"/>
      <c r="N1208" s="77"/>
      <c r="O1208" s="77"/>
      <c r="P1208" s="77"/>
      <c r="Q1208" s="78"/>
      <c r="R1208" s="78"/>
      <c r="S1208" s="82"/>
      <c r="T1208" s="78"/>
      <c r="U1208" s="83"/>
    </row>
    <row r="1209" spans="1:21" ht="13.9" customHeight="1">
      <c r="A1209" s="76">
        <v>7488998</v>
      </c>
      <c r="B1209" s="77" t="s">
        <v>2141</v>
      </c>
      <c r="C1209" s="78"/>
      <c r="D1209" s="79"/>
      <c r="E1209" s="78"/>
      <c r="F1209" s="78"/>
      <c r="G1209" s="79"/>
      <c r="H1209" s="79"/>
      <c r="I1209" s="80"/>
      <c r="J1209" s="79"/>
      <c r="K1209" s="77"/>
      <c r="L1209" s="81" t="s">
        <v>315</v>
      </c>
      <c r="M1209" s="77"/>
      <c r="N1209" s="77"/>
      <c r="O1209" s="77"/>
      <c r="P1209" s="77"/>
      <c r="Q1209" s="78"/>
      <c r="R1209" s="78"/>
      <c r="S1209" s="82"/>
      <c r="T1209" s="78"/>
      <c r="U1209" s="83"/>
    </row>
    <row r="1210" spans="1:21" ht="13.9" customHeight="1">
      <c r="A1210" s="76">
        <v>7489021</v>
      </c>
      <c r="B1210" s="77" t="s">
        <v>2142</v>
      </c>
      <c r="C1210" s="78"/>
      <c r="D1210" s="79"/>
      <c r="E1210" s="78"/>
      <c r="F1210" s="78"/>
      <c r="G1210" s="79"/>
      <c r="H1210" s="79"/>
      <c r="I1210" s="80"/>
      <c r="J1210" s="79"/>
      <c r="K1210" s="77"/>
      <c r="L1210" s="81" t="s">
        <v>400</v>
      </c>
      <c r="M1210" s="77"/>
      <c r="N1210" s="77"/>
      <c r="O1210" s="77"/>
      <c r="P1210" s="77"/>
      <c r="Q1210" s="78"/>
      <c r="R1210" s="78"/>
      <c r="S1210" s="82"/>
      <c r="T1210" s="78"/>
      <c r="U1210" s="83"/>
    </row>
    <row r="1211" spans="1:21" ht="13.9" customHeight="1">
      <c r="A1211" s="76">
        <v>7489048</v>
      </c>
      <c r="B1211" s="77" t="s">
        <v>2143</v>
      </c>
      <c r="C1211" s="78"/>
      <c r="D1211" s="79"/>
      <c r="E1211" s="78"/>
      <c r="F1211" s="78"/>
      <c r="G1211" s="79"/>
      <c r="H1211" s="79"/>
      <c r="I1211" s="80"/>
      <c r="J1211" s="79"/>
      <c r="K1211" s="77"/>
      <c r="L1211" s="84" t="s">
        <v>355</v>
      </c>
      <c r="M1211" s="77"/>
      <c r="N1211" s="77"/>
      <c r="O1211" s="77"/>
      <c r="P1211" s="77"/>
      <c r="Q1211" s="78"/>
      <c r="R1211" s="78"/>
      <c r="S1211" s="82"/>
      <c r="T1211" s="78"/>
      <c r="U1211" s="83"/>
    </row>
    <row r="1212" spans="1:21" ht="13.9" customHeight="1">
      <c r="A1212" s="76">
        <v>7489064</v>
      </c>
      <c r="B1212" s="77" t="s">
        <v>2144</v>
      </c>
      <c r="C1212" s="78"/>
      <c r="D1212" s="79"/>
      <c r="E1212" s="78"/>
      <c r="F1212" s="78"/>
      <c r="G1212" s="79"/>
      <c r="H1212" s="79"/>
      <c r="I1212" s="80"/>
      <c r="J1212" s="79"/>
      <c r="K1212" s="77"/>
      <c r="L1212" s="84" t="s">
        <v>388</v>
      </c>
      <c r="M1212" s="77"/>
      <c r="N1212" s="77"/>
      <c r="O1212" s="77"/>
      <c r="P1212" s="77"/>
      <c r="Q1212" s="78"/>
      <c r="R1212" s="78"/>
      <c r="S1212" s="82"/>
      <c r="T1212" s="78"/>
      <c r="U1212" s="83"/>
    </row>
    <row r="1213" spans="1:21" ht="13.9" customHeight="1">
      <c r="A1213" s="76">
        <v>7489072</v>
      </c>
      <c r="B1213" s="77" t="s">
        <v>2145</v>
      </c>
      <c r="C1213" s="78"/>
      <c r="D1213" s="79"/>
      <c r="E1213" s="78"/>
      <c r="F1213" s="78"/>
      <c r="G1213" s="79"/>
      <c r="H1213" s="79"/>
      <c r="I1213" s="80"/>
      <c r="J1213" s="79"/>
      <c r="K1213" s="77"/>
      <c r="L1213" s="84" t="s">
        <v>362</v>
      </c>
      <c r="M1213" s="77"/>
      <c r="N1213" s="77"/>
      <c r="O1213" s="77"/>
      <c r="P1213" s="77"/>
      <c r="Q1213" s="78"/>
      <c r="R1213" s="78"/>
      <c r="S1213" s="82"/>
      <c r="T1213" s="78"/>
      <c r="U1213" s="83"/>
    </row>
    <row r="1214" spans="1:21" ht="13.9" customHeight="1">
      <c r="A1214" s="76">
        <v>7489102</v>
      </c>
      <c r="B1214" s="85" t="s">
        <v>2146</v>
      </c>
      <c r="C1214" s="78"/>
      <c r="D1214" s="79"/>
      <c r="E1214" s="78"/>
      <c r="F1214" s="78"/>
      <c r="G1214" s="78"/>
      <c r="H1214" s="79"/>
      <c r="I1214" s="79"/>
      <c r="J1214" s="78"/>
      <c r="K1214" s="77"/>
      <c r="L1214" s="84" t="s">
        <v>398</v>
      </c>
      <c r="M1214" s="77"/>
      <c r="N1214" s="77"/>
      <c r="O1214" s="87"/>
      <c r="P1214" s="78"/>
      <c r="Q1214" s="78"/>
      <c r="R1214" s="78"/>
      <c r="S1214" s="82"/>
      <c r="T1214" s="78"/>
      <c r="U1214" s="83"/>
    </row>
    <row r="1215" spans="1:21" ht="13.9" customHeight="1">
      <c r="A1215" s="76">
        <v>7489188</v>
      </c>
      <c r="B1215" s="77" t="s">
        <v>2147</v>
      </c>
      <c r="C1215" s="78"/>
      <c r="D1215" s="79"/>
      <c r="E1215" s="78"/>
      <c r="F1215" s="78"/>
      <c r="G1215" s="79"/>
      <c r="H1215" s="79"/>
      <c r="I1215" s="80"/>
      <c r="J1215" s="79"/>
      <c r="K1215" s="77"/>
      <c r="L1215" s="84" t="s">
        <v>362</v>
      </c>
      <c r="M1215" s="77"/>
      <c r="N1215" s="77"/>
      <c r="O1215" s="77"/>
      <c r="P1215" s="77"/>
      <c r="Q1215" s="78"/>
      <c r="R1215" s="78"/>
      <c r="S1215" s="82"/>
      <c r="T1215" s="78"/>
      <c r="U1215" s="83"/>
    </row>
    <row r="1216" spans="1:21" ht="13.9" customHeight="1">
      <c r="A1216" s="76">
        <v>7489218</v>
      </c>
      <c r="B1216" s="77" t="s">
        <v>2148</v>
      </c>
      <c r="C1216" s="78"/>
      <c r="D1216" s="79"/>
      <c r="E1216" s="78"/>
      <c r="F1216" s="78"/>
      <c r="G1216" s="79"/>
      <c r="H1216" s="79"/>
      <c r="I1216" s="80"/>
      <c r="J1216" s="79"/>
      <c r="K1216" s="77"/>
      <c r="L1216" s="84" t="s">
        <v>362</v>
      </c>
      <c r="M1216" s="77"/>
      <c r="N1216" s="77"/>
      <c r="O1216" s="77"/>
      <c r="P1216" s="77"/>
      <c r="Q1216" s="78"/>
      <c r="R1216" s="78"/>
      <c r="S1216" s="82"/>
      <c r="T1216" s="78"/>
      <c r="U1216" s="83"/>
    </row>
    <row r="1217" spans="1:21" ht="13.9" customHeight="1">
      <c r="A1217" s="76">
        <v>7489242</v>
      </c>
      <c r="B1217" s="77" t="s">
        <v>2149</v>
      </c>
      <c r="C1217" s="78"/>
      <c r="D1217" s="79"/>
      <c r="E1217" s="78"/>
      <c r="F1217" s="78"/>
      <c r="G1217" s="79"/>
      <c r="H1217" s="79"/>
      <c r="I1217" s="80"/>
      <c r="J1217" s="79"/>
      <c r="K1217" s="77"/>
      <c r="L1217" s="84" t="s">
        <v>362</v>
      </c>
      <c r="M1217" s="77"/>
      <c r="N1217" s="77"/>
      <c r="O1217" s="77"/>
      <c r="P1217" s="77"/>
      <c r="Q1217" s="78"/>
      <c r="R1217" s="78"/>
      <c r="S1217" s="82"/>
      <c r="T1217" s="78"/>
      <c r="U1217" s="83"/>
    </row>
    <row r="1218" spans="1:21" ht="13.9" customHeight="1">
      <c r="A1218" s="76">
        <v>7489277</v>
      </c>
      <c r="B1218" s="77" t="s">
        <v>2150</v>
      </c>
      <c r="C1218" s="78"/>
      <c r="D1218" s="79"/>
      <c r="E1218" s="78"/>
      <c r="F1218" s="78"/>
      <c r="G1218" s="79"/>
      <c r="H1218" s="79"/>
      <c r="I1218" s="80"/>
      <c r="J1218" s="79"/>
      <c r="K1218" s="77"/>
      <c r="L1218" s="84" t="s">
        <v>388</v>
      </c>
      <c r="M1218" s="77"/>
      <c r="N1218" s="77"/>
      <c r="O1218" s="77"/>
      <c r="P1218" s="77"/>
      <c r="Q1218" s="78"/>
      <c r="R1218" s="78"/>
      <c r="S1218" s="82"/>
      <c r="T1218" s="78"/>
      <c r="U1218" s="83"/>
    </row>
    <row r="1219" spans="1:21" ht="13.9" customHeight="1">
      <c r="A1219" s="76">
        <v>7489285</v>
      </c>
      <c r="B1219" s="77" t="s">
        <v>2151</v>
      </c>
      <c r="C1219" s="78"/>
      <c r="D1219" s="79"/>
      <c r="E1219" s="78"/>
      <c r="F1219" s="78"/>
      <c r="G1219" s="79"/>
      <c r="H1219" s="79"/>
      <c r="I1219" s="80"/>
      <c r="J1219" s="79"/>
      <c r="K1219" s="77"/>
      <c r="L1219" s="84" t="s">
        <v>9258</v>
      </c>
      <c r="M1219" s="77"/>
      <c r="N1219" s="77"/>
      <c r="O1219" s="77"/>
      <c r="P1219" s="77"/>
      <c r="Q1219" s="78"/>
      <c r="R1219" s="78"/>
      <c r="S1219" s="82"/>
      <c r="T1219" s="78"/>
      <c r="U1219" s="83"/>
    </row>
    <row r="1220" spans="1:21" ht="13.9" customHeight="1">
      <c r="A1220" s="76">
        <v>7489323</v>
      </c>
      <c r="B1220" s="77" t="s">
        <v>2152</v>
      </c>
      <c r="C1220" s="78"/>
      <c r="D1220" s="79"/>
      <c r="E1220" s="78"/>
      <c r="F1220" s="78"/>
      <c r="G1220" s="79"/>
      <c r="H1220" s="79"/>
      <c r="I1220" s="80"/>
      <c r="J1220" s="79"/>
      <c r="K1220" s="77"/>
      <c r="L1220" s="84" t="s">
        <v>362</v>
      </c>
      <c r="M1220" s="77"/>
      <c r="N1220" s="77"/>
      <c r="O1220" s="77"/>
      <c r="P1220" s="77"/>
      <c r="Q1220" s="78"/>
      <c r="R1220" s="78"/>
      <c r="S1220" s="82"/>
      <c r="T1220" s="78"/>
      <c r="U1220" s="83"/>
    </row>
    <row r="1221" spans="1:21" ht="13.9" customHeight="1">
      <c r="A1221" s="76">
        <v>7569769</v>
      </c>
      <c r="B1221" s="77" t="s">
        <v>2153</v>
      </c>
      <c r="C1221" s="78"/>
      <c r="D1221" s="79"/>
      <c r="E1221" s="78"/>
      <c r="F1221" s="78"/>
      <c r="G1221" s="79"/>
      <c r="H1221" s="79"/>
      <c r="I1221" s="80"/>
      <c r="J1221" s="79"/>
      <c r="K1221" s="77"/>
      <c r="L1221" s="84" t="s">
        <v>287</v>
      </c>
      <c r="M1221" s="77"/>
      <c r="N1221" s="77"/>
      <c r="O1221" s="77"/>
      <c r="P1221" s="77"/>
      <c r="Q1221" s="78"/>
      <c r="R1221" s="78"/>
      <c r="S1221" s="82"/>
      <c r="T1221" s="78"/>
      <c r="U1221" s="83"/>
    </row>
    <row r="1222" spans="1:21" ht="13.9" customHeight="1">
      <c r="A1222" s="76">
        <v>7571127</v>
      </c>
      <c r="B1222" s="77" t="s">
        <v>2154</v>
      </c>
      <c r="C1222" s="78"/>
      <c r="D1222" s="79"/>
      <c r="E1222" s="78"/>
      <c r="F1222" s="78"/>
      <c r="G1222" s="79"/>
      <c r="H1222" s="79"/>
      <c r="I1222" s="80"/>
      <c r="J1222" s="79"/>
      <c r="K1222" s="77"/>
      <c r="L1222" s="84" t="s">
        <v>9318</v>
      </c>
      <c r="M1222" s="77"/>
      <c r="N1222" s="77"/>
      <c r="O1222" s="77"/>
      <c r="P1222" s="77"/>
      <c r="Q1222" s="78"/>
      <c r="R1222" s="78"/>
      <c r="S1222" s="82"/>
      <c r="T1222" s="78"/>
      <c r="U1222" s="83"/>
    </row>
    <row r="1223" spans="1:21" ht="13.9" customHeight="1">
      <c r="A1223" s="76">
        <v>7572042</v>
      </c>
      <c r="B1223" s="77" t="s">
        <v>2155</v>
      </c>
      <c r="C1223" s="78"/>
      <c r="D1223" s="79"/>
      <c r="E1223" s="78"/>
      <c r="F1223" s="78"/>
      <c r="G1223" s="79"/>
      <c r="H1223" s="79"/>
      <c r="I1223" s="80"/>
      <c r="J1223" s="79"/>
      <c r="K1223" s="77"/>
      <c r="L1223" s="84" t="s">
        <v>362</v>
      </c>
      <c r="M1223" s="77"/>
      <c r="N1223" s="77"/>
      <c r="O1223" s="77"/>
      <c r="P1223" s="77"/>
      <c r="Q1223" s="78"/>
      <c r="R1223" s="78"/>
      <c r="S1223" s="82"/>
      <c r="T1223" s="78"/>
      <c r="U1223" s="83"/>
    </row>
    <row r="1224" spans="1:21" ht="13.9" customHeight="1">
      <c r="A1224" s="76">
        <v>7573324</v>
      </c>
      <c r="B1224" s="77" t="s">
        <v>2156</v>
      </c>
      <c r="C1224" s="78"/>
      <c r="D1224" s="79"/>
      <c r="E1224" s="78"/>
      <c r="F1224" s="78"/>
      <c r="G1224" s="79"/>
      <c r="H1224" s="79"/>
      <c r="I1224" s="80"/>
      <c r="J1224" s="79"/>
      <c r="K1224" s="77"/>
      <c r="L1224" s="84" t="s">
        <v>362</v>
      </c>
      <c r="M1224" s="77"/>
      <c r="N1224" s="77"/>
      <c r="O1224" s="77"/>
      <c r="P1224" s="77"/>
      <c r="Q1224" s="78"/>
      <c r="R1224" s="78"/>
      <c r="S1224" s="82"/>
      <c r="T1224" s="78"/>
      <c r="U1224" s="83"/>
    </row>
    <row r="1225" spans="1:21" ht="13.9" customHeight="1">
      <c r="A1225" s="76">
        <v>7574053</v>
      </c>
      <c r="B1225" s="77" t="s">
        <v>2157</v>
      </c>
      <c r="C1225" s="78"/>
      <c r="D1225" s="79"/>
      <c r="E1225" s="78"/>
      <c r="F1225" s="78"/>
      <c r="G1225" s="79"/>
      <c r="H1225" s="79"/>
      <c r="I1225" s="80"/>
      <c r="J1225" s="79"/>
      <c r="K1225" s="77"/>
      <c r="L1225" s="84" t="s">
        <v>362</v>
      </c>
      <c r="M1225" s="77"/>
      <c r="N1225" s="77"/>
      <c r="O1225" s="77"/>
      <c r="P1225" s="77"/>
      <c r="Q1225" s="78"/>
      <c r="R1225" s="78"/>
      <c r="S1225" s="82"/>
      <c r="T1225" s="78"/>
      <c r="U1225" s="83"/>
    </row>
    <row r="1226" spans="1:21" ht="13.9" customHeight="1">
      <c r="A1226" s="76">
        <v>7574649</v>
      </c>
      <c r="B1226" s="77" t="s">
        <v>2158</v>
      </c>
      <c r="C1226" s="78"/>
      <c r="D1226" s="79"/>
      <c r="E1226" s="78"/>
      <c r="F1226" s="78"/>
      <c r="G1226" s="79"/>
      <c r="H1226" s="79"/>
      <c r="I1226" s="80"/>
      <c r="J1226" s="79"/>
      <c r="K1226" s="77"/>
      <c r="L1226" s="81" t="s">
        <v>287</v>
      </c>
      <c r="M1226" s="77"/>
      <c r="N1226" s="77"/>
      <c r="O1226" s="77"/>
      <c r="P1226" s="77"/>
      <c r="Q1226" s="78"/>
      <c r="R1226" s="78"/>
      <c r="S1226" s="82"/>
      <c r="T1226" s="78"/>
      <c r="U1226" s="83"/>
    </row>
    <row r="1227" spans="1:21" ht="13.9" customHeight="1">
      <c r="A1227" s="76">
        <v>7574673</v>
      </c>
      <c r="B1227" s="77" t="s">
        <v>2159</v>
      </c>
      <c r="C1227" s="78"/>
      <c r="D1227" s="79"/>
      <c r="E1227" s="78"/>
      <c r="F1227" s="78"/>
      <c r="G1227" s="79"/>
      <c r="H1227" s="79"/>
      <c r="I1227" s="80"/>
      <c r="J1227" s="79"/>
      <c r="K1227" s="77"/>
      <c r="L1227" s="84" t="s">
        <v>9242</v>
      </c>
      <c r="M1227" s="77"/>
      <c r="N1227" s="77"/>
      <c r="O1227" s="77"/>
      <c r="P1227" s="77"/>
      <c r="Q1227" s="78"/>
      <c r="R1227" s="78"/>
      <c r="S1227" s="82"/>
      <c r="T1227" s="78"/>
      <c r="U1227" s="83"/>
    </row>
    <row r="1228" spans="1:21" ht="13.9" customHeight="1">
      <c r="A1228" s="76">
        <v>7575807</v>
      </c>
      <c r="B1228" s="77" t="s">
        <v>2160</v>
      </c>
      <c r="C1228" s="78"/>
      <c r="D1228" s="79"/>
      <c r="E1228" s="78"/>
      <c r="F1228" s="78"/>
      <c r="G1228" s="79"/>
      <c r="H1228" s="79"/>
      <c r="I1228" s="80"/>
      <c r="J1228" s="79"/>
      <c r="K1228" s="77"/>
      <c r="L1228" s="84" t="s">
        <v>287</v>
      </c>
      <c r="M1228" s="77"/>
      <c r="N1228" s="77"/>
      <c r="O1228" s="77"/>
      <c r="P1228" s="77"/>
      <c r="Q1228" s="78"/>
      <c r="R1228" s="78"/>
      <c r="S1228" s="82"/>
      <c r="T1228" s="78"/>
      <c r="U1228" s="83"/>
    </row>
    <row r="1229" spans="1:21" ht="13.9" customHeight="1">
      <c r="A1229" s="76">
        <v>7611234</v>
      </c>
      <c r="B1229" s="77" t="s">
        <v>2161</v>
      </c>
      <c r="C1229" s="78"/>
      <c r="D1229" s="79"/>
      <c r="E1229" s="78"/>
      <c r="F1229" s="78"/>
      <c r="G1229" s="79"/>
      <c r="H1229" s="79"/>
      <c r="I1229" s="80"/>
      <c r="J1229" s="79"/>
      <c r="K1229" s="77"/>
      <c r="L1229" s="84" t="s">
        <v>285</v>
      </c>
      <c r="M1229" s="77"/>
      <c r="N1229" s="77"/>
      <c r="O1229" s="77"/>
      <c r="P1229" s="77"/>
      <c r="Q1229" s="78"/>
      <c r="R1229" s="78"/>
      <c r="S1229" s="82"/>
      <c r="T1229" s="78"/>
      <c r="U1229" s="83"/>
    </row>
    <row r="1230" spans="1:21" ht="13.9" customHeight="1">
      <c r="A1230" s="76">
        <v>7657129</v>
      </c>
      <c r="B1230" s="77" t="s">
        <v>2162</v>
      </c>
      <c r="C1230" s="78"/>
      <c r="D1230" s="79"/>
      <c r="E1230" s="78"/>
      <c r="F1230" s="78"/>
      <c r="G1230" s="79"/>
      <c r="H1230" s="79"/>
      <c r="I1230" s="80"/>
      <c r="J1230" s="79"/>
      <c r="K1230" s="77"/>
      <c r="L1230" s="84" t="s">
        <v>362</v>
      </c>
      <c r="M1230" s="77"/>
      <c r="N1230" s="77"/>
      <c r="O1230" s="77"/>
      <c r="P1230" s="77"/>
      <c r="Q1230" s="78"/>
      <c r="R1230" s="78"/>
      <c r="S1230" s="82"/>
      <c r="T1230" s="78"/>
      <c r="U1230" s="83"/>
    </row>
    <row r="1231" spans="1:21" ht="13.9" customHeight="1">
      <c r="A1231" s="76">
        <v>7657587</v>
      </c>
      <c r="B1231" s="77" t="s">
        <v>2163</v>
      </c>
      <c r="C1231" s="78"/>
      <c r="D1231" s="79"/>
      <c r="E1231" s="78"/>
      <c r="F1231" s="78"/>
      <c r="G1231" s="79"/>
      <c r="H1231" s="79"/>
      <c r="I1231" s="80"/>
      <c r="J1231" s="79"/>
      <c r="K1231" s="77"/>
      <c r="L1231" s="81" t="s">
        <v>315</v>
      </c>
      <c r="M1231" s="77"/>
      <c r="N1231" s="77"/>
      <c r="O1231" s="77"/>
      <c r="P1231" s="77"/>
      <c r="Q1231" s="78"/>
      <c r="R1231" s="78"/>
      <c r="S1231" s="82"/>
      <c r="T1231" s="78"/>
      <c r="U1231" s="83"/>
    </row>
    <row r="1232" spans="1:21" ht="13.9" customHeight="1">
      <c r="A1232" s="76">
        <v>7658184</v>
      </c>
      <c r="B1232" s="88" t="s">
        <v>2164</v>
      </c>
      <c r="C1232" s="78"/>
      <c r="D1232" s="79"/>
      <c r="E1232" s="78"/>
      <c r="F1232" s="78"/>
      <c r="G1232" s="86"/>
      <c r="H1232" s="79"/>
      <c r="I1232" s="79"/>
      <c r="J1232" s="78"/>
      <c r="K1232" s="77"/>
      <c r="L1232" s="84" t="s">
        <v>285</v>
      </c>
      <c r="M1232" s="77"/>
      <c r="N1232" s="77"/>
      <c r="O1232" s="87"/>
      <c r="P1232" s="78"/>
      <c r="Q1232" s="78"/>
      <c r="R1232" s="78"/>
      <c r="S1232" s="82"/>
      <c r="T1232" s="78"/>
      <c r="U1232" s="83"/>
    </row>
    <row r="1233" spans="1:21" ht="13.9" customHeight="1">
      <c r="A1233" s="76">
        <v>7658346</v>
      </c>
      <c r="B1233" s="77" t="s">
        <v>2165</v>
      </c>
      <c r="C1233" s="78"/>
      <c r="D1233" s="79"/>
      <c r="E1233" s="78"/>
      <c r="F1233" s="78"/>
      <c r="G1233" s="79"/>
      <c r="H1233" s="79"/>
      <c r="I1233" s="80"/>
      <c r="J1233" s="79"/>
      <c r="K1233" s="77"/>
      <c r="L1233" s="84" t="s">
        <v>287</v>
      </c>
      <c r="M1233" s="77"/>
      <c r="N1233" s="77"/>
      <c r="O1233" s="77"/>
      <c r="P1233" s="77"/>
      <c r="Q1233" s="78"/>
      <c r="R1233" s="78"/>
      <c r="S1233" s="82"/>
      <c r="T1233" s="78"/>
      <c r="U1233" s="83"/>
    </row>
    <row r="1234" spans="1:21" ht="13.9" customHeight="1">
      <c r="A1234" s="76">
        <v>7659288</v>
      </c>
      <c r="B1234" s="77" t="s">
        <v>2166</v>
      </c>
      <c r="C1234" s="78"/>
      <c r="D1234" s="79"/>
      <c r="E1234" s="78"/>
      <c r="F1234" s="78"/>
      <c r="G1234" s="79"/>
      <c r="H1234" s="79"/>
      <c r="I1234" s="80"/>
      <c r="J1234" s="79"/>
      <c r="K1234" s="77"/>
      <c r="L1234" s="84" t="s">
        <v>285</v>
      </c>
      <c r="M1234" s="77"/>
      <c r="N1234" s="77"/>
      <c r="O1234" s="77"/>
      <c r="P1234" s="77"/>
      <c r="Q1234" s="78"/>
      <c r="R1234" s="78"/>
      <c r="S1234" s="82"/>
      <c r="T1234" s="78"/>
      <c r="U1234" s="83"/>
    </row>
    <row r="1235" spans="1:21" ht="13.9" customHeight="1">
      <c r="A1235" s="76">
        <v>7660243</v>
      </c>
      <c r="B1235" s="77" t="s">
        <v>2167</v>
      </c>
      <c r="C1235" s="78"/>
      <c r="D1235" s="79"/>
      <c r="E1235" s="78"/>
      <c r="F1235" s="78"/>
      <c r="G1235" s="79"/>
      <c r="H1235" s="79"/>
      <c r="I1235" s="80"/>
      <c r="J1235" s="79"/>
      <c r="K1235" s="77"/>
      <c r="L1235" s="81" t="s">
        <v>9238</v>
      </c>
      <c r="M1235" s="77"/>
      <c r="N1235" s="77"/>
      <c r="O1235" s="77"/>
      <c r="P1235" s="77"/>
      <c r="Q1235" s="78"/>
      <c r="R1235" s="78"/>
      <c r="S1235" s="82"/>
      <c r="T1235" s="78"/>
      <c r="U1235" s="83"/>
    </row>
    <row r="1236" spans="1:21" ht="13.9" customHeight="1">
      <c r="A1236" s="76">
        <v>7661193</v>
      </c>
      <c r="B1236" s="77" t="s">
        <v>2168</v>
      </c>
      <c r="C1236" s="78"/>
      <c r="D1236" s="79"/>
      <c r="E1236" s="78"/>
      <c r="F1236" s="78"/>
      <c r="G1236" s="79"/>
      <c r="H1236" s="79"/>
      <c r="I1236" s="80"/>
      <c r="J1236" s="79"/>
      <c r="K1236" s="77"/>
      <c r="L1236" s="84" t="s">
        <v>270</v>
      </c>
      <c r="M1236" s="77"/>
      <c r="N1236" s="77"/>
      <c r="O1236" s="77"/>
      <c r="P1236" s="77"/>
      <c r="Q1236" s="78"/>
      <c r="R1236" s="78"/>
      <c r="S1236" s="82"/>
      <c r="T1236" s="78"/>
      <c r="U1236" s="83"/>
    </row>
    <row r="1237" spans="1:21" ht="13.9" customHeight="1">
      <c r="A1237" s="76">
        <v>7661797</v>
      </c>
      <c r="B1237" s="77" t="s">
        <v>2169</v>
      </c>
      <c r="C1237" s="78"/>
      <c r="D1237" s="79"/>
      <c r="E1237" s="78"/>
      <c r="F1237" s="78"/>
      <c r="G1237" s="79"/>
      <c r="H1237" s="79"/>
      <c r="I1237" s="80"/>
      <c r="J1237" s="79"/>
      <c r="K1237" s="77"/>
      <c r="L1237" s="81" t="s">
        <v>362</v>
      </c>
      <c r="M1237" s="77"/>
      <c r="N1237" s="77"/>
      <c r="O1237" s="77"/>
      <c r="P1237" s="77"/>
      <c r="Q1237" s="78"/>
      <c r="R1237" s="78"/>
      <c r="S1237" s="82"/>
      <c r="T1237" s="78"/>
      <c r="U1237" s="83"/>
    </row>
    <row r="1238" spans="1:21" ht="13.9" customHeight="1">
      <c r="A1238" s="76">
        <v>7671911</v>
      </c>
      <c r="B1238" s="88" t="s">
        <v>2170</v>
      </c>
      <c r="C1238" s="78"/>
      <c r="D1238" s="79"/>
      <c r="E1238" s="78"/>
      <c r="F1238" s="78"/>
      <c r="G1238" s="86"/>
      <c r="H1238" s="79"/>
      <c r="I1238" s="79"/>
      <c r="J1238" s="78"/>
      <c r="K1238" s="77"/>
      <c r="L1238" s="84" t="s">
        <v>287</v>
      </c>
      <c r="M1238" s="77"/>
      <c r="N1238" s="77"/>
      <c r="O1238" s="87"/>
      <c r="P1238" s="78"/>
      <c r="Q1238" s="78"/>
      <c r="R1238" s="78"/>
      <c r="S1238" s="82"/>
      <c r="T1238" s="78"/>
      <c r="U1238" s="83"/>
    </row>
    <row r="1239" spans="1:21" ht="13.9" customHeight="1">
      <c r="A1239" s="76">
        <v>7733283</v>
      </c>
      <c r="B1239" s="85" t="s">
        <v>2171</v>
      </c>
      <c r="C1239" s="78"/>
      <c r="D1239" s="79"/>
      <c r="E1239" s="78"/>
      <c r="F1239" s="78"/>
      <c r="G1239" s="86"/>
      <c r="H1239" s="79"/>
      <c r="I1239" s="79"/>
      <c r="J1239" s="78"/>
      <c r="K1239" s="77"/>
      <c r="L1239" s="84" t="s">
        <v>127</v>
      </c>
      <c r="M1239" s="77"/>
      <c r="N1239" s="77"/>
      <c r="O1239" s="87"/>
      <c r="P1239" s="78"/>
      <c r="Q1239" s="78"/>
      <c r="R1239" s="78"/>
      <c r="S1239" s="82"/>
      <c r="T1239" s="78"/>
      <c r="U1239" s="83"/>
    </row>
    <row r="1240" spans="1:21" ht="13.9" customHeight="1">
      <c r="A1240" s="76">
        <v>7754116</v>
      </c>
      <c r="B1240" s="77" t="s">
        <v>2172</v>
      </c>
      <c r="C1240" s="78"/>
      <c r="D1240" s="79"/>
      <c r="E1240" s="78"/>
      <c r="F1240" s="78"/>
      <c r="G1240" s="79"/>
      <c r="H1240" s="79"/>
      <c r="I1240" s="80"/>
      <c r="J1240" s="79"/>
      <c r="K1240" s="77"/>
      <c r="L1240" s="84" t="s">
        <v>270</v>
      </c>
      <c r="M1240" s="77"/>
      <c r="N1240" s="77"/>
      <c r="O1240" s="77"/>
      <c r="P1240" s="77"/>
      <c r="Q1240" s="78"/>
      <c r="R1240" s="78"/>
      <c r="S1240" s="82"/>
      <c r="T1240" s="78"/>
      <c r="U1240" s="83"/>
    </row>
    <row r="1241" spans="1:21" ht="13.9" customHeight="1">
      <c r="A1241" s="76">
        <v>7754167</v>
      </c>
      <c r="B1241" s="77" t="s">
        <v>2173</v>
      </c>
      <c r="C1241" s="78"/>
      <c r="D1241" s="79"/>
      <c r="E1241" s="78"/>
      <c r="F1241" s="78"/>
      <c r="G1241" s="79"/>
      <c r="H1241" s="79"/>
      <c r="I1241" s="80"/>
      <c r="J1241" s="79"/>
      <c r="K1241" s="77"/>
      <c r="L1241" s="81" t="s">
        <v>287</v>
      </c>
      <c r="M1241" s="77"/>
      <c r="N1241" s="77"/>
      <c r="O1241" s="77"/>
      <c r="P1241" s="77"/>
      <c r="Q1241" s="78"/>
      <c r="R1241" s="78"/>
      <c r="S1241" s="82"/>
      <c r="T1241" s="78"/>
      <c r="U1241" s="83"/>
    </row>
    <row r="1242" spans="1:21" ht="13.9" customHeight="1">
      <c r="A1242" s="76">
        <v>7754205</v>
      </c>
      <c r="B1242" s="77" t="s">
        <v>2174</v>
      </c>
      <c r="C1242" s="78"/>
      <c r="D1242" s="79"/>
      <c r="E1242" s="78"/>
      <c r="F1242" s="78"/>
      <c r="G1242" s="79"/>
      <c r="H1242" s="79"/>
      <c r="I1242" s="80"/>
      <c r="J1242" s="79"/>
      <c r="K1242" s="77"/>
      <c r="L1242" s="84" t="s">
        <v>287</v>
      </c>
      <c r="M1242" s="77"/>
      <c r="N1242" s="77"/>
      <c r="O1242" s="77"/>
      <c r="P1242" s="77"/>
      <c r="Q1242" s="78"/>
      <c r="R1242" s="78"/>
      <c r="S1242" s="82"/>
      <c r="T1242" s="78"/>
      <c r="U1242" s="83"/>
    </row>
    <row r="1243" spans="1:21" ht="13.9" customHeight="1">
      <c r="A1243" s="76">
        <v>7754213</v>
      </c>
      <c r="B1243" s="77" t="s">
        <v>2175</v>
      </c>
      <c r="C1243" s="78"/>
      <c r="D1243" s="79"/>
      <c r="E1243" s="78"/>
      <c r="F1243" s="78"/>
      <c r="G1243" s="79"/>
      <c r="H1243" s="79"/>
      <c r="I1243" s="80"/>
      <c r="J1243" s="79"/>
      <c r="K1243" s="77"/>
      <c r="L1243" s="81" t="s">
        <v>9356</v>
      </c>
      <c r="M1243" s="77"/>
      <c r="N1243" s="77"/>
      <c r="O1243" s="77"/>
      <c r="P1243" s="77"/>
      <c r="Q1243" s="78"/>
      <c r="R1243" s="78"/>
      <c r="S1243" s="82"/>
      <c r="T1243" s="78"/>
      <c r="U1243" s="83"/>
    </row>
    <row r="1244" spans="1:21" ht="13.9" customHeight="1">
      <c r="A1244" s="76">
        <v>7754248</v>
      </c>
      <c r="B1244" s="77" t="s">
        <v>2176</v>
      </c>
      <c r="C1244" s="78"/>
      <c r="D1244" s="79"/>
      <c r="E1244" s="78"/>
      <c r="F1244" s="78"/>
      <c r="G1244" s="79"/>
      <c r="H1244" s="79"/>
      <c r="I1244" s="80"/>
      <c r="J1244" s="79"/>
      <c r="K1244" s="77"/>
      <c r="L1244" s="81" t="s">
        <v>9242</v>
      </c>
      <c r="M1244" s="77"/>
      <c r="N1244" s="77"/>
      <c r="O1244" s="77"/>
      <c r="P1244" s="77"/>
      <c r="Q1244" s="78"/>
      <c r="R1244" s="78"/>
      <c r="S1244" s="82"/>
      <c r="T1244" s="78"/>
      <c r="U1244" s="83"/>
    </row>
    <row r="1245" spans="1:21" ht="13.9" customHeight="1">
      <c r="A1245" s="76">
        <v>7754264</v>
      </c>
      <c r="B1245" s="77" t="s">
        <v>2177</v>
      </c>
      <c r="C1245" s="78"/>
      <c r="D1245" s="79"/>
      <c r="E1245" s="78"/>
      <c r="F1245" s="78"/>
      <c r="G1245" s="79"/>
      <c r="H1245" s="79"/>
      <c r="I1245" s="80"/>
      <c r="J1245" s="79"/>
      <c r="K1245" s="77"/>
      <c r="L1245" s="84" t="s">
        <v>9339</v>
      </c>
      <c r="M1245" s="77"/>
      <c r="N1245" s="77"/>
      <c r="O1245" s="77"/>
      <c r="P1245" s="77"/>
      <c r="Q1245" s="78"/>
      <c r="R1245" s="78"/>
      <c r="S1245" s="82"/>
      <c r="T1245" s="78"/>
      <c r="U1245" s="83"/>
    </row>
    <row r="1246" spans="1:21" ht="13.9" customHeight="1">
      <c r="A1246" s="76">
        <v>7754272</v>
      </c>
      <c r="B1246" s="85" t="s">
        <v>2178</v>
      </c>
      <c r="C1246" s="78"/>
      <c r="D1246" s="79"/>
      <c r="E1246" s="78"/>
      <c r="F1246" s="78"/>
      <c r="G1246" s="86"/>
      <c r="H1246" s="79"/>
      <c r="I1246" s="79"/>
      <c r="J1246" s="78"/>
      <c r="K1246" s="77"/>
      <c r="L1246" s="84" t="s">
        <v>9300</v>
      </c>
      <c r="M1246" s="77"/>
      <c r="N1246" s="77"/>
      <c r="O1246" s="87"/>
      <c r="P1246" s="78"/>
      <c r="Q1246" s="78"/>
      <c r="R1246" s="78"/>
      <c r="S1246" s="82"/>
      <c r="T1246" s="78"/>
      <c r="U1246" s="83"/>
    </row>
    <row r="1247" spans="1:21" ht="13.9" customHeight="1">
      <c r="A1247" s="76">
        <v>7754299</v>
      </c>
      <c r="B1247" s="85" t="s">
        <v>2179</v>
      </c>
      <c r="C1247" s="78"/>
      <c r="D1247" s="79"/>
      <c r="E1247" s="78"/>
      <c r="F1247" s="78"/>
      <c r="G1247" s="86"/>
      <c r="H1247" s="79"/>
      <c r="I1247" s="79"/>
      <c r="J1247" s="78"/>
      <c r="K1247" s="77"/>
      <c r="L1247" s="84" t="s">
        <v>287</v>
      </c>
      <c r="M1247" s="77"/>
      <c r="N1247" s="77"/>
      <c r="O1247" s="87"/>
      <c r="P1247" s="78"/>
      <c r="Q1247" s="78"/>
      <c r="R1247" s="78"/>
      <c r="S1247" s="82"/>
      <c r="T1247" s="78"/>
      <c r="U1247" s="83"/>
    </row>
    <row r="1248" spans="1:21" ht="13.9" customHeight="1">
      <c r="A1248" s="76">
        <v>7754337</v>
      </c>
      <c r="B1248" s="77" t="s">
        <v>2180</v>
      </c>
      <c r="C1248" s="78"/>
      <c r="D1248" s="79"/>
      <c r="E1248" s="78"/>
      <c r="F1248" s="78"/>
      <c r="G1248" s="79"/>
      <c r="H1248" s="79"/>
      <c r="I1248" s="80"/>
      <c r="J1248" s="79"/>
      <c r="K1248" s="77"/>
      <c r="L1248" s="81" t="s">
        <v>362</v>
      </c>
      <c r="M1248" s="77"/>
      <c r="N1248" s="77"/>
      <c r="O1248" s="77"/>
      <c r="P1248" s="77"/>
      <c r="Q1248" s="78"/>
      <c r="R1248" s="78"/>
      <c r="S1248" s="82"/>
      <c r="T1248" s="78"/>
      <c r="U1248" s="83"/>
    </row>
    <row r="1249" spans="1:21" ht="13.9" customHeight="1">
      <c r="A1249" s="76">
        <v>7754345</v>
      </c>
      <c r="B1249" s="77" t="s">
        <v>2181</v>
      </c>
      <c r="C1249" s="78"/>
      <c r="D1249" s="79"/>
      <c r="E1249" s="78"/>
      <c r="F1249" s="78"/>
      <c r="G1249" s="79"/>
      <c r="H1249" s="79"/>
      <c r="I1249" s="80"/>
      <c r="J1249" s="79"/>
      <c r="K1249" s="77"/>
      <c r="L1249" s="81" t="s">
        <v>374</v>
      </c>
      <c r="M1249" s="77"/>
      <c r="N1249" s="77"/>
      <c r="O1249" s="77"/>
      <c r="P1249" s="77"/>
      <c r="Q1249" s="78"/>
      <c r="R1249" s="78"/>
      <c r="S1249" s="82"/>
      <c r="T1249" s="78"/>
      <c r="U1249" s="83"/>
    </row>
    <row r="1250" spans="1:21" ht="13.9" customHeight="1">
      <c r="A1250" s="76">
        <v>7754353</v>
      </c>
      <c r="B1250" s="77" t="s">
        <v>2182</v>
      </c>
      <c r="C1250" s="78"/>
      <c r="D1250" s="79"/>
      <c r="E1250" s="78"/>
      <c r="F1250" s="78"/>
      <c r="G1250" s="79"/>
      <c r="H1250" s="79"/>
      <c r="I1250" s="80"/>
      <c r="J1250" s="79"/>
      <c r="K1250" s="77"/>
      <c r="L1250" s="81" t="s">
        <v>374</v>
      </c>
      <c r="M1250" s="77"/>
      <c r="N1250" s="77"/>
      <c r="O1250" s="77"/>
      <c r="P1250" s="77"/>
      <c r="Q1250" s="78"/>
      <c r="R1250" s="78"/>
      <c r="S1250" s="82"/>
      <c r="T1250" s="78"/>
      <c r="U1250" s="83"/>
    </row>
    <row r="1251" spans="1:21" ht="13.9" customHeight="1">
      <c r="A1251" s="76">
        <v>7754361</v>
      </c>
      <c r="B1251" s="77" t="s">
        <v>2183</v>
      </c>
      <c r="C1251" s="78"/>
      <c r="D1251" s="79"/>
      <c r="E1251" s="78"/>
      <c r="F1251" s="78"/>
      <c r="G1251" s="79"/>
      <c r="H1251" s="79"/>
      <c r="I1251" s="80"/>
      <c r="J1251" s="79"/>
      <c r="K1251" s="77"/>
      <c r="L1251" s="84" t="s">
        <v>355</v>
      </c>
      <c r="M1251" s="77"/>
      <c r="N1251" s="77"/>
      <c r="O1251" s="77"/>
      <c r="P1251" s="77"/>
      <c r="Q1251" s="78"/>
      <c r="R1251" s="78"/>
      <c r="S1251" s="82"/>
      <c r="T1251" s="78"/>
      <c r="U1251" s="83"/>
    </row>
    <row r="1252" spans="1:21" ht="13.9" customHeight="1">
      <c r="A1252" s="76">
        <v>7754418</v>
      </c>
      <c r="B1252" s="77" t="s">
        <v>2184</v>
      </c>
      <c r="C1252" s="78"/>
      <c r="D1252" s="79"/>
      <c r="E1252" s="78"/>
      <c r="F1252" s="78"/>
      <c r="G1252" s="79"/>
      <c r="H1252" s="79"/>
      <c r="I1252" s="80"/>
      <c r="J1252" s="79"/>
      <c r="K1252" s="77"/>
      <c r="L1252" s="84" t="s">
        <v>368</v>
      </c>
      <c r="M1252" s="77"/>
      <c r="N1252" s="77"/>
      <c r="O1252" s="77"/>
      <c r="P1252" s="77"/>
      <c r="Q1252" s="78"/>
      <c r="R1252" s="78"/>
      <c r="S1252" s="82"/>
      <c r="T1252" s="78"/>
      <c r="U1252" s="83"/>
    </row>
    <row r="1253" spans="1:21" ht="13.9" customHeight="1">
      <c r="A1253" s="76">
        <v>7754426</v>
      </c>
      <c r="B1253" s="77" t="s">
        <v>2185</v>
      </c>
      <c r="C1253" s="78"/>
      <c r="D1253" s="79"/>
      <c r="E1253" s="78"/>
      <c r="F1253" s="78"/>
      <c r="G1253" s="79"/>
      <c r="H1253" s="79"/>
      <c r="I1253" s="80"/>
      <c r="J1253" s="79"/>
      <c r="K1253" s="77"/>
      <c r="L1253" s="81" t="s">
        <v>9309</v>
      </c>
      <c r="M1253" s="77"/>
      <c r="N1253" s="77"/>
      <c r="O1253" s="77"/>
      <c r="P1253" s="77"/>
      <c r="Q1253" s="78"/>
      <c r="R1253" s="78"/>
      <c r="S1253" s="82"/>
      <c r="T1253" s="78"/>
      <c r="U1253" s="83"/>
    </row>
    <row r="1254" spans="1:21" ht="13.9" customHeight="1">
      <c r="A1254" s="76">
        <v>7754434</v>
      </c>
      <c r="B1254" s="85" t="s">
        <v>2186</v>
      </c>
      <c r="C1254" s="78"/>
      <c r="D1254" s="79"/>
      <c r="E1254" s="78"/>
      <c r="F1254" s="78"/>
      <c r="G1254" s="86"/>
      <c r="H1254" s="79"/>
      <c r="I1254" s="79"/>
      <c r="J1254" s="78"/>
      <c r="K1254" s="77"/>
      <c r="L1254" s="84" t="s">
        <v>315</v>
      </c>
      <c r="M1254" s="77"/>
      <c r="N1254" s="77"/>
      <c r="O1254" s="87"/>
      <c r="P1254" s="78"/>
      <c r="Q1254" s="78"/>
      <c r="R1254" s="78"/>
      <c r="S1254" s="82"/>
      <c r="T1254" s="78"/>
      <c r="U1254" s="83"/>
    </row>
    <row r="1255" spans="1:21" ht="13.9" customHeight="1">
      <c r="A1255" s="76">
        <v>7754485</v>
      </c>
      <c r="B1255" s="77" t="s">
        <v>2187</v>
      </c>
      <c r="C1255" s="78"/>
      <c r="D1255" s="79"/>
      <c r="E1255" s="78"/>
      <c r="F1255" s="78"/>
      <c r="G1255" s="79"/>
      <c r="H1255" s="79"/>
      <c r="I1255" s="80"/>
      <c r="J1255" s="79"/>
      <c r="K1255" s="77"/>
      <c r="L1255" s="84" t="s">
        <v>287</v>
      </c>
      <c r="M1255" s="77"/>
      <c r="N1255" s="77"/>
      <c r="O1255" s="77"/>
      <c r="P1255" s="77"/>
      <c r="Q1255" s="78"/>
      <c r="R1255" s="78"/>
      <c r="S1255" s="82"/>
      <c r="T1255" s="78"/>
      <c r="U1255" s="83"/>
    </row>
    <row r="1256" spans="1:21" ht="13.9" customHeight="1">
      <c r="A1256" s="76">
        <v>7754507</v>
      </c>
      <c r="B1256" s="77" t="s">
        <v>2188</v>
      </c>
      <c r="C1256" s="78"/>
      <c r="D1256" s="79"/>
      <c r="E1256" s="78"/>
      <c r="F1256" s="78"/>
      <c r="G1256" s="79"/>
      <c r="H1256" s="79"/>
      <c r="I1256" s="80"/>
      <c r="J1256" s="79"/>
      <c r="K1256" s="77"/>
      <c r="L1256" s="84" t="s">
        <v>9357</v>
      </c>
      <c r="M1256" s="77"/>
      <c r="N1256" s="77"/>
      <c r="O1256" s="77"/>
      <c r="P1256" s="77"/>
      <c r="Q1256" s="78"/>
      <c r="R1256" s="78"/>
      <c r="S1256" s="82"/>
      <c r="T1256" s="78"/>
      <c r="U1256" s="83"/>
    </row>
    <row r="1257" spans="1:21" ht="13.9" customHeight="1">
      <c r="A1257" s="76">
        <v>7754515</v>
      </c>
      <c r="B1257" s="77" t="s">
        <v>2189</v>
      </c>
      <c r="C1257" s="78"/>
      <c r="D1257" s="79"/>
      <c r="E1257" s="78"/>
      <c r="F1257" s="78"/>
      <c r="G1257" s="79"/>
      <c r="H1257" s="79"/>
      <c r="I1257" s="80"/>
      <c r="J1257" s="79"/>
      <c r="K1257" s="77"/>
      <c r="L1257" s="84" t="s">
        <v>119</v>
      </c>
      <c r="M1257" s="77"/>
      <c r="N1257" s="77"/>
      <c r="O1257" s="77"/>
      <c r="P1257" s="77"/>
      <c r="Q1257" s="78"/>
      <c r="R1257" s="78"/>
      <c r="S1257" s="82"/>
      <c r="T1257" s="78"/>
      <c r="U1257" s="83"/>
    </row>
    <row r="1258" spans="1:21" ht="13.9" customHeight="1">
      <c r="A1258" s="76">
        <v>7754523</v>
      </c>
      <c r="B1258" s="85" t="s">
        <v>2190</v>
      </c>
      <c r="C1258" s="78"/>
      <c r="D1258" s="79"/>
      <c r="E1258" s="78"/>
      <c r="F1258" s="78"/>
      <c r="G1258" s="86"/>
      <c r="H1258" s="79"/>
      <c r="I1258" s="79"/>
      <c r="J1258" s="78"/>
      <c r="K1258" s="77"/>
      <c r="L1258" s="84" t="s">
        <v>315</v>
      </c>
      <c r="M1258" s="77"/>
      <c r="N1258" s="77"/>
      <c r="O1258" s="87"/>
      <c r="P1258" s="78"/>
      <c r="Q1258" s="78"/>
      <c r="R1258" s="78"/>
      <c r="S1258" s="82"/>
      <c r="T1258" s="78"/>
      <c r="U1258" s="83"/>
    </row>
    <row r="1259" spans="1:21" ht="13.9" customHeight="1">
      <c r="A1259" s="76">
        <v>7754531</v>
      </c>
      <c r="B1259" s="77" t="s">
        <v>2191</v>
      </c>
      <c r="C1259" s="78"/>
      <c r="D1259" s="79"/>
      <c r="E1259" s="78"/>
      <c r="F1259" s="78"/>
      <c r="G1259" s="79"/>
      <c r="H1259" s="79"/>
      <c r="I1259" s="80"/>
      <c r="J1259" s="79"/>
      <c r="K1259" s="77"/>
      <c r="L1259" s="84" t="s">
        <v>231</v>
      </c>
      <c r="M1259" s="77"/>
      <c r="N1259" s="77"/>
      <c r="O1259" s="77"/>
      <c r="P1259" s="77"/>
      <c r="Q1259" s="78"/>
      <c r="R1259" s="78"/>
      <c r="S1259" s="82"/>
      <c r="T1259" s="78"/>
      <c r="U1259" s="83"/>
    </row>
    <row r="1260" spans="1:21" ht="13.9" customHeight="1">
      <c r="A1260" s="76">
        <v>7754574</v>
      </c>
      <c r="B1260" s="77" t="s">
        <v>2192</v>
      </c>
      <c r="C1260" s="78"/>
      <c r="D1260" s="79"/>
      <c r="E1260" s="78"/>
      <c r="F1260" s="78"/>
      <c r="G1260" s="79"/>
      <c r="H1260" s="79"/>
      <c r="I1260" s="80"/>
      <c r="J1260" s="79"/>
      <c r="K1260" s="77"/>
      <c r="L1260" s="84" t="s">
        <v>382</v>
      </c>
      <c r="M1260" s="77"/>
      <c r="N1260" s="77"/>
      <c r="O1260" s="77"/>
      <c r="P1260" s="77"/>
      <c r="Q1260" s="78"/>
      <c r="R1260" s="78"/>
      <c r="S1260" s="82"/>
      <c r="T1260" s="78"/>
      <c r="U1260" s="83"/>
    </row>
    <row r="1261" spans="1:21" ht="13.9" customHeight="1">
      <c r="A1261" s="76">
        <v>7754582</v>
      </c>
      <c r="B1261" s="77" t="s">
        <v>2193</v>
      </c>
      <c r="C1261" s="78"/>
      <c r="D1261" s="79"/>
      <c r="E1261" s="78"/>
      <c r="F1261" s="78"/>
      <c r="G1261" s="79"/>
      <c r="H1261" s="79"/>
      <c r="I1261" s="80"/>
      <c r="J1261" s="79"/>
      <c r="K1261" s="77"/>
      <c r="L1261" s="84" t="s">
        <v>362</v>
      </c>
      <c r="M1261" s="77"/>
      <c r="N1261" s="77"/>
      <c r="O1261" s="77"/>
      <c r="P1261" s="77"/>
      <c r="Q1261" s="78"/>
      <c r="R1261" s="78"/>
      <c r="S1261" s="82"/>
      <c r="T1261" s="78"/>
      <c r="U1261" s="83"/>
    </row>
    <row r="1262" spans="1:21" ht="13.9" customHeight="1">
      <c r="A1262" s="76">
        <v>7754604</v>
      </c>
      <c r="B1262" s="77" t="s">
        <v>2194</v>
      </c>
      <c r="C1262" s="78"/>
      <c r="D1262" s="79"/>
      <c r="E1262" s="78"/>
      <c r="F1262" s="78"/>
      <c r="G1262" s="79"/>
      <c r="H1262" s="79"/>
      <c r="I1262" s="80"/>
      <c r="J1262" s="79"/>
      <c r="K1262" s="77"/>
      <c r="L1262" s="81" t="s">
        <v>362</v>
      </c>
      <c r="M1262" s="77"/>
      <c r="N1262" s="77"/>
      <c r="O1262" s="77"/>
      <c r="P1262" s="77"/>
      <c r="Q1262" s="78"/>
      <c r="R1262" s="78"/>
      <c r="S1262" s="82"/>
      <c r="T1262" s="78"/>
      <c r="U1262" s="83"/>
    </row>
    <row r="1263" spans="1:21" ht="13.9" customHeight="1">
      <c r="A1263" s="76">
        <v>7754612</v>
      </c>
      <c r="B1263" s="77" t="s">
        <v>2195</v>
      </c>
      <c r="C1263" s="78"/>
      <c r="D1263" s="79"/>
      <c r="E1263" s="78"/>
      <c r="F1263" s="78"/>
      <c r="G1263" s="79"/>
      <c r="H1263" s="79"/>
      <c r="I1263" s="80"/>
      <c r="J1263" s="79"/>
      <c r="K1263" s="77"/>
      <c r="L1263" s="84" t="s">
        <v>9275</v>
      </c>
      <c r="M1263" s="77"/>
      <c r="N1263" s="77"/>
      <c r="O1263" s="77"/>
      <c r="P1263" s="77"/>
      <c r="Q1263" s="78"/>
      <c r="R1263" s="78"/>
      <c r="S1263" s="82"/>
      <c r="T1263" s="78"/>
      <c r="U1263" s="83"/>
    </row>
    <row r="1264" spans="1:21" ht="13.9" customHeight="1">
      <c r="A1264" s="76">
        <v>7754639</v>
      </c>
      <c r="B1264" s="77" t="s">
        <v>2196</v>
      </c>
      <c r="C1264" s="78"/>
      <c r="D1264" s="79"/>
      <c r="E1264" s="78"/>
      <c r="F1264" s="78"/>
      <c r="G1264" s="79"/>
      <c r="H1264" s="79"/>
      <c r="I1264" s="80"/>
      <c r="J1264" s="79"/>
      <c r="K1264" s="77"/>
      <c r="L1264" s="81" t="s">
        <v>362</v>
      </c>
      <c r="M1264" s="77"/>
      <c r="N1264" s="77"/>
      <c r="O1264" s="77"/>
      <c r="P1264" s="77"/>
      <c r="Q1264" s="78"/>
      <c r="R1264" s="78"/>
      <c r="S1264" s="82"/>
      <c r="T1264" s="78"/>
      <c r="U1264" s="83"/>
    </row>
    <row r="1265" spans="1:21" ht="13.9" customHeight="1">
      <c r="A1265" s="76">
        <v>7754655</v>
      </c>
      <c r="B1265" s="77" t="s">
        <v>2197</v>
      </c>
      <c r="C1265" s="78"/>
      <c r="D1265" s="79"/>
      <c r="E1265" s="78"/>
      <c r="F1265" s="78"/>
      <c r="G1265" s="79"/>
      <c r="H1265" s="79"/>
      <c r="I1265" s="80"/>
      <c r="J1265" s="79"/>
      <c r="K1265" s="77"/>
      <c r="L1265" s="84" t="s">
        <v>207</v>
      </c>
      <c r="M1265" s="77"/>
      <c r="N1265" s="77"/>
      <c r="O1265" s="77"/>
      <c r="P1265" s="77"/>
      <c r="Q1265" s="78"/>
      <c r="R1265" s="78"/>
      <c r="S1265" s="82"/>
      <c r="T1265" s="78"/>
      <c r="U1265" s="83"/>
    </row>
    <row r="1266" spans="1:21" ht="13.9" customHeight="1">
      <c r="A1266" s="76">
        <v>7754663</v>
      </c>
      <c r="B1266" s="77" t="s">
        <v>2198</v>
      </c>
      <c r="C1266" s="78"/>
      <c r="D1266" s="79"/>
      <c r="E1266" s="78"/>
      <c r="F1266" s="78"/>
      <c r="G1266" s="79"/>
      <c r="H1266" s="79"/>
      <c r="I1266" s="80"/>
      <c r="J1266" s="79"/>
      <c r="K1266" s="77"/>
      <c r="L1266" s="84" t="s">
        <v>207</v>
      </c>
      <c r="M1266" s="77"/>
      <c r="N1266" s="77"/>
      <c r="O1266" s="77"/>
      <c r="P1266" s="77"/>
      <c r="Q1266" s="78"/>
      <c r="R1266" s="78"/>
      <c r="S1266" s="82"/>
      <c r="T1266" s="78"/>
      <c r="U1266" s="83"/>
    </row>
    <row r="1267" spans="1:21" ht="13.9" customHeight="1">
      <c r="A1267" s="76">
        <v>7754671</v>
      </c>
      <c r="B1267" s="85" t="s">
        <v>2199</v>
      </c>
      <c r="C1267" s="78"/>
      <c r="D1267" s="79"/>
      <c r="E1267" s="78"/>
      <c r="F1267" s="78"/>
      <c r="G1267" s="86"/>
      <c r="H1267" s="79"/>
      <c r="I1267" s="79"/>
      <c r="J1267" s="78"/>
      <c r="K1267" s="77"/>
      <c r="L1267" s="84" t="s">
        <v>9238</v>
      </c>
      <c r="M1267" s="77"/>
      <c r="N1267" s="77"/>
      <c r="O1267" s="87"/>
      <c r="P1267" s="78"/>
      <c r="Q1267" s="78"/>
      <c r="R1267" s="78"/>
      <c r="S1267" s="82"/>
      <c r="T1267" s="78"/>
      <c r="U1267" s="83"/>
    </row>
    <row r="1268" spans="1:21" ht="13.9" customHeight="1">
      <c r="A1268" s="76">
        <v>7754698</v>
      </c>
      <c r="B1268" s="77" t="s">
        <v>2200</v>
      </c>
      <c r="C1268" s="78"/>
      <c r="D1268" s="79"/>
      <c r="E1268" s="78"/>
      <c r="F1268" s="78"/>
      <c r="G1268" s="79"/>
      <c r="H1268" s="79"/>
      <c r="I1268" s="80"/>
      <c r="J1268" s="79"/>
      <c r="K1268" s="77"/>
      <c r="L1268" s="84" t="s">
        <v>9300</v>
      </c>
      <c r="M1268" s="77"/>
      <c r="N1268" s="77"/>
      <c r="O1268" s="77"/>
      <c r="P1268" s="77"/>
      <c r="Q1268" s="78"/>
      <c r="R1268" s="78"/>
      <c r="S1268" s="82"/>
      <c r="T1268" s="78"/>
      <c r="U1268" s="83"/>
    </row>
    <row r="1269" spans="1:21" ht="13.9" customHeight="1">
      <c r="A1269" s="76">
        <v>7754728</v>
      </c>
      <c r="B1269" s="77" t="s">
        <v>2201</v>
      </c>
      <c r="C1269" s="78"/>
      <c r="D1269" s="79"/>
      <c r="E1269" s="78"/>
      <c r="F1269" s="78"/>
      <c r="G1269" s="79"/>
      <c r="H1269" s="79"/>
      <c r="I1269" s="80"/>
      <c r="J1269" s="79"/>
      <c r="K1269" s="77"/>
      <c r="L1269" s="84" t="s">
        <v>220</v>
      </c>
      <c r="M1269" s="77"/>
      <c r="N1269" s="77"/>
      <c r="O1269" s="77"/>
      <c r="P1269" s="77"/>
      <c r="Q1269" s="78"/>
      <c r="R1269" s="78"/>
      <c r="S1269" s="82"/>
      <c r="T1269" s="78"/>
      <c r="U1269" s="83"/>
    </row>
    <row r="1270" spans="1:21" ht="13.9" customHeight="1">
      <c r="A1270" s="76">
        <v>7754736</v>
      </c>
      <c r="B1270" s="77" t="s">
        <v>2202</v>
      </c>
      <c r="C1270" s="78"/>
      <c r="D1270" s="79"/>
      <c r="E1270" s="78"/>
      <c r="F1270" s="78"/>
      <c r="G1270" s="79"/>
      <c r="H1270" s="79"/>
      <c r="I1270" s="80"/>
      <c r="J1270" s="79"/>
      <c r="K1270" s="77"/>
      <c r="L1270" s="84" t="s">
        <v>119</v>
      </c>
      <c r="M1270" s="77"/>
      <c r="N1270" s="77"/>
      <c r="O1270" s="77"/>
      <c r="P1270" s="77"/>
      <c r="Q1270" s="78"/>
      <c r="R1270" s="78"/>
      <c r="S1270" s="82"/>
      <c r="T1270" s="78"/>
      <c r="U1270" s="83"/>
    </row>
    <row r="1271" spans="1:21" ht="13.9" customHeight="1">
      <c r="A1271" s="76">
        <v>7754752</v>
      </c>
      <c r="B1271" s="77" t="s">
        <v>2203</v>
      </c>
      <c r="C1271" s="78"/>
      <c r="D1271" s="79"/>
      <c r="E1271" s="78"/>
      <c r="F1271" s="78"/>
      <c r="G1271" s="79"/>
      <c r="H1271" s="79"/>
      <c r="I1271" s="80"/>
      <c r="J1271" s="79"/>
      <c r="K1271" s="77"/>
      <c r="L1271" s="81" t="s">
        <v>229</v>
      </c>
      <c r="M1271" s="77"/>
      <c r="N1271" s="77"/>
      <c r="O1271" s="77"/>
      <c r="P1271" s="77"/>
      <c r="Q1271" s="78"/>
      <c r="R1271" s="78"/>
      <c r="S1271" s="82"/>
      <c r="T1271" s="78"/>
      <c r="U1271" s="83"/>
    </row>
    <row r="1272" spans="1:21" ht="13.9" customHeight="1">
      <c r="A1272" s="76">
        <v>7754779</v>
      </c>
      <c r="B1272" s="77" t="s">
        <v>2204</v>
      </c>
      <c r="C1272" s="78"/>
      <c r="D1272" s="79"/>
      <c r="E1272" s="78"/>
      <c r="F1272" s="78"/>
      <c r="G1272" s="79"/>
      <c r="H1272" s="79"/>
      <c r="I1272" s="80"/>
      <c r="J1272" s="79"/>
      <c r="K1272" s="77"/>
      <c r="L1272" s="81" t="s">
        <v>355</v>
      </c>
      <c r="M1272" s="77"/>
      <c r="N1272" s="77"/>
      <c r="O1272" s="77"/>
      <c r="P1272" s="77"/>
      <c r="Q1272" s="78"/>
      <c r="R1272" s="78"/>
      <c r="S1272" s="82"/>
      <c r="T1272" s="78"/>
      <c r="U1272" s="83"/>
    </row>
    <row r="1273" spans="1:21" ht="13.9" customHeight="1">
      <c r="A1273" s="76">
        <v>7754795</v>
      </c>
      <c r="B1273" s="77" t="s">
        <v>2205</v>
      </c>
      <c r="C1273" s="78"/>
      <c r="D1273" s="79"/>
      <c r="E1273" s="78"/>
      <c r="F1273" s="78"/>
      <c r="G1273" s="79"/>
      <c r="H1273" s="79"/>
      <c r="I1273" s="80"/>
      <c r="J1273" s="79"/>
      <c r="K1273" s="77"/>
      <c r="L1273" s="84" t="s">
        <v>315</v>
      </c>
      <c r="M1273" s="77"/>
      <c r="N1273" s="77"/>
      <c r="O1273" s="77"/>
      <c r="P1273" s="77"/>
      <c r="Q1273" s="78"/>
      <c r="R1273" s="78"/>
      <c r="S1273" s="82"/>
      <c r="T1273" s="78"/>
      <c r="U1273" s="83"/>
    </row>
    <row r="1274" spans="1:21" ht="13.9" customHeight="1">
      <c r="A1274" s="76">
        <v>7754809</v>
      </c>
      <c r="B1274" s="77" t="s">
        <v>2206</v>
      </c>
      <c r="C1274" s="78"/>
      <c r="D1274" s="79"/>
      <c r="E1274" s="78"/>
      <c r="F1274" s="78"/>
      <c r="G1274" s="79"/>
      <c r="H1274" s="79"/>
      <c r="I1274" s="80"/>
      <c r="J1274" s="79"/>
      <c r="K1274" s="77"/>
      <c r="L1274" s="81" t="s">
        <v>315</v>
      </c>
      <c r="M1274" s="77"/>
      <c r="N1274" s="77"/>
      <c r="O1274" s="77"/>
      <c r="P1274" s="77"/>
      <c r="Q1274" s="78"/>
      <c r="R1274" s="78"/>
      <c r="S1274" s="82"/>
      <c r="T1274" s="78"/>
      <c r="U1274" s="83"/>
    </row>
    <row r="1275" spans="1:21" ht="13.9" customHeight="1">
      <c r="A1275" s="76">
        <v>7754884</v>
      </c>
      <c r="B1275" s="77" t="s">
        <v>2207</v>
      </c>
      <c r="C1275" s="78"/>
      <c r="D1275" s="79"/>
      <c r="E1275" s="78"/>
      <c r="F1275" s="78"/>
      <c r="G1275" s="79"/>
      <c r="H1275" s="79"/>
      <c r="I1275" s="80"/>
      <c r="J1275" s="79"/>
      <c r="K1275" s="77"/>
      <c r="L1275" s="84" t="s">
        <v>362</v>
      </c>
      <c r="M1275" s="77"/>
      <c r="N1275" s="77"/>
      <c r="O1275" s="77"/>
      <c r="P1275" s="77"/>
      <c r="Q1275" s="78"/>
      <c r="R1275" s="78"/>
      <c r="S1275" s="82"/>
      <c r="T1275" s="78"/>
      <c r="U1275" s="83"/>
    </row>
    <row r="1276" spans="1:21" ht="13.9" customHeight="1">
      <c r="A1276" s="76">
        <v>7754949</v>
      </c>
      <c r="B1276" s="77" t="s">
        <v>2208</v>
      </c>
      <c r="C1276" s="78"/>
      <c r="D1276" s="79"/>
      <c r="E1276" s="78"/>
      <c r="F1276" s="78"/>
      <c r="G1276" s="79"/>
      <c r="H1276" s="79"/>
      <c r="I1276" s="80"/>
      <c r="J1276" s="79"/>
      <c r="K1276" s="77"/>
      <c r="L1276" s="81" t="s">
        <v>9358</v>
      </c>
      <c r="M1276" s="77"/>
      <c r="N1276" s="77"/>
      <c r="O1276" s="77"/>
      <c r="P1276" s="77"/>
      <c r="Q1276" s="78"/>
      <c r="R1276" s="78"/>
      <c r="S1276" s="82"/>
      <c r="T1276" s="78"/>
      <c r="U1276" s="83"/>
    </row>
    <row r="1277" spans="1:21" ht="13.9" customHeight="1">
      <c r="A1277" s="76">
        <v>7754981</v>
      </c>
      <c r="B1277" s="77" t="s">
        <v>2209</v>
      </c>
      <c r="C1277" s="78"/>
      <c r="D1277" s="79"/>
      <c r="E1277" s="78"/>
      <c r="F1277" s="78"/>
      <c r="G1277" s="79"/>
      <c r="H1277" s="79"/>
      <c r="I1277" s="80"/>
      <c r="J1277" s="79"/>
      <c r="K1277" s="77"/>
      <c r="L1277" s="81" t="s">
        <v>287</v>
      </c>
      <c r="M1277" s="77"/>
      <c r="N1277" s="77"/>
      <c r="O1277" s="77"/>
      <c r="P1277" s="77"/>
      <c r="Q1277" s="78"/>
      <c r="R1277" s="78"/>
      <c r="S1277" s="82"/>
      <c r="T1277" s="78"/>
      <c r="U1277" s="83"/>
    </row>
    <row r="1278" spans="1:21" ht="13.9" customHeight="1">
      <c r="A1278" s="76">
        <v>7755066</v>
      </c>
      <c r="B1278" s="77" t="s">
        <v>2210</v>
      </c>
      <c r="C1278" s="78"/>
      <c r="D1278" s="79"/>
      <c r="E1278" s="78"/>
      <c r="F1278" s="78"/>
      <c r="G1278" s="79"/>
      <c r="H1278" s="79"/>
      <c r="I1278" s="80"/>
      <c r="J1278" s="79"/>
      <c r="K1278" s="77"/>
      <c r="L1278" s="84" t="s">
        <v>9225</v>
      </c>
      <c r="M1278" s="77"/>
      <c r="N1278" s="77"/>
      <c r="O1278" s="77"/>
      <c r="P1278" s="77"/>
      <c r="Q1278" s="78"/>
      <c r="R1278" s="78"/>
      <c r="S1278" s="82"/>
      <c r="T1278" s="78"/>
      <c r="U1278" s="83"/>
    </row>
    <row r="1279" spans="1:21" ht="13.9" customHeight="1">
      <c r="A1279" s="76">
        <v>7755082</v>
      </c>
      <c r="B1279" s="77" t="s">
        <v>2211</v>
      </c>
      <c r="C1279" s="78"/>
      <c r="D1279" s="79"/>
      <c r="E1279" s="78"/>
      <c r="F1279" s="78"/>
      <c r="G1279" s="79"/>
      <c r="H1279" s="79"/>
      <c r="I1279" s="80"/>
      <c r="J1279" s="79"/>
      <c r="K1279" s="77"/>
      <c r="L1279" s="84" t="s">
        <v>9225</v>
      </c>
      <c r="M1279" s="77"/>
      <c r="N1279" s="77"/>
      <c r="O1279" s="77"/>
      <c r="P1279" s="77"/>
      <c r="Q1279" s="78"/>
      <c r="R1279" s="78"/>
      <c r="S1279" s="82"/>
      <c r="T1279" s="78"/>
      <c r="U1279" s="83"/>
    </row>
    <row r="1280" spans="1:21" ht="13.9" customHeight="1">
      <c r="A1280" s="76">
        <v>7755112</v>
      </c>
      <c r="B1280" s="77" t="s">
        <v>2212</v>
      </c>
      <c r="C1280" s="78"/>
      <c r="D1280" s="79"/>
      <c r="E1280" s="78"/>
      <c r="F1280" s="78"/>
      <c r="G1280" s="79"/>
      <c r="H1280" s="79"/>
      <c r="I1280" s="80"/>
      <c r="J1280" s="79"/>
      <c r="K1280" s="77"/>
      <c r="L1280" s="84" t="s">
        <v>285</v>
      </c>
      <c r="M1280" s="77"/>
      <c r="N1280" s="77"/>
      <c r="O1280" s="77"/>
      <c r="P1280" s="77"/>
      <c r="Q1280" s="78"/>
      <c r="R1280" s="78"/>
      <c r="S1280" s="82"/>
      <c r="T1280" s="78"/>
      <c r="U1280" s="83"/>
    </row>
    <row r="1281" spans="1:21" ht="13.9" customHeight="1">
      <c r="A1281" s="76">
        <v>7755139</v>
      </c>
      <c r="B1281" s="77" t="s">
        <v>2213</v>
      </c>
      <c r="C1281" s="78"/>
      <c r="D1281" s="79"/>
      <c r="E1281" s="78"/>
      <c r="F1281" s="78"/>
      <c r="G1281" s="79"/>
      <c r="H1281" s="79"/>
      <c r="I1281" s="80"/>
      <c r="J1281" s="79"/>
      <c r="K1281" s="77"/>
      <c r="L1281" s="81" t="s">
        <v>388</v>
      </c>
      <c r="M1281" s="77"/>
      <c r="N1281" s="77"/>
      <c r="O1281" s="77"/>
      <c r="P1281" s="77"/>
      <c r="Q1281" s="78"/>
      <c r="R1281" s="78"/>
      <c r="S1281" s="82"/>
      <c r="T1281" s="78"/>
      <c r="U1281" s="83"/>
    </row>
    <row r="1282" spans="1:21" ht="13.9" customHeight="1">
      <c r="A1282" s="76">
        <v>7755163</v>
      </c>
      <c r="B1282" s="77" t="s">
        <v>2214</v>
      </c>
      <c r="C1282" s="78"/>
      <c r="D1282" s="79"/>
      <c r="E1282" s="78"/>
      <c r="F1282" s="78"/>
      <c r="G1282" s="79"/>
      <c r="H1282" s="79"/>
      <c r="I1282" s="80"/>
      <c r="J1282" s="79"/>
      <c r="K1282" s="77"/>
      <c r="L1282" s="81" t="s">
        <v>9302</v>
      </c>
      <c r="M1282" s="77"/>
      <c r="N1282" s="77"/>
      <c r="O1282" s="77"/>
      <c r="P1282" s="77"/>
      <c r="Q1282" s="78"/>
      <c r="R1282" s="78"/>
      <c r="S1282" s="82"/>
      <c r="T1282" s="78"/>
      <c r="U1282" s="83"/>
    </row>
    <row r="1283" spans="1:21" ht="13.9" customHeight="1">
      <c r="A1283" s="76">
        <v>7755198</v>
      </c>
      <c r="B1283" s="77" t="s">
        <v>2215</v>
      </c>
      <c r="C1283" s="78"/>
      <c r="D1283" s="79"/>
      <c r="E1283" s="78"/>
      <c r="F1283" s="78"/>
      <c r="G1283" s="79"/>
      <c r="H1283" s="79"/>
      <c r="I1283" s="80"/>
      <c r="J1283" s="79"/>
      <c r="K1283" s="77"/>
      <c r="L1283" s="81" t="s">
        <v>38</v>
      </c>
      <c r="M1283" s="77"/>
      <c r="N1283" s="77"/>
      <c r="O1283" s="77"/>
      <c r="P1283" s="77"/>
      <c r="Q1283" s="78"/>
      <c r="R1283" s="78"/>
      <c r="S1283" s="82"/>
      <c r="T1283" s="78"/>
      <c r="U1283" s="83"/>
    </row>
    <row r="1284" spans="1:21" ht="13.9" customHeight="1">
      <c r="A1284" s="76">
        <v>7755201</v>
      </c>
      <c r="B1284" s="77" t="s">
        <v>2216</v>
      </c>
      <c r="C1284" s="78"/>
      <c r="D1284" s="79"/>
      <c r="E1284" s="78"/>
      <c r="F1284" s="78"/>
      <c r="G1284" s="79"/>
      <c r="H1284" s="79"/>
      <c r="I1284" s="80"/>
      <c r="J1284" s="79"/>
      <c r="K1284" s="77"/>
      <c r="L1284" s="84" t="s">
        <v>9312</v>
      </c>
      <c r="M1284" s="77"/>
      <c r="N1284" s="77"/>
      <c r="O1284" s="77"/>
      <c r="P1284" s="77"/>
      <c r="Q1284" s="78"/>
      <c r="R1284" s="78"/>
      <c r="S1284" s="82"/>
      <c r="T1284" s="78"/>
      <c r="U1284" s="83"/>
    </row>
    <row r="1285" spans="1:21" ht="13.9" customHeight="1">
      <c r="A1285" s="76">
        <v>7755228</v>
      </c>
      <c r="B1285" s="77" t="s">
        <v>2217</v>
      </c>
      <c r="C1285" s="78"/>
      <c r="D1285" s="79"/>
      <c r="E1285" s="78"/>
      <c r="F1285" s="78"/>
      <c r="G1285" s="79"/>
      <c r="H1285" s="79"/>
      <c r="I1285" s="80"/>
      <c r="J1285" s="79"/>
      <c r="K1285" s="77"/>
      <c r="L1285" s="84" t="s">
        <v>9225</v>
      </c>
      <c r="M1285" s="77"/>
      <c r="N1285" s="77"/>
      <c r="O1285" s="77"/>
      <c r="P1285" s="77"/>
      <c r="Q1285" s="78"/>
      <c r="R1285" s="78"/>
      <c r="S1285" s="82"/>
      <c r="T1285" s="78"/>
      <c r="U1285" s="83"/>
    </row>
    <row r="1286" spans="1:21" ht="13.9" customHeight="1">
      <c r="A1286" s="76">
        <v>7755244</v>
      </c>
      <c r="B1286" s="77" t="s">
        <v>2218</v>
      </c>
      <c r="C1286" s="78"/>
      <c r="D1286" s="79"/>
      <c r="E1286" s="78"/>
      <c r="F1286" s="78"/>
      <c r="G1286" s="79"/>
      <c r="H1286" s="79"/>
      <c r="I1286" s="80"/>
      <c r="J1286" s="79"/>
      <c r="K1286" s="77"/>
      <c r="L1286" s="84" t="s">
        <v>9238</v>
      </c>
      <c r="M1286" s="77"/>
      <c r="N1286" s="77"/>
      <c r="O1286" s="77"/>
      <c r="P1286" s="77"/>
      <c r="Q1286" s="78"/>
      <c r="R1286" s="78"/>
      <c r="S1286" s="82"/>
      <c r="T1286" s="78"/>
      <c r="U1286" s="83"/>
    </row>
    <row r="1287" spans="1:21" ht="13.9" customHeight="1">
      <c r="A1287" s="76">
        <v>7755279</v>
      </c>
      <c r="B1287" s="77" t="s">
        <v>2219</v>
      </c>
      <c r="C1287" s="78"/>
      <c r="D1287" s="79"/>
      <c r="E1287" s="78"/>
      <c r="F1287" s="78"/>
      <c r="G1287" s="79"/>
      <c r="H1287" s="79"/>
      <c r="I1287" s="80"/>
      <c r="J1287" s="79"/>
      <c r="K1287" s="77"/>
      <c r="L1287" s="81" t="s">
        <v>398</v>
      </c>
      <c r="M1287" s="77"/>
      <c r="N1287" s="77"/>
      <c r="O1287" s="77"/>
      <c r="P1287" s="77"/>
      <c r="Q1287" s="78"/>
      <c r="R1287" s="78"/>
      <c r="S1287" s="82"/>
      <c r="T1287" s="78"/>
      <c r="U1287" s="83"/>
    </row>
    <row r="1288" spans="1:21" ht="13.9" customHeight="1">
      <c r="A1288" s="76">
        <v>7755287</v>
      </c>
      <c r="B1288" s="77" t="s">
        <v>2220</v>
      </c>
      <c r="C1288" s="78"/>
      <c r="D1288" s="79"/>
      <c r="E1288" s="78"/>
      <c r="F1288" s="78"/>
      <c r="G1288" s="79"/>
      <c r="H1288" s="79"/>
      <c r="I1288" s="80"/>
      <c r="J1288" s="79"/>
      <c r="K1288" s="77"/>
      <c r="L1288" s="84" t="s">
        <v>220</v>
      </c>
      <c r="M1288" s="77"/>
      <c r="N1288" s="77"/>
      <c r="O1288" s="77"/>
      <c r="P1288" s="77"/>
      <c r="Q1288" s="78"/>
      <c r="R1288" s="78"/>
      <c r="S1288" s="82"/>
      <c r="T1288" s="78"/>
      <c r="U1288" s="83"/>
    </row>
    <row r="1289" spans="1:21" ht="13.9" customHeight="1">
      <c r="A1289" s="76">
        <v>7755295</v>
      </c>
      <c r="B1289" s="77" t="s">
        <v>2221</v>
      </c>
      <c r="C1289" s="78"/>
      <c r="D1289" s="79"/>
      <c r="E1289" s="78"/>
      <c r="F1289" s="78"/>
      <c r="G1289" s="79"/>
      <c r="H1289" s="79"/>
      <c r="I1289" s="80"/>
      <c r="J1289" s="79"/>
      <c r="K1289" s="77"/>
      <c r="L1289" s="84" t="s">
        <v>355</v>
      </c>
      <c r="M1289" s="77"/>
      <c r="N1289" s="77"/>
      <c r="O1289" s="77"/>
      <c r="P1289" s="77"/>
      <c r="Q1289" s="78"/>
      <c r="R1289" s="78"/>
      <c r="S1289" s="82"/>
      <c r="T1289" s="78"/>
      <c r="U1289" s="83"/>
    </row>
    <row r="1290" spans="1:21" ht="13.9" customHeight="1">
      <c r="A1290" s="76">
        <v>7755317</v>
      </c>
      <c r="B1290" s="77" t="s">
        <v>2222</v>
      </c>
      <c r="C1290" s="78"/>
      <c r="D1290" s="79"/>
      <c r="E1290" s="78"/>
      <c r="F1290" s="78"/>
      <c r="G1290" s="79"/>
      <c r="H1290" s="79"/>
      <c r="I1290" s="80"/>
      <c r="J1290" s="79"/>
      <c r="K1290" s="77"/>
      <c r="L1290" s="81" t="s">
        <v>355</v>
      </c>
      <c r="M1290" s="77"/>
      <c r="N1290" s="77"/>
      <c r="O1290" s="77"/>
      <c r="P1290" s="77"/>
      <c r="Q1290" s="78"/>
      <c r="R1290" s="78"/>
      <c r="S1290" s="82"/>
      <c r="T1290" s="78"/>
      <c r="U1290" s="83"/>
    </row>
    <row r="1291" spans="1:21" ht="13.9" customHeight="1">
      <c r="A1291" s="76">
        <v>7755341</v>
      </c>
      <c r="B1291" s="77" t="s">
        <v>2223</v>
      </c>
      <c r="C1291" s="78"/>
      <c r="D1291" s="79"/>
      <c r="E1291" s="78"/>
      <c r="F1291" s="78"/>
      <c r="G1291" s="79"/>
      <c r="H1291" s="79"/>
      <c r="I1291" s="80"/>
      <c r="J1291" s="79"/>
      <c r="K1291" s="77"/>
      <c r="L1291" s="81" t="s">
        <v>324</v>
      </c>
      <c r="M1291" s="77"/>
      <c r="N1291" s="77"/>
      <c r="O1291" s="77"/>
      <c r="P1291" s="77"/>
      <c r="Q1291" s="78"/>
      <c r="R1291" s="78"/>
      <c r="S1291" s="82"/>
      <c r="T1291" s="78"/>
      <c r="U1291" s="83"/>
    </row>
    <row r="1292" spans="1:21" ht="13.9" customHeight="1">
      <c r="A1292" s="76">
        <v>7755376</v>
      </c>
      <c r="B1292" s="77" t="s">
        <v>2224</v>
      </c>
      <c r="C1292" s="78"/>
      <c r="D1292" s="79"/>
      <c r="E1292" s="78"/>
      <c r="F1292" s="78"/>
      <c r="G1292" s="79"/>
      <c r="H1292" s="79"/>
      <c r="I1292" s="80"/>
      <c r="J1292" s="79"/>
      <c r="K1292" s="77"/>
      <c r="L1292" s="81" t="s">
        <v>9264</v>
      </c>
      <c r="M1292" s="77"/>
      <c r="N1292" s="77"/>
      <c r="O1292" s="77"/>
      <c r="P1292" s="77"/>
      <c r="Q1292" s="78"/>
      <c r="R1292" s="78"/>
      <c r="S1292" s="82"/>
      <c r="T1292" s="78"/>
      <c r="U1292" s="83"/>
    </row>
    <row r="1293" spans="1:21" ht="13.9" customHeight="1">
      <c r="A1293" s="76">
        <v>7755406</v>
      </c>
      <c r="B1293" s="77" t="s">
        <v>2225</v>
      </c>
      <c r="C1293" s="78"/>
      <c r="D1293" s="79"/>
      <c r="E1293" s="78"/>
      <c r="F1293" s="78"/>
      <c r="G1293" s="79"/>
      <c r="H1293" s="79"/>
      <c r="I1293" s="80"/>
      <c r="J1293" s="79"/>
      <c r="K1293" s="77"/>
      <c r="L1293" s="84" t="s">
        <v>362</v>
      </c>
      <c r="M1293" s="77"/>
      <c r="N1293" s="77"/>
      <c r="O1293" s="77"/>
      <c r="P1293" s="77"/>
      <c r="Q1293" s="78"/>
      <c r="R1293" s="78"/>
      <c r="S1293" s="82"/>
      <c r="T1293" s="78"/>
      <c r="U1293" s="83"/>
    </row>
    <row r="1294" spans="1:21" ht="13.9" customHeight="1">
      <c r="A1294" s="76">
        <v>7755422</v>
      </c>
      <c r="B1294" s="77" t="s">
        <v>2226</v>
      </c>
      <c r="C1294" s="78"/>
      <c r="D1294" s="79"/>
      <c r="E1294" s="78"/>
      <c r="F1294" s="78"/>
      <c r="G1294" s="79"/>
      <c r="H1294" s="79"/>
      <c r="I1294" s="80"/>
      <c r="J1294" s="79"/>
      <c r="K1294" s="77"/>
      <c r="L1294" s="84" t="s">
        <v>287</v>
      </c>
      <c r="M1294" s="77"/>
      <c r="N1294" s="77"/>
      <c r="O1294" s="77"/>
      <c r="P1294" s="77"/>
      <c r="Q1294" s="78"/>
      <c r="R1294" s="78"/>
      <c r="S1294" s="82"/>
      <c r="T1294" s="78"/>
      <c r="U1294" s="83"/>
    </row>
    <row r="1295" spans="1:21" ht="13.9" customHeight="1">
      <c r="A1295" s="76">
        <v>7755449</v>
      </c>
      <c r="B1295" s="77" t="s">
        <v>2227</v>
      </c>
      <c r="C1295" s="78"/>
      <c r="D1295" s="79"/>
      <c r="E1295" s="78"/>
      <c r="F1295" s="78"/>
      <c r="G1295" s="79"/>
      <c r="H1295" s="79"/>
      <c r="I1295" s="80"/>
      <c r="J1295" s="79"/>
      <c r="K1295" s="77"/>
      <c r="L1295" s="84" t="s">
        <v>287</v>
      </c>
      <c r="M1295" s="77"/>
      <c r="N1295" s="77"/>
      <c r="O1295" s="77"/>
      <c r="P1295" s="77"/>
      <c r="Q1295" s="78"/>
      <c r="R1295" s="78"/>
      <c r="S1295" s="82"/>
      <c r="T1295" s="78"/>
      <c r="U1295" s="83"/>
    </row>
    <row r="1296" spans="1:21" ht="13.9" customHeight="1">
      <c r="A1296" s="76">
        <v>7755457</v>
      </c>
      <c r="B1296" s="77" t="s">
        <v>2228</v>
      </c>
      <c r="C1296" s="78"/>
      <c r="D1296" s="79"/>
      <c r="E1296" s="78"/>
      <c r="F1296" s="78"/>
      <c r="G1296" s="79"/>
      <c r="H1296" s="79"/>
      <c r="I1296" s="80"/>
      <c r="J1296" s="79"/>
      <c r="K1296" s="77"/>
      <c r="L1296" s="84" t="s">
        <v>287</v>
      </c>
      <c r="M1296" s="77"/>
      <c r="N1296" s="77"/>
      <c r="O1296" s="77"/>
      <c r="P1296" s="77"/>
      <c r="Q1296" s="78"/>
      <c r="R1296" s="78"/>
      <c r="S1296" s="82"/>
      <c r="T1296" s="78"/>
      <c r="U1296" s="83"/>
    </row>
    <row r="1297" spans="1:21" ht="13.9" customHeight="1">
      <c r="A1297" s="76">
        <v>7755511</v>
      </c>
      <c r="B1297" s="77" t="s">
        <v>2229</v>
      </c>
      <c r="C1297" s="78"/>
      <c r="D1297" s="79"/>
      <c r="E1297" s="78"/>
      <c r="F1297" s="78"/>
      <c r="G1297" s="79"/>
      <c r="H1297" s="79"/>
      <c r="I1297" s="80"/>
      <c r="J1297" s="79"/>
      <c r="K1297" s="77"/>
      <c r="L1297" s="84" t="s">
        <v>287</v>
      </c>
      <c r="M1297" s="77"/>
      <c r="N1297" s="77"/>
      <c r="O1297" s="77"/>
      <c r="P1297" s="77"/>
      <c r="Q1297" s="78"/>
      <c r="R1297" s="78"/>
      <c r="S1297" s="82"/>
      <c r="T1297" s="78"/>
      <c r="U1297" s="83"/>
    </row>
    <row r="1298" spans="1:21" ht="13.9" customHeight="1">
      <c r="A1298" s="76">
        <v>7755538</v>
      </c>
      <c r="B1298" s="77" t="s">
        <v>2230</v>
      </c>
      <c r="C1298" s="78"/>
      <c r="D1298" s="79"/>
      <c r="E1298" s="78"/>
      <c r="F1298" s="78"/>
      <c r="G1298" s="79"/>
      <c r="H1298" s="79"/>
      <c r="I1298" s="80"/>
      <c r="J1298" s="79"/>
      <c r="K1298" s="77"/>
      <c r="L1298" s="81" t="s">
        <v>287</v>
      </c>
      <c r="M1298" s="77"/>
      <c r="N1298" s="77"/>
      <c r="O1298" s="77"/>
      <c r="P1298" s="77"/>
      <c r="Q1298" s="78"/>
      <c r="R1298" s="78"/>
      <c r="S1298" s="82"/>
      <c r="T1298" s="78"/>
      <c r="U1298" s="83"/>
    </row>
    <row r="1299" spans="1:21" ht="13.9" customHeight="1">
      <c r="A1299" s="76">
        <v>7755546</v>
      </c>
      <c r="B1299" s="77" t="s">
        <v>2231</v>
      </c>
      <c r="C1299" s="78"/>
      <c r="D1299" s="79"/>
      <c r="E1299" s="78"/>
      <c r="F1299" s="78"/>
      <c r="G1299" s="79"/>
      <c r="H1299" s="79"/>
      <c r="I1299" s="80"/>
      <c r="J1299" s="79"/>
      <c r="K1299" s="77"/>
      <c r="L1299" s="84" t="s">
        <v>285</v>
      </c>
      <c r="M1299" s="77"/>
      <c r="N1299" s="77"/>
      <c r="O1299" s="77"/>
      <c r="P1299" s="77"/>
      <c r="Q1299" s="78"/>
      <c r="R1299" s="78"/>
      <c r="S1299" s="82"/>
      <c r="T1299" s="78"/>
      <c r="U1299" s="83"/>
    </row>
    <row r="1300" spans="1:21" ht="13.9" customHeight="1">
      <c r="A1300" s="76">
        <v>7755554</v>
      </c>
      <c r="B1300" s="77" t="s">
        <v>2232</v>
      </c>
      <c r="C1300" s="78"/>
      <c r="D1300" s="79"/>
      <c r="E1300" s="78"/>
      <c r="F1300" s="78"/>
      <c r="G1300" s="79"/>
      <c r="H1300" s="79"/>
      <c r="I1300" s="80"/>
      <c r="J1300" s="79"/>
      <c r="K1300" s="77"/>
      <c r="L1300" s="84" t="s">
        <v>287</v>
      </c>
      <c r="M1300" s="77"/>
      <c r="N1300" s="77"/>
      <c r="O1300" s="77"/>
      <c r="P1300" s="77"/>
      <c r="Q1300" s="78"/>
      <c r="R1300" s="78"/>
      <c r="S1300" s="82"/>
      <c r="T1300" s="78"/>
      <c r="U1300" s="83"/>
    </row>
    <row r="1301" spans="1:21" ht="13.9" customHeight="1">
      <c r="A1301" s="76">
        <v>7755627</v>
      </c>
      <c r="B1301" s="77" t="s">
        <v>2233</v>
      </c>
      <c r="C1301" s="78"/>
      <c r="D1301" s="79"/>
      <c r="E1301" s="78"/>
      <c r="F1301" s="78"/>
      <c r="G1301" s="79"/>
      <c r="H1301" s="79"/>
      <c r="I1301" s="80"/>
      <c r="J1301" s="79"/>
      <c r="K1301" s="77"/>
      <c r="L1301" s="84" t="s">
        <v>287</v>
      </c>
      <c r="M1301" s="77"/>
      <c r="N1301" s="77"/>
      <c r="O1301" s="77"/>
      <c r="P1301" s="77"/>
      <c r="Q1301" s="78"/>
      <c r="R1301" s="78"/>
      <c r="S1301" s="82"/>
      <c r="T1301" s="78"/>
      <c r="U1301" s="83"/>
    </row>
    <row r="1302" spans="1:21" ht="13.9" customHeight="1">
      <c r="A1302" s="76">
        <v>7755635</v>
      </c>
      <c r="B1302" s="77" t="s">
        <v>2234</v>
      </c>
      <c r="C1302" s="78"/>
      <c r="D1302" s="79"/>
      <c r="E1302" s="78"/>
      <c r="F1302" s="78"/>
      <c r="G1302" s="79"/>
      <c r="H1302" s="79"/>
      <c r="I1302" s="80"/>
      <c r="J1302" s="79"/>
      <c r="K1302" s="77"/>
      <c r="L1302" s="84" t="s">
        <v>9358</v>
      </c>
      <c r="M1302" s="77"/>
      <c r="N1302" s="77"/>
      <c r="O1302" s="77"/>
      <c r="P1302" s="77"/>
      <c r="Q1302" s="78"/>
      <c r="R1302" s="78"/>
      <c r="S1302" s="82"/>
      <c r="T1302" s="78"/>
      <c r="U1302" s="83"/>
    </row>
    <row r="1303" spans="1:21" ht="13.9" customHeight="1">
      <c r="A1303" s="76">
        <v>7755651</v>
      </c>
      <c r="B1303" s="77" t="s">
        <v>2235</v>
      </c>
      <c r="C1303" s="78"/>
      <c r="D1303" s="79"/>
      <c r="E1303" s="78"/>
      <c r="F1303" s="78"/>
      <c r="G1303" s="79"/>
      <c r="H1303" s="79"/>
      <c r="I1303" s="80"/>
      <c r="J1303" s="79"/>
      <c r="K1303" s="77"/>
      <c r="L1303" s="81" t="s">
        <v>287</v>
      </c>
      <c r="M1303" s="77"/>
      <c r="N1303" s="77"/>
      <c r="O1303" s="77"/>
      <c r="P1303" s="77"/>
      <c r="Q1303" s="78"/>
      <c r="R1303" s="78"/>
      <c r="S1303" s="82"/>
      <c r="T1303" s="78"/>
      <c r="U1303" s="83"/>
    </row>
    <row r="1304" spans="1:21" ht="13.9" customHeight="1">
      <c r="A1304" s="76">
        <v>7755678</v>
      </c>
      <c r="B1304" s="77" t="s">
        <v>2236</v>
      </c>
      <c r="C1304" s="78"/>
      <c r="D1304" s="79"/>
      <c r="E1304" s="78"/>
      <c r="F1304" s="78"/>
      <c r="G1304" s="79"/>
      <c r="H1304" s="79"/>
      <c r="I1304" s="80"/>
      <c r="J1304" s="79"/>
      <c r="K1304" s="77"/>
      <c r="L1304" s="84" t="s">
        <v>350</v>
      </c>
      <c r="M1304" s="77"/>
      <c r="N1304" s="77"/>
      <c r="O1304" s="77"/>
      <c r="P1304" s="77"/>
      <c r="Q1304" s="78"/>
      <c r="R1304" s="78"/>
      <c r="S1304" s="82"/>
      <c r="T1304" s="78"/>
      <c r="U1304" s="83"/>
    </row>
    <row r="1305" spans="1:21" ht="13.9" customHeight="1">
      <c r="A1305" s="76">
        <v>7755686</v>
      </c>
      <c r="B1305" s="77" t="s">
        <v>2237</v>
      </c>
      <c r="C1305" s="78"/>
      <c r="D1305" s="79"/>
      <c r="E1305" s="78"/>
      <c r="F1305" s="78"/>
      <c r="G1305" s="79"/>
      <c r="H1305" s="79"/>
      <c r="I1305" s="80"/>
      <c r="J1305" s="79"/>
      <c r="K1305" s="77"/>
      <c r="L1305" s="84" t="s">
        <v>315</v>
      </c>
      <c r="M1305" s="77"/>
      <c r="N1305" s="77"/>
      <c r="O1305" s="77"/>
      <c r="P1305" s="77"/>
      <c r="Q1305" s="78"/>
      <c r="R1305" s="78"/>
      <c r="S1305" s="82"/>
      <c r="T1305" s="78"/>
      <c r="U1305" s="83"/>
    </row>
    <row r="1306" spans="1:21" ht="13.9" customHeight="1">
      <c r="A1306" s="76">
        <v>7755694</v>
      </c>
      <c r="B1306" s="77" t="s">
        <v>2238</v>
      </c>
      <c r="C1306" s="78"/>
      <c r="D1306" s="79"/>
      <c r="E1306" s="78"/>
      <c r="F1306" s="78"/>
      <c r="G1306" s="79"/>
      <c r="H1306" s="79"/>
      <c r="I1306" s="80"/>
      <c r="J1306" s="79"/>
      <c r="K1306" s="77"/>
      <c r="L1306" s="81" t="s">
        <v>119</v>
      </c>
      <c r="M1306" s="77"/>
      <c r="N1306" s="77"/>
      <c r="O1306" s="77"/>
      <c r="P1306" s="77"/>
      <c r="Q1306" s="78"/>
      <c r="R1306" s="78"/>
      <c r="S1306" s="82"/>
      <c r="T1306" s="78"/>
      <c r="U1306" s="83"/>
    </row>
    <row r="1307" spans="1:21" ht="13.9" customHeight="1">
      <c r="A1307" s="76">
        <v>7755708</v>
      </c>
      <c r="B1307" s="77" t="s">
        <v>2239</v>
      </c>
      <c r="C1307" s="78"/>
      <c r="D1307" s="79"/>
      <c r="E1307" s="78"/>
      <c r="F1307" s="78"/>
      <c r="G1307" s="79"/>
      <c r="H1307" s="79"/>
      <c r="I1307" s="80"/>
      <c r="J1307" s="79"/>
      <c r="K1307" s="77"/>
      <c r="L1307" s="84" t="s">
        <v>355</v>
      </c>
      <c r="M1307" s="77"/>
      <c r="N1307" s="77"/>
      <c r="O1307" s="77"/>
      <c r="P1307" s="77"/>
      <c r="Q1307" s="78"/>
      <c r="R1307" s="78"/>
      <c r="S1307" s="82"/>
      <c r="T1307" s="78"/>
      <c r="U1307" s="83"/>
    </row>
    <row r="1308" spans="1:21" ht="13.9" customHeight="1">
      <c r="A1308" s="76">
        <v>7755716</v>
      </c>
      <c r="B1308" s="77" t="s">
        <v>2240</v>
      </c>
      <c r="C1308" s="78"/>
      <c r="D1308" s="79"/>
      <c r="E1308" s="78"/>
      <c r="F1308" s="78"/>
      <c r="G1308" s="79"/>
      <c r="H1308" s="79"/>
      <c r="I1308" s="80"/>
      <c r="J1308" s="79"/>
      <c r="K1308" s="77"/>
      <c r="L1308" s="84" t="s">
        <v>287</v>
      </c>
      <c r="M1308" s="77"/>
      <c r="N1308" s="77"/>
      <c r="O1308" s="77"/>
      <c r="P1308" s="77"/>
      <c r="Q1308" s="78"/>
      <c r="R1308" s="78"/>
      <c r="S1308" s="82"/>
      <c r="T1308" s="78"/>
      <c r="U1308" s="83"/>
    </row>
    <row r="1309" spans="1:21" ht="13.9" customHeight="1">
      <c r="A1309" s="76">
        <v>7755724</v>
      </c>
      <c r="B1309" s="77" t="s">
        <v>2241</v>
      </c>
      <c r="C1309" s="78"/>
      <c r="D1309" s="79"/>
      <c r="E1309" s="78"/>
      <c r="F1309" s="78"/>
      <c r="G1309" s="79"/>
      <c r="H1309" s="79"/>
      <c r="I1309" s="80"/>
      <c r="J1309" s="79"/>
      <c r="K1309" s="77"/>
      <c r="L1309" s="84" t="s">
        <v>368</v>
      </c>
      <c r="M1309" s="77"/>
      <c r="N1309" s="77"/>
      <c r="O1309" s="77"/>
      <c r="P1309" s="77"/>
      <c r="Q1309" s="78"/>
      <c r="R1309" s="78"/>
      <c r="S1309" s="82"/>
      <c r="T1309" s="78"/>
      <c r="U1309" s="83"/>
    </row>
    <row r="1310" spans="1:21" ht="13.9" customHeight="1">
      <c r="A1310" s="76">
        <v>7755732</v>
      </c>
      <c r="B1310" s="77" t="s">
        <v>2242</v>
      </c>
      <c r="C1310" s="78"/>
      <c r="D1310" s="79"/>
      <c r="E1310" s="78"/>
      <c r="F1310" s="78"/>
      <c r="G1310" s="79"/>
      <c r="H1310" s="79"/>
      <c r="I1310" s="80"/>
      <c r="J1310" s="79"/>
      <c r="K1310" s="77"/>
      <c r="L1310" s="81" t="s">
        <v>270</v>
      </c>
      <c r="M1310" s="77"/>
      <c r="N1310" s="77"/>
      <c r="O1310" s="77"/>
      <c r="P1310" s="77"/>
      <c r="Q1310" s="78"/>
      <c r="R1310" s="78"/>
      <c r="S1310" s="82"/>
      <c r="T1310" s="78"/>
      <c r="U1310" s="83"/>
    </row>
    <row r="1311" spans="1:21" ht="13.9" customHeight="1">
      <c r="A1311" s="76">
        <v>7755767</v>
      </c>
      <c r="B1311" s="77" t="s">
        <v>2243</v>
      </c>
      <c r="C1311" s="78"/>
      <c r="D1311" s="79"/>
      <c r="E1311" s="78"/>
      <c r="F1311" s="78"/>
      <c r="G1311" s="79"/>
      <c r="H1311" s="79"/>
      <c r="I1311" s="80"/>
      <c r="J1311" s="79"/>
      <c r="K1311" s="77"/>
      <c r="L1311" s="84" t="s">
        <v>283</v>
      </c>
      <c r="M1311" s="77"/>
      <c r="N1311" s="77"/>
      <c r="O1311" s="77"/>
      <c r="P1311" s="77"/>
      <c r="Q1311" s="78"/>
      <c r="R1311" s="78"/>
      <c r="S1311" s="82"/>
      <c r="T1311" s="78"/>
      <c r="U1311" s="83"/>
    </row>
    <row r="1312" spans="1:21" ht="13.9" customHeight="1">
      <c r="A1312" s="76">
        <v>7755775</v>
      </c>
      <c r="B1312" s="77" t="s">
        <v>2244</v>
      </c>
      <c r="C1312" s="78"/>
      <c r="D1312" s="79"/>
      <c r="E1312" s="78"/>
      <c r="F1312" s="78"/>
      <c r="G1312" s="79"/>
      <c r="H1312" s="79"/>
      <c r="I1312" s="80"/>
      <c r="J1312" s="79"/>
      <c r="K1312" s="77"/>
      <c r="L1312" s="84" t="s">
        <v>362</v>
      </c>
      <c r="M1312" s="77"/>
      <c r="N1312" s="77"/>
      <c r="O1312" s="77"/>
      <c r="P1312" s="77"/>
      <c r="Q1312" s="78"/>
      <c r="R1312" s="78"/>
      <c r="S1312" s="82"/>
      <c r="T1312" s="78"/>
      <c r="U1312" s="83"/>
    </row>
    <row r="1313" spans="1:21" ht="13.9" customHeight="1">
      <c r="A1313" s="76">
        <v>7755783</v>
      </c>
      <c r="B1313" s="77" t="s">
        <v>2245</v>
      </c>
      <c r="C1313" s="78"/>
      <c r="D1313" s="79"/>
      <c r="E1313" s="78"/>
      <c r="F1313" s="78"/>
      <c r="G1313" s="79"/>
      <c r="H1313" s="79"/>
      <c r="I1313" s="80"/>
      <c r="J1313" s="79"/>
      <c r="K1313" s="77"/>
      <c r="L1313" s="84" t="s">
        <v>9274</v>
      </c>
      <c r="M1313" s="77"/>
      <c r="N1313" s="77"/>
      <c r="O1313" s="77"/>
      <c r="P1313" s="77"/>
      <c r="Q1313" s="78"/>
      <c r="R1313" s="78"/>
      <c r="S1313" s="82"/>
      <c r="T1313" s="78"/>
      <c r="U1313" s="83"/>
    </row>
    <row r="1314" spans="1:21" ht="13.9" customHeight="1">
      <c r="A1314" s="76">
        <v>7755791</v>
      </c>
      <c r="B1314" s="77" t="s">
        <v>2246</v>
      </c>
      <c r="C1314" s="78"/>
      <c r="D1314" s="79"/>
      <c r="E1314" s="78"/>
      <c r="F1314" s="78"/>
      <c r="G1314" s="79"/>
      <c r="H1314" s="79"/>
      <c r="I1314" s="80"/>
      <c r="J1314" s="79"/>
      <c r="K1314" s="77"/>
      <c r="L1314" s="84" t="s">
        <v>400</v>
      </c>
      <c r="M1314" s="77"/>
      <c r="N1314" s="77"/>
      <c r="O1314" s="77"/>
      <c r="P1314" s="77"/>
      <c r="Q1314" s="78"/>
      <c r="R1314" s="78"/>
      <c r="S1314" s="82"/>
      <c r="T1314" s="78"/>
      <c r="U1314" s="83"/>
    </row>
    <row r="1315" spans="1:21" ht="13.9" customHeight="1">
      <c r="A1315" s="76">
        <v>7755805</v>
      </c>
      <c r="B1315" s="77" t="s">
        <v>2247</v>
      </c>
      <c r="C1315" s="78"/>
      <c r="D1315" s="79"/>
      <c r="E1315" s="78"/>
      <c r="F1315" s="78"/>
      <c r="G1315" s="79"/>
      <c r="H1315" s="79"/>
      <c r="I1315" s="80"/>
      <c r="J1315" s="79"/>
      <c r="K1315" s="77"/>
      <c r="L1315" s="81" t="s">
        <v>374</v>
      </c>
      <c r="M1315" s="77"/>
      <c r="N1315" s="77"/>
      <c r="O1315" s="77"/>
      <c r="P1315" s="77"/>
      <c r="Q1315" s="78"/>
      <c r="R1315" s="78"/>
      <c r="S1315" s="82"/>
      <c r="T1315" s="78"/>
      <c r="U1315" s="83"/>
    </row>
    <row r="1316" spans="1:21" ht="13.9" customHeight="1">
      <c r="A1316" s="76">
        <v>7755864</v>
      </c>
      <c r="B1316" s="77" t="s">
        <v>2248</v>
      </c>
      <c r="C1316" s="78"/>
      <c r="D1316" s="79"/>
      <c r="E1316" s="78"/>
      <c r="F1316" s="78"/>
      <c r="G1316" s="79"/>
      <c r="H1316" s="79"/>
      <c r="I1316" s="80"/>
      <c r="J1316" s="79"/>
      <c r="K1316" s="77"/>
      <c r="L1316" s="81" t="s">
        <v>9277</v>
      </c>
      <c r="M1316" s="77"/>
      <c r="N1316" s="77"/>
      <c r="O1316" s="77"/>
      <c r="P1316" s="77"/>
      <c r="Q1316" s="78"/>
      <c r="R1316" s="78"/>
      <c r="S1316" s="82"/>
      <c r="T1316" s="78"/>
      <c r="U1316" s="83"/>
    </row>
    <row r="1317" spans="1:21" ht="13.9" customHeight="1">
      <c r="A1317" s="76">
        <v>7755872</v>
      </c>
      <c r="B1317" s="77" t="s">
        <v>2249</v>
      </c>
      <c r="C1317" s="78"/>
      <c r="D1317" s="79"/>
      <c r="E1317" s="78"/>
      <c r="F1317" s="78"/>
      <c r="G1317" s="79"/>
      <c r="H1317" s="79"/>
      <c r="I1317" s="80"/>
      <c r="J1317" s="79"/>
      <c r="K1317" s="77"/>
      <c r="L1317" s="81" t="s">
        <v>400</v>
      </c>
      <c r="M1317" s="77"/>
      <c r="N1317" s="77"/>
      <c r="O1317" s="77"/>
      <c r="P1317" s="77"/>
      <c r="Q1317" s="78"/>
      <c r="R1317" s="78"/>
      <c r="S1317" s="82"/>
      <c r="T1317" s="78"/>
      <c r="U1317" s="83"/>
    </row>
    <row r="1318" spans="1:21" ht="13.9" customHeight="1">
      <c r="A1318" s="76">
        <v>7755902</v>
      </c>
      <c r="B1318" s="77" t="s">
        <v>2250</v>
      </c>
      <c r="C1318" s="78"/>
      <c r="D1318" s="79"/>
      <c r="E1318" s="78"/>
      <c r="F1318" s="78"/>
      <c r="G1318" s="79"/>
      <c r="H1318" s="79"/>
      <c r="I1318" s="80"/>
      <c r="J1318" s="79"/>
      <c r="K1318" s="77"/>
      <c r="L1318" s="81" t="s">
        <v>9238</v>
      </c>
      <c r="M1318" s="77"/>
      <c r="N1318" s="77"/>
      <c r="O1318" s="77"/>
      <c r="P1318" s="77"/>
      <c r="Q1318" s="78"/>
      <c r="R1318" s="78"/>
      <c r="S1318" s="82"/>
      <c r="T1318" s="78"/>
      <c r="U1318" s="83"/>
    </row>
    <row r="1319" spans="1:21" ht="13.9" customHeight="1">
      <c r="A1319" s="76">
        <v>7755945</v>
      </c>
      <c r="B1319" s="77" t="s">
        <v>2251</v>
      </c>
      <c r="C1319" s="78"/>
      <c r="D1319" s="79"/>
      <c r="E1319" s="78"/>
      <c r="F1319" s="78"/>
      <c r="G1319" s="79"/>
      <c r="H1319" s="79"/>
      <c r="I1319" s="80"/>
      <c r="J1319" s="79"/>
      <c r="K1319" s="77"/>
      <c r="L1319" s="84" t="s">
        <v>274</v>
      </c>
      <c r="M1319" s="77"/>
      <c r="N1319" s="77"/>
      <c r="O1319" s="77"/>
      <c r="P1319" s="77"/>
      <c r="Q1319" s="78"/>
      <c r="R1319" s="78"/>
      <c r="S1319" s="82"/>
      <c r="T1319" s="78"/>
      <c r="U1319" s="83"/>
    </row>
    <row r="1320" spans="1:21" ht="13.9" customHeight="1">
      <c r="A1320" s="76">
        <v>7755961</v>
      </c>
      <c r="B1320" s="77" t="s">
        <v>2252</v>
      </c>
      <c r="C1320" s="78"/>
      <c r="D1320" s="79"/>
      <c r="E1320" s="78"/>
      <c r="F1320" s="78"/>
      <c r="G1320" s="79"/>
      <c r="H1320" s="79"/>
      <c r="I1320" s="80"/>
      <c r="J1320" s="79"/>
      <c r="K1320" s="77"/>
      <c r="L1320" s="84" t="s">
        <v>9347</v>
      </c>
      <c r="M1320" s="77"/>
      <c r="N1320" s="77"/>
      <c r="O1320" s="77"/>
      <c r="P1320" s="77"/>
      <c r="Q1320" s="78"/>
      <c r="R1320" s="78"/>
      <c r="S1320" s="82"/>
      <c r="T1320" s="78"/>
      <c r="U1320" s="83"/>
    </row>
    <row r="1321" spans="1:21" ht="13.9" customHeight="1">
      <c r="A1321" s="76">
        <v>7756003</v>
      </c>
      <c r="B1321" s="77" t="s">
        <v>2253</v>
      </c>
      <c r="C1321" s="78"/>
      <c r="D1321" s="79"/>
      <c r="E1321" s="78"/>
      <c r="F1321" s="78"/>
      <c r="G1321" s="79"/>
      <c r="H1321" s="79"/>
      <c r="I1321" s="80"/>
      <c r="J1321" s="79"/>
      <c r="K1321" s="77"/>
      <c r="L1321" s="81" t="s">
        <v>9347</v>
      </c>
      <c r="M1321" s="77"/>
      <c r="N1321" s="77"/>
      <c r="O1321" s="77"/>
      <c r="P1321" s="77"/>
      <c r="Q1321" s="78"/>
      <c r="R1321" s="78"/>
      <c r="S1321" s="82"/>
      <c r="T1321" s="78"/>
      <c r="U1321" s="83"/>
    </row>
    <row r="1322" spans="1:21" ht="13.9" customHeight="1">
      <c r="A1322" s="76">
        <v>7756143</v>
      </c>
      <c r="B1322" s="77" t="s">
        <v>2254</v>
      </c>
      <c r="C1322" s="78"/>
      <c r="D1322" s="79"/>
      <c r="E1322" s="78"/>
      <c r="F1322" s="78"/>
      <c r="G1322" s="79"/>
      <c r="H1322" s="79"/>
      <c r="I1322" s="80"/>
      <c r="J1322" s="79"/>
      <c r="K1322" s="77"/>
      <c r="L1322" s="84" t="s">
        <v>40</v>
      </c>
      <c r="M1322" s="77"/>
      <c r="N1322" s="77"/>
      <c r="O1322" s="77"/>
      <c r="P1322" s="77"/>
      <c r="Q1322" s="78"/>
      <c r="R1322" s="78"/>
      <c r="S1322" s="82"/>
      <c r="T1322" s="78"/>
      <c r="U1322" s="83"/>
    </row>
    <row r="1323" spans="1:21" ht="13.9" customHeight="1">
      <c r="A1323" s="76">
        <v>7756151</v>
      </c>
      <c r="B1323" s="77" t="s">
        <v>2255</v>
      </c>
      <c r="C1323" s="78"/>
      <c r="D1323" s="79"/>
      <c r="E1323" s="78"/>
      <c r="F1323" s="78"/>
      <c r="G1323" s="79"/>
      <c r="H1323" s="79"/>
      <c r="I1323" s="80"/>
      <c r="J1323" s="79"/>
      <c r="K1323" s="77"/>
      <c r="L1323" s="84" t="s">
        <v>9359</v>
      </c>
      <c r="M1323" s="77"/>
      <c r="N1323" s="77"/>
      <c r="O1323" s="77"/>
      <c r="P1323" s="77"/>
      <c r="Q1323" s="78"/>
      <c r="R1323" s="78"/>
      <c r="S1323" s="82"/>
      <c r="T1323" s="78"/>
      <c r="U1323" s="83"/>
    </row>
    <row r="1324" spans="1:21" ht="13.9" customHeight="1">
      <c r="A1324" s="76">
        <v>7756178</v>
      </c>
      <c r="B1324" s="77" t="s">
        <v>2256</v>
      </c>
      <c r="C1324" s="78"/>
      <c r="D1324" s="79"/>
      <c r="E1324" s="78"/>
      <c r="F1324" s="78"/>
      <c r="G1324" s="79"/>
      <c r="H1324" s="79"/>
      <c r="I1324" s="80"/>
      <c r="J1324" s="79"/>
      <c r="K1324" s="77"/>
      <c r="L1324" s="81" t="s">
        <v>392</v>
      </c>
      <c r="M1324" s="77"/>
      <c r="N1324" s="77"/>
      <c r="O1324" s="77"/>
      <c r="P1324" s="77"/>
      <c r="Q1324" s="78"/>
      <c r="R1324" s="78"/>
      <c r="S1324" s="82"/>
      <c r="T1324" s="78"/>
      <c r="U1324" s="83"/>
    </row>
    <row r="1325" spans="1:21" ht="13.9" customHeight="1">
      <c r="A1325" s="76">
        <v>7756194</v>
      </c>
      <c r="B1325" s="77" t="s">
        <v>2257</v>
      </c>
      <c r="C1325" s="78"/>
      <c r="D1325" s="79"/>
      <c r="E1325" s="78"/>
      <c r="F1325" s="78"/>
      <c r="G1325" s="79"/>
      <c r="H1325" s="79"/>
      <c r="I1325" s="80"/>
      <c r="J1325" s="79"/>
      <c r="K1325" s="77"/>
      <c r="L1325" s="81" t="s">
        <v>101</v>
      </c>
      <c r="M1325" s="77"/>
      <c r="N1325" s="77"/>
      <c r="O1325" s="77"/>
      <c r="P1325" s="77"/>
      <c r="Q1325" s="78"/>
      <c r="R1325" s="78"/>
      <c r="S1325" s="82"/>
      <c r="T1325" s="78"/>
      <c r="U1325" s="83"/>
    </row>
    <row r="1326" spans="1:21" ht="13.9" customHeight="1">
      <c r="A1326" s="76">
        <v>7756208</v>
      </c>
      <c r="B1326" s="77" t="s">
        <v>2258</v>
      </c>
      <c r="C1326" s="78"/>
      <c r="D1326" s="79"/>
      <c r="E1326" s="78"/>
      <c r="F1326" s="78"/>
      <c r="G1326" s="79"/>
      <c r="H1326" s="79"/>
      <c r="I1326" s="80"/>
      <c r="J1326" s="79"/>
      <c r="K1326" s="77"/>
      <c r="L1326" s="81" t="s">
        <v>382</v>
      </c>
      <c r="M1326" s="77"/>
      <c r="N1326" s="77"/>
      <c r="O1326" s="77"/>
      <c r="P1326" s="77"/>
      <c r="Q1326" s="78"/>
      <c r="R1326" s="78"/>
      <c r="S1326" s="82"/>
      <c r="T1326" s="78"/>
      <c r="U1326" s="83"/>
    </row>
    <row r="1327" spans="1:21" ht="13.9" customHeight="1">
      <c r="A1327" s="76">
        <v>7756224</v>
      </c>
      <c r="B1327" s="77" t="s">
        <v>2259</v>
      </c>
      <c r="C1327" s="78"/>
      <c r="D1327" s="79"/>
      <c r="E1327" s="78"/>
      <c r="F1327" s="78"/>
      <c r="G1327" s="79"/>
      <c r="H1327" s="79"/>
      <c r="I1327" s="80"/>
      <c r="J1327" s="79"/>
      <c r="K1327" s="77"/>
      <c r="L1327" s="81" t="s">
        <v>287</v>
      </c>
      <c r="M1327" s="77"/>
      <c r="N1327" s="77"/>
      <c r="O1327" s="77"/>
      <c r="P1327" s="77"/>
      <c r="Q1327" s="78"/>
      <c r="R1327" s="78"/>
      <c r="S1327" s="82"/>
      <c r="T1327" s="78"/>
      <c r="U1327" s="83"/>
    </row>
    <row r="1328" spans="1:21" ht="13.9" customHeight="1">
      <c r="A1328" s="76">
        <v>7756232</v>
      </c>
      <c r="B1328" s="77" t="s">
        <v>2260</v>
      </c>
      <c r="C1328" s="78"/>
      <c r="D1328" s="79"/>
      <c r="E1328" s="78"/>
      <c r="F1328" s="78"/>
      <c r="G1328" s="79"/>
      <c r="H1328" s="79"/>
      <c r="I1328" s="80"/>
      <c r="J1328" s="79"/>
      <c r="K1328" s="77"/>
      <c r="L1328" s="84" t="s">
        <v>101</v>
      </c>
      <c r="M1328" s="77"/>
      <c r="N1328" s="77"/>
      <c r="O1328" s="77"/>
      <c r="P1328" s="77"/>
      <c r="Q1328" s="78"/>
      <c r="R1328" s="78"/>
      <c r="S1328" s="82"/>
      <c r="T1328" s="78"/>
      <c r="U1328" s="83"/>
    </row>
    <row r="1329" spans="1:21" ht="13.9" customHeight="1">
      <c r="A1329" s="76">
        <v>7756372</v>
      </c>
      <c r="B1329" s="77" t="s">
        <v>2261</v>
      </c>
      <c r="C1329" s="78"/>
      <c r="D1329" s="79"/>
      <c r="E1329" s="78"/>
      <c r="F1329" s="78"/>
      <c r="G1329" s="79"/>
      <c r="H1329" s="79"/>
      <c r="I1329" s="80"/>
      <c r="J1329" s="79"/>
      <c r="K1329" s="77"/>
      <c r="L1329" s="84" t="s">
        <v>38</v>
      </c>
      <c r="M1329" s="77"/>
      <c r="N1329" s="77"/>
      <c r="O1329" s="77"/>
      <c r="P1329" s="77"/>
      <c r="Q1329" s="78"/>
      <c r="R1329" s="78"/>
      <c r="S1329" s="82"/>
      <c r="T1329" s="78"/>
      <c r="U1329" s="83"/>
    </row>
    <row r="1330" spans="1:21" ht="13.9" customHeight="1">
      <c r="A1330" s="76">
        <v>7756399</v>
      </c>
      <c r="B1330" s="77" t="s">
        <v>2262</v>
      </c>
      <c r="C1330" s="78"/>
      <c r="D1330" s="79"/>
      <c r="E1330" s="78"/>
      <c r="F1330" s="78"/>
      <c r="G1330" s="79"/>
      <c r="H1330" s="79"/>
      <c r="I1330" s="80"/>
      <c r="J1330" s="79"/>
      <c r="K1330" s="77"/>
      <c r="L1330" s="81" t="s">
        <v>9274</v>
      </c>
      <c r="M1330" s="77"/>
      <c r="N1330" s="77"/>
      <c r="O1330" s="77"/>
      <c r="P1330" s="77"/>
      <c r="Q1330" s="78"/>
      <c r="R1330" s="78"/>
      <c r="S1330" s="82"/>
      <c r="T1330" s="78"/>
      <c r="U1330" s="83"/>
    </row>
    <row r="1331" spans="1:21" ht="13.9" customHeight="1">
      <c r="A1331" s="76">
        <v>7756429</v>
      </c>
      <c r="B1331" s="77" t="s">
        <v>2263</v>
      </c>
      <c r="C1331" s="78"/>
      <c r="D1331" s="79"/>
      <c r="E1331" s="78"/>
      <c r="F1331" s="78"/>
      <c r="G1331" s="79"/>
      <c r="H1331" s="79"/>
      <c r="I1331" s="80"/>
      <c r="J1331" s="79"/>
      <c r="K1331" s="77"/>
      <c r="L1331" s="81" t="s">
        <v>9304</v>
      </c>
      <c r="M1331" s="77"/>
      <c r="N1331" s="77"/>
      <c r="O1331" s="77"/>
      <c r="P1331" s="77"/>
      <c r="Q1331" s="78"/>
      <c r="R1331" s="78"/>
      <c r="S1331" s="82"/>
      <c r="T1331" s="78"/>
      <c r="U1331" s="83"/>
    </row>
    <row r="1332" spans="1:21" ht="13.9" customHeight="1">
      <c r="A1332" s="76">
        <v>7756445</v>
      </c>
      <c r="B1332" s="77" t="s">
        <v>2264</v>
      </c>
      <c r="C1332" s="78"/>
      <c r="D1332" s="79"/>
      <c r="E1332" s="78"/>
      <c r="F1332" s="78"/>
      <c r="G1332" s="79"/>
      <c r="H1332" s="79"/>
      <c r="I1332" s="80"/>
      <c r="J1332" s="79"/>
      <c r="K1332" s="77"/>
      <c r="L1332" s="81" t="s">
        <v>9258</v>
      </c>
      <c r="M1332" s="77"/>
      <c r="N1332" s="77"/>
      <c r="O1332" s="77"/>
      <c r="P1332" s="77"/>
      <c r="Q1332" s="78"/>
      <c r="R1332" s="78"/>
      <c r="S1332" s="82"/>
      <c r="T1332" s="78"/>
      <c r="U1332" s="83"/>
    </row>
    <row r="1333" spans="1:21" ht="13.9" customHeight="1">
      <c r="A1333" s="76">
        <v>7756453</v>
      </c>
      <c r="B1333" s="77" t="s">
        <v>2265</v>
      </c>
      <c r="C1333" s="78"/>
      <c r="D1333" s="79"/>
      <c r="E1333" s="78"/>
      <c r="F1333" s="78"/>
      <c r="G1333" s="79"/>
      <c r="H1333" s="79"/>
      <c r="I1333" s="80"/>
      <c r="J1333" s="79"/>
      <c r="K1333" s="77"/>
      <c r="L1333" s="84" t="s">
        <v>355</v>
      </c>
      <c r="M1333" s="77"/>
      <c r="N1333" s="77"/>
      <c r="O1333" s="77"/>
      <c r="P1333" s="77"/>
      <c r="Q1333" s="78"/>
      <c r="R1333" s="78"/>
      <c r="S1333" s="82"/>
      <c r="T1333" s="78"/>
      <c r="U1333" s="83"/>
    </row>
    <row r="1334" spans="1:21" ht="13.9" customHeight="1">
      <c r="A1334" s="76">
        <v>7756488</v>
      </c>
      <c r="B1334" s="77" t="s">
        <v>2266</v>
      </c>
      <c r="C1334" s="78"/>
      <c r="D1334" s="79"/>
      <c r="E1334" s="78"/>
      <c r="F1334" s="78"/>
      <c r="G1334" s="79"/>
      <c r="H1334" s="79"/>
      <c r="I1334" s="80"/>
      <c r="J1334" s="79"/>
      <c r="K1334" s="77"/>
      <c r="L1334" s="81" t="s">
        <v>343</v>
      </c>
      <c r="M1334" s="77"/>
      <c r="N1334" s="77"/>
      <c r="O1334" s="77"/>
      <c r="P1334" s="77"/>
      <c r="Q1334" s="78"/>
      <c r="R1334" s="78"/>
      <c r="S1334" s="82"/>
      <c r="T1334" s="78"/>
      <c r="U1334" s="83"/>
    </row>
    <row r="1335" spans="1:21" ht="13.9" customHeight="1">
      <c r="A1335" s="76">
        <v>7756496</v>
      </c>
      <c r="B1335" s="77" t="s">
        <v>2267</v>
      </c>
      <c r="C1335" s="78"/>
      <c r="D1335" s="79"/>
      <c r="E1335" s="78"/>
      <c r="F1335" s="78"/>
      <c r="G1335" s="79"/>
      <c r="H1335" s="79"/>
      <c r="I1335" s="80"/>
      <c r="J1335" s="79"/>
      <c r="K1335" s="77"/>
      <c r="L1335" s="84" t="s">
        <v>415</v>
      </c>
      <c r="M1335" s="77"/>
      <c r="N1335" s="77"/>
      <c r="O1335" s="77"/>
      <c r="P1335" s="77"/>
      <c r="Q1335" s="78"/>
      <c r="R1335" s="78"/>
      <c r="S1335" s="82"/>
      <c r="T1335" s="78"/>
      <c r="U1335" s="83"/>
    </row>
    <row r="1336" spans="1:21" ht="13.9" customHeight="1">
      <c r="A1336" s="76">
        <v>7756526</v>
      </c>
      <c r="B1336" s="77" t="s">
        <v>2268</v>
      </c>
      <c r="C1336" s="78"/>
      <c r="D1336" s="79"/>
      <c r="E1336" s="78"/>
      <c r="F1336" s="78"/>
      <c r="G1336" s="79"/>
      <c r="H1336" s="79"/>
      <c r="I1336" s="80"/>
      <c r="J1336" s="79"/>
      <c r="K1336" s="77"/>
      <c r="L1336" s="81" t="s">
        <v>374</v>
      </c>
      <c r="M1336" s="77"/>
      <c r="N1336" s="77"/>
      <c r="O1336" s="77"/>
      <c r="P1336" s="77"/>
      <c r="Q1336" s="78"/>
      <c r="R1336" s="78"/>
      <c r="S1336" s="82"/>
      <c r="T1336" s="78"/>
      <c r="U1336" s="83"/>
    </row>
    <row r="1337" spans="1:21" ht="13.9" customHeight="1">
      <c r="A1337" s="76">
        <v>7756534</v>
      </c>
      <c r="B1337" s="85" t="s">
        <v>2269</v>
      </c>
      <c r="C1337" s="78"/>
      <c r="D1337" s="79"/>
      <c r="E1337" s="78"/>
      <c r="F1337" s="78"/>
      <c r="G1337" s="86"/>
      <c r="H1337" s="79"/>
      <c r="I1337" s="79"/>
      <c r="J1337" s="78"/>
      <c r="K1337" s="77"/>
      <c r="L1337" s="84" t="s">
        <v>355</v>
      </c>
      <c r="M1337" s="77"/>
      <c r="N1337" s="77"/>
      <c r="O1337" s="87"/>
      <c r="P1337" s="78"/>
      <c r="Q1337" s="78"/>
      <c r="R1337" s="78"/>
      <c r="S1337" s="82"/>
      <c r="T1337" s="78"/>
      <c r="U1337" s="83"/>
    </row>
    <row r="1338" spans="1:21" ht="13.9" customHeight="1">
      <c r="A1338" s="76">
        <v>7756542</v>
      </c>
      <c r="B1338" s="77" t="s">
        <v>2270</v>
      </c>
      <c r="C1338" s="78"/>
      <c r="D1338" s="79"/>
      <c r="E1338" s="78"/>
      <c r="F1338" s="78"/>
      <c r="G1338" s="79"/>
      <c r="H1338" s="79"/>
      <c r="I1338" s="80"/>
      <c r="J1338" s="79"/>
      <c r="K1338" s="77"/>
      <c r="L1338" s="84" t="s">
        <v>346</v>
      </c>
      <c r="M1338" s="77"/>
      <c r="N1338" s="77"/>
      <c r="O1338" s="77"/>
      <c r="P1338" s="77"/>
      <c r="Q1338" s="78"/>
      <c r="R1338" s="78"/>
      <c r="S1338" s="82"/>
      <c r="T1338" s="78"/>
      <c r="U1338" s="83"/>
    </row>
    <row r="1339" spans="1:21" ht="13.9" customHeight="1">
      <c r="A1339" s="76">
        <v>7756585</v>
      </c>
      <c r="B1339" s="77" t="s">
        <v>2271</v>
      </c>
      <c r="C1339" s="78"/>
      <c r="D1339" s="79"/>
      <c r="E1339" s="78"/>
      <c r="F1339" s="78"/>
      <c r="G1339" s="79"/>
      <c r="H1339" s="79"/>
      <c r="I1339" s="80"/>
      <c r="J1339" s="79"/>
      <c r="K1339" s="77"/>
      <c r="L1339" s="84" t="s">
        <v>296</v>
      </c>
      <c r="M1339" s="77"/>
      <c r="N1339" s="77"/>
      <c r="O1339" s="77"/>
      <c r="P1339" s="77"/>
      <c r="Q1339" s="78"/>
      <c r="R1339" s="78"/>
      <c r="S1339" s="82"/>
      <c r="T1339" s="78"/>
      <c r="U1339" s="83"/>
    </row>
    <row r="1340" spans="1:21">
      <c r="A1340" s="76">
        <v>7756593</v>
      </c>
      <c r="B1340" s="77" t="s">
        <v>2272</v>
      </c>
      <c r="C1340" s="78"/>
      <c r="D1340" s="79"/>
      <c r="E1340" s="78"/>
      <c r="F1340" s="78"/>
      <c r="G1340" s="79"/>
      <c r="H1340" s="79"/>
      <c r="I1340" s="80"/>
      <c r="J1340" s="79"/>
      <c r="K1340" s="77"/>
      <c r="L1340" s="84" t="s">
        <v>313</v>
      </c>
      <c r="M1340" s="77"/>
      <c r="N1340" s="77"/>
      <c r="O1340" s="77"/>
      <c r="P1340" s="77"/>
      <c r="Q1340" s="78"/>
      <c r="R1340" s="78"/>
      <c r="S1340" s="82"/>
      <c r="T1340" s="78"/>
      <c r="U1340" s="83"/>
    </row>
    <row r="1341" spans="1:21" ht="13.9" customHeight="1">
      <c r="A1341" s="76">
        <v>7756607</v>
      </c>
      <c r="B1341" s="77" t="s">
        <v>2273</v>
      </c>
      <c r="C1341" s="78"/>
      <c r="D1341" s="79"/>
      <c r="E1341" s="78"/>
      <c r="F1341" s="78"/>
      <c r="G1341" s="79"/>
      <c r="H1341" s="79"/>
      <c r="I1341" s="80"/>
      <c r="J1341" s="79"/>
      <c r="K1341" s="77"/>
      <c r="L1341" s="84" t="s">
        <v>120</v>
      </c>
      <c r="M1341" s="77"/>
      <c r="N1341" s="77"/>
      <c r="O1341" s="77"/>
      <c r="P1341" s="77"/>
      <c r="Q1341" s="78"/>
      <c r="R1341" s="78"/>
      <c r="S1341" s="82"/>
      <c r="T1341" s="78"/>
      <c r="U1341" s="83"/>
    </row>
    <row r="1342" spans="1:21" ht="13.9" customHeight="1">
      <c r="A1342" s="76">
        <v>7756631</v>
      </c>
      <c r="B1342" s="77" t="s">
        <v>2274</v>
      </c>
      <c r="C1342" s="78"/>
      <c r="D1342" s="79"/>
      <c r="E1342" s="78"/>
      <c r="F1342" s="78"/>
      <c r="G1342" s="79"/>
      <c r="H1342" s="79"/>
      <c r="I1342" s="80"/>
      <c r="J1342" s="79"/>
      <c r="K1342" s="77"/>
      <c r="L1342" s="81" t="s">
        <v>287</v>
      </c>
      <c r="M1342" s="77"/>
      <c r="N1342" s="77"/>
      <c r="O1342" s="77"/>
      <c r="P1342" s="77"/>
      <c r="Q1342" s="78"/>
      <c r="R1342" s="78"/>
      <c r="S1342" s="82"/>
      <c r="T1342" s="78"/>
      <c r="U1342" s="83"/>
    </row>
    <row r="1343" spans="1:21" ht="13.9" customHeight="1">
      <c r="A1343" s="76">
        <v>7756666</v>
      </c>
      <c r="B1343" s="77" t="s">
        <v>2275</v>
      </c>
      <c r="C1343" s="78"/>
      <c r="D1343" s="79"/>
      <c r="E1343" s="78"/>
      <c r="F1343" s="78"/>
      <c r="G1343" s="79"/>
      <c r="H1343" s="79"/>
      <c r="I1343" s="80"/>
      <c r="J1343" s="79"/>
      <c r="K1343" s="77"/>
      <c r="L1343" s="81" t="s">
        <v>362</v>
      </c>
      <c r="M1343" s="77"/>
      <c r="N1343" s="77"/>
      <c r="O1343" s="77"/>
      <c r="P1343" s="77"/>
      <c r="Q1343" s="78"/>
      <c r="R1343" s="78"/>
      <c r="S1343" s="82"/>
      <c r="T1343" s="78"/>
      <c r="U1343" s="83"/>
    </row>
    <row r="1344" spans="1:21" ht="13.9" customHeight="1">
      <c r="A1344" s="76">
        <v>7756674</v>
      </c>
      <c r="B1344" s="77" t="s">
        <v>2276</v>
      </c>
      <c r="C1344" s="78"/>
      <c r="D1344" s="79"/>
      <c r="E1344" s="78"/>
      <c r="F1344" s="78"/>
      <c r="G1344" s="79"/>
      <c r="H1344" s="79"/>
      <c r="I1344" s="80"/>
      <c r="J1344" s="79"/>
      <c r="K1344" s="77"/>
      <c r="L1344" s="81" t="s">
        <v>287</v>
      </c>
      <c r="M1344" s="77"/>
      <c r="N1344" s="77"/>
      <c r="O1344" s="77"/>
      <c r="P1344" s="77"/>
      <c r="Q1344" s="78"/>
      <c r="R1344" s="78"/>
      <c r="S1344" s="82"/>
      <c r="T1344" s="78"/>
      <c r="U1344" s="83"/>
    </row>
    <row r="1345" spans="1:21" ht="13.9" customHeight="1">
      <c r="A1345" s="76">
        <v>7756682</v>
      </c>
      <c r="B1345" s="77" t="s">
        <v>2277</v>
      </c>
      <c r="C1345" s="78"/>
      <c r="D1345" s="79"/>
      <c r="E1345" s="78"/>
      <c r="F1345" s="78"/>
      <c r="G1345" s="79"/>
      <c r="H1345" s="79"/>
      <c r="I1345" s="80"/>
      <c r="J1345" s="79"/>
      <c r="K1345" s="77"/>
      <c r="L1345" s="84" t="s">
        <v>101</v>
      </c>
      <c r="M1345" s="77"/>
      <c r="N1345" s="77"/>
      <c r="O1345" s="77"/>
      <c r="P1345" s="77"/>
      <c r="Q1345" s="78"/>
      <c r="R1345" s="78"/>
      <c r="S1345" s="82"/>
      <c r="T1345" s="78"/>
      <c r="U1345" s="83"/>
    </row>
    <row r="1346" spans="1:21" ht="13.9" customHeight="1">
      <c r="A1346" s="76">
        <v>7756712</v>
      </c>
      <c r="B1346" s="77" t="s">
        <v>2278</v>
      </c>
      <c r="C1346" s="78"/>
      <c r="D1346" s="79"/>
      <c r="E1346" s="78"/>
      <c r="F1346" s="78"/>
      <c r="G1346" s="79"/>
      <c r="H1346" s="79"/>
      <c r="I1346" s="80"/>
      <c r="J1346" s="79"/>
      <c r="K1346" s="77"/>
      <c r="L1346" s="81" t="s">
        <v>9302</v>
      </c>
      <c r="M1346" s="77"/>
      <c r="N1346" s="77"/>
      <c r="O1346" s="77"/>
      <c r="P1346" s="77"/>
      <c r="Q1346" s="78"/>
      <c r="R1346" s="78"/>
      <c r="S1346" s="82"/>
      <c r="T1346" s="78"/>
      <c r="U1346" s="83"/>
    </row>
    <row r="1347" spans="1:21" ht="13.9" customHeight="1">
      <c r="A1347" s="76">
        <v>7756747</v>
      </c>
      <c r="B1347" s="77" t="s">
        <v>2279</v>
      </c>
      <c r="C1347" s="78"/>
      <c r="D1347" s="79"/>
      <c r="E1347" s="78"/>
      <c r="F1347" s="78"/>
      <c r="G1347" s="79"/>
      <c r="H1347" s="79"/>
      <c r="I1347" s="80"/>
      <c r="J1347" s="79"/>
      <c r="K1347" s="77"/>
      <c r="L1347" s="81" t="s">
        <v>195</v>
      </c>
      <c r="M1347" s="77"/>
      <c r="N1347" s="77"/>
      <c r="O1347" s="77"/>
      <c r="P1347" s="77"/>
      <c r="Q1347" s="78"/>
      <c r="R1347" s="78"/>
      <c r="S1347" s="82"/>
      <c r="T1347" s="78"/>
      <c r="U1347" s="83"/>
    </row>
    <row r="1348" spans="1:21" ht="13.9" customHeight="1">
      <c r="A1348" s="76">
        <v>7756755</v>
      </c>
      <c r="B1348" s="77" t="s">
        <v>2280</v>
      </c>
      <c r="C1348" s="78"/>
      <c r="D1348" s="79"/>
      <c r="E1348" s="78"/>
      <c r="F1348" s="78"/>
      <c r="G1348" s="79"/>
      <c r="H1348" s="79"/>
      <c r="I1348" s="80"/>
      <c r="J1348" s="79"/>
      <c r="K1348" s="77"/>
      <c r="L1348" s="84" t="s">
        <v>324</v>
      </c>
      <c r="M1348" s="77"/>
      <c r="N1348" s="77"/>
      <c r="O1348" s="77"/>
      <c r="P1348" s="77"/>
      <c r="Q1348" s="78"/>
      <c r="R1348" s="78"/>
      <c r="S1348" s="82"/>
      <c r="T1348" s="78"/>
      <c r="U1348" s="83"/>
    </row>
    <row r="1349" spans="1:21" ht="13.9" customHeight="1">
      <c r="A1349" s="76">
        <v>7756763</v>
      </c>
      <c r="B1349" s="77" t="s">
        <v>2281</v>
      </c>
      <c r="C1349" s="78"/>
      <c r="D1349" s="79"/>
      <c r="E1349" s="78"/>
      <c r="F1349" s="78"/>
      <c r="G1349" s="79"/>
      <c r="H1349" s="79"/>
      <c r="I1349" s="80"/>
      <c r="J1349" s="79"/>
      <c r="K1349" s="77"/>
      <c r="L1349" s="84" t="s">
        <v>9238</v>
      </c>
      <c r="M1349" s="77"/>
      <c r="N1349" s="77"/>
      <c r="O1349" s="77"/>
      <c r="P1349" s="77"/>
      <c r="Q1349" s="78"/>
      <c r="R1349" s="78"/>
      <c r="S1349" s="82"/>
      <c r="T1349" s="78"/>
      <c r="U1349" s="83"/>
    </row>
    <row r="1350" spans="1:21" ht="13.9" customHeight="1">
      <c r="A1350" s="76">
        <v>7756771</v>
      </c>
      <c r="B1350" s="77" t="s">
        <v>2282</v>
      </c>
      <c r="C1350" s="78"/>
      <c r="D1350" s="79"/>
      <c r="E1350" s="78"/>
      <c r="F1350" s="78"/>
      <c r="G1350" s="79"/>
      <c r="H1350" s="79"/>
      <c r="I1350" s="80"/>
      <c r="J1350" s="79"/>
      <c r="K1350" s="77"/>
      <c r="L1350" s="81" t="s">
        <v>358</v>
      </c>
      <c r="M1350" s="77"/>
      <c r="N1350" s="77"/>
      <c r="O1350" s="77"/>
      <c r="P1350" s="77"/>
      <c r="Q1350" s="78"/>
      <c r="R1350" s="78"/>
      <c r="S1350" s="82"/>
      <c r="T1350" s="78"/>
      <c r="U1350" s="83"/>
    </row>
    <row r="1351" spans="1:21" ht="13.9" customHeight="1">
      <c r="A1351" s="76">
        <v>7756798</v>
      </c>
      <c r="B1351" s="77" t="s">
        <v>2283</v>
      </c>
      <c r="C1351" s="78"/>
      <c r="D1351" s="79"/>
      <c r="E1351" s="78"/>
      <c r="F1351" s="78"/>
      <c r="G1351" s="79"/>
      <c r="H1351" s="79"/>
      <c r="I1351" s="80"/>
      <c r="J1351" s="79"/>
      <c r="K1351" s="77"/>
      <c r="L1351" s="84" t="s">
        <v>415</v>
      </c>
      <c r="M1351" s="77"/>
      <c r="N1351" s="77"/>
      <c r="O1351" s="77"/>
      <c r="P1351" s="77"/>
      <c r="Q1351" s="78"/>
      <c r="R1351" s="78"/>
      <c r="S1351" s="82"/>
      <c r="T1351" s="78"/>
      <c r="U1351" s="83"/>
    </row>
    <row r="1352" spans="1:21" ht="13.9" customHeight="1">
      <c r="A1352" s="76">
        <v>7756801</v>
      </c>
      <c r="B1352" s="77" t="s">
        <v>2284</v>
      </c>
      <c r="C1352" s="78"/>
      <c r="D1352" s="79"/>
      <c r="E1352" s="78"/>
      <c r="F1352" s="78"/>
      <c r="G1352" s="79"/>
      <c r="H1352" s="79"/>
      <c r="I1352" s="80"/>
      <c r="J1352" s="79"/>
      <c r="K1352" s="77"/>
      <c r="L1352" s="81" t="s">
        <v>362</v>
      </c>
      <c r="M1352" s="77"/>
      <c r="N1352" s="77"/>
      <c r="O1352" s="77"/>
      <c r="P1352" s="77"/>
      <c r="Q1352" s="78"/>
      <c r="R1352" s="78"/>
      <c r="S1352" s="82"/>
      <c r="T1352" s="78"/>
      <c r="U1352" s="83"/>
    </row>
    <row r="1353" spans="1:21" ht="13.9" customHeight="1">
      <c r="A1353" s="76">
        <v>7756828</v>
      </c>
      <c r="B1353" s="77" t="s">
        <v>2285</v>
      </c>
      <c r="C1353" s="78"/>
      <c r="D1353" s="79"/>
      <c r="E1353" s="78"/>
      <c r="F1353" s="78"/>
      <c r="G1353" s="79"/>
      <c r="H1353" s="79"/>
      <c r="I1353" s="80"/>
      <c r="J1353" s="79"/>
      <c r="K1353" s="77"/>
      <c r="L1353" s="81" t="s">
        <v>270</v>
      </c>
      <c r="M1353" s="77"/>
      <c r="N1353" s="77"/>
      <c r="O1353" s="77"/>
      <c r="P1353" s="77"/>
      <c r="Q1353" s="78"/>
      <c r="R1353" s="78"/>
      <c r="S1353" s="82"/>
      <c r="T1353" s="78"/>
      <c r="U1353" s="83"/>
    </row>
    <row r="1354" spans="1:21" ht="13.9" customHeight="1">
      <c r="A1354" s="76">
        <v>7756844</v>
      </c>
      <c r="B1354" s="77" t="s">
        <v>2286</v>
      </c>
      <c r="C1354" s="78"/>
      <c r="D1354" s="79"/>
      <c r="E1354" s="78"/>
      <c r="F1354" s="78"/>
      <c r="G1354" s="79"/>
      <c r="H1354" s="79"/>
      <c r="I1354" s="80"/>
      <c r="J1354" s="79"/>
      <c r="K1354" s="77"/>
      <c r="L1354" s="84" t="s">
        <v>9274</v>
      </c>
      <c r="M1354" s="77"/>
      <c r="N1354" s="77"/>
      <c r="O1354" s="77"/>
      <c r="P1354" s="77"/>
      <c r="Q1354" s="78"/>
      <c r="R1354" s="78"/>
      <c r="S1354" s="82"/>
      <c r="T1354" s="78"/>
      <c r="U1354" s="83"/>
    </row>
    <row r="1355" spans="1:21" ht="13.9" customHeight="1">
      <c r="A1355" s="76">
        <v>7756879</v>
      </c>
      <c r="B1355" s="77" t="s">
        <v>2287</v>
      </c>
      <c r="C1355" s="78"/>
      <c r="D1355" s="79"/>
      <c r="E1355" s="78"/>
      <c r="F1355" s="78"/>
      <c r="G1355" s="79"/>
      <c r="H1355" s="79"/>
      <c r="I1355" s="80"/>
      <c r="J1355" s="79"/>
      <c r="K1355" s="77"/>
      <c r="L1355" s="84" t="s">
        <v>177</v>
      </c>
      <c r="M1355" s="77"/>
      <c r="N1355" s="77"/>
      <c r="O1355" s="77"/>
      <c r="P1355" s="77"/>
      <c r="Q1355" s="78"/>
      <c r="R1355" s="78"/>
      <c r="S1355" s="82"/>
      <c r="T1355" s="78"/>
      <c r="U1355" s="83"/>
    </row>
    <row r="1356" spans="1:21" ht="13.9" customHeight="1">
      <c r="A1356" s="76">
        <v>7756887</v>
      </c>
      <c r="B1356" s="77" t="s">
        <v>2288</v>
      </c>
      <c r="C1356" s="78"/>
      <c r="D1356" s="79"/>
      <c r="E1356" s="78"/>
      <c r="F1356" s="78"/>
      <c r="G1356" s="79"/>
      <c r="H1356" s="79"/>
      <c r="I1356" s="80"/>
      <c r="J1356" s="79"/>
      <c r="K1356" s="77"/>
      <c r="L1356" s="84" t="s">
        <v>9300</v>
      </c>
      <c r="M1356" s="77"/>
      <c r="N1356" s="77"/>
      <c r="O1356" s="77"/>
      <c r="P1356" s="77"/>
      <c r="Q1356" s="78"/>
      <c r="R1356" s="78"/>
      <c r="S1356" s="82"/>
      <c r="T1356" s="78"/>
      <c r="U1356" s="83"/>
    </row>
    <row r="1357" spans="1:21" ht="13.9" customHeight="1">
      <c r="A1357" s="76">
        <v>7756909</v>
      </c>
      <c r="B1357" s="77" t="s">
        <v>2289</v>
      </c>
      <c r="C1357" s="78"/>
      <c r="D1357" s="79"/>
      <c r="E1357" s="78"/>
      <c r="F1357" s="78"/>
      <c r="G1357" s="79"/>
      <c r="H1357" s="79"/>
      <c r="I1357" s="80"/>
      <c r="J1357" s="79"/>
      <c r="K1357" s="77"/>
      <c r="L1357" s="84" t="s">
        <v>315</v>
      </c>
      <c r="M1357" s="77"/>
      <c r="N1357" s="77"/>
      <c r="O1357" s="77"/>
      <c r="P1357" s="77"/>
      <c r="Q1357" s="78"/>
      <c r="R1357" s="78"/>
      <c r="S1357" s="82"/>
      <c r="T1357" s="78"/>
      <c r="U1357" s="83"/>
    </row>
    <row r="1358" spans="1:21" ht="13.9" customHeight="1">
      <c r="A1358" s="76">
        <v>7756925</v>
      </c>
      <c r="B1358" s="77" t="s">
        <v>2290</v>
      </c>
      <c r="C1358" s="78"/>
      <c r="D1358" s="79"/>
      <c r="E1358" s="78"/>
      <c r="F1358" s="78"/>
      <c r="G1358" s="79"/>
      <c r="H1358" s="79"/>
      <c r="I1358" s="80"/>
      <c r="J1358" s="79"/>
      <c r="K1358" s="77"/>
      <c r="L1358" s="81" t="s">
        <v>270</v>
      </c>
      <c r="M1358" s="77"/>
      <c r="N1358" s="77"/>
      <c r="O1358" s="77"/>
      <c r="P1358" s="77"/>
      <c r="Q1358" s="78"/>
      <c r="R1358" s="78"/>
      <c r="S1358" s="82"/>
      <c r="T1358" s="78"/>
      <c r="U1358" s="83"/>
    </row>
    <row r="1359" spans="1:21" ht="13.9" customHeight="1">
      <c r="A1359" s="76">
        <v>7756933</v>
      </c>
      <c r="B1359" s="77" t="s">
        <v>2291</v>
      </c>
      <c r="C1359" s="78"/>
      <c r="D1359" s="79"/>
      <c r="E1359" s="78"/>
      <c r="F1359" s="78"/>
      <c r="G1359" s="79"/>
      <c r="H1359" s="79"/>
      <c r="I1359" s="80"/>
      <c r="J1359" s="79"/>
      <c r="K1359" s="77"/>
      <c r="L1359" s="81" t="s">
        <v>213</v>
      </c>
      <c r="M1359" s="77"/>
      <c r="N1359" s="77"/>
      <c r="O1359" s="77"/>
      <c r="P1359" s="77"/>
      <c r="Q1359" s="78"/>
      <c r="R1359" s="78"/>
      <c r="S1359" s="82"/>
      <c r="T1359" s="78"/>
      <c r="U1359" s="83"/>
    </row>
    <row r="1360" spans="1:21" ht="13.9" customHeight="1">
      <c r="A1360" s="76">
        <v>7756941</v>
      </c>
      <c r="B1360" s="77" t="s">
        <v>2292</v>
      </c>
      <c r="C1360" s="78"/>
      <c r="D1360" s="79"/>
      <c r="E1360" s="78"/>
      <c r="F1360" s="78"/>
      <c r="G1360" s="79"/>
      <c r="H1360" s="79"/>
      <c r="I1360" s="80"/>
      <c r="J1360" s="79"/>
      <c r="K1360" s="77"/>
      <c r="L1360" s="81" t="s">
        <v>101</v>
      </c>
      <c r="M1360" s="77"/>
      <c r="N1360" s="77"/>
      <c r="O1360" s="77"/>
      <c r="P1360" s="77"/>
      <c r="Q1360" s="78"/>
      <c r="R1360" s="78"/>
      <c r="S1360" s="82"/>
      <c r="T1360" s="78"/>
      <c r="U1360" s="83"/>
    </row>
    <row r="1361" spans="1:21" ht="13.9" customHeight="1">
      <c r="A1361" s="76">
        <v>7756968</v>
      </c>
      <c r="B1361" s="77" t="s">
        <v>2293</v>
      </c>
      <c r="C1361" s="78"/>
      <c r="D1361" s="79"/>
      <c r="E1361" s="78"/>
      <c r="F1361" s="78"/>
      <c r="G1361" s="79"/>
      <c r="H1361" s="79"/>
      <c r="I1361" s="80"/>
      <c r="J1361" s="79"/>
      <c r="K1361" s="77"/>
      <c r="L1361" s="81" t="s">
        <v>378</v>
      </c>
      <c r="M1361" s="77"/>
      <c r="N1361" s="77"/>
      <c r="O1361" s="77"/>
      <c r="P1361" s="77"/>
      <c r="Q1361" s="78"/>
      <c r="R1361" s="78"/>
      <c r="S1361" s="82"/>
      <c r="T1361" s="78"/>
      <c r="U1361" s="83"/>
    </row>
    <row r="1362" spans="1:21" ht="13.9" customHeight="1">
      <c r="A1362" s="76">
        <v>7756976</v>
      </c>
      <c r="B1362" s="77" t="s">
        <v>2294</v>
      </c>
      <c r="C1362" s="78"/>
      <c r="D1362" s="79"/>
      <c r="E1362" s="78"/>
      <c r="F1362" s="78"/>
      <c r="G1362" s="79"/>
      <c r="H1362" s="79"/>
      <c r="I1362" s="80"/>
      <c r="J1362" s="79"/>
      <c r="K1362" s="77"/>
      <c r="L1362" s="81" t="s">
        <v>213</v>
      </c>
      <c r="M1362" s="77"/>
      <c r="N1362" s="77"/>
      <c r="O1362" s="77"/>
      <c r="P1362" s="77"/>
      <c r="Q1362" s="78"/>
      <c r="R1362" s="78"/>
      <c r="S1362" s="82"/>
      <c r="T1362" s="78"/>
      <c r="U1362" s="83"/>
    </row>
    <row r="1363" spans="1:21" ht="13.9" customHeight="1">
      <c r="A1363" s="76">
        <v>7756984</v>
      </c>
      <c r="B1363" s="77" t="s">
        <v>2295</v>
      </c>
      <c r="C1363" s="78"/>
      <c r="D1363" s="79"/>
      <c r="E1363" s="78"/>
      <c r="F1363" s="78"/>
      <c r="G1363" s="79"/>
      <c r="H1363" s="79"/>
      <c r="I1363" s="80"/>
      <c r="J1363" s="79"/>
      <c r="K1363" s="77"/>
      <c r="L1363" s="81" t="s">
        <v>362</v>
      </c>
      <c r="M1363" s="77"/>
      <c r="N1363" s="77"/>
      <c r="O1363" s="77"/>
      <c r="P1363" s="77"/>
      <c r="Q1363" s="78"/>
      <c r="R1363" s="78"/>
      <c r="S1363" s="82"/>
      <c r="T1363" s="78"/>
      <c r="U1363" s="83"/>
    </row>
    <row r="1364" spans="1:21" ht="13.9" customHeight="1">
      <c r="A1364" s="76">
        <v>7757018</v>
      </c>
      <c r="B1364" s="77" t="s">
        <v>2296</v>
      </c>
      <c r="C1364" s="78"/>
      <c r="D1364" s="79"/>
      <c r="E1364" s="78"/>
      <c r="F1364" s="78"/>
      <c r="G1364" s="79"/>
      <c r="H1364" s="79"/>
      <c r="I1364" s="80"/>
      <c r="J1364" s="79"/>
      <c r="K1364" s="77"/>
      <c r="L1364" s="84" t="s">
        <v>9225</v>
      </c>
      <c r="M1364" s="77"/>
      <c r="N1364" s="77"/>
      <c r="O1364" s="77"/>
      <c r="P1364" s="77"/>
      <c r="Q1364" s="78"/>
      <c r="R1364" s="78"/>
      <c r="S1364" s="82"/>
      <c r="T1364" s="78"/>
      <c r="U1364" s="83"/>
    </row>
    <row r="1365" spans="1:21" ht="13.9" customHeight="1">
      <c r="A1365" s="76">
        <v>7757026</v>
      </c>
      <c r="B1365" s="77" t="s">
        <v>2297</v>
      </c>
      <c r="C1365" s="78"/>
      <c r="D1365" s="79"/>
      <c r="E1365" s="78"/>
      <c r="F1365" s="78"/>
      <c r="G1365" s="79"/>
      <c r="H1365" s="79"/>
      <c r="I1365" s="80"/>
      <c r="J1365" s="79"/>
      <c r="K1365" s="77"/>
      <c r="L1365" s="84" t="s">
        <v>9238</v>
      </c>
      <c r="M1365" s="77"/>
      <c r="N1365" s="77"/>
      <c r="O1365" s="77"/>
      <c r="P1365" s="77"/>
      <c r="Q1365" s="78"/>
      <c r="R1365" s="78"/>
      <c r="S1365" s="82"/>
      <c r="T1365" s="78"/>
      <c r="U1365" s="83"/>
    </row>
    <row r="1366" spans="1:21" ht="13.9" customHeight="1">
      <c r="A1366" s="76">
        <v>7757034</v>
      </c>
      <c r="B1366" s="77" t="s">
        <v>2298</v>
      </c>
      <c r="C1366" s="78"/>
      <c r="D1366" s="79"/>
      <c r="E1366" s="78"/>
      <c r="F1366" s="78"/>
      <c r="G1366" s="79"/>
      <c r="H1366" s="79"/>
      <c r="I1366" s="80"/>
      <c r="J1366" s="79"/>
      <c r="K1366" s="77"/>
      <c r="L1366" s="81" t="s">
        <v>362</v>
      </c>
      <c r="M1366" s="77"/>
      <c r="N1366" s="77"/>
      <c r="O1366" s="77"/>
      <c r="P1366" s="77"/>
      <c r="Q1366" s="78"/>
      <c r="R1366" s="78"/>
      <c r="S1366" s="82"/>
      <c r="T1366" s="78"/>
      <c r="U1366" s="83"/>
    </row>
    <row r="1367" spans="1:21" ht="13.9" customHeight="1">
      <c r="A1367" s="76">
        <v>7757069</v>
      </c>
      <c r="B1367" s="77" t="s">
        <v>2299</v>
      </c>
      <c r="C1367" s="78"/>
      <c r="D1367" s="79"/>
      <c r="E1367" s="78"/>
      <c r="F1367" s="78"/>
      <c r="G1367" s="79"/>
      <c r="H1367" s="79"/>
      <c r="I1367" s="80"/>
      <c r="J1367" s="79"/>
      <c r="K1367" s="77"/>
      <c r="L1367" s="84" t="s">
        <v>362</v>
      </c>
      <c r="M1367" s="77"/>
      <c r="N1367" s="77"/>
      <c r="O1367" s="77"/>
      <c r="P1367" s="77"/>
      <c r="Q1367" s="78"/>
      <c r="R1367" s="78"/>
      <c r="S1367" s="82"/>
      <c r="T1367" s="78"/>
      <c r="U1367" s="83"/>
    </row>
    <row r="1368" spans="1:21" ht="13.9" customHeight="1">
      <c r="A1368" s="76">
        <v>7757077</v>
      </c>
      <c r="B1368" s="77" t="s">
        <v>2300</v>
      </c>
      <c r="C1368" s="78"/>
      <c r="D1368" s="79"/>
      <c r="E1368" s="78"/>
      <c r="F1368" s="78"/>
      <c r="G1368" s="79"/>
      <c r="H1368" s="79"/>
      <c r="I1368" s="80"/>
      <c r="J1368" s="79"/>
      <c r="K1368" s="77"/>
      <c r="L1368" s="81" t="s">
        <v>315</v>
      </c>
      <c r="M1368" s="77"/>
      <c r="N1368" s="77"/>
      <c r="O1368" s="77"/>
      <c r="P1368" s="77"/>
      <c r="Q1368" s="78"/>
      <c r="R1368" s="78"/>
      <c r="S1368" s="82"/>
      <c r="T1368" s="78"/>
      <c r="U1368" s="83"/>
    </row>
    <row r="1369" spans="1:21" ht="13.9" customHeight="1">
      <c r="A1369" s="76">
        <v>7757093</v>
      </c>
      <c r="B1369" s="77" t="s">
        <v>2301</v>
      </c>
      <c r="C1369" s="78"/>
      <c r="D1369" s="79"/>
      <c r="E1369" s="78"/>
      <c r="F1369" s="78"/>
      <c r="G1369" s="79"/>
      <c r="H1369" s="79"/>
      <c r="I1369" s="80"/>
      <c r="J1369" s="79"/>
      <c r="K1369" s="77"/>
      <c r="L1369" s="81" t="s">
        <v>270</v>
      </c>
      <c r="M1369" s="77"/>
      <c r="N1369" s="77"/>
      <c r="O1369" s="77"/>
      <c r="P1369" s="77"/>
      <c r="Q1369" s="78"/>
      <c r="R1369" s="78"/>
      <c r="S1369" s="82"/>
      <c r="T1369" s="78"/>
      <c r="U1369" s="83"/>
    </row>
    <row r="1370" spans="1:21" ht="13.9" customHeight="1">
      <c r="A1370" s="76">
        <v>7757107</v>
      </c>
      <c r="B1370" s="85" t="s">
        <v>2302</v>
      </c>
      <c r="C1370" s="78"/>
      <c r="D1370" s="79"/>
      <c r="E1370" s="78"/>
      <c r="F1370" s="78"/>
      <c r="G1370" s="86"/>
      <c r="H1370" s="79"/>
      <c r="I1370" s="79"/>
      <c r="J1370" s="78"/>
      <c r="K1370" s="77"/>
      <c r="L1370" s="84" t="s">
        <v>274</v>
      </c>
      <c r="M1370" s="77"/>
      <c r="N1370" s="77"/>
      <c r="O1370" s="87"/>
      <c r="P1370" s="78"/>
      <c r="Q1370" s="78"/>
      <c r="R1370" s="78"/>
      <c r="S1370" s="82"/>
      <c r="T1370" s="78"/>
      <c r="U1370" s="83"/>
    </row>
    <row r="1371" spans="1:21" ht="13.9" customHeight="1">
      <c r="A1371" s="76">
        <v>7757115</v>
      </c>
      <c r="B1371" s="77" t="s">
        <v>2303</v>
      </c>
      <c r="C1371" s="78"/>
      <c r="D1371" s="79"/>
      <c r="E1371" s="78"/>
      <c r="F1371" s="78"/>
      <c r="G1371" s="79"/>
      <c r="H1371" s="79"/>
      <c r="I1371" s="80"/>
      <c r="J1371" s="79"/>
      <c r="K1371" s="77"/>
      <c r="L1371" s="84" t="s">
        <v>9274</v>
      </c>
      <c r="M1371" s="77"/>
      <c r="N1371" s="77"/>
      <c r="O1371" s="77"/>
      <c r="P1371" s="77"/>
      <c r="Q1371" s="78"/>
      <c r="R1371" s="78"/>
      <c r="S1371" s="82"/>
      <c r="T1371" s="78"/>
      <c r="U1371" s="83"/>
    </row>
    <row r="1372" spans="1:21" ht="13.9" customHeight="1">
      <c r="A1372" s="76">
        <v>7757123</v>
      </c>
      <c r="B1372" s="77" t="s">
        <v>2304</v>
      </c>
      <c r="C1372" s="78"/>
      <c r="D1372" s="79"/>
      <c r="E1372" s="78"/>
      <c r="F1372" s="78"/>
      <c r="G1372" s="79"/>
      <c r="H1372" s="79"/>
      <c r="I1372" s="80"/>
      <c r="J1372" s="79"/>
      <c r="K1372" s="77"/>
      <c r="L1372" s="81" t="s">
        <v>315</v>
      </c>
      <c r="M1372" s="77"/>
      <c r="N1372" s="77"/>
      <c r="O1372" s="77"/>
      <c r="P1372" s="77"/>
      <c r="Q1372" s="78"/>
      <c r="R1372" s="78"/>
      <c r="S1372" s="82"/>
      <c r="T1372" s="78"/>
      <c r="U1372" s="83"/>
    </row>
    <row r="1373" spans="1:21" ht="13.9" customHeight="1">
      <c r="A1373" s="76">
        <v>7757131</v>
      </c>
      <c r="B1373" s="77" t="s">
        <v>2305</v>
      </c>
      <c r="C1373" s="78"/>
      <c r="D1373" s="79"/>
      <c r="E1373" s="78"/>
      <c r="F1373" s="78"/>
      <c r="G1373" s="79"/>
      <c r="H1373" s="79"/>
      <c r="I1373" s="80"/>
      <c r="J1373" s="79"/>
      <c r="K1373" s="77"/>
      <c r="L1373" s="84" t="s">
        <v>368</v>
      </c>
      <c r="M1373" s="77"/>
      <c r="N1373" s="77"/>
      <c r="O1373" s="77"/>
      <c r="P1373" s="77"/>
      <c r="Q1373" s="78"/>
      <c r="R1373" s="78"/>
      <c r="S1373" s="82"/>
      <c r="T1373" s="78"/>
      <c r="U1373" s="83"/>
    </row>
    <row r="1374" spans="1:21" ht="13.9" customHeight="1">
      <c r="A1374" s="76">
        <v>7757158</v>
      </c>
      <c r="B1374" s="77" t="s">
        <v>2306</v>
      </c>
      <c r="C1374" s="78"/>
      <c r="D1374" s="79"/>
      <c r="E1374" s="78"/>
      <c r="F1374" s="78"/>
      <c r="G1374" s="79"/>
      <c r="H1374" s="79"/>
      <c r="I1374" s="80"/>
      <c r="J1374" s="79"/>
      <c r="K1374" s="77"/>
      <c r="L1374" s="84" t="s">
        <v>368</v>
      </c>
      <c r="M1374" s="77"/>
      <c r="N1374" s="77"/>
      <c r="O1374" s="77"/>
      <c r="P1374" s="77"/>
      <c r="Q1374" s="78"/>
      <c r="R1374" s="78"/>
      <c r="S1374" s="82"/>
      <c r="T1374" s="78"/>
      <c r="U1374" s="83"/>
    </row>
    <row r="1375" spans="1:21" ht="13.9" customHeight="1">
      <c r="A1375" s="76">
        <v>7757174</v>
      </c>
      <c r="B1375" s="77" t="s">
        <v>2307</v>
      </c>
      <c r="C1375" s="78"/>
      <c r="D1375" s="79"/>
      <c r="E1375" s="78"/>
      <c r="F1375" s="78"/>
      <c r="G1375" s="79"/>
      <c r="H1375" s="79"/>
      <c r="I1375" s="80"/>
      <c r="J1375" s="79"/>
      <c r="K1375" s="77"/>
      <c r="L1375" s="84" t="s">
        <v>9225</v>
      </c>
      <c r="M1375" s="77"/>
      <c r="N1375" s="77"/>
      <c r="O1375" s="77"/>
      <c r="P1375" s="77"/>
      <c r="Q1375" s="78"/>
      <c r="R1375" s="78"/>
      <c r="S1375" s="82"/>
      <c r="T1375" s="78"/>
      <c r="U1375" s="83"/>
    </row>
    <row r="1376" spans="1:21" ht="13.9" customHeight="1">
      <c r="A1376" s="76">
        <v>7757182</v>
      </c>
      <c r="B1376" s="77" t="s">
        <v>2308</v>
      </c>
      <c r="C1376" s="78"/>
      <c r="D1376" s="79"/>
      <c r="E1376" s="78"/>
      <c r="F1376" s="78"/>
      <c r="G1376" s="79"/>
      <c r="H1376" s="79"/>
      <c r="I1376" s="80"/>
      <c r="J1376" s="79"/>
      <c r="K1376" s="77"/>
      <c r="L1376" s="84" t="s">
        <v>9225</v>
      </c>
      <c r="M1376" s="77"/>
      <c r="N1376" s="77"/>
      <c r="O1376" s="77"/>
      <c r="P1376" s="77"/>
      <c r="Q1376" s="78"/>
      <c r="R1376" s="78"/>
      <c r="S1376" s="82"/>
      <c r="T1376" s="78"/>
      <c r="U1376" s="83"/>
    </row>
    <row r="1377" spans="1:21" ht="13.9" customHeight="1">
      <c r="A1377" s="76">
        <v>7757204</v>
      </c>
      <c r="B1377" s="77" t="s">
        <v>2309</v>
      </c>
      <c r="C1377" s="78"/>
      <c r="D1377" s="79"/>
      <c r="E1377" s="78"/>
      <c r="F1377" s="78"/>
      <c r="G1377" s="79"/>
      <c r="H1377" s="79"/>
      <c r="I1377" s="80"/>
      <c r="J1377" s="79"/>
      <c r="K1377" s="77"/>
      <c r="L1377" s="81" t="s">
        <v>355</v>
      </c>
      <c r="M1377" s="77"/>
      <c r="N1377" s="77"/>
      <c r="O1377" s="77"/>
      <c r="P1377" s="77"/>
      <c r="Q1377" s="78"/>
      <c r="R1377" s="78"/>
      <c r="S1377" s="82"/>
      <c r="T1377" s="78"/>
      <c r="U1377" s="83"/>
    </row>
    <row r="1378" spans="1:21" ht="13.9" customHeight="1">
      <c r="A1378" s="76">
        <v>7757255</v>
      </c>
      <c r="B1378" s="77" t="s">
        <v>2310</v>
      </c>
      <c r="C1378" s="78"/>
      <c r="D1378" s="79"/>
      <c r="E1378" s="78"/>
      <c r="F1378" s="78"/>
      <c r="G1378" s="79"/>
      <c r="H1378" s="79"/>
      <c r="I1378" s="80"/>
      <c r="J1378" s="79"/>
      <c r="K1378" s="77"/>
      <c r="L1378" s="84" t="s">
        <v>9300</v>
      </c>
      <c r="M1378" s="77"/>
      <c r="N1378" s="77"/>
      <c r="O1378" s="77"/>
      <c r="P1378" s="77"/>
      <c r="Q1378" s="78"/>
      <c r="R1378" s="78"/>
      <c r="S1378" s="82"/>
      <c r="T1378" s="78"/>
      <c r="U1378" s="83"/>
    </row>
    <row r="1379" spans="1:21" ht="13.9" customHeight="1">
      <c r="A1379" s="76">
        <v>7757263</v>
      </c>
      <c r="B1379" s="77" t="s">
        <v>2311</v>
      </c>
      <c r="C1379" s="78"/>
      <c r="D1379" s="79"/>
      <c r="E1379" s="78"/>
      <c r="F1379" s="78"/>
      <c r="G1379" s="79"/>
      <c r="H1379" s="79"/>
      <c r="I1379" s="80"/>
      <c r="J1379" s="79"/>
      <c r="K1379" s="77"/>
      <c r="L1379" s="81" t="s">
        <v>9359</v>
      </c>
      <c r="M1379" s="77"/>
      <c r="N1379" s="77"/>
      <c r="O1379" s="77"/>
      <c r="P1379" s="77"/>
      <c r="Q1379" s="78"/>
      <c r="R1379" s="78"/>
      <c r="S1379" s="82"/>
      <c r="T1379" s="78"/>
      <c r="U1379" s="83"/>
    </row>
    <row r="1380" spans="1:21" ht="13.9" customHeight="1">
      <c r="A1380" s="76">
        <v>7757271</v>
      </c>
      <c r="B1380" s="77" t="s">
        <v>2312</v>
      </c>
      <c r="C1380" s="78"/>
      <c r="D1380" s="79"/>
      <c r="E1380" s="78"/>
      <c r="F1380" s="78"/>
      <c r="G1380" s="79"/>
      <c r="H1380" s="79"/>
      <c r="I1380" s="80"/>
      <c r="J1380" s="79"/>
      <c r="K1380" s="77"/>
      <c r="L1380" s="81" t="s">
        <v>9274</v>
      </c>
      <c r="M1380" s="77"/>
      <c r="N1380" s="77"/>
      <c r="O1380" s="77"/>
      <c r="P1380" s="77"/>
      <c r="Q1380" s="78"/>
      <c r="R1380" s="78"/>
      <c r="S1380" s="82"/>
      <c r="T1380" s="78"/>
      <c r="U1380" s="83"/>
    </row>
    <row r="1381" spans="1:21" ht="13.9" customHeight="1">
      <c r="A1381" s="76">
        <v>7757301</v>
      </c>
      <c r="B1381" s="77" t="s">
        <v>2313</v>
      </c>
      <c r="C1381" s="78"/>
      <c r="D1381" s="79"/>
      <c r="E1381" s="78"/>
      <c r="F1381" s="78"/>
      <c r="G1381" s="79"/>
      <c r="H1381" s="79"/>
      <c r="I1381" s="80"/>
      <c r="J1381" s="79"/>
      <c r="K1381" s="77"/>
      <c r="L1381" s="81" t="s">
        <v>315</v>
      </c>
      <c r="M1381" s="77"/>
      <c r="N1381" s="77"/>
      <c r="O1381" s="77"/>
      <c r="P1381" s="77"/>
      <c r="Q1381" s="78"/>
      <c r="R1381" s="78"/>
      <c r="S1381" s="82"/>
      <c r="T1381" s="78"/>
      <c r="U1381" s="83"/>
    </row>
    <row r="1382" spans="1:21" ht="13.9" customHeight="1">
      <c r="A1382" s="76">
        <v>7757336</v>
      </c>
      <c r="B1382" s="77" t="s">
        <v>2314</v>
      </c>
      <c r="C1382" s="78"/>
      <c r="D1382" s="79"/>
      <c r="E1382" s="78"/>
      <c r="F1382" s="78"/>
      <c r="G1382" s="79"/>
      <c r="H1382" s="79"/>
      <c r="I1382" s="80"/>
      <c r="J1382" s="79"/>
      <c r="K1382" s="77"/>
      <c r="L1382" s="84" t="s">
        <v>366</v>
      </c>
      <c r="M1382" s="77"/>
      <c r="N1382" s="77"/>
      <c r="O1382" s="77"/>
      <c r="P1382" s="77"/>
      <c r="Q1382" s="78"/>
      <c r="R1382" s="78"/>
      <c r="S1382" s="82"/>
      <c r="T1382" s="78"/>
      <c r="U1382" s="83"/>
    </row>
    <row r="1383" spans="1:21" ht="13.9" customHeight="1">
      <c r="A1383" s="76">
        <v>7757352</v>
      </c>
      <c r="B1383" s="77" t="s">
        <v>2315</v>
      </c>
      <c r="C1383" s="78"/>
      <c r="D1383" s="79"/>
      <c r="E1383" s="78"/>
      <c r="F1383" s="78"/>
      <c r="G1383" s="79"/>
      <c r="H1383" s="79"/>
      <c r="I1383" s="80"/>
      <c r="J1383" s="79"/>
      <c r="K1383" s="77"/>
      <c r="L1383" s="84" t="s">
        <v>315</v>
      </c>
      <c r="M1383" s="77"/>
      <c r="N1383" s="77"/>
      <c r="O1383" s="77"/>
      <c r="P1383" s="77"/>
      <c r="Q1383" s="78"/>
      <c r="R1383" s="78"/>
      <c r="S1383" s="82"/>
      <c r="T1383" s="78"/>
      <c r="U1383" s="83"/>
    </row>
    <row r="1384" spans="1:21" ht="13.9" customHeight="1">
      <c r="A1384" s="76">
        <v>7757379</v>
      </c>
      <c r="B1384" s="77" t="s">
        <v>2316</v>
      </c>
      <c r="C1384" s="78"/>
      <c r="D1384" s="79"/>
      <c r="E1384" s="78"/>
      <c r="F1384" s="78"/>
      <c r="G1384" s="79"/>
      <c r="H1384" s="79"/>
      <c r="I1384" s="80"/>
      <c r="J1384" s="79"/>
      <c r="K1384" s="77"/>
      <c r="L1384" s="84" t="s">
        <v>119</v>
      </c>
      <c r="M1384" s="77"/>
      <c r="N1384" s="77"/>
      <c r="O1384" s="77"/>
      <c r="P1384" s="77"/>
      <c r="Q1384" s="78"/>
      <c r="R1384" s="78"/>
      <c r="S1384" s="82"/>
      <c r="T1384" s="78"/>
      <c r="U1384" s="83"/>
    </row>
    <row r="1385" spans="1:21" ht="13.9" customHeight="1">
      <c r="A1385" s="76">
        <v>7757409</v>
      </c>
      <c r="B1385" s="77" t="s">
        <v>2317</v>
      </c>
      <c r="C1385" s="78"/>
      <c r="D1385" s="79"/>
      <c r="E1385" s="78"/>
      <c r="F1385" s="78"/>
      <c r="G1385" s="79"/>
      <c r="H1385" s="79"/>
      <c r="I1385" s="80"/>
      <c r="J1385" s="79"/>
      <c r="K1385" s="77"/>
      <c r="L1385" s="81" t="s">
        <v>378</v>
      </c>
      <c r="M1385" s="77"/>
      <c r="N1385" s="77"/>
      <c r="O1385" s="77"/>
      <c r="P1385" s="77"/>
      <c r="Q1385" s="78"/>
      <c r="R1385" s="78"/>
      <c r="S1385" s="82"/>
      <c r="T1385" s="78"/>
      <c r="U1385" s="83"/>
    </row>
    <row r="1386" spans="1:21" ht="13.9" customHeight="1">
      <c r="A1386" s="76">
        <v>7757417</v>
      </c>
      <c r="B1386" s="77" t="s">
        <v>2318</v>
      </c>
      <c r="C1386" s="78"/>
      <c r="D1386" s="79"/>
      <c r="E1386" s="78"/>
      <c r="F1386" s="78"/>
      <c r="G1386" s="79"/>
      <c r="H1386" s="79"/>
      <c r="I1386" s="80"/>
      <c r="J1386" s="79"/>
      <c r="K1386" s="77"/>
      <c r="L1386" s="81" t="s">
        <v>378</v>
      </c>
      <c r="M1386" s="77"/>
      <c r="N1386" s="77"/>
      <c r="O1386" s="77"/>
      <c r="P1386" s="77"/>
      <c r="Q1386" s="78"/>
      <c r="R1386" s="78"/>
      <c r="S1386" s="82"/>
      <c r="T1386" s="78"/>
      <c r="U1386" s="83"/>
    </row>
    <row r="1387" spans="1:21" ht="13.9" customHeight="1">
      <c r="A1387" s="76">
        <v>7757425</v>
      </c>
      <c r="B1387" s="85" t="s">
        <v>2319</v>
      </c>
      <c r="C1387" s="78"/>
      <c r="D1387" s="79"/>
      <c r="E1387" s="78"/>
      <c r="F1387" s="78"/>
      <c r="G1387" s="86"/>
      <c r="H1387" s="79"/>
      <c r="I1387" s="79"/>
      <c r="J1387" s="78"/>
      <c r="K1387" s="77"/>
      <c r="L1387" s="84" t="s">
        <v>213</v>
      </c>
      <c r="M1387" s="77"/>
      <c r="N1387" s="77"/>
      <c r="O1387" s="87"/>
      <c r="P1387" s="78"/>
      <c r="Q1387" s="78"/>
      <c r="R1387" s="78"/>
      <c r="S1387" s="82"/>
      <c r="T1387" s="78"/>
      <c r="U1387" s="83"/>
    </row>
    <row r="1388" spans="1:21" ht="13.9" customHeight="1">
      <c r="A1388" s="76">
        <v>7757433</v>
      </c>
      <c r="B1388" s="77" t="s">
        <v>2320</v>
      </c>
      <c r="C1388" s="78"/>
      <c r="D1388" s="79"/>
      <c r="E1388" s="78"/>
      <c r="F1388" s="78"/>
      <c r="G1388" s="79"/>
      <c r="H1388" s="79"/>
      <c r="I1388" s="80"/>
      <c r="J1388" s="79"/>
      <c r="K1388" s="77"/>
      <c r="L1388" s="81" t="s">
        <v>287</v>
      </c>
      <c r="M1388" s="77"/>
      <c r="N1388" s="77"/>
      <c r="O1388" s="77"/>
      <c r="P1388" s="77"/>
      <c r="Q1388" s="78"/>
      <c r="R1388" s="78"/>
      <c r="S1388" s="82"/>
      <c r="T1388" s="78"/>
      <c r="U1388" s="83"/>
    </row>
    <row r="1389" spans="1:21" ht="13.9" customHeight="1">
      <c r="A1389" s="76">
        <v>7757441</v>
      </c>
      <c r="B1389" s="77" t="s">
        <v>2321</v>
      </c>
      <c r="C1389" s="78"/>
      <c r="D1389" s="79"/>
      <c r="E1389" s="78"/>
      <c r="F1389" s="78"/>
      <c r="G1389" s="79"/>
      <c r="H1389" s="79"/>
      <c r="I1389" s="80"/>
      <c r="J1389" s="79"/>
      <c r="K1389" s="77"/>
      <c r="L1389" s="81" t="s">
        <v>362</v>
      </c>
      <c r="M1389" s="77"/>
      <c r="N1389" s="77"/>
      <c r="O1389" s="77"/>
      <c r="P1389" s="77"/>
      <c r="Q1389" s="78"/>
      <c r="R1389" s="78"/>
      <c r="S1389" s="82"/>
      <c r="T1389" s="78"/>
      <c r="U1389" s="83"/>
    </row>
    <row r="1390" spans="1:21" ht="13.9" customHeight="1">
      <c r="A1390" s="76">
        <v>7757468</v>
      </c>
      <c r="B1390" s="77" t="s">
        <v>2322</v>
      </c>
      <c r="C1390" s="78"/>
      <c r="D1390" s="79"/>
      <c r="E1390" s="78"/>
      <c r="F1390" s="78"/>
      <c r="G1390" s="79"/>
      <c r="H1390" s="79"/>
      <c r="I1390" s="80"/>
      <c r="J1390" s="79"/>
      <c r="K1390" s="77"/>
      <c r="L1390" s="81" t="s">
        <v>9360</v>
      </c>
      <c r="M1390" s="77"/>
      <c r="N1390" s="77"/>
      <c r="O1390" s="77"/>
      <c r="P1390" s="77"/>
      <c r="Q1390" s="78"/>
      <c r="R1390" s="78"/>
      <c r="S1390" s="82"/>
      <c r="T1390" s="78"/>
      <c r="U1390" s="83"/>
    </row>
    <row r="1391" spans="1:21" ht="13.9" customHeight="1">
      <c r="A1391" s="76">
        <v>7757484</v>
      </c>
      <c r="B1391" s="77" t="s">
        <v>2323</v>
      </c>
      <c r="C1391" s="78"/>
      <c r="D1391" s="79"/>
      <c r="E1391" s="78"/>
      <c r="F1391" s="78"/>
      <c r="G1391" s="79"/>
      <c r="H1391" s="79"/>
      <c r="I1391" s="80"/>
      <c r="J1391" s="79"/>
      <c r="K1391" s="77"/>
      <c r="L1391" s="81" t="s">
        <v>9235</v>
      </c>
      <c r="M1391" s="77"/>
      <c r="N1391" s="77"/>
      <c r="O1391" s="77"/>
      <c r="P1391" s="77"/>
      <c r="Q1391" s="78"/>
      <c r="R1391" s="78"/>
      <c r="S1391" s="82"/>
      <c r="T1391" s="78"/>
      <c r="U1391" s="83"/>
    </row>
    <row r="1392" spans="1:21" ht="13.9" customHeight="1">
      <c r="A1392" s="76">
        <v>7757492</v>
      </c>
      <c r="B1392" s="77" t="s">
        <v>2324</v>
      </c>
      <c r="C1392" s="78"/>
      <c r="D1392" s="79"/>
      <c r="E1392" s="78"/>
      <c r="F1392" s="78"/>
      <c r="G1392" s="79"/>
      <c r="H1392" s="79"/>
      <c r="I1392" s="80"/>
      <c r="J1392" s="79"/>
      <c r="K1392" s="77"/>
      <c r="L1392" s="81" t="s">
        <v>315</v>
      </c>
      <c r="M1392" s="77"/>
      <c r="N1392" s="77"/>
      <c r="O1392" s="77"/>
      <c r="P1392" s="77"/>
      <c r="Q1392" s="78"/>
      <c r="R1392" s="78"/>
      <c r="S1392" s="82"/>
      <c r="T1392" s="78"/>
      <c r="U1392" s="83"/>
    </row>
    <row r="1393" spans="1:21" ht="13.9" customHeight="1">
      <c r="A1393" s="76">
        <v>7757514</v>
      </c>
      <c r="B1393" s="77" t="s">
        <v>2325</v>
      </c>
      <c r="C1393" s="78"/>
      <c r="D1393" s="79"/>
      <c r="E1393" s="78"/>
      <c r="F1393" s="78"/>
      <c r="G1393" s="79"/>
      <c r="H1393" s="79"/>
      <c r="I1393" s="80"/>
      <c r="J1393" s="79"/>
      <c r="K1393" s="77"/>
      <c r="L1393" s="81" t="s">
        <v>362</v>
      </c>
      <c r="M1393" s="77"/>
      <c r="N1393" s="77"/>
      <c r="O1393" s="77"/>
      <c r="P1393" s="77"/>
      <c r="Q1393" s="78"/>
      <c r="R1393" s="78"/>
      <c r="S1393" s="82"/>
      <c r="T1393" s="78"/>
      <c r="U1393" s="83"/>
    </row>
    <row r="1394" spans="1:21" ht="13.9" customHeight="1">
      <c r="A1394" s="76">
        <v>7757549</v>
      </c>
      <c r="B1394" s="77" t="s">
        <v>2326</v>
      </c>
      <c r="C1394" s="78"/>
      <c r="D1394" s="79"/>
      <c r="E1394" s="78"/>
      <c r="F1394" s="78"/>
      <c r="G1394" s="79"/>
      <c r="H1394" s="79"/>
      <c r="I1394" s="80"/>
      <c r="J1394" s="79"/>
      <c r="K1394" s="77"/>
      <c r="L1394" s="84" t="s">
        <v>38</v>
      </c>
      <c r="M1394" s="77"/>
      <c r="N1394" s="77"/>
      <c r="O1394" s="77"/>
      <c r="P1394" s="77"/>
      <c r="Q1394" s="78"/>
      <c r="R1394" s="78"/>
      <c r="S1394" s="82"/>
      <c r="T1394" s="78"/>
      <c r="U1394" s="83"/>
    </row>
    <row r="1395" spans="1:21" ht="13.9" customHeight="1">
      <c r="A1395" s="76">
        <v>7757573</v>
      </c>
      <c r="B1395" s="77" t="s">
        <v>2327</v>
      </c>
      <c r="C1395" s="78"/>
      <c r="D1395" s="79"/>
      <c r="E1395" s="78"/>
      <c r="F1395" s="78"/>
      <c r="G1395" s="79"/>
      <c r="H1395" s="79"/>
      <c r="I1395" s="80"/>
      <c r="J1395" s="79"/>
      <c r="K1395" s="77"/>
      <c r="L1395" s="84" t="s">
        <v>9360</v>
      </c>
      <c r="M1395" s="77"/>
      <c r="N1395" s="77"/>
      <c r="O1395" s="77"/>
      <c r="P1395" s="77"/>
      <c r="Q1395" s="78"/>
      <c r="R1395" s="78"/>
      <c r="S1395" s="82"/>
      <c r="T1395" s="78"/>
      <c r="U1395" s="83"/>
    </row>
    <row r="1396" spans="1:21" ht="13.9" customHeight="1">
      <c r="A1396" s="76">
        <v>7757638</v>
      </c>
      <c r="B1396" s="77" t="s">
        <v>2328</v>
      </c>
      <c r="C1396" s="78"/>
      <c r="D1396" s="79"/>
      <c r="E1396" s="78"/>
      <c r="F1396" s="78"/>
      <c r="G1396" s="79"/>
      <c r="H1396" s="79"/>
      <c r="I1396" s="80"/>
      <c r="J1396" s="79"/>
      <c r="K1396" s="77"/>
      <c r="L1396" s="81" t="s">
        <v>355</v>
      </c>
      <c r="M1396" s="77"/>
      <c r="N1396" s="77"/>
      <c r="O1396" s="77"/>
      <c r="P1396" s="77"/>
      <c r="Q1396" s="78"/>
      <c r="R1396" s="78"/>
      <c r="S1396" s="82"/>
      <c r="T1396" s="78"/>
      <c r="U1396" s="83"/>
    </row>
    <row r="1397" spans="1:21" ht="13.9" customHeight="1">
      <c r="A1397" s="76">
        <v>7762283</v>
      </c>
      <c r="B1397" s="77" t="s">
        <v>2329</v>
      </c>
      <c r="C1397" s="78"/>
      <c r="D1397" s="79"/>
      <c r="E1397" s="78"/>
      <c r="F1397" s="78"/>
      <c r="G1397" s="79"/>
      <c r="H1397" s="79"/>
      <c r="I1397" s="80"/>
      <c r="J1397" s="79"/>
      <c r="K1397" s="77"/>
      <c r="L1397" s="81" t="s">
        <v>270</v>
      </c>
      <c r="M1397" s="77"/>
      <c r="N1397" s="77"/>
      <c r="O1397" s="77"/>
      <c r="P1397" s="77"/>
      <c r="Q1397" s="78"/>
      <c r="R1397" s="78"/>
      <c r="S1397" s="82"/>
      <c r="T1397" s="78"/>
      <c r="U1397" s="83"/>
    </row>
    <row r="1398" spans="1:21" ht="13.9" customHeight="1">
      <c r="A1398" s="76">
        <v>7769199</v>
      </c>
      <c r="B1398" s="85" t="s">
        <v>2330</v>
      </c>
      <c r="C1398" s="78"/>
      <c r="D1398" s="79"/>
      <c r="E1398" s="78"/>
      <c r="F1398" s="78"/>
      <c r="G1398" s="86"/>
      <c r="H1398" s="79"/>
      <c r="I1398" s="79"/>
      <c r="J1398" s="78"/>
      <c r="K1398" s="77"/>
      <c r="L1398" s="84" t="s">
        <v>287</v>
      </c>
      <c r="M1398" s="77"/>
      <c r="N1398" s="77"/>
      <c r="O1398" s="87"/>
      <c r="P1398" s="78"/>
      <c r="Q1398" s="78"/>
      <c r="R1398" s="78"/>
      <c r="S1398" s="82"/>
      <c r="T1398" s="78"/>
      <c r="U1398" s="83"/>
    </row>
    <row r="1399" spans="1:21" ht="13.9" customHeight="1">
      <c r="A1399" s="76">
        <v>7777442</v>
      </c>
      <c r="B1399" s="77" t="s">
        <v>2331</v>
      </c>
      <c r="C1399" s="78"/>
      <c r="D1399" s="79"/>
      <c r="E1399" s="78"/>
      <c r="F1399" s="78"/>
      <c r="G1399" s="79"/>
      <c r="H1399" s="79"/>
      <c r="I1399" s="80"/>
      <c r="J1399" s="79"/>
      <c r="K1399" s="77"/>
      <c r="L1399" s="81" t="s">
        <v>287</v>
      </c>
      <c r="M1399" s="77"/>
      <c r="N1399" s="77"/>
      <c r="O1399" s="77"/>
      <c r="P1399" s="77"/>
      <c r="Q1399" s="78"/>
      <c r="R1399" s="78"/>
      <c r="S1399" s="82"/>
      <c r="T1399" s="78"/>
      <c r="U1399" s="83"/>
    </row>
    <row r="1400" spans="1:21" ht="13.9" customHeight="1">
      <c r="A1400" s="76">
        <v>7777698</v>
      </c>
      <c r="B1400" s="77" t="s">
        <v>2332</v>
      </c>
      <c r="C1400" s="78"/>
      <c r="D1400" s="79"/>
      <c r="E1400" s="78"/>
      <c r="F1400" s="78"/>
      <c r="G1400" s="79"/>
      <c r="H1400" s="79"/>
      <c r="I1400" s="80"/>
      <c r="J1400" s="79"/>
      <c r="K1400" s="77"/>
      <c r="L1400" s="81" t="s">
        <v>285</v>
      </c>
      <c r="M1400" s="77"/>
      <c r="N1400" s="77"/>
      <c r="O1400" s="77"/>
      <c r="P1400" s="77"/>
      <c r="Q1400" s="78"/>
      <c r="R1400" s="78"/>
      <c r="S1400" s="82"/>
      <c r="T1400" s="78"/>
      <c r="U1400" s="83"/>
    </row>
    <row r="1401" spans="1:21" ht="13.9" customHeight="1">
      <c r="A1401" s="76">
        <v>7803745</v>
      </c>
      <c r="B1401" s="77" t="s">
        <v>2333</v>
      </c>
      <c r="C1401" s="78"/>
      <c r="D1401" s="79"/>
      <c r="E1401" s="78"/>
      <c r="F1401" s="78"/>
      <c r="G1401" s="79"/>
      <c r="H1401" s="79"/>
      <c r="I1401" s="80"/>
      <c r="J1401" s="79"/>
      <c r="K1401" s="77"/>
      <c r="L1401" s="84" t="s">
        <v>362</v>
      </c>
      <c r="M1401" s="77"/>
      <c r="N1401" s="77"/>
      <c r="O1401" s="77"/>
      <c r="P1401" s="77"/>
      <c r="Q1401" s="78"/>
      <c r="R1401" s="78"/>
      <c r="S1401" s="82"/>
      <c r="T1401" s="78"/>
      <c r="U1401" s="83"/>
    </row>
    <row r="1402" spans="1:21" ht="13.9" customHeight="1">
      <c r="A1402" s="76">
        <v>7804687</v>
      </c>
      <c r="B1402" s="161" t="s">
        <v>2334</v>
      </c>
      <c r="C1402" s="162"/>
      <c r="D1402" s="163"/>
      <c r="E1402" s="162"/>
      <c r="F1402" s="162"/>
      <c r="G1402" s="163"/>
      <c r="H1402" s="163"/>
      <c r="I1402" s="164"/>
      <c r="J1402" s="163"/>
      <c r="K1402" s="161"/>
      <c r="L1402" s="165" t="s">
        <v>388</v>
      </c>
      <c r="M1402" s="77"/>
      <c r="N1402" s="77"/>
      <c r="O1402" s="77"/>
      <c r="P1402" s="77"/>
      <c r="Q1402" s="78"/>
      <c r="R1402" s="78"/>
      <c r="S1402" s="82"/>
      <c r="T1402" s="78"/>
      <c r="U1402" s="83"/>
    </row>
    <row r="1403" spans="1:21" ht="13.9" customHeight="1">
      <c r="A1403" s="76">
        <v>7805047</v>
      </c>
      <c r="B1403" s="77" t="s">
        <v>2335</v>
      </c>
      <c r="C1403" s="78"/>
      <c r="D1403" s="79"/>
      <c r="E1403" s="78"/>
      <c r="F1403" s="78"/>
      <c r="G1403" s="79"/>
      <c r="H1403" s="79"/>
      <c r="I1403" s="80"/>
      <c r="J1403" s="79"/>
      <c r="K1403" s="77"/>
      <c r="L1403" s="84" t="s">
        <v>287</v>
      </c>
      <c r="M1403" s="77"/>
      <c r="N1403" s="77"/>
      <c r="O1403" s="77"/>
      <c r="P1403" s="77"/>
      <c r="Q1403" s="78"/>
      <c r="R1403" s="78"/>
      <c r="S1403" s="82"/>
      <c r="T1403" s="78"/>
      <c r="U1403" s="83"/>
    </row>
    <row r="1404" spans="1:21" ht="13.9" customHeight="1">
      <c r="A1404" s="76">
        <v>7805578</v>
      </c>
      <c r="B1404" s="77" t="s">
        <v>2336</v>
      </c>
      <c r="C1404" s="78"/>
      <c r="D1404" s="79"/>
      <c r="E1404" s="78"/>
      <c r="F1404" s="78"/>
      <c r="G1404" s="79"/>
      <c r="H1404" s="79"/>
      <c r="I1404" s="80"/>
      <c r="J1404" s="79"/>
      <c r="K1404" s="77"/>
      <c r="L1404" s="81" t="s">
        <v>287</v>
      </c>
      <c r="M1404" s="77"/>
      <c r="N1404" s="77"/>
      <c r="O1404" s="77"/>
      <c r="P1404" s="77"/>
      <c r="Q1404" s="78"/>
      <c r="R1404" s="78"/>
      <c r="S1404" s="82"/>
      <c r="T1404" s="78"/>
      <c r="U1404" s="83"/>
    </row>
    <row r="1405" spans="1:21" ht="13.9" customHeight="1">
      <c r="A1405" s="76">
        <v>7808631</v>
      </c>
      <c r="B1405" s="77" t="s">
        <v>2337</v>
      </c>
      <c r="C1405" s="78"/>
      <c r="D1405" s="79"/>
      <c r="E1405" s="78"/>
      <c r="F1405" s="78"/>
      <c r="G1405" s="79"/>
      <c r="H1405" s="79"/>
      <c r="I1405" s="80"/>
      <c r="J1405" s="79"/>
      <c r="K1405" s="77"/>
      <c r="L1405" s="81" t="s">
        <v>287</v>
      </c>
      <c r="M1405" s="77"/>
      <c r="N1405" s="77"/>
      <c r="O1405" s="77"/>
      <c r="P1405" s="77"/>
      <c r="Q1405" s="78"/>
      <c r="R1405" s="78"/>
      <c r="S1405" s="82"/>
      <c r="T1405" s="78"/>
      <c r="U1405" s="83"/>
    </row>
    <row r="1406" spans="1:21" ht="13.9" customHeight="1">
      <c r="A1406" s="76">
        <v>7837313</v>
      </c>
      <c r="B1406" s="77" t="s">
        <v>2338</v>
      </c>
      <c r="C1406" s="78"/>
      <c r="D1406" s="79"/>
      <c r="E1406" s="78"/>
      <c r="F1406" s="78"/>
      <c r="G1406" s="79"/>
      <c r="H1406" s="79"/>
      <c r="I1406" s="80"/>
      <c r="J1406" s="79"/>
      <c r="K1406" s="77"/>
      <c r="L1406" s="84" t="s">
        <v>270</v>
      </c>
      <c r="M1406" s="77"/>
      <c r="N1406" s="77"/>
      <c r="O1406" s="77"/>
      <c r="P1406" s="77"/>
      <c r="Q1406" s="78"/>
      <c r="R1406" s="78"/>
      <c r="S1406" s="82"/>
      <c r="T1406" s="78"/>
      <c r="U1406" s="83"/>
    </row>
    <row r="1407" spans="1:21" ht="13.9" customHeight="1">
      <c r="A1407" s="76">
        <v>7861931</v>
      </c>
      <c r="B1407" s="77" t="s">
        <v>2339</v>
      </c>
      <c r="C1407" s="78"/>
      <c r="D1407" s="79"/>
      <c r="E1407" s="78"/>
      <c r="F1407" s="78"/>
      <c r="G1407" s="79"/>
      <c r="H1407" s="79"/>
      <c r="I1407" s="80"/>
      <c r="J1407" s="79"/>
      <c r="K1407" s="77"/>
      <c r="L1407" s="84" t="s">
        <v>9361</v>
      </c>
      <c r="M1407" s="77"/>
      <c r="N1407" s="77"/>
      <c r="O1407" s="77"/>
      <c r="P1407" s="77"/>
      <c r="Q1407" s="78"/>
      <c r="R1407" s="78"/>
      <c r="S1407" s="82"/>
      <c r="T1407" s="78"/>
      <c r="U1407" s="83"/>
    </row>
    <row r="1408" spans="1:21" ht="13.9" customHeight="1">
      <c r="A1408" s="76">
        <v>7883609</v>
      </c>
      <c r="B1408" s="77" t="s">
        <v>2340</v>
      </c>
      <c r="C1408" s="78"/>
      <c r="D1408" s="79"/>
      <c r="E1408" s="78"/>
      <c r="F1408" s="78"/>
      <c r="G1408" s="79"/>
      <c r="H1408" s="79"/>
      <c r="I1408" s="80"/>
      <c r="J1408" s="79"/>
      <c r="K1408" s="77"/>
      <c r="L1408" s="81" t="s">
        <v>355</v>
      </c>
      <c r="M1408" s="77"/>
      <c r="N1408" s="77"/>
      <c r="O1408" s="77"/>
      <c r="P1408" s="77"/>
      <c r="Q1408" s="78"/>
      <c r="R1408" s="78"/>
      <c r="S1408" s="82"/>
      <c r="T1408" s="78"/>
      <c r="U1408" s="83"/>
    </row>
    <row r="1409" spans="1:21" ht="13.9" customHeight="1">
      <c r="A1409" s="76">
        <v>7904614</v>
      </c>
      <c r="B1409" s="77" t="s">
        <v>2341</v>
      </c>
      <c r="C1409" s="78"/>
      <c r="D1409" s="79"/>
      <c r="E1409" s="78"/>
      <c r="F1409" s="78"/>
      <c r="G1409" s="79"/>
      <c r="H1409" s="79"/>
      <c r="I1409" s="80"/>
      <c r="J1409" s="79"/>
      <c r="K1409" s="77"/>
      <c r="L1409" s="84" t="s">
        <v>388</v>
      </c>
      <c r="M1409" s="77"/>
      <c r="N1409" s="77"/>
      <c r="O1409" s="77"/>
      <c r="P1409" s="77"/>
      <c r="Q1409" s="78"/>
      <c r="R1409" s="78"/>
      <c r="S1409" s="82"/>
      <c r="T1409" s="78"/>
      <c r="U1409" s="83"/>
    </row>
    <row r="1410" spans="1:21" ht="13.9" customHeight="1">
      <c r="A1410" s="76">
        <v>7904932</v>
      </c>
      <c r="B1410" s="77" t="s">
        <v>2342</v>
      </c>
      <c r="C1410" s="78"/>
      <c r="D1410" s="79"/>
      <c r="E1410" s="78"/>
      <c r="F1410" s="78"/>
      <c r="G1410" s="79"/>
      <c r="H1410" s="79"/>
      <c r="I1410" s="80"/>
      <c r="J1410" s="79"/>
      <c r="K1410" s="77"/>
      <c r="L1410" s="84" t="s">
        <v>274</v>
      </c>
      <c r="M1410" s="77"/>
      <c r="N1410" s="77"/>
      <c r="O1410" s="77"/>
      <c r="P1410" s="77"/>
      <c r="Q1410" s="78"/>
      <c r="R1410" s="78"/>
      <c r="S1410" s="82"/>
      <c r="T1410" s="78"/>
      <c r="U1410" s="83"/>
    </row>
    <row r="1411" spans="1:21" ht="13.9" customHeight="1">
      <c r="A1411" s="76">
        <v>7911858</v>
      </c>
      <c r="B1411" s="77" t="s">
        <v>2343</v>
      </c>
      <c r="C1411" s="78"/>
      <c r="D1411" s="79"/>
      <c r="E1411" s="78"/>
      <c r="F1411" s="78"/>
      <c r="G1411" s="79"/>
      <c r="H1411" s="79"/>
      <c r="I1411" s="80"/>
      <c r="J1411" s="79"/>
      <c r="K1411" s="77"/>
      <c r="L1411" s="81" t="s">
        <v>346</v>
      </c>
      <c r="M1411" s="77"/>
      <c r="N1411" s="77"/>
      <c r="O1411" s="77"/>
      <c r="P1411" s="77"/>
      <c r="Q1411" s="78"/>
      <c r="R1411" s="78"/>
      <c r="S1411" s="82"/>
      <c r="T1411" s="78"/>
      <c r="U1411" s="83"/>
    </row>
    <row r="1412" spans="1:21" ht="13.9" customHeight="1">
      <c r="A1412" s="76">
        <v>7915411</v>
      </c>
      <c r="B1412" s="77" t="s">
        <v>2344</v>
      </c>
      <c r="C1412" s="78"/>
      <c r="D1412" s="79"/>
      <c r="E1412" s="78"/>
      <c r="F1412" s="78"/>
      <c r="G1412" s="79"/>
      <c r="H1412" s="79"/>
      <c r="I1412" s="80"/>
      <c r="J1412" s="79"/>
      <c r="K1412" s="77"/>
      <c r="L1412" s="81" t="s">
        <v>125</v>
      </c>
      <c r="M1412" s="77"/>
      <c r="N1412" s="77"/>
      <c r="O1412" s="77"/>
      <c r="P1412" s="77"/>
      <c r="Q1412" s="78"/>
      <c r="R1412" s="78"/>
      <c r="S1412" s="82"/>
      <c r="T1412" s="78"/>
      <c r="U1412" s="83"/>
    </row>
    <row r="1413" spans="1:21" ht="13.9" customHeight="1">
      <c r="A1413" s="76">
        <v>7923635</v>
      </c>
      <c r="B1413" s="77" t="s">
        <v>2345</v>
      </c>
      <c r="C1413" s="78"/>
      <c r="D1413" s="79"/>
      <c r="E1413" s="78"/>
      <c r="F1413" s="78"/>
      <c r="G1413" s="79"/>
      <c r="H1413" s="79"/>
      <c r="I1413" s="80"/>
      <c r="J1413" s="79"/>
      <c r="K1413" s="77"/>
      <c r="L1413" s="81" t="s">
        <v>285</v>
      </c>
      <c r="M1413" s="77"/>
      <c r="N1413" s="77"/>
      <c r="O1413" s="77"/>
      <c r="P1413" s="77"/>
      <c r="Q1413" s="78"/>
      <c r="R1413" s="78"/>
      <c r="S1413" s="82"/>
      <c r="T1413" s="78"/>
      <c r="U1413" s="83"/>
    </row>
    <row r="1414" spans="1:21" ht="13.9" customHeight="1">
      <c r="A1414" s="76">
        <v>7951728</v>
      </c>
      <c r="B1414" s="77" t="s">
        <v>2346</v>
      </c>
      <c r="C1414" s="78"/>
      <c r="D1414" s="79"/>
      <c r="E1414" s="78"/>
      <c r="F1414" s="78"/>
      <c r="G1414" s="79"/>
      <c r="H1414" s="79"/>
      <c r="I1414" s="80"/>
      <c r="J1414" s="79"/>
      <c r="K1414" s="77"/>
      <c r="L1414" s="81" t="s">
        <v>355</v>
      </c>
      <c r="M1414" s="77"/>
      <c r="N1414" s="77"/>
      <c r="O1414" s="77"/>
      <c r="P1414" s="77"/>
      <c r="Q1414" s="78"/>
      <c r="R1414" s="78"/>
      <c r="S1414" s="82"/>
      <c r="T1414" s="78"/>
      <c r="U1414" s="83"/>
    </row>
    <row r="1415" spans="1:21" ht="13.9" customHeight="1">
      <c r="A1415" s="76">
        <v>7952295</v>
      </c>
      <c r="B1415" s="77" t="s">
        <v>2347</v>
      </c>
      <c r="C1415" s="78"/>
      <c r="D1415" s="79"/>
      <c r="E1415" s="78"/>
      <c r="F1415" s="78"/>
      <c r="G1415" s="79"/>
      <c r="H1415" s="79"/>
      <c r="I1415" s="80"/>
      <c r="J1415" s="79"/>
      <c r="K1415" s="77"/>
      <c r="L1415" s="81" t="s">
        <v>362</v>
      </c>
      <c r="M1415" s="77"/>
      <c r="N1415" s="77"/>
      <c r="O1415" s="77"/>
      <c r="P1415" s="77"/>
      <c r="Q1415" s="78"/>
      <c r="R1415" s="78"/>
      <c r="S1415" s="82"/>
      <c r="T1415" s="78"/>
      <c r="U1415" s="83"/>
    </row>
    <row r="1416" spans="1:21" ht="13.9" customHeight="1">
      <c r="A1416" s="76">
        <v>7954921</v>
      </c>
      <c r="B1416" s="85" t="s">
        <v>2348</v>
      </c>
      <c r="C1416" s="78"/>
      <c r="D1416" s="79"/>
      <c r="E1416" s="78"/>
      <c r="F1416" s="78"/>
      <c r="G1416" s="86"/>
      <c r="H1416" s="79"/>
      <c r="I1416" s="79"/>
      <c r="J1416" s="78"/>
      <c r="K1416" s="77"/>
      <c r="L1416" s="84" t="s">
        <v>70</v>
      </c>
      <c r="M1416" s="77"/>
      <c r="N1416" s="77"/>
      <c r="O1416" s="87"/>
      <c r="P1416" s="78"/>
      <c r="Q1416" s="78"/>
      <c r="R1416" s="78"/>
      <c r="S1416" s="82"/>
      <c r="T1416" s="78"/>
      <c r="U1416" s="83"/>
    </row>
    <row r="1417" spans="1:21" ht="13.9" customHeight="1">
      <c r="A1417" s="76">
        <v>7955634</v>
      </c>
      <c r="B1417" s="77" t="s">
        <v>2349</v>
      </c>
      <c r="C1417" s="78"/>
      <c r="D1417" s="79"/>
      <c r="E1417" s="78"/>
      <c r="F1417" s="78"/>
      <c r="G1417" s="79"/>
      <c r="H1417" s="79"/>
      <c r="I1417" s="80"/>
      <c r="J1417" s="79"/>
      <c r="K1417" s="77"/>
      <c r="L1417" s="81" t="s">
        <v>287</v>
      </c>
      <c r="M1417" s="77"/>
      <c r="N1417" s="77"/>
      <c r="O1417" s="77"/>
      <c r="P1417" s="77"/>
      <c r="Q1417" s="78"/>
      <c r="R1417" s="78"/>
      <c r="S1417" s="82"/>
      <c r="T1417" s="78"/>
      <c r="U1417" s="83"/>
    </row>
    <row r="1418" spans="1:21" ht="13.9" customHeight="1">
      <c r="A1418" s="76">
        <v>7955685</v>
      </c>
      <c r="B1418" s="85" t="s">
        <v>2350</v>
      </c>
      <c r="C1418" s="78"/>
      <c r="D1418" s="79"/>
      <c r="E1418" s="78"/>
      <c r="F1418" s="78"/>
      <c r="G1418" s="86"/>
      <c r="H1418" s="79"/>
      <c r="I1418" s="79"/>
      <c r="J1418" s="78"/>
      <c r="K1418" s="77"/>
      <c r="L1418" s="84" t="s">
        <v>287</v>
      </c>
      <c r="M1418" s="77"/>
      <c r="N1418" s="77"/>
      <c r="O1418" s="87"/>
      <c r="P1418" s="78"/>
      <c r="Q1418" s="78"/>
      <c r="R1418" s="78"/>
      <c r="S1418" s="82"/>
      <c r="T1418" s="78"/>
      <c r="U1418" s="83"/>
    </row>
    <row r="1419" spans="1:21" ht="13.9" customHeight="1">
      <c r="A1419" s="76">
        <v>7958056</v>
      </c>
      <c r="B1419" s="85" t="s">
        <v>2351</v>
      </c>
      <c r="C1419" s="78"/>
      <c r="D1419" s="79"/>
      <c r="E1419" s="78"/>
      <c r="F1419" s="78"/>
      <c r="G1419" s="86"/>
      <c r="H1419" s="79"/>
      <c r="I1419" s="79"/>
      <c r="J1419" s="78"/>
      <c r="K1419" s="77"/>
      <c r="L1419" s="84" t="s">
        <v>9362</v>
      </c>
      <c r="M1419" s="77"/>
      <c r="N1419" s="77"/>
      <c r="O1419" s="87"/>
      <c r="P1419" s="78"/>
      <c r="Q1419" s="78"/>
      <c r="R1419" s="78"/>
      <c r="S1419" s="82"/>
      <c r="T1419" s="78"/>
      <c r="U1419" s="83"/>
    </row>
    <row r="1420" spans="1:21" ht="13.9" customHeight="1">
      <c r="A1420" s="76">
        <v>7994907</v>
      </c>
      <c r="B1420" s="77" t="s">
        <v>2352</v>
      </c>
      <c r="C1420" s="78"/>
      <c r="D1420" s="79"/>
      <c r="E1420" s="78"/>
      <c r="F1420" s="78"/>
      <c r="G1420" s="79"/>
      <c r="H1420" s="79"/>
      <c r="I1420" s="80"/>
      <c r="J1420" s="79"/>
      <c r="K1420" s="77"/>
      <c r="L1420" s="84" t="s">
        <v>362</v>
      </c>
      <c r="M1420" s="77"/>
      <c r="N1420" s="77"/>
      <c r="O1420" s="77"/>
      <c r="P1420" s="77"/>
      <c r="Q1420" s="78"/>
      <c r="R1420" s="78"/>
      <c r="S1420" s="82"/>
      <c r="T1420" s="78"/>
      <c r="U1420" s="83"/>
    </row>
    <row r="1421" spans="1:21" ht="13.9" customHeight="1">
      <c r="A1421" s="76">
        <v>7997981</v>
      </c>
      <c r="B1421" s="77" t="s">
        <v>2353</v>
      </c>
      <c r="C1421" s="78"/>
      <c r="D1421" s="79"/>
      <c r="E1421" s="78"/>
      <c r="F1421" s="78"/>
      <c r="G1421" s="79"/>
      <c r="H1421" s="79"/>
      <c r="I1421" s="80"/>
      <c r="J1421" s="79"/>
      <c r="K1421" s="77"/>
      <c r="L1421" s="84" t="s">
        <v>213</v>
      </c>
      <c r="M1421" s="77"/>
      <c r="N1421" s="77"/>
      <c r="O1421" s="77"/>
      <c r="P1421" s="77"/>
      <c r="Q1421" s="78"/>
      <c r="R1421" s="78"/>
      <c r="S1421" s="82"/>
      <c r="T1421" s="78"/>
      <c r="U1421" s="83"/>
    </row>
    <row r="1422" spans="1:21" ht="13.9" customHeight="1">
      <c r="A1422" s="76">
        <v>7998015</v>
      </c>
      <c r="B1422" s="77" t="s">
        <v>2354</v>
      </c>
      <c r="C1422" s="78"/>
      <c r="D1422" s="79"/>
      <c r="E1422" s="78"/>
      <c r="F1422" s="78"/>
      <c r="G1422" s="79"/>
      <c r="H1422" s="79"/>
      <c r="I1422" s="80"/>
      <c r="J1422" s="79"/>
      <c r="K1422" s="77"/>
      <c r="L1422" s="84" t="s">
        <v>398</v>
      </c>
      <c r="M1422" s="77"/>
      <c r="N1422" s="77"/>
      <c r="O1422" s="77"/>
      <c r="P1422" s="77"/>
      <c r="Q1422" s="78"/>
      <c r="R1422" s="78"/>
      <c r="S1422" s="82"/>
      <c r="T1422" s="78"/>
      <c r="U1422" s="83"/>
    </row>
    <row r="1423" spans="1:21" ht="13.9" customHeight="1">
      <c r="A1423" s="76">
        <v>7998732</v>
      </c>
      <c r="B1423" s="77" t="s">
        <v>2355</v>
      </c>
      <c r="C1423" s="78"/>
      <c r="D1423" s="79"/>
      <c r="E1423" s="78"/>
      <c r="F1423" s="78"/>
      <c r="G1423" s="79"/>
      <c r="H1423" s="79"/>
      <c r="I1423" s="80"/>
      <c r="J1423" s="79"/>
      <c r="K1423" s="77"/>
      <c r="L1423" s="81" t="s">
        <v>9361</v>
      </c>
      <c r="M1423" s="77"/>
      <c r="N1423" s="77"/>
      <c r="O1423" s="77"/>
      <c r="P1423" s="77"/>
      <c r="Q1423" s="78"/>
      <c r="R1423" s="78"/>
      <c r="S1423" s="82"/>
      <c r="T1423" s="78"/>
      <c r="U1423" s="83"/>
    </row>
    <row r="1424" spans="1:21" ht="13.9" customHeight="1">
      <c r="A1424" s="76">
        <v>8007233</v>
      </c>
      <c r="B1424" s="77" t="s">
        <v>2356</v>
      </c>
      <c r="C1424" s="78"/>
      <c r="D1424" s="79"/>
      <c r="E1424" s="78"/>
      <c r="F1424" s="78"/>
      <c r="G1424" s="79"/>
      <c r="H1424" s="79"/>
      <c r="I1424" s="80"/>
      <c r="J1424" s="79"/>
      <c r="K1424" s="77"/>
      <c r="L1424" s="81" t="s">
        <v>287</v>
      </c>
      <c r="M1424" s="77"/>
      <c r="N1424" s="77"/>
      <c r="O1424" s="77"/>
      <c r="P1424" s="77"/>
      <c r="Q1424" s="78"/>
      <c r="R1424" s="78"/>
      <c r="S1424" s="82"/>
      <c r="T1424" s="78"/>
      <c r="U1424" s="83"/>
    </row>
    <row r="1425" spans="1:21" ht="13.9" customHeight="1">
      <c r="A1425" s="76">
        <v>8027269</v>
      </c>
      <c r="B1425" s="85" t="s">
        <v>2357</v>
      </c>
      <c r="C1425" s="78"/>
      <c r="D1425" s="79"/>
      <c r="E1425" s="78"/>
      <c r="F1425" s="78"/>
      <c r="G1425" s="86"/>
      <c r="H1425" s="79"/>
      <c r="I1425" s="79"/>
      <c r="J1425" s="78"/>
      <c r="K1425" s="77"/>
      <c r="L1425" s="84" t="s">
        <v>287</v>
      </c>
      <c r="M1425" s="77"/>
      <c r="N1425" s="77"/>
      <c r="O1425" s="87"/>
      <c r="P1425" s="78"/>
      <c r="Q1425" s="78"/>
      <c r="R1425" s="78"/>
      <c r="S1425" s="82"/>
      <c r="T1425" s="78"/>
      <c r="U1425" s="83"/>
    </row>
    <row r="1426" spans="1:21" ht="13.9" customHeight="1">
      <c r="A1426" s="76">
        <v>8027374</v>
      </c>
      <c r="B1426" s="77" t="s">
        <v>2358</v>
      </c>
      <c r="C1426" s="78"/>
      <c r="D1426" s="79"/>
      <c r="E1426" s="78"/>
      <c r="F1426" s="78"/>
      <c r="G1426" s="79"/>
      <c r="H1426" s="79"/>
      <c r="I1426" s="80"/>
      <c r="J1426" s="79"/>
      <c r="K1426" s="77"/>
      <c r="L1426" s="84" t="s">
        <v>285</v>
      </c>
      <c r="M1426" s="77"/>
      <c r="N1426" s="77"/>
      <c r="O1426" s="77"/>
      <c r="P1426" s="77"/>
      <c r="Q1426" s="78"/>
      <c r="R1426" s="78"/>
      <c r="S1426" s="82"/>
      <c r="T1426" s="78"/>
      <c r="U1426" s="83"/>
    </row>
    <row r="1427" spans="1:21" ht="13.9" customHeight="1">
      <c r="A1427" s="76">
        <v>8027498</v>
      </c>
      <c r="B1427" s="85" t="s">
        <v>2359</v>
      </c>
      <c r="C1427" s="78"/>
      <c r="D1427" s="79"/>
      <c r="E1427" s="78"/>
      <c r="F1427" s="78"/>
      <c r="G1427" s="86"/>
      <c r="H1427" s="79"/>
      <c r="I1427" s="79"/>
      <c r="J1427" s="78"/>
      <c r="K1427" s="77"/>
      <c r="L1427" s="84" t="s">
        <v>287</v>
      </c>
      <c r="M1427" s="77"/>
      <c r="N1427" s="77"/>
      <c r="O1427" s="87"/>
      <c r="P1427" s="78"/>
      <c r="Q1427" s="78"/>
      <c r="R1427" s="78"/>
      <c r="S1427" s="82"/>
      <c r="T1427" s="78"/>
      <c r="U1427" s="83"/>
    </row>
    <row r="1428" spans="1:21" ht="13.9" customHeight="1">
      <c r="A1428" s="76">
        <v>8033269</v>
      </c>
      <c r="B1428" s="85" t="s">
        <v>2360</v>
      </c>
      <c r="C1428" s="78"/>
      <c r="D1428" s="79"/>
      <c r="E1428" s="78"/>
      <c r="F1428" s="78"/>
      <c r="G1428" s="86"/>
      <c r="H1428" s="79"/>
      <c r="I1428" s="79"/>
      <c r="J1428" s="78"/>
      <c r="K1428" s="77"/>
      <c r="L1428" s="84" t="s">
        <v>274</v>
      </c>
      <c r="M1428" s="77"/>
      <c r="N1428" s="77"/>
      <c r="O1428" s="87"/>
      <c r="P1428" s="78"/>
      <c r="Q1428" s="78"/>
      <c r="R1428" s="78"/>
      <c r="S1428" s="82"/>
      <c r="T1428" s="78"/>
      <c r="U1428" s="83"/>
    </row>
    <row r="1429" spans="1:21" ht="13.9" customHeight="1">
      <c r="A1429" s="76">
        <v>8061335</v>
      </c>
      <c r="B1429" s="77" t="s">
        <v>2361</v>
      </c>
      <c r="C1429" s="78"/>
      <c r="D1429" s="79"/>
      <c r="E1429" s="78"/>
      <c r="F1429" s="78"/>
      <c r="G1429" s="79"/>
      <c r="H1429" s="79"/>
      <c r="I1429" s="80"/>
      <c r="J1429" s="79"/>
      <c r="K1429" s="77"/>
      <c r="L1429" s="81" t="s">
        <v>287</v>
      </c>
      <c r="M1429" s="77"/>
      <c r="N1429" s="77"/>
      <c r="O1429" s="77"/>
      <c r="P1429" s="77"/>
      <c r="Q1429" s="78"/>
      <c r="R1429" s="78"/>
      <c r="S1429" s="82"/>
      <c r="T1429" s="78"/>
      <c r="U1429" s="83"/>
    </row>
    <row r="1430" spans="1:21" ht="13.9" customHeight="1">
      <c r="A1430" s="76">
        <v>8068666</v>
      </c>
      <c r="B1430" s="77" t="s">
        <v>2362</v>
      </c>
      <c r="C1430" s="78"/>
      <c r="D1430" s="79"/>
      <c r="E1430" s="78"/>
      <c r="F1430" s="78"/>
      <c r="G1430" s="79"/>
      <c r="H1430" s="79"/>
      <c r="I1430" s="80"/>
      <c r="J1430" s="79"/>
      <c r="K1430" s="77"/>
      <c r="L1430" s="84" t="s">
        <v>0</v>
      </c>
      <c r="M1430" s="77"/>
      <c r="N1430" s="77"/>
      <c r="O1430" s="77"/>
      <c r="P1430" s="77"/>
      <c r="Q1430" s="78"/>
      <c r="R1430" s="78"/>
      <c r="S1430" s="82"/>
      <c r="T1430" s="78"/>
      <c r="U1430" s="83"/>
    </row>
    <row r="1431" spans="1:21" ht="13.9" customHeight="1">
      <c r="A1431" s="76">
        <v>8096457</v>
      </c>
      <c r="B1431" s="85" t="s">
        <v>2363</v>
      </c>
      <c r="C1431" s="78"/>
      <c r="D1431" s="79"/>
      <c r="E1431" s="78"/>
      <c r="F1431" s="78"/>
      <c r="G1431" s="86"/>
      <c r="H1431" s="79"/>
      <c r="I1431" s="79"/>
      <c r="J1431" s="78"/>
      <c r="K1431" s="77"/>
      <c r="L1431" s="84" t="s">
        <v>287</v>
      </c>
      <c r="M1431" s="77"/>
      <c r="N1431" s="77"/>
      <c r="O1431" s="87"/>
      <c r="P1431" s="78"/>
      <c r="Q1431" s="78"/>
      <c r="R1431" s="78"/>
      <c r="S1431" s="82"/>
      <c r="T1431" s="78"/>
      <c r="U1431" s="83"/>
    </row>
    <row r="1432" spans="1:21" ht="13.9" customHeight="1">
      <c r="A1432" s="76">
        <v>8125112</v>
      </c>
      <c r="B1432" s="77" t="s">
        <v>2364</v>
      </c>
      <c r="C1432" s="78"/>
      <c r="D1432" s="79"/>
      <c r="E1432" s="78"/>
      <c r="F1432" s="78"/>
      <c r="G1432" s="79"/>
      <c r="H1432" s="79"/>
      <c r="I1432" s="80"/>
      <c r="J1432" s="79"/>
      <c r="K1432" s="77"/>
      <c r="L1432" s="84" t="s">
        <v>287</v>
      </c>
      <c r="M1432" s="77"/>
      <c r="N1432" s="77"/>
      <c r="O1432" s="77"/>
      <c r="P1432" s="77"/>
      <c r="Q1432" s="78"/>
      <c r="R1432" s="78"/>
      <c r="S1432" s="82"/>
      <c r="T1432" s="78"/>
      <c r="U1432" s="83"/>
    </row>
    <row r="1433" spans="1:21" ht="13.9" customHeight="1">
      <c r="A1433" s="76">
        <v>8133255</v>
      </c>
      <c r="B1433" s="77" t="s">
        <v>2365</v>
      </c>
      <c r="C1433" s="78"/>
      <c r="D1433" s="79"/>
      <c r="E1433" s="78"/>
      <c r="F1433" s="78"/>
      <c r="G1433" s="79"/>
      <c r="H1433" s="79"/>
      <c r="I1433" s="80"/>
      <c r="J1433" s="79"/>
      <c r="K1433" s="77"/>
      <c r="L1433" s="84" t="s">
        <v>285</v>
      </c>
      <c r="M1433" s="77"/>
      <c r="N1433" s="77"/>
      <c r="O1433" s="77"/>
      <c r="P1433" s="77"/>
      <c r="Q1433" s="78"/>
      <c r="R1433" s="78"/>
      <c r="S1433" s="82"/>
      <c r="T1433" s="78"/>
      <c r="U1433" s="83"/>
    </row>
    <row r="1434" spans="1:21" ht="13.9" customHeight="1">
      <c r="A1434" s="76">
        <v>8135363</v>
      </c>
      <c r="B1434" s="77" t="s">
        <v>2366</v>
      </c>
      <c r="C1434" s="78"/>
      <c r="D1434" s="79"/>
      <c r="E1434" s="78"/>
      <c r="F1434" s="78"/>
      <c r="G1434" s="79"/>
      <c r="H1434" s="79"/>
      <c r="I1434" s="80"/>
      <c r="J1434" s="79"/>
      <c r="K1434" s="77"/>
      <c r="L1434" s="84" t="s">
        <v>315</v>
      </c>
      <c r="M1434" s="77"/>
      <c r="N1434" s="77"/>
      <c r="O1434" s="77"/>
      <c r="P1434" s="77"/>
      <c r="Q1434" s="78"/>
      <c r="R1434" s="78"/>
      <c r="S1434" s="82"/>
      <c r="T1434" s="78"/>
      <c r="U1434" s="83"/>
    </row>
    <row r="1435" spans="1:21" ht="13.9" customHeight="1">
      <c r="A1435" s="76">
        <v>8138575</v>
      </c>
      <c r="B1435" s="77" t="s">
        <v>2367</v>
      </c>
      <c r="C1435" s="78"/>
      <c r="D1435" s="79"/>
      <c r="E1435" s="78"/>
      <c r="F1435" s="78"/>
      <c r="G1435" s="79"/>
      <c r="H1435" s="79"/>
      <c r="I1435" s="80"/>
      <c r="J1435" s="79"/>
      <c r="K1435" s="77"/>
      <c r="L1435" s="84" t="s">
        <v>287</v>
      </c>
      <c r="M1435" s="77"/>
      <c r="N1435" s="77"/>
      <c r="O1435" s="77"/>
      <c r="P1435" s="77"/>
      <c r="Q1435" s="78"/>
      <c r="R1435" s="78"/>
      <c r="S1435" s="82"/>
      <c r="T1435" s="78"/>
      <c r="U1435" s="83"/>
    </row>
    <row r="1436" spans="1:21" ht="13.9" customHeight="1">
      <c r="A1436" s="76">
        <v>8188769</v>
      </c>
      <c r="B1436" s="77" t="s">
        <v>2368</v>
      </c>
      <c r="C1436" s="78"/>
      <c r="D1436" s="79"/>
      <c r="E1436" s="78"/>
      <c r="F1436" s="78"/>
      <c r="G1436" s="79"/>
      <c r="H1436" s="79"/>
      <c r="I1436" s="80"/>
      <c r="J1436" s="79"/>
      <c r="K1436" s="77"/>
      <c r="L1436" s="84" t="s">
        <v>388</v>
      </c>
      <c r="M1436" s="77"/>
      <c r="N1436" s="77"/>
      <c r="O1436" s="77"/>
      <c r="P1436" s="77"/>
      <c r="Q1436" s="78"/>
      <c r="R1436" s="78"/>
      <c r="S1436" s="82"/>
      <c r="T1436" s="78"/>
      <c r="U1436" s="83"/>
    </row>
    <row r="1437" spans="1:21" ht="13.9" customHeight="1">
      <c r="A1437" s="76">
        <v>8189307</v>
      </c>
      <c r="B1437" s="77" t="s">
        <v>2369</v>
      </c>
      <c r="C1437" s="78"/>
      <c r="D1437" s="79"/>
      <c r="E1437" s="78"/>
      <c r="F1437" s="78"/>
      <c r="G1437" s="79"/>
      <c r="H1437" s="79"/>
      <c r="I1437" s="80"/>
      <c r="J1437" s="79"/>
      <c r="K1437" s="77"/>
      <c r="L1437" s="84" t="s">
        <v>315</v>
      </c>
      <c r="M1437" s="77"/>
      <c r="N1437" s="77"/>
      <c r="O1437" s="77"/>
      <c r="P1437" s="77"/>
      <c r="Q1437" s="78"/>
      <c r="R1437" s="78"/>
      <c r="S1437" s="82"/>
      <c r="T1437" s="78"/>
      <c r="U1437" s="83"/>
    </row>
    <row r="1438" spans="1:21" ht="13.9" customHeight="1">
      <c r="A1438" s="76">
        <v>8194505</v>
      </c>
      <c r="B1438" s="77" t="s">
        <v>2370</v>
      </c>
      <c r="C1438" s="78"/>
      <c r="D1438" s="79"/>
      <c r="E1438" s="78"/>
      <c r="F1438" s="78"/>
      <c r="G1438" s="79"/>
      <c r="H1438" s="79"/>
      <c r="I1438" s="80"/>
      <c r="J1438" s="79"/>
      <c r="K1438" s="77"/>
      <c r="L1438" s="81" t="s">
        <v>362</v>
      </c>
      <c r="M1438" s="77"/>
      <c r="N1438" s="77"/>
      <c r="O1438" s="77"/>
      <c r="P1438" s="77"/>
      <c r="Q1438" s="78"/>
      <c r="R1438" s="78"/>
      <c r="S1438" s="82"/>
      <c r="T1438" s="78"/>
      <c r="U1438" s="83"/>
    </row>
    <row r="1439" spans="1:21" ht="13.9" customHeight="1">
      <c r="A1439" s="76">
        <v>8215855</v>
      </c>
      <c r="B1439" s="77" t="s">
        <v>2371</v>
      </c>
      <c r="C1439" s="78"/>
      <c r="D1439" s="79"/>
      <c r="E1439" s="78"/>
      <c r="F1439" s="78"/>
      <c r="G1439" s="79"/>
      <c r="H1439" s="79"/>
      <c r="I1439" s="80"/>
      <c r="J1439" s="79"/>
      <c r="K1439" s="77"/>
      <c r="L1439" s="81" t="s">
        <v>415</v>
      </c>
      <c r="M1439" s="77"/>
      <c r="N1439" s="77"/>
      <c r="O1439" s="77"/>
      <c r="P1439" s="77"/>
      <c r="Q1439" s="78"/>
      <c r="R1439" s="78"/>
      <c r="S1439" s="82"/>
      <c r="T1439" s="78"/>
      <c r="U1439" s="83"/>
    </row>
    <row r="1440" spans="1:21" ht="13.9" customHeight="1">
      <c r="A1440" s="76">
        <v>8243921</v>
      </c>
      <c r="B1440" s="85" t="s">
        <v>2372</v>
      </c>
      <c r="C1440" s="78"/>
      <c r="D1440" s="79"/>
      <c r="E1440" s="78"/>
      <c r="F1440" s="78"/>
      <c r="G1440" s="86"/>
      <c r="H1440" s="79"/>
      <c r="I1440" s="79"/>
      <c r="J1440" s="78"/>
      <c r="K1440" s="77"/>
      <c r="L1440" s="84" t="s">
        <v>355</v>
      </c>
      <c r="M1440" s="77"/>
      <c r="N1440" s="77"/>
      <c r="O1440" s="87"/>
      <c r="P1440" s="78"/>
      <c r="Q1440" s="78"/>
      <c r="R1440" s="78"/>
      <c r="S1440" s="82"/>
      <c r="T1440" s="78"/>
      <c r="U1440" s="83"/>
    </row>
    <row r="1441" spans="1:21" ht="13.9" customHeight="1">
      <c r="A1441" s="76">
        <v>8288747</v>
      </c>
      <c r="B1441" s="77" t="s">
        <v>2373</v>
      </c>
      <c r="C1441" s="78"/>
      <c r="D1441" s="79"/>
      <c r="E1441" s="78"/>
      <c r="F1441" s="78"/>
      <c r="G1441" s="79"/>
      <c r="H1441" s="79"/>
      <c r="I1441" s="80"/>
      <c r="J1441" s="79"/>
      <c r="K1441" s="77"/>
      <c r="L1441" s="81" t="s">
        <v>9309</v>
      </c>
      <c r="M1441" s="77"/>
      <c r="N1441" s="77"/>
      <c r="O1441" s="77"/>
      <c r="P1441" s="77"/>
      <c r="Q1441" s="78"/>
      <c r="R1441" s="78"/>
      <c r="S1441" s="82"/>
      <c r="T1441" s="78"/>
      <c r="U1441" s="83"/>
    </row>
    <row r="1442" spans="1:21" ht="13.9" customHeight="1">
      <c r="A1442" s="76">
        <v>8288771</v>
      </c>
      <c r="B1442" s="77" t="s">
        <v>2374</v>
      </c>
      <c r="C1442" s="78"/>
      <c r="D1442" s="79"/>
      <c r="E1442" s="78"/>
      <c r="F1442" s="78"/>
      <c r="G1442" s="79"/>
      <c r="H1442" s="79"/>
      <c r="I1442" s="80"/>
      <c r="J1442" s="79"/>
      <c r="K1442" s="77"/>
      <c r="L1442" s="84" t="s">
        <v>231</v>
      </c>
      <c r="M1442" s="77"/>
      <c r="N1442" s="77"/>
      <c r="O1442" s="77"/>
      <c r="P1442" s="77"/>
      <c r="Q1442" s="78"/>
      <c r="R1442" s="78"/>
      <c r="S1442" s="82"/>
      <c r="T1442" s="78"/>
      <c r="U1442" s="83"/>
    </row>
    <row r="1443" spans="1:21" ht="13.9" customHeight="1">
      <c r="A1443" s="76">
        <v>8288836</v>
      </c>
      <c r="B1443" s="77" t="s">
        <v>2375</v>
      </c>
      <c r="C1443" s="78"/>
      <c r="D1443" s="79"/>
      <c r="E1443" s="78"/>
      <c r="F1443" s="78"/>
      <c r="G1443" s="78"/>
      <c r="H1443" s="79"/>
      <c r="I1443" s="80"/>
      <c r="J1443" s="79"/>
      <c r="K1443" s="78"/>
      <c r="L1443" s="84" t="s">
        <v>9238</v>
      </c>
      <c r="M1443" s="77"/>
      <c r="N1443" s="77"/>
      <c r="O1443" s="77"/>
      <c r="P1443" s="77"/>
      <c r="Q1443" s="78"/>
      <c r="R1443" s="78"/>
      <c r="S1443" s="82"/>
      <c r="T1443" s="78"/>
      <c r="U1443" s="83"/>
    </row>
    <row r="1444" spans="1:21" ht="13.9" customHeight="1">
      <c r="A1444" s="76">
        <v>8288844</v>
      </c>
      <c r="B1444" s="77" t="s">
        <v>2376</v>
      </c>
      <c r="C1444" s="78"/>
      <c r="D1444" s="79"/>
      <c r="E1444" s="78"/>
      <c r="F1444" s="78"/>
      <c r="G1444" s="79"/>
      <c r="H1444" s="79"/>
      <c r="I1444" s="80"/>
      <c r="J1444" s="79"/>
      <c r="K1444" s="77"/>
      <c r="L1444" s="81" t="s">
        <v>388</v>
      </c>
      <c r="M1444" s="77"/>
      <c r="N1444" s="77"/>
      <c r="O1444" s="77"/>
      <c r="P1444" s="77"/>
      <c r="Q1444" s="78"/>
      <c r="R1444" s="78"/>
      <c r="S1444" s="82"/>
      <c r="T1444" s="78"/>
      <c r="U1444" s="83"/>
    </row>
    <row r="1445" spans="1:21" ht="13.9" customHeight="1">
      <c r="A1445" s="76">
        <v>8288852</v>
      </c>
      <c r="B1445" s="77" t="s">
        <v>2377</v>
      </c>
      <c r="C1445" s="78"/>
      <c r="D1445" s="79"/>
      <c r="E1445" s="78"/>
      <c r="F1445" s="78"/>
      <c r="G1445" s="79"/>
      <c r="H1445" s="79"/>
      <c r="I1445" s="80"/>
      <c r="J1445" s="79"/>
      <c r="K1445" s="77"/>
      <c r="L1445" s="81" t="s">
        <v>362</v>
      </c>
      <c r="M1445" s="77"/>
      <c r="N1445" s="77"/>
      <c r="O1445" s="77"/>
      <c r="P1445" s="77"/>
      <c r="Q1445" s="78"/>
      <c r="R1445" s="78"/>
      <c r="S1445" s="82"/>
      <c r="T1445" s="78"/>
      <c r="U1445" s="83"/>
    </row>
    <row r="1446" spans="1:21" ht="13.9" customHeight="1">
      <c r="A1446" s="76">
        <v>8288879</v>
      </c>
      <c r="B1446" s="77" t="s">
        <v>2378</v>
      </c>
      <c r="C1446" s="78"/>
      <c r="D1446" s="79"/>
      <c r="E1446" s="78"/>
      <c r="F1446" s="78"/>
      <c r="G1446" s="79"/>
      <c r="H1446" s="79"/>
      <c r="I1446" s="80"/>
      <c r="J1446" s="79"/>
      <c r="K1446" s="77"/>
      <c r="L1446" s="84" t="s">
        <v>355</v>
      </c>
      <c r="M1446" s="77"/>
      <c r="N1446" s="77"/>
      <c r="O1446" s="77"/>
      <c r="P1446" s="77"/>
      <c r="Q1446" s="78"/>
      <c r="R1446" s="78"/>
      <c r="S1446" s="82"/>
      <c r="T1446" s="78"/>
      <c r="U1446" s="83"/>
    </row>
    <row r="1447" spans="1:21" ht="13.9" customHeight="1">
      <c r="A1447" s="76">
        <v>8288909</v>
      </c>
      <c r="B1447" s="77" t="s">
        <v>2379</v>
      </c>
      <c r="C1447" s="78"/>
      <c r="D1447" s="79"/>
      <c r="E1447" s="78"/>
      <c r="F1447" s="78"/>
      <c r="G1447" s="79"/>
      <c r="H1447" s="79"/>
      <c r="I1447" s="80"/>
      <c r="J1447" s="79"/>
      <c r="K1447" s="77"/>
      <c r="L1447" s="84" t="s">
        <v>120</v>
      </c>
      <c r="M1447" s="77"/>
      <c r="N1447" s="77"/>
      <c r="O1447" s="77"/>
      <c r="P1447" s="77"/>
      <c r="Q1447" s="78"/>
      <c r="R1447" s="78"/>
      <c r="S1447" s="82"/>
      <c r="T1447" s="78"/>
      <c r="U1447" s="83"/>
    </row>
    <row r="1448" spans="1:21" ht="13.9" customHeight="1">
      <c r="A1448" s="76">
        <v>8288925</v>
      </c>
      <c r="B1448" s="77" t="s">
        <v>2380</v>
      </c>
      <c r="C1448" s="78"/>
      <c r="D1448" s="79"/>
      <c r="E1448" s="78"/>
      <c r="F1448" s="78"/>
      <c r="G1448" s="79"/>
      <c r="H1448" s="79"/>
      <c r="I1448" s="80"/>
      <c r="J1448" s="79"/>
      <c r="K1448" s="77"/>
      <c r="L1448" s="84" t="s">
        <v>315</v>
      </c>
      <c r="M1448" s="77"/>
      <c r="N1448" s="77"/>
      <c r="O1448" s="77"/>
      <c r="P1448" s="77"/>
      <c r="Q1448" s="78"/>
      <c r="R1448" s="78"/>
      <c r="S1448" s="82"/>
      <c r="T1448" s="78"/>
      <c r="U1448" s="83"/>
    </row>
    <row r="1449" spans="1:21" ht="13.9" customHeight="1">
      <c r="A1449" s="76">
        <v>8288933</v>
      </c>
      <c r="B1449" s="77" t="s">
        <v>2381</v>
      </c>
      <c r="C1449" s="78"/>
      <c r="D1449" s="79"/>
      <c r="E1449" s="78"/>
      <c r="F1449" s="78"/>
      <c r="G1449" s="79"/>
      <c r="H1449" s="79"/>
      <c r="I1449" s="80"/>
      <c r="J1449" s="79"/>
      <c r="K1449" s="77"/>
      <c r="L1449" s="84" t="s">
        <v>9363</v>
      </c>
      <c r="M1449" s="77"/>
      <c r="N1449" s="77"/>
      <c r="O1449" s="77"/>
      <c r="P1449" s="77"/>
      <c r="Q1449" s="78"/>
      <c r="R1449" s="78"/>
      <c r="S1449" s="82"/>
      <c r="T1449" s="78"/>
      <c r="U1449" s="83"/>
    </row>
    <row r="1450" spans="1:21" ht="13.9" customHeight="1">
      <c r="A1450" s="76">
        <v>8289026</v>
      </c>
      <c r="B1450" s="77" t="s">
        <v>2382</v>
      </c>
      <c r="C1450" s="78"/>
      <c r="D1450" s="79"/>
      <c r="E1450" s="78"/>
      <c r="F1450" s="78"/>
      <c r="G1450" s="79"/>
      <c r="H1450" s="79"/>
      <c r="I1450" s="80"/>
      <c r="J1450" s="79"/>
      <c r="K1450" s="77"/>
      <c r="L1450" s="84" t="s">
        <v>9314</v>
      </c>
      <c r="M1450" s="77"/>
      <c r="N1450" s="77"/>
      <c r="O1450" s="77"/>
      <c r="P1450" s="77"/>
      <c r="Q1450" s="78"/>
      <c r="R1450" s="78"/>
      <c r="S1450" s="82"/>
      <c r="T1450" s="78"/>
      <c r="U1450" s="83"/>
    </row>
    <row r="1451" spans="1:21" ht="13.9" customHeight="1">
      <c r="A1451" s="76">
        <v>8289042</v>
      </c>
      <c r="B1451" s="77" t="s">
        <v>2383</v>
      </c>
      <c r="C1451" s="78"/>
      <c r="D1451" s="79"/>
      <c r="E1451" s="78"/>
      <c r="F1451" s="78"/>
      <c r="G1451" s="79"/>
      <c r="H1451" s="79"/>
      <c r="I1451" s="80"/>
      <c r="J1451" s="79"/>
      <c r="K1451" s="77"/>
      <c r="L1451" s="84" t="s">
        <v>9328</v>
      </c>
      <c r="M1451" s="77"/>
      <c r="N1451" s="77"/>
      <c r="O1451" s="77"/>
      <c r="P1451" s="77"/>
      <c r="Q1451" s="78"/>
      <c r="R1451" s="78"/>
      <c r="S1451" s="82"/>
      <c r="T1451" s="78"/>
      <c r="U1451" s="83"/>
    </row>
    <row r="1452" spans="1:21" ht="13.9" customHeight="1">
      <c r="A1452" s="76">
        <v>8289069</v>
      </c>
      <c r="B1452" s="77" t="s">
        <v>2384</v>
      </c>
      <c r="C1452" s="78"/>
      <c r="D1452" s="79"/>
      <c r="E1452" s="78"/>
      <c r="F1452" s="78"/>
      <c r="G1452" s="79"/>
      <c r="H1452" s="79"/>
      <c r="I1452" s="80"/>
      <c r="J1452" s="79"/>
      <c r="K1452" s="77"/>
      <c r="L1452" s="84" t="s">
        <v>390</v>
      </c>
      <c r="M1452" s="77"/>
      <c r="N1452" s="77"/>
      <c r="O1452" s="77"/>
      <c r="P1452" s="77"/>
      <c r="Q1452" s="78"/>
      <c r="R1452" s="78"/>
      <c r="S1452" s="82"/>
      <c r="T1452" s="78"/>
      <c r="U1452" s="83"/>
    </row>
    <row r="1453" spans="1:21" ht="13.9" customHeight="1">
      <c r="A1453" s="76">
        <v>8289085</v>
      </c>
      <c r="B1453" s="77" t="s">
        <v>2385</v>
      </c>
      <c r="C1453" s="78"/>
      <c r="D1453" s="79"/>
      <c r="E1453" s="78"/>
      <c r="F1453" s="78"/>
      <c r="G1453" s="79"/>
      <c r="H1453" s="79"/>
      <c r="I1453" s="80"/>
      <c r="J1453" s="79"/>
      <c r="K1453" s="77"/>
      <c r="L1453" s="81" t="s">
        <v>9238</v>
      </c>
      <c r="M1453" s="77"/>
      <c r="N1453" s="77"/>
      <c r="O1453" s="77"/>
      <c r="P1453" s="77"/>
      <c r="Q1453" s="78"/>
      <c r="R1453" s="78"/>
      <c r="S1453" s="82"/>
      <c r="T1453" s="78"/>
      <c r="U1453" s="83"/>
    </row>
    <row r="1454" spans="1:21" ht="13.9" customHeight="1">
      <c r="A1454" s="76">
        <v>8289115</v>
      </c>
      <c r="B1454" s="77" t="s">
        <v>2386</v>
      </c>
      <c r="C1454" s="78"/>
      <c r="D1454" s="79"/>
      <c r="E1454" s="78"/>
      <c r="F1454" s="78"/>
      <c r="G1454" s="79"/>
      <c r="H1454" s="79"/>
      <c r="I1454" s="80"/>
      <c r="J1454" s="79"/>
      <c r="K1454" s="77"/>
      <c r="L1454" s="84" t="s">
        <v>33</v>
      </c>
      <c r="M1454" s="77"/>
      <c r="N1454" s="77"/>
      <c r="O1454" s="77"/>
      <c r="P1454" s="77"/>
      <c r="Q1454" s="78"/>
      <c r="R1454" s="78"/>
      <c r="S1454" s="82"/>
      <c r="T1454" s="78"/>
      <c r="U1454" s="83"/>
    </row>
    <row r="1455" spans="1:21" ht="13.9" customHeight="1">
      <c r="A1455" s="76">
        <v>8289131</v>
      </c>
      <c r="B1455" s="77" t="s">
        <v>2387</v>
      </c>
      <c r="C1455" s="78"/>
      <c r="D1455" s="79"/>
      <c r="E1455" s="78"/>
      <c r="F1455" s="78"/>
      <c r="G1455" s="79"/>
      <c r="H1455" s="79"/>
      <c r="I1455" s="80"/>
      <c r="J1455" s="79"/>
      <c r="K1455" s="77"/>
      <c r="L1455" s="81" t="s">
        <v>213</v>
      </c>
      <c r="M1455" s="77"/>
      <c r="N1455" s="77"/>
      <c r="O1455" s="77"/>
      <c r="P1455" s="77"/>
      <c r="Q1455" s="78"/>
      <c r="R1455" s="78"/>
      <c r="S1455" s="82"/>
      <c r="T1455" s="78"/>
      <c r="U1455" s="83"/>
    </row>
    <row r="1456" spans="1:21" ht="13.9" customHeight="1">
      <c r="A1456" s="76">
        <v>8289158</v>
      </c>
      <c r="B1456" s="77" t="s">
        <v>2388</v>
      </c>
      <c r="C1456" s="78"/>
      <c r="D1456" s="79"/>
      <c r="E1456" s="78"/>
      <c r="F1456" s="78"/>
      <c r="G1456" s="79"/>
      <c r="H1456" s="79"/>
      <c r="I1456" s="80"/>
      <c r="J1456" s="79"/>
      <c r="K1456" s="77"/>
      <c r="L1456" s="84" t="s">
        <v>9309</v>
      </c>
      <c r="M1456" s="77"/>
      <c r="N1456" s="77"/>
      <c r="O1456" s="77"/>
      <c r="P1456" s="77"/>
      <c r="Q1456" s="78"/>
      <c r="R1456" s="78"/>
      <c r="S1456" s="82"/>
      <c r="T1456" s="78"/>
      <c r="U1456" s="83"/>
    </row>
    <row r="1457" spans="1:21" ht="13.9" customHeight="1">
      <c r="A1457" s="76">
        <v>8289182</v>
      </c>
      <c r="B1457" s="77" t="s">
        <v>2389</v>
      </c>
      <c r="C1457" s="78"/>
      <c r="D1457" s="79"/>
      <c r="E1457" s="78"/>
      <c r="F1457" s="78"/>
      <c r="G1457" s="79"/>
      <c r="H1457" s="79"/>
      <c r="I1457" s="80"/>
      <c r="J1457" s="79"/>
      <c r="K1457" s="77"/>
      <c r="L1457" s="84" t="s">
        <v>315</v>
      </c>
      <c r="M1457" s="77"/>
      <c r="N1457" s="77"/>
      <c r="O1457" s="77"/>
      <c r="P1457" s="77"/>
      <c r="Q1457" s="78"/>
      <c r="R1457" s="78"/>
      <c r="S1457" s="82"/>
      <c r="T1457" s="78"/>
      <c r="U1457" s="83"/>
    </row>
    <row r="1458" spans="1:21" ht="13.9" customHeight="1">
      <c r="A1458" s="76">
        <v>8289204</v>
      </c>
      <c r="B1458" s="77" t="s">
        <v>2390</v>
      </c>
      <c r="C1458" s="78"/>
      <c r="D1458" s="79"/>
      <c r="E1458" s="78"/>
      <c r="F1458" s="78"/>
      <c r="G1458" s="79"/>
      <c r="H1458" s="79"/>
      <c r="I1458" s="80"/>
      <c r="J1458" s="79"/>
      <c r="K1458" s="77"/>
      <c r="L1458" s="84" t="s">
        <v>9300</v>
      </c>
      <c r="M1458" s="77"/>
      <c r="N1458" s="77"/>
      <c r="O1458" s="77"/>
      <c r="P1458" s="77"/>
      <c r="Q1458" s="78"/>
      <c r="R1458" s="78"/>
      <c r="S1458" s="82"/>
      <c r="T1458" s="78"/>
      <c r="U1458" s="83"/>
    </row>
    <row r="1459" spans="1:21" ht="13.9" customHeight="1">
      <c r="A1459" s="76">
        <v>8289247</v>
      </c>
      <c r="B1459" s="77" t="s">
        <v>2391</v>
      </c>
      <c r="C1459" s="78"/>
      <c r="D1459" s="79"/>
      <c r="E1459" s="78"/>
      <c r="F1459" s="78"/>
      <c r="G1459" s="79"/>
      <c r="H1459" s="79"/>
      <c r="I1459" s="80"/>
      <c r="J1459" s="79"/>
      <c r="K1459" s="77"/>
      <c r="L1459" s="84" t="s">
        <v>9312</v>
      </c>
      <c r="M1459" s="77"/>
      <c r="N1459" s="77"/>
      <c r="O1459" s="77"/>
      <c r="P1459" s="77"/>
      <c r="Q1459" s="78"/>
      <c r="R1459" s="78"/>
      <c r="S1459" s="82"/>
      <c r="T1459" s="78"/>
      <c r="U1459" s="83"/>
    </row>
    <row r="1460" spans="1:21" ht="13.9" customHeight="1">
      <c r="A1460" s="76">
        <v>8289255</v>
      </c>
      <c r="B1460" s="77" t="s">
        <v>2392</v>
      </c>
      <c r="C1460" s="78"/>
      <c r="D1460" s="79"/>
      <c r="E1460" s="78"/>
      <c r="F1460" s="78"/>
      <c r="G1460" s="79"/>
      <c r="H1460" s="79"/>
      <c r="I1460" s="80"/>
      <c r="J1460" s="79"/>
      <c r="K1460" s="77"/>
      <c r="L1460" s="84" t="s">
        <v>287</v>
      </c>
      <c r="M1460" s="77"/>
      <c r="N1460" s="77"/>
      <c r="O1460" s="77"/>
      <c r="P1460" s="77"/>
      <c r="Q1460" s="78"/>
      <c r="R1460" s="78"/>
      <c r="S1460" s="82"/>
      <c r="T1460" s="78"/>
      <c r="U1460" s="83"/>
    </row>
    <row r="1461" spans="1:21" ht="13.9" customHeight="1">
      <c r="A1461" s="76">
        <v>8289263</v>
      </c>
      <c r="B1461" s="77" t="s">
        <v>2393</v>
      </c>
      <c r="C1461" s="78"/>
      <c r="D1461" s="79"/>
      <c r="E1461" s="78"/>
      <c r="F1461" s="78"/>
      <c r="G1461" s="79"/>
      <c r="H1461" s="79"/>
      <c r="I1461" s="80"/>
      <c r="J1461" s="79"/>
      <c r="K1461" s="77"/>
      <c r="L1461" s="81" t="s">
        <v>287</v>
      </c>
      <c r="M1461" s="77"/>
      <c r="N1461" s="77"/>
      <c r="O1461" s="77"/>
      <c r="P1461" s="77"/>
      <c r="Q1461" s="78"/>
      <c r="R1461" s="78"/>
      <c r="S1461" s="82"/>
      <c r="T1461" s="78"/>
      <c r="U1461" s="83"/>
    </row>
    <row r="1462" spans="1:21" ht="13.9" customHeight="1">
      <c r="A1462" s="76">
        <v>8289328</v>
      </c>
      <c r="B1462" s="77" t="s">
        <v>2394</v>
      </c>
      <c r="C1462" s="78"/>
      <c r="D1462" s="79"/>
      <c r="E1462" s="78"/>
      <c r="F1462" s="78"/>
      <c r="G1462" s="79"/>
      <c r="H1462" s="79"/>
      <c r="I1462" s="80"/>
      <c r="J1462" s="79"/>
      <c r="K1462" s="77"/>
      <c r="L1462" s="84" t="s">
        <v>274</v>
      </c>
      <c r="M1462" s="77"/>
      <c r="N1462" s="77"/>
      <c r="O1462" s="77"/>
      <c r="P1462" s="77"/>
      <c r="Q1462" s="78"/>
      <c r="R1462" s="78"/>
      <c r="S1462" s="82"/>
      <c r="T1462" s="78"/>
      <c r="U1462" s="83"/>
    </row>
    <row r="1463" spans="1:21" ht="13.9" customHeight="1">
      <c r="A1463" s="76">
        <v>8289379</v>
      </c>
      <c r="B1463" s="77" t="s">
        <v>2395</v>
      </c>
      <c r="C1463" s="78"/>
      <c r="D1463" s="79"/>
      <c r="E1463" s="78"/>
      <c r="F1463" s="78"/>
      <c r="G1463" s="79"/>
      <c r="H1463" s="79"/>
      <c r="I1463" s="80"/>
      <c r="J1463" s="79"/>
      <c r="K1463" s="77"/>
      <c r="L1463" s="84" t="s">
        <v>368</v>
      </c>
      <c r="M1463" s="77"/>
      <c r="N1463" s="77"/>
      <c r="O1463" s="77"/>
      <c r="P1463" s="77"/>
      <c r="Q1463" s="78"/>
      <c r="R1463" s="78"/>
      <c r="S1463" s="82"/>
      <c r="T1463" s="78"/>
      <c r="U1463" s="83"/>
    </row>
    <row r="1464" spans="1:21" ht="13.9" customHeight="1">
      <c r="A1464" s="76">
        <v>8289387</v>
      </c>
      <c r="B1464" s="77" t="s">
        <v>2396</v>
      </c>
      <c r="C1464" s="78"/>
      <c r="D1464" s="79"/>
      <c r="E1464" s="78"/>
      <c r="F1464" s="78"/>
      <c r="G1464" s="79"/>
      <c r="H1464" s="79"/>
      <c r="I1464" s="80"/>
      <c r="J1464" s="79"/>
      <c r="K1464" s="77"/>
      <c r="L1464" s="84" t="s">
        <v>0</v>
      </c>
      <c r="M1464" s="77"/>
      <c r="N1464" s="77"/>
      <c r="O1464" s="77"/>
      <c r="P1464" s="77"/>
      <c r="Q1464" s="78"/>
      <c r="R1464" s="78"/>
      <c r="S1464" s="82"/>
      <c r="T1464" s="78"/>
      <c r="U1464" s="83"/>
    </row>
    <row r="1465" spans="1:21" ht="13.9" customHeight="1">
      <c r="A1465" s="76">
        <v>8289395</v>
      </c>
      <c r="B1465" s="77" t="s">
        <v>2397</v>
      </c>
      <c r="C1465" s="78"/>
      <c r="D1465" s="79"/>
      <c r="E1465" s="78"/>
      <c r="F1465" s="78"/>
      <c r="G1465" s="79"/>
      <c r="H1465" s="79"/>
      <c r="I1465" s="80"/>
      <c r="J1465" s="79"/>
      <c r="K1465" s="77"/>
      <c r="L1465" s="84" t="s">
        <v>368</v>
      </c>
      <c r="M1465" s="77"/>
      <c r="N1465" s="77"/>
      <c r="O1465" s="77"/>
      <c r="P1465" s="77"/>
      <c r="Q1465" s="78"/>
      <c r="R1465" s="78"/>
      <c r="S1465" s="82"/>
      <c r="T1465" s="78"/>
      <c r="U1465" s="83"/>
    </row>
    <row r="1466" spans="1:21" ht="13.9" customHeight="1">
      <c r="A1466" s="76">
        <v>8289409</v>
      </c>
      <c r="B1466" s="77" t="s">
        <v>2398</v>
      </c>
      <c r="C1466" s="78"/>
      <c r="D1466" s="79"/>
      <c r="E1466" s="78"/>
      <c r="F1466" s="78"/>
      <c r="G1466" s="79"/>
      <c r="H1466" s="79"/>
      <c r="I1466" s="80"/>
      <c r="J1466" s="79"/>
      <c r="K1466" s="77"/>
      <c r="L1466" s="81" t="s">
        <v>191</v>
      </c>
      <c r="M1466" s="77"/>
      <c r="N1466" s="77"/>
      <c r="O1466" s="77"/>
      <c r="P1466" s="77"/>
      <c r="Q1466" s="78"/>
      <c r="R1466" s="78"/>
      <c r="S1466" s="82"/>
      <c r="T1466" s="78"/>
      <c r="U1466" s="83"/>
    </row>
    <row r="1467" spans="1:21" ht="13.9" customHeight="1">
      <c r="A1467" s="76">
        <v>8289417</v>
      </c>
      <c r="B1467" s="77" t="s">
        <v>2399</v>
      </c>
      <c r="C1467" s="78"/>
      <c r="D1467" s="79"/>
      <c r="E1467" s="78"/>
      <c r="F1467" s="78"/>
      <c r="G1467" s="79"/>
      <c r="H1467" s="79"/>
      <c r="I1467" s="80"/>
      <c r="J1467" s="79"/>
      <c r="K1467" s="77"/>
      <c r="L1467" s="84" t="s">
        <v>368</v>
      </c>
      <c r="M1467" s="77"/>
      <c r="N1467" s="77"/>
      <c r="O1467" s="77"/>
      <c r="P1467" s="77"/>
      <c r="Q1467" s="78"/>
      <c r="R1467" s="78"/>
      <c r="S1467" s="82"/>
      <c r="T1467" s="78"/>
      <c r="U1467" s="83"/>
    </row>
    <row r="1468" spans="1:21" ht="13.9" customHeight="1">
      <c r="A1468" s="76">
        <v>8289425</v>
      </c>
      <c r="B1468" s="77" t="s">
        <v>2400</v>
      </c>
      <c r="C1468" s="78"/>
      <c r="D1468" s="79"/>
      <c r="E1468" s="78"/>
      <c r="F1468" s="78"/>
      <c r="G1468" s="79"/>
      <c r="H1468" s="79"/>
      <c r="I1468" s="80"/>
      <c r="J1468" s="79"/>
      <c r="K1468" s="77"/>
      <c r="L1468" s="84" t="s">
        <v>368</v>
      </c>
      <c r="M1468" s="77"/>
      <c r="N1468" s="77"/>
      <c r="O1468" s="77"/>
      <c r="P1468" s="77"/>
      <c r="Q1468" s="78"/>
      <c r="R1468" s="78"/>
      <c r="S1468" s="82"/>
      <c r="T1468" s="78"/>
      <c r="U1468" s="83"/>
    </row>
    <row r="1469" spans="1:21" ht="13.9" customHeight="1">
      <c r="A1469" s="76">
        <v>8289433</v>
      </c>
      <c r="B1469" s="77" t="s">
        <v>2401</v>
      </c>
      <c r="C1469" s="78"/>
      <c r="D1469" s="79"/>
      <c r="E1469" s="78"/>
      <c r="F1469" s="78"/>
      <c r="G1469" s="79"/>
      <c r="H1469" s="79"/>
      <c r="I1469" s="80"/>
      <c r="J1469" s="79"/>
      <c r="K1469" s="77"/>
      <c r="L1469" s="81" t="s">
        <v>9238</v>
      </c>
      <c r="M1469" s="77"/>
      <c r="N1469" s="77"/>
      <c r="O1469" s="77"/>
      <c r="P1469" s="77"/>
      <c r="Q1469" s="78"/>
      <c r="R1469" s="78"/>
      <c r="S1469" s="82"/>
      <c r="T1469" s="78"/>
      <c r="U1469" s="83"/>
    </row>
    <row r="1470" spans="1:21" ht="13.9" customHeight="1">
      <c r="A1470" s="76">
        <v>8289441</v>
      </c>
      <c r="B1470" s="77" t="s">
        <v>2402</v>
      </c>
      <c r="C1470" s="78"/>
      <c r="D1470" s="79"/>
      <c r="E1470" s="78"/>
      <c r="F1470" s="78"/>
      <c r="G1470" s="79"/>
      <c r="H1470" s="79"/>
      <c r="I1470" s="80"/>
      <c r="J1470" s="79"/>
      <c r="K1470" s="77"/>
      <c r="L1470" s="84" t="s">
        <v>362</v>
      </c>
      <c r="M1470" s="77"/>
      <c r="N1470" s="77"/>
      <c r="O1470" s="77"/>
      <c r="P1470" s="77"/>
      <c r="Q1470" s="78"/>
      <c r="R1470" s="78"/>
      <c r="S1470" s="82"/>
      <c r="T1470" s="78"/>
      <c r="U1470" s="83"/>
    </row>
    <row r="1471" spans="1:21" ht="13.9" customHeight="1">
      <c r="A1471" s="76">
        <v>8289468</v>
      </c>
      <c r="B1471" s="77" t="s">
        <v>2403</v>
      </c>
      <c r="C1471" s="78"/>
      <c r="D1471" s="79"/>
      <c r="E1471" s="78"/>
      <c r="F1471" s="78"/>
      <c r="G1471" s="79"/>
      <c r="H1471" s="79"/>
      <c r="I1471" s="80"/>
      <c r="J1471" s="79"/>
      <c r="K1471" s="77"/>
      <c r="L1471" s="81" t="s">
        <v>362</v>
      </c>
      <c r="M1471" s="77"/>
      <c r="N1471" s="77"/>
      <c r="O1471" s="77"/>
      <c r="P1471" s="77"/>
      <c r="Q1471" s="78"/>
      <c r="R1471" s="78"/>
      <c r="S1471" s="82"/>
      <c r="T1471" s="78"/>
      <c r="U1471" s="83"/>
    </row>
    <row r="1472" spans="1:21" ht="13.9" customHeight="1">
      <c r="A1472" s="76">
        <v>8289492</v>
      </c>
      <c r="B1472" s="77" t="s">
        <v>2404</v>
      </c>
      <c r="C1472" s="78"/>
      <c r="D1472" s="79"/>
      <c r="E1472" s="78"/>
      <c r="F1472" s="78"/>
      <c r="G1472" s="79"/>
      <c r="H1472" s="79"/>
      <c r="I1472" s="80"/>
      <c r="J1472" s="79"/>
      <c r="K1472" s="77"/>
      <c r="L1472" s="84" t="s">
        <v>355</v>
      </c>
      <c r="M1472" s="77"/>
      <c r="N1472" s="77"/>
      <c r="O1472" s="77"/>
      <c r="P1472" s="77"/>
      <c r="Q1472" s="78"/>
      <c r="R1472" s="78"/>
      <c r="S1472" s="82"/>
      <c r="T1472" s="78"/>
      <c r="U1472" s="83"/>
    </row>
    <row r="1473" spans="1:21" ht="13.9" customHeight="1">
      <c r="A1473" s="76">
        <v>8289514</v>
      </c>
      <c r="B1473" s="77" t="s">
        <v>2405</v>
      </c>
      <c r="C1473" s="78"/>
      <c r="D1473" s="79"/>
      <c r="E1473" s="78"/>
      <c r="F1473" s="78"/>
      <c r="G1473" s="79"/>
      <c r="H1473" s="79"/>
      <c r="I1473" s="80"/>
      <c r="J1473" s="79"/>
      <c r="K1473" s="77"/>
      <c r="L1473" s="84" t="s">
        <v>315</v>
      </c>
      <c r="M1473" s="77"/>
      <c r="N1473" s="77"/>
      <c r="O1473" s="77"/>
      <c r="P1473" s="77"/>
      <c r="Q1473" s="78"/>
      <c r="R1473" s="78"/>
      <c r="S1473" s="82"/>
      <c r="T1473" s="78"/>
      <c r="U1473" s="83"/>
    </row>
    <row r="1474" spans="1:21" ht="13.9" customHeight="1">
      <c r="A1474" s="76">
        <v>8289522</v>
      </c>
      <c r="B1474" s="77" t="s">
        <v>2406</v>
      </c>
      <c r="C1474" s="78"/>
      <c r="D1474" s="79"/>
      <c r="E1474" s="78"/>
      <c r="F1474" s="78"/>
      <c r="G1474" s="79"/>
      <c r="H1474" s="79"/>
      <c r="I1474" s="80"/>
      <c r="J1474" s="79"/>
      <c r="K1474" s="77"/>
      <c r="L1474" s="84" t="s">
        <v>9364</v>
      </c>
      <c r="M1474" s="77"/>
      <c r="N1474" s="77"/>
      <c r="O1474" s="77"/>
      <c r="P1474" s="77"/>
      <c r="Q1474" s="78"/>
      <c r="R1474" s="78"/>
      <c r="S1474" s="82"/>
      <c r="T1474" s="78"/>
      <c r="U1474" s="83"/>
    </row>
    <row r="1475" spans="1:21" ht="13.9" customHeight="1">
      <c r="A1475" s="76">
        <v>8289549</v>
      </c>
      <c r="B1475" s="77" t="s">
        <v>2407</v>
      </c>
      <c r="C1475" s="78"/>
      <c r="D1475" s="79"/>
      <c r="E1475" s="78"/>
      <c r="F1475" s="78"/>
      <c r="G1475" s="79"/>
      <c r="H1475" s="79"/>
      <c r="I1475" s="80"/>
      <c r="J1475" s="79"/>
      <c r="K1475" s="77"/>
      <c r="L1475" s="84" t="s">
        <v>276</v>
      </c>
      <c r="M1475" s="77"/>
      <c r="N1475" s="77"/>
      <c r="O1475" s="77"/>
      <c r="P1475" s="77"/>
      <c r="Q1475" s="78"/>
      <c r="R1475" s="78"/>
      <c r="S1475" s="82"/>
      <c r="T1475" s="78"/>
      <c r="U1475" s="83"/>
    </row>
    <row r="1476" spans="1:21" ht="13.9" customHeight="1">
      <c r="A1476" s="76">
        <v>8289573</v>
      </c>
      <c r="B1476" s="77" t="s">
        <v>2408</v>
      </c>
      <c r="C1476" s="78"/>
      <c r="D1476" s="79"/>
      <c r="E1476" s="78"/>
      <c r="F1476" s="78"/>
      <c r="G1476" s="79"/>
      <c r="H1476" s="79"/>
      <c r="I1476" s="80"/>
      <c r="J1476" s="79"/>
      <c r="K1476" s="77"/>
      <c r="L1476" s="84" t="s">
        <v>362</v>
      </c>
      <c r="M1476" s="77"/>
      <c r="N1476" s="77"/>
      <c r="O1476" s="77"/>
      <c r="P1476" s="77"/>
      <c r="Q1476" s="78"/>
      <c r="R1476" s="78"/>
      <c r="S1476" s="82"/>
      <c r="T1476" s="78"/>
      <c r="U1476" s="83"/>
    </row>
    <row r="1477" spans="1:21" ht="13.9" customHeight="1">
      <c r="A1477" s="76">
        <v>8289603</v>
      </c>
      <c r="B1477" s="77" t="s">
        <v>2409</v>
      </c>
      <c r="C1477" s="78"/>
      <c r="D1477" s="79"/>
      <c r="E1477" s="78"/>
      <c r="F1477" s="78"/>
      <c r="G1477" s="79"/>
      <c r="H1477" s="79"/>
      <c r="I1477" s="80"/>
      <c r="J1477" s="79"/>
      <c r="K1477" s="77"/>
      <c r="L1477" s="84" t="s">
        <v>274</v>
      </c>
      <c r="M1477" s="77"/>
      <c r="N1477" s="77"/>
      <c r="O1477" s="77"/>
      <c r="P1477" s="77"/>
      <c r="Q1477" s="78"/>
      <c r="R1477" s="78"/>
      <c r="S1477" s="82"/>
      <c r="T1477" s="78"/>
      <c r="U1477" s="83"/>
    </row>
    <row r="1478" spans="1:21" ht="13.9" customHeight="1">
      <c r="A1478" s="76">
        <v>8289611</v>
      </c>
      <c r="B1478" s="77" t="s">
        <v>2410</v>
      </c>
      <c r="C1478" s="78"/>
      <c r="D1478" s="79"/>
      <c r="E1478" s="78"/>
      <c r="F1478" s="78"/>
      <c r="G1478" s="79"/>
      <c r="H1478" s="79"/>
      <c r="I1478" s="80"/>
      <c r="J1478" s="79"/>
      <c r="K1478" s="77"/>
      <c r="L1478" s="84" t="s">
        <v>231</v>
      </c>
      <c r="M1478" s="77"/>
      <c r="N1478" s="77"/>
      <c r="O1478" s="77"/>
      <c r="P1478" s="77"/>
      <c r="Q1478" s="78"/>
      <c r="R1478" s="78"/>
      <c r="S1478" s="82"/>
      <c r="T1478" s="78"/>
      <c r="U1478" s="83"/>
    </row>
    <row r="1479" spans="1:21" ht="13.9" customHeight="1">
      <c r="A1479" s="76">
        <v>8289646</v>
      </c>
      <c r="B1479" s="77" t="s">
        <v>2411</v>
      </c>
      <c r="C1479" s="78"/>
      <c r="D1479" s="79"/>
      <c r="E1479" s="78"/>
      <c r="F1479" s="78"/>
      <c r="G1479" s="79"/>
      <c r="H1479" s="79"/>
      <c r="I1479" s="80"/>
      <c r="J1479" s="79"/>
      <c r="K1479" s="77"/>
      <c r="L1479" s="81" t="s">
        <v>229</v>
      </c>
      <c r="M1479" s="77"/>
      <c r="N1479" s="77"/>
      <c r="O1479" s="77"/>
      <c r="P1479" s="77"/>
      <c r="Q1479" s="78"/>
      <c r="R1479" s="78"/>
      <c r="S1479" s="82"/>
      <c r="T1479" s="78"/>
      <c r="U1479" s="83"/>
    </row>
    <row r="1480" spans="1:21" ht="13.9" customHeight="1">
      <c r="A1480" s="76">
        <v>8289662</v>
      </c>
      <c r="B1480" s="77" t="s">
        <v>2412</v>
      </c>
      <c r="C1480" s="78"/>
      <c r="D1480" s="79"/>
      <c r="E1480" s="78"/>
      <c r="F1480" s="78"/>
      <c r="G1480" s="79"/>
      <c r="H1480" s="79"/>
      <c r="I1480" s="80"/>
      <c r="J1480" s="79"/>
      <c r="K1480" s="77"/>
      <c r="L1480" s="84" t="s">
        <v>362</v>
      </c>
      <c r="M1480" s="77"/>
      <c r="N1480" s="77"/>
      <c r="O1480" s="77"/>
      <c r="P1480" s="77"/>
      <c r="Q1480" s="78"/>
      <c r="R1480" s="78"/>
      <c r="S1480" s="82"/>
      <c r="T1480" s="78"/>
      <c r="U1480" s="83"/>
    </row>
    <row r="1481" spans="1:21" ht="13.9" customHeight="1">
      <c r="A1481" s="76">
        <v>8289689</v>
      </c>
      <c r="B1481" s="77" t="s">
        <v>2413</v>
      </c>
      <c r="C1481" s="78"/>
      <c r="D1481" s="79"/>
      <c r="E1481" s="78"/>
      <c r="F1481" s="78"/>
      <c r="G1481" s="79"/>
      <c r="H1481" s="79"/>
      <c r="I1481" s="80"/>
      <c r="J1481" s="79"/>
      <c r="K1481" s="77"/>
      <c r="L1481" s="84" t="s">
        <v>287</v>
      </c>
      <c r="M1481" s="77"/>
      <c r="N1481" s="77"/>
      <c r="O1481" s="77"/>
      <c r="P1481" s="77"/>
      <c r="Q1481" s="78"/>
      <c r="R1481" s="78"/>
      <c r="S1481" s="82"/>
      <c r="T1481" s="78"/>
      <c r="U1481" s="83"/>
    </row>
    <row r="1482" spans="1:21" ht="13.9" customHeight="1">
      <c r="A1482" s="76">
        <v>8289697</v>
      </c>
      <c r="B1482" s="77" t="s">
        <v>2414</v>
      </c>
      <c r="C1482" s="78"/>
      <c r="D1482" s="79"/>
      <c r="E1482" s="78"/>
      <c r="F1482" s="78"/>
      <c r="G1482" s="79"/>
      <c r="H1482" s="79"/>
      <c r="I1482" s="80"/>
      <c r="J1482" s="79"/>
      <c r="K1482" s="77"/>
      <c r="L1482" s="84" t="s">
        <v>296</v>
      </c>
      <c r="M1482" s="77"/>
      <c r="N1482" s="77"/>
      <c r="O1482" s="77"/>
      <c r="P1482" s="77"/>
      <c r="Q1482" s="78"/>
      <c r="R1482" s="78"/>
      <c r="S1482" s="82"/>
      <c r="T1482" s="78"/>
      <c r="U1482" s="83"/>
    </row>
    <row r="1483" spans="1:21" ht="13.9" customHeight="1">
      <c r="A1483" s="76">
        <v>8289727</v>
      </c>
      <c r="B1483" s="77" t="s">
        <v>2415</v>
      </c>
      <c r="C1483" s="78"/>
      <c r="D1483" s="79"/>
      <c r="E1483" s="78"/>
      <c r="F1483" s="78"/>
      <c r="G1483" s="79"/>
      <c r="H1483" s="79"/>
      <c r="I1483" s="80"/>
      <c r="J1483" s="79"/>
      <c r="K1483" s="77"/>
      <c r="L1483" s="81" t="s">
        <v>362</v>
      </c>
      <c r="M1483" s="77"/>
      <c r="N1483" s="77"/>
      <c r="O1483" s="77"/>
      <c r="P1483" s="77"/>
      <c r="Q1483" s="78"/>
      <c r="R1483" s="78"/>
      <c r="S1483" s="82"/>
      <c r="T1483" s="78"/>
      <c r="U1483" s="83"/>
    </row>
    <row r="1484" spans="1:21" ht="13.9" customHeight="1">
      <c r="A1484" s="76">
        <v>8289786</v>
      </c>
      <c r="B1484" s="77" t="s">
        <v>2416</v>
      </c>
      <c r="C1484" s="78"/>
      <c r="D1484" s="79"/>
      <c r="E1484" s="78"/>
      <c r="F1484" s="78"/>
      <c r="G1484" s="79"/>
      <c r="H1484" s="79"/>
      <c r="I1484" s="80"/>
      <c r="J1484" s="79"/>
      <c r="K1484" s="77"/>
      <c r="L1484" s="81" t="s">
        <v>285</v>
      </c>
      <c r="M1484" s="77"/>
      <c r="N1484" s="77"/>
      <c r="O1484" s="77"/>
      <c r="P1484" s="77"/>
      <c r="Q1484" s="78"/>
      <c r="R1484" s="78"/>
      <c r="S1484" s="82"/>
      <c r="T1484" s="78"/>
      <c r="U1484" s="83"/>
    </row>
    <row r="1485" spans="1:21" ht="13.9" customHeight="1">
      <c r="A1485" s="76">
        <v>8289794</v>
      </c>
      <c r="B1485" s="77" t="s">
        <v>2417</v>
      </c>
      <c r="C1485" s="78"/>
      <c r="D1485" s="79"/>
      <c r="E1485" s="78"/>
      <c r="F1485" s="78"/>
      <c r="G1485" s="79"/>
      <c r="H1485" s="79"/>
      <c r="I1485" s="80"/>
      <c r="J1485" s="79"/>
      <c r="K1485" s="77"/>
      <c r="L1485" s="81" t="s">
        <v>9242</v>
      </c>
      <c r="M1485" s="77"/>
      <c r="N1485" s="77"/>
      <c r="O1485" s="77"/>
      <c r="P1485" s="77"/>
      <c r="Q1485" s="78"/>
      <c r="R1485" s="78"/>
      <c r="S1485" s="82"/>
      <c r="T1485" s="78"/>
      <c r="U1485" s="83"/>
    </row>
    <row r="1486" spans="1:21" ht="13.9" customHeight="1">
      <c r="A1486" s="76">
        <v>8289816</v>
      </c>
      <c r="B1486" s="77" t="s">
        <v>2418</v>
      </c>
      <c r="C1486" s="78"/>
      <c r="D1486" s="79"/>
      <c r="E1486" s="78"/>
      <c r="F1486" s="78"/>
      <c r="G1486" s="79"/>
      <c r="H1486" s="79"/>
      <c r="I1486" s="80"/>
      <c r="J1486" s="79"/>
      <c r="K1486" s="77"/>
      <c r="L1486" s="81" t="s">
        <v>287</v>
      </c>
      <c r="M1486" s="77"/>
      <c r="N1486" s="77"/>
      <c r="O1486" s="77"/>
      <c r="P1486" s="77"/>
      <c r="Q1486" s="78"/>
      <c r="R1486" s="78"/>
      <c r="S1486" s="82"/>
      <c r="T1486" s="78"/>
      <c r="U1486" s="83"/>
    </row>
    <row r="1487" spans="1:21" ht="13.9" customHeight="1">
      <c r="A1487" s="76">
        <v>8289867</v>
      </c>
      <c r="B1487" s="77" t="s">
        <v>2419</v>
      </c>
      <c r="C1487" s="78"/>
      <c r="D1487" s="79"/>
      <c r="E1487" s="78"/>
      <c r="F1487" s="78"/>
      <c r="G1487" s="79"/>
      <c r="H1487" s="79"/>
      <c r="I1487" s="80"/>
      <c r="J1487" s="79"/>
      <c r="K1487" s="77"/>
      <c r="L1487" s="84" t="s">
        <v>9365</v>
      </c>
      <c r="M1487" s="77"/>
      <c r="N1487" s="77"/>
      <c r="O1487" s="77"/>
      <c r="P1487" s="77"/>
      <c r="Q1487" s="78"/>
      <c r="R1487" s="78"/>
      <c r="S1487" s="82"/>
      <c r="T1487" s="78"/>
      <c r="U1487" s="83"/>
    </row>
    <row r="1488" spans="1:21" ht="13.9" customHeight="1">
      <c r="A1488" s="76">
        <v>8289875</v>
      </c>
      <c r="B1488" s="77" t="s">
        <v>2420</v>
      </c>
      <c r="C1488" s="78"/>
      <c r="D1488" s="79"/>
      <c r="E1488" s="78"/>
      <c r="F1488" s="78"/>
      <c r="G1488" s="79"/>
      <c r="H1488" s="79"/>
      <c r="I1488" s="80"/>
      <c r="J1488" s="79"/>
      <c r="K1488" s="77"/>
      <c r="L1488" s="81" t="s">
        <v>315</v>
      </c>
      <c r="M1488" s="77"/>
      <c r="N1488" s="77"/>
      <c r="O1488" s="77"/>
      <c r="P1488" s="77"/>
      <c r="Q1488" s="78"/>
      <c r="R1488" s="78"/>
      <c r="S1488" s="82"/>
      <c r="T1488" s="78"/>
      <c r="U1488" s="83"/>
    </row>
    <row r="1489" spans="1:21" ht="13.9" customHeight="1">
      <c r="A1489" s="76">
        <v>8289883</v>
      </c>
      <c r="B1489" s="77" t="s">
        <v>2421</v>
      </c>
      <c r="C1489" s="78"/>
      <c r="D1489" s="79"/>
      <c r="E1489" s="78"/>
      <c r="F1489" s="78"/>
      <c r="G1489" s="79"/>
      <c r="H1489" s="79"/>
      <c r="I1489" s="80"/>
      <c r="J1489" s="79"/>
      <c r="K1489" s="77"/>
      <c r="L1489" s="84" t="s">
        <v>180</v>
      </c>
      <c r="M1489" s="77"/>
      <c r="N1489" s="77"/>
      <c r="O1489" s="77"/>
      <c r="P1489" s="77"/>
      <c r="Q1489" s="78"/>
      <c r="R1489" s="78"/>
      <c r="S1489" s="82"/>
      <c r="T1489" s="78"/>
      <c r="U1489" s="83"/>
    </row>
    <row r="1490" spans="1:21" ht="13.9" customHeight="1">
      <c r="A1490" s="76">
        <v>8289913</v>
      </c>
      <c r="B1490" s="77" t="s">
        <v>2422</v>
      </c>
      <c r="C1490" s="78"/>
      <c r="D1490" s="79"/>
      <c r="E1490" s="78"/>
      <c r="F1490" s="78"/>
      <c r="G1490" s="79"/>
      <c r="H1490" s="79"/>
      <c r="I1490" s="80"/>
      <c r="J1490" s="79"/>
      <c r="K1490" s="77"/>
      <c r="L1490" s="84" t="s">
        <v>9366</v>
      </c>
      <c r="M1490" s="77"/>
      <c r="N1490" s="77"/>
      <c r="O1490" s="77"/>
      <c r="P1490" s="77"/>
      <c r="Q1490" s="78"/>
      <c r="R1490" s="78"/>
      <c r="S1490" s="82"/>
      <c r="T1490" s="78"/>
      <c r="U1490" s="83"/>
    </row>
    <row r="1491" spans="1:21" ht="13.9" customHeight="1">
      <c r="A1491" s="76">
        <v>8289921</v>
      </c>
      <c r="B1491" s="77" t="s">
        <v>2423</v>
      </c>
      <c r="C1491" s="78"/>
      <c r="D1491" s="79"/>
      <c r="E1491" s="78"/>
      <c r="F1491" s="78"/>
      <c r="G1491" s="79"/>
      <c r="H1491" s="79"/>
      <c r="I1491" s="80"/>
      <c r="J1491" s="79"/>
      <c r="K1491" s="77"/>
      <c r="L1491" s="84" t="s">
        <v>285</v>
      </c>
      <c r="M1491" s="77"/>
      <c r="N1491" s="77"/>
      <c r="O1491" s="77"/>
      <c r="P1491" s="77"/>
      <c r="Q1491" s="78"/>
      <c r="R1491" s="78"/>
      <c r="S1491" s="82"/>
      <c r="T1491" s="78"/>
      <c r="U1491" s="83"/>
    </row>
    <row r="1492" spans="1:21" ht="13.9" customHeight="1">
      <c r="A1492" s="76">
        <v>8289964</v>
      </c>
      <c r="B1492" s="77" t="s">
        <v>2424</v>
      </c>
      <c r="C1492" s="78"/>
      <c r="D1492" s="79"/>
      <c r="E1492" s="78"/>
      <c r="F1492" s="78"/>
      <c r="G1492" s="79"/>
      <c r="H1492" s="79"/>
      <c r="I1492" s="80"/>
      <c r="J1492" s="79"/>
      <c r="K1492" s="77"/>
      <c r="L1492" s="84" t="s">
        <v>287</v>
      </c>
      <c r="M1492" s="77"/>
      <c r="N1492" s="77"/>
      <c r="O1492" s="77"/>
      <c r="P1492" s="77"/>
      <c r="Q1492" s="78"/>
      <c r="R1492" s="78"/>
      <c r="S1492" s="82"/>
      <c r="T1492" s="78"/>
      <c r="U1492" s="83"/>
    </row>
    <row r="1493" spans="1:21" ht="13.9" customHeight="1">
      <c r="A1493" s="76">
        <v>8289999</v>
      </c>
      <c r="B1493" s="77" t="s">
        <v>2425</v>
      </c>
      <c r="C1493" s="78"/>
      <c r="D1493" s="79"/>
      <c r="E1493" s="78"/>
      <c r="F1493" s="78"/>
      <c r="G1493" s="79"/>
      <c r="H1493" s="79"/>
      <c r="I1493" s="80"/>
      <c r="J1493" s="79"/>
      <c r="K1493" s="77"/>
      <c r="L1493" s="81" t="s">
        <v>101</v>
      </c>
      <c r="M1493" s="77"/>
      <c r="N1493" s="77"/>
      <c r="O1493" s="77"/>
      <c r="P1493" s="77"/>
      <c r="Q1493" s="78"/>
      <c r="R1493" s="78"/>
      <c r="S1493" s="82"/>
      <c r="T1493" s="78"/>
      <c r="U1493" s="83"/>
    </row>
    <row r="1494" spans="1:21" ht="13.9" customHeight="1">
      <c r="A1494" s="76">
        <v>8290008</v>
      </c>
      <c r="B1494" s="77" t="s">
        <v>2426</v>
      </c>
      <c r="C1494" s="78"/>
      <c r="D1494" s="79"/>
      <c r="E1494" s="78"/>
      <c r="F1494" s="78"/>
      <c r="G1494" s="79"/>
      <c r="H1494" s="79"/>
      <c r="I1494" s="80"/>
      <c r="J1494" s="79"/>
      <c r="K1494" s="77"/>
      <c r="L1494" s="84" t="s">
        <v>283</v>
      </c>
      <c r="M1494" s="77"/>
      <c r="N1494" s="77"/>
      <c r="O1494" s="77"/>
      <c r="P1494" s="77"/>
      <c r="Q1494" s="78"/>
      <c r="R1494" s="78"/>
      <c r="S1494" s="82"/>
      <c r="T1494" s="78"/>
      <c r="U1494" s="83"/>
    </row>
    <row r="1495" spans="1:21" ht="13.9" customHeight="1">
      <c r="A1495" s="76">
        <v>8290016</v>
      </c>
      <c r="B1495" s="77" t="s">
        <v>2427</v>
      </c>
      <c r="C1495" s="78"/>
      <c r="D1495" s="79"/>
      <c r="E1495" s="78"/>
      <c r="F1495" s="78"/>
      <c r="G1495" s="79"/>
      <c r="H1495" s="79"/>
      <c r="I1495" s="80"/>
      <c r="J1495" s="79"/>
      <c r="K1495" s="77"/>
      <c r="L1495" s="84" t="s">
        <v>388</v>
      </c>
      <c r="M1495" s="77"/>
      <c r="N1495" s="77"/>
      <c r="O1495" s="77"/>
      <c r="P1495" s="77"/>
      <c r="Q1495" s="78"/>
      <c r="R1495" s="78"/>
      <c r="S1495" s="82"/>
      <c r="T1495" s="78"/>
      <c r="U1495" s="83"/>
    </row>
    <row r="1496" spans="1:21" ht="13.9" customHeight="1">
      <c r="A1496" s="76">
        <v>8290032</v>
      </c>
      <c r="B1496" s="77" t="s">
        <v>2428</v>
      </c>
      <c r="C1496" s="78"/>
      <c r="D1496" s="79"/>
      <c r="E1496" s="78"/>
      <c r="F1496" s="78"/>
      <c r="G1496" s="79"/>
      <c r="H1496" s="79"/>
      <c r="I1496" s="80"/>
      <c r="J1496" s="79"/>
      <c r="K1496" s="77"/>
      <c r="L1496" s="84" t="s">
        <v>9354</v>
      </c>
      <c r="M1496" s="77"/>
      <c r="N1496" s="77"/>
      <c r="O1496" s="77"/>
      <c r="P1496" s="77"/>
      <c r="Q1496" s="78"/>
      <c r="R1496" s="78"/>
      <c r="S1496" s="82"/>
      <c r="T1496" s="78"/>
      <c r="U1496" s="83"/>
    </row>
    <row r="1497" spans="1:21" ht="13.9" customHeight="1">
      <c r="A1497" s="76">
        <v>8290059</v>
      </c>
      <c r="B1497" s="77" t="s">
        <v>2429</v>
      </c>
      <c r="C1497" s="78"/>
      <c r="D1497" s="79"/>
      <c r="E1497" s="78"/>
      <c r="F1497" s="78"/>
      <c r="G1497" s="79"/>
      <c r="H1497" s="79"/>
      <c r="I1497" s="80"/>
      <c r="J1497" s="79"/>
      <c r="K1497" s="77"/>
      <c r="L1497" s="81" t="s">
        <v>16</v>
      </c>
      <c r="M1497" s="77"/>
      <c r="N1497" s="77"/>
      <c r="O1497" s="77"/>
      <c r="P1497" s="77"/>
      <c r="Q1497" s="78"/>
      <c r="R1497" s="78"/>
      <c r="S1497" s="82"/>
      <c r="T1497" s="78"/>
      <c r="U1497" s="83"/>
    </row>
    <row r="1498" spans="1:21" ht="13.9" customHeight="1">
      <c r="A1498" s="76">
        <v>8290067</v>
      </c>
      <c r="B1498" s="77" t="s">
        <v>2430</v>
      </c>
      <c r="C1498" s="78"/>
      <c r="D1498" s="79"/>
      <c r="E1498" s="78"/>
      <c r="F1498" s="78"/>
      <c r="G1498" s="79"/>
      <c r="H1498" s="79"/>
      <c r="I1498" s="80"/>
      <c r="J1498" s="79"/>
      <c r="K1498" s="77"/>
      <c r="L1498" s="81" t="s">
        <v>9362</v>
      </c>
      <c r="M1498" s="77"/>
      <c r="N1498" s="77"/>
      <c r="O1498" s="77"/>
      <c r="P1498" s="77"/>
      <c r="Q1498" s="78"/>
      <c r="R1498" s="78"/>
      <c r="S1498" s="82"/>
      <c r="T1498" s="78"/>
      <c r="U1498" s="83"/>
    </row>
    <row r="1499" spans="1:21" ht="13.9" customHeight="1">
      <c r="A1499" s="76">
        <v>8290075</v>
      </c>
      <c r="B1499" s="77" t="s">
        <v>2431</v>
      </c>
      <c r="C1499" s="78"/>
      <c r="D1499" s="79"/>
      <c r="E1499" s="78"/>
      <c r="F1499" s="78"/>
      <c r="G1499" s="79"/>
      <c r="H1499" s="79"/>
      <c r="I1499" s="80"/>
      <c r="J1499" s="79"/>
      <c r="K1499" s="77"/>
      <c r="L1499" s="81" t="s">
        <v>315</v>
      </c>
      <c r="M1499" s="77"/>
      <c r="N1499" s="77"/>
      <c r="O1499" s="77"/>
      <c r="P1499" s="77"/>
      <c r="Q1499" s="78"/>
      <c r="R1499" s="78"/>
      <c r="S1499" s="82"/>
      <c r="T1499" s="78"/>
      <c r="U1499" s="83"/>
    </row>
    <row r="1500" spans="1:21" ht="13.9" customHeight="1">
      <c r="A1500" s="76">
        <v>8290091</v>
      </c>
      <c r="B1500" s="85" t="s">
        <v>2432</v>
      </c>
      <c r="C1500" s="78"/>
      <c r="D1500" s="79"/>
      <c r="E1500" s="78"/>
      <c r="F1500" s="78"/>
      <c r="G1500" s="86"/>
      <c r="H1500" s="79"/>
      <c r="I1500" s="79"/>
      <c r="J1500" s="78"/>
      <c r="K1500" s="77"/>
      <c r="L1500" s="84" t="s">
        <v>287</v>
      </c>
      <c r="M1500" s="77"/>
      <c r="N1500" s="77"/>
      <c r="O1500" s="87"/>
      <c r="P1500" s="78"/>
      <c r="Q1500" s="78"/>
      <c r="R1500" s="78"/>
      <c r="S1500" s="82"/>
      <c r="T1500" s="78"/>
      <c r="U1500" s="83"/>
    </row>
    <row r="1501" spans="1:21" ht="13.9" customHeight="1">
      <c r="A1501" s="76">
        <v>8290121</v>
      </c>
      <c r="B1501" s="85" t="s">
        <v>2433</v>
      </c>
      <c r="C1501" s="78"/>
      <c r="D1501" s="79"/>
      <c r="E1501" s="78"/>
      <c r="F1501" s="78"/>
      <c r="G1501" s="86"/>
      <c r="H1501" s="79"/>
      <c r="I1501" s="79"/>
      <c r="J1501" s="78"/>
      <c r="K1501" s="77"/>
      <c r="L1501" s="84" t="s">
        <v>9365</v>
      </c>
      <c r="M1501" s="77"/>
      <c r="N1501" s="77"/>
      <c r="O1501" s="87"/>
      <c r="P1501" s="78"/>
      <c r="Q1501" s="78"/>
      <c r="R1501" s="78"/>
      <c r="S1501" s="82"/>
      <c r="T1501" s="78"/>
      <c r="U1501" s="83"/>
    </row>
    <row r="1502" spans="1:21" ht="13.9" customHeight="1">
      <c r="A1502" s="76">
        <v>8290156</v>
      </c>
      <c r="B1502" s="77" t="s">
        <v>2434</v>
      </c>
      <c r="C1502" s="78"/>
      <c r="D1502" s="79"/>
      <c r="E1502" s="78"/>
      <c r="F1502" s="78"/>
      <c r="G1502" s="79"/>
      <c r="H1502" s="79"/>
      <c r="I1502" s="80"/>
      <c r="J1502" s="79"/>
      <c r="K1502" s="77"/>
      <c r="L1502" s="84" t="s">
        <v>9360</v>
      </c>
      <c r="M1502" s="77"/>
      <c r="N1502" s="77"/>
      <c r="O1502" s="77"/>
      <c r="P1502" s="77"/>
      <c r="Q1502" s="78"/>
      <c r="R1502" s="78"/>
      <c r="S1502" s="82"/>
      <c r="T1502" s="78"/>
      <c r="U1502" s="83"/>
    </row>
    <row r="1503" spans="1:21" ht="13.9" customHeight="1">
      <c r="A1503" s="76">
        <v>8290164</v>
      </c>
      <c r="B1503" s="77" t="s">
        <v>2435</v>
      </c>
      <c r="C1503" s="78"/>
      <c r="D1503" s="79"/>
      <c r="E1503" s="78"/>
      <c r="F1503" s="78"/>
      <c r="G1503" s="79"/>
      <c r="H1503" s="79"/>
      <c r="I1503" s="80"/>
      <c r="J1503" s="79"/>
      <c r="K1503" s="77"/>
      <c r="L1503" s="84" t="s">
        <v>9296</v>
      </c>
      <c r="M1503" s="77"/>
      <c r="N1503" s="77"/>
      <c r="O1503" s="77"/>
      <c r="P1503" s="77"/>
      <c r="Q1503" s="78"/>
      <c r="R1503" s="78"/>
      <c r="S1503" s="82"/>
      <c r="T1503" s="78"/>
      <c r="U1503" s="83"/>
    </row>
    <row r="1504" spans="1:21" ht="13.9" customHeight="1">
      <c r="A1504" s="76">
        <v>8290202</v>
      </c>
      <c r="B1504" s="77" t="s">
        <v>2436</v>
      </c>
      <c r="C1504" s="78"/>
      <c r="D1504" s="79"/>
      <c r="E1504" s="78"/>
      <c r="F1504" s="78"/>
      <c r="G1504" s="79"/>
      <c r="H1504" s="79"/>
      <c r="I1504" s="80"/>
      <c r="J1504" s="79"/>
      <c r="K1504" s="77"/>
      <c r="L1504" s="81" t="s">
        <v>9367</v>
      </c>
      <c r="M1504" s="77"/>
      <c r="N1504" s="77"/>
      <c r="O1504" s="77"/>
      <c r="P1504" s="77"/>
      <c r="Q1504" s="78"/>
      <c r="R1504" s="78"/>
      <c r="S1504" s="82"/>
      <c r="T1504" s="78"/>
      <c r="U1504" s="83"/>
    </row>
    <row r="1505" spans="1:21" ht="13.9" customHeight="1">
      <c r="A1505" s="76">
        <v>8290253</v>
      </c>
      <c r="B1505" s="77" t="s">
        <v>2437</v>
      </c>
      <c r="C1505" s="78"/>
      <c r="D1505" s="79"/>
      <c r="E1505" s="78"/>
      <c r="F1505" s="78"/>
      <c r="G1505" s="79"/>
      <c r="H1505" s="79"/>
      <c r="I1505" s="80"/>
      <c r="J1505" s="79"/>
      <c r="K1505" s="77"/>
      <c r="L1505" s="84" t="s">
        <v>287</v>
      </c>
      <c r="M1505" s="77"/>
      <c r="N1505" s="77"/>
      <c r="O1505" s="77"/>
      <c r="P1505" s="77"/>
      <c r="Q1505" s="78"/>
      <c r="R1505" s="78"/>
      <c r="S1505" s="82"/>
      <c r="T1505" s="78"/>
      <c r="U1505" s="83"/>
    </row>
    <row r="1506" spans="1:21" ht="13.9" customHeight="1">
      <c r="A1506" s="76">
        <v>8290296</v>
      </c>
      <c r="B1506" s="77" t="s">
        <v>2438</v>
      </c>
      <c r="C1506" s="78"/>
      <c r="D1506" s="79"/>
      <c r="E1506" s="78"/>
      <c r="F1506" s="93"/>
      <c r="G1506" s="79"/>
      <c r="H1506" s="79"/>
      <c r="I1506" s="80"/>
      <c r="J1506" s="79"/>
      <c r="K1506" s="77"/>
      <c r="L1506" s="81" t="s">
        <v>315</v>
      </c>
      <c r="M1506" s="77"/>
      <c r="N1506" s="77"/>
      <c r="O1506" s="77"/>
      <c r="P1506" s="77"/>
      <c r="Q1506" s="78"/>
      <c r="R1506" s="78"/>
      <c r="S1506" s="82"/>
      <c r="T1506" s="78"/>
      <c r="U1506" s="83"/>
    </row>
    <row r="1507" spans="1:21" ht="13.9" customHeight="1">
      <c r="A1507" s="76">
        <v>8290318</v>
      </c>
      <c r="B1507" s="77" t="s">
        <v>2439</v>
      </c>
      <c r="C1507" s="78"/>
      <c r="D1507" s="79"/>
      <c r="E1507" s="78"/>
      <c r="F1507" s="78"/>
      <c r="G1507" s="79"/>
      <c r="H1507" s="79"/>
      <c r="I1507" s="80"/>
      <c r="J1507" s="79"/>
      <c r="K1507" s="77"/>
      <c r="L1507" s="81" t="s">
        <v>315</v>
      </c>
      <c r="M1507" s="77"/>
      <c r="N1507" s="77"/>
      <c r="O1507" s="77"/>
      <c r="P1507" s="77"/>
      <c r="Q1507" s="78"/>
      <c r="R1507" s="78"/>
      <c r="S1507" s="82"/>
      <c r="T1507" s="78"/>
      <c r="U1507" s="83"/>
    </row>
    <row r="1508" spans="1:21" ht="13.9" customHeight="1">
      <c r="A1508" s="76">
        <v>8290334</v>
      </c>
      <c r="B1508" s="77" t="s">
        <v>2440</v>
      </c>
      <c r="C1508" s="78"/>
      <c r="D1508" s="79"/>
      <c r="E1508" s="78"/>
      <c r="F1508" s="78"/>
      <c r="G1508" s="79"/>
      <c r="H1508" s="79"/>
      <c r="I1508" s="80"/>
      <c r="J1508" s="79"/>
      <c r="K1508" s="77"/>
      <c r="L1508" s="81" t="s">
        <v>9265</v>
      </c>
      <c r="M1508" s="77"/>
      <c r="N1508" s="77"/>
      <c r="O1508" s="77"/>
      <c r="P1508" s="77"/>
      <c r="Q1508" s="78"/>
      <c r="R1508" s="78"/>
      <c r="S1508" s="82"/>
      <c r="T1508" s="78"/>
      <c r="U1508" s="83"/>
    </row>
    <row r="1509" spans="1:21" ht="13.9" customHeight="1">
      <c r="A1509" s="76">
        <v>8290342</v>
      </c>
      <c r="B1509" s="77" t="s">
        <v>2441</v>
      </c>
      <c r="C1509" s="78"/>
      <c r="D1509" s="79"/>
      <c r="E1509" s="78"/>
      <c r="F1509" s="78"/>
      <c r="G1509" s="79"/>
      <c r="H1509" s="79"/>
      <c r="I1509" s="80"/>
      <c r="J1509" s="79"/>
      <c r="K1509" s="77"/>
      <c r="L1509" s="81" t="s">
        <v>366</v>
      </c>
      <c r="M1509" s="77"/>
      <c r="N1509" s="77"/>
      <c r="O1509" s="77"/>
      <c r="P1509" s="77"/>
      <c r="Q1509" s="78"/>
      <c r="R1509" s="78"/>
      <c r="S1509" s="82"/>
      <c r="T1509" s="78"/>
      <c r="U1509" s="83"/>
    </row>
    <row r="1510" spans="1:21" ht="13.9" customHeight="1">
      <c r="A1510" s="76">
        <v>8290377</v>
      </c>
      <c r="B1510" s="77" t="s">
        <v>2442</v>
      </c>
      <c r="C1510" s="78"/>
      <c r="D1510" s="79"/>
      <c r="E1510" s="78"/>
      <c r="F1510" s="78"/>
      <c r="G1510" s="79"/>
      <c r="H1510" s="79"/>
      <c r="I1510" s="80"/>
      <c r="J1510" s="79"/>
      <c r="K1510" s="77"/>
      <c r="L1510" s="84" t="s">
        <v>366</v>
      </c>
      <c r="M1510" s="77"/>
      <c r="N1510" s="77"/>
      <c r="O1510" s="77"/>
      <c r="P1510" s="77"/>
      <c r="Q1510" s="78"/>
      <c r="R1510" s="78"/>
      <c r="S1510" s="82"/>
      <c r="T1510" s="78"/>
      <c r="U1510" s="83"/>
    </row>
    <row r="1511" spans="1:21" ht="13.9" customHeight="1">
      <c r="A1511" s="76">
        <v>8290385</v>
      </c>
      <c r="B1511" s="77" t="s">
        <v>2443</v>
      </c>
      <c r="C1511" s="78"/>
      <c r="D1511" s="79"/>
      <c r="E1511" s="78"/>
      <c r="F1511" s="78"/>
      <c r="G1511" s="79"/>
      <c r="H1511" s="79"/>
      <c r="I1511" s="80"/>
      <c r="J1511" s="79"/>
      <c r="K1511" s="77"/>
      <c r="L1511" s="81" t="s">
        <v>211</v>
      </c>
      <c r="M1511" s="77"/>
      <c r="N1511" s="77"/>
      <c r="O1511" s="77"/>
      <c r="P1511" s="77"/>
      <c r="Q1511" s="78"/>
      <c r="R1511" s="78"/>
      <c r="S1511" s="82"/>
      <c r="T1511" s="78"/>
      <c r="U1511" s="83"/>
    </row>
    <row r="1512" spans="1:21" ht="13.9" customHeight="1">
      <c r="A1512" s="76">
        <v>8290393</v>
      </c>
      <c r="B1512" s="77" t="s">
        <v>2444</v>
      </c>
      <c r="C1512" s="78"/>
      <c r="D1512" s="79"/>
      <c r="E1512" s="78"/>
      <c r="F1512" s="78"/>
      <c r="G1512" s="79"/>
      <c r="H1512" s="79"/>
      <c r="I1512" s="80"/>
      <c r="J1512" s="79"/>
      <c r="K1512" s="77"/>
      <c r="L1512" s="84" t="s">
        <v>0</v>
      </c>
      <c r="M1512" s="77"/>
      <c r="N1512" s="77"/>
      <c r="O1512" s="77"/>
      <c r="P1512" s="77"/>
      <c r="Q1512" s="78"/>
      <c r="R1512" s="78"/>
      <c r="S1512" s="82"/>
      <c r="T1512" s="78"/>
      <c r="U1512" s="83"/>
    </row>
    <row r="1513" spans="1:21" ht="13.9" customHeight="1">
      <c r="A1513" s="76">
        <v>8290407</v>
      </c>
      <c r="B1513" s="77" t="s">
        <v>2445</v>
      </c>
      <c r="C1513" s="78"/>
      <c r="D1513" s="79"/>
      <c r="E1513" s="78"/>
      <c r="F1513" s="78"/>
      <c r="G1513" s="79"/>
      <c r="H1513" s="79"/>
      <c r="I1513" s="80"/>
      <c r="J1513" s="79"/>
      <c r="K1513" s="77"/>
      <c r="L1513" s="84" t="s">
        <v>9269</v>
      </c>
      <c r="M1513" s="77"/>
      <c r="N1513" s="77"/>
      <c r="O1513" s="77"/>
      <c r="P1513" s="77"/>
      <c r="Q1513" s="78"/>
      <c r="R1513" s="78"/>
      <c r="S1513" s="82"/>
      <c r="T1513" s="78"/>
      <c r="U1513" s="83"/>
    </row>
    <row r="1514" spans="1:21" ht="13.9" customHeight="1">
      <c r="A1514" s="76">
        <v>8290423</v>
      </c>
      <c r="B1514" s="77" t="s">
        <v>2446</v>
      </c>
      <c r="C1514" s="78"/>
      <c r="D1514" s="79"/>
      <c r="E1514" s="78"/>
      <c r="F1514" s="78"/>
      <c r="G1514" s="79"/>
      <c r="H1514" s="79"/>
      <c r="I1514" s="80"/>
      <c r="J1514" s="79"/>
      <c r="K1514" s="77"/>
      <c r="L1514" s="84" t="s">
        <v>213</v>
      </c>
      <c r="M1514" s="77"/>
      <c r="N1514" s="77"/>
      <c r="O1514" s="77"/>
      <c r="P1514" s="77"/>
      <c r="Q1514" s="78"/>
      <c r="R1514" s="78"/>
      <c r="S1514" s="82"/>
      <c r="T1514" s="78"/>
      <c r="U1514" s="83"/>
    </row>
    <row r="1515" spans="1:21" ht="13.9" customHeight="1">
      <c r="A1515" s="76">
        <v>8290466</v>
      </c>
      <c r="B1515" s="77" t="s">
        <v>2447</v>
      </c>
      <c r="C1515" s="78"/>
      <c r="D1515" s="79"/>
      <c r="E1515" s="78"/>
      <c r="F1515" s="78"/>
      <c r="G1515" s="79"/>
      <c r="H1515" s="79"/>
      <c r="I1515" s="80"/>
      <c r="J1515" s="79"/>
      <c r="K1515" s="77"/>
      <c r="L1515" s="84" t="s">
        <v>348</v>
      </c>
      <c r="M1515" s="77"/>
      <c r="N1515" s="77"/>
      <c r="O1515" s="77"/>
      <c r="P1515" s="77"/>
      <c r="Q1515" s="78"/>
      <c r="R1515" s="78"/>
      <c r="S1515" s="82"/>
      <c r="T1515" s="78"/>
      <c r="U1515" s="83"/>
    </row>
    <row r="1516" spans="1:21" ht="13.9" customHeight="1">
      <c r="A1516" s="76">
        <v>8290474</v>
      </c>
      <c r="B1516" s="77" t="s">
        <v>2448</v>
      </c>
      <c r="C1516" s="78"/>
      <c r="D1516" s="79"/>
      <c r="E1516" s="78"/>
      <c r="F1516" s="78"/>
      <c r="G1516" s="79"/>
      <c r="H1516" s="79"/>
      <c r="I1516" s="80"/>
      <c r="J1516" s="79"/>
      <c r="K1516" s="77"/>
      <c r="L1516" s="84" t="s">
        <v>388</v>
      </c>
      <c r="M1516" s="77"/>
      <c r="N1516" s="77"/>
      <c r="O1516" s="77"/>
      <c r="P1516" s="77"/>
      <c r="Q1516" s="78"/>
      <c r="R1516" s="78"/>
      <c r="S1516" s="82"/>
      <c r="T1516" s="78"/>
      <c r="U1516" s="83"/>
    </row>
    <row r="1517" spans="1:21" ht="13.9" customHeight="1">
      <c r="A1517" s="76">
        <v>8290482</v>
      </c>
      <c r="B1517" s="77" t="s">
        <v>2449</v>
      </c>
      <c r="C1517" s="78"/>
      <c r="D1517" s="79"/>
      <c r="E1517" s="78"/>
      <c r="F1517" s="78"/>
      <c r="G1517" s="79"/>
      <c r="H1517" s="79"/>
      <c r="I1517" s="80"/>
      <c r="J1517" s="79"/>
      <c r="K1517" s="77"/>
      <c r="L1517" s="84" t="s">
        <v>362</v>
      </c>
      <c r="M1517" s="77"/>
      <c r="N1517" s="77"/>
      <c r="O1517" s="77"/>
      <c r="P1517" s="77"/>
      <c r="Q1517" s="78"/>
      <c r="R1517" s="78"/>
      <c r="S1517" s="82"/>
      <c r="T1517" s="78"/>
      <c r="U1517" s="83"/>
    </row>
    <row r="1518" spans="1:21" ht="13.9" customHeight="1">
      <c r="A1518" s="76">
        <v>8290504</v>
      </c>
      <c r="B1518" s="77" t="s">
        <v>2450</v>
      </c>
      <c r="C1518" s="78"/>
      <c r="D1518" s="79"/>
      <c r="E1518" s="78"/>
      <c r="F1518" s="78"/>
      <c r="G1518" s="79"/>
      <c r="H1518" s="79"/>
      <c r="I1518" s="80"/>
      <c r="J1518" s="79"/>
      <c r="K1518" s="77"/>
      <c r="L1518" s="81" t="s">
        <v>9258</v>
      </c>
      <c r="M1518" s="77"/>
      <c r="N1518" s="77"/>
      <c r="O1518" s="77"/>
      <c r="P1518" s="77"/>
      <c r="Q1518" s="78"/>
      <c r="R1518" s="78"/>
      <c r="S1518" s="82"/>
      <c r="T1518" s="78"/>
      <c r="U1518" s="83"/>
    </row>
    <row r="1519" spans="1:21" ht="13.9" customHeight="1">
      <c r="A1519" s="76">
        <v>8290512</v>
      </c>
      <c r="B1519" s="77" t="s">
        <v>2451</v>
      </c>
      <c r="C1519" s="78"/>
      <c r="D1519" s="79"/>
      <c r="E1519" s="78"/>
      <c r="F1519" s="78"/>
      <c r="G1519" s="79"/>
      <c r="H1519" s="79"/>
      <c r="I1519" s="80"/>
      <c r="J1519" s="79"/>
      <c r="K1519" s="77"/>
      <c r="L1519" s="81" t="s">
        <v>355</v>
      </c>
      <c r="M1519" s="77"/>
      <c r="N1519" s="77"/>
      <c r="O1519" s="77"/>
      <c r="P1519" s="77"/>
      <c r="Q1519" s="78"/>
      <c r="R1519" s="78"/>
      <c r="S1519" s="82"/>
      <c r="T1519" s="78"/>
      <c r="U1519" s="83"/>
    </row>
    <row r="1520" spans="1:21" ht="13.9" customHeight="1">
      <c r="A1520" s="76">
        <v>8290555</v>
      </c>
      <c r="B1520" s="85" t="s">
        <v>2452</v>
      </c>
      <c r="C1520" s="78"/>
      <c r="D1520" s="79"/>
      <c r="E1520" s="78"/>
      <c r="F1520" s="78"/>
      <c r="G1520" s="86"/>
      <c r="H1520" s="79"/>
      <c r="I1520" s="79"/>
      <c r="J1520" s="78"/>
      <c r="K1520" s="77"/>
      <c r="L1520" s="84" t="s">
        <v>287</v>
      </c>
      <c r="M1520" s="77"/>
      <c r="N1520" s="77"/>
      <c r="O1520" s="87"/>
      <c r="P1520" s="78"/>
      <c r="Q1520" s="78"/>
      <c r="R1520" s="78"/>
      <c r="S1520" s="82"/>
      <c r="T1520" s="78"/>
      <c r="U1520" s="83"/>
    </row>
    <row r="1521" spans="1:21" ht="13.9" customHeight="1">
      <c r="A1521" s="76">
        <v>8290563</v>
      </c>
      <c r="B1521" s="77" t="s">
        <v>2453</v>
      </c>
      <c r="C1521" s="78"/>
      <c r="D1521" s="79"/>
      <c r="E1521" s="78"/>
      <c r="F1521" s="78"/>
      <c r="G1521" s="79"/>
      <c r="H1521" s="79"/>
      <c r="I1521" s="80"/>
      <c r="J1521" s="79"/>
      <c r="K1521" s="77"/>
      <c r="L1521" s="84" t="s">
        <v>400</v>
      </c>
      <c r="M1521" s="77"/>
      <c r="N1521" s="77"/>
      <c r="O1521" s="77"/>
      <c r="P1521" s="77"/>
      <c r="Q1521" s="78"/>
      <c r="R1521" s="78"/>
      <c r="S1521" s="82"/>
      <c r="T1521" s="78"/>
      <c r="U1521" s="83"/>
    </row>
    <row r="1522" spans="1:21" ht="13.9" customHeight="1">
      <c r="A1522" s="76">
        <v>8290571</v>
      </c>
      <c r="B1522" s="77" t="s">
        <v>2454</v>
      </c>
      <c r="C1522" s="78"/>
      <c r="D1522" s="79"/>
      <c r="E1522" s="78"/>
      <c r="F1522" s="78"/>
      <c r="G1522" s="79"/>
      <c r="H1522" s="79"/>
      <c r="I1522" s="80"/>
      <c r="J1522" s="79"/>
      <c r="K1522" s="77"/>
      <c r="L1522" s="84" t="s">
        <v>315</v>
      </c>
      <c r="M1522" s="77"/>
      <c r="N1522" s="77"/>
      <c r="O1522" s="77"/>
      <c r="P1522" s="77"/>
      <c r="Q1522" s="78"/>
      <c r="R1522" s="78"/>
      <c r="S1522" s="82"/>
      <c r="T1522" s="78"/>
      <c r="U1522" s="83"/>
    </row>
    <row r="1523" spans="1:21" ht="13.9" customHeight="1">
      <c r="A1523" s="76">
        <v>8290598</v>
      </c>
      <c r="B1523" s="77" t="s">
        <v>2455</v>
      </c>
      <c r="C1523" s="78"/>
      <c r="D1523" s="79"/>
      <c r="E1523" s="78"/>
      <c r="F1523" s="78"/>
      <c r="G1523" s="79"/>
      <c r="H1523" s="79"/>
      <c r="I1523" s="80"/>
      <c r="J1523" s="79"/>
      <c r="K1523" s="77"/>
      <c r="L1523" s="81" t="s">
        <v>315</v>
      </c>
      <c r="M1523" s="77"/>
      <c r="N1523" s="77"/>
      <c r="O1523" s="77"/>
      <c r="P1523" s="77"/>
      <c r="Q1523" s="78"/>
      <c r="R1523" s="78"/>
      <c r="S1523" s="82"/>
      <c r="T1523" s="78"/>
      <c r="U1523" s="83"/>
    </row>
    <row r="1524" spans="1:21" ht="13.9" customHeight="1">
      <c r="A1524" s="76">
        <v>8290601</v>
      </c>
      <c r="B1524" s="85" t="s">
        <v>2456</v>
      </c>
      <c r="C1524" s="78"/>
      <c r="D1524" s="79"/>
      <c r="E1524" s="78"/>
      <c r="F1524" s="78"/>
      <c r="G1524" s="86"/>
      <c r="H1524" s="79"/>
      <c r="I1524" s="79"/>
      <c r="J1524" s="78"/>
      <c r="K1524" s="77"/>
      <c r="L1524" s="84" t="s">
        <v>9368</v>
      </c>
      <c r="M1524" s="77"/>
      <c r="N1524" s="77"/>
      <c r="O1524" s="87"/>
      <c r="P1524" s="78"/>
      <c r="Q1524" s="78"/>
      <c r="R1524" s="78"/>
      <c r="S1524" s="82"/>
      <c r="T1524" s="78"/>
      <c r="U1524" s="83"/>
    </row>
    <row r="1525" spans="1:21" ht="13.9" customHeight="1">
      <c r="A1525" s="76">
        <v>8290652</v>
      </c>
      <c r="B1525" s="77" t="s">
        <v>2457</v>
      </c>
      <c r="C1525" s="78"/>
      <c r="D1525" s="79"/>
      <c r="E1525" s="78"/>
      <c r="F1525" s="78"/>
      <c r="G1525" s="79"/>
      <c r="H1525" s="79"/>
      <c r="I1525" s="80"/>
      <c r="J1525" s="79"/>
      <c r="K1525" s="77"/>
      <c r="L1525" s="81" t="s">
        <v>211</v>
      </c>
      <c r="M1525" s="77"/>
      <c r="N1525" s="77"/>
      <c r="O1525" s="77"/>
      <c r="P1525" s="77"/>
      <c r="Q1525" s="78"/>
      <c r="R1525" s="78"/>
      <c r="S1525" s="82"/>
      <c r="T1525" s="78"/>
      <c r="U1525" s="83"/>
    </row>
    <row r="1526" spans="1:21" ht="13.9" customHeight="1">
      <c r="A1526" s="76">
        <v>8290679</v>
      </c>
      <c r="B1526" s="77" t="s">
        <v>2458</v>
      </c>
      <c r="C1526" s="78"/>
      <c r="D1526" s="79"/>
      <c r="E1526" s="78"/>
      <c r="F1526" s="78"/>
      <c r="G1526" s="79"/>
      <c r="H1526" s="79"/>
      <c r="I1526" s="80"/>
      <c r="J1526" s="79"/>
      <c r="K1526" s="77"/>
      <c r="L1526" s="81" t="s">
        <v>9258</v>
      </c>
      <c r="M1526" s="77"/>
      <c r="N1526" s="77"/>
      <c r="O1526" s="77"/>
      <c r="P1526" s="77"/>
      <c r="Q1526" s="78"/>
      <c r="R1526" s="78"/>
      <c r="S1526" s="82"/>
      <c r="T1526" s="78"/>
      <c r="U1526" s="83"/>
    </row>
    <row r="1527" spans="1:21" ht="13.9" customHeight="1">
      <c r="A1527" s="76">
        <v>8290741</v>
      </c>
      <c r="B1527" s="77" t="s">
        <v>2459</v>
      </c>
      <c r="C1527" s="78"/>
      <c r="D1527" s="79"/>
      <c r="E1527" s="78"/>
      <c r="F1527" s="78"/>
      <c r="G1527" s="79"/>
      <c r="H1527" s="79"/>
      <c r="I1527" s="80"/>
      <c r="J1527" s="79"/>
      <c r="K1527" s="77"/>
      <c r="L1527" s="81" t="s">
        <v>285</v>
      </c>
      <c r="M1527" s="77"/>
      <c r="N1527" s="77"/>
      <c r="O1527" s="77"/>
      <c r="P1527" s="77"/>
      <c r="Q1527" s="78"/>
      <c r="R1527" s="78"/>
      <c r="S1527" s="82"/>
      <c r="T1527" s="78"/>
      <c r="U1527" s="83"/>
    </row>
    <row r="1528" spans="1:21" ht="13.9" customHeight="1">
      <c r="A1528" s="76">
        <v>8290814</v>
      </c>
      <c r="B1528" s="77" t="s">
        <v>2460</v>
      </c>
      <c r="C1528" s="78"/>
      <c r="D1528" s="79"/>
      <c r="E1528" s="78"/>
      <c r="F1528" s="78"/>
      <c r="G1528" s="79"/>
      <c r="H1528" s="79"/>
      <c r="I1528" s="80"/>
      <c r="J1528" s="79"/>
      <c r="K1528" s="77"/>
      <c r="L1528" s="81" t="s">
        <v>315</v>
      </c>
      <c r="M1528" s="77"/>
      <c r="N1528" s="77"/>
      <c r="O1528" s="77"/>
      <c r="P1528" s="77"/>
      <c r="Q1528" s="78"/>
      <c r="R1528" s="78"/>
      <c r="S1528" s="82"/>
      <c r="T1528" s="78"/>
      <c r="U1528" s="83"/>
    </row>
    <row r="1529" spans="1:21" ht="13.9" customHeight="1">
      <c r="A1529" s="76">
        <v>8290857</v>
      </c>
      <c r="B1529" s="77" t="s">
        <v>2461</v>
      </c>
      <c r="C1529" s="78"/>
      <c r="D1529" s="79"/>
      <c r="E1529" s="78"/>
      <c r="F1529" s="78"/>
      <c r="G1529" s="79"/>
      <c r="H1529" s="79"/>
      <c r="I1529" s="80"/>
      <c r="J1529" s="79"/>
      <c r="K1529" s="77"/>
      <c r="L1529" s="81" t="s">
        <v>388</v>
      </c>
      <c r="M1529" s="77"/>
      <c r="N1529" s="77"/>
      <c r="O1529" s="77"/>
      <c r="P1529" s="77"/>
      <c r="Q1529" s="78"/>
      <c r="R1529" s="78"/>
      <c r="S1529" s="82"/>
      <c r="T1529" s="78"/>
      <c r="U1529" s="83"/>
    </row>
    <row r="1530" spans="1:21" ht="13.9" customHeight="1">
      <c r="A1530" s="76">
        <v>8290865</v>
      </c>
      <c r="B1530" s="77" t="s">
        <v>2462</v>
      </c>
      <c r="C1530" s="78"/>
      <c r="D1530" s="79"/>
      <c r="E1530" s="78"/>
      <c r="F1530" s="78"/>
      <c r="G1530" s="79"/>
      <c r="H1530" s="79"/>
      <c r="I1530" s="80"/>
      <c r="J1530" s="79"/>
      <c r="K1530" s="77"/>
      <c r="L1530" s="84" t="s">
        <v>9267</v>
      </c>
      <c r="M1530" s="79"/>
      <c r="N1530" s="79"/>
      <c r="O1530" s="79"/>
      <c r="P1530" s="77"/>
      <c r="Q1530" s="78"/>
      <c r="R1530" s="79"/>
      <c r="S1530" s="79"/>
      <c r="T1530" s="78"/>
      <c r="U1530" s="83"/>
    </row>
    <row r="1531" spans="1:21" ht="13.9" customHeight="1">
      <c r="A1531" s="76">
        <v>8290873</v>
      </c>
      <c r="B1531" s="77" t="s">
        <v>2463</v>
      </c>
      <c r="C1531" s="78"/>
      <c r="D1531" s="79"/>
      <c r="E1531" s="78"/>
      <c r="F1531" s="78"/>
      <c r="G1531" s="79"/>
      <c r="H1531" s="79"/>
      <c r="I1531" s="80"/>
      <c r="J1531" s="79"/>
      <c r="K1531" s="77"/>
      <c r="L1531" s="81" t="s">
        <v>315</v>
      </c>
      <c r="M1531" s="77"/>
      <c r="N1531" s="77"/>
      <c r="O1531" s="77"/>
      <c r="P1531" s="77"/>
      <c r="Q1531" s="78"/>
      <c r="R1531" s="78"/>
      <c r="S1531" s="82"/>
      <c r="T1531" s="78"/>
      <c r="U1531" s="83"/>
    </row>
    <row r="1532" spans="1:21" ht="13.9" customHeight="1">
      <c r="A1532" s="76">
        <v>8290881</v>
      </c>
      <c r="B1532" s="77" t="s">
        <v>2464</v>
      </c>
      <c r="C1532" s="78"/>
      <c r="D1532" s="79"/>
      <c r="E1532" s="78"/>
      <c r="F1532" s="78"/>
      <c r="G1532" s="79"/>
      <c r="H1532" s="79"/>
      <c r="I1532" s="80"/>
      <c r="J1532" s="79"/>
      <c r="K1532" s="77"/>
      <c r="L1532" s="81" t="s">
        <v>9263</v>
      </c>
      <c r="M1532" s="77"/>
      <c r="N1532" s="77"/>
      <c r="O1532" s="77"/>
      <c r="P1532" s="77"/>
      <c r="Q1532" s="78"/>
      <c r="R1532" s="78"/>
      <c r="S1532" s="82"/>
      <c r="T1532" s="78"/>
      <c r="U1532" s="83"/>
    </row>
    <row r="1533" spans="1:21" ht="13.9" customHeight="1">
      <c r="A1533" s="76">
        <v>8290903</v>
      </c>
      <c r="B1533" s="85" t="s">
        <v>2465</v>
      </c>
      <c r="C1533" s="78"/>
      <c r="D1533" s="79"/>
      <c r="E1533" s="78"/>
      <c r="F1533" s="78"/>
      <c r="G1533" s="86"/>
      <c r="H1533" s="79"/>
      <c r="I1533" s="79"/>
      <c r="J1533" s="78"/>
      <c r="K1533" s="77"/>
      <c r="L1533" s="84" t="s">
        <v>9296</v>
      </c>
      <c r="M1533" s="77"/>
      <c r="N1533" s="77"/>
      <c r="O1533" s="87"/>
      <c r="P1533" s="78"/>
      <c r="Q1533" s="78"/>
      <c r="R1533" s="78"/>
      <c r="S1533" s="82"/>
      <c r="T1533" s="78"/>
      <c r="U1533" s="83"/>
    </row>
    <row r="1534" spans="1:21" ht="13.9" customHeight="1">
      <c r="A1534" s="76">
        <v>8290911</v>
      </c>
      <c r="B1534" s="77" t="s">
        <v>2466</v>
      </c>
      <c r="C1534" s="78"/>
      <c r="D1534" s="79"/>
      <c r="E1534" s="78"/>
      <c r="F1534" s="78"/>
      <c r="G1534" s="79"/>
      <c r="H1534" s="79"/>
      <c r="I1534" s="80"/>
      <c r="J1534" s="79"/>
      <c r="K1534" s="77"/>
      <c r="L1534" s="84" t="s">
        <v>9363</v>
      </c>
      <c r="M1534" s="77"/>
      <c r="N1534" s="77"/>
      <c r="O1534" s="77"/>
      <c r="P1534" s="77"/>
      <c r="Q1534" s="78"/>
      <c r="R1534" s="78"/>
      <c r="S1534" s="82"/>
      <c r="T1534" s="78"/>
      <c r="U1534" s="83"/>
    </row>
    <row r="1535" spans="1:21" ht="13.9" customHeight="1">
      <c r="A1535" s="76">
        <v>8290938</v>
      </c>
      <c r="B1535" s="77" t="s">
        <v>2467</v>
      </c>
      <c r="C1535" s="78"/>
      <c r="D1535" s="79"/>
      <c r="E1535" s="78"/>
      <c r="F1535" s="78"/>
      <c r="G1535" s="79"/>
      <c r="H1535" s="79"/>
      <c r="I1535" s="80"/>
      <c r="J1535" s="79"/>
      <c r="K1535" s="77"/>
      <c r="L1535" s="81" t="s">
        <v>9265</v>
      </c>
      <c r="M1535" s="77"/>
      <c r="N1535" s="77"/>
      <c r="O1535" s="77"/>
      <c r="P1535" s="77"/>
      <c r="Q1535" s="78"/>
      <c r="R1535" s="78"/>
      <c r="S1535" s="82"/>
      <c r="T1535" s="78"/>
      <c r="U1535" s="83"/>
    </row>
    <row r="1536" spans="1:21" ht="13.9" customHeight="1">
      <c r="A1536" s="76">
        <v>8290946</v>
      </c>
      <c r="B1536" s="77" t="s">
        <v>2468</v>
      </c>
      <c r="C1536" s="78"/>
      <c r="D1536" s="79"/>
      <c r="E1536" s="78"/>
      <c r="F1536" s="78"/>
      <c r="G1536" s="79"/>
      <c r="H1536" s="79"/>
      <c r="I1536" s="80"/>
      <c r="J1536" s="79"/>
      <c r="K1536" s="77"/>
      <c r="L1536" s="81" t="s">
        <v>9356</v>
      </c>
      <c r="M1536" s="77"/>
      <c r="N1536" s="77"/>
      <c r="O1536" s="77"/>
      <c r="P1536" s="77"/>
      <c r="Q1536" s="78"/>
      <c r="R1536" s="78"/>
      <c r="S1536" s="82"/>
      <c r="T1536" s="78"/>
      <c r="U1536" s="83"/>
    </row>
    <row r="1537" spans="1:21" ht="13.9" customHeight="1">
      <c r="A1537" s="76">
        <v>8290962</v>
      </c>
      <c r="B1537" s="77" t="s">
        <v>2469</v>
      </c>
      <c r="C1537" s="78"/>
      <c r="D1537" s="79"/>
      <c r="E1537" s="78"/>
      <c r="F1537" s="78"/>
      <c r="G1537" s="79"/>
      <c r="H1537" s="79"/>
      <c r="I1537" s="80"/>
      <c r="J1537" s="79"/>
      <c r="K1537" s="77"/>
      <c r="L1537" s="81" t="s">
        <v>315</v>
      </c>
      <c r="M1537" s="77"/>
      <c r="N1537" s="77"/>
      <c r="O1537" s="77"/>
      <c r="P1537" s="77"/>
      <c r="Q1537" s="78"/>
      <c r="R1537" s="78"/>
      <c r="S1537" s="82"/>
      <c r="T1537" s="78"/>
      <c r="U1537" s="83"/>
    </row>
    <row r="1538" spans="1:21" ht="13.9" customHeight="1">
      <c r="A1538" s="76">
        <v>8290997</v>
      </c>
      <c r="B1538" s="77" t="s">
        <v>2470</v>
      </c>
      <c r="C1538" s="78"/>
      <c r="D1538" s="79"/>
      <c r="E1538" s="78"/>
      <c r="F1538" s="78"/>
      <c r="G1538" s="79"/>
      <c r="H1538" s="79"/>
      <c r="I1538" s="80"/>
      <c r="J1538" s="79"/>
      <c r="K1538" s="77"/>
      <c r="L1538" s="81" t="s">
        <v>315</v>
      </c>
      <c r="M1538" s="77"/>
      <c r="N1538" s="77"/>
      <c r="O1538" s="77"/>
      <c r="P1538" s="77"/>
      <c r="Q1538" s="78"/>
      <c r="R1538" s="78"/>
      <c r="S1538" s="82"/>
      <c r="T1538" s="78"/>
      <c r="U1538" s="83"/>
    </row>
    <row r="1539" spans="1:21" ht="13.9" customHeight="1">
      <c r="A1539" s="76">
        <v>8291039</v>
      </c>
      <c r="B1539" s="77" t="s">
        <v>2471</v>
      </c>
      <c r="C1539" s="78"/>
      <c r="D1539" s="79"/>
      <c r="E1539" s="78"/>
      <c r="F1539" s="78"/>
      <c r="G1539" s="79"/>
      <c r="H1539" s="79"/>
      <c r="I1539" s="80"/>
      <c r="J1539" s="79"/>
      <c r="K1539" s="77"/>
      <c r="L1539" s="81" t="s">
        <v>9258</v>
      </c>
      <c r="M1539" s="77"/>
      <c r="N1539" s="77"/>
      <c r="O1539" s="77"/>
      <c r="P1539" s="77"/>
      <c r="Q1539" s="78"/>
      <c r="R1539" s="78"/>
      <c r="S1539" s="82"/>
      <c r="T1539" s="78"/>
      <c r="U1539" s="83"/>
    </row>
    <row r="1540" spans="1:21" ht="13.9" customHeight="1">
      <c r="A1540" s="76">
        <v>8291047</v>
      </c>
      <c r="B1540" s="77" t="s">
        <v>2472</v>
      </c>
      <c r="C1540" s="78"/>
      <c r="D1540" s="79"/>
      <c r="E1540" s="78"/>
      <c r="F1540" s="78"/>
      <c r="G1540" s="79"/>
      <c r="H1540" s="79"/>
      <c r="I1540" s="80"/>
      <c r="J1540" s="79"/>
      <c r="K1540" s="77"/>
      <c r="L1540" s="84" t="s">
        <v>9290</v>
      </c>
      <c r="M1540" s="77"/>
      <c r="N1540" s="77"/>
      <c r="O1540" s="77"/>
      <c r="P1540" s="77"/>
      <c r="Q1540" s="78"/>
      <c r="R1540" s="78"/>
      <c r="S1540" s="82"/>
      <c r="T1540" s="78"/>
      <c r="U1540" s="83"/>
    </row>
    <row r="1541" spans="1:21" ht="13.9" customHeight="1">
      <c r="A1541" s="76">
        <v>8291055</v>
      </c>
      <c r="B1541" s="77" t="s">
        <v>2473</v>
      </c>
      <c r="C1541" s="78"/>
      <c r="D1541" s="79"/>
      <c r="E1541" s="78"/>
      <c r="F1541" s="78"/>
      <c r="G1541" s="79"/>
      <c r="H1541" s="79"/>
      <c r="I1541" s="80"/>
      <c r="J1541" s="79"/>
      <c r="K1541" s="77"/>
      <c r="L1541" s="84" t="s">
        <v>355</v>
      </c>
      <c r="M1541" s="77"/>
      <c r="N1541" s="77"/>
      <c r="O1541" s="77"/>
      <c r="P1541" s="77"/>
      <c r="Q1541" s="78"/>
      <c r="R1541" s="78"/>
      <c r="S1541" s="82"/>
      <c r="T1541" s="78"/>
      <c r="U1541" s="83"/>
    </row>
    <row r="1542" spans="1:21" ht="13.9" customHeight="1">
      <c r="A1542" s="76">
        <v>8291063</v>
      </c>
      <c r="B1542" s="77" t="s">
        <v>2474</v>
      </c>
      <c r="C1542" s="78"/>
      <c r="D1542" s="79"/>
      <c r="E1542" s="78"/>
      <c r="F1542" s="78"/>
      <c r="G1542" s="79"/>
      <c r="H1542" s="79"/>
      <c r="I1542" s="80"/>
      <c r="J1542" s="79"/>
      <c r="K1542" s="77"/>
      <c r="L1542" s="81" t="s">
        <v>9369</v>
      </c>
      <c r="M1542" s="77"/>
      <c r="N1542" s="77"/>
      <c r="O1542" s="77"/>
      <c r="P1542" s="77"/>
      <c r="Q1542" s="78"/>
      <c r="R1542" s="78"/>
      <c r="S1542" s="82"/>
      <c r="T1542" s="78"/>
      <c r="U1542" s="83"/>
    </row>
    <row r="1543" spans="1:21" ht="13.9" customHeight="1">
      <c r="A1543" s="76">
        <v>8291071</v>
      </c>
      <c r="B1543" s="77" t="s">
        <v>2475</v>
      </c>
      <c r="C1543" s="78"/>
      <c r="D1543" s="79"/>
      <c r="E1543" s="78"/>
      <c r="F1543" s="78"/>
      <c r="G1543" s="79"/>
      <c r="H1543" s="79"/>
      <c r="I1543" s="80"/>
      <c r="J1543" s="79"/>
      <c r="K1543" s="77"/>
      <c r="L1543" s="81" t="s">
        <v>38</v>
      </c>
      <c r="M1543" s="77"/>
      <c r="N1543" s="77"/>
      <c r="O1543" s="77"/>
      <c r="P1543" s="77"/>
      <c r="Q1543" s="78"/>
      <c r="R1543" s="78"/>
      <c r="S1543" s="82"/>
      <c r="T1543" s="78"/>
      <c r="U1543" s="83"/>
    </row>
    <row r="1544" spans="1:21" ht="13.9" customHeight="1">
      <c r="A1544" s="76">
        <v>8291101</v>
      </c>
      <c r="B1544" s="77" t="s">
        <v>2476</v>
      </c>
      <c r="C1544" s="78"/>
      <c r="D1544" s="79"/>
      <c r="E1544" s="78"/>
      <c r="F1544" s="78"/>
      <c r="G1544" s="79"/>
      <c r="H1544" s="79"/>
      <c r="I1544" s="80"/>
      <c r="J1544" s="79"/>
      <c r="K1544" s="77"/>
      <c r="L1544" s="84" t="s">
        <v>9274</v>
      </c>
      <c r="M1544" s="77"/>
      <c r="N1544" s="77"/>
      <c r="O1544" s="77"/>
      <c r="P1544" s="77"/>
      <c r="Q1544" s="78"/>
      <c r="R1544" s="78"/>
      <c r="S1544" s="82"/>
      <c r="T1544" s="78"/>
      <c r="U1544" s="83"/>
    </row>
    <row r="1545" spans="1:21" ht="13.9" customHeight="1">
      <c r="A1545" s="76">
        <v>8291128</v>
      </c>
      <c r="B1545" s="77" t="s">
        <v>2477</v>
      </c>
      <c r="C1545" s="78"/>
      <c r="D1545" s="79"/>
      <c r="E1545" s="78"/>
      <c r="F1545" s="78"/>
      <c r="G1545" s="79"/>
      <c r="H1545" s="79"/>
      <c r="I1545" s="80"/>
      <c r="J1545" s="79"/>
      <c r="K1545" s="77"/>
      <c r="L1545" s="84" t="s">
        <v>9370</v>
      </c>
      <c r="M1545" s="77"/>
      <c r="N1545" s="77"/>
      <c r="O1545" s="77"/>
      <c r="P1545" s="77"/>
      <c r="Q1545" s="78"/>
      <c r="R1545" s="78"/>
      <c r="S1545" s="82"/>
      <c r="T1545" s="78"/>
      <c r="U1545" s="83"/>
    </row>
    <row r="1546" spans="1:21" ht="13.9" customHeight="1">
      <c r="A1546" s="76">
        <v>8291144</v>
      </c>
      <c r="B1546" s="77" t="s">
        <v>2478</v>
      </c>
      <c r="C1546" s="78"/>
      <c r="D1546" s="79"/>
      <c r="E1546" s="78"/>
      <c r="F1546" s="78"/>
      <c r="G1546" s="79"/>
      <c r="H1546" s="79"/>
      <c r="I1546" s="80"/>
      <c r="J1546" s="79"/>
      <c r="K1546" s="77"/>
      <c r="L1546" s="84" t="s">
        <v>400</v>
      </c>
      <c r="M1546" s="77"/>
      <c r="N1546" s="77"/>
      <c r="O1546" s="77"/>
      <c r="P1546" s="77"/>
      <c r="Q1546" s="78"/>
      <c r="R1546" s="78"/>
      <c r="S1546" s="82"/>
      <c r="T1546" s="78"/>
      <c r="U1546" s="83"/>
    </row>
    <row r="1547" spans="1:21" ht="13.9" customHeight="1">
      <c r="A1547" s="76">
        <v>8291195</v>
      </c>
      <c r="B1547" s="77" t="s">
        <v>2479</v>
      </c>
      <c r="C1547" s="78"/>
      <c r="D1547" s="79"/>
      <c r="E1547" s="78"/>
      <c r="F1547" s="78"/>
      <c r="G1547" s="79"/>
      <c r="H1547" s="79"/>
      <c r="I1547" s="80"/>
      <c r="J1547" s="79"/>
      <c r="K1547" s="77"/>
      <c r="L1547" s="84" t="s">
        <v>9289</v>
      </c>
      <c r="M1547" s="77"/>
      <c r="N1547" s="77"/>
      <c r="O1547" s="77"/>
      <c r="P1547" s="77"/>
      <c r="Q1547" s="78"/>
      <c r="R1547" s="78"/>
      <c r="S1547" s="82"/>
      <c r="T1547" s="78"/>
      <c r="U1547" s="83"/>
    </row>
    <row r="1548" spans="1:21" ht="13.9" customHeight="1">
      <c r="A1548" s="76">
        <v>8291217</v>
      </c>
      <c r="B1548" s="77" t="s">
        <v>2480</v>
      </c>
      <c r="C1548" s="78"/>
      <c r="D1548" s="79"/>
      <c r="E1548" s="78"/>
      <c r="F1548" s="78"/>
      <c r="G1548" s="79"/>
      <c r="H1548" s="79"/>
      <c r="I1548" s="80"/>
      <c r="J1548" s="79"/>
      <c r="K1548" s="77"/>
      <c r="L1548" s="84" t="s">
        <v>315</v>
      </c>
      <c r="M1548" s="77"/>
      <c r="N1548" s="77"/>
      <c r="O1548" s="77"/>
      <c r="P1548" s="77"/>
      <c r="Q1548" s="78"/>
      <c r="R1548" s="78"/>
      <c r="S1548" s="82"/>
      <c r="T1548" s="78"/>
      <c r="U1548" s="83"/>
    </row>
    <row r="1549" spans="1:21" ht="13.9" customHeight="1">
      <c r="A1549" s="76">
        <v>8291225</v>
      </c>
      <c r="B1549" s="77" t="s">
        <v>2481</v>
      </c>
      <c r="C1549" s="78"/>
      <c r="D1549" s="79"/>
      <c r="E1549" s="78"/>
      <c r="F1549" s="78"/>
      <c r="G1549" s="79"/>
      <c r="H1549" s="79"/>
      <c r="I1549" s="80"/>
      <c r="J1549" s="79"/>
      <c r="K1549" s="77"/>
      <c r="L1549" s="84" t="s">
        <v>9371</v>
      </c>
      <c r="M1549" s="77"/>
      <c r="N1549" s="77"/>
      <c r="O1549" s="77"/>
      <c r="P1549" s="77"/>
      <c r="Q1549" s="78"/>
      <c r="R1549" s="78"/>
      <c r="S1549" s="82"/>
      <c r="T1549" s="78"/>
      <c r="U1549" s="83"/>
    </row>
    <row r="1550" spans="1:21" ht="13.9" customHeight="1">
      <c r="A1550" s="76">
        <v>8291241</v>
      </c>
      <c r="B1550" s="77" t="s">
        <v>2482</v>
      </c>
      <c r="C1550" s="78"/>
      <c r="D1550" s="79"/>
      <c r="E1550" s="78"/>
      <c r="F1550" s="78"/>
      <c r="G1550" s="79"/>
      <c r="H1550" s="79"/>
      <c r="I1550" s="80"/>
      <c r="J1550" s="79"/>
      <c r="K1550" s="77"/>
      <c r="L1550" s="84" t="s">
        <v>315</v>
      </c>
      <c r="M1550" s="77"/>
      <c r="N1550" s="77"/>
      <c r="O1550" s="77"/>
      <c r="P1550" s="77"/>
      <c r="Q1550" s="78"/>
      <c r="R1550" s="78"/>
      <c r="S1550" s="82"/>
      <c r="T1550" s="78"/>
      <c r="U1550" s="83"/>
    </row>
    <row r="1551" spans="1:21" ht="13.9" customHeight="1">
      <c r="A1551" s="76">
        <v>8291268</v>
      </c>
      <c r="B1551" s="77" t="s">
        <v>2483</v>
      </c>
      <c r="C1551" s="78"/>
      <c r="D1551" s="79"/>
      <c r="E1551" s="78"/>
      <c r="F1551" s="78"/>
      <c r="G1551" s="79"/>
      <c r="H1551" s="79"/>
      <c r="I1551" s="80"/>
      <c r="J1551" s="79"/>
      <c r="K1551" s="77"/>
      <c r="L1551" s="81" t="s">
        <v>378</v>
      </c>
      <c r="M1551" s="77"/>
      <c r="N1551" s="77"/>
      <c r="O1551" s="77"/>
      <c r="P1551" s="77"/>
      <c r="Q1551" s="78"/>
      <c r="R1551" s="78"/>
      <c r="S1551" s="82"/>
      <c r="T1551" s="78"/>
      <c r="U1551" s="83"/>
    </row>
    <row r="1552" spans="1:21" ht="13.9" customHeight="1">
      <c r="A1552" s="76">
        <v>8291284</v>
      </c>
      <c r="B1552" s="77" t="s">
        <v>2484</v>
      </c>
      <c r="C1552" s="78"/>
      <c r="D1552" s="79"/>
      <c r="E1552" s="78"/>
      <c r="F1552" s="78"/>
      <c r="G1552" s="79"/>
      <c r="H1552" s="79"/>
      <c r="I1552" s="80"/>
      <c r="J1552" s="79"/>
      <c r="K1552" s="77"/>
      <c r="L1552" s="81" t="s">
        <v>9312</v>
      </c>
      <c r="M1552" s="77"/>
      <c r="N1552" s="77"/>
      <c r="O1552" s="77"/>
      <c r="P1552" s="77"/>
      <c r="Q1552" s="78"/>
      <c r="R1552" s="78"/>
      <c r="S1552" s="82"/>
      <c r="T1552" s="78"/>
      <c r="U1552" s="83"/>
    </row>
    <row r="1553" spans="1:21" ht="13.9" customHeight="1">
      <c r="A1553" s="76">
        <v>8291349</v>
      </c>
      <c r="B1553" s="77" t="s">
        <v>2485</v>
      </c>
      <c r="C1553" s="78"/>
      <c r="D1553" s="79"/>
      <c r="E1553" s="78"/>
      <c r="F1553" s="78"/>
      <c r="G1553" s="79"/>
      <c r="H1553" s="79"/>
      <c r="I1553" s="80"/>
      <c r="J1553" s="79"/>
      <c r="K1553" s="77"/>
      <c r="L1553" s="81" t="s">
        <v>9303</v>
      </c>
      <c r="M1553" s="77"/>
      <c r="N1553" s="77"/>
      <c r="O1553" s="77"/>
      <c r="P1553" s="77"/>
      <c r="Q1553" s="78"/>
      <c r="R1553" s="78"/>
      <c r="S1553" s="82"/>
      <c r="T1553" s="78"/>
      <c r="U1553" s="83"/>
    </row>
    <row r="1554" spans="1:21" ht="13.9" customHeight="1">
      <c r="A1554" s="76">
        <v>8291365</v>
      </c>
      <c r="B1554" s="77" t="s">
        <v>2486</v>
      </c>
      <c r="C1554" s="78"/>
      <c r="D1554" s="79"/>
      <c r="E1554" s="78"/>
      <c r="F1554" s="78"/>
      <c r="G1554" s="79"/>
      <c r="H1554" s="79"/>
      <c r="I1554" s="80"/>
      <c r="J1554" s="79"/>
      <c r="K1554" s="77"/>
      <c r="L1554" s="81" t="s">
        <v>9372</v>
      </c>
      <c r="M1554" s="77"/>
      <c r="N1554" s="77"/>
      <c r="O1554" s="77"/>
      <c r="P1554" s="77"/>
      <c r="Q1554" s="78"/>
      <c r="R1554" s="78"/>
      <c r="S1554" s="82"/>
      <c r="T1554" s="78"/>
      <c r="U1554" s="83"/>
    </row>
    <row r="1555" spans="1:21" ht="13.9" customHeight="1">
      <c r="A1555" s="76">
        <v>8291373</v>
      </c>
      <c r="B1555" s="77" t="s">
        <v>2487</v>
      </c>
      <c r="C1555" s="78"/>
      <c r="D1555" s="79"/>
      <c r="E1555" s="78"/>
      <c r="F1555" s="78"/>
      <c r="G1555" s="79"/>
      <c r="H1555" s="79"/>
      <c r="I1555" s="80"/>
      <c r="J1555" s="79"/>
      <c r="K1555" s="77"/>
      <c r="L1555" s="84" t="s">
        <v>315</v>
      </c>
      <c r="M1555" s="77"/>
      <c r="N1555" s="77"/>
      <c r="O1555" s="77"/>
      <c r="P1555" s="77"/>
      <c r="Q1555" s="78"/>
      <c r="R1555" s="78"/>
      <c r="S1555" s="82"/>
      <c r="T1555" s="78"/>
      <c r="U1555" s="83"/>
    </row>
    <row r="1556" spans="1:21" ht="13.9" customHeight="1">
      <c r="A1556" s="76">
        <v>8291403</v>
      </c>
      <c r="B1556" s="77" t="s">
        <v>2488</v>
      </c>
      <c r="C1556" s="78"/>
      <c r="D1556" s="79"/>
      <c r="E1556" s="78"/>
      <c r="F1556" s="78"/>
      <c r="G1556" s="79"/>
      <c r="H1556" s="79"/>
      <c r="I1556" s="80"/>
      <c r="J1556" s="79"/>
      <c r="K1556" s="77"/>
      <c r="L1556" s="84" t="s">
        <v>9373</v>
      </c>
      <c r="M1556" s="77"/>
      <c r="N1556" s="77"/>
      <c r="O1556" s="77"/>
      <c r="P1556" s="77"/>
      <c r="Q1556" s="78"/>
      <c r="R1556" s="78"/>
      <c r="S1556" s="82"/>
      <c r="T1556" s="78"/>
      <c r="U1556" s="83"/>
    </row>
    <row r="1557" spans="1:21" ht="13.9" customHeight="1">
      <c r="A1557" s="76">
        <v>8291438</v>
      </c>
      <c r="B1557" s="77" t="s">
        <v>2489</v>
      </c>
      <c r="C1557" s="78"/>
      <c r="D1557" s="79"/>
      <c r="E1557" s="78"/>
      <c r="F1557" s="78"/>
      <c r="G1557" s="79"/>
      <c r="H1557" s="79"/>
      <c r="I1557" s="80"/>
      <c r="J1557" s="79"/>
      <c r="K1557" s="77"/>
      <c r="L1557" s="81" t="s">
        <v>9362</v>
      </c>
      <c r="M1557" s="77"/>
      <c r="N1557" s="77"/>
      <c r="O1557" s="77"/>
      <c r="P1557" s="77"/>
      <c r="Q1557" s="78"/>
      <c r="R1557" s="78"/>
      <c r="S1557" s="82"/>
      <c r="T1557" s="78"/>
      <c r="U1557" s="83"/>
    </row>
    <row r="1558" spans="1:21" ht="13.9" customHeight="1">
      <c r="A1558" s="76">
        <v>8291462</v>
      </c>
      <c r="B1558" s="77" t="s">
        <v>2490</v>
      </c>
      <c r="C1558" s="78"/>
      <c r="D1558" s="79"/>
      <c r="E1558" s="78"/>
      <c r="F1558" s="78"/>
      <c r="G1558" s="79"/>
      <c r="H1558" s="79"/>
      <c r="I1558" s="80"/>
      <c r="J1558" s="79"/>
      <c r="K1558" s="77"/>
      <c r="L1558" s="84" t="s">
        <v>9258</v>
      </c>
      <c r="M1558" s="77"/>
      <c r="N1558" s="77"/>
      <c r="O1558" s="77"/>
      <c r="P1558" s="77"/>
      <c r="Q1558" s="78"/>
      <c r="R1558" s="78"/>
      <c r="S1558" s="82"/>
      <c r="T1558" s="78"/>
      <c r="U1558" s="83"/>
    </row>
    <row r="1559" spans="1:21" ht="13.9" customHeight="1">
      <c r="A1559" s="76">
        <v>8291519</v>
      </c>
      <c r="B1559" s="77" t="s">
        <v>2491</v>
      </c>
      <c r="C1559" s="78"/>
      <c r="D1559" s="79"/>
      <c r="E1559" s="78"/>
      <c r="F1559" s="78"/>
      <c r="G1559" s="79"/>
      <c r="H1559" s="79"/>
      <c r="I1559" s="80"/>
      <c r="J1559" s="79"/>
      <c r="K1559" s="77"/>
      <c r="L1559" s="81" t="s">
        <v>315</v>
      </c>
      <c r="M1559" s="77"/>
      <c r="N1559" s="77"/>
      <c r="O1559" s="77"/>
      <c r="P1559" s="77"/>
      <c r="Q1559" s="78"/>
      <c r="R1559" s="78"/>
      <c r="S1559" s="82"/>
      <c r="T1559" s="78"/>
      <c r="U1559" s="83"/>
    </row>
    <row r="1560" spans="1:21" ht="13.9" customHeight="1">
      <c r="A1560" s="76">
        <v>8291527</v>
      </c>
      <c r="B1560" s="77" t="s">
        <v>2492</v>
      </c>
      <c r="C1560" s="78"/>
      <c r="D1560" s="79"/>
      <c r="E1560" s="78"/>
      <c r="F1560" s="78"/>
      <c r="G1560" s="79"/>
      <c r="H1560" s="79"/>
      <c r="I1560" s="80"/>
      <c r="J1560" s="79"/>
      <c r="K1560" s="77"/>
      <c r="L1560" s="81" t="s">
        <v>362</v>
      </c>
      <c r="M1560" s="77"/>
      <c r="N1560" s="77"/>
      <c r="O1560" s="77"/>
      <c r="P1560" s="77"/>
      <c r="Q1560" s="78"/>
      <c r="R1560" s="78"/>
      <c r="S1560" s="82"/>
      <c r="T1560" s="78"/>
      <c r="U1560" s="83"/>
    </row>
    <row r="1561" spans="1:21" ht="13.9" customHeight="1">
      <c r="A1561" s="76">
        <v>8291535</v>
      </c>
      <c r="B1561" s="77" t="s">
        <v>2493</v>
      </c>
      <c r="C1561" s="78"/>
      <c r="D1561" s="79"/>
      <c r="E1561" s="78"/>
      <c r="F1561" s="78"/>
      <c r="G1561" s="79"/>
      <c r="H1561" s="79"/>
      <c r="I1561" s="80"/>
      <c r="J1561" s="79"/>
      <c r="K1561" s="77"/>
      <c r="L1561" s="84" t="s">
        <v>362</v>
      </c>
      <c r="M1561" s="77"/>
      <c r="N1561" s="77"/>
      <c r="O1561" s="77"/>
      <c r="P1561" s="77"/>
      <c r="Q1561" s="78"/>
      <c r="R1561" s="78"/>
      <c r="S1561" s="82"/>
      <c r="T1561" s="78"/>
      <c r="U1561" s="83"/>
    </row>
    <row r="1562" spans="1:21" ht="13.9" customHeight="1">
      <c r="A1562" s="76">
        <v>8291551</v>
      </c>
      <c r="B1562" s="77" t="s">
        <v>2494</v>
      </c>
      <c r="C1562" s="78"/>
      <c r="D1562" s="79"/>
      <c r="E1562" s="78"/>
      <c r="F1562" s="78"/>
      <c r="G1562" s="79"/>
      <c r="H1562" s="79"/>
      <c r="I1562" s="80"/>
      <c r="J1562" s="79"/>
      <c r="K1562" s="77"/>
      <c r="L1562" s="84" t="s">
        <v>9238</v>
      </c>
      <c r="M1562" s="77"/>
      <c r="N1562" s="77"/>
      <c r="O1562" s="77"/>
      <c r="P1562" s="77"/>
      <c r="Q1562" s="78"/>
      <c r="R1562" s="78"/>
      <c r="S1562" s="82"/>
      <c r="T1562" s="78"/>
      <c r="U1562" s="83"/>
    </row>
    <row r="1563" spans="1:21" ht="13.9" customHeight="1">
      <c r="A1563" s="76">
        <v>8291578</v>
      </c>
      <c r="B1563" s="77" t="s">
        <v>2495</v>
      </c>
      <c r="C1563" s="78"/>
      <c r="D1563" s="79"/>
      <c r="E1563" s="78"/>
      <c r="F1563" s="78"/>
      <c r="G1563" s="79"/>
      <c r="H1563" s="79"/>
      <c r="I1563" s="80"/>
      <c r="J1563" s="79"/>
      <c r="K1563" s="77"/>
      <c r="L1563" s="81" t="s">
        <v>355</v>
      </c>
      <c r="M1563" s="77"/>
      <c r="N1563" s="77"/>
      <c r="O1563" s="77"/>
      <c r="P1563" s="77"/>
      <c r="Q1563" s="78"/>
      <c r="R1563" s="78"/>
      <c r="S1563" s="82"/>
      <c r="T1563" s="78"/>
      <c r="U1563" s="83"/>
    </row>
    <row r="1564" spans="1:21" ht="13.9" customHeight="1">
      <c r="A1564" s="76">
        <v>8291586</v>
      </c>
      <c r="B1564" s="77" t="s">
        <v>2496</v>
      </c>
      <c r="C1564" s="78"/>
      <c r="D1564" s="79"/>
      <c r="E1564" s="78"/>
      <c r="F1564" s="78"/>
      <c r="G1564" s="79"/>
      <c r="H1564" s="79"/>
      <c r="I1564" s="80"/>
      <c r="J1564" s="79"/>
      <c r="K1564" s="77"/>
      <c r="L1564" s="81" t="s">
        <v>9374</v>
      </c>
      <c r="M1564" s="155"/>
      <c r="N1564" s="155"/>
      <c r="O1564" s="155"/>
      <c r="P1564" s="155"/>
      <c r="Q1564" s="155"/>
      <c r="R1564" s="155"/>
      <c r="S1564" s="157"/>
      <c r="T1564" s="155"/>
      <c r="U1564" s="158"/>
    </row>
    <row r="1565" spans="1:21" ht="13.9" customHeight="1">
      <c r="A1565" s="76">
        <v>8291594</v>
      </c>
      <c r="B1565" s="85" t="s">
        <v>2497</v>
      </c>
      <c r="C1565" s="78"/>
      <c r="D1565" s="79"/>
      <c r="E1565" s="78"/>
      <c r="F1565" s="78"/>
      <c r="G1565" s="86"/>
      <c r="H1565" s="79"/>
      <c r="I1565" s="79"/>
      <c r="J1565" s="78"/>
      <c r="K1565" s="77"/>
      <c r="L1565" s="84" t="s">
        <v>9375</v>
      </c>
      <c r="M1565" s="77"/>
      <c r="N1565" s="77"/>
      <c r="O1565" s="87"/>
      <c r="P1565" s="78"/>
      <c r="Q1565" s="78"/>
      <c r="R1565" s="78"/>
      <c r="S1565" s="82"/>
      <c r="T1565" s="78"/>
      <c r="U1565" s="83"/>
    </row>
    <row r="1566" spans="1:21" ht="13.9" customHeight="1">
      <c r="A1566" s="76">
        <v>8291608</v>
      </c>
      <c r="B1566" s="77" t="s">
        <v>2498</v>
      </c>
      <c r="C1566" s="78"/>
      <c r="D1566" s="79"/>
      <c r="E1566" s="78"/>
      <c r="F1566" s="78"/>
      <c r="G1566" s="79"/>
      <c r="H1566" s="79"/>
      <c r="I1566" s="80"/>
      <c r="J1566" s="79"/>
      <c r="K1566" s="77"/>
      <c r="L1566" s="84" t="s">
        <v>9353</v>
      </c>
      <c r="M1566" s="77"/>
      <c r="N1566" s="77"/>
      <c r="O1566" s="77"/>
      <c r="P1566" s="77"/>
      <c r="Q1566" s="78"/>
      <c r="R1566" s="78"/>
      <c r="S1566" s="82"/>
      <c r="T1566" s="78"/>
      <c r="U1566" s="83"/>
    </row>
    <row r="1567" spans="1:21" ht="13.9" customHeight="1">
      <c r="A1567" s="76">
        <v>8291624</v>
      </c>
      <c r="B1567" s="77" t="s">
        <v>2499</v>
      </c>
      <c r="C1567" s="78"/>
      <c r="D1567" s="79"/>
      <c r="E1567" s="78"/>
      <c r="F1567" s="78"/>
      <c r="G1567" s="79"/>
      <c r="H1567" s="79"/>
      <c r="I1567" s="80"/>
      <c r="J1567" s="79"/>
      <c r="K1567" s="77"/>
      <c r="L1567" s="84" t="s">
        <v>33</v>
      </c>
      <c r="M1567" s="77"/>
      <c r="N1567" s="77"/>
      <c r="O1567" s="77"/>
      <c r="P1567" s="77"/>
      <c r="Q1567" s="78"/>
      <c r="R1567" s="78"/>
      <c r="S1567" s="82"/>
      <c r="T1567" s="78"/>
      <c r="U1567" s="83"/>
    </row>
    <row r="1568" spans="1:21" ht="13.9" customHeight="1">
      <c r="A1568" s="76">
        <v>8291632</v>
      </c>
      <c r="B1568" s="85" t="s">
        <v>2500</v>
      </c>
      <c r="C1568" s="78"/>
      <c r="D1568" s="79"/>
      <c r="E1568" s="78"/>
      <c r="F1568" s="78"/>
      <c r="G1568" s="86"/>
      <c r="H1568" s="79"/>
      <c r="I1568" s="79"/>
      <c r="J1568" s="78"/>
      <c r="K1568" s="77"/>
      <c r="L1568" s="84" t="s">
        <v>324</v>
      </c>
      <c r="M1568" s="77"/>
      <c r="N1568" s="77"/>
      <c r="O1568" s="87"/>
      <c r="P1568" s="78"/>
      <c r="Q1568" s="78"/>
      <c r="R1568" s="78"/>
      <c r="S1568" s="82"/>
      <c r="T1568" s="78"/>
      <c r="U1568" s="83"/>
    </row>
    <row r="1569" spans="1:21" ht="13.9" customHeight="1">
      <c r="A1569" s="76">
        <v>8291691</v>
      </c>
      <c r="B1569" s="77" t="s">
        <v>2501</v>
      </c>
      <c r="C1569" s="78"/>
      <c r="D1569" s="79"/>
      <c r="E1569" s="78"/>
      <c r="F1569" s="78"/>
      <c r="G1569" s="79"/>
      <c r="H1569" s="79"/>
      <c r="I1569" s="80"/>
      <c r="J1569" s="79"/>
      <c r="K1569" s="77"/>
      <c r="L1569" s="84" t="s">
        <v>9330</v>
      </c>
      <c r="M1569" s="77"/>
      <c r="N1569" s="77"/>
      <c r="O1569" s="77"/>
      <c r="P1569" s="77"/>
      <c r="Q1569" s="78"/>
      <c r="R1569" s="78"/>
      <c r="S1569" s="82"/>
      <c r="T1569" s="78"/>
      <c r="U1569" s="83"/>
    </row>
    <row r="1570" spans="1:21" ht="13.9" customHeight="1">
      <c r="A1570" s="76">
        <v>8291705</v>
      </c>
      <c r="B1570" s="77" t="s">
        <v>2502</v>
      </c>
      <c r="C1570" s="78"/>
      <c r="D1570" s="79"/>
      <c r="E1570" s="78"/>
      <c r="F1570" s="78"/>
      <c r="G1570" s="79"/>
      <c r="H1570" s="79"/>
      <c r="I1570" s="80"/>
      <c r="J1570" s="79"/>
      <c r="K1570" s="77"/>
      <c r="L1570" s="81" t="s">
        <v>362</v>
      </c>
      <c r="M1570" s="77"/>
      <c r="N1570" s="77"/>
      <c r="O1570" s="77"/>
      <c r="P1570" s="77"/>
      <c r="Q1570" s="78"/>
      <c r="R1570" s="78"/>
      <c r="S1570" s="82"/>
      <c r="T1570" s="78"/>
      <c r="U1570" s="83"/>
    </row>
    <row r="1571" spans="1:21" ht="13.9" customHeight="1">
      <c r="A1571" s="76">
        <v>8291713</v>
      </c>
      <c r="B1571" s="85" t="s">
        <v>2503</v>
      </c>
      <c r="C1571" s="78"/>
      <c r="D1571" s="79"/>
      <c r="E1571" s="78"/>
      <c r="F1571" s="78"/>
      <c r="G1571" s="86"/>
      <c r="H1571" s="79"/>
      <c r="I1571" s="79"/>
      <c r="J1571" s="78"/>
      <c r="K1571" s="77"/>
      <c r="L1571" s="84" t="s">
        <v>315</v>
      </c>
      <c r="M1571" s="77"/>
      <c r="N1571" s="77"/>
      <c r="O1571" s="87"/>
      <c r="P1571" s="78"/>
      <c r="Q1571" s="78"/>
      <c r="R1571" s="78"/>
      <c r="S1571" s="82"/>
      <c r="T1571" s="78"/>
      <c r="U1571" s="83"/>
    </row>
    <row r="1572" spans="1:21" ht="13.9" customHeight="1">
      <c r="A1572" s="76">
        <v>8291748</v>
      </c>
      <c r="B1572" s="85" t="s">
        <v>2504</v>
      </c>
      <c r="C1572" s="78"/>
      <c r="D1572" s="79"/>
      <c r="E1572" s="78"/>
      <c r="F1572" s="78"/>
      <c r="G1572" s="86"/>
      <c r="H1572" s="79"/>
      <c r="I1572" s="79"/>
      <c r="J1572" s="78"/>
      <c r="K1572" s="77"/>
      <c r="L1572" s="84" t="s">
        <v>9365</v>
      </c>
      <c r="M1572" s="77"/>
      <c r="N1572" s="77"/>
      <c r="O1572" s="87"/>
      <c r="P1572" s="78"/>
      <c r="Q1572" s="78"/>
      <c r="R1572" s="78"/>
      <c r="S1572" s="82"/>
      <c r="T1572" s="78"/>
      <c r="U1572" s="83"/>
    </row>
    <row r="1573" spans="1:21" ht="13.9" customHeight="1">
      <c r="A1573" s="76">
        <v>8291756</v>
      </c>
      <c r="B1573" s="85" t="s">
        <v>2505</v>
      </c>
      <c r="C1573" s="78"/>
      <c r="D1573" s="79"/>
      <c r="E1573" s="78"/>
      <c r="F1573" s="78"/>
      <c r="G1573" s="86"/>
      <c r="H1573" s="79"/>
      <c r="I1573" s="79"/>
      <c r="J1573" s="78"/>
      <c r="K1573" s="77"/>
      <c r="L1573" s="84" t="s">
        <v>400</v>
      </c>
      <c r="M1573" s="77"/>
      <c r="N1573" s="77"/>
      <c r="O1573" s="87"/>
      <c r="P1573" s="78"/>
      <c r="Q1573" s="78"/>
      <c r="R1573" s="78"/>
      <c r="S1573" s="82"/>
      <c r="T1573" s="78"/>
      <c r="U1573" s="83"/>
    </row>
    <row r="1574" spans="1:21" ht="13.9" customHeight="1">
      <c r="A1574" s="76">
        <v>8291764</v>
      </c>
      <c r="B1574" s="77" t="s">
        <v>2506</v>
      </c>
      <c r="C1574" s="78"/>
      <c r="D1574" s="79"/>
      <c r="E1574" s="78"/>
      <c r="F1574" s="78"/>
      <c r="G1574" s="79"/>
      <c r="H1574" s="79"/>
      <c r="I1574" s="80"/>
      <c r="J1574" s="79"/>
      <c r="K1574" s="77"/>
      <c r="L1574" s="84" t="s">
        <v>101</v>
      </c>
      <c r="M1574" s="77"/>
      <c r="N1574" s="77"/>
      <c r="O1574" s="77"/>
      <c r="P1574" s="77"/>
      <c r="Q1574" s="78"/>
      <c r="R1574" s="78"/>
      <c r="S1574" s="82"/>
      <c r="T1574" s="78"/>
      <c r="U1574" s="83"/>
    </row>
    <row r="1575" spans="1:21" ht="13.9" customHeight="1">
      <c r="A1575" s="76">
        <v>8291772</v>
      </c>
      <c r="B1575" s="77" t="s">
        <v>2507</v>
      </c>
      <c r="C1575" s="78"/>
      <c r="D1575" s="79"/>
      <c r="E1575" s="78"/>
      <c r="F1575" s="78"/>
      <c r="G1575" s="79"/>
      <c r="H1575" s="79"/>
      <c r="I1575" s="80"/>
      <c r="J1575" s="79"/>
      <c r="K1575" s="77"/>
      <c r="L1575" s="84" t="s">
        <v>362</v>
      </c>
      <c r="M1575" s="77"/>
      <c r="N1575" s="77"/>
      <c r="O1575" s="77"/>
      <c r="P1575" s="77"/>
      <c r="Q1575" s="78"/>
      <c r="R1575" s="78"/>
      <c r="S1575" s="82"/>
      <c r="T1575" s="78"/>
      <c r="U1575" s="83"/>
    </row>
    <row r="1576" spans="1:21" ht="13.9" customHeight="1">
      <c r="A1576" s="76">
        <v>8291799</v>
      </c>
      <c r="B1576" s="77" t="s">
        <v>2508</v>
      </c>
      <c r="C1576" s="78"/>
      <c r="D1576" s="79"/>
      <c r="E1576" s="78"/>
      <c r="F1576" s="78"/>
      <c r="G1576" s="79"/>
      <c r="H1576" s="79"/>
      <c r="I1576" s="80"/>
      <c r="J1576" s="79"/>
      <c r="K1576" s="77"/>
      <c r="L1576" s="81" t="s">
        <v>315</v>
      </c>
      <c r="M1576" s="77"/>
      <c r="N1576" s="77"/>
      <c r="O1576" s="77"/>
      <c r="P1576" s="77"/>
      <c r="Q1576" s="78"/>
      <c r="R1576" s="78"/>
      <c r="S1576" s="82"/>
      <c r="T1576" s="78"/>
      <c r="U1576" s="83"/>
    </row>
    <row r="1577" spans="1:21" ht="13.9" customHeight="1">
      <c r="A1577" s="76">
        <v>8291829</v>
      </c>
      <c r="B1577" s="77" t="s">
        <v>2509</v>
      </c>
      <c r="C1577" s="78"/>
      <c r="D1577" s="79"/>
      <c r="E1577" s="78"/>
      <c r="F1577" s="78"/>
      <c r="G1577" s="79"/>
      <c r="H1577" s="79"/>
      <c r="I1577" s="80"/>
      <c r="J1577" s="79"/>
      <c r="K1577" s="77"/>
      <c r="L1577" s="81" t="s">
        <v>362</v>
      </c>
      <c r="M1577" s="77"/>
      <c r="N1577" s="77"/>
      <c r="O1577" s="77"/>
      <c r="P1577" s="77"/>
      <c r="Q1577" s="78"/>
      <c r="R1577" s="78"/>
      <c r="S1577" s="82"/>
      <c r="T1577" s="78"/>
      <c r="U1577" s="83"/>
    </row>
    <row r="1578" spans="1:21" ht="13.9" customHeight="1">
      <c r="A1578" s="76">
        <v>8291845</v>
      </c>
      <c r="B1578" s="77" t="s">
        <v>2510</v>
      </c>
      <c r="C1578" s="78"/>
      <c r="D1578" s="79"/>
      <c r="E1578" s="78"/>
      <c r="F1578" s="78"/>
      <c r="G1578" s="79"/>
      <c r="H1578" s="79"/>
      <c r="I1578" s="80"/>
      <c r="J1578" s="79"/>
      <c r="K1578" s="77"/>
      <c r="L1578" s="84" t="s">
        <v>296</v>
      </c>
      <c r="M1578" s="77"/>
      <c r="N1578" s="77"/>
      <c r="O1578" s="77"/>
      <c r="P1578" s="77"/>
      <c r="Q1578" s="78"/>
      <c r="R1578" s="78"/>
      <c r="S1578" s="82"/>
      <c r="T1578" s="78"/>
      <c r="U1578" s="83"/>
    </row>
    <row r="1579" spans="1:21" ht="13.9" customHeight="1">
      <c r="A1579" s="76">
        <v>8291853</v>
      </c>
      <c r="B1579" s="77" t="s">
        <v>2511</v>
      </c>
      <c r="C1579" s="78"/>
      <c r="D1579" s="79"/>
      <c r="E1579" s="78"/>
      <c r="F1579" s="78"/>
      <c r="G1579" s="79"/>
      <c r="H1579" s="79"/>
      <c r="I1579" s="80"/>
      <c r="J1579" s="79"/>
      <c r="K1579" s="77"/>
      <c r="L1579" s="81" t="s">
        <v>9306</v>
      </c>
      <c r="M1579" s="77"/>
      <c r="N1579" s="77"/>
      <c r="O1579" s="77"/>
      <c r="P1579" s="77"/>
      <c r="Q1579" s="78"/>
      <c r="R1579" s="78"/>
      <c r="S1579" s="82"/>
      <c r="T1579" s="78"/>
      <c r="U1579" s="83"/>
    </row>
    <row r="1580" spans="1:21" ht="13.9" customHeight="1">
      <c r="A1580" s="76">
        <v>8291861</v>
      </c>
      <c r="B1580" s="77" t="s">
        <v>2512</v>
      </c>
      <c r="C1580" s="78"/>
      <c r="D1580" s="79"/>
      <c r="E1580" s="78"/>
      <c r="F1580" s="78"/>
      <c r="G1580" s="79"/>
      <c r="H1580" s="79"/>
      <c r="I1580" s="80"/>
      <c r="J1580" s="79"/>
      <c r="K1580" s="77"/>
      <c r="L1580" s="84" t="s">
        <v>285</v>
      </c>
      <c r="M1580" s="77"/>
      <c r="N1580" s="77"/>
      <c r="O1580" s="77"/>
      <c r="P1580" s="77"/>
      <c r="Q1580" s="78"/>
      <c r="R1580" s="78"/>
      <c r="S1580" s="82"/>
      <c r="T1580" s="78"/>
      <c r="U1580" s="83"/>
    </row>
    <row r="1581" spans="1:21" ht="13.9" customHeight="1">
      <c r="A1581" s="76">
        <v>8291888</v>
      </c>
      <c r="B1581" s="77" t="s">
        <v>2513</v>
      </c>
      <c r="C1581" s="78"/>
      <c r="D1581" s="79"/>
      <c r="E1581" s="78"/>
      <c r="F1581" s="78"/>
      <c r="G1581" s="79"/>
      <c r="H1581" s="79"/>
      <c r="I1581" s="80"/>
      <c r="J1581" s="79"/>
      <c r="K1581" s="77"/>
      <c r="L1581" s="84" t="s">
        <v>207</v>
      </c>
      <c r="M1581" s="77"/>
      <c r="N1581" s="77"/>
      <c r="O1581" s="77"/>
      <c r="P1581" s="77"/>
      <c r="Q1581" s="78"/>
      <c r="R1581" s="78"/>
      <c r="S1581" s="82"/>
      <c r="T1581" s="78"/>
      <c r="U1581" s="83"/>
    </row>
    <row r="1582" spans="1:21" ht="13.9" customHeight="1">
      <c r="A1582" s="76">
        <v>8291896</v>
      </c>
      <c r="B1582" s="85" t="s">
        <v>2514</v>
      </c>
      <c r="C1582" s="78"/>
      <c r="D1582" s="79"/>
      <c r="E1582" s="78"/>
      <c r="F1582" s="78"/>
      <c r="G1582" s="86"/>
      <c r="H1582" s="79"/>
      <c r="I1582" s="79"/>
      <c r="J1582" s="78"/>
      <c r="K1582" s="77"/>
      <c r="L1582" s="84" t="s">
        <v>9360</v>
      </c>
      <c r="M1582" s="77"/>
      <c r="N1582" s="77"/>
      <c r="O1582" s="87"/>
      <c r="P1582" s="78"/>
      <c r="Q1582" s="78"/>
      <c r="R1582" s="78"/>
      <c r="S1582" s="82"/>
      <c r="T1582" s="78"/>
      <c r="U1582" s="83"/>
    </row>
    <row r="1583" spans="1:21" ht="13.9" customHeight="1">
      <c r="A1583" s="76">
        <v>8291918</v>
      </c>
      <c r="B1583" s="85" t="s">
        <v>2515</v>
      </c>
      <c r="C1583" s="78"/>
      <c r="D1583" s="79"/>
      <c r="E1583" s="78"/>
      <c r="F1583" s="78"/>
      <c r="G1583" s="86"/>
      <c r="H1583" s="79"/>
      <c r="I1583" s="79"/>
      <c r="J1583" s="78"/>
      <c r="K1583" s="77"/>
      <c r="L1583" s="84" t="s">
        <v>315</v>
      </c>
      <c r="M1583" s="77"/>
      <c r="N1583" s="77"/>
      <c r="O1583" s="87"/>
      <c r="P1583" s="78"/>
      <c r="Q1583" s="78"/>
      <c r="R1583" s="78"/>
      <c r="S1583" s="82"/>
      <c r="T1583" s="78"/>
      <c r="U1583" s="83"/>
    </row>
    <row r="1584" spans="1:21" ht="13.9" customHeight="1">
      <c r="A1584" s="76">
        <v>8291926</v>
      </c>
      <c r="B1584" s="85" t="s">
        <v>2516</v>
      </c>
      <c r="C1584" s="78"/>
      <c r="D1584" s="79"/>
      <c r="E1584" s="78"/>
      <c r="F1584" s="78"/>
      <c r="G1584" s="86"/>
      <c r="H1584" s="79"/>
      <c r="I1584" s="79"/>
      <c r="J1584" s="78"/>
      <c r="K1584" s="77"/>
      <c r="L1584" s="84" t="s">
        <v>390</v>
      </c>
      <c r="M1584" s="77"/>
      <c r="N1584" s="77"/>
      <c r="O1584" s="87"/>
      <c r="P1584" s="78"/>
      <c r="Q1584" s="78"/>
      <c r="R1584" s="78"/>
      <c r="S1584" s="82"/>
      <c r="T1584" s="78"/>
      <c r="U1584" s="83"/>
    </row>
    <row r="1585" spans="1:21" ht="13.9" customHeight="1">
      <c r="A1585" s="76">
        <v>8291934</v>
      </c>
      <c r="B1585" s="77" t="s">
        <v>2517</v>
      </c>
      <c r="C1585" s="78"/>
      <c r="D1585" s="79"/>
      <c r="E1585" s="78"/>
      <c r="F1585" s="78"/>
      <c r="G1585" s="79"/>
      <c r="H1585" s="79"/>
      <c r="I1585" s="80"/>
      <c r="J1585" s="79"/>
      <c r="K1585" s="77"/>
      <c r="L1585" s="84" t="s">
        <v>229</v>
      </c>
      <c r="M1585" s="77"/>
      <c r="N1585" s="77"/>
      <c r="O1585" s="77"/>
      <c r="P1585" s="77"/>
      <c r="Q1585" s="78"/>
      <c r="R1585" s="78"/>
      <c r="S1585" s="82"/>
      <c r="T1585" s="78"/>
      <c r="U1585" s="83"/>
    </row>
    <row r="1586" spans="1:21" ht="13.9" customHeight="1">
      <c r="A1586" s="76">
        <v>8291969</v>
      </c>
      <c r="B1586" s="77" t="s">
        <v>2518</v>
      </c>
      <c r="C1586" s="78"/>
      <c r="D1586" s="79"/>
      <c r="E1586" s="78"/>
      <c r="F1586" s="78"/>
      <c r="G1586" s="79"/>
      <c r="H1586" s="79"/>
      <c r="I1586" s="80"/>
      <c r="J1586" s="79"/>
      <c r="K1586" s="77"/>
      <c r="L1586" s="84" t="s">
        <v>362</v>
      </c>
      <c r="M1586" s="77"/>
      <c r="N1586" s="77"/>
      <c r="O1586" s="77"/>
      <c r="P1586" s="77"/>
      <c r="Q1586" s="78"/>
      <c r="R1586" s="78"/>
      <c r="S1586" s="82"/>
      <c r="T1586" s="78"/>
      <c r="U1586" s="83"/>
    </row>
    <row r="1587" spans="1:21" ht="13.9" customHeight="1">
      <c r="A1587" s="76">
        <v>8292078</v>
      </c>
      <c r="B1587" s="77" t="s">
        <v>2519</v>
      </c>
      <c r="C1587" s="78"/>
      <c r="D1587" s="79"/>
      <c r="E1587" s="78"/>
      <c r="F1587" s="78"/>
      <c r="G1587" s="79"/>
      <c r="H1587" s="79"/>
      <c r="I1587" s="80"/>
      <c r="J1587" s="79"/>
      <c r="K1587" s="77"/>
      <c r="L1587" s="84" t="s">
        <v>287</v>
      </c>
      <c r="M1587" s="77"/>
      <c r="N1587" s="77"/>
      <c r="O1587" s="77"/>
      <c r="P1587" s="77"/>
      <c r="Q1587" s="78"/>
      <c r="R1587" s="78"/>
      <c r="S1587" s="82"/>
      <c r="T1587" s="78"/>
      <c r="U1587" s="83"/>
    </row>
    <row r="1588" spans="1:21" ht="13.9" customHeight="1">
      <c r="A1588" s="76">
        <v>8292094</v>
      </c>
      <c r="B1588" s="77" t="s">
        <v>2520</v>
      </c>
      <c r="C1588" s="78"/>
      <c r="D1588" s="79"/>
      <c r="E1588" s="78"/>
      <c r="F1588" s="78"/>
      <c r="G1588" s="79"/>
      <c r="H1588" s="79"/>
      <c r="I1588" s="80"/>
      <c r="J1588" s="79"/>
      <c r="K1588" s="77"/>
      <c r="L1588" s="84" t="s">
        <v>229</v>
      </c>
      <c r="M1588" s="77"/>
      <c r="N1588" s="77"/>
      <c r="O1588" s="77"/>
      <c r="P1588" s="77"/>
      <c r="Q1588" s="78"/>
      <c r="R1588" s="78"/>
      <c r="S1588" s="82"/>
      <c r="T1588" s="78"/>
      <c r="U1588" s="83"/>
    </row>
    <row r="1589" spans="1:21" ht="13.9" customHeight="1">
      <c r="A1589" s="76">
        <v>8292108</v>
      </c>
      <c r="B1589" s="77" t="s">
        <v>2521</v>
      </c>
      <c r="C1589" s="78"/>
      <c r="D1589" s="79"/>
      <c r="E1589" s="78"/>
      <c r="F1589" s="78"/>
      <c r="G1589" s="79"/>
      <c r="H1589" s="79"/>
      <c r="I1589" s="80"/>
      <c r="J1589" s="79"/>
      <c r="K1589" s="77"/>
      <c r="L1589" s="84" t="s">
        <v>362</v>
      </c>
      <c r="M1589" s="77"/>
      <c r="N1589" s="77"/>
      <c r="O1589" s="77"/>
      <c r="P1589" s="77"/>
      <c r="Q1589" s="78"/>
      <c r="R1589" s="78"/>
      <c r="S1589" s="82"/>
      <c r="T1589" s="78"/>
      <c r="U1589" s="83"/>
    </row>
    <row r="1590" spans="1:21" ht="13.9" customHeight="1">
      <c r="A1590" s="76">
        <v>8292116</v>
      </c>
      <c r="B1590" s="77" t="s">
        <v>2522</v>
      </c>
      <c r="C1590" s="78"/>
      <c r="D1590" s="79"/>
      <c r="E1590" s="78"/>
      <c r="F1590" s="78"/>
      <c r="G1590" s="79"/>
      <c r="H1590" s="79"/>
      <c r="I1590" s="80"/>
      <c r="J1590" s="79"/>
      <c r="K1590" s="77"/>
      <c r="L1590" s="84" t="s">
        <v>9263</v>
      </c>
      <c r="M1590" s="77"/>
      <c r="N1590" s="77"/>
      <c r="O1590" s="77"/>
      <c r="P1590" s="77"/>
      <c r="Q1590" s="78"/>
      <c r="R1590" s="78"/>
      <c r="S1590" s="82"/>
      <c r="T1590" s="78"/>
      <c r="U1590" s="83"/>
    </row>
    <row r="1591" spans="1:21" ht="13.9" customHeight="1">
      <c r="A1591" s="76">
        <v>8292132</v>
      </c>
      <c r="B1591" s="77" t="s">
        <v>2523</v>
      </c>
      <c r="C1591" s="78"/>
      <c r="D1591" s="79"/>
      <c r="E1591" s="78"/>
      <c r="F1591" s="78"/>
      <c r="G1591" s="79"/>
      <c r="H1591" s="79"/>
      <c r="I1591" s="80"/>
      <c r="J1591" s="79"/>
      <c r="K1591" s="77"/>
      <c r="L1591" s="84" t="s">
        <v>315</v>
      </c>
      <c r="M1591" s="77"/>
      <c r="N1591" s="77"/>
      <c r="O1591" s="77"/>
      <c r="P1591" s="77"/>
      <c r="Q1591" s="78"/>
      <c r="R1591" s="78"/>
      <c r="S1591" s="82"/>
      <c r="T1591" s="78"/>
      <c r="U1591" s="83"/>
    </row>
    <row r="1592" spans="1:21" ht="13.9" customHeight="1">
      <c r="A1592" s="76">
        <v>8292159</v>
      </c>
      <c r="B1592" s="77" t="s">
        <v>2524</v>
      </c>
      <c r="C1592" s="78"/>
      <c r="D1592" s="79"/>
      <c r="E1592" s="78"/>
      <c r="F1592" s="78"/>
      <c r="G1592" s="79"/>
      <c r="H1592" s="79"/>
      <c r="I1592" s="80"/>
      <c r="J1592" s="79"/>
      <c r="K1592" s="77"/>
      <c r="L1592" s="81" t="s">
        <v>270</v>
      </c>
      <c r="M1592" s="77"/>
      <c r="N1592" s="77"/>
      <c r="O1592" s="77"/>
      <c r="P1592" s="77"/>
      <c r="Q1592" s="78"/>
      <c r="R1592" s="78"/>
      <c r="S1592" s="82"/>
      <c r="T1592" s="78"/>
      <c r="U1592" s="83"/>
    </row>
    <row r="1593" spans="1:21" ht="13.9" customHeight="1">
      <c r="A1593" s="76">
        <v>8292175</v>
      </c>
      <c r="B1593" s="77" t="s">
        <v>2525</v>
      </c>
      <c r="C1593" s="78"/>
      <c r="D1593" s="79"/>
      <c r="E1593" s="78"/>
      <c r="F1593" s="78"/>
      <c r="G1593" s="79"/>
      <c r="H1593" s="79"/>
      <c r="I1593" s="80"/>
      <c r="J1593" s="79"/>
      <c r="K1593" s="77"/>
      <c r="L1593" s="84" t="s">
        <v>9302</v>
      </c>
      <c r="M1593" s="77"/>
      <c r="N1593" s="77"/>
      <c r="O1593" s="77"/>
      <c r="P1593" s="77"/>
      <c r="Q1593" s="78"/>
      <c r="R1593" s="78"/>
      <c r="S1593" s="82"/>
      <c r="T1593" s="78"/>
      <c r="U1593" s="83"/>
    </row>
    <row r="1594" spans="1:21" ht="13.9" customHeight="1">
      <c r="A1594" s="76">
        <v>8292205</v>
      </c>
      <c r="B1594" s="77" t="s">
        <v>2526</v>
      </c>
      <c r="C1594" s="78"/>
      <c r="D1594" s="79"/>
      <c r="E1594" s="78"/>
      <c r="F1594" s="78"/>
      <c r="G1594" s="79"/>
      <c r="H1594" s="79"/>
      <c r="I1594" s="80"/>
      <c r="J1594" s="79"/>
      <c r="K1594" s="77"/>
      <c r="L1594" s="84" t="s">
        <v>285</v>
      </c>
      <c r="M1594" s="77"/>
      <c r="N1594" s="77"/>
      <c r="O1594" s="77"/>
      <c r="P1594" s="77"/>
      <c r="Q1594" s="78"/>
      <c r="R1594" s="78"/>
      <c r="S1594" s="82"/>
      <c r="T1594" s="78"/>
      <c r="U1594" s="83"/>
    </row>
    <row r="1595" spans="1:21" ht="13.9" customHeight="1">
      <c r="A1595" s="76">
        <v>8292213</v>
      </c>
      <c r="B1595" s="77" t="s">
        <v>2527</v>
      </c>
      <c r="C1595" s="78"/>
      <c r="D1595" s="79"/>
      <c r="E1595" s="78"/>
      <c r="F1595" s="78"/>
      <c r="G1595" s="79"/>
      <c r="H1595" s="79"/>
      <c r="I1595" s="80"/>
      <c r="J1595" s="79"/>
      <c r="K1595" s="77"/>
      <c r="L1595" s="84" t="s">
        <v>287</v>
      </c>
      <c r="M1595" s="77"/>
      <c r="N1595" s="77"/>
      <c r="O1595" s="77"/>
      <c r="P1595" s="77"/>
      <c r="Q1595" s="78"/>
      <c r="R1595" s="78"/>
      <c r="S1595" s="82"/>
      <c r="T1595" s="78"/>
      <c r="U1595" s="83"/>
    </row>
    <row r="1596" spans="1:21" ht="13.9" customHeight="1">
      <c r="A1596" s="76">
        <v>8292248</v>
      </c>
      <c r="B1596" s="88" t="s">
        <v>2528</v>
      </c>
      <c r="C1596" s="78"/>
      <c r="D1596" s="79"/>
      <c r="E1596" s="78"/>
      <c r="F1596" s="78"/>
      <c r="G1596" s="86"/>
      <c r="H1596" s="79"/>
      <c r="I1596" s="79"/>
      <c r="J1596" s="78"/>
      <c r="K1596" s="77"/>
      <c r="L1596" s="84" t="s">
        <v>274</v>
      </c>
      <c r="M1596" s="77"/>
      <c r="N1596" s="77"/>
      <c r="O1596" s="87"/>
      <c r="P1596" s="78"/>
      <c r="Q1596" s="78"/>
      <c r="R1596" s="78"/>
      <c r="S1596" s="82"/>
      <c r="T1596" s="78"/>
      <c r="U1596" s="83"/>
    </row>
    <row r="1597" spans="1:21" ht="13.9" customHeight="1">
      <c r="A1597" s="76">
        <v>8292272</v>
      </c>
      <c r="B1597" s="77" t="s">
        <v>2529</v>
      </c>
      <c r="C1597" s="78"/>
      <c r="D1597" s="79"/>
      <c r="E1597" s="78"/>
      <c r="F1597" s="78"/>
      <c r="G1597" s="79"/>
      <c r="H1597" s="79"/>
      <c r="I1597" s="80"/>
      <c r="J1597" s="79"/>
      <c r="K1597" s="77"/>
      <c r="L1597" s="84" t="s">
        <v>211</v>
      </c>
      <c r="M1597" s="77"/>
      <c r="N1597" s="77"/>
      <c r="O1597" s="77"/>
      <c r="P1597" s="77"/>
      <c r="Q1597" s="78"/>
      <c r="R1597" s="78"/>
      <c r="S1597" s="82"/>
      <c r="T1597" s="78"/>
      <c r="U1597" s="83"/>
    </row>
    <row r="1598" spans="1:21" ht="13.9" customHeight="1">
      <c r="A1598" s="76">
        <v>8292299</v>
      </c>
      <c r="B1598" s="77" t="s">
        <v>2530</v>
      </c>
      <c r="C1598" s="78"/>
      <c r="D1598" s="79"/>
      <c r="E1598" s="78"/>
      <c r="F1598" s="78"/>
      <c r="G1598" s="79"/>
      <c r="H1598" s="79"/>
      <c r="I1598" s="80"/>
      <c r="J1598" s="79"/>
      <c r="K1598" s="77"/>
      <c r="L1598" s="81" t="s">
        <v>315</v>
      </c>
      <c r="M1598" s="77"/>
      <c r="N1598" s="77"/>
      <c r="O1598" s="77"/>
      <c r="P1598" s="77"/>
      <c r="Q1598" s="78"/>
      <c r="R1598" s="78"/>
      <c r="S1598" s="82"/>
      <c r="T1598" s="78"/>
      <c r="U1598" s="83"/>
    </row>
    <row r="1599" spans="1:21" ht="13.9" customHeight="1">
      <c r="A1599" s="76">
        <v>8292302</v>
      </c>
      <c r="B1599" s="85" t="s">
        <v>2531</v>
      </c>
      <c r="C1599" s="78"/>
      <c r="D1599" s="79"/>
      <c r="E1599" s="78"/>
      <c r="F1599" s="78"/>
      <c r="G1599" s="86"/>
      <c r="H1599" s="79"/>
      <c r="I1599" s="79"/>
      <c r="J1599" s="78"/>
      <c r="K1599" s="77"/>
      <c r="L1599" s="84" t="s">
        <v>362</v>
      </c>
      <c r="M1599" s="77"/>
      <c r="N1599" s="77"/>
      <c r="O1599" s="87"/>
      <c r="P1599" s="78"/>
      <c r="Q1599" s="78"/>
      <c r="R1599" s="78"/>
      <c r="S1599" s="82"/>
      <c r="T1599" s="78"/>
      <c r="U1599" s="83"/>
    </row>
    <row r="1600" spans="1:21" ht="13.9" customHeight="1">
      <c r="A1600" s="76">
        <v>8292329</v>
      </c>
      <c r="B1600" s="77" t="s">
        <v>2532</v>
      </c>
      <c r="C1600" s="78"/>
      <c r="D1600" s="79"/>
      <c r="E1600" s="78"/>
      <c r="F1600" s="78"/>
      <c r="G1600" s="79"/>
      <c r="H1600" s="79"/>
      <c r="I1600" s="80"/>
      <c r="J1600" s="79"/>
      <c r="K1600" s="77"/>
      <c r="L1600" s="84" t="s">
        <v>311</v>
      </c>
      <c r="M1600" s="77"/>
      <c r="N1600" s="77"/>
      <c r="O1600" s="77"/>
      <c r="P1600" s="77"/>
      <c r="Q1600" s="78"/>
      <c r="R1600" s="78"/>
      <c r="S1600" s="82"/>
      <c r="T1600" s="78"/>
      <c r="U1600" s="83"/>
    </row>
    <row r="1601" spans="1:21" ht="13.9" customHeight="1">
      <c r="A1601" s="76">
        <v>8292337</v>
      </c>
      <c r="B1601" s="77" t="s">
        <v>2533</v>
      </c>
      <c r="C1601" s="78"/>
      <c r="D1601" s="79"/>
      <c r="E1601" s="78"/>
      <c r="F1601" s="78"/>
      <c r="G1601" s="79"/>
      <c r="H1601" s="79"/>
      <c r="I1601" s="80"/>
      <c r="J1601" s="79"/>
      <c r="K1601" s="77"/>
      <c r="L1601" s="81" t="s">
        <v>9376</v>
      </c>
      <c r="M1601" s="77"/>
      <c r="N1601" s="77"/>
      <c r="O1601" s="77"/>
      <c r="P1601" s="77"/>
      <c r="Q1601" s="78"/>
      <c r="R1601" s="78"/>
      <c r="S1601" s="82"/>
      <c r="T1601" s="78"/>
      <c r="U1601" s="83"/>
    </row>
    <row r="1602" spans="1:21" ht="13.9" customHeight="1">
      <c r="A1602" s="76">
        <v>8292353</v>
      </c>
      <c r="B1602" s="77" t="s">
        <v>2534</v>
      </c>
      <c r="C1602" s="78"/>
      <c r="D1602" s="79"/>
      <c r="E1602" s="78"/>
      <c r="F1602" s="78"/>
      <c r="G1602" s="79"/>
      <c r="H1602" s="79"/>
      <c r="I1602" s="80"/>
      <c r="J1602" s="79"/>
      <c r="K1602" s="77"/>
      <c r="L1602" s="81" t="s">
        <v>287</v>
      </c>
      <c r="M1602" s="77"/>
      <c r="N1602" s="77"/>
      <c r="O1602" s="77"/>
      <c r="P1602" s="77"/>
      <c r="Q1602" s="78"/>
      <c r="R1602" s="78"/>
      <c r="S1602" s="82"/>
      <c r="T1602" s="78"/>
      <c r="U1602" s="83"/>
    </row>
    <row r="1603" spans="1:21" ht="13.9" customHeight="1">
      <c r="A1603" s="76">
        <v>8292361</v>
      </c>
      <c r="B1603" s="77" t="s">
        <v>2535</v>
      </c>
      <c r="C1603" s="78"/>
      <c r="D1603" s="79"/>
      <c r="E1603" s="78"/>
      <c r="F1603" s="78"/>
      <c r="G1603" s="79"/>
      <c r="H1603" s="79"/>
      <c r="I1603" s="80"/>
      <c r="J1603" s="79"/>
      <c r="K1603" s="77"/>
      <c r="L1603" s="84" t="s">
        <v>346</v>
      </c>
      <c r="M1603" s="77"/>
      <c r="N1603" s="77"/>
      <c r="O1603" s="77"/>
      <c r="P1603" s="77"/>
      <c r="Q1603" s="78"/>
      <c r="R1603" s="78"/>
      <c r="S1603" s="82"/>
      <c r="T1603" s="78"/>
      <c r="U1603" s="83"/>
    </row>
    <row r="1604" spans="1:21" ht="13.9" customHeight="1">
      <c r="A1604" s="76">
        <v>8292388</v>
      </c>
      <c r="B1604" s="77" t="s">
        <v>2536</v>
      </c>
      <c r="C1604" s="78"/>
      <c r="D1604" s="79"/>
      <c r="E1604" s="78"/>
      <c r="F1604" s="78"/>
      <c r="G1604" s="79"/>
      <c r="H1604" s="79"/>
      <c r="I1604" s="80"/>
      <c r="J1604" s="79"/>
      <c r="K1604" s="77"/>
      <c r="L1604" s="84" t="s">
        <v>388</v>
      </c>
      <c r="M1604" s="77"/>
      <c r="N1604" s="77"/>
      <c r="O1604" s="77"/>
      <c r="P1604" s="77"/>
      <c r="Q1604" s="78"/>
      <c r="R1604" s="78"/>
      <c r="S1604" s="82"/>
      <c r="T1604" s="78"/>
      <c r="U1604" s="83"/>
    </row>
    <row r="1605" spans="1:21" ht="13.9" customHeight="1">
      <c r="A1605" s="76">
        <v>8292396</v>
      </c>
      <c r="B1605" s="77" t="s">
        <v>2537</v>
      </c>
      <c r="C1605" s="78"/>
      <c r="D1605" s="79"/>
      <c r="E1605" s="78"/>
      <c r="F1605" s="78"/>
      <c r="G1605" s="79"/>
      <c r="H1605" s="79"/>
      <c r="I1605" s="80"/>
      <c r="J1605" s="79"/>
      <c r="K1605" s="77"/>
      <c r="L1605" s="84" t="s">
        <v>315</v>
      </c>
      <c r="M1605" s="77"/>
      <c r="N1605" s="77"/>
      <c r="O1605" s="77"/>
      <c r="P1605" s="77"/>
      <c r="Q1605" s="78"/>
      <c r="R1605" s="78"/>
      <c r="S1605" s="82"/>
      <c r="T1605" s="78"/>
      <c r="U1605" s="83"/>
    </row>
    <row r="1606" spans="1:21" ht="13.9" customHeight="1">
      <c r="A1606" s="76">
        <v>8292426</v>
      </c>
      <c r="B1606" s="85" t="s">
        <v>2538</v>
      </c>
      <c r="C1606" s="78"/>
      <c r="D1606" s="79"/>
      <c r="E1606" s="78"/>
      <c r="F1606" s="78"/>
      <c r="G1606" s="86"/>
      <c r="H1606" s="79"/>
      <c r="I1606" s="79"/>
      <c r="J1606" s="78"/>
      <c r="K1606" s="77"/>
      <c r="L1606" s="84" t="s">
        <v>9377</v>
      </c>
      <c r="M1606" s="77"/>
      <c r="N1606" s="77"/>
      <c r="O1606" s="87"/>
      <c r="P1606" s="78"/>
      <c r="Q1606" s="78"/>
      <c r="R1606" s="78"/>
      <c r="S1606" s="82"/>
      <c r="T1606" s="78"/>
      <c r="U1606" s="83"/>
    </row>
    <row r="1607" spans="1:21" ht="13.9" customHeight="1">
      <c r="A1607" s="76">
        <v>8292442</v>
      </c>
      <c r="B1607" s="77" t="s">
        <v>2539</v>
      </c>
      <c r="C1607" s="78"/>
      <c r="D1607" s="79"/>
      <c r="E1607" s="78"/>
      <c r="F1607" s="78"/>
      <c r="G1607" s="79"/>
      <c r="H1607" s="79"/>
      <c r="I1607" s="80"/>
      <c r="J1607" s="79"/>
      <c r="K1607" s="77"/>
      <c r="L1607" s="84" t="s">
        <v>93</v>
      </c>
      <c r="M1607" s="77"/>
      <c r="N1607" s="77"/>
      <c r="O1607" s="77"/>
      <c r="P1607" s="77"/>
      <c r="Q1607" s="78"/>
      <c r="R1607" s="78"/>
      <c r="S1607" s="82"/>
      <c r="T1607" s="78"/>
      <c r="U1607" s="83"/>
    </row>
    <row r="1608" spans="1:21" ht="13.9" customHeight="1">
      <c r="A1608" s="76">
        <v>8292469</v>
      </c>
      <c r="B1608" s="77" t="s">
        <v>2540</v>
      </c>
      <c r="C1608" s="78"/>
      <c r="D1608" s="79"/>
      <c r="E1608" s="78"/>
      <c r="F1608" s="78"/>
      <c r="G1608" s="79"/>
      <c r="H1608" s="79"/>
      <c r="I1608" s="80"/>
      <c r="J1608" s="79"/>
      <c r="K1608" s="77"/>
      <c r="L1608" s="84" t="s">
        <v>315</v>
      </c>
      <c r="M1608" s="77"/>
      <c r="N1608" s="77"/>
      <c r="O1608" s="77"/>
      <c r="P1608" s="77"/>
      <c r="Q1608" s="78"/>
      <c r="R1608" s="78"/>
      <c r="S1608" s="82"/>
      <c r="T1608" s="78"/>
      <c r="U1608" s="83"/>
    </row>
    <row r="1609" spans="1:21" ht="13.9" customHeight="1">
      <c r="A1609" s="76">
        <v>8292493</v>
      </c>
      <c r="B1609" s="77" t="s">
        <v>2541</v>
      </c>
      <c r="C1609" s="78"/>
      <c r="D1609" s="79"/>
      <c r="E1609" s="78"/>
      <c r="F1609" s="78"/>
      <c r="G1609" s="79"/>
      <c r="H1609" s="79"/>
      <c r="I1609" s="80"/>
      <c r="J1609" s="79"/>
      <c r="K1609" s="77"/>
      <c r="L1609" s="84" t="s">
        <v>9365</v>
      </c>
      <c r="M1609" s="77"/>
      <c r="N1609" s="77"/>
      <c r="O1609" s="77"/>
      <c r="P1609" s="77"/>
      <c r="Q1609" s="78"/>
      <c r="R1609" s="78"/>
      <c r="S1609" s="82"/>
      <c r="T1609" s="78"/>
      <c r="U1609" s="83"/>
    </row>
    <row r="1610" spans="1:21" ht="13.9" customHeight="1">
      <c r="A1610" s="76">
        <v>8292507</v>
      </c>
      <c r="B1610" s="77" t="s">
        <v>2542</v>
      </c>
      <c r="C1610" s="78"/>
      <c r="D1610" s="79"/>
      <c r="E1610" s="78"/>
      <c r="F1610" s="78"/>
      <c r="G1610" s="79"/>
      <c r="H1610" s="79"/>
      <c r="I1610" s="80"/>
      <c r="J1610" s="79"/>
      <c r="K1610" s="77"/>
      <c r="L1610" s="84" t="s">
        <v>9245</v>
      </c>
      <c r="M1610" s="77"/>
      <c r="N1610" s="77"/>
      <c r="O1610" s="77"/>
      <c r="P1610" s="77"/>
      <c r="Q1610" s="78"/>
      <c r="R1610" s="78"/>
      <c r="S1610" s="82"/>
      <c r="T1610" s="78"/>
      <c r="U1610" s="83"/>
    </row>
    <row r="1611" spans="1:21" ht="13.9" customHeight="1">
      <c r="A1611" s="76">
        <v>8292566</v>
      </c>
      <c r="B1611" s="85" t="s">
        <v>2543</v>
      </c>
      <c r="C1611" s="78"/>
      <c r="D1611" s="79"/>
      <c r="E1611" s="78"/>
      <c r="F1611" s="78"/>
      <c r="G1611" s="86"/>
      <c r="H1611" s="79"/>
      <c r="I1611" s="79"/>
      <c r="J1611" s="78"/>
      <c r="K1611" s="77"/>
      <c r="L1611" s="84" t="s">
        <v>287</v>
      </c>
      <c r="M1611" s="77"/>
      <c r="N1611" s="77"/>
      <c r="O1611" s="87"/>
      <c r="P1611" s="78"/>
      <c r="Q1611" s="78"/>
      <c r="R1611" s="78"/>
      <c r="S1611" s="82"/>
      <c r="T1611" s="78"/>
      <c r="U1611" s="83"/>
    </row>
    <row r="1612" spans="1:21" ht="13.9" customHeight="1">
      <c r="A1612" s="76">
        <v>8292574</v>
      </c>
      <c r="B1612" s="85" t="s">
        <v>2544</v>
      </c>
      <c r="C1612" s="78"/>
      <c r="D1612" s="79"/>
      <c r="E1612" s="78"/>
      <c r="F1612" s="78"/>
      <c r="G1612" s="86"/>
      <c r="H1612" s="79"/>
      <c r="I1612" s="79"/>
      <c r="J1612" s="78"/>
      <c r="K1612" s="77"/>
      <c r="L1612" s="84" t="s">
        <v>296</v>
      </c>
      <c r="M1612" s="77"/>
      <c r="N1612" s="77"/>
      <c r="O1612" s="87"/>
      <c r="P1612" s="78"/>
      <c r="Q1612" s="78"/>
      <c r="R1612" s="78"/>
      <c r="S1612" s="82"/>
      <c r="T1612" s="78"/>
      <c r="U1612" s="83"/>
    </row>
    <row r="1613" spans="1:21" ht="13.9" customHeight="1">
      <c r="A1613" s="76">
        <v>8292582</v>
      </c>
      <c r="B1613" s="77" t="s">
        <v>2545</v>
      </c>
      <c r="C1613" s="78"/>
      <c r="D1613" s="79"/>
      <c r="E1613" s="78"/>
      <c r="F1613" s="78"/>
      <c r="G1613" s="79"/>
      <c r="H1613" s="79"/>
      <c r="I1613" s="80"/>
      <c r="J1613" s="79"/>
      <c r="K1613" s="77"/>
      <c r="L1613" s="84" t="s">
        <v>100</v>
      </c>
      <c r="M1613" s="77"/>
      <c r="N1613" s="77"/>
      <c r="O1613" s="77"/>
      <c r="P1613" s="77"/>
      <c r="Q1613" s="78"/>
      <c r="R1613" s="78"/>
      <c r="S1613" s="82"/>
      <c r="T1613" s="78"/>
      <c r="U1613" s="83"/>
    </row>
    <row r="1614" spans="1:21" ht="13.9" customHeight="1">
      <c r="A1614" s="76">
        <v>8292612</v>
      </c>
      <c r="B1614" s="77" t="s">
        <v>2546</v>
      </c>
      <c r="C1614" s="78"/>
      <c r="D1614" s="79"/>
      <c r="E1614" s="78"/>
      <c r="F1614" s="78"/>
      <c r="G1614" s="79"/>
      <c r="H1614" s="79"/>
      <c r="I1614" s="80"/>
      <c r="J1614" s="79"/>
      <c r="K1614" s="77"/>
      <c r="L1614" s="84" t="s">
        <v>93</v>
      </c>
      <c r="M1614" s="77"/>
      <c r="N1614" s="77"/>
      <c r="O1614" s="77"/>
      <c r="P1614" s="77"/>
      <c r="Q1614" s="78"/>
      <c r="R1614" s="78"/>
      <c r="S1614" s="82"/>
      <c r="T1614" s="78"/>
      <c r="U1614" s="83"/>
    </row>
    <row r="1615" spans="1:21" ht="13.9" customHeight="1">
      <c r="A1615" s="76">
        <v>8292639</v>
      </c>
      <c r="B1615" s="77" t="s">
        <v>2547</v>
      </c>
      <c r="C1615" s="78"/>
      <c r="D1615" s="79"/>
      <c r="E1615" s="78"/>
      <c r="F1615" s="78"/>
      <c r="G1615" s="79"/>
      <c r="H1615" s="79"/>
      <c r="I1615" s="80"/>
      <c r="J1615" s="79"/>
      <c r="K1615" s="77"/>
      <c r="L1615" s="81" t="s">
        <v>388</v>
      </c>
      <c r="M1615" s="77"/>
      <c r="N1615" s="77"/>
      <c r="O1615" s="77"/>
      <c r="P1615" s="77"/>
      <c r="Q1615" s="78"/>
      <c r="R1615" s="78"/>
      <c r="S1615" s="82"/>
      <c r="T1615" s="78"/>
      <c r="U1615" s="83"/>
    </row>
    <row r="1616" spans="1:21" ht="13.9" customHeight="1">
      <c r="A1616" s="76">
        <v>8292663</v>
      </c>
      <c r="B1616" s="77" t="s">
        <v>2548</v>
      </c>
      <c r="C1616" s="78"/>
      <c r="D1616" s="79"/>
      <c r="E1616" s="78"/>
      <c r="F1616" s="78"/>
      <c r="G1616" s="79"/>
      <c r="H1616" s="79"/>
      <c r="I1616" s="80"/>
      <c r="J1616" s="79"/>
      <c r="K1616" s="77"/>
      <c r="L1616" s="84" t="s">
        <v>315</v>
      </c>
      <c r="M1616" s="77"/>
      <c r="N1616" s="77"/>
      <c r="O1616" s="77"/>
      <c r="P1616" s="77"/>
      <c r="Q1616" s="78"/>
      <c r="R1616" s="78"/>
      <c r="S1616" s="82"/>
      <c r="T1616" s="78"/>
      <c r="U1616" s="83"/>
    </row>
    <row r="1617" spans="1:21" ht="13.9" customHeight="1">
      <c r="A1617" s="76">
        <v>8292698</v>
      </c>
      <c r="B1617" s="77" t="s">
        <v>2549</v>
      </c>
      <c r="C1617" s="78"/>
      <c r="D1617" s="79"/>
      <c r="E1617" s="78"/>
      <c r="F1617" s="78"/>
      <c r="G1617" s="79"/>
      <c r="H1617" s="79"/>
      <c r="I1617" s="80"/>
      <c r="J1617" s="79"/>
      <c r="K1617" s="77"/>
      <c r="L1617" s="81" t="s">
        <v>33</v>
      </c>
      <c r="M1617" s="77"/>
      <c r="N1617" s="77"/>
      <c r="O1617" s="77"/>
      <c r="P1617" s="77"/>
      <c r="Q1617" s="78"/>
      <c r="R1617" s="78"/>
      <c r="S1617" s="82"/>
      <c r="T1617" s="78"/>
      <c r="U1617" s="83"/>
    </row>
    <row r="1618" spans="1:21" ht="13.9" customHeight="1">
      <c r="A1618" s="76">
        <v>8292728</v>
      </c>
      <c r="B1618" s="77" t="s">
        <v>2550</v>
      </c>
      <c r="C1618" s="78"/>
      <c r="D1618" s="79"/>
      <c r="E1618" s="78"/>
      <c r="F1618" s="78"/>
      <c r="G1618" s="79"/>
      <c r="H1618" s="79"/>
      <c r="I1618" s="80"/>
      <c r="J1618" s="79"/>
      <c r="K1618" s="77"/>
      <c r="L1618" s="84" t="s">
        <v>100</v>
      </c>
      <c r="M1618" s="77"/>
      <c r="N1618" s="77"/>
      <c r="O1618" s="77"/>
      <c r="P1618" s="77"/>
      <c r="Q1618" s="78"/>
      <c r="R1618" s="78"/>
      <c r="S1618" s="82"/>
      <c r="T1618" s="78"/>
      <c r="U1618" s="83"/>
    </row>
    <row r="1619" spans="1:21" ht="13.9" customHeight="1">
      <c r="A1619" s="76">
        <v>8292744</v>
      </c>
      <c r="B1619" s="85" t="s">
        <v>2551</v>
      </c>
      <c r="C1619" s="78"/>
      <c r="D1619" s="79"/>
      <c r="E1619" s="78"/>
      <c r="F1619" s="78"/>
      <c r="G1619" s="86"/>
      <c r="H1619" s="79"/>
      <c r="I1619" s="79"/>
      <c r="J1619" s="78"/>
      <c r="K1619" s="77"/>
      <c r="L1619" s="84" t="s">
        <v>214</v>
      </c>
      <c r="M1619" s="77"/>
      <c r="N1619" s="77"/>
      <c r="O1619" s="87"/>
      <c r="P1619" s="78"/>
      <c r="Q1619" s="78"/>
      <c r="R1619" s="78"/>
      <c r="S1619" s="82"/>
      <c r="T1619" s="78"/>
      <c r="U1619" s="83"/>
    </row>
    <row r="1620" spans="1:21" ht="13.9" customHeight="1">
      <c r="A1620" s="76">
        <v>8292752</v>
      </c>
      <c r="B1620" s="85" t="s">
        <v>2552</v>
      </c>
      <c r="C1620" s="78"/>
      <c r="D1620" s="79"/>
      <c r="E1620" s="78"/>
      <c r="F1620" s="78"/>
      <c r="G1620" s="86"/>
      <c r="H1620" s="79"/>
      <c r="I1620" s="79"/>
      <c r="J1620" s="78"/>
      <c r="K1620" s="77"/>
      <c r="L1620" s="84" t="s">
        <v>362</v>
      </c>
      <c r="M1620" s="77"/>
      <c r="N1620" s="77"/>
      <c r="O1620" s="87"/>
      <c r="P1620" s="78"/>
      <c r="Q1620" s="78"/>
      <c r="R1620" s="78"/>
      <c r="S1620" s="82"/>
      <c r="T1620" s="78"/>
      <c r="U1620" s="83"/>
    </row>
    <row r="1621" spans="1:21" ht="13.9" customHeight="1">
      <c r="A1621" s="76">
        <v>8292779</v>
      </c>
      <c r="B1621" s="77" t="s">
        <v>2553</v>
      </c>
      <c r="C1621" s="78"/>
      <c r="D1621" s="79"/>
      <c r="E1621" s="78"/>
      <c r="F1621" s="78"/>
      <c r="G1621" s="79"/>
      <c r="H1621" s="79"/>
      <c r="I1621" s="80"/>
      <c r="J1621" s="79"/>
      <c r="K1621" s="77"/>
      <c r="L1621" s="81" t="s">
        <v>9274</v>
      </c>
      <c r="M1621" s="77"/>
      <c r="N1621" s="77"/>
      <c r="O1621" s="77"/>
      <c r="P1621" s="77"/>
      <c r="Q1621" s="78"/>
      <c r="R1621" s="78"/>
      <c r="S1621" s="82"/>
      <c r="T1621" s="78"/>
      <c r="U1621" s="83"/>
    </row>
    <row r="1622" spans="1:21" ht="13.9" customHeight="1">
      <c r="A1622" s="76">
        <v>8292809</v>
      </c>
      <c r="B1622" s="77" t="s">
        <v>2554</v>
      </c>
      <c r="C1622" s="78"/>
      <c r="D1622" s="79"/>
      <c r="E1622" s="78"/>
      <c r="F1622" s="78"/>
      <c r="G1622" s="79"/>
      <c r="H1622" s="79"/>
      <c r="I1622" s="80"/>
      <c r="J1622" s="79"/>
      <c r="K1622" s="77"/>
      <c r="L1622" s="84" t="s">
        <v>362</v>
      </c>
      <c r="M1622" s="77"/>
      <c r="N1622" s="77"/>
      <c r="O1622" s="77"/>
      <c r="P1622" s="77"/>
      <c r="Q1622" s="78"/>
      <c r="R1622" s="78"/>
      <c r="S1622" s="82"/>
      <c r="T1622" s="78"/>
      <c r="U1622" s="83"/>
    </row>
    <row r="1623" spans="1:21" ht="13.9" customHeight="1">
      <c r="A1623" s="76">
        <v>8292825</v>
      </c>
      <c r="B1623" s="77" t="s">
        <v>2555</v>
      </c>
      <c r="C1623" s="78"/>
      <c r="D1623" s="79"/>
      <c r="E1623" s="78"/>
      <c r="F1623" s="78"/>
      <c r="G1623" s="79"/>
      <c r="H1623" s="79"/>
      <c r="I1623" s="80"/>
      <c r="J1623" s="79"/>
      <c r="K1623" s="77"/>
      <c r="L1623" s="84" t="s">
        <v>315</v>
      </c>
      <c r="M1623" s="77"/>
      <c r="N1623" s="77"/>
      <c r="O1623" s="77"/>
      <c r="P1623" s="77"/>
      <c r="Q1623" s="78"/>
      <c r="R1623" s="78"/>
      <c r="S1623" s="82"/>
      <c r="T1623" s="78"/>
      <c r="U1623" s="83"/>
    </row>
    <row r="1624" spans="1:21" ht="13.9" customHeight="1">
      <c r="A1624" s="76">
        <v>8292833</v>
      </c>
      <c r="B1624" s="85" t="s">
        <v>2556</v>
      </c>
      <c r="C1624" s="78"/>
      <c r="D1624" s="79"/>
      <c r="E1624" s="78"/>
      <c r="F1624" s="78"/>
      <c r="G1624" s="86"/>
      <c r="H1624" s="79"/>
      <c r="I1624" s="79"/>
      <c r="J1624" s="78"/>
      <c r="K1624" s="77"/>
      <c r="L1624" s="84" t="s">
        <v>9263</v>
      </c>
      <c r="M1624" s="77"/>
      <c r="N1624" s="77"/>
      <c r="O1624" s="87"/>
      <c r="P1624" s="78"/>
      <c r="Q1624" s="78"/>
      <c r="R1624" s="78"/>
      <c r="S1624" s="82"/>
      <c r="T1624" s="78"/>
      <c r="U1624" s="83"/>
    </row>
    <row r="1625" spans="1:21" ht="13.9" customHeight="1">
      <c r="A1625" s="76">
        <v>8292868</v>
      </c>
      <c r="B1625" s="85" t="s">
        <v>2557</v>
      </c>
      <c r="C1625" s="78"/>
      <c r="D1625" s="79"/>
      <c r="E1625" s="78"/>
      <c r="F1625" s="78"/>
      <c r="G1625" s="86"/>
      <c r="H1625" s="79"/>
      <c r="I1625" s="79"/>
      <c r="J1625" s="78"/>
      <c r="K1625" s="77"/>
      <c r="L1625" s="84" t="s">
        <v>9371</v>
      </c>
      <c r="M1625" s="77"/>
      <c r="N1625" s="77"/>
      <c r="O1625" s="87"/>
      <c r="P1625" s="78"/>
      <c r="Q1625" s="78"/>
      <c r="R1625" s="78"/>
      <c r="S1625" s="82"/>
      <c r="T1625" s="78"/>
      <c r="U1625" s="83"/>
    </row>
    <row r="1626" spans="1:21" ht="13.9" customHeight="1">
      <c r="A1626" s="76">
        <v>8292876</v>
      </c>
      <c r="B1626" s="77" t="s">
        <v>2558</v>
      </c>
      <c r="C1626" s="78"/>
      <c r="D1626" s="79"/>
      <c r="E1626" s="78"/>
      <c r="F1626" s="78"/>
      <c r="G1626" s="79"/>
      <c r="H1626" s="79"/>
      <c r="I1626" s="80"/>
      <c r="J1626" s="79"/>
      <c r="K1626" s="77"/>
      <c r="L1626" s="81" t="s">
        <v>315</v>
      </c>
      <c r="M1626" s="77"/>
      <c r="N1626" s="77"/>
      <c r="O1626" s="77"/>
      <c r="P1626" s="77"/>
      <c r="Q1626" s="78"/>
      <c r="R1626" s="78"/>
      <c r="S1626" s="82"/>
      <c r="T1626" s="78"/>
      <c r="U1626" s="83"/>
    </row>
    <row r="1627" spans="1:21" ht="13.9" customHeight="1">
      <c r="A1627" s="76">
        <v>8292884</v>
      </c>
      <c r="B1627" s="77" t="s">
        <v>2559</v>
      </c>
      <c r="C1627" s="78"/>
      <c r="D1627" s="79"/>
      <c r="E1627" s="78"/>
      <c r="F1627" s="78"/>
      <c r="G1627" s="79"/>
      <c r="H1627" s="79"/>
      <c r="I1627" s="80"/>
      <c r="J1627" s="79"/>
      <c r="K1627" s="77"/>
      <c r="L1627" s="84" t="s">
        <v>287</v>
      </c>
      <c r="M1627" s="77"/>
      <c r="N1627" s="77"/>
      <c r="O1627" s="77"/>
      <c r="P1627" s="77"/>
      <c r="Q1627" s="78"/>
      <c r="R1627" s="78"/>
      <c r="S1627" s="82"/>
      <c r="T1627" s="78"/>
      <c r="U1627" s="83"/>
    </row>
    <row r="1628" spans="1:21" ht="13.9" customHeight="1">
      <c r="A1628" s="76">
        <v>8292892</v>
      </c>
      <c r="B1628" s="77" t="s">
        <v>2560</v>
      </c>
      <c r="C1628" s="78"/>
      <c r="D1628" s="79"/>
      <c r="E1628" s="78"/>
      <c r="F1628" s="78"/>
      <c r="G1628" s="79"/>
      <c r="H1628" s="79"/>
      <c r="I1628" s="80"/>
      <c r="J1628" s="79"/>
      <c r="K1628" s="77"/>
      <c r="L1628" s="84" t="s">
        <v>9225</v>
      </c>
      <c r="M1628" s="77"/>
      <c r="N1628" s="77"/>
      <c r="O1628" s="77"/>
      <c r="P1628" s="77"/>
      <c r="Q1628" s="78"/>
      <c r="R1628" s="78"/>
      <c r="S1628" s="82"/>
      <c r="T1628" s="78"/>
      <c r="U1628" s="83"/>
    </row>
    <row r="1629" spans="1:21" ht="13.9" customHeight="1">
      <c r="A1629" s="76">
        <v>8292906</v>
      </c>
      <c r="B1629" s="77" t="s">
        <v>2561</v>
      </c>
      <c r="C1629" s="78"/>
      <c r="D1629" s="79"/>
      <c r="E1629" s="78"/>
      <c r="F1629" s="78"/>
      <c r="G1629" s="79"/>
      <c r="H1629" s="79"/>
      <c r="I1629" s="80"/>
      <c r="J1629" s="79"/>
      <c r="K1629" s="77"/>
      <c r="L1629" s="81" t="s">
        <v>362</v>
      </c>
      <c r="M1629" s="77"/>
      <c r="N1629" s="77"/>
      <c r="O1629" s="77"/>
      <c r="P1629" s="77"/>
      <c r="Q1629" s="78"/>
      <c r="R1629" s="78"/>
      <c r="S1629" s="82"/>
      <c r="T1629" s="78"/>
      <c r="U1629" s="83"/>
    </row>
    <row r="1630" spans="1:21" ht="13.9" customHeight="1">
      <c r="A1630" s="76">
        <v>8292914</v>
      </c>
      <c r="B1630" s="77" t="s">
        <v>2562</v>
      </c>
      <c r="C1630" s="78"/>
      <c r="D1630" s="79"/>
      <c r="E1630" s="78"/>
      <c r="F1630" s="78"/>
      <c r="G1630" s="79"/>
      <c r="H1630" s="79"/>
      <c r="I1630" s="80"/>
      <c r="J1630" s="79"/>
      <c r="K1630" s="77"/>
      <c r="L1630" s="84" t="s">
        <v>229</v>
      </c>
      <c r="M1630" s="77"/>
      <c r="N1630" s="77"/>
      <c r="O1630" s="77"/>
      <c r="P1630" s="77"/>
      <c r="Q1630" s="78"/>
      <c r="R1630" s="78"/>
      <c r="S1630" s="82"/>
      <c r="T1630" s="78"/>
      <c r="U1630" s="83"/>
    </row>
    <row r="1631" spans="1:21" ht="13.9" customHeight="1">
      <c r="A1631" s="76">
        <v>8292957</v>
      </c>
      <c r="B1631" s="77" t="s">
        <v>2563</v>
      </c>
      <c r="C1631" s="78"/>
      <c r="D1631" s="79"/>
      <c r="E1631" s="78"/>
      <c r="F1631" s="78"/>
      <c r="G1631" s="79"/>
      <c r="H1631" s="79"/>
      <c r="I1631" s="80"/>
      <c r="J1631" s="79"/>
      <c r="K1631" s="77"/>
      <c r="L1631" s="84" t="s">
        <v>9378</v>
      </c>
      <c r="M1631" s="77"/>
      <c r="N1631" s="77"/>
      <c r="O1631" s="77"/>
      <c r="P1631" s="77"/>
      <c r="Q1631" s="78"/>
      <c r="R1631" s="78"/>
      <c r="S1631" s="82"/>
      <c r="T1631" s="78"/>
      <c r="U1631" s="83"/>
    </row>
    <row r="1632" spans="1:21" ht="13.9" customHeight="1">
      <c r="A1632" s="76">
        <v>8292981</v>
      </c>
      <c r="B1632" s="77" t="s">
        <v>2564</v>
      </c>
      <c r="C1632" s="78"/>
      <c r="D1632" s="79"/>
      <c r="E1632" s="78"/>
      <c r="F1632" s="78"/>
      <c r="G1632" s="79"/>
      <c r="H1632" s="79"/>
      <c r="I1632" s="80"/>
      <c r="J1632" s="79"/>
      <c r="K1632" s="77"/>
      <c r="L1632" s="84" t="s">
        <v>355</v>
      </c>
      <c r="M1632" s="77"/>
      <c r="N1632" s="77"/>
      <c r="O1632" s="77"/>
      <c r="P1632" s="77"/>
      <c r="Q1632" s="78"/>
      <c r="R1632" s="78"/>
      <c r="S1632" s="82"/>
      <c r="T1632" s="78"/>
      <c r="U1632" s="83"/>
    </row>
    <row r="1633" spans="1:21" ht="13.9" customHeight="1">
      <c r="A1633" s="76">
        <v>8293007</v>
      </c>
      <c r="B1633" s="77" t="s">
        <v>2565</v>
      </c>
      <c r="C1633" s="78"/>
      <c r="D1633" s="79"/>
      <c r="E1633" s="78"/>
      <c r="F1633" s="78"/>
      <c r="G1633" s="79"/>
      <c r="H1633" s="79"/>
      <c r="I1633" s="80"/>
      <c r="J1633" s="79"/>
      <c r="K1633" s="77"/>
      <c r="L1633" s="84" t="s">
        <v>96</v>
      </c>
      <c r="M1633" s="77"/>
      <c r="N1633" s="77"/>
      <c r="O1633" s="77"/>
      <c r="P1633" s="77"/>
      <c r="Q1633" s="78"/>
      <c r="R1633" s="78"/>
      <c r="S1633" s="82"/>
      <c r="T1633" s="78"/>
      <c r="U1633" s="83"/>
    </row>
    <row r="1634" spans="1:21" ht="13.9" customHeight="1">
      <c r="A1634" s="76">
        <v>8293058</v>
      </c>
      <c r="B1634" s="77" t="s">
        <v>2566</v>
      </c>
      <c r="C1634" s="78"/>
      <c r="D1634" s="79"/>
      <c r="E1634" s="78"/>
      <c r="F1634" s="78"/>
      <c r="G1634" s="79"/>
      <c r="H1634" s="79"/>
      <c r="I1634" s="80"/>
      <c r="J1634" s="79"/>
      <c r="K1634" s="77"/>
      <c r="L1634" s="84" t="s">
        <v>287</v>
      </c>
      <c r="M1634" s="77"/>
      <c r="N1634" s="77"/>
      <c r="O1634" s="77"/>
      <c r="P1634" s="77"/>
      <c r="Q1634" s="78"/>
      <c r="R1634" s="78"/>
      <c r="S1634" s="82"/>
      <c r="T1634" s="78"/>
      <c r="U1634" s="83"/>
    </row>
    <row r="1635" spans="1:21" ht="13.9" customHeight="1">
      <c r="A1635" s="76">
        <v>8293082</v>
      </c>
      <c r="B1635" s="77" t="s">
        <v>2567</v>
      </c>
      <c r="C1635" s="78"/>
      <c r="D1635" s="79"/>
      <c r="E1635" s="78"/>
      <c r="F1635" s="78"/>
      <c r="G1635" s="79"/>
      <c r="H1635" s="79"/>
      <c r="I1635" s="80"/>
      <c r="J1635" s="79"/>
      <c r="K1635" s="77"/>
      <c r="L1635" s="81" t="s">
        <v>16</v>
      </c>
      <c r="M1635" s="77"/>
      <c r="N1635" s="77"/>
      <c r="O1635" s="77"/>
      <c r="P1635" s="77"/>
      <c r="Q1635" s="78"/>
      <c r="R1635" s="78"/>
      <c r="S1635" s="82"/>
      <c r="T1635" s="78"/>
      <c r="U1635" s="83"/>
    </row>
    <row r="1636" spans="1:21" ht="13.9" customHeight="1">
      <c r="A1636" s="76">
        <v>8293104</v>
      </c>
      <c r="B1636" s="77" t="s">
        <v>2568</v>
      </c>
      <c r="C1636" s="78"/>
      <c r="D1636" s="79"/>
      <c r="E1636" s="78"/>
      <c r="F1636" s="78"/>
      <c r="G1636" s="79"/>
      <c r="H1636" s="79"/>
      <c r="I1636" s="80"/>
      <c r="J1636" s="79"/>
      <c r="K1636" s="77"/>
      <c r="L1636" s="84" t="s">
        <v>348</v>
      </c>
      <c r="M1636" s="77"/>
      <c r="N1636" s="77"/>
      <c r="O1636" s="77"/>
      <c r="P1636" s="77"/>
      <c r="Q1636" s="78"/>
      <c r="R1636" s="78"/>
      <c r="S1636" s="82"/>
      <c r="T1636" s="78"/>
      <c r="U1636" s="83"/>
    </row>
    <row r="1637" spans="1:21" ht="13.9" customHeight="1">
      <c r="A1637" s="76">
        <v>8293112</v>
      </c>
      <c r="B1637" s="77" t="s">
        <v>2569</v>
      </c>
      <c r="C1637" s="78"/>
      <c r="D1637" s="79"/>
      <c r="E1637" s="78"/>
      <c r="F1637" s="78"/>
      <c r="G1637" s="79"/>
      <c r="H1637" s="79"/>
      <c r="I1637" s="80"/>
      <c r="J1637" s="79"/>
      <c r="K1637" s="77"/>
      <c r="L1637" s="81" t="s">
        <v>9379</v>
      </c>
      <c r="M1637" s="77"/>
      <c r="N1637" s="77"/>
      <c r="O1637" s="77"/>
      <c r="P1637" s="77"/>
      <c r="Q1637" s="78"/>
      <c r="R1637" s="78"/>
      <c r="S1637" s="82"/>
      <c r="T1637" s="78"/>
      <c r="U1637" s="83"/>
    </row>
    <row r="1638" spans="1:21" ht="13.9" customHeight="1">
      <c r="A1638" s="76">
        <v>8293139</v>
      </c>
      <c r="B1638" s="77" t="s">
        <v>2570</v>
      </c>
      <c r="C1638" s="78"/>
      <c r="D1638" s="79"/>
      <c r="E1638" s="78"/>
      <c r="F1638" s="78"/>
      <c r="G1638" s="79"/>
      <c r="H1638" s="79"/>
      <c r="I1638" s="80"/>
      <c r="J1638" s="79"/>
      <c r="K1638" s="77"/>
      <c r="L1638" s="84" t="s">
        <v>214</v>
      </c>
      <c r="M1638" s="77"/>
      <c r="N1638" s="77"/>
      <c r="O1638" s="77"/>
      <c r="P1638" s="77"/>
      <c r="Q1638" s="78"/>
      <c r="R1638" s="78"/>
      <c r="S1638" s="82"/>
      <c r="T1638" s="78"/>
      <c r="U1638" s="83"/>
    </row>
    <row r="1639" spans="1:21" ht="13.9" customHeight="1">
      <c r="A1639" s="76">
        <v>8293163</v>
      </c>
      <c r="B1639" s="77" t="s">
        <v>2571</v>
      </c>
      <c r="C1639" s="78"/>
      <c r="D1639" s="79"/>
      <c r="E1639" s="78"/>
      <c r="F1639" s="78"/>
      <c r="G1639" s="79"/>
      <c r="H1639" s="79"/>
      <c r="I1639" s="80"/>
      <c r="J1639" s="79"/>
      <c r="K1639" s="77"/>
      <c r="L1639" s="81" t="s">
        <v>9238</v>
      </c>
      <c r="M1639" s="77"/>
      <c r="N1639" s="77"/>
      <c r="O1639" s="77"/>
      <c r="P1639" s="77"/>
      <c r="Q1639" s="78"/>
      <c r="R1639" s="78"/>
      <c r="S1639" s="82"/>
      <c r="T1639" s="78"/>
      <c r="U1639" s="83"/>
    </row>
    <row r="1640" spans="1:21" ht="13.9" customHeight="1">
      <c r="A1640" s="76">
        <v>8293171</v>
      </c>
      <c r="B1640" s="77" t="s">
        <v>2572</v>
      </c>
      <c r="C1640" s="78"/>
      <c r="D1640" s="79"/>
      <c r="E1640" s="78"/>
      <c r="F1640" s="78"/>
      <c r="G1640" s="79"/>
      <c r="H1640" s="79"/>
      <c r="I1640" s="80"/>
      <c r="J1640" s="79"/>
      <c r="K1640" s="77"/>
      <c r="L1640" s="81" t="s">
        <v>9263</v>
      </c>
      <c r="M1640" s="77"/>
      <c r="N1640" s="77"/>
      <c r="O1640" s="77"/>
      <c r="P1640" s="77"/>
      <c r="Q1640" s="78"/>
      <c r="R1640" s="78"/>
      <c r="S1640" s="82"/>
      <c r="T1640" s="78"/>
      <c r="U1640" s="83"/>
    </row>
    <row r="1641" spans="1:21" ht="13.9" customHeight="1">
      <c r="A1641" s="76">
        <v>8293198</v>
      </c>
      <c r="B1641" s="85" t="s">
        <v>2573</v>
      </c>
      <c r="C1641" s="78"/>
      <c r="D1641" s="79"/>
      <c r="E1641" s="78"/>
      <c r="F1641" s="78"/>
      <c r="G1641" s="86"/>
      <c r="H1641" s="79"/>
      <c r="I1641" s="79"/>
      <c r="J1641" s="78"/>
      <c r="K1641" s="77"/>
      <c r="L1641" s="84" t="s">
        <v>283</v>
      </c>
      <c r="M1641" s="77"/>
      <c r="N1641" s="77"/>
      <c r="O1641" s="87"/>
      <c r="P1641" s="78"/>
      <c r="Q1641" s="78"/>
      <c r="R1641" s="78"/>
      <c r="S1641" s="82"/>
      <c r="T1641" s="78"/>
      <c r="U1641" s="83"/>
    </row>
    <row r="1642" spans="1:21" ht="13.9" customHeight="1">
      <c r="A1642" s="76">
        <v>8293201</v>
      </c>
      <c r="B1642" s="77" t="s">
        <v>2574</v>
      </c>
      <c r="C1642" s="78"/>
      <c r="D1642" s="79"/>
      <c r="E1642" s="78"/>
      <c r="F1642" s="78"/>
      <c r="G1642" s="79"/>
      <c r="H1642" s="79"/>
      <c r="I1642" s="80"/>
      <c r="J1642" s="79"/>
      <c r="K1642" s="77"/>
      <c r="L1642" s="84" t="s">
        <v>274</v>
      </c>
      <c r="M1642" s="77"/>
      <c r="N1642" s="77"/>
      <c r="O1642" s="77"/>
      <c r="P1642" s="77"/>
      <c r="Q1642" s="78"/>
      <c r="R1642" s="78"/>
      <c r="S1642" s="82"/>
      <c r="T1642" s="78"/>
      <c r="U1642" s="83"/>
    </row>
    <row r="1643" spans="1:21" ht="13.9" customHeight="1">
      <c r="A1643" s="76">
        <v>8293244</v>
      </c>
      <c r="B1643" s="77" t="s">
        <v>2575</v>
      </c>
      <c r="C1643" s="78"/>
      <c r="D1643" s="79"/>
      <c r="E1643" s="78"/>
      <c r="F1643" s="78"/>
      <c r="G1643" s="79"/>
      <c r="H1643" s="79"/>
      <c r="I1643" s="80"/>
      <c r="J1643" s="79"/>
      <c r="K1643" s="77"/>
      <c r="L1643" s="81" t="s">
        <v>191</v>
      </c>
      <c r="M1643" s="77"/>
      <c r="N1643" s="77"/>
      <c r="O1643" s="77"/>
      <c r="P1643" s="77"/>
      <c r="Q1643" s="78"/>
      <c r="R1643" s="78"/>
      <c r="S1643" s="82"/>
      <c r="T1643" s="78"/>
      <c r="U1643" s="83"/>
    </row>
    <row r="1644" spans="1:21">
      <c r="A1644" s="76">
        <v>8293252</v>
      </c>
      <c r="B1644" s="77" t="s">
        <v>2576</v>
      </c>
      <c r="C1644" s="78"/>
      <c r="D1644" s="79"/>
      <c r="E1644" s="78"/>
      <c r="F1644" s="78"/>
      <c r="G1644" s="79"/>
      <c r="H1644" s="79"/>
      <c r="I1644" s="80"/>
      <c r="J1644" s="79"/>
      <c r="K1644" s="77"/>
      <c r="L1644" s="84" t="s">
        <v>368</v>
      </c>
      <c r="M1644" s="77"/>
      <c r="N1644" s="77"/>
      <c r="O1644" s="77"/>
      <c r="P1644" s="77"/>
      <c r="Q1644" s="78"/>
      <c r="R1644" s="78"/>
      <c r="S1644" s="82"/>
      <c r="T1644" s="78"/>
      <c r="U1644" s="83"/>
    </row>
    <row r="1645" spans="1:21" ht="13.9" customHeight="1">
      <c r="A1645" s="76">
        <v>8293279</v>
      </c>
      <c r="B1645" s="77" t="s">
        <v>2577</v>
      </c>
      <c r="C1645" s="78"/>
      <c r="D1645" s="79"/>
      <c r="E1645" s="78"/>
      <c r="F1645" s="78"/>
      <c r="G1645" s="79"/>
      <c r="H1645" s="79"/>
      <c r="I1645" s="80"/>
      <c r="J1645" s="79"/>
      <c r="K1645" s="77"/>
      <c r="L1645" s="84" t="s">
        <v>368</v>
      </c>
      <c r="M1645" s="77"/>
      <c r="N1645" s="77"/>
      <c r="O1645" s="77"/>
      <c r="P1645" s="77"/>
      <c r="Q1645" s="78"/>
      <c r="R1645" s="78"/>
      <c r="S1645" s="82"/>
      <c r="T1645" s="78"/>
      <c r="U1645" s="83"/>
    </row>
    <row r="1646" spans="1:21" ht="13.9" customHeight="1">
      <c r="A1646" s="76">
        <v>8293287</v>
      </c>
      <c r="B1646" s="77" t="s">
        <v>2578</v>
      </c>
      <c r="C1646" s="78"/>
      <c r="D1646" s="79"/>
      <c r="E1646" s="78"/>
      <c r="F1646" s="78"/>
      <c r="G1646" s="79"/>
      <c r="H1646" s="79"/>
      <c r="I1646" s="80"/>
      <c r="J1646" s="79"/>
      <c r="K1646" s="77"/>
      <c r="L1646" s="81" t="s">
        <v>9322</v>
      </c>
      <c r="M1646" s="77"/>
      <c r="N1646" s="77"/>
      <c r="O1646" s="77"/>
      <c r="P1646" s="77"/>
      <c r="Q1646" s="78"/>
      <c r="R1646" s="78"/>
      <c r="S1646" s="82"/>
      <c r="T1646" s="78"/>
      <c r="U1646" s="83"/>
    </row>
    <row r="1647" spans="1:21" ht="13.9" customHeight="1">
      <c r="A1647" s="76">
        <v>8293295</v>
      </c>
      <c r="B1647" s="85" t="s">
        <v>2579</v>
      </c>
      <c r="C1647" s="78"/>
      <c r="D1647" s="79"/>
      <c r="E1647" s="78"/>
      <c r="F1647" s="78"/>
      <c r="G1647" s="86"/>
      <c r="H1647" s="79"/>
      <c r="I1647" s="79"/>
      <c r="J1647" s="78"/>
      <c r="K1647" s="77"/>
      <c r="L1647" s="84" t="s">
        <v>9290</v>
      </c>
      <c r="M1647" s="77"/>
      <c r="N1647" s="77"/>
      <c r="O1647" s="87"/>
      <c r="P1647" s="78"/>
      <c r="Q1647" s="78"/>
      <c r="R1647" s="78"/>
      <c r="S1647" s="82"/>
      <c r="T1647" s="78"/>
      <c r="U1647" s="83"/>
    </row>
    <row r="1648" spans="1:21" ht="13.9" customHeight="1">
      <c r="A1648" s="76">
        <v>8293309</v>
      </c>
      <c r="B1648" s="85" t="s">
        <v>2580</v>
      </c>
      <c r="C1648" s="78"/>
      <c r="D1648" s="79"/>
      <c r="E1648" s="78"/>
      <c r="F1648" s="78"/>
      <c r="G1648" s="86"/>
      <c r="H1648" s="79"/>
      <c r="I1648" s="79"/>
      <c r="J1648" s="78"/>
      <c r="K1648" s="77"/>
      <c r="L1648" s="84" t="s">
        <v>315</v>
      </c>
      <c r="M1648" s="77"/>
      <c r="N1648" s="77"/>
      <c r="O1648" s="87"/>
      <c r="P1648" s="78"/>
      <c r="Q1648" s="78"/>
      <c r="R1648" s="78"/>
      <c r="S1648" s="82"/>
      <c r="T1648" s="78"/>
      <c r="U1648" s="83"/>
    </row>
    <row r="1649" spans="1:21" ht="13.9" customHeight="1">
      <c r="A1649" s="76">
        <v>8293317</v>
      </c>
      <c r="B1649" s="85" t="s">
        <v>2581</v>
      </c>
      <c r="C1649" s="78"/>
      <c r="D1649" s="78"/>
      <c r="E1649" s="78"/>
      <c r="F1649" s="78"/>
      <c r="G1649" s="86"/>
      <c r="H1649" s="79"/>
      <c r="I1649" s="79"/>
      <c r="J1649" s="78"/>
      <c r="K1649" s="77"/>
      <c r="L1649" s="84" t="s">
        <v>283</v>
      </c>
      <c r="M1649" s="77"/>
      <c r="N1649" s="77"/>
      <c r="O1649" s="87"/>
      <c r="P1649" s="78"/>
      <c r="Q1649" s="78"/>
      <c r="R1649" s="78"/>
      <c r="S1649" s="82"/>
      <c r="T1649" s="78"/>
      <c r="U1649" s="83"/>
    </row>
    <row r="1650" spans="1:21" ht="13.9" customHeight="1">
      <c r="A1650" s="76">
        <v>8293333</v>
      </c>
      <c r="B1650" s="85" t="s">
        <v>2582</v>
      </c>
      <c r="C1650" s="78"/>
      <c r="D1650" s="79"/>
      <c r="E1650" s="78"/>
      <c r="F1650" s="78"/>
      <c r="G1650" s="86"/>
      <c r="H1650" s="79"/>
      <c r="I1650" s="79"/>
      <c r="J1650" s="78"/>
      <c r="K1650" s="77"/>
      <c r="L1650" s="84" t="s">
        <v>280</v>
      </c>
      <c r="M1650" s="77"/>
      <c r="N1650" s="77"/>
      <c r="O1650" s="87"/>
      <c r="P1650" s="78"/>
      <c r="Q1650" s="78"/>
      <c r="R1650" s="78"/>
      <c r="S1650" s="82"/>
      <c r="T1650" s="78"/>
      <c r="U1650" s="83"/>
    </row>
    <row r="1651" spans="1:21" ht="13.9" customHeight="1">
      <c r="A1651" s="76">
        <v>8293368</v>
      </c>
      <c r="B1651" s="77" t="s">
        <v>2583</v>
      </c>
      <c r="C1651" s="78"/>
      <c r="D1651" s="79"/>
      <c r="E1651" s="78"/>
      <c r="F1651" s="78"/>
      <c r="G1651" s="79"/>
      <c r="H1651" s="79"/>
      <c r="I1651" s="80"/>
      <c r="J1651" s="79"/>
      <c r="K1651" s="77"/>
      <c r="L1651" s="81" t="s">
        <v>276</v>
      </c>
      <c r="M1651" s="77"/>
      <c r="N1651" s="77"/>
      <c r="O1651" s="77"/>
      <c r="P1651" s="77"/>
      <c r="Q1651" s="78"/>
      <c r="R1651" s="78"/>
      <c r="S1651" s="82"/>
      <c r="T1651" s="78"/>
      <c r="U1651" s="83"/>
    </row>
    <row r="1652" spans="1:21" ht="13.9" customHeight="1">
      <c r="A1652" s="76">
        <v>8293384</v>
      </c>
      <c r="B1652" s="77" t="s">
        <v>2584</v>
      </c>
      <c r="C1652" s="78"/>
      <c r="D1652" s="79"/>
      <c r="E1652" s="78"/>
      <c r="F1652" s="78"/>
      <c r="G1652" s="79"/>
      <c r="H1652" s="79"/>
      <c r="I1652" s="80"/>
      <c r="J1652" s="79"/>
      <c r="K1652" s="77"/>
      <c r="L1652" s="84" t="s">
        <v>9380</v>
      </c>
      <c r="M1652" s="77"/>
      <c r="N1652" s="77"/>
      <c r="O1652" s="77"/>
      <c r="P1652" s="77"/>
      <c r="Q1652" s="78"/>
      <c r="R1652" s="78"/>
      <c r="S1652" s="82"/>
      <c r="T1652" s="78"/>
      <c r="U1652" s="83"/>
    </row>
    <row r="1653" spans="1:21" ht="13.9" customHeight="1">
      <c r="A1653" s="76">
        <v>8293406</v>
      </c>
      <c r="B1653" s="77" t="s">
        <v>2585</v>
      </c>
      <c r="C1653" s="78"/>
      <c r="D1653" s="79"/>
      <c r="E1653" s="78"/>
      <c r="F1653" s="78"/>
      <c r="G1653" s="79"/>
      <c r="H1653" s="79"/>
      <c r="I1653" s="80"/>
      <c r="J1653" s="79"/>
      <c r="K1653" s="77"/>
      <c r="L1653" s="81" t="s">
        <v>9329</v>
      </c>
      <c r="M1653" s="77"/>
      <c r="N1653" s="77"/>
      <c r="O1653" s="77"/>
      <c r="P1653" s="77"/>
      <c r="Q1653" s="78"/>
      <c r="R1653" s="78"/>
      <c r="S1653" s="82"/>
      <c r="T1653" s="78"/>
      <c r="U1653" s="83"/>
    </row>
    <row r="1654" spans="1:21" ht="13.9" customHeight="1">
      <c r="A1654" s="76">
        <v>8293414</v>
      </c>
      <c r="B1654" s="85" t="s">
        <v>2586</v>
      </c>
      <c r="C1654" s="78"/>
      <c r="D1654" s="79"/>
      <c r="E1654" s="78"/>
      <c r="F1654" s="78"/>
      <c r="G1654" s="86"/>
      <c r="H1654" s="79"/>
      <c r="I1654" s="79"/>
      <c r="J1654" s="78"/>
      <c r="K1654" s="77"/>
      <c r="L1654" s="84" t="s">
        <v>208</v>
      </c>
      <c r="M1654" s="77"/>
      <c r="N1654" s="77"/>
      <c r="O1654" s="87"/>
      <c r="P1654" s="78"/>
      <c r="Q1654" s="78"/>
      <c r="R1654" s="78"/>
      <c r="S1654" s="82"/>
      <c r="T1654" s="78"/>
      <c r="U1654" s="83"/>
    </row>
    <row r="1655" spans="1:21" ht="13.9" customHeight="1">
      <c r="A1655" s="76">
        <v>8293422</v>
      </c>
      <c r="B1655" s="77" t="s">
        <v>2587</v>
      </c>
      <c r="C1655" s="78"/>
      <c r="D1655" s="79"/>
      <c r="E1655" s="78"/>
      <c r="F1655" s="78"/>
      <c r="G1655" s="79"/>
      <c r="H1655" s="79"/>
      <c r="I1655" s="80"/>
      <c r="J1655" s="79"/>
      <c r="K1655" s="77"/>
      <c r="L1655" s="84" t="s">
        <v>9312</v>
      </c>
      <c r="M1655" s="77"/>
      <c r="N1655" s="77"/>
      <c r="O1655" s="77"/>
      <c r="P1655" s="77"/>
      <c r="Q1655" s="78"/>
      <c r="R1655" s="78"/>
      <c r="S1655" s="82"/>
      <c r="T1655" s="78"/>
      <c r="U1655" s="83"/>
    </row>
    <row r="1656" spans="1:21" ht="13.9" customHeight="1">
      <c r="A1656" s="76">
        <v>8293449</v>
      </c>
      <c r="B1656" s="77" t="s">
        <v>2588</v>
      </c>
      <c r="C1656" s="78"/>
      <c r="D1656" s="79"/>
      <c r="E1656" s="78"/>
      <c r="F1656" s="78"/>
      <c r="G1656" s="94"/>
      <c r="H1656" s="79"/>
      <c r="I1656" s="80"/>
      <c r="J1656" s="79"/>
      <c r="K1656" s="77"/>
      <c r="L1656" s="84" t="s">
        <v>313</v>
      </c>
      <c r="M1656" s="77"/>
      <c r="N1656" s="77"/>
      <c r="O1656" s="77"/>
      <c r="P1656" s="77"/>
      <c r="Q1656" s="78"/>
      <c r="R1656" s="78"/>
      <c r="S1656" s="82"/>
      <c r="T1656" s="78"/>
      <c r="U1656" s="83"/>
    </row>
    <row r="1657" spans="1:21" ht="13.9" customHeight="1">
      <c r="A1657" s="76">
        <v>8293465</v>
      </c>
      <c r="B1657" s="77" t="s">
        <v>2589</v>
      </c>
      <c r="C1657" s="78"/>
      <c r="D1657" s="79"/>
      <c r="E1657" s="78"/>
      <c r="F1657" s="78"/>
      <c r="G1657" s="94"/>
      <c r="H1657" s="79"/>
      <c r="I1657" s="80"/>
      <c r="J1657" s="79"/>
      <c r="K1657" s="77"/>
      <c r="L1657" s="81" t="s">
        <v>390</v>
      </c>
      <c r="M1657" s="77"/>
      <c r="N1657" s="77"/>
      <c r="O1657" s="77"/>
      <c r="P1657" s="77"/>
      <c r="Q1657" s="78"/>
      <c r="R1657" s="78"/>
      <c r="S1657" s="82"/>
      <c r="T1657" s="78"/>
      <c r="U1657" s="83"/>
    </row>
    <row r="1658" spans="1:21" ht="13.9" customHeight="1">
      <c r="A1658" s="76">
        <v>8293473</v>
      </c>
      <c r="B1658" s="77" t="s">
        <v>2590</v>
      </c>
      <c r="C1658" s="78"/>
      <c r="D1658" s="79"/>
      <c r="E1658" s="78"/>
      <c r="F1658" s="78"/>
      <c r="G1658" s="94"/>
      <c r="H1658" s="79"/>
      <c r="I1658" s="80"/>
      <c r="J1658" s="79"/>
      <c r="K1658" s="77"/>
      <c r="L1658" s="84" t="s">
        <v>274</v>
      </c>
      <c r="M1658" s="77"/>
      <c r="N1658" s="77"/>
      <c r="O1658" s="77"/>
      <c r="P1658" s="77"/>
      <c r="Q1658" s="78"/>
      <c r="R1658" s="78"/>
      <c r="S1658" s="82"/>
      <c r="T1658" s="78"/>
      <c r="U1658" s="83"/>
    </row>
    <row r="1659" spans="1:21" ht="13.9" customHeight="1">
      <c r="A1659" s="76">
        <v>8293481</v>
      </c>
      <c r="B1659" s="77" t="s">
        <v>2591</v>
      </c>
      <c r="C1659" s="78"/>
      <c r="D1659" s="79"/>
      <c r="E1659" s="78"/>
      <c r="F1659" s="78"/>
      <c r="G1659" s="79"/>
      <c r="H1659" s="79"/>
      <c r="I1659" s="80"/>
      <c r="J1659" s="79"/>
      <c r="K1659" s="77"/>
      <c r="L1659" s="81" t="s">
        <v>274</v>
      </c>
      <c r="M1659" s="77"/>
      <c r="N1659" s="77"/>
      <c r="O1659" s="77"/>
      <c r="P1659" s="77"/>
      <c r="Q1659" s="78"/>
      <c r="R1659" s="78"/>
      <c r="S1659" s="82"/>
      <c r="T1659" s="78"/>
      <c r="U1659" s="83"/>
    </row>
    <row r="1660" spans="1:21" ht="13.9" customHeight="1">
      <c r="A1660" s="76">
        <v>8293503</v>
      </c>
      <c r="B1660" s="85" t="s">
        <v>2592</v>
      </c>
      <c r="C1660" s="78"/>
      <c r="D1660" s="84"/>
      <c r="E1660" s="78"/>
      <c r="F1660" s="78"/>
      <c r="G1660" s="86"/>
      <c r="H1660" s="79"/>
      <c r="I1660" s="79"/>
      <c r="J1660" s="78"/>
      <c r="K1660" s="77"/>
      <c r="L1660" s="84" t="s">
        <v>274</v>
      </c>
      <c r="M1660" s="77"/>
      <c r="N1660" s="77"/>
      <c r="O1660" s="87"/>
      <c r="P1660" s="78"/>
      <c r="Q1660" s="78"/>
      <c r="R1660" s="78"/>
      <c r="S1660" s="82"/>
      <c r="T1660" s="78"/>
      <c r="U1660" s="83"/>
    </row>
    <row r="1661" spans="1:21" ht="13.9" customHeight="1">
      <c r="A1661" s="76">
        <v>8293546</v>
      </c>
      <c r="B1661" s="77" t="s">
        <v>2593</v>
      </c>
      <c r="C1661" s="78"/>
      <c r="D1661" s="79"/>
      <c r="E1661" s="78"/>
      <c r="F1661" s="78"/>
      <c r="G1661" s="79"/>
      <c r="H1661" s="79"/>
      <c r="I1661" s="80"/>
      <c r="J1661" s="79"/>
      <c r="K1661" s="77"/>
      <c r="L1661" s="84" t="s">
        <v>9238</v>
      </c>
      <c r="M1661" s="77"/>
      <c r="N1661" s="77"/>
      <c r="O1661" s="77"/>
      <c r="P1661" s="77"/>
      <c r="Q1661" s="78"/>
      <c r="R1661" s="78"/>
      <c r="S1661" s="82"/>
      <c r="T1661" s="78"/>
      <c r="U1661" s="83"/>
    </row>
    <row r="1662" spans="1:21" ht="13.9" customHeight="1">
      <c r="A1662" s="76">
        <v>8293562</v>
      </c>
      <c r="B1662" s="77" t="s">
        <v>2594</v>
      </c>
      <c r="C1662" s="78"/>
      <c r="D1662" s="79"/>
      <c r="E1662" s="78"/>
      <c r="F1662" s="78"/>
      <c r="G1662" s="79"/>
      <c r="H1662" s="79"/>
      <c r="I1662" s="80"/>
      <c r="J1662" s="79"/>
      <c r="K1662" s="77"/>
      <c r="L1662" s="84" t="s">
        <v>315</v>
      </c>
      <c r="M1662" s="77"/>
      <c r="N1662" s="77"/>
      <c r="O1662" s="77"/>
      <c r="P1662" s="77"/>
      <c r="Q1662" s="78"/>
      <c r="R1662" s="78"/>
      <c r="S1662" s="82"/>
      <c r="T1662" s="78"/>
      <c r="U1662" s="83"/>
    </row>
    <row r="1663" spans="1:21" ht="13.9" customHeight="1">
      <c r="A1663" s="76">
        <v>8293651</v>
      </c>
      <c r="B1663" s="77" t="s">
        <v>2595</v>
      </c>
      <c r="C1663" s="78"/>
      <c r="D1663" s="79"/>
      <c r="E1663" s="78"/>
      <c r="F1663" s="78"/>
      <c r="G1663" s="79"/>
      <c r="H1663" s="79"/>
      <c r="I1663" s="80"/>
      <c r="J1663" s="79"/>
      <c r="K1663" s="77"/>
      <c r="L1663" s="84" t="s">
        <v>296</v>
      </c>
      <c r="M1663" s="77"/>
      <c r="N1663" s="77"/>
      <c r="O1663" s="77"/>
      <c r="P1663" s="77"/>
      <c r="Q1663" s="78"/>
      <c r="R1663" s="78"/>
      <c r="S1663" s="82"/>
      <c r="T1663" s="78"/>
      <c r="U1663" s="83"/>
    </row>
    <row r="1664" spans="1:21" ht="13.9" customHeight="1">
      <c r="A1664" s="76">
        <v>8293708</v>
      </c>
      <c r="B1664" s="77" t="s">
        <v>2596</v>
      </c>
      <c r="C1664" s="78"/>
      <c r="D1664" s="79"/>
      <c r="E1664" s="78"/>
      <c r="F1664" s="78"/>
      <c r="G1664" s="79"/>
      <c r="H1664" s="79"/>
      <c r="I1664" s="80"/>
      <c r="J1664" s="79"/>
      <c r="K1664" s="77"/>
      <c r="L1664" s="84" t="s">
        <v>9238</v>
      </c>
      <c r="M1664" s="77"/>
      <c r="N1664" s="77"/>
      <c r="O1664" s="77"/>
      <c r="P1664" s="77"/>
      <c r="Q1664" s="78"/>
      <c r="R1664" s="78"/>
      <c r="S1664" s="82"/>
      <c r="T1664" s="78"/>
      <c r="U1664" s="83"/>
    </row>
    <row r="1665" spans="1:21" ht="13.9" customHeight="1">
      <c r="A1665" s="76">
        <v>8293716</v>
      </c>
      <c r="B1665" s="77" t="s">
        <v>2597</v>
      </c>
      <c r="C1665" s="78"/>
      <c r="D1665" s="79"/>
      <c r="E1665" s="78"/>
      <c r="F1665" s="78"/>
      <c r="G1665" s="79"/>
      <c r="H1665" s="79"/>
      <c r="I1665" s="80"/>
      <c r="J1665" s="79"/>
      <c r="K1665" s="77"/>
      <c r="L1665" s="84" t="s">
        <v>362</v>
      </c>
      <c r="M1665" s="77"/>
      <c r="N1665" s="77"/>
      <c r="O1665" s="77"/>
      <c r="P1665" s="77"/>
      <c r="Q1665" s="78"/>
      <c r="R1665" s="78"/>
      <c r="S1665" s="82"/>
      <c r="T1665" s="78"/>
      <c r="U1665" s="83"/>
    </row>
    <row r="1666" spans="1:21" ht="13.9" customHeight="1">
      <c r="A1666" s="76">
        <v>8293783</v>
      </c>
      <c r="B1666" s="88" t="s">
        <v>2598</v>
      </c>
      <c r="C1666" s="78"/>
      <c r="D1666" s="79"/>
      <c r="E1666" s="78"/>
      <c r="F1666" s="78"/>
      <c r="G1666" s="86"/>
      <c r="H1666" s="79"/>
      <c r="I1666" s="79"/>
      <c r="J1666" s="78"/>
      <c r="K1666" s="77"/>
      <c r="L1666" s="84" t="s">
        <v>287</v>
      </c>
      <c r="M1666" s="77"/>
      <c r="N1666" s="77"/>
      <c r="O1666" s="87"/>
      <c r="P1666" s="87"/>
      <c r="Q1666" s="78"/>
      <c r="R1666" s="78"/>
      <c r="S1666" s="82"/>
      <c r="T1666" s="78"/>
      <c r="U1666" s="83"/>
    </row>
    <row r="1667" spans="1:21" ht="13.9" customHeight="1">
      <c r="A1667" s="76">
        <v>8293791</v>
      </c>
      <c r="B1667" s="77" t="s">
        <v>2599</v>
      </c>
      <c r="C1667" s="78"/>
      <c r="D1667" s="79"/>
      <c r="E1667" s="78"/>
      <c r="F1667" s="78"/>
      <c r="G1667" s="79"/>
      <c r="H1667" s="79"/>
      <c r="I1667" s="80"/>
      <c r="J1667" s="79"/>
      <c r="K1667" s="77"/>
      <c r="L1667" s="81" t="s">
        <v>287</v>
      </c>
      <c r="M1667" s="77"/>
      <c r="N1667" s="77"/>
      <c r="O1667" s="77"/>
      <c r="P1667" s="77"/>
      <c r="Q1667" s="78"/>
      <c r="R1667" s="78"/>
      <c r="S1667" s="82"/>
      <c r="T1667" s="78"/>
      <c r="U1667" s="83"/>
    </row>
    <row r="1668" spans="1:21" ht="13.9" customHeight="1">
      <c r="A1668" s="76">
        <v>8293813</v>
      </c>
      <c r="B1668" s="77" t="s">
        <v>2600</v>
      </c>
      <c r="C1668" s="78"/>
      <c r="D1668" s="79"/>
      <c r="E1668" s="78"/>
      <c r="F1668" s="78"/>
      <c r="G1668" s="79"/>
      <c r="H1668" s="79"/>
      <c r="I1668" s="80"/>
      <c r="J1668" s="79"/>
      <c r="K1668" s="77"/>
      <c r="L1668" s="84" t="s">
        <v>315</v>
      </c>
      <c r="M1668" s="77"/>
      <c r="N1668" s="77"/>
      <c r="O1668" s="77"/>
      <c r="P1668" s="77"/>
      <c r="Q1668" s="78"/>
      <c r="R1668" s="78"/>
      <c r="S1668" s="82"/>
      <c r="T1668" s="78"/>
      <c r="U1668" s="83"/>
    </row>
    <row r="1669" spans="1:21" ht="13.9" customHeight="1">
      <c r="A1669" s="76">
        <v>8293821</v>
      </c>
      <c r="B1669" s="77" t="s">
        <v>2601</v>
      </c>
      <c r="C1669" s="78"/>
      <c r="D1669" s="79"/>
      <c r="E1669" s="78"/>
      <c r="F1669" s="78"/>
      <c r="G1669" s="79"/>
      <c r="H1669" s="79"/>
      <c r="I1669" s="80"/>
      <c r="J1669" s="79"/>
      <c r="K1669" s="77"/>
      <c r="L1669" s="84" t="s">
        <v>9282</v>
      </c>
      <c r="M1669" s="77"/>
      <c r="N1669" s="77"/>
      <c r="O1669" s="77"/>
      <c r="P1669" s="77"/>
      <c r="Q1669" s="78"/>
      <c r="R1669" s="78"/>
      <c r="S1669" s="82"/>
      <c r="T1669" s="78"/>
      <c r="U1669" s="83"/>
    </row>
    <row r="1670" spans="1:21" ht="13.9" customHeight="1">
      <c r="A1670" s="76">
        <v>8293856</v>
      </c>
      <c r="B1670" s="77" t="s">
        <v>2602</v>
      </c>
      <c r="C1670" s="78"/>
      <c r="D1670" s="79"/>
      <c r="E1670" s="78"/>
      <c r="F1670" s="78"/>
      <c r="G1670" s="79"/>
      <c r="H1670" s="79"/>
      <c r="I1670" s="80"/>
      <c r="J1670" s="79"/>
      <c r="K1670" s="77"/>
      <c r="L1670" s="84" t="s">
        <v>270</v>
      </c>
      <c r="M1670" s="77"/>
      <c r="N1670" s="77"/>
      <c r="O1670" s="77"/>
      <c r="P1670" s="77"/>
      <c r="Q1670" s="78"/>
      <c r="R1670" s="78"/>
      <c r="S1670" s="82"/>
      <c r="T1670" s="78"/>
      <c r="U1670" s="83"/>
    </row>
    <row r="1671" spans="1:21" ht="13.9" customHeight="1">
      <c r="A1671" s="76">
        <v>8293945</v>
      </c>
      <c r="B1671" s="77" t="s">
        <v>2603</v>
      </c>
      <c r="C1671" s="78"/>
      <c r="D1671" s="79"/>
      <c r="E1671" s="78"/>
      <c r="F1671" s="78"/>
      <c r="G1671" s="79"/>
      <c r="H1671" s="79"/>
      <c r="I1671" s="80"/>
      <c r="J1671" s="79"/>
      <c r="K1671" s="77"/>
      <c r="L1671" s="84" t="s">
        <v>214</v>
      </c>
      <c r="M1671" s="77"/>
      <c r="N1671" s="77"/>
      <c r="O1671" s="77"/>
      <c r="P1671" s="77"/>
      <c r="Q1671" s="78"/>
      <c r="R1671" s="78"/>
      <c r="S1671" s="82"/>
      <c r="T1671" s="78"/>
      <c r="U1671" s="83"/>
    </row>
    <row r="1672" spans="1:21" ht="13.9" customHeight="1">
      <c r="A1672" s="76">
        <v>8293996</v>
      </c>
      <c r="B1672" s="85" t="s">
        <v>2604</v>
      </c>
      <c r="C1672" s="78"/>
      <c r="D1672" s="79"/>
      <c r="E1672" s="78"/>
      <c r="F1672" s="78"/>
      <c r="G1672" s="86"/>
      <c r="H1672" s="79"/>
      <c r="I1672" s="79"/>
      <c r="J1672" s="78"/>
      <c r="K1672" s="77"/>
      <c r="L1672" s="84" t="s">
        <v>9326</v>
      </c>
      <c r="M1672" s="77"/>
      <c r="N1672" s="77"/>
      <c r="O1672" s="87"/>
      <c r="P1672" s="78"/>
      <c r="Q1672" s="78"/>
      <c r="R1672" s="78"/>
      <c r="S1672" s="82"/>
      <c r="T1672" s="78"/>
      <c r="U1672" s="83"/>
    </row>
    <row r="1673" spans="1:21" ht="13.9" customHeight="1">
      <c r="A1673" s="76">
        <v>8294038</v>
      </c>
      <c r="B1673" s="77" t="s">
        <v>2605</v>
      </c>
      <c r="C1673" s="78"/>
      <c r="D1673" s="79"/>
      <c r="E1673" s="78"/>
      <c r="F1673" s="78"/>
      <c r="G1673" s="79"/>
      <c r="H1673" s="79"/>
      <c r="I1673" s="80"/>
      <c r="J1673" s="79"/>
      <c r="K1673" s="77"/>
      <c r="L1673" s="84" t="s">
        <v>9381</v>
      </c>
      <c r="M1673" s="77"/>
      <c r="N1673" s="77"/>
      <c r="O1673" s="77"/>
      <c r="P1673" s="77"/>
      <c r="Q1673" s="78"/>
      <c r="R1673" s="78"/>
      <c r="S1673" s="82"/>
      <c r="T1673" s="78"/>
      <c r="U1673" s="83"/>
    </row>
    <row r="1674" spans="1:21" ht="13.9" customHeight="1">
      <c r="A1674" s="76">
        <v>8294062</v>
      </c>
      <c r="B1674" s="77" t="s">
        <v>2606</v>
      </c>
      <c r="C1674" s="78"/>
      <c r="D1674" s="79"/>
      <c r="E1674" s="78"/>
      <c r="F1674" s="78"/>
      <c r="G1674" s="79"/>
      <c r="H1674" s="79"/>
      <c r="I1674" s="80"/>
      <c r="J1674" s="79"/>
      <c r="K1674" s="77"/>
      <c r="L1674" s="81" t="s">
        <v>9382</v>
      </c>
      <c r="M1674" s="77"/>
      <c r="N1674" s="77"/>
      <c r="O1674" s="77"/>
      <c r="P1674" s="77"/>
      <c r="Q1674" s="78"/>
      <c r="R1674" s="78"/>
      <c r="S1674" s="82"/>
      <c r="T1674" s="78"/>
      <c r="U1674" s="83"/>
    </row>
    <row r="1675" spans="1:21" ht="13.9" customHeight="1">
      <c r="A1675" s="76">
        <v>8294089</v>
      </c>
      <c r="B1675" s="77" t="s">
        <v>2607</v>
      </c>
      <c r="C1675" s="78"/>
      <c r="D1675" s="79"/>
      <c r="E1675" s="78"/>
      <c r="F1675" s="78"/>
      <c r="G1675" s="79"/>
      <c r="H1675" s="79"/>
      <c r="I1675" s="80"/>
      <c r="J1675" s="79"/>
      <c r="K1675" s="77"/>
      <c r="L1675" s="81" t="s">
        <v>315</v>
      </c>
      <c r="M1675" s="77"/>
      <c r="N1675" s="77"/>
      <c r="O1675" s="77"/>
      <c r="P1675" s="77"/>
      <c r="Q1675" s="78"/>
      <c r="R1675" s="78"/>
      <c r="S1675" s="82"/>
      <c r="T1675" s="78"/>
      <c r="U1675" s="83"/>
    </row>
    <row r="1676" spans="1:21" ht="13.9" customHeight="1">
      <c r="A1676" s="76">
        <v>8294097</v>
      </c>
      <c r="B1676" s="77" t="s">
        <v>2608</v>
      </c>
      <c r="C1676" s="78"/>
      <c r="D1676" s="79"/>
      <c r="E1676" s="78"/>
      <c r="F1676" s="78"/>
      <c r="G1676" s="79"/>
      <c r="H1676" s="79"/>
      <c r="I1676" s="80"/>
      <c r="J1676" s="79"/>
      <c r="K1676" s="77"/>
      <c r="L1676" s="81" t="s">
        <v>315</v>
      </c>
      <c r="M1676" s="77"/>
      <c r="N1676" s="77"/>
      <c r="O1676" s="77"/>
      <c r="P1676" s="77"/>
      <c r="Q1676" s="78"/>
      <c r="R1676" s="78"/>
      <c r="S1676" s="82"/>
      <c r="T1676" s="78"/>
      <c r="U1676" s="83"/>
    </row>
    <row r="1677" spans="1:21" ht="13.9" customHeight="1">
      <c r="A1677" s="76">
        <v>8294119</v>
      </c>
      <c r="B1677" s="77" t="s">
        <v>2609</v>
      </c>
      <c r="C1677" s="78"/>
      <c r="D1677" s="79"/>
      <c r="E1677" s="78"/>
      <c r="F1677" s="78"/>
      <c r="G1677" s="79"/>
      <c r="H1677" s="79"/>
      <c r="I1677" s="80"/>
      <c r="J1677" s="79"/>
      <c r="K1677" s="77"/>
      <c r="L1677" s="81" t="s">
        <v>270</v>
      </c>
      <c r="M1677" s="77"/>
      <c r="N1677" s="77"/>
      <c r="O1677" s="77"/>
      <c r="P1677" s="77"/>
      <c r="Q1677" s="78"/>
      <c r="R1677" s="78"/>
      <c r="S1677" s="82"/>
      <c r="T1677" s="78"/>
      <c r="U1677" s="83"/>
    </row>
    <row r="1678" spans="1:21" ht="13.9" customHeight="1">
      <c r="A1678" s="76">
        <v>8294127</v>
      </c>
      <c r="B1678" s="77" t="s">
        <v>2610</v>
      </c>
      <c r="C1678" s="78"/>
      <c r="D1678" s="79"/>
      <c r="E1678" s="78"/>
      <c r="F1678" s="78"/>
      <c r="G1678" s="79"/>
      <c r="H1678" s="79"/>
      <c r="I1678" s="80"/>
      <c r="J1678" s="79"/>
      <c r="K1678" s="77"/>
      <c r="L1678" s="84" t="s">
        <v>355</v>
      </c>
      <c r="M1678" s="77"/>
      <c r="N1678" s="77"/>
      <c r="O1678" s="77"/>
      <c r="P1678" s="77"/>
      <c r="Q1678" s="78"/>
      <c r="R1678" s="78"/>
      <c r="S1678" s="82"/>
      <c r="T1678" s="78"/>
      <c r="U1678" s="83"/>
    </row>
    <row r="1679" spans="1:21" ht="13.9" customHeight="1">
      <c r="A1679" s="76">
        <v>8294143</v>
      </c>
      <c r="B1679" s="77" t="s">
        <v>2611</v>
      </c>
      <c r="C1679" s="78"/>
      <c r="D1679" s="79"/>
      <c r="E1679" s="78"/>
      <c r="F1679" s="78"/>
      <c r="G1679" s="79"/>
      <c r="H1679" s="79"/>
      <c r="I1679" s="80"/>
      <c r="J1679" s="79"/>
      <c r="K1679" s="77"/>
      <c r="L1679" s="84" t="s">
        <v>16</v>
      </c>
      <c r="M1679" s="77"/>
      <c r="N1679" s="77"/>
      <c r="O1679" s="77"/>
      <c r="P1679" s="77"/>
      <c r="Q1679" s="78"/>
      <c r="R1679" s="78"/>
      <c r="S1679" s="82"/>
      <c r="T1679" s="78"/>
      <c r="U1679" s="83"/>
    </row>
    <row r="1680" spans="1:21" ht="13.9" customHeight="1">
      <c r="A1680" s="76">
        <v>8294151</v>
      </c>
      <c r="B1680" s="77" t="s">
        <v>2612</v>
      </c>
      <c r="C1680" s="78"/>
      <c r="D1680" s="79"/>
      <c r="E1680" s="78"/>
      <c r="F1680" s="78"/>
      <c r="G1680" s="79"/>
      <c r="H1680" s="79"/>
      <c r="I1680" s="80"/>
      <c r="J1680" s="79"/>
      <c r="K1680" s="77"/>
      <c r="L1680" s="81" t="s">
        <v>9315</v>
      </c>
      <c r="M1680" s="77"/>
      <c r="N1680" s="77"/>
      <c r="O1680" s="77"/>
      <c r="P1680" s="77"/>
      <c r="Q1680" s="78"/>
      <c r="R1680" s="78"/>
      <c r="S1680" s="82"/>
      <c r="T1680" s="78"/>
      <c r="U1680" s="83"/>
    </row>
    <row r="1681" spans="1:21" ht="13.9" customHeight="1">
      <c r="A1681" s="76">
        <v>8294186</v>
      </c>
      <c r="B1681" s="77" t="s">
        <v>2613</v>
      </c>
      <c r="C1681" s="78"/>
      <c r="D1681" s="79"/>
      <c r="E1681" s="78"/>
      <c r="F1681" s="78"/>
      <c r="G1681" s="79"/>
      <c r="H1681" s="79"/>
      <c r="I1681" s="80"/>
      <c r="J1681" s="79"/>
      <c r="K1681" s="77"/>
      <c r="L1681" s="84" t="s">
        <v>9260</v>
      </c>
      <c r="M1681" s="77"/>
      <c r="N1681" s="77"/>
      <c r="O1681" s="77"/>
      <c r="P1681" s="77"/>
      <c r="Q1681" s="78"/>
      <c r="R1681" s="78"/>
      <c r="S1681" s="82"/>
      <c r="T1681" s="78"/>
      <c r="U1681" s="83"/>
    </row>
    <row r="1682" spans="1:21" ht="13.9" customHeight="1">
      <c r="A1682" s="76">
        <v>8294208</v>
      </c>
      <c r="B1682" s="77" t="s">
        <v>2614</v>
      </c>
      <c r="C1682" s="78"/>
      <c r="D1682" s="79"/>
      <c r="E1682" s="78"/>
      <c r="F1682" s="78"/>
      <c r="G1682" s="79"/>
      <c r="H1682" s="79"/>
      <c r="I1682" s="80"/>
      <c r="J1682" s="79"/>
      <c r="K1682" s="77"/>
      <c r="L1682" s="84" t="s">
        <v>332</v>
      </c>
      <c r="M1682" s="77"/>
      <c r="N1682" s="77"/>
      <c r="O1682" s="77"/>
      <c r="P1682" s="77"/>
      <c r="Q1682" s="78"/>
      <c r="R1682" s="78"/>
      <c r="S1682" s="82"/>
      <c r="T1682" s="78"/>
      <c r="U1682" s="83"/>
    </row>
    <row r="1683" spans="1:21" ht="13.9" customHeight="1">
      <c r="A1683" s="76">
        <v>8294216</v>
      </c>
      <c r="B1683" s="77" t="s">
        <v>2615</v>
      </c>
      <c r="C1683" s="78"/>
      <c r="D1683" s="79"/>
      <c r="E1683" s="78"/>
      <c r="F1683" s="78"/>
      <c r="G1683" s="79"/>
      <c r="H1683" s="79"/>
      <c r="I1683" s="80"/>
      <c r="J1683" s="79"/>
      <c r="K1683" s="77"/>
      <c r="L1683" s="81" t="s">
        <v>315</v>
      </c>
      <c r="M1683" s="77"/>
      <c r="N1683" s="77"/>
      <c r="O1683" s="77"/>
      <c r="P1683" s="77"/>
      <c r="Q1683" s="78"/>
      <c r="R1683" s="78"/>
      <c r="S1683" s="82"/>
      <c r="T1683" s="78"/>
      <c r="U1683" s="83"/>
    </row>
    <row r="1684" spans="1:21" ht="13.9" customHeight="1">
      <c r="A1684" s="76">
        <v>8294224</v>
      </c>
      <c r="B1684" s="77" t="s">
        <v>2616</v>
      </c>
      <c r="C1684" s="78"/>
      <c r="D1684" s="79"/>
      <c r="E1684" s="78"/>
      <c r="F1684" s="78"/>
      <c r="G1684" s="79"/>
      <c r="H1684" s="79"/>
      <c r="I1684" s="80"/>
      <c r="J1684" s="79"/>
      <c r="K1684" s="77"/>
      <c r="L1684" s="84" t="s">
        <v>315</v>
      </c>
      <c r="M1684" s="77"/>
      <c r="N1684" s="77"/>
      <c r="O1684" s="77"/>
      <c r="P1684" s="77"/>
      <c r="Q1684" s="78"/>
      <c r="R1684" s="78"/>
      <c r="S1684" s="82"/>
      <c r="T1684" s="78"/>
      <c r="U1684" s="83"/>
    </row>
    <row r="1685" spans="1:21" ht="13.9" customHeight="1">
      <c r="A1685" s="76">
        <v>8294232</v>
      </c>
      <c r="B1685" s="85" t="s">
        <v>2617</v>
      </c>
      <c r="C1685" s="78"/>
      <c r="D1685" s="79"/>
      <c r="E1685" s="78"/>
      <c r="F1685" s="78"/>
      <c r="G1685" s="86"/>
      <c r="H1685" s="79"/>
      <c r="I1685" s="79"/>
      <c r="J1685" s="78"/>
      <c r="K1685" s="77"/>
      <c r="L1685" s="84" t="s">
        <v>207</v>
      </c>
      <c r="M1685" s="77"/>
      <c r="N1685" s="77"/>
      <c r="O1685" s="87"/>
      <c r="P1685" s="78"/>
      <c r="Q1685" s="78"/>
      <c r="R1685" s="78"/>
      <c r="S1685" s="82"/>
      <c r="T1685" s="78"/>
      <c r="U1685" s="83"/>
    </row>
    <row r="1686" spans="1:21" ht="13.9" customHeight="1">
      <c r="A1686" s="76">
        <v>8294259</v>
      </c>
      <c r="B1686" s="85" t="s">
        <v>2618</v>
      </c>
      <c r="C1686" s="78"/>
      <c r="D1686" s="79"/>
      <c r="E1686" s="78"/>
      <c r="F1686" s="78"/>
      <c r="G1686" s="86"/>
      <c r="H1686" s="79"/>
      <c r="I1686" s="79"/>
      <c r="J1686" s="78"/>
      <c r="K1686" s="77"/>
      <c r="L1686" s="84" t="s">
        <v>311</v>
      </c>
      <c r="M1686" s="77"/>
      <c r="N1686" s="77"/>
      <c r="O1686" s="87"/>
      <c r="P1686" s="78"/>
      <c r="Q1686" s="78"/>
      <c r="R1686" s="78"/>
      <c r="S1686" s="82"/>
      <c r="T1686" s="78"/>
      <c r="U1686" s="83"/>
    </row>
    <row r="1687" spans="1:21" ht="13.9" customHeight="1">
      <c r="A1687" s="76">
        <v>8294275</v>
      </c>
      <c r="B1687" s="85" t="s">
        <v>2619</v>
      </c>
      <c r="C1687" s="78"/>
      <c r="D1687" s="79"/>
      <c r="E1687" s="78"/>
      <c r="F1687" s="78"/>
      <c r="G1687" s="86"/>
      <c r="H1687" s="79"/>
      <c r="I1687" s="79"/>
      <c r="J1687" s="78"/>
      <c r="K1687" s="77"/>
      <c r="L1687" s="84" t="s">
        <v>311</v>
      </c>
      <c r="M1687" s="77"/>
      <c r="N1687" s="77"/>
      <c r="O1687" s="87"/>
      <c r="P1687" s="78"/>
      <c r="Q1687" s="78"/>
      <c r="R1687" s="78"/>
      <c r="S1687" s="82"/>
      <c r="T1687" s="78"/>
      <c r="U1687" s="83"/>
    </row>
    <row r="1688" spans="1:21" ht="13.9" customHeight="1">
      <c r="A1688" s="76">
        <v>8294283</v>
      </c>
      <c r="B1688" s="85" t="s">
        <v>2620</v>
      </c>
      <c r="C1688" s="78"/>
      <c r="D1688" s="79"/>
      <c r="E1688" s="78"/>
      <c r="F1688" s="78"/>
      <c r="G1688" s="86"/>
      <c r="H1688" s="79"/>
      <c r="I1688" s="79"/>
      <c r="J1688" s="78"/>
      <c r="K1688" s="77"/>
      <c r="L1688" s="84" t="s">
        <v>9365</v>
      </c>
      <c r="M1688" s="77"/>
      <c r="N1688" s="77"/>
      <c r="O1688" s="87"/>
      <c r="P1688" s="78"/>
      <c r="Q1688" s="78"/>
      <c r="R1688" s="78"/>
      <c r="S1688" s="82"/>
      <c r="T1688" s="78"/>
      <c r="U1688" s="83"/>
    </row>
    <row r="1689" spans="1:21" ht="13.9" customHeight="1">
      <c r="A1689" s="76">
        <v>8294291</v>
      </c>
      <c r="B1689" s="77" t="s">
        <v>2621</v>
      </c>
      <c r="C1689" s="78"/>
      <c r="D1689" s="79"/>
      <c r="E1689" s="78"/>
      <c r="F1689" s="78"/>
      <c r="G1689" s="79"/>
      <c r="H1689" s="79"/>
      <c r="I1689" s="80"/>
      <c r="J1689" s="79"/>
      <c r="K1689" s="77"/>
      <c r="L1689" s="84" t="s">
        <v>362</v>
      </c>
      <c r="M1689" s="77"/>
      <c r="N1689" s="77"/>
      <c r="O1689" s="77"/>
      <c r="P1689" s="77"/>
      <c r="Q1689" s="78"/>
      <c r="R1689" s="78"/>
      <c r="S1689" s="82"/>
      <c r="T1689" s="78"/>
      <c r="U1689" s="83"/>
    </row>
    <row r="1690" spans="1:21" ht="13.9" customHeight="1">
      <c r="A1690" s="76">
        <v>8294321</v>
      </c>
      <c r="B1690" s="85" t="s">
        <v>2622</v>
      </c>
      <c r="C1690" s="78"/>
      <c r="D1690" s="79"/>
      <c r="E1690" s="78"/>
      <c r="F1690" s="78"/>
      <c r="G1690" s="86"/>
      <c r="H1690" s="79"/>
      <c r="I1690" s="79"/>
      <c r="J1690" s="78"/>
      <c r="K1690" s="77"/>
      <c r="L1690" s="84" t="s">
        <v>287</v>
      </c>
      <c r="M1690" s="77"/>
      <c r="N1690" s="77"/>
      <c r="O1690" s="87"/>
      <c r="P1690" s="78"/>
      <c r="Q1690" s="78"/>
      <c r="R1690" s="78"/>
      <c r="S1690" s="82"/>
      <c r="T1690" s="78"/>
      <c r="U1690" s="83"/>
    </row>
    <row r="1691" spans="1:21" ht="13.9" customHeight="1">
      <c r="A1691" s="76">
        <v>8294348</v>
      </c>
      <c r="B1691" s="77" t="s">
        <v>2623</v>
      </c>
      <c r="C1691" s="78"/>
      <c r="D1691" s="79"/>
      <c r="E1691" s="78"/>
      <c r="F1691" s="78"/>
      <c r="G1691" s="79"/>
      <c r="H1691" s="79"/>
      <c r="I1691" s="80"/>
      <c r="J1691" s="79"/>
      <c r="K1691" s="77"/>
      <c r="L1691" s="81" t="s">
        <v>9245</v>
      </c>
      <c r="M1691" s="77"/>
      <c r="N1691" s="77"/>
      <c r="O1691" s="77"/>
      <c r="P1691" s="77"/>
      <c r="Q1691" s="78"/>
      <c r="R1691" s="78"/>
      <c r="S1691" s="82"/>
      <c r="T1691" s="78"/>
      <c r="U1691" s="83"/>
    </row>
    <row r="1692" spans="1:21" ht="13.9" customHeight="1">
      <c r="A1692" s="76">
        <v>8294356</v>
      </c>
      <c r="B1692" s="77" t="s">
        <v>2624</v>
      </c>
      <c r="C1692" s="78"/>
      <c r="D1692" s="79"/>
      <c r="E1692" s="78"/>
      <c r="F1692" s="78"/>
      <c r="G1692" s="79"/>
      <c r="H1692" s="79"/>
      <c r="I1692" s="80"/>
      <c r="J1692" s="79"/>
      <c r="K1692" s="77"/>
      <c r="L1692" s="81" t="s">
        <v>311</v>
      </c>
      <c r="M1692" s="77"/>
      <c r="N1692" s="77"/>
      <c r="O1692" s="77"/>
      <c r="P1692" s="77"/>
      <c r="Q1692" s="78"/>
      <c r="R1692" s="78"/>
      <c r="S1692" s="82"/>
      <c r="T1692" s="78"/>
      <c r="U1692" s="83"/>
    </row>
    <row r="1693" spans="1:21" ht="13.9" customHeight="1">
      <c r="A1693" s="76">
        <v>8294364</v>
      </c>
      <c r="B1693" s="85" t="s">
        <v>2625</v>
      </c>
      <c r="C1693" s="78"/>
      <c r="D1693" s="79"/>
      <c r="E1693" s="78"/>
      <c r="F1693" s="78"/>
      <c r="G1693" s="86"/>
      <c r="H1693" s="79"/>
      <c r="I1693" s="79"/>
      <c r="J1693" s="78"/>
      <c r="K1693" s="77"/>
      <c r="L1693" s="84" t="s">
        <v>9365</v>
      </c>
      <c r="M1693" s="77"/>
      <c r="N1693" s="77"/>
      <c r="O1693" s="87"/>
      <c r="P1693" s="78"/>
      <c r="Q1693" s="78"/>
      <c r="R1693" s="78"/>
      <c r="S1693" s="82"/>
      <c r="T1693" s="78"/>
      <c r="U1693" s="83"/>
    </row>
    <row r="1694" spans="1:21" ht="13.9" customHeight="1">
      <c r="A1694" s="76">
        <v>8294372</v>
      </c>
      <c r="B1694" s="85" t="s">
        <v>2626</v>
      </c>
      <c r="C1694" s="78"/>
      <c r="D1694" s="79"/>
      <c r="E1694" s="78"/>
      <c r="F1694" s="78"/>
      <c r="G1694" s="86"/>
      <c r="H1694" s="79"/>
      <c r="I1694" s="79"/>
      <c r="J1694" s="78"/>
      <c r="K1694" s="77"/>
      <c r="L1694" s="84" t="s">
        <v>400</v>
      </c>
      <c r="M1694" s="77"/>
      <c r="N1694" s="77"/>
      <c r="O1694" s="87"/>
      <c r="P1694" s="78"/>
      <c r="Q1694" s="78"/>
      <c r="R1694" s="78"/>
      <c r="S1694" s="82"/>
      <c r="T1694" s="78"/>
      <c r="U1694" s="83"/>
    </row>
    <row r="1695" spans="1:21" ht="13.9" customHeight="1">
      <c r="A1695" s="76">
        <v>8294399</v>
      </c>
      <c r="B1695" s="77" t="s">
        <v>2627</v>
      </c>
      <c r="C1695" s="78"/>
      <c r="D1695" s="79"/>
      <c r="E1695" s="78"/>
      <c r="F1695" s="78"/>
      <c r="G1695" s="79"/>
      <c r="H1695" s="79"/>
      <c r="I1695" s="80"/>
      <c r="J1695" s="79"/>
      <c r="K1695" s="77"/>
      <c r="L1695" s="84" t="s">
        <v>311</v>
      </c>
      <c r="M1695" s="77"/>
      <c r="N1695" s="77"/>
      <c r="O1695" s="77"/>
      <c r="P1695" s="77"/>
      <c r="Q1695" s="78"/>
      <c r="R1695" s="78"/>
      <c r="S1695" s="82"/>
      <c r="T1695" s="78"/>
      <c r="U1695" s="83"/>
    </row>
    <row r="1696" spans="1:21" ht="13.9" customHeight="1">
      <c r="A1696" s="76">
        <v>8294402</v>
      </c>
      <c r="B1696" s="77" t="s">
        <v>2628</v>
      </c>
      <c r="C1696" s="78"/>
      <c r="D1696" s="79"/>
      <c r="E1696" s="78"/>
      <c r="F1696" s="78"/>
      <c r="G1696" s="79"/>
      <c r="H1696" s="79"/>
      <c r="I1696" s="80"/>
      <c r="J1696" s="79"/>
      <c r="K1696" s="77"/>
      <c r="L1696" s="84" t="s">
        <v>9235</v>
      </c>
      <c r="M1696" s="77"/>
      <c r="N1696" s="77"/>
      <c r="O1696" s="77"/>
      <c r="P1696" s="77"/>
      <c r="Q1696" s="78"/>
      <c r="R1696" s="78"/>
      <c r="S1696" s="82"/>
      <c r="T1696" s="78"/>
      <c r="U1696" s="83"/>
    </row>
    <row r="1697" spans="1:21" ht="13.9" customHeight="1">
      <c r="A1697" s="76">
        <v>8294429</v>
      </c>
      <c r="B1697" s="77" t="s">
        <v>2629</v>
      </c>
      <c r="C1697" s="78"/>
      <c r="D1697" s="79"/>
      <c r="E1697" s="78"/>
      <c r="F1697" s="78"/>
      <c r="G1697" s="79"/>
      <c r="H1697" s="79"/>
      <c r="I1697" s="80"/>
      <c r="J1697" s="79"/>
      <c r="K1697" s="77"/>
      <c r="L1697" s="84" t="s">
        <v>407</v>
      </c>
      <c r="M1697" s="77"/>
      <c r="N1697" s="77"/>
      <c r="O1697" s="77"/>
      <c r="P1697" s="77"/>
      <c r="Q1697" s="78"/>
      <c r="R1697" s="78"/>
      <c r="S1697" s="82"/>
      <c r="T1697" s="78"/>
      <c r="U1697" s="83"/>
    </row>
    <row r="1698" spans="1:21" ht="13.9" customHeight="1">
      <c r="A1698" s="76">
        <v>8294437</v>
      </c>
      <c r="B1698" s="77" t="s">
        <v>2630</v>
      </c>
      <c r="C1698" s="78"/>
      <c r="D1698" s="79"/>
      <c r="E1698" s="78"/>
      <c r="F1698" s="78"/>
      <c r="G1698" s="79"/>
      <c r="H1698" s="79"/>
      <c r="I1698" s="80"/>
      <c r="J1698" s="79"/>
      <c r="K1698" s="77"/>
      <c r="L1698" s="84" t="s">
        <v>9383</v>
      </c>
      <c r="M1698" s="77"/>
      <c r="N1698" s="77"/>
      <c r="O1698" s="77"/>
      <c r="P1698" s="77"/>
      <c r="Q1698" s="78"/>
      <c r="R1698" s="78"/>
      <c r="S1698" s="82"/>
      <c r="T1698" s="78"/>
      <c r="U1698" s="83"/>
    </row>
    <row r="1699" spans="1:21" ht="13.9" customHeight="1">
      <c r="A1699" s="76">
        <v>8294445</v>
      </c>
      <c r="B1699" s="77" t="s">
        <v>2631</v>
      </c>
      <c r="C1699" s="78"/>
      <c r="D1699" s="79"/>
      <c r="E1699" s="78"/>
      <c r="F1699" s="78"/>
      <c r="G1699" s="79"/>
      <c r="H1699" s="79"/>
      <c r="I1699" s="80"/>
      <c r="J1699" s="79"/>
      <c r="K1699" s="77"/>
      <c r="L1699" s="84" t="s">
        <v>9192</v>
      </c>
      <c r="M1699" s="77"/>
      <c r="N1699" s="77"/>
      <c r="O1699" s="77"/>
      <c r="P1699" s="77"/>
      <c r="Q1699" s="78"/>
      <c r="R1699" s="78"/>
      <c r="S1699" s="82"/>
      <c r="T1699" s="78"/>
      <c r="U1699" s="83"/>
    </row>
    <row r="1700" spans="1:21" ht="13.9" customHeight="1">
      <c r="A1700" s="76">
        <v>8294461</v>
      </c>
      <c r="B1700" s="77" t="s">
        <v>2632</v>
      </c>
      <c r="C1700" s="78"/>
      <c r="D1700" s="79"/>
      <c r="E1700" s="78"/>
      <c r="F1700" s="78"/>
      <c r="G1700" s="79"/>
      <c r="H1700" s="79"/>
      <c r="I1700" s="80"/>
      <c r="J1700" s="79"/>
      <c r="K1700" s="77"/>
      <c r="L1700" s="84" t="s">
        <v>7</v>
      </c>
      <c r="M1700" s="77"/>
      <c r="N1700" s="77"/>
      <c r="O1700" s="77"/>
      <c r="P1700" s="77"/>
      <c r="Q1700" s="78"/>
      <c r="R1700" s="78"/>
      <c r="S1700" s="82"/>
      <c r="T1700" s="78"/>
      <c r="U1700" s="83"/>
    </row>
    <row r="1701" spans="1:21" ht="13.9" customHeight="1">
      <c r="A1701" s="76">
        <v>8294488</v>
      </c>
      <c r="B1701" s="77" t="s">
        <v>2633</v>
      </c>
      <c r="C1701" s="78"/>
      <c r="D1701" s="79"/>
      <c r="E1701" s="78"/>
      <c r="F1701" s="78"/>
      <c r="G1701" s="79"/>
      <c r="H1701" s="79"/>
      <c r="I1701" s="80"/>
      <c r="J1701" s="79"/>
      <c r="K1701" s="77"/>
      <c r="L1701" s="84" t="s">
        <v>280</v>
      </c>
      <c r="M1701" s="77"/>
      <c r="N1701" s="77"/>
      <c r="O1701" s="77"/>
      <c r="P1701" s="77"/>
      <c r="Q1701" s="78"/>
      <c r="R1701" s="78"/>
      <c r="S1701" s="82"/>
      <c r="T1701" s="78"/>
      <c r="U1701" s="83"/>
    </row>
    <row r="1702" spans="1:21" ht="13.9" customHeight="1">
      <c r="A1702" s="76">
        <v>8294526</v>
      </c>
      <c r="B1702" s="77" t="s">
        <v>2634</v>
      </c>
      <c r="C1702" s="78"/>
      <c r="D1702" s="79"/>
      <c r="E1702" s="78"/>
      <c r="F1702" s="78"/>
      <c r="G1702" s="79"/>
      <c r="H1702" s="79"/>
      <c r="I1702" s="80"/>
      <c r="J1702" s="79"/>
      <c r="K1702" s="77"/>
      <c r="L1702" s="81" t="s">
        <v>270</v>
      </c>
      <c r="M1702" s="77"/>
      <c r="N1702" s="77"/>
      <c r="O1702" s="77"/>
      <c r="P1702" s="77"/>
      <c r="Q1702" s="78"/>
      <c r="R1702" s="78"/>
      <c r="S1702" s="82"/>
      <c r="T1702" s="78"/>
      <c r="U1702" s="83"/>
    </row>
    <row r="1703" spans="1:21" ht="13.9" customHeight="1">
      <c r="A1703" s="76">
        <v>8294534</v>
      </c>
      <c r="B1703" s="77" t="s">
        <v>2635</v>
      </c>
      <c r="C1703" s="78"/>
      <c r="D1703" s="79"/>
      <c r="E1703" s="78"/>
      <c r="F1703" s="78"/>
      <c r="G1703" s="79"/>
      <c r="H1703" s="79"/>
      <c r="I1703" s="80"/>
      <c r="J1703" s="79"/>
      <c r="K1703" s="77"/>
      <c r="L1703" s="84" t="s">
        <v>311</v>
      </c>
      <c r="M1703" s="77"/>
      <c r="N1703" s="77"/>
      <c r="O1703" s="77"/>
      <c r="P1703" s="77"/>
      <c r="Q1703" s="78"/>
      <c r="R1703" s="78"/>
      <c r="S1703" s="82"/>
      <c r="T1703" s="78"/>
      <c r="U1703" s="83"/>
    </row>
    <row r="1704" spans="1:21" ht="13.9" customHeight="1">
      <c r="A1704" s="76">
        <v>8294542</v>
      </c>
      <c r="B1704" s="77" t="s">
        <v>2636</v>
      </c>
      <c r="C1704" s="78"/>
      <c r="D1704" s="79"/>
      <c r="E1704" s="78"/>
      <c r="F1704" s="78"/>
      <c r="G1704" s="79"/>
      <c r="H1704" s="79"/>
      <c r="I1704" s="80"/>
      <c r="J1704" s="79"/>
      <c r="K1704" s="77"/>
      <c r="L1704" s="84" t="s">
        <v>180</v>
      </c>
      <c r="M1704" s="77"/>
      <c r="N1704" s="77"/>
      <c r="O1704" s="77"/>
      <c r="P1704" s="77"/>
      <c r="Q1704" s="78"/>
      <c r="R1704" s="78"/>
      <c r="S1704" s="82"/>
      <c r="T1704" s="78"/>
      <c r="U1704" s="83"/>
    </row>
    <row r="1705" spans="1:21" ht="13.9" customHeight="1">
      <c r="A1705" s="76">
        <v>8294569</v>
      </c>
      <c r="B1705" s="77" t="s">
        <v>2637</v>
      </c>
      <c r="C1705" s="78"/>
      <c r="D1705" s="79"/>
      <c r="E1705" s="78"/>
      <c r="F1705" s="78"/>
      <c r="G1705" s="79"/>
      <c r="H1705" s="79"/>
      <c r="I1705" s="80"/>
      <c r="J1705" s="79"/>
      <c r="K1705" s="77"/>
      <c r="L1705" s="84" t="s">
        <v>311</v>
      </c>
      <c r="M1705" s="77"/>
      <c r="N1705" s="77"/>
      <c r="O1705" s="77"/>
      <c r="P1705" s="77"/>
      <c r="Q1705" s="78"/>
      <c r="R1705" s="78"/>
      <c r="S1705" s="82"/>
      <c r="T1705" s="78"/>
      <c r="U1705" s="83"/>
    </row>
    <row r="1706" spans="1:21" ht="13.9" customHeight="1">
      <c r="A1706" s="76">
        <v>8294577</v>
      </c>
      <c r="B1706" s="77" t="s">
        <v>2638</v>
      </c>
      <c r="C1706" s="78"/>
      <c r="D1706" s="79"/>
      <c r="E1706" s="78"/>
      <c r="F1706" s="78"/>
      <c r="G1706" s="79"/>
      <c r="H1706" s="79"/>
      <c r="I1706" s="80"/>
      <c r="J1706" s="79"/>
      <c r="K1706" s="77"/>
      <c r="L1706" s="81" t="s">
        <v>355</v>
      </c>
      <c r="M1706" s="77"/>
      <c r="N1706" s="77"/>
      <c r="O1706" s="77"/>
      <c r="P1706" s="77"/>
      <c r="Q1706" s="78"/>
      <c r="R1706" s="78"/>
      <c r="S1706" s="82"/>
      <c r="T1706" s="78"/>
      <c r="U1706" s="83"/>
    </row>
    <row r="1707" spans="1:21" ht="13.9" customHeight="1">
      <c r="A1707" s="76">
        <v>8294585</v>
      </c>
      <c r="B1707" s="77" t="s">
        <v>2639</v>
      </c>
      <c r="C1707" s="78"/>
      <c r="D1707" s="79"/>
      <c r="E1707" s="78"/>
      <c r="F1707" s="78"/>
      <c r="G1707" s="79"/>
      <c r="H1707" s="79"/>
      <c r="I1707" s="80"/>
      <c r="J1707" s="79"/>
      <c r="K1707" s="77"/>
      <c r="L1707" s="84" t="s">
        <v>309</v>
      </c>
      <c r="M1707" s="77"/>
      <c r="N1707" s="77"/>
      <c r="O1707" s="77"/>
      <c r="P1707" s="77"/>
      <c r="Q1707" s="78"/>
      <c r="R1707" s="78"/>
      <c r="S1707" s="82"/>
      <c r="T1707" s="78"/>
      <c r="U1707" s="83"/>
    </row>
    <row r="1708" spans="1:21" ht="13.9" customHeight="1">
      <c r="A1708" s="76">
        <v>8294607</v>
      </c>
      <c r="B1708" s="77" t="s">
        <v>2640</v>
      </c>
      <c r="C1708" s="78"/>
      <c r="D1708" s="79"/>
      <c r="E1708" s="78"/>
      <c r="F1708" s="78"/>
      <c r="G1708" s="79"/>
      <c r="H1708" s="79"/>
      <c r="I1708" s="80"/>
      <c r="J1708" s="79"/>
      <c r="K1708" s="77"/>
      <c r="L1708" s="84" t="s">
        <v>355</v>
      </c>
      <c r="M1708" s="77"/>
      <c r="N1708" s="77"/>
      <c r="O1708" s="77"/>
      <c r="P1708" s="77"/>
      <c r="Q1708" s="78"/>
      <c r="R1708" s="78"/>
      <c r="S1708" s="82"/>
      <c r="T1708" s="78"/>
      <c r="U1708" s="83"/>
    </row>
    <row r="1709" spans="1:21" ht="13.9" customHeight="1">
      <c r="A1709" s="76">
        <v>8294623</v>
      </c>
      <c r="B1709" s="77" t="s">
        <v>2641</v>
      </c>
      <c r="C1709" s="78"/>
      <c r="D1709" s="79"/>
      <c r="E1709" s="78"/>
      <c r="F1709" s="78"/>
      <c r="G1709" s="79"/>
      <c r="H1709" s="79"/>
      <c r="I1709" s="80"/>
      <c r="J1709" s="79"/>
      <c r="K1709" s="77"/>
      <c r="L1709" s="84" t="s">
        <v>213</v>
      </c>
      <c r="M1709" s="77"/>
      <c r="N1709" s="77"/>
      <c r="O1709" s="77"/>
      <c r="P1709" s="77"/>
      <c r="Q1709" s="78"/>
      <c r="R1709" s="78"/>
      <c r="S1709" s="82"/>
      <c r="T1709" s="78"/>
      <c r="U1709" s="83"/>
    </row>
    <row r="1710" spans="1:21" ht="13.9" customHeight="1">
      <c r="A1710" s="76">
        <v>8294658</v>
      </c>
      <c r="B1710" s="77" t="s">
        <v>2642</v>
      </c>
      <c r="C1710" s="78"/>
      <c r="D1710" s="79"/>
      <c r="E1710" s="78"/>
      <c r="F1710" s="78"/>
      <c r="G1710" s="79"/>
      <c r="H1710" s="79"/>
      <c r="I1710" s="80"/>
      <c r="J1710" s="79"/>
      <c r="K1710" s="77"/>
      <c r="L1710" s="84" t="s">
        <v>120</v>
      </c>
      <c r="M1710" s="77"/>
      <c r="N1710" s="77"/>
      <c r="O1710" s="77"/>
      <c r="P1710" s="77"/>
      <c r="Q1710" s="78"/>
      <c r="R1710" s="78"/>
      <c r="S1710" s="82"/>
      <c r="T1710" s="78"/>
      <c r="U1710" s="83"/>
    </row>
    <row r="1711" spans="1:21" ht="13.9" customHeight="1">
      <c r="A1711" s="76">
        <v>8294666</v>
      </c>
      <c r="B1711" s="77" t="s">
        <v>2643</v>
      </c>
      <c r="C1711" s="78"/>
      <c r="D1711" s="79"/>
      <c r="E1711" s="78"/>
      <c r="F1711" s="78"/>
      <c r="G1711" s="79"/>
      <c r="H1711" s="79"/>
      <c r="I1711" s="80"/>
      <c r="J1711" s="79"/>
      <c r="K1711" s="77"/>
      <c r="L1711" s="81" t="s">
        <v>357</v>
      </c>
      <c r="M1711" s="77"/>
      <c r="N1711" s="77"/>
      <c r="O1711" s="77"/>
      <c r="P1711" s="77"/>
      <c r="Q1711" s="78"/>
      <c r="R1711" s="78"/>
      <c r="S1711" s="82"/>
      <c r="T1711" s="78"/>
      <c r="U1711" s="83"/>
    </row>
    <row r="1712" spans="1:21" ht="13.9" customHeight="1">
      <c r="A1712" s="76">
        <v>8294704</v>
      </c>
      <c r="B1712" s="77" t="s">
        <v>2644</v>
      </c>
      <c r="C1712" s="78"/>
      <c r="D1712" s="79"/>
      <c r="E1712" s="78"/>
      <c r="F1712" s="78"/>
      <c r="G1712" s="79"/>
      <c r="H1712" s="79"/>
      <c r="I1712" s="80"/>
      <c r="J1712" s="79"/>
      <c r="K1712" s="77"/>
      <c r="L1712" s="84" t="s">
        <v>9343</v>
      </c>
      <c r="M1712" s="77"/>
      <c r="N1712" s="77"/>
      <c r="O1712" s="77"/>
      <c r="P1712" s="77"/>
      <c r="Q1712" s="78"/>
      <c r="R1712" s="78"/>
      <c r="S1712" s="82"/>
      <c r="T1712" s="78"/>
      <c r="U1712" s="83"/>
    </row>
    <row r="1713" spans="1:21" ht="13.9" customHeight="1">
      <c r="A1713" s="76">
        <v>8294712</v>
      </c>
      <c r="B1713" s="77" t="s">
        <v>2645</v>
      </c>
      <c r="C1713" s="78"/>
      <c r="D1713" s="79"/>
      <c r="E1713" s="78"/>
      <c r="F1713" s="78"/>
      <c r="G1713" s="79"/>
      <c r="H1713" s="79"/>
      <c r="I1713" s="80"/>
      <c r="J1713" s="79"/>
      <c r="K1713" s="77"/>
      <c r="L1713" s="84" t="s">
        <v>208</v>
      </c>
      <c r="M1713" s="77"/>
      <c r="N1713" s="77"/>
      <c r="O1713" s="77"/>
      <c r="P1713" s="77"/>
      <c r="Q1713" s="78"/>
      <c r="R1713" s="78"/>
      <c r="S1713" s="82"/>
      <c r="T1713" s="78"/>
      <c r="U1713" s="83"/>
    </row>
    <row r="1714" spans="1:21" ht="13.9" customHeight="1">
      <c r="A1714" s="76">
        <v>8294739</v>
      </c>
      <c r="B1714" s="77" t="s">
        <v>2646</v>
      </c>
      <c r="C1714" s="78"/>
      <c r="D1714" s="79"/>
      <c r="E1714" s="78"/>
      <c r="F1714" s="78"/>
      <c r="G1714" s="79"/>
      <c r="H1714" s="79"/>
      <c r="I1714" s="80"/>
      <c r="J1714" s="79"/>
      <c r="K1714" s="77"/>
      <c r="L1714" s="81" t="s">
        <v>9302</v>
      </c>
      <c r="M1714" s="77"/>
      <c r="N1714" s="77"/>
      <c r="O1714" s="77"/>
      <c r="P1714" s="77"/>
      <c r="Q1714" s="78"/>
      <c r="R1714" s="78"/>
      <c r="S1714" s="82"/>
      <c r="T1714" s="78"/>
      <c r="U1714" s="83"/>
    </row>
    <row r="1715" spans="1:21" ht="13.9" customHeight="1">
      <c r="A1715" s="76">
        <v>8294747</v>
      </c>
      <c r="B1715" s="77" t="s">
        <v>2647</v>
      </c>
      <c r="C1715" s="78"/>
      <c r="D1715" s="79"/>
      <c r="E1715" s="78"/>
      <c r="F1715" s="78"/>
      <c r="G1715" s="79"/>
      <c r="H1715" s="79"/>
      <c r="I1715" s="80"/>
      <c r="J1715" s="79"/>
      <c r="K1715" s="77"/>
      <c r="L1715" s="81" t="s">
        <v>311</v>
      </c>
      <c r="M1715" s="77"/>
      <c r="N1715" s="77"/>
      <c r="O1715" s="77"/>
      <c r="P1715" s="77"/>
      <c r="Q1715" s="78"/>
      <c r="R1715" s="78"/>
      <c r="S1715" s="82"/>
      <c r="T1715" s="78"/>
      <c r="U1715" s="83"/>
    </row>
    <row r="1716" spans="1:21" ht="13.9" customHeight="1">
      <c r="A1716" s="76">
        <v>8294755</v>
      </c>
      <c r="B1716" s="77" t="s">
        <v>2648</v>
      </c>
      <c r="C1716" s="78"/>
      <c r="D1716" s="79"/>
      <c r="E1716" s="78"/>
      <c r="F1716" s="78"/>
      <c r="G1716" s="79"/>
      <c r="H1716" s="79"/>
      <c r="I1716" s="80"/>
      <c r="J1716" s="79"/>
      <c r="K1716" s="77"/>
      <c r="L1716" s="84" t="s">
        <v>9316</v>
      </c>
      <c r="M1716" s="77"/>
      <c r="N1716" s="77"/>
      <c r="O1716" s="77"/>
      <c r="P1716" s="77"/>
      <c r="Q1716" s="78"/>
      <c r="R1716" s="78"/>
      <c r="S1716" s="82"/>
      <c r="T1716" s="78"/>
      <c r="U1716" s="83"/>
    </row>
    <row r="1717" spans="1:21" ht="13.9" customHeight="1">
      <c r="A1717" s="76">
        <v>8294763</v>
      </c>
      <c r="B1717" s="77" t="s">
        <v>2649</v>
      </c>
      <c r="C1717" s="78"/>
      <c r="D1717" s="79"/>
      <c r="E1717" s="78"/>
      <c r="F1717" s="78"/>
      <c r="G1717" s="79"/>
      <c r="H1717" s="79"/>
      <c r="I1717" s="80"/>
      <c r="J1717" s="79"/>
      <c r="K1717" s="77"/>
      <c r="L1717" s="81" t="s">
        <v>213</v>
      </c>
      <c r="M1717" s="77"/>
      <c r="N1717" s="77"/>
      <c r="O1717" s="77"/>
      <c r="P1717" s="77"/>
      <c r="Q1717" s="78"/>
      <c r="R1717" s="78"/>
      <c r="S1717" s="82"/>
      <c r="T1717" s="78"/>
      <c r="U1717" s="83"/>
    </row>
    <row r="1718" spans="1:21" ht="13.9" customHeight="1">
      <c r="A1718" s="76">
        <v>8294771</v>
      </c>
      <c r="B1718" s="77" t="s">
        <v>2650</v>
      </c>
      <c r="C1718" s="78"/>
      <c r="D1718" s="79"/>
      <c r="E1718" s="78"/>
      <c r="F1718" s="78"/>
      <c r="G1718" s="79"/>
      <c r="H1718" s="79"/>
      <c r="I1718" s="80"/>
      <c r="J1718" s="79"/>
      <c r="K1718" s="77"/>
      <c r="L1718" s="84" t="s">
        <v>120</v>
      </c>
      <c r="M1718" s="77"/>
      <c r="N1718" s="77"/>
      <c r="O1718" s="77"/>
      <c r="P1718" s="77"/>
      <c r="Q1718" s="78"/>
      <c r="R1718" s="78"/>
      <c r="S1718" s="82"/>
      <c r="T1718" s="78"/>
      <c r="U1718" s="83"/>
    </row>
    <row r="1719" spans="1:21" ht="13.9" customHeight="1">
      <c r="A1719" s="76">
        <v>8294801</v>
      </c>
      <c r="B1719" s="77" t="s">
        <v>2651</v>
      </c>
      <c r="C1719" s="78"/>
      <c r="D1719" s="79"/>
      <c r="E1719" s="78"/>
      <c r="F1719" s="78"/>
      <c r="G1719" s="79"/>
      <c r="H1719" s="79"/>
      <c r="I1719" s="80"/>
      <c r="J1719" s="79"/>
      <c r="K1719" s="77"/>
      <c r="L1719" s="81" t="s">
        <v>398</v>
      </c>
      <c r="M1719" s="77"/>
      <c r="N1719" s="77"/>
      <c r="O1719" s="77"/>
      <c r="P1719" s="77"/>
      <c r="Q1719" s="78"/>
      <c r="R1719" s="78"/>
      <c r="S1719" s="82"/>
      <c r="T1719" s="78"/>
      <c r="U1719" s="83"/>
    </row>
    <row r="1720" spans="1:21" ht="13.9" customHeight="1">
      <c r="A1720" s="76">
        <v>8322627</v>
      </c>
      <c r="B1720" s="77" t="s">
        <v>2652</v>
      </c>
      <c r="C1720" s="78"/>
      <c r="D1720" s="79"/>
      <c r="E1720" s="78"/>
      <c r="F1720" s="78"/>
      <c r="G1720" s="79"/>
      <c r="H1720" s="79"/>
      <c r="I1720" s="80"/>
      <c r="J1720" s="79"/>
      <c r="K1720" s="77"/>
      <c r="L1720" s="84" t="s">
        <v>9347</v>
      </c>
      <c r="M1720" s="77"/>
      <c r="N1720" s="77"/>
      <c r="O1720" s="77"/>
      <c r="P1720" s="77"/>
      <c r="Q1720" s="78"/>
      <c r="R1720" s="78"/>
      <c r="S1720" s="82"/>
      <c r="T1720" s="78"/>
      <c r="U1720" s="83"/>
    </row>
    <row r="1721" spans="1:21" ht="13.9" customHeight="1">
      <c r="A1721" s="76">
        <v>8354693</v>
      </c>
      <c r="B1721" s="77" t="s">
        <v>2653</v>
      </c>
      <c r="C1721" s="78"/>
      <c r="D1721" s="79"/>
      <c r="E1721" s="78"/>
      <c r="F1721" s="78"/>
      <c r="G1721" s="79"/>
      <c r="H1721" s="79"/>
      <c r="I1721" s="80"/>
      <c r="J1721" s="79"/>
      <c r="K1721" s="77"/>
      <c r="L1721" s="84" t="s">
        <v>287</v>
      </c>
      <c r="M1721" s="77"/>
      <c r="N1721" s="77"/>
      <c r="O1721" s="77"/>
      <c r="P1721" s="77"/>
      <c r="Q1721" s="78"/>
      <c r="R1721" s="78"/>
      <c r="S1721" s="82"/>
      <c r="T1721" s="78"/>
      <c r="U1721" s="83"/>
    </row>
    <row r="1722" spans="1:21" ht="13.9" customHeight="1">
      <c r="A1722" s="76">
        <v>8397899</v>
      </c>
      <c r="B1722" s="77" t="s">
        <v>2654</v>
      </c>
      <c r="C1722" s="78"/>
      <c r="D1722" s="79"/>
      <c r="E1722" s="78"/>
      <c r="F1722" s="78"/>
      <c r="G1722" s="79"/>
      <c r="H1722" s="79"/>
      <c r="I1722" s="80"/>
      <c r="J1722" s="79"/>
      <c r="K1722" s="77"/>
      <c r="L1722" s="84" t="s">
        <v>311</v>
      </c>
      <c r="M1722" s="77"/>
      <c r="N1722" s="77"/>
      <c r="O1722" s="77"/>
      <c r="P1722" s="77"/>
      <c r="Q1722" s="78"/>
      <c r="R1722" s="78"/>
      <c r="S1722" s="82"/>
      <c r="T1722" s="78"/>
      <c r="U1722" s="83"/>
    </row>
    <row r="1723" spans="1:21" ht="13.9" customHeight="1">
      <c r="A1723" s="76">
        <v>8415323</v>
      </c>
      <c r="B1723" s="77" t="s">
        <v>2655</v>
      </c>
      <c r="C1723" s="78"/>
      <c r="D1723" s="79"/>
      <c r="E1723" s="78"/>
      <c r="F1723" s="78"/>
      <c r="G1723" s="79"/>
      <c r="H1723" s="79"/>
      <c r="I1723" s="80"/>
      <c r="J1723" s="79"/>
      <c r="K1723" s="77"/>
      <c r="L1723" s="84" t="s">
        <v>388</v>
      </c>
      <c r="M1723" s="77"/>
      <c r="N1723" s="77"/>
      <c r="O1723" s="77"/>
      <c r="P1723" s="77"/>
      <c r="Q1723" s="78"/>
      <c r="R1723" s="78"/>
      <c r="S1723" s="82"/>
      <c r="T1723" s="78"/>
      <c r="U1723" s="83"/>
    </row>
    <row r="1724" spans="1:21" ht="13.9" customHeight="1">
      <c r="A1724" s="76">
        <v>8416621</v>
      </c>
      <c r="B1724" s="77" t="s">
        <v>2656</v>
      </c>
      <c r="C1724" s="78"/>
      <c r="D1724" s="79"/>
      <c r="E1724" s="78"/>
      <c r="F1724" s="78"/>
      <c r="G1724" s="79"/>
      <c r="H1724" s="79"/>
      <c r="I1724" s="80"/>
      <c r="J1724" s="79"/>
      <c r="K1724" s="77"/>
      <c r="L1724" s="84" t="s">
        <v>315</v>
      </c>
      <c r="M1724" s="77"/>
      <c r="N1724" s="77"/>
      <c r="O1724" s="77"/>
      <c r="P1724" s="77"/>
      <c r="Q1724" s="78"/>
      <c r="R1724" s="78"/>
      <c r="S1724" s="82"/>
      <c r="T1724" s="78"/>
      <c r="U1724" s="83"/>
    </row>
    <row r="1725" spans="1:21" ht="13.9" customHeight="1">
      <c r="A1725" s="76">
        <v>8421269</v>
      </c>
      <c r="B1725" s="77" t="s">
        <v>2657</v>
      </c>
      <c r="C1725" s="78"/>
      <c r="D1725" s="79"/>
      <c r="E1725" s="78"/>
      <c r="F1725" s="78"/>
      <c r="G1725" s="79"/>
      <c r="H1725" s="79"/>
      <c r="I1725" s="80"/>
      <c r="J1725" s="79"/>
      <c r="K1725" s="77"/>
      <c r="L1725" s="84" t="s">
        <v>177</v>
      </c>
      <c r="M1725" s="77"/>
      <c r="N1725" s="77"/>
      <c r="O1725" s="77"/>
      <c r="P1725" s="77"/>
      <c r="Q1725" s="78"/>
      <c r="R1725" s="78"/>
      <c r="S1725" s="82"/>
      <c r="T1725" s="78"/>
      <c r="U1725" s="83"/>
    </row>
    <row r="1726" spans="1:21" ht="13.9" customHeight="1">
      <c r="A1726" s="76">
        <v>8464111</v>
      </c>
      <c r="B1726" s="77" t="s">
        <v>2658</v>
      </c>
      <c r="C1726" s="78"/>
      <c r="D1726" s="79"/>
      <c r="E1726" s="78"/>
      <c r="F1726" s="78"/>
      <c r="G1726" s="79"/>
      <c r="H1726" s="79"/>
      <c r="I1726" s="80"/>
      <c r="J1726" s="79"/>
      <c r="K1726" s="77"/>
      <c r="L1726" s="84" t="s">
        <v>362</v>
      </c>
      <c r="M1726" s="77"/>
      <c r="N1726" s="77"/>
      <c r="O1726" s="77"/>
      <c r="P1726" s="77"/>
      <c r="Q1726" s="78"/>
      <c r="R1726" s="78"/>
      <c r="S1726" s="82"/>
      <c r="T1726" s="78"/>
      <c r="U1726" s="83"/>
    </row>
    <row r="1727" spans="1:21" ht="13.9" customHeight="1">
      <c r="A1727" s="76">
        <v>8472122</v>
      </c>
      <c r="B1727" s="77" t="s">
        <v>2659</v>
      </c>
      <c r="C1727" s="78"/>
      <c r="D1727" s="79"/>
      <c r="E1727" s="78"/>
      <c r="F1727" s="78"/>
      <c r="G1727" s="79"/>
      <c r="H1727" s="79"/>
      <c r="I1727" s="80"/>
      <c r="J1727" s="79"/>
      <c r="K1727" s="77"/>
      <c r="L1727" s="81" t="s">
        <v>362</v>
      </c>
      <c r="M1727" s="77"/>
      <c r="N1727" s="77"/>
      <c r="O1727" s="77"/>
      <c r="P1727" s="77"/>
      <c r="Q1727" s="78"/>
      <c r="R1727" s="78"/>
      <c r="S1727" s="82"/>
      <c r="T1727" s="78"/>
      <c r="U1727" s="83"/>
    </row>
    <row r="1728" spans="1:21" ht="13.9" customHeight="1">
      <c r="A1728" s="76">
        <v>8473064</v>
      </c>
      <c r="B1728" s="77" t="s">
        <v>2660</v>
      </c>
      <c r="C1728" s="78"/>
      <c r="D1728" s="79"/>
      <c r="E1728" s="78"/>
      <c r="F1728" s="78"/>
      <c r="G1728" s="79"/>
      <c r="H1728" s="79"/>
      <c r="I1728" s="80"/>
      <c r="J1728" s="79"/>
      <c r="K1728" s="77"/>
      <c r="L1728" s="84" t="s">
        <v>287</v>
      </c>
      <c r="M1728" s="77"/>
      <c r="N1728" s="77"/>
      <c r="O1728" s="77"/>
      <c r="P1728" s="77"/>
      <c r="Q1728" s="78"/>
      <c r="R1728" s="78"/>
      <c r="S1728" s="82"/>
      <c r="T1728" s="78"/>
      <c r="U1728" s="83"/>
    </row>
    <row r="1729" spans="1:21" ht="13.9" customHeight="1">
      <c r="A1729" s="76">
        <v>8473323</v>
      </c>
      <c r="B1729" s="77" t="s">
        <v>2661</v>
      </c>
      <c r="C1729" s="78"/>
      <c r="D1729" s="79"/>
      <c r="E1729" s="78"/>
      <c r="F1729" s="78"/>
      <c r="G1729" s="79"/>
      <c r="H1729" s="79"/>
      <c r="I1729" s="80"/>
      <c r="J1729" s="79"/>
      <c r="K1729" s="77"/>
      <c r="L1729" s="84" t="s">
        <v>274</v>
      </c>
      <c r="M1729" s="77"/>
      <c r="N1729" s="77"/>
      <c r="O1729" s="77"/>
      <c r="P1729" s="77"/>
      <c r="Q1729" s="78"/>
      <c r="R1729" s="78"/>
      <c r="S1729" s="82"/>
      <c r="T1729" s="78"/>
      <c r="U1729" s="83"/>
    </row>
    <row r="1730" spans="1:21" ht="13.9" customHeight="1">
      <c r="A1730" s="76">
        <v>8474672</v>
      </c>
      <c r="B1730" s="77" t="s">
        <v>2662</v>
      </c>
      <c r="C1730" s="78"/>
      <c r="D1730" s="79"/>
      <c r="E1730" s="78"/>
      <c r="F1730" s="78"/>
      <c r="G1730" s="79"/>
      <c r="H1730" s="79"/>
      <c r="I1730" s="80"/>
      <c r="J1730" s="79"/>
      <c r="K1730" s="77"/>
      <c r="L1730" s="81" t="s">
        <v>309</v>
      </c>
      <c r="M1730" s="77"/>
      <c r="N1730" s="77"/>
      <c r="O1730" s="77"/>
      <c r="P1730" s="77"/>
      <c r="Q1730" s="78"/>
      <c r="R1730" s="78"/>
      <c r="S1730" s="82"/>
      <c r="T1730" s="78"/>
      <c r="U1730" s="83"/>
    </row>
    <row r="1731" spans="1:21" ht="13.9" customHeight="1">
      <c r="A1731" s="76">
        <v>8475245</v>
      </c>
      <c r="B1731" s="77" t="s">
        <v>2663</v>
      </c>
      <c r="C1731" s="78"/>
      <c r="D1731" s="79"/>
      <c r="E1731" s="78"/>
      <c r="F1731" s="78"/>
      <c r="G1731" s="79"/>
      <c r="H1731" s="79"/>
      <c r="I1731" s="80"/>
      <c r="J1731" s="79"/>
      <c r="K1731" s="77"/>
      <c r="L1731" s="84" t="s">
        <v>287</v>
      </c>
      <c r="M1731" s="77"/>
      <c r="N1731" s="77"/>
      <c r="O1731" s="77"/>
      <c r="P1731" s="77"/>
      <c r="Q1731" s="78"/>
      <c r="R1731" s="78"/>
      <c r="S1731" s="82"/>
      <c r="T1731" s="78"/>
      <c r="U1731" s="83"/>
    </row>
    <row r="1732" spans="1:21" ht="13.9" customHeight="1">
      <c r="A1732" s="76">
        <v>8475377</v>
      </c>
      <c r="B1732" s="77" t="s">
        <v>2664</v>
      </c>
      <c r="C1732" s="78"/>
      <c r="D1732" s="79"/>
      <c r="E1732" s="78"/>
      <c r="F1732" s="78"/>
      <c r="G1732" s="79"/>
      <c r="H1732" s="79"/>
      <c r="I1732" s="80"/>
      <c r="J1732" s="79"/>
      <c r="K1732" s="77"/>
      <c r="L1732" s="84" t="s">
        <v>287</v>
      </c>
      <c r="M1732" s="77"/>
      <c r="N1732" s="77"/>
      <c r="O1732" s="77"/>
      <c r="P1732" s="77"/>
      <c r="Q1732" s="78"/>
      <c r="R1732" s="78"/>
      <c r="S1732" s="82"/>
      <c r="T1732" s="78"/>
      <c r="U1732" s="83"/>
    </row>
    <row r="1733" spans="1:21" ht="13.9" customHeight="1">
      <c r="A1733" s="76">
        <v>8475385</v>
      </c>
      <c r="B1733" s="77" t="s">
        <v>2665</v>
      </c>
      <c r="C1733" s="78"/>
      <c r="D1733" s="79"/>
      <c r="E1733" s="78"/>
      <c r="F1733" s="78"/>
      <c r="G1733" s="79"/>
      <c r="H1733" s="79"/>
      <c r="I1733" s="80"/>
      <c r="J1733" s="79"/>
      <c r="K1733" s="77"/>
      <c r="L1733" s="84" t="s">
        <v>285</v>
      </c>
      <c r="M1733" s="77"/>
      <c r="N1733" s="77"/>
      <c r="O1733" s="77"/>
      <c r="P1733" s="77"/>
      <c r="Q1733" s="78"/>
      <c r="R1733" s="78"/>
      <c r="S1733" s="82"/>
      <c r="T1733" s="78"/>
      <c r="U1733" s="83"/>
    </row>
    <row r="1734" spans="1:21" ht="13.9" customHeight="1">
      <c r="A1734" s="76">
        <v>8475776</v>
      </c>
      <c r="B1734" s="88" t="s">
        <v>2666</v>
      </c>
      <c r="C1734" s="78"/>
      <c r="D1734" s="79"/>
      <c r="E1734" s="78"/>
      <c r="F1734" s="78"/>
      <c r="G1734" s="86"/>
      <c r="H1734" s="79"/>
      <c r="I1734" s="79"/>
      <c r="J1734" s="78"/>
      <c r="K1734" s="77"/>
      <c r="L1734" s="84" t="s">
        <v>287</v>
      </c>
      <c r="M1734" s="77"/>
      <c r="N1734" s="77"/>
      <c r="O1734" s="87"/>
      <c r="P1734" s="78"/>
      <c r="Q1734" s="78"/>
      <c r="R1734" s="78"/>
      <c r="S1734" s="82"/>
      <c r="T1734" s="78"/>
      <c r="U1734" s="83"/>
    </row>
    <row r="1735" spans="1:21" ht="13.9" customHeight="1">
      <c r="A1735" s="76">
        <v>8476969</v>
      </c>
      <c r="B1735" s="77" t="s">
        <v>2667</v>
      </c>
      <c r="C1735" s="78"/>
      <c r="D1735" s="79"/>
      <c r="E1735" s="78"/>
      <c r="F1735" s="78"/>
      <c r="G1735" s="79"/>
      <c r="H1735" s="79"/>
      <c r="I1735" s="80"/>
      <c r="J1735" s="79"/>
      <c r="K1735" s="77"/>
      <c r="L1735" s="84" t="s">
        <v>7</v>
      </c>
      <c r="M1735" s="77"/>
      <c r="N1735" s="77"/>
      <c r="O1735" s="77"/>
      <c r="P1735" s="77"/>
      <c r="Q1735" s="78"/>
      <c r="R1735" s="78"/>
      <c r="S1735" s="82"/>
      <c r="T1735" s="78"/>
      <c r="U1735" s="83"/>
    </row>
    <row r="1736" spans="1:21" ht="13.9" customHeight="1">
      <c r="A1736" s="76">
        <v>8477442</v>
      </c>
      <c r="B1736" s="77" t="s">
        <v>2668</v>
      </c>
      <c r="C1736" s="78"/>
      <c r="D1736" s="79"/>
      <c r="E1736" s="78"/>
      <c r="F1736" s="78"/>
      <c r="G1736" s="79"/>
      <c r="H1736" s="79"/>
      <c r="I1736" s="80"/>
      <c r="J1736" s="79"/>
      <c r="K1736" s="77"/>
      <c r="L1736" s="81" t="s">
        <v>362</v>
      </c>
      <c r="M1736" s="77"/>
      <c r="N1736" s="77"/>
      <c r="O1736" s="77"/>
      <c r="P1736" s="77"/>
      <c r="Q1736" s="78"/>
      <c r="R1736" s="78"/>
      <c r="S1736" s="82"/>
      <c r="T1736" s="78"/>
      <c r="U1736" s="83"/>
    </row>
    <row r="1737" spans="1:21" ht="13.9" customHeight="1">
      <c r="A1737" s="76">
        <v>8478244</v>
      </c>
      <c r="B1737" s="77" t="s">
        <v>2669</v>
      </c>
      <c r="C1737" s="78"/>
      <c r="D1737" s="79"/>
      <c r="E1737" s="78"/>
      <c r="F1737" s="78"/>
      <c r="G1737" s="79"/>
      <c r="H1737" s="79"/>
      <c r="I1737" s="80"/>
      <c r="J1737" s="79"/>
      <c r="K1737" s="77"/>
      <c r="L1737" s="84" t="s">
        <v>315</v>
      </c>
      <c r="M1737" s="77"/>
      <c r="N1737" s="77"/>
      <c r="O1737" s="77"/>
      <c r="P1737" s="77"/>
      <c r="Q1737" s="78"/>
      <c r="R1737" s="78"/>
      <c r="S1737" s="82"/>
      <c r="T1737" s="78"/>
      <c r="U1737" s="83"/>
    </row>
    <row r="1738" spans="1:21" ht="13.9" customHeight="1">
      <c r="A1738" s="76">
        <v>8478899</v>
      </c>
      <c r="B1738" s="77" t="s">
        <v>2670</v>
      </c>
      <c r="C1738" s="78"/>
      <c r="D1738" s="79"/>
      <c r="E1738" s="78"/>
      <c r="F1738" s="78"/>
      <c r="G1738" s="79"/>
      <c r="H1738" s="79"/>
      <c r="I1738" s="80"/>
      <c r="J1738" s="79"/>
      <c r="K1738" s="77"/>
      <c r="L1738" s="84" t="s">
        <v>362</v>
      </c>
      <c r="M1738" s="77"/>
      <c r="N1738" s="77"/>
      <c r="O1738" s="77"/>
      <c r="P1738" s="77"/>
      <c r="Q1738" s="78"/>
      <c r="R1738" s="78"/>
      <c r="S1738" s="82"/>
      <c r="T1738" s="78"/>
      <c r="U1738" s="83"/>
    </row>
    <row r="1739" spans="1:21" ht="13.9" customHeight="1">
      <c r="A1739" s="76">
        <v>8479488</v>
      </c>
      <c r="B1739" s="77" t="s">
        <v>2671</v>
      </c>
      <c r="C1739" s="78"/>
      <c r="D1739" s="79"/>
      <c r="E1739" s="78"/>
      <c r="F1739" s="78"/>
      <c r="G1739" s="79"/>
      <c r="H1739" s="79"/>
      <c r="I1739" s="80"/>
      <c r="J1739" s="79"/>
      <c r="K1739" s="77"/>
      <c r="L1739" s="84" t="s">
        <v>287</v>
      </c>
      <c r="M1739" s="77"/>
      <c r="N1739" s="77"/>
      <c r="O1739" s="77"/>
      <c r="P1739" s="77"/>
      <c r="Q1739" s="78"/>
      <c r="R1739" s="78"/>
      <c r="S1739" s="82"/>
      <c r="T1739" s="78"/>
      <c r="U1739" s="83"/>
    </row>
    <row r="1740" spans="1:21" ht="13.9" customHeight="1">
      <c r="A1740" s="76">
        <v>8479976</v>
      </c>
      <c r="B1740" s="77" t="s">
        <v>2672</v>
      </c>
      <c r="C1740" s="78"/>
      <c r="D1740" s="79"/>
      <c r="E1740" s="78"/>
      <c r="F1740" s="78"/>
      <c r="G1740" s="79"/>
      <c r="H1740" s="79"/>
      <c r="I1740" s="80"/>
      <c r="J1740" s="79"/>
      <c r="K1740" s="77"/>
      <c r="L1740" s="81" t="s">
        <v>313</v>
      </c>
      <c r="M1740" s="77"/>
      <c r="N1740" s="77"/>
      <c r="O1740" s="77"/>
      <c r="P1740" s="77"/>
      <c r="Q1740" s="78"/>
      <c r="R1740" s="78"/>
      <c r="S1740" s="82"/>
      <c r="T1740" s="78"/>
      <c r="U1740" s="83"/>
    </row>
    <row r="1741" spans="1:21" ht="13.9" customHeight="1">
      <c r="A1741" s="76">
        <v>8481458</v>
      </c>
      <c r="B1741" s="77" t="s">
        <v>2673</v>
      </c>
      <c r="C1741" s="78"/>
      <c r="D1741" s="79"/>
      <c r="E1741" s="78"/>
      <c r="F1741" s="78"/>
      <c r="G1741" s="79"/>
      <c r="H1741" s="79"/>
      <c r="I1741" s="80"/>
      <c r="J1741" s="79"/>
      <c r="K1741" s="77"/>
      <c r="L1741" s="81" t="s">
        <v>315</v>
      </c>
      <c r="M1741" s="77"/>
      <c r="N1741" s="77"/>
      <c r="O1741" s="77"/>
      <c r="P1741" s="77"/>
      <c r="Q1741" s="78"/>
      <c r="R1741" s="78"/>
      <c r="S1741" s="82"/>
      <c r="T1741" s="78"/>
      <c r="U1741" s="83"/>
    </row>
    <row r="1742" spans="1:21" ht="13.9" customHeight="1">
      <c r="A1742" s="76">
        <v>8481679</v>
      </c>
      <c r="B1742" s="77" t="s">
        <v>2674</v>
      </c>
      <c r="C1742" s="78"/>
      <c r="D1742" s="79"/>
      <c r="E1742" s="78"/>
      <c r="F1742" s="78"/>
      <c r="G1742" s="79"/>
      <c r="H1742" s="79"/>
      <c r="I1742" s="80"/>
      <c r="J1742" s="79"/>
      <c r="K1742" s="77"/>
      <c r="L1742" s="81" t="s">
        <v>287</v>
      </c>
      <c r="M1742" s="77"/>
      <c r="N1742" s="77"/>
      <c r="O1742" s="77"/>
      <c r="P1742" s="77"/>
      <c r="Q1742" s="78"/>
      <c r="R1742" s="78"/>
      <c r="S1742" s="82"/>
      <c r="T1742" s="78"/>
      <c r="U1742" s="83"/>
    </row>
    <row r="1743" spans="1:21" ht="13.9" customHeight="1">
      <c r="A1743" s="76">
        <v>8482071</v>
      </c>
      <c r="B1743" s="77" t="s">
        <v>2675</v>
      </c>
      <c r="C1743" s="78"/>
      <c r="D1743" s="79"/>
      <c r="E1743" s="78"/>
      <c r="F1743" s="78"/>
      <c r="G1743" s="79"/>
      <c r="H1743" s="79"/>
      <c r="I1743" s="80"/>
      <c r="J1743" s="79"/>
      <c r="K1743" s="77"/>
      <c r="L1743" s="84" t="s">
        <v>355</v>
      </c>
      <c r="M1743" s="77"/>
      <c r="N1743" s="77"/>
      <c r="O1743" s="77"/>
      <c r="P1743" s="77"/>
      <c r="Q1743" s="78"/>
      <c r="R1743" s="78"/>
      <c r="S1743" s="82"/>
      <c r="T1743" s="78"/>
      <c r="U1743" s="83"/>
    </row>
    <row r="1744" spans="1:21" ht="13.9" customHeight="1">
      <c r="A1744" s="76">
        <v>8483221</v>
      </c>
      <c r="B1744" s="77" t="s">
        <v>2676</v>
      </c>
      <c r="C1744" s="78"/>
      <c r="D1744" s="79"/>
      <c r="E1744" s="78"/>
      <c r="F1744" s="78"/>
      <c r="G1744" s="79"/>
      <c r="H1744" s="79"/>
      <c r="I1744" s="80"/>
      <c r="J1744" s="79"/>
      <c r="K1744" s="77"/>
      <c r="L1744" s="81" t="s">
        <v>296</v>
      </c>
      <c r="M1744" s="77"/>
      <c r="N1744" s="77"/>
      <c r="O1744" s="77"/>
      <c r="P1744" s="77"/>
      <c r="Q1744" s="78"/>
      <c r="R1744" s="78"/>
      <c r="S1744" s="82"/>
      <c r="T1744" s="78"/>
      <c r="U1744" s="83"/>
    </row>
    <row r="1745" spans="1:21" ht="13.9" customHeight="1">
      <c r="A1745" s="76">
        <v>8493219</v>
      </c>
      <c r="B1745" s="77" t="s">
        <v>2677</v>
      </c>
      <c r="C1745" s="78"/>
      <c r="D1745" s="79"/>
      <c r="E1745" s="78"/>
      <c r="F1745" s="78"/>
      <c r="G1745" s="79"/>
      <c r="H1745" s="79"/>
      <c r="I1745" s="80"/>
      <c r="J1745" s="79"/>
      <c r="K1745" s="77"/>
      <c r="L1745" s="84" t="s">
        <v>287</v>
      </c>
      <c r="M1745" s="77"/>
      <c r="N1745" s="77"/>
      <c r="O1745" s="77"/>
      <c r="P1745" s="77"/>
      <c r="Q1745" s="78"/>
      <c r="R1745" s="78"/>
      <c r="S1745" s="82"/>
      <c r="T1745" s="78"/>
      <c r="U1745" s="83"/>
    </row>
    <row r="1746" spans="1:21" ht="13.9" customHeight="1">
      <c r="A1746" s="76">
        <v>8507066</v>
      </c>
      <c r="B1746" s="77" t="s">
        <v>2678</v>
      </c>
      <c r="C1746" s="78"/>
      <c r="D1746" s="79"/>
      <c r="E1746" s="78"/>
      <c r="F1746" s="78"/>
      <c r="G1746" s="79"/>
      <c r="H1746" s="79"/>
      <c r="I1746" s="80"/>
      <c r="J1746" s="79"/>
      <c r="K1746" s="77"/>
      <c r="L1746" s="84" t="s">
        <v>358</v>
      </c>
      <c r="M1746" s="77"/>
      <c r="N1746" s="77"/>
      <c r="O1746" s="77"/>
      <c r="P1746" s="77"/>
      <c r="Q1746" s="78"/>
      <c r="R1746" s="78"/>
      <c r="S1746" s="82"/>
      <c r="T1746" s="78"/>
      <c r="U1746" s="83"/>
    </row>
    <row r="1747" spans="1:21" ht="13.9" customHeight="1">
      <c r="A1747" s="76">
        <v>8526729</v>
      </c>
      <c r="B1747" s="77" t="s">
        <v>2679</v>
      </c>
      <c r="C1747" s="78"/>
      <c r="D1747" s="79"/>
      <c r="E1747" s="78"/>
      <c r="F1747" s="78"/>
      <c r="G1747" s="79"/>
      <c r="H1747" s="79"/>
      <c r="I1747" s="80"/>
      <c r="J1747" s="79"/>
      <c r="K1747" s="77"/>
      <c r="L1747" s="84" t="s">
        <v>268</v>
      </c>
      <c r="M1747" s="77"/>
      <c r="N1747" s="77"/>
      <c r="O1747" s="77"/>
      <c r="P1747" s="77"/>
      <c r="Q1747" s="78"/>
      <c r="R1747" s="78"/>
      <c r="S1747" s="82"/>
      <c r="T1747" s="78"/>
      <c r="U1747" s="83"/>
    </row>
    <row r="1748" spans="1:21" ht="13.9" customHeight="1">
      <c r="A1748" s="76">
        <v>8551928</v>
      </c>
      <c r="B1748" s="77" t="s">
        <v>2680</v>
      </c>
      <c r="C1748" s="78"/>
      <c r="D1748" s="79"/>
      <c r="E1748" s="78"/>
      <c r="F1748" s="78"/>
      <c r="G1748" s="79"/>
      <c r="H1748" s="79"/>
      <c r="I1748" s="80"/>
      <c r="J1748" s="79"/>
      <c r="K1748" s="77"/>
      <c r="L1748" s="84" t="s">
        <v>362</v>
      </c>
      <c r="M1748" s="77"/>
      <c r="N1748" s="77"/>
      <c r="O1748" s="77"/>
      <c r="P1748" s="77"/>
      <c r="Q1748" s="78"/>
      <c r="R1748" s="78"/>
      <c r="S1748" s="82"/>
      <c r="T1748" s="78"/>
      <c r="U1748" s="83"/>
    </row>
    <row r="1749" spans="1:21" ht="13.9" customHeight="1">
      <c r="A1749" s="76">
        <v>8558558</v>
      </c>
      <c r="B1749" s="77" t="s">
        <v>2681</v>
      </c>
      <c r="C1749" s="78"/>
      <c r="D1749" s="79"/>
      <c r="E1749" s="78"/>
      <c r="F1749" s="78"/>
      <c r="G1749" s="79"/>
      <c r="H1749" s="79"/>
      <c r="I1749" s="80"/>
      <c r="J1749" s="79"/>
      <c r="K1749" s="77"/>
      <c r="L1749" s="84" t="s">
        <v>285</v>
      </c>
      <c r="M1749" s="77"/>
      <c r="N1749" s="77"/>
      <c r="O1749" s="77"/>
      <c r="P1749" s="77"/>
      <c r="Q1749" s="78"/>
      <c r="R1749" s="78"/>
      <c r="S1749" s="82"/>
      <c r="T1749" s="78"/>
      <c r="U1749" s="83"/>
    </row>
    <row r="1750" spans="1:21" ht="13.9" customHeight="1">
      <c r="A1750" s="76">
        <v>8558701</v>
      </c>
      <c r="B1750" s="77" t="s">
        <v>2682</v>
      </c>
      <c r="C1750" s="78"/>
      <c r="D1750" s="79"/>
      <c r="E1750" s="78"/>
      <c r="F1750" s="78"/>
      <c r="G1750" s="79"/>
      <c r="H1750" s="79"/>
      <c r="I1750" s="80"/>
      <c r="J1750" s="79"/>
      <c r="K1750" s="77"/>
      <c r="L1750" s="81" t="s">
        <v>9314</v>
      </c>
      <c r="M1750" s="77"/>
      <c r="N1750" s="77"/>
      <c r="O1750" s="77"/>
      <c r="P1750" s="77"/>
      <c r="Q1750" s="78"/>
      <c r="R1750" s="78"/>
      <c r="S1750" s="82"/>
      <c r="T1750" s="78"/>
      <c r="U1750" s="83"/>
    </row>
    <row r="1751" spans="1:21" ht="13.9" customHeight="1">
      <c r="A1751" s="76">
        <v>8561281</v>
      </c>
      <c r="B1751" s="77" t="s">
        <v>2683</v>
      </c>
      <c r="C1751" s="78"/>
      <c r="D1751" s="79"/>
      <c r="E1751" s="78"/>
      <c r="F1751" s="78"/>
      <c r="G1751" s="79"/>
      <c r="H1751" s="79"/>
      <c r="I1751" s="80"/>
      <c r="J1751" s="79"/>
      <c r="K1751" s="77"/>
      <c r="L1751" s="84" t="s">
        <v>362</v>
      </c>
      <c r="M1751" s="77"/>
      <c r="N1751" s="77"/>
      <c r="O1751" s="77"/>
      <c r="P1751" s="77"/>
      <c r="Q1751" s="78"/>
      <c r="R1751" s="78"/>
      <c r="S1751" s="82"/>
      <c r="T1751" s="78"/>
      <c r="U1751" s="83"/>
    </row>
    <row r="1752" spans="1:21" ht="13.9" customHeight="1">
      <c r="A1752" s="76">
        <v>8563616</v>
      </c>
      <c r="B1752" s="77" t="s">
        <v>2684</v>
      </c>
      <c r="C1752" s="78"/>
      <c r="D1752" s="79"/>
      <c r="E1752" s="78"/>
      <c r="F1752" s="78"/>
      <c r="G1752" s="79"/>
      <c r="H1752" s="79"/>
      <c r="I1752" s="80"/>
      <c r="J1752" s="79"/>
      <c r="K1752" s="77"/>
      <c r="L1752" s="84" t="s">
        <v>362</v>
      </c>
      <c r="M1752" s="77"/>
      <c r="N1752" s="77"/>
      <c r="O1752" s="77"/>
      <c r="P1752" s="77"/>
      <c r="Q1752" s="78"/>
      <c r="R1752" s="78"/>
      <c r="S1752" s="82"/>
      <c r="T1752" s="78"/>
      <c r="U1752" s="83"/>
    </row>
    <row r="1753" spans="1:21" ht="13.9" customHeight="1">
      <c r="A1753" s="76">
        <v>8565627</v>
      </c>
      <c r="B1753" s="77" t="s">
        <v>2685</v>
      </c>
      <c r="C1753" s="78"/>
      <c r="D1753" s="79"/>
      <c r="E1753" s="78"/>
      <c r="F1753" s="78"/>
      <c r="G1753" s="79"/>
      <c r="H1753" s="79"/>
      <c r="I1753" s="80"/>
      <c r="J1753" s="79"/>
      <c r="K1753" s="77"/>
      <c r="L1753" s="84" t="s">
        <v>287</v>
      </c>
      <c r="M1753" s="77"/>
      <c r="N1753" s="77"/>
      <c r="O1753" s="77"/>
      <c r="P1753" s="77"/>
      <c r="Q1753" s="78"/>
      <c r="R1753" s="78"/>
      <c r="S1753" s="82"/>
      <c r="T1753" s="78"/>
      <c r="U1753" s="83"/>
    </row>
    <row r="1754" spans="1:21" ht="13.9" customHeight="1">
      <c r="A1754" s="76">
        <v>8568391</v>
      </c>
      <c r="B1754" s="77" t="s">
        <v>2686</v>
      </c>
      <c r="C1754" s="78"/>
      <c r="D1754" s="79"/>
      <c r="E1754" s="78"/>
      <c r="F1754" s="78"/>
      <c r="G1754" s="79"/>
      <c r="H1754" s="79"/>
      <c r="I1754" s="80"/>
      <c r="J1754" s="79"/>
      <c r="K1754" s="77"/>
      <c r="L1754" s="84" t="s">
        <v>270</v>
      </c>
      <c r="M1754" s="77"/>
      <c r="N1754" s="77"/>
      <c r="O1754" s="77"/>
      <c r="P1754" s="77"/>
      <c r="Q1754" s="78"/>
      <c r="R1754" s="78"/>
      <c r="S1754" s="82"/>
      <c r="T1754" s="78"/>
      <c r="U1754" s="83"/>
    </row>
    <row r="1755" spans="1:21" ht="13.9" customHeight="1">
      <c r="A1755" s="76">
        <v>8568464</v>
      </c>
      <c r="B1755" s="77" t="s">
        <v>2687</v>
      </c>
      <c r="C1755" s="78"/>
      <c r="D1755" s="79"/>
      <c r="E1755" s="78"/>
      <c r="F1755" s="78"/>
      <c r="G1755" s="79"/>
      <c r="H1755" s="79"/>
      <c r="I1755" s="80"/>
      <c r="J1755" s="79"/>
      <c r="K1755" s="77"/>
      <c r="L1755" s="84" t="s">
        <v>355</v>
      </c>
      <c r="M1755" s="77"/>
      <c r="N1755" s="77"/>
      <c r="O1755" s="77"/>
      <c r="P1755" s="77"/>
      <c r="Q1755" s="78"/>
      <c r="R1755" s="78"/>
      <c r="S1755" s="82"/>
      <c r="T1755" s="78"/>
      <c r="U1755" s="83"/>
    </row>
    <row r="1756" spans="1:21" ht="13.9" customHeight="1">
      <c r="A1756" s="76">
        <v>8602719</v>
      </c>
      <c r="B1756" s="77" t="s">
        <v>2688</v>
      </c>
      <c r="C1756" s="78"/>
      <c r="D1756" s="79"/>
      <c r="E1756" s="78"/>
      <c r="F1756" s="78"/>
      <c r="G1756" s="79"/>
      <c r="H1756" s="79"/>
      <c r="I1756" s="80"/>
      <c r="J1756" s="79"/>
      <c r="K1756" s="77"/>
      <c r="L1756" s="84" t="s">
        <v>287</v>
      </c>
      <c r="M1756" s="77"/>
      <c r="N1756" s="77"/>
      <c r="O1756" s="77"/>
      <c r="P1756" s="77"/>
      <c r="Q1756" s="78"/>
      <c r="R1756" s="78"/>
      <c r="S1756" s="82"/>
      <c r="T1756" s="78"/>
      <c r="U1756" s="83"/>
    </row>
    <row r="1757" spans="1:21" ht="13.9" customHeight="1">
      <c r="A1757" s="76">
        <v>8638543</v>
      </c>
      <c r="B1757" s="77" t="s">
        <v>2689</v>
      </c>
      <c r="C1757" s="78"/>
      <c r="D1757" s="79"/>
      <c r="E1757" s="78"/>
      <c r="F1757" s="78"/>
      <c r="G1757" s="79"/>
      <c r="H1757" s="79"/>
      <c r="I1757" s="80"/>
      <c r="J1757" s="79"/>
      <c r="K1757" s="77"/>
      <c r="L1757" s="81" t="s">
        <v>362</v>
      </c>
      <c r="M1757" s="77"/>
      <c r="N1757" s="77"/>
      <c r="O1757" s="77"/>
      <c r="P1757" s="77"/>
      <c r="Q1757" s="78"/>
      <c r="R1757" s="78"/>
      <c r="S1757" s="82"/>
      <c r="T1757" s="78"/>
      <c r="U1757" s="83"/>
    </row>
    <row r="1758" spans="1:21" ht="13.9" customHeight="1">
      <c r="A1758" s="76">
        <v>8710813</v>
      </c>
      <c r="B1758" s="77" t="s">
        <v>2690</v>
      </c>
      <c r="C1758" s="78"/>
      <c r="D1758" s="79"/>
      <c r="E1758" s="78"/>
      <c r="F1758" s="78"/>
      <c r="G1758" s="79"/>
      <c r="H1758" s="79"/>
      <c r="I1758" s="80"/>
      <c r="J1758" s="79"/>
      <c r="K1758" s="77"/>
      <c r="L1758" s="84" t="s">
        <v>285</v>
      </c>
      <c r="M1758" s="77"/>
      <c r="N1758" s="77"/>
      <c r="O1758" s="77"/>
      <c r="P1758" s="77"/>
      <c r="Q1758" s="78"/>
      <c r="R1758" s="78"/>
      <c r="S1758" s="82"/>
      <c r="T1758" s="78"/>
      <c r="U1758" s="83"/>
    </row>
    <row r="1759" spans="1:21" ht="13.9" customHeight="1">
      <c r="A1759" s="76">
        <v>8726752</v>
      </c>
      <c r="B1759" s="77" t="s">
        <v>2691</v>
      </c>
      <c r="C1759" s="78"/>
      <c r="D1759" s="79"/>
      <c r="E1759" s="78"/>
      <c r="F1759" s="78"/>
      <c r="G1759" s="79"/>
      <c r="H1759" s="79"/>
      <c r="I1759" s="80"/>
      <c r="J1759" s="79"/>
      <c r="K1759" s="77"/>
      <c r="L1759" s="84" t="s">
        <v>208</v>
      </c>
      <c r="M1759" s="77"/>
      <c r="N1759" s="77"/>
      <c r="O1759" s="77"/>
      <c r="P1759" s="77"/>
      <c r="Q1759" s="78"/>
      <c r="R1759" s="78"/>
      <c r="S1759" s="82"/>
      <c r="T1759" s="78"/>
      <c r="U1759" s="83"/>
    </row>
    <row r="1760" spans="1:21" ht="13.9" customHeight="1">
      <c r="A1760" s="76">
        <v>8754225</v>
      </c>
      <c r="B1760" s="77" t="s">
        <v>2692</v>
      </c>
      <c r="C1760" s="78"/>
      <c r="D1760" s="79"/>
      <c r="E1760" s="78"/>
      <c r="F1760" s="78"/>
      <c r="G1760" s="79"/>
      <c r="H1760" s="79"/>
      <c r="I1760" s="80"/>
      <c r="J1760" s="79"/>
      <c r="K1760" s="77"/>
      <c r="L1760" s="84" t="s">
        <v>285</v>
      </c>
      <c r="M1760" s="77"/>
      <c r="N1760" s="77"/>
      <c r="O1760" s="77"/>
      <c r="P1760" s="77"/>
      <c r="Q1760" s="78"/>
      <c r="R1760" s="78"/>
      <c r="S1760" s="82"/>
      <c r="T1760" s="78"/>
      <c r="U1760" s="83"/>
    </row>
    <row r="1761" spans="1:21" ht="13.9" customHeight="1">
      <c r="A1761" s="76">
        <v>8764042</v>
      </c>
      <c r="B1761" s="77" t="s">
        <v>2693</v>
      </c>
      <c r="C1761" s="78"/>
      <c r="D1761" s="79"/>
      <c r="E1761" s="78"/>
      <c r="F1761" s="78"/>
      <c r="G1761" s="79"/>
      <c r="H1761" s="79"/>
      <c r="I1761" s="80"/>
      <c r="J1761" s="79"/>
      <c r="K1761" s="77"/>
      <c r="L1761" s="84" t="s">
        <v>285</v>
      </c>
      <c r="M1761" s="77"/>
      <c r="N1761" s="77"/>
      <c r="O1761" s="77"/>
      <c r="P1761" s="77"/>
      <c r="Q1761" s="78"/>
      <c r="R1761" s="78"/>
      <c r="S1761" s="82"/>
      <c r="T1761" s="78"/>
      <c r="U1761" s="83"/>
    </row>
    <row r="1762" spans="1:21" ht="13.9" customHeight="1">
      <c r="A1762" s="76">
        <v>8766339</v>
      </c>
      <c r="B1762" s="77" t="s">
        <v>2694</v>
      </c>
      <c r="C1762" s="78"/>
      <c r="D1762" s="79"/>
      <c r="E1762" s="78"/>
      <c r="F1762" s="78"/>
      <c r="G1762" s="79"/>
      <c r="H1762" s="79"/>
      <c r="I1762" s="80"/>
      <c r="J1762" s="79"/>
      <c r="K1762" s="77"/>
      <c r="L1762" s="81" t="s">
        <v>287</v>
      </c>
      <c r="M1762" s="77"/>
      <c r="N1762" s="77"/>
      <c r="O1762" s="77"/>
      <c r="P1762" s="77"/>
      <c r="Q1762" s="78"/>
      <c r="R1762" s="78"/>
      <c r="S1762" s="82"/>
      <c r="T1762" s="78"/>
      <c r="U1762" s="83"/>
    </row>
    <row r="1763" spans="1:21" ht="13.9" customHeight="1">
      <c r="A1763" s="76">
        <v>8768633</v>
      </c>
      <c r="B1763" s="77" t="s">
        <v>2695</v>
      </c>
      <c r="C1763" s="78"/>
      <c r="D1763" s="79"/>
      <c r="E1763" s="78"/>
      <c r="F1763" s="78"/>
      <c r="G1763" s="79"/>
      <c r="H1763" s="79"/>
      <c r="I1763" s="80"/>
      <c r="J1763" s="79"/>
      <c r="K1763" s="77"/>
      <c r="L1763" s="81" t="s">
        <v>287</v>
      </c>
      <c r="M1763" s="77"/>
      <c r="N1763" s="77"/>
      <c r="O1763" s="77"/>
      <c r="P1763" s="77"/>
      <c r="Q1763" s="78"/>
      <c r="R1763" s="78"/>
      <c r="S1763" s="82"/>
      <c r="T1763" s="78"/>
      <c r="U1763" s="83"/>
    </row>
    <row r="1764" spans="1:21" ht="13.9" customHeight="1">
      <c r="A1764" s="76">
        <v>8769966</v>
      </c>
      <c r="B1764" s="77" t="s">
        <v>2696</v>
      </c>
      <c r="C1764" s="78"/>
      <c r="D1764" s="79"/>
      <c r="E1764" s="78"/>
      <c r="F1764" s="78"/>
      <c r="G1764" s="79"/>
      <c r="H1764" s="79"/>
      <c r="I1764" s="80"/>
      <c r="J1764" s="79"/>
      <c r="K1764" s="77"/>
      <c r="L1764" s="81" t="s">
        <v>415</v>
      </c>
      <c r="M1764" s="77"/>
      <c r="N1764" s="77"/>
      <c r="O1764" s="77"/>
      <c r="P1764" s="77"/>
      <c r="Q1764" s="78"/>
      <c r="R1764" s="78"/>
      <c r="S1764" s="82"/>
      <c r="T1764" s="78"/>
      <c r="U1764" s="83"/>
    </row>
    <row r="1765" spans="1:21" ht="13.9" customHeight="1">
      <c r="A1765" s="76">
        <v>8770476</v>
      </c>
      <c r="B1765" s="77" t="s">
        <v>2697</v>
      </c>
      <c r="C1765" s="78"/>
      <c r="D1765" s="79"/>
      <c r="E1765" s="78"/>
      <c r="F1765" s="78"/>
      <c r="G1765" s="79"/>
      <c r="H1765" s="79"/>
      <c r="I1765" s="80"/>
      <c r="J1765" s="79"/>
      <c r="K1765" s="77"/>
      <c r="L1765" s="84" t="s">
        <v>362</v>
      </c>
      <c r="M1765" s="77"/>
      <c r="N1765" s="77"/>
      <c r="O1765" s="77"/>
      <c r="P1765" s="77"/>
      <c r="Q1765" s="78"/>
      <c r="R1765" s="78"/>
      <c r="S1765" s="82"/>
      <c r="T1765" s="78"/>
      <c r="U1765" s="83"/>
    </row>
    <row r="1766" spans="1:21" ht="13.9" customHeight="1">
      <c r="A1766" s="76">
        <v>8772991</v>
      </c>
      <c r="B1766" s="77" t="s">
        <v>2698</v>
      </c>
      <c r="C1766" s="78"/>
      <c r="D1766" s="79"/>
      <c r="E1766" s="78"/>
      <c r="F1766" s="78"/>
      <c r="G1766" s="79"/>
      <c r="H1766" s="79"/>
      <c r="I1766" s="80"/>
      <c r="J1766" s="79"/>
      <c r="K1766" s="77"/>
      <c r="L1766" s="84" t="s">
        <v>122</v>
      </c>
      <c r="M1766" s="77"/>
      <c r="N1766" s="77"/>
      <c r="O1766" s="77"/>
      <c r="P1766" s="77"/>
      <c r="Q1766" s="78"/>
      <c r="R1766" s="78"/>
      <c r="S1766" s="82"/>
      <c r="T1766" s="78"/>
      <c r="U1766" s="83"/>
    </row>
    <row r="1767" spans="1:21" ht="13.9" customHeight="1">
      <c r="A1767" s="76">
        <v>8773556</v>
      </c>
      <c r="B1767" s="77" t="s">
        <v>2699</v>
      </c>
      <c r="C1767" s="78"/>
      <c r="D1767" s="79"/>
      <c r="E1767" s="78"/>
      <c r="F1767" s="78"/>
      <c r="G1767" s="79"/>
      <c r="H1767" s="79"/>
      <c r="I1767" s="80"/>
      <c r="J1767" s="79"/>
      <c r="K1767" s="77"/>
      <c r="L1767" s="81" t="s">
        <v>9238</v>
      </c>
      <c r="M1767" s="77"/>
      <c r="N1767" s="77"/>
      <c r="O1767" s="77"/>
      <c r="P1767" s="77"/>
      <c r="Q1767" s="78"/>
      <c r="R1767" s="78"/>
      <c r="S1767" s="82"/>
      <c r="T1767" s="78"/>
      <c r="U1767" s="83"/>
    </row>
    <row r="1768" spans="1:21" ht="13.9" customHeight="1">
      <c r="A1768" s="76">
        <v>8773645</v>
      </c>
      <c r="B1768" s="77" t="s">
        <v>2700</v>
      </c>
      <c r="C1768" s="78"/>
      <c r="D1768" s="79"/>
      <c r="E1768" s="78"/>
      <c r="F1768" s="78"/>
      <c r="G1768" s="79"/>
      <c r="H1768" s="79"/>
      <c r="I1768" s="80"/>
      <c r="J1768" s="79"/>
      <c r="K1768" s="77"/>
      <c r="L1768" s="84" t="s">
        <v>287</v>
      </c>
      <c r="M1768" s="77"/>
      <c r="N1768" s="77"/>
      <c r="O1768" s="77"/>
      <c r="P1768" s="77"/>
      <c r="Q1768" s="78"/>
      <c r="R1768" s="78"/>
      <c r="S1768" s="82"/>
      <c r="T1768" s="78"/>
      <c r="U1768" s="83"/>
    </row>
    <row r="1769" spans="1:21" ht="13.9" customHeight="1">
      <c r="A1769" s="76">
        <v>8773734</v>
      </c>
      <c r="B1769" s="77" t="s">
        <v>2701</v>
      </c>
      <c r="C1769" s="78"/>
      <c r="D1769" s="79"/>
      <c r="E1769" s="78"/>
      <c r="F1769" s="78"/>
      <c r="G1769" s="79"/>
      <c r="H1769" s="79"/>
      <c r="I1769" s="80"/>
      <c r="J1769" s="79"/>
      <c r="K1769" s="77"/>
      <c r="L1769" s="84" t="s">
        <v>315</v>
      </c>
      <c r="M1769" s="77"/>
      <c r="N1769" s="77"/>
      <c r="O1769" s="77"/>
      <c r="P1769" s="77"/>
      <c r="Q1769" s="78"/>
      <c r="R1769" s="78"/>
      <c r="S1769" s="82"/>
      <c r="T1769" s="78"/>
      <c r="U1769" s="83"/>
    </row>
    <row r="1770" spans="1:21" ht="13.9" customHeight="1">
      <c r="A1770" s="76">
        <v>8774048</v>
      </c>
      <c r="B1770" s="77" t="s">
        <v>2702</v>
      </c>
      <c r="C1770" s="78"/>
      <c r="D1770" s="79"/>
      <c r="E1770" s="78"/>
      <c r="F1770" s="78"/>
      <c r="G1770" s="79"/>
      <c r="H1770" s="79"/>
      <c r="I1770" s="80"/>
      <c r="J1770" s="79"/>
      <c r="K1770" s="77"/>
      <c r="L1770" s="81" t="s">
        <v>362</v>
      </c>
      <c r="M1770" s="77"/>
      <c r="N1770" s="77"/>
      <c r="O1770" s="77"/>
      <c r="P1770" s="77"/>
      <c r="Q1770" s="78"/>
      <c r="R1770" s="78"/>
      <c r="S1770" s="82"/>
      <c r="T1770" s="78"/>
      <c r="U1770" s="83"/>
    </row>
    <row r="1771" spans="1:21" ht="13.9" customHeight="1">
      <c r="A1771" s="76">
        <v>8774064</v>
      </c>
      <c r="B1771" s="77" t="s">
        <v>2703</v>
      </c>
      <c r="C1771" s="78"/>
      <c r="D1771" s="79"/>
      <c r="E1771" s="78"/>
      <c r="F1771" s="78"/>
      <c r="G1771" s="79"/>
      <c r="H1771" s="79"/>
      <c r="I1771" s="80"/>
      <c r="J1771" s="79"/>
      <c r="K1771" s="77"/>
      <c r="L1771" s="81" t="s">
        <v>362</v>
      </c>
      <c r="M1771" s="77"/>
      <c r="N1771" s="77"/>
      <c r="O1771" s="77"/>
      <c r="P1771" s="77"/>
      <c r="Q1771" s="78"/>
      <c r="R1771" s="78"/>
      <c r="S1771" s="82"/>
      <c r="T1771" s="78"/>
      <c r="U1771" s="83"/>
    </row>
    <row r="1772" spans="1:21" ht="13.9" customHeight="1">
      <c r="A1772" s="76">
        <v>8774285</v>
      </c>
      <c r="B1772" s="77" t="s">
        <v>2704</v>
      </c>
      <c r="C1772" s="78"/>
      <c r="D1772" s="79"/>
      <c r="E1772" s="78"/>
      <c r="F1772" s="78"/>
      <c r="G1772" s="79"/>
      <c r="H1772" s="79"/>
      <c r="I1772" s="80"/>
      <c r="J1772" s="79"/>
      <c r="K1772" s="77"/>
      <c r="L1772" s="84" t="s">
        <v>315</v>
      </c>
      <c r="M1772" s="77"/>
      <c r="N1772" s="77"/>
      <c r="O1772" s="77"/>
      <c r="P1772" s="77"/>
      <c r="Q1772" s="78"/>
      <c r="R1772" s="78"/>
      <c r="S1772" s="82"/>
      <c r="T1772" s="78"/>
      <c r="U1772" s="83"/>
    </row>
    <row r="1773" spans="1:21" ht="13.9" customHeight="1">
      <c r="A1773" s="76">
        <v>8774293</v>
      </c>
      <c r="B1773" s="77" t="s">
        <v>2705</v>
      </c>
      <c r="C1773" s="78"/>
      <c r="D1773" s="79"/>
      <c r="E1773" s="78"/>
      <c r="F1773" s="78"/>
      <c r="G1773" s="79"/>
      <c r="H1773" s="79"/>
      <c r="I1773" s="80"/>
      <c r="J1773" s="79"/>
      <c r="K1773" s="77"/>
      <c r="L1773" s="84" t="s">
        <v>315</v>
      </c>
      <c r="M1773" s="77"/>
      <c r="N1773" s="77"/>
      <c r="O1773" s="77"/>
      <c r="P1773" s="77"/>
      <c r="Q1773" s="78"/>
      <c r="R1773" s="78"/>
      <c r="S1773" s="82"/>
      <c r="T1773" s="78"/>
      <c r="U1773" s="83"/>
    </row>
    <row r="1774" spans="1:21" ht="13.9" customHeight="1">
      <c r="A1774" s="76">
        <v>8776156</v>
      </c>
      <c r="B1774" s="77" t="s">
        <v>2706</v>
      </c>
      <c r="C1774" s="78"/>
      <c r="D1774" s="79"/>
      <c r="E1774" s="78"/>
      <c r="F1774" s="78"/>
      <c r="G1774" s="79"/>
      <c r="H1774" s="79"/>
      <c r="I1774" s="80"/>
      <c r="J1774" s="79"/>
      <c r="K1774" s="77"/>
      <c r="L1774" s="81" t="s">
        <v>9192</v>
      </c>
      <c r="M1774" s="77"/>
      <c r="N1774" s="77"/>
      <c r="O1774" s="77"/>
      <c r="P1774" s="77"/>
      <c r="Q1774" s="78"/>
      <c r="R1774" s="78"/>
      <c r="S1774" s="82"/>
      <c r="T1774" s="78"/>
      <c r="U1774" s="83"/>
    </row>
    <row r="1775" spans="1:21" ht="13.9" customHeight="1">
      <c r="A1775" s="76">
        <v>8777128</v>
      </c>
      <c r="B1775" s="77" t="s">
        <v>2707</v>
      </c>
      <c r="C1775" s="78"/>
      <c r="D1775" s="79"/>
      <c r="E1775" s="78"/>
      <c r="F1775" s="78"/>
      <c r="G1775" s="79"/>
      <c r="H1775" s="79"/>
      <c r="I1775" s="80"/>
      <c r="J1775" s="79"/>
      <c r="K1775" s="77"/>
      <c r="L1775" s="81" t="s">
        <v>287</v>
      </c>
      <c r="M1775" s="77"/>
      <c r="N1775" s="77"/>
      <c r="O1775" s="77"/>
      <c r="P1775" s="77"/>
      <c r="Q1775" s="78"/>
      <c r="R1775" s="78"/>
      <c r="S1775" s="82"/>
      <c r="T1775" s="78"/>
      <c r="U1775" s="83"/>
    </row>
    <row r="1776" spans="1:21" ht="13.9" customHeight="1">
      <c r="A1776" s="76">
        <v>8782199</v>
      </c>
      <c r="B1776" s="77" t="s">
        <v>2708</v>
      </c>
      <c r="C1776" s="78"/>
      <c r="D1776" s="79"/>
      <c r="E1776" s="78"/>
      <c r="F1776" s="78"/>
      <c r="G1776" s="79"/>
      <c r="H1776" s="79"/>
      <c r="I1776" s="80"/>
      <c r="J1776" s="79"/>
      <c r="K1776" s="77"/>
      <c r="L1776" s="81" t="s">
        <v>362</v>
      </c>
      <c r="M1776" s="77"/>
      <c r="N1776" s="77"/>
      <c r="O1776" s="77"/>
      <c r="P1776" s="77"/>
      <c r="Q1776" s="78"/>
      <c r="R1776" s="78"/>
      <c r="S1776" s="82"/>
      <c r="T1776" s="78"/>
      <c r="U1776" s="83"/>
    </row>
    <row r="1777" spans="1:21" ht="13.9" customHeight="1">
      <c r="A1777" s="76">
        <v>8793638</v>
      </c>
      <c r="B1777" s="77" t="s">
        <v>2709</v>
      </c>
      <c r="C1777" s="78"/>
      <c r="D1777" s="79"/>
      <c r="E1777" s="78"/>
      <c r="F1777" s="78"/>
      <c r="G1777" s="79"/>
      <c r="H1777" s="79"/>
      <c r="I1777" s="80"/>
      <c r="J1777" s="79"/>
      <c r="K1777" s="77"/>
      <c r="L1777" s="84" t="s">
        <v>287</v>
      </c>
      <c r="M1777" s="77"/>
      <c r="N1777" s="77"/>
      <c r="O1777" s="77"/>
      <c r="P1777" s="77"/>
      <c r="Q1777" s="78"/>
      <c r="R1777" s="78"/>
      <c r="S1777" s="82"/>
      <c r="T1777" s="78"/>
      <c r="U1777" s="83"/>
    </row>
    <row r="1778" spans="1:21" ht="13.9" customHeight="1">
      <c r="A1778" s="76">
        <v>8799822</v>
      </c>
      <c r="B1778" s="77" t="s">
        <v>2710</v>
      </c>
      <c r="C1778" s="78"/>
      <c r="D1778" s="79"/>
      <c r="E1778" s="78"/>
      <c r="F1778" s="78"/>
      <c r="G1778" s="79"/>
      <c r="H1778" s="79"/>
      <c r="I1778" s="80"/>
      <c r="J1778" s="79"/>
      <c r="K1778" s="77"/>
      <c r="L1778" s="84" t="s">
        <v>285</v>
      </c>
      <c r="M1778" s="77"/>
      <c r="N1778" s="77"/>
      <c r="O1778" s="77"/>
      <c r="P1778" s="77"/>
      <c r="Q1778" s="78"/>
      <c r="R1778" s="78"/>
      <c r="S1778" s="82"/>
      <c r="T1778" s="78"/>
      <c r="U1778" s="83"/>
    </row>
    <row r="1779" spans="1:21" ht="13.9" customHeight="1">
      <c r="A1779" s="76">
        <v>8804974</v>
      </c>
      <c r="B1779" s="77" t="s">
        <v>2711</v>
      </c>
      <c r="C1779" s="78"/>
      <c r="D1779" s="79"/>
      <c r="E1779" s="78"/>
      <c r="F1779" s="78"/>
      <c r="G1779" s="79"/>
      <c r="H1779" s="79"/>
      <c r="I1779" s="80"/>
      <c r="J1779" s="79"/>
      <c r="K1779" s="77"/>
      <c r="L1779" s="81" t="s">
        <v>9258</v>
      </c>
      <c r="M1779" s="77"/>
      <c r="N1779" s="77"/>
      <c r="O1779" s="77"/>
      <c r="P1779" s="77"/>
      <c r="Q1779" s="78"/>
      <c r="R1779" s="78"/>
      <c r="S1779" s="82"/>
      <c r="T1779" s="78"/>
      <c r="U1779" s="83"/>
    </row>
    <row r="1780" spans="1:21" ht="13.9" customHeight="1">
      <c r="A1780" s="76">
        <v>8851522</v>
      </c>
      <c r="B1780" s="77" t="s">
        <v>2712</v>
      </c>
      <c r="C1780" s="78"/>
      <c r="D1780" s="79"/>
      <c r="E1780" s="78"/>
      <c r="F1780" s="78"/>
      <c r="G1780" s="79"/>
      <c r="H1780" s="79"/>
      <c r="I1780" s="80"/>
      <c r="J1780" s="79"/>
      <c r="K1780" s="77"/>
      <c r="L1780" s="81" t="s">
        <v>270</v>
      </c>
      <c r="M1780" s="77"/>
      <c r="N1780" s="77"/>
      <c r="O1780" s="77"/>
      <c r="P1780" s="77"/>
      <c r="Q1780" s="78"/>
      <c r="R1780" s="78"/>
      <c r="S1780" s="82"/>
      <c r="T1780" s="78"/>
      <c r="U1780" s="83"/>
    </row>
    <row r="1781" spans="1:21" ht="13.9" customHeight="1">
      <c r="A1781" s="76">
        <v>8869901</v>
      </c>
      <c r="B1781" s="77" t="s">
        <v>2713</v>
      </c>
      <c r="C1781" s="78"/>
      <c r="D1781" s="79"/>
      <c r="E1781" s="78"/>
      <c r="F1781" s="78"/>
      <c r="G1781" s="79"/>
      <c r="H1781" s="79"/>
      <c r="I1781" s="80"/>
      <c r="J1781" s="79"/>
      <c r="K1781" s="77"/>
      <c r="L1781" s="84" t="s">
        <v>285</v>
      </c>
      <c r="M1781" s="77"/>
      <c r="N1781" s="77"/>
      <c r="O1781" s="77"/>
      <c r="P1781" s="77"/>
      <c r="Q1781" s="78"/>
      <c r="R1781" s="78"/>
      <c r="S1781" s="82"/>
      <c r="T1781" s="78"/>
      <c r="U1781" s="83"/>
    </row>
    <row r="1782" spans="1:21" ht="13.9" customHeight="1">
      <c r="A1782" s="76">
        <v>8894957</v>
      </c>
      <c r="B1782" s="77" t="s">
        <v>2714</v>
      </c>
      <c r="C1782" s="78"/>
      <c r="D1782" s="79"/>
      <c r="E1782" s="78"/>
      <c r="F1782" s="78"/>
      <c r="G1782" s="79"/>
      <c r="H1782" s="79"/>
      <c r="I1782" s="80"/>
      <c r="J1782" s="79"/>
      <c r="K1782" s="77"/>
      <c r="L1782" s="81" t="s">
        <v>9347</v>
      </c>
      <c r="M1782" s="77"/>
      <c r="N1782" s="77"/>
      <c r="O1782" s="77"/>
      <c r="P1782" s="77"/>
      <c r="Q1782" s="78"/>
      <c r="R1782" s="78"/>
      <c r="S1782" s="82"/>
      <c r="T1782" s="78"/>
      <c r="U1782" s="83"/>
    </row>
    <row r="1783" spans="1:21" ht="13.9" customHeight="1">
      <c r="A1783" s="76">
        <v>8945551</v>
      </c>
      <c r="B1783" s="77" t="s">
        <v>2715</v>
      </c>
      <c r="C1783" s="78"/>
      <c r="D1783" s="79"/>
      <c r="E1783" s="78"/>
      <c r="F1783" s="78"/>
      <c r="G1783" s="79"/>
      <c r="H1783" s="79"/>
      <c r="I1783" s="80"/>
      <c r="J1783" s="79"/>
      <c r="K1783" s="77"/>
      <c r="L1783" s="84" t="s">
        <v>285</v>
      </c>
      <c r="M1783" s="77"/>
      <c r="N1783" s="77"/>
      <c r="O1783" s="77"/>
      <c r="P1783" s="77"/>
      <c r="Q1783" s="78"/>
      <c r="R1783" s="78"/>
      <c r="S1783" s="82"/>
      <c r="T1783" s="78"/>
      <c r="U1783" s="83"/>
    </row>
    <row r="1784" spans="1:21" ht="13.9" customHeight="1">
      <c r="A1784" s="76">
        <v>8958009</v>
      </c>
      <c r="B1784" s="77" t="s">
        <v>2716</v>
      </c>
      <c r="C1784" s="78"/>
      <c r="D1784" s="79"/>
      <c r="E1784" s="78"/>
      <c r="F1784" s="78"/>
      <c r="G1784" s="79"/>
      <c r="H1784" s="79"/>
      <c r="I1784" s="80"/>
      <c r="J1784" s="79"/>
      <c r="K1784" s="77"/>
      <c r="L1784" s="81" t="s">
        <v>93</v>
      </c>
      <c r="M1784" s="77"/>
      <c r="N1784" s="77"/>
      <c r="O1784" s="77"/>
      <c r="P1784" s="77"/>
      <c r="Q1784" s="78"/>
      <c r="R1784" s="78"/>
      <c r="S1784" s="82"/>
      <c r="T1784" s="78"/>
      <c r="U1784" s="83"/>
    </row>
    <row r="1785" spans="1:21" ht="13.9" customHeight="1">
      <c r="A1785" s="76">
        <v>8964866</v>
      </c>
      <c r="B1785" s="77" t="s">
        <v>2717</v>
      </c>
      <c r="C1785" s="78"/>
      <c r="D1785" s="79"/>
      <c r="E1785" s="78"/>
      <c r="F1785" s="78"/>
      <c r="G1785" s="79"/>
      <c r="H1785" s="79"/>
      <c r="I1785" s="80"/>
      <c r="J1785" s="79"/>
      <c r="K1785" s="77"/>
      <c r="L1785" s="84" t="s">
        <v>311</v>
      </c>
      <c r="M1785" s="77"/>
      <c r="N1785" s="77"/>
      <c r="O1785" s="77"/>
      <c r="P1785" s="77"/>
      <c r="Q1785" s="78"/>
      <c r="R1785" s="78"/>
      <c r="S1785" s="82"/>
      <c r="T1785" s="78"/>
      <c r="U1785" s="83"/>
    </row>
    <row r="1786" spans="1:21" ht="13.9" customHeight="1">
      <c r="A1786" s="76">
        <v>8997748</v>
      </c>
      <c r="B1786" s="77" t="s">
        <v>2718</v>
      </c>
      <c r="C1786" s="78"/>
      <c r="D1786" s="79"/>
      <c r="E1786" s="78"/>
      <c r="F1786" s="78"/>
      <c r="G1786" s="79"/>
      <c r="H1786" s="79"/>
      <c r="I1786" s="80"/>
      <c r="J1786" s="79"/>
      <c r="K1786" s="77"/>
      <c r="L1786" s="81" t="s">
        <v>355</v>
      </c>
      <c r="M1786" s="77"/>
      <c r="N1786" s="77"/>
      <c r="O1786" s="77"/>
      <c r="P1786" s="77"/>
      <c r="Q1786" s="78"/>
      <c r="R1786" s="78"/>
      <c r="S1786" s="82"/>
      <c r="T1786" s="78"/>
      <c r="U1786" s="83"/>
    </row>
    <row r="1787" spans="1:21" ht="13.9" customHeight="1">
      <c r="A1787" s="76">
        <v>8999538</v>
      </c>
      <c r="B1787" s="77" t="s">
        <v>2719</v>
      </c>
      <c r="C1787" s="78"/>
      <c r="D1787" s="79"/>
      <c r="E1787" s="78"/>
      <c r="F1787" s="78"/>
      <c r="G1787" s="79"/>
      <c r="H1787" s="79"/>
      <c r="I1787" s="80"/>
      <c r="J1787" s="79"/>
      <c r="K1787" s="77"/>
      <c r="L1787" s="81" t="s">
        <v>270</v>
      </c>
      <c r="M1787" s="77"/>
      <c r="N1787" s="77"/>
      <c r="O1787" s="77"/>
      <c r="P1787" s="77"/>
      <c r="Q1787" s="78"/>
      <c r="R1787" s="78"/>
      <c r="S1787" s="82"/>
      <c r="T1787" s="78"/>
      <c r="U1787" s="83"/>
    </row>
    <row r="1788" spans="1:21" ht="13.9" customHeight="1">
      <c r="A1788" s="76">
        <v>9004521</v>
      </c>
      <c r="B1788" s="77" t="s">
        <v>2720</v>
      </c>
      <c r="C1788" s="78"/>
      <c r="D1788" s="79"/>
      <c r="E1788" s="78"/>
      <c r="F1788" s="78"/>
      <c r="G1788" s="79"/>
      <c r="H1788" s="79"/>
      <c r="I1788" s="80"/>
      <c r="J1788" s="79"/>
      <c r="K1788" s="77"/>
      <c r="L1788" s="81" t="s">
        <v>362</v>
      </c>
      <c r="M1788" s="77"/>
      <c r="N1788" s="77"/>
      <c r="O1788" s="77"/>
      <c r="P1788" s="77"/>
      <c r="Q1788" s="78"/>
      <c r="R1788" s="78"/>
      <c r="S1788" s="82"/>
      <c r="T1788" s="78"/>
      <c r="U1788" s="83"/>
    </row>
    <row r="1789" spans="1:21" ht="13.9" customHeight="1">
      <c r="A1789" s="76">
        <v>9009124</v>
      </c>
      <c r="B1789" s="77" t="s">
        <v>2721</v>
      </c>
      <c r="C1789" s="78"/>
      <c r="D1789" s="79"/>
      <c r="E1789" s="78"/>
      <c r="F1789" s="78"/>
      <c r="G1789" s="79"/>
      <c r="H1789" s="79"/>
      <c r="I1789" s="80"/>
      <c r="J1789" s="79"/>
      <c r="K1789" s="77"/>
      <c r="L1789" s="84" t="s">
        <v>285</v>
      </c>
      <c r="M1789" s="77"/>
      <c r="N1789" s="77"/>
      <c r="O1789" s="77"/>
      <c r="P1789" s="77"/>
      <c r="Q1789" s="78"/>
      <c r="R1789" s="78"/>
      <c r="S1789" s="82"/>
      <c r="T1789" s="78"/>
      <c r="U1789" s="83"/>
    </row>
    <row r="1790" spans="1:21" ht="13.9" customHeight="1">
      <c r="A1790" s="76">
        <v>9024247</v>
      </c>
      <c r="B1790" s="77" t="s">
        <v>2722</v>
      </c>
      <c r="C1790" s="78"/>
      <c r="D1790" s="79"/>
      <c r="E1790" s="78"/>
      <c r="F1790" s="78"/>
      <c r="G1790" s="79"/>
      <c r="H1790" s="79"/>
      <c r="I1790" s="80"/>
      <c r="J1790" s="79"/>
      <c r="K1790" s="77"/>
      <c r="L1790" s="84" t="s">
        <v>285</v>
      </c>
      <c r="M1790" s="77"/>
      <c r="N1790" s="77"/>
      <c r="O1790" s="77"/>
      <c r="P1790" s="77"/>
      <c r="Q1790" s="78"/>
      <c r="R1790" s="78"/>
      <c r="S1790" s="82"/>
      <c r="T1790" s="78"/>
      <c r="U1790" s="83"/>
    </row>
    <row r="1791" spans="1:21" ht="13.9" customHeight="1">
      <c r="A1791" s="76">
        <v>9041052</v>
      </c>
      <c r="B1791" s="77" t="s">
        <v>2723</v>
      </c>
      <c r="C1791" s="78"/>
      <c r="D1791" s="79"/>
      <c r="E1791" s="78"/>
      <c r="F1791" s="78"/>
      <c r="G1791" s="79"/>
      <c r="H1791" s="79"/>
      <c r="I1791" s="80"/>
      <c r="J1791" s="79"/>
      <c r="K1791" s="77"/>
      <c r="L1791" s="81" t="s">
        <v>285</v>
      </c>
      <c r="M1791" s="77"/>
      <c r="N1791" s="77"/>
      <c r="O1791" s="77"/>
      <c r="P1791" s="77"/>
      <c r="Q1791" s="78"/>
      <c r="R1791" s="78"/>
      <c r="S1791" s="82"/>
      <c r="T1791" s="78"/>
      <c r="U1791" s="83"/>
    </row>
    <row r="1792" spans="1:21" ht="13.9" customHeight="1">
      <c r="A1792" s="76">
        <v>9042989</v>
      </c>
      <c r="B1792" s="77" t="s">
        <v>2724</v>
      </c>
      <c r="C1792" s="78"/>
      <c r="D1792" s="79"/>
      <c r="E1792" s="78"/>
      <c r="F1792" s="78"/>
      <c r="G1792" s="79"/>
      <c r="H1792" s="79"/>
      <c r="I1792" s="80"/>
      <c r="J1792" s="79"/>
      <c r="K1792" s="77"/>
      <c r="L1792" s="81" t="s">
        <v>285</v>
      </c>
      <c r="M1792" s="77"/>
      <c r="N1792" s="77"/>
      <c r="O1792" s="77"/>
      <c r="P1792" s="77"/>
      <c r="Q1792" s="78"/>
      <c r="R1792" s="78"/>
      <c r="S1792" s="82"/>
      <c r="T1792" s="78"/>
      <c r="U1792" s="83"/>
    </row>
    <row r="1793" spans="1:21" ht="13.9" customHeight="1">
      <c r="A1793" s="76">
        <v>9043373</v>
      </c>
      <c r="B1793" s="77" t="s">
        <v>2725</v>
      </c>
      <c r="C1793" s="78"/>
      <c r="D1793" s="79"/>
      <c r="E1793" s="78"/>
      <c r="F1793" s="78"/>
      <c r="G1793" s="79"/>
      <c r="H1793" s="79"/>
      <c r="I1793" s="80"/>
      <c r="J1793" s="79"/>
      <c r="K1793" s="77"/>
      <c r="L1793" s="81" t="s">
        <v>309</v>
      </c>
      <c r="M1793" s="77"/>
      <c r="N1793" s="77"/>
      <c r="O1793" s="77"/>
      <c r="P1793" s="77"/>
      <c r="Q1793" s="78"/>
      <c r="R1793" s="78"/>
      <c r="S1793" s="82"/>
      <c r="T1793" s="78"/>
      <c r="U1793" s="83"/>
    </row>
    <row r="1794" spans="1:21" ht="13.9" customHeight="1">
      <c r="A1794" s="76">
        <v>9062858</v>
      </c>
      <c r="B1794" s="77" t="s">
        <v>2726</v>
      </c>
      <c r="C1794" s="78"/>
      <c r="D1794" s="79"/>
      <c r="E1794" s="78"/>
      <c r="F1794" s="78"/>
      <c r="G1794" s="79"/>
      <c r="H1794" s="79"/>
      <c r="I1794" s="80"/>
      <c r="J1794" s="79"/>
      <c r="K1794" s="77"/>
      <c r="L1794" s="84" t="s">
        <v>285</v>
      </c>
      <c r="M1794" s="77"/>
      <c r="N1794" s="77"/>
      <c r="O1794" s="77"/>
      <c r="P1794" s="77"/>
      <c r="Q1794" s="78"/>
      <c r="R1794" s="78"/>
      <c r="S1794" s="82"/>
      <c r="T1794" s="78"/>
      <c r="U1794" s="83"/>
    </row>
    <row r="1795" spans="1:21" ht="13.9" customHeight="1">
      <c r="A1795" s="76">
        <v>9090193</v>
      </c>
      <c r="B1795" s="77" t="s">
        <v>2727</v>
      </c>
      <c r="C1795" s="78"/>
      <c r="D1795" s="79"/>
      <c r="E1795" s="78"/>
      <c r="F1795" s="78"/>
      <c r="G1795" s="79"/>
      <c r="H1795" s="79"/>
      <c r="I1795" s="80"/>
      <c r="J1795" s="79"/>
      <c r="K1795" s="77"/>
      <c r="L1795" s="81" t="s">
        <v>287</v>
      </c>
      <c r="M1795" s="77"/>
      <c r="N1795" s="77"/>
      <c r="O1795" s="77"/>
      <c r="P1795" s="77"/>
      <c r="Q1795" s="78"/>
      <c r="R1795" s="78"/>
      <c r="S1795" s="82"/>
      <c r="T1795" s="78"/>
      <c r="U1795" s="83"/>
    </row>
    <row r="1796" spans="1:21" ht="13.9" customHeight="1">
      <c r="A1796" s="76">
        <v>9092927</v>
      </c>
      <c r="B1796" s="77" t="s">
        <v>2728</v>
      </c>
      <c r="C1796" s="78"/>
      <c r="D1796" s="79"/>
      <c r="E1796" s="78"/>
      <c r="F1796" s="78"/>
      <c r="G1796" s="79"/>
      <c r="H1796" s="79"/>
      <c r="I1796" s="80"/>
      <c r="J1796" s="79"/>
      <c r="K1796" s="77"/>
      <c r="L1796" s="84" t="s">
        <v>348</v>
      </c>
      <c r="M1796" s="77"/>
      <c r="N1796" s="77"/>
      <c r="O1796" s="77"/>
      <c r="P1796" s="77"/>
      <c r="Q1796" s="78"/>
      <c r="R1796" s="78"/>
      <c r="S1796" s="82"/>
      <c r="T1796" s="78"/>
      <c r="U1796" s="83"/>
    </row>
    <row r="1797" spans="1:21" ht="13.9" customHeight="1">
      <c r="A1797" s="76">
        <v>9099069</v>
      </c>
      <c r="B1797" s="77" t="s">
        <v>2729</v>
      </c>
      <c r="C1797" s="78"/>
      <c r="D1797" s="79"/>
      <c r="E1797" s="78"/>
      <c r="F1797" s="78"/>
      <c r="G1797" s="79"/>
      <c r="H1797" s="79"/>
      <c r="I1797" s="80"/>
      <c r="J1797" s="79"/>
      <c r="K1797" s="77"/>
      <c r="L1797" s="81" t="s">
        <v>315</v>
      </c>
      <c r="M1797" s="77"/>
      <c r="N1797" s="77"/>
      <c r="O1797" s="77"/>
      <c r="P1797" s="77"/>
      <c r="Q1797" s="78"/>
      <c r="R1797" s="78"/>
      <c r="S1797" s="82"/>
      <c r="T1797" s="78"/>
      <c r="U1797" s="83"/>
    </row>
    <row r="1798" spans="1:21" ht="13.9" customHeight="1">
      <c r="A1798" s="76">
        <v>9121277</v>
      </c>
      <c r="B1798" s="77" t="s">
        <v>2730</v>
      </c>
      <c r="C1798" s="78"/>
      <c r="D1798" s="79"/>
      <c r="E1798" s="78"/>
      <c r="F1798" s="78"/>
      <c r="G1798" s="79"/>
      <c r="H1798" s="79"/>
      <c r="I1798" s="80"/>
      <c r="J1798" s="79"/>
      <c r="K1798" s="77"/>
      <c r="L1798" s="84" t="s">
        <v>348</v>
      </c>
      <c r="M1798" s="77"/>
      <c r="N1798" s="77"/>
      <c r="O1798" s="77"/>
      <c r="P1798" s="77"/>
      <c r="Q1798" s="78"/>
      <c r="R1798" s="78"/>
      <c r="S1798" s="82"/>
      <c r="T1798" s="78"/>
      <c r="U1798" s="83"/>
    </row>
    <row r="1799" spans="1:21" ht="13.9" customHeight="1">
      <c r="A1799" s="76">
        <v>9121285</v>
      </c>
      <c r="B1799" s="77" t="s">
        <v>2731</v>
      </c>
      <c r="C1799" s="78"/>
      <c r="D1799" s="79"/>
      <c r="E1799" s="78"/>
      <c r="F1799" s="78"/>
      <c r="G1799" s="79"/>
      <c r="H1799" s="79"/>
      <c r="I1799" s="80"/>
      <c r="J1799" s="79"/>
      <c r="K1799" s="77"/>
      <c r="L1799" s="84" t="s">
        <v>101</v>
      </c>
      <c r="M1799" s="77"/>
      <c r="N1799" s="77"/>
      <c r="O1799" s="77"/>
      <c r="P1799" s="77"/>
      <c r="Q1799" s="78"/>
      <c r="R1799" s="78"/>
      <c r="S1799" s="82"/>
      <c r="T1799" s="78"/>
      <c r="U1799" s="83"/>
    </row>
    <row r="1800" spans="1:21" ht="13.9" customHeight="1">
      <c r="A1800" s="76">
        <v>9121897</v>
      </c>
      <c r="B1800" s="77" t="s">
        <v>2732</v>
      </c>
      <c r="C1800" s="78"/>
      <c r="D1800" s="79"/>
      <c r="E1800" s="78"/>
      <c r="F1800" s="78"/>
      <c r="G1800" s="79"/>
      <c r="H1800" s="79"/>
      <c r="I1800" s="80"/>
      <c r="J1800" s="79"/>
      <c r="K1800" s="77"/>
      <c r="L1800" s="84" t="s">
        <v>9371</v>
      </c>
      <c r="M1800" s="77"/>
      <c r="N1800" s="77"/>
      <c r="O1800" s="77"/>
      <c r="P1800" s="77"/>
      <c r="Q1800" s="78"/>
      <c r="R1800" s="78"/>
      <c r="S1800" s="82"/>
      <c r="T1800" s="78"/>
      <c r="U1800" s="83"/>
    </row>
    <row r="1801" spans="1:21" ht="13.9" customHeight="1">
      <c r="A1801" s="76">
        <v>9123253</v>
      </c>
      <c r="B1801" s="77" t="s">
        <v>2733</v>
      </c>
      <c r="C1801" s="78"/>
      <c r="D1801" s="79"/>
      <c r="E1801" s="78"/>
      <c r="F1801" s="78"/>
      <c r="G1801" s="79"/>
      <c r="H1801" s="79"/>
      <c r="I1801" s="80"/>
      <c r="J1801" s="79"/>
      <c r="K1801" s="77"/>
      <c r="L1801" s="84" t="s">
        <v>378</v>
      </c>
      <c r="M1801" s="77"/>
      <c r="N1801" s="77"/>
      <c r="O1801" s="77"/>
      <c r="P1801" s="77"/>
      <c r="Q1801" s="78"/>
      <c r="R1801" s="78"/>
      <c r="S1801" s="82"/>
      <c r="T1801" s="78"/>
      <c r="U1801" s="83"/>
    </row>
    <row r="1802" spans="1:21" ht="13.9" customHeight="1">
      <c r="A1802" s="76">
        <v>9123911</v>
      </c>
      <c r="B1802" s="77" t="s">
        <v>2734</v>
      </c>
      <c r="C1802" s="78"/>
      <c r="D1802" s="79"/>
      <c r="E1802" s="78"/>
      <c r="F1802" s="78"/>
      <c r="G1802" s="79"/>
      <c r="H1802" s="79"/>
      <c r="I1802" s="80"/>
      <c r="J1802" s="79"/>
      <c r="K1802" s="77"/>
      <c r="L1802" s="84" t="s">
        <v>287</v>
      </c>
      <c r="M1802" s="77"/>
      <c r="N1802" s="77"/>
      <c r="O1802" s="77"/>
      <c r="P1802" s="77"/>
      <c r="Q1802" s="78"/>
      <c r="R1802" s="78"/>
      <c r="S1802" s="82"/>
      <c r="T1802" s="78"/>
      <c r="U1802" s="83"/>
    </row>
    <row r="1803" spans="1:21" ht="13.9" customHeight="1">
      <c r="A1803" s="76">
        <v>9125159</v>
      </c>
      <c r="B1803" s="77" t="s">
        <v>2735</v>
      </c>
      <c r="C1803" s="78"/>
      <c r="D1803" s="79"/>
      <c r="E1803" s="78"/>
      <c r="F1803" s="78"/>
      <c r="G1803" s="79"/>
      <c r="H1803" s="79"/>
      <c r="I1803" s="80"/>
      <c r="J1803" s="79"/>
      <c r="K1803" s="77"/>
      <c r="L1803" s="81" t="s">
        <v>315</v>
      </c>
      <c r="M1803" s="77"/>
      <c r="N1803" s="77"/>
      <c r="O1803" s="77"/>
      <c r="P1803" s="77"/>
      <c r="Q1803" s="78"/>
      <c r="R1803" s="78"/>
      <c r="S1803" s="82"/>
      <c r="T1803" s="78"/>
      <c r="U1803" s="83"/>
    </row>
    <row r="1804" spans="1:21" ht="13.9" customHeight="1">
      <c r="A1804" s="76">
        <v>9125213</v>
      </c>
      <c r="B1804" s="77" t="s">
        <v>2736</v>
      </c>
      <c r="C1804" s="78"/>
      <c r="D1804" s="79"/>
      <c r="E1804" s="78"/>
      <c r="F1804" s="78"/>
      <c r="G1804" s="79"/>
      <c r="H1804" s="79"/>
      <c r="I1804" s="80"/>
      <c r="J1804" s="79"/>
      <c r="K1804" s="77"/>
      <c r="L1804" s="84" t="s">
        <v>362</v>
      </c>
      <c r="M1804" s="77"/>
      <c r="N1804" s="77"/>
      <c r="O1804" s="77"/>
      <c r="P1804" s="77"/>
      <c r="Q1804" s="78"/>
      <c r="R1804" s="78"/>
      <c r="S1804" s="82"/>
      <c r="T1804" s="78"/>
      <c r="U1804" s="83"/>
    </row>
    <row r="1805" spans="1:21" ht="13.9" customHeight="1">
      <c r="A1805" s="76">
        <v>9125744</v>
      </c>
      <c r="B1805" s="77" t="s">
        <v>2737</v>
      </c>
      <c r="C1805" s="78"/>
      <c r="D1805" s="79"/>
      <c r="E1805" s="78"/>
      <c r="F1805" s="78"/>
      <c r="G1805" s="79"/>
      <c r="H1805" s="79"/>
      <c r="I1805" s="80"/>
      <c r="J1805" s="79"/>
      <c r="K1805" s="77"/>
      <c r="L1805" s="84" t="s">
        <v>362</v>
      </c>
      <c r="M1805" s="77"/>
      <c r="N1805" s="77"/>
      <c r="O1805" s="77"/>
      <c r="P1805" s="77"/>
      <c r="Q1805" s="78"/>
      <c r="R1805" s="78"/>
      <c r="S1805" s="82"/>
      <c r="T1805" s="78"/>
      <c r="U1805" s="83"/>
    </row>
    <row r="1806" spans="1:21" ht="13.9" customHeight="1">
      <c r="A1806" s="76">
        <v>9125965</v>
      </c>
      <c r="B1806" s="77" t="s">
        <v>2738</v>
      </c>
      <c r="C1806" s="78"/>
      <c r="D1806" s="79"/>
      <c r="E1806" s="78"/>
      <c r="F1806" s="78"/>
      <c r="G1806" s="79"/>
      <c r="H1806" s="79"/>
      <c r="I1806" s="80"/>
      <c r="J1806" s="79"/>
      <c r="K1806" s="77"/>
      <c r="L1806" s="84" t="s">
        <v>9384</v>
      </c>
      <c r="M1806" s="77"/>
      <c r="N1806" s="77"/>
      <c r="O1806" s="77"/>
      <c r="P1806" s="77"/>
      <c r="Q1806" s="78"/>
      <c r="R1806" s="78"/>
      <c r="S1806" s="82"/>
      <c r="T1806" s="78"/>
      <c r="U1806" s="83"/>
    </row>
    <row r="1807" spans="1:21" ht="13.9" customHeight="1">
      <c r="A1807" s="76">
        <v>9126031</v>
      </c>
      <c r="B1807" s="77" t="s">
        <v>2739</v>
      </c>
      <c r="C1807" s="78"/>
      <c r="D1807" s="79"/>
      <c r="E1807" s="78"/>
      <c r="F1807" s="78"/>
      <c r="G1807" s="79"/>
      <c r="H1807" s="79"/>
      <c r="I1807" s="80"/>
      <c r="J1807" s="79"/>
      <c r="K1807" s="77"/>
      <c r="L1807" s="84" t="s">
        <v>287</v>
      </c>
      <c r="M1807" s="77"/>
      <c r="N1807" s="77"/>
      <c r="O1807" s="77"/>
      <c r="P1807" s="77"/>
      <c r="Q1807" s="78"/>
      <c r="R1807" s="78"/>
      <c r="S1807" s="82"/>
      <c r="T1807" s="78"/>
      <c r="U1807" s="83"/>
    </row>
    <row r="1808" spans="1:21" ht="13.9" customHeight="1">
      <c r="A1808" s="76">
        <v>9128948</v>
      </c>
      <c r="B1808" s="77" t="s">
        <v>2740</v>
      </c>
      <c r="C1808" s="78"/>
      <c r="D1808" s="79"/>
      <c r="E1808" s="78"/>
      <c r="F1808" s="78"/>
      <c r="G1808" s="79"/>
      <c r="H1808" s="79"/>
      <c r="I1808" s="80"/>
      <c r="J1808" s="79"/>
      <c r="K1808" s="77"/>
      <c r="L1808" s="84" t="s">
        <v>285</v>
      </c>
      <c r="M1808" s="77"/>
      <c r="N1808" s="77"/>
      <c r="O1808" s="77"/>
      <c r="P1808" s="77"/>
      <c r="Q1808" s="78"/>
      <c r="R1808" s="78"/>
      <c r="S1808" s="82"/>
      <c r="T1808" s="78"/>
      <c r="U1808" s="83"/>
    </row>
    <row r="1809" spans="1:21" ht="13.9" customHeight="1">
      <c r="A1809" s="76">
        <v>9129006</v>
      </c>
      <c r="B1809" s="77" t="s">
        <v>2741</v>
      </c>
      <c r="C1809" s="78"/>
      <c r="D1809" s="79"/>
      <c r="E1809" s="78"/>
      <c r="F1809" s="78"/>
      <c r="G1809" s="79"/>
      <c r="H1809" s="79"/>
      <c r="I1809" s="80"/>
      <c r="J1809" s="79"/>
      <c r="K1809" s="77"/>
      <c r="L1809" s="84" t="s">
        <v>285</v>
      </c>
      <c r="M1809" s="77"/>
      <c r="N1809" s="77"/>
      <c r="O1809" s="77"/>
      <c r="P1809" s="77"/>
      <c r="Q1809" s="78"/>
      <c r="R1809" s="78"/>
      <c r="S1809" s="82"/>
      <c r="T1809" s="78"/>
      <c r="U1809" s="83"/>
    </row>
    <row r="1810" spans="1:21" ht="13.9" customHeight="1">
      <c r="A1810" s="76">
        <v>9129812</v>
      </c>
      <c r="B1810" s="77" t="s">
        <v>2742</v>
      </c>
      <c r="C1810" s="78"/>
      <c r="D1810" s="79"/>
      <c r="E1810" s="78"/>
      <c r="F1810" s="78"/>
      <c r="G1810" s="79"/>
      <c r="H1810" s="79"/>
      <c r="I1810" s="80"/>
      <c r="J1810" s="79"/>
      <c r="K1810" s="77"/>
      <c r="L1810" s="84" t="s">
        <v>9385</v>
      </c>
      <c r="M1810" s="77"/>
      <c r="N1810" s="77"/>
      <c r="O1810" s="77"/>
      <c r="P1810" s="77"/>
      <c r="Q1810" s="78"/>
      <c r="R1810" s="78"/>
      <c r="S1810" s="82"/>
      <c r="T1810" s="78"/>
      <c r="U1810" s="83"/>
    </row>
    <row r="1811" spans="1:21" ht="13.9" customHeight="1">
      <c r="A1811" s="76">
        <v>9130144</v>
      </c>
      <c r="B1811" s="77" t="s">
        <v>2743</v>
      </c>
      <c r="C1811" s="78"/>
      <c r="D1811" s="79"/>
      <c r="E1811" s="78"/>
      <c r="F1811" s="78"/>
      <c r="G1811" s="79"/>
      <c r="H1811" s="79"/>
      <c r="I1811" s="80"/>
      <c r="J1811" s="79"/>
      <c r="K1811" s="77"/>
      <c r="L1811" s="84" t="s">
        <v>315</v>
      </c>
      <c r="M1811" s="77"/>
      <c r="N1811" s="77"/>
      <c r="O1811" s="77"/>
      <c r="P1811" s="77"/>
      <c r="Q1811" s="78"/>
      <c r="R1811" s="78"/>
      <c r="S1811" s="82"/>
      <c r="T1811" s="78"/>
      <c r="U1811" s="83"/>
    </row>
    <row r="1812" spans="1:21" ht="13.9" customHeight="1">
      <c r="A1812" s="76">
        <v>9130942</v>
      </c>
      <c r="B1812" s="77" t="s">
        <v>2744</v>
      </c>
      <c r="C1812" s="78"/>
      <c r="D1812" s="79"/>
      <c r="E1812" s="78"/>
      <c r="F1812" s="78"/>
      <c r="G1812" s="79"/>
      <c r="H1812" s="79"/>
      <c r="I1812" s="80"/>
      <c r="J1812" s="79"/>
      <c r="K1812" s="77"/>
      <c r="L1812" s="81" t="s">
        <v>315</v>
      </c>
      <c r="M1812" s="77"/>
      <c r="N1812" s="77"/>
      <c r="O1812" s="77"/>
      <c r="P1812" s="77"/>
      <c r="Q1812" s="78"/>
      <c r="R1812" s="78"/>
      <c r="S1812" s="82"/>
      <c r="T1812" s="78"/>
      <c r="U1812" s="83"/>
    </row>
    <row r="1813" spans="1:21" ht="13.9" customHeight="1">
      <c r="A1813" s="76">
        <v>9131736</v>
      </c>
      <c r="B1813" s="77" t="s">
        <v>2745</v>
      </c>
      <c r="C1813" s="78"/>
      <c r="D1813" s="79"/>
      <c r="E1813" s="78"/>
      <c r="F1813" s="78"/>
      <c r="G1813" s="79"/>
      <c r="H1813" s="79"/>
      <c r="I1813" s="80"/>
      <c r="J1813" s="79"/>
      <c r="K1813" s="77"/>
      <c r="L1813" s="84" t="s">
        <v>362</v>
      </c>
      <c r="M1813" s="77"/>
      <c r="N1813" s="77"/>
      <c r="O1813" s="77"/>
      <c r="P1813" s="77"/>
      <c r="Q1813" s="78"/>
      <c r="R1813" s="78"/>
      <c r="S1813" s="82"/>
      <c r="T1813" s="78"/>
      <c r="U1813" s="83"/>
    </row>
    <row r="1814" spans="1:21" ht="13.9" customHeight="1">
      <c r="A1814" s="76">
        <v>9163883</v>
      </c>
      <c r="B1814" s="77" t="s">
        <v>2746</v>
      </c>
      <c r="C1814" s="78"/>
      <c r="D1814" s="79"/>
      <c r="E1814" s="78"/>
      <c r="F1814" s="78"/>
      <c r="G1814" s="79"/>
      <c r="H1814" s="79"/>
      <c r="I1814" s="80"/>
      <c r="J1814" s="79"/>
      <c r="K1814" s="77"/>
      <c r="L1814" s="84" t="s">
        <v>287</v>
      </c>
      <c r="M1814" s="77"/>
      <c r="N1814" s="77"/>
      <c r="O1814" s="77"/>
      <c r="P1814" s="77"/>
      <c r="Q1814" s="78"/>
      <c r="R1814" s="78"/>
      <c r="S1814" s="82"/>
      <c r="T1814" s="78"/>
      <c r="U1814" s="83"/>
    </row>
    <row r="1815" spans="1:21" ht="13.9" customHeight="1">
      <c r="A1815" s="76">
        <v>9163999</v>
      </c>
      <c r="B1815" s="77" t="s">
        <v>2747</v>
      </c>
      <c r="C1815" s="78"/>
      <c r="D1815" s="79"/>
      <c r="E1815" s="78"/>
      <c r="F1815" s="78"/>
      <c r="G1815" s="79"/>
      <c r="H1815" s="79"/>
      <c r="I1815" s="80"/>
      <c r="J1815" s="79"/>
      <c r="K1815" s="77"/>
      <c r="L1815" s="81" t="s">
        <v>93</v>
      </c>
      <c r="M1815" s="77"/>
      <c r="N1815" s="77"/>
      <c r="O1815" s="77"/>
      <c r="P1815" s="77"/>
      <c r="Q1815" s="78"/>
      <c r="R1815" s="78"/>
      <c r="S1815" s="82"/>
      <c r="T1815" s="78"/>
      <c r="U1815" s="83"/>
    </row>
    <row r="1816" spans="1:21" ht="13.9" customHeight="1">
      <c r="A1816" s="76">
        <v>9179631</v>
      </c>
      <c r="B1816" s="77" t="s">
        <v>2748</v>
      </c>
      <c r="C1816" s="78"/>
      <c r="D1816" s="79"/>
      <c r="E1816" s="78"/>
      <c r="F1816" s="78"/>
      <c r="G1816" s="79"/>
      <c r="H1816" s="79"/>
      <c r="I1816" s="80"/>
      <c r="J1816" s="79"/>
      <c r="K1816" s="77"/>
      <c r="L1816" s="84" t="s">
        <v>346</v>
      </c>
      <c r="M1816" s="77"/>
      <c r="N1816" s="77"/>
      <c r="O1816" s="77"/>
      <c r="P1816" s="77"/>
      <c r="Q1816" s="78"/>
      <c r="R1816" s="78"/>
      <c r="S1816" s="82"/>
      <c r="T1816" s="78"/>
      <c r="U1816" s="83"/>
    </row>
    <row r="1817" spans="1:21" ht="13.9" customHeight="1">
      <c r="A1817" s="76">
        <v>9227091</v>
      </c>
      <c r="B1817" s="77" t="s">
        <v>2749</v>
      </c>
      <c r="C1817" s="78"/>
      <c r="D1817" s="79"/>
      <c r="E1817" s="78"/>
      <c r="F1817" s="78"/>
      <c r="G1817" s="79"/>
      <c r="H1817" s="79"/>
      <c r="I1817" s="80"/>
      <c r="J1817" s="79"/>
      <c r="K1817" s="77"/>
      <c r="L1817" s="81" t="s">
        <v>270</v>
      </c>
      <c r="M1817" s="77"/>
      <c r="N1817" s="77"/>
      <c r="O1817" s="77"/>
      <c r="P1817" s="77"/>
      <c r="Q1817" s="78"/>
      <c r="R1817" s="78"/>
      <c r="S1817" s="82"/>
      <c r="T1817" s="78"/>
      <c r="U1817" s="83"/>
    </row>
    <row r="1818" spans="1:21" ht="13.9" customHeight="1">
      <c r="A1818" s="76">
        <v>9263772</v>
      </c>
      <c r="B1818" s="77" t="s">
        <v>2750</v>
      </c>
      <c r="C1818" s="78"/>
      <c r="D1818" s="79"/>
      <c r="E1818" s="78"/>
      <c r="F1818" s="78"/>
      <c r="G1818" s="79"/>
      <c r="H1818" s="79"/>
      <c r="I1818" s="80"/>
      <c r="J1818" s="79"/>
      <c r="K1818" s="77"/>
      <c r="L1818" s="84" t="s">
        <v>388</v>
      </c>
      <c r="M1818" s="77"/>
      <c r="N1818" s="77"/>
      <c r="O1818" s="77"/>
      <c r="P1818" s="77"/>
      <c r="Q1818" s="78"/>
      <c r="R1818" s="78"/>
      <c r="S1818" s="82"/>
      <c r="T1818" s="78"/>
      <c r="U1818" s="83"/>
    </row>
    <row r="1819" spans="1:21" ht="13.9" customHeight="1">
      <c r="A1819" s="76">
        <v>9265376</v>
      </c>
      <c r="B1819" s="77" t="s">
        <v>2751</v>
      </c>
      <c r="C1819" s="78"/>
      <c r="D1819" s="79"/>
      <c r="E1819" s="78"/>
      <c r="F1819" s="78"/>
      <c r="G1819" s="79"/>
      <c r="H1819" s="79"/>
      <c r="I1819" s="80"/>
      <c r="J1819" s="79"/>
      <c r="K1819" s="77"/>
      <c r="L1819" s="81" t="s">
        <v>315</v>
      </c>
      <c r="M1819" s="77"/>
      <c r="N1819" s="77"/>
      <c r="O1819" s="77"/>
      <c r="P1819" s="77"/>
      <c r="Q1819" s="78"/>
      <c r="R1819" s="78"/>
      <c r="S1819" s="82"/>
      <c r="T1819" s="78"/>
      <c r="U1819" s="83"/>
    </row>
    <row r="1820" spans="1:21" ht="13.9" customHeight="1">
      <c r="A1820" s="76">
        <v>9267743</v>
      </c>
      <c r="B1820" s="77" t="s">
        <v>2752</v>
      </c>
      <c r="C1820" s="78"/>
      <c r="D1820" s="79"/>
      <c r="E1820" s="78"/>
      <c r="F1820" s="78"/>
      <c r="G1820" s="79"/>
      <c r="H1820" s="79"/>
      <c r="I1820" s="80"/>
      <c r="J1820" s="79"/>
      <c r="K1820" s="77"/>
      <c r="L1820" s="84" t="s">
        <v>96</v>
      </c>
      <c r="M1820" s="77"/>
      <c r="N1820" s="77"/>
      <c r="O1820" s="77"/>
      <c r="P1820" s="77"/>
      <c r="Q1820" s="78"/>
      <c r="R1820" s="78"/>
      <c r="S1820" s="82"/>
      <c r="T1820" s="78"/>
      <c r="U1820" s="83"/>
    </row>
    <row r="1821" spans="1:21" ht="13.9" customHeight="1">
      <c r="A1821" s="76">
        <v>9267956</v>
      </c>
      <c r="B1821" s="77" t="s">
        <v>2753</v>
      </c>
      <c r="C1821" s="78"/>
      <c r="D1821" s="79"/>
      <c r="E1821" s="78"/>
      <c r="F1821" s="78"/>
      <c r="G1821" s="79"/>
      <c r="H1821" s="79"/>
      <c r="I1821" s="80"/>
      <c r="J1821" s="79"/>
      <c r="K1821" s="77"/>
      <c r="L1821" s="81" t="s">
        <v>315</v>
      </c>
      <c r="M1821" s="77"/>
      <c r="N1821" s="77"/>
      <c r="O1821" s="77"/>
      <c r="P1821" s="77"/>
      <c r="Q1821" s="78"/>
      <c r="R1821" s="78"/>
      <c r="S1821" s="82"/>
      <c r="T1821" s="78"/>
      <c r="U1821" s="83"/>
    </row>
    <row r="1822" spans="1:21" ht="13.9" customHeight="1">
      <c r="A1822" s="76">
        <v>9269304</v>
      </c>
      <c r="B1822" s="77" t="s">
        <v>2754</v>
      </c>
      <c r="C1822" s="78"/>
      <c r="D1822" s="79"/>
      <c r="E1822" s="78"/>
      <c r="F1822" s="78"/>
      <c r="G1822" s="79"/>
      <c r="H1822" s="79"/>
      <c r="I1822" s="80"/>
      <c r="J1822" s="79"/>
      <c r="K1822" s="77"/>
      <c r="L1822" s="81" t="s">
        <v>9382</v>
      </c>
      <c r="M1822" s="77"/>
      <c r="N1822" s="77"/>
      <c r="O1822" s="77"/>
      <c r="P1822" s="77"/>
      <c r="Q1822" s="78"/>
      <c r="R1822" s="78"/>
      <c r="S1822" s="82"/>
      <c r="T1822" s="78"/>
      <c r="U1822" s="83"/>
    </row>
    <row r="1823" spans="1:21" ht="13.9" customHeight="1">
      <c r="A1823" s="76">
        <v>9269576</v>
      </c>
      <c r="B1823" s="77" t="s">
        <v>2755</v>
      </c>
      <c r="C1823" s="78"/>
      <c r="D1823" s="79"/>
      <c r="E1823" s="78"/>
      <c r="F1823" s="78"/>
      <c r="G1823" s="79"/>
      <c r="H1823" s="79"/>
      <c r="I1823" s="80"/>
      <c r="J1823" s="79"/>
      <c r="K1823" s="77"/>
      <c r="L1823" s="81" t="s">
        <v>324</v>
      </c>
      <c r="M1823" s="77"/>
      <c r="N1823" s="77"/>
      <c r="O1823" s="77"/>
      <c r="P1823" s="77"/>
      <c r="Q1823" s="78"/>
      <c r="R1823" s="78"/>
      <c r="S1823" s="82"/>
      <c r="T1823" s="78"/>
      <c r="U1823" s="83"/>
    </row>
    <row r="1824" spans="1:21" ht="13.9" customHeight="1">
      <c r="A1824" s="76">
        <v>9271716</v>
      </c>
      <c r="B1824" s="77" t="s">
        <v>2756</v>
      </c>
      <c r="C1824" s="78"/>
      <c r="D1824" s="79"/>
      <c r="E1824" s="78"/>
      <c r="F1824" s="78"/>
      <c r="G1824" s="79"/>
      <c r="H1824" s="79"/>
      <c r="I1824" s="80"/>
      <c r="J1824" s="79"/>
      <c r="K1824" s="77"/>
      <c r="L1824" s="84" t="s">
        <v>311</v>
      </c>
      <c r="M1824" s="77"/>
      <c r="N1824" s="77"/>
      <c r="O1824" s="77"/>
      <c r="P1824" s="77"/>
      <c r="Q1824" s="78"/>
      <c r="R1824" s="78"/>
      <c r="S1824" s="82"/>
      <c r="T1824" s="78"/>
      <c r="U1824" s="83"/>
    </row>
    <row r="1825" spans="1:21" ht="13.9" customHeight="1">
      <c r="A1825" s="76">
        <v>9272321</v>
      </c>
      <c r="B1825" s="77" t="s">
        <v>2757</v>
      </c>
      <c r="C1825" s="78"/>
      <c r="D1825" s="79"/>
      <c r="E1825" s="78"/>
      <c r="F1825" s="78"/>
      <c r="G1825" s="79"/>
      <c r="H1825" s="79"/>
      <c r="I1825" s="80"/>
      <c r="J1825" s="79"/>
      <c r="K1825" s="77"/>
      <c r="L1825" s="81" t="s">
        <v>388</v>
      </c>
      <c r="M1825" s="77"/>
      <c r="N1825" s="77"/>
      <c r="O1825" s="77"/>
      <c r="P1825" s="77"/>
      <c r="Q1825" s="78"/>
      <c r="R1825" s="78"/>
      <c r="S1825" s="82"/>
      <c r="T1825" s="78"/>
      <c r="U1825" s="83"/>
    </row>
    <row r="1826" spans="1:21" ht="13.9" customHeight="1">
      <c r="A1826" s="76">
        <v>9272615</v>
      </c>
      <c r="B1826" s="77" t="s">
        <v>2758</v>
      </c>
      <c r="C1826" s="78"/>
      <c r="D1826" s="79"/>
      <c r="E1826" s="78"/>
      <c r="F1826" s="78"/>
      <c r="G1826" s="79"/>
      <c r="H1826" s="79"/>
      <c r="I1826" s="80"/>
      <c r="J1826" s="79"/>
      <c r="K1826" s="77"/>
      <c r="L1826" s="81" t="s">
        <v>9386</v>
      </c>
      <c r="M1826" s="77"/>
      <c r="N1826" s="77"/>
      <c r="O1826" s="77"/>
      <c r="P1826" s="77"/>
      <c r="Q1826" s="78"/>
      <c r="R1826" s="78"/>
      <c r="S1826" s="82"/>
      <c r="T1826" s="78"/>
      <c r="U1826" s="83"/>
    </row>
    <row r="1827" spans="1:21" ht="13.9" customHeight="1">
      <c r="A1827" s="76">
        <v>9272623</v>
      </c>
      <c r="B1827" s="77" t="s">
        <v>2759</v>
      </c>
      <c r="C1827" s="78"/>
      <c r="D1827" s="79"/>
      <c r="E1827" s="78"/>
      <c r="F1827" s="78"/>
      <c r="G1827" s="79"/>
      <c r="H1827" s="79"/>
      <c r="I1827" s="80"/>
      <c r="J1827" s="79"/>
      <c r="K1827" s="77"/>
      <c r="L1827" s="84" t="s">
        <v>315</v>
      </c>
      <c r="M1827" s="77"/>
      <c r="N1827" s="77"/>
      <c r="O1827" s="77"/>
      <c r="P1827" s="77"/>
      <c r="Q1827" s="78"/>
      <c r="R1827" s="78"/>
      <c r="S1827" s="82"/>
      <c r="T1827" s="78"/>
      <c r="U1827" s="83"/>
    </row>
    <row r="1828" spans="1:21" ht="13.9" customHeight="1">
      <c r="A1828" s="76">
        <v>9272666</v>
      </c>
      <c r="B1828" s="77" t="s">
        <v>2760</v>
      </c>
      <c r="C1828" s="78"/>
      <c r="D1828" s="79"/>
      <c r="E1828" s="78"/>
      <c r="F1828" s="78"/>
      <c r="G1828" s="79"/>
      <c r="H1828" s="79"/>
      <c r="I1828" s="80"/>
      <c r="J1828" s="79"/>
      <c r="K1828" s="77"/>
      <c r="L1828" s="84" t="s">
        <v>315</v>
      </c>
      <c r="M1828" s="77"/>
      <c r="N1828" s="77"/>
      <c r="O1828" s="77"/>
      <c r="P1828" s="77"/>
      <c r="Q1828" s="78"/>
      <c r="R1828" s="78"/>
      <c r="S1828" s="82"/>
      <c r="T1828" s="78"/>
      <c r="U1828" s="83"/>
    </row>
    <row r="1829" spans="1:21" ht="13.9" customHeight="1">
      <c r="A1829" s="76">
        <v>9272674</v>
      </c>
      <c r="B1829" s="77" t="s">
        <v>2761</v>
      </c>
      <c r="C1829" s="78"/>
      <c r="D1829" s="79"/>
      <c r="E1829" s="78"/>
      <c r="F1829" s="78"/>
      <c r="G1829" s="79"/>
      <c r="H1829" s="79"/>
      <c r="I1829" s="80"/>
      <c r="J1829" s="79"/>
      <c r="K1829" s="77"/>
      <c r="L1829" s="84" t="s">
        <v>315</v>
      </c>
      <c r="M1829" s="77"/>
      <c r="N1829" s="77"/>
      <c r="O1829" s="77"/>
      <c r="P1829" s="77"/>
      <c r="Q1829" s="78"/>
      <c r="R1829" s="78"/>
      <c r="S1829" s="82"/>
      <c r="T1829" s="78"/>
      <c r="U1829" s="83"/>
    </row>
    <row r="1830" spans="1:21" ht="13.9" customHeight="1">
      <c r="A1830" s="76">
        <v>9272704</v>
      </c>
      <c r="B1830" s="77" t="s">
        <v>2762</v>
      </c>
      <c r="C1830" s="78"/>
      <c r="D1830" s="79"/>
      <c r="E1830" s="78"/>
      <c r="F1830" s="78"/>
      <c r="G1830" s="86"/>
      <c r="H1830" s="79"/>
      <c r="I1830" s="80"/>
      <c r="J1830" s="79"/>
      <c r="K1830" s="77"/>
      <c r="L1830" s="84" t="s">
        <v>388</v>
      </c>
      <c r="M1830" s="77"/>
      <c r="N1830" s="77"/>
      <c r="O1830" s="77"/>
      <c r="P1830" s="77"/>
      <c r="Q1830" s="78"/>
      <c r="R1830" s="78"/>
      <c r="S1830" s="82"/>
      <c r="T1830" s="78"/>
      <c r="U1830" s="83"/>
    </row>
    <row r="1831" spans="1:21" ht="13.9" customHeight="1">
      <c r="A1831" s="76">
        <v>9272712</v>
      </c>
      <c r="B1831" s="77" t="s">
        <v>2763</v>
      </c>
      <c r="C1831" s="78"/>
      <c r="D1831" s="79"/>
      <c r="E1831" s="78"/>
      <c r="F1831" s="78"/>
      <c r="G1831" s="79"/>
      <c r="H1831" s="79"/>
      <c r="I1831" s="80"/>
      <c r="J1831" s="79"/>
      <c r="K1831" s="77"/>
      <c r="L1831" s="81" t="s">
        <v>388</v>
      </c>
      <c r="M1831" s="77"/>
      <c r="N1831" s="77"/>
      <c r="O1831" s="77"/>
      <c r="P1831" s="77"/>
      <c r="Q1831" s="78"/>
      <c r="R1831" s="78"/>
      <c r="S1831" s="82"/>
      <c r="T1831" s="78"/>
      <c r="U1831" s="83"/>
    </row>
    <row r="1832" spans="1:21" ht="13.9" customHeight="1">
      <c r="A1832" s="76">
        <v>9272739</v>
      </c>
      <c r="B1832" s="77" t="s">
        <v>2764</v>
      </c>
      <c r="C1832" s="78"/>
      <c r="D1832" s="79"/>
      <c r="E1832" s="78"/>
      <c r="F1832" s="78"/>
      <c r="G1832" s="79"/>
      <c r="H1832" s="79"/>
      <c r="I1832" s="80"/>
      <c r="J1832" s="79"/>
      <c r="K1832" s="77"/>
      <c r="L1832" s="81" t="s">
        <v>362</v>
      </c>
      <c r="M1832" s="77"/>
      <c r="N1832" s="77"/>
      <c r="O1832" s="77"/>
      <c r="P1832" s="77"/>
      <c r="Q1832" s="78"/>
      <c r="R1832" s="78"/>
      <c r="S1832" s="82"/>
      <c r="T1832" s="78"/>
      <c r="U1832" s="83"/>
    </row>
    <row r="1833" spans="1:21" ht="13.9" customHeight="1">
      <c r="A1833" s="76">
        <v>9272747</v>
      </c>
      <c r="B1833" s="77" t="s">
        <v>2765</v>
      </c>
      <c r="C1833" s="78"/>
      <c r="D1833" s="79"/>
      <c r="E1833" s="78"/>
      <c r="F1833" s="78"/>
      <c r="G1833" s="79"/>
      <c r="H1833" s="79"/>
      <c r="I1833" s="80"/>
      <c r="J1833" s="79"/>
      <c r="K1833" s="77"/>
      <c r="L1833" s="81" t="s">
        <v>362</v>
      </c>
      <c r="M1833" s="77"/>
      <c r="N1833" s="77"/>
      <c r="O1833" s="77"/>
      <c r="P1833" s="77"/>
      <c r="Q1833" s="78"/>
      <c r="R1833" s="78"/>
      <c r="S1833" s="82"/>
      <c r="T1833" s="78"/>
      <c r="U1833" s="83"/>
    </row>
    <row r="1834" spans="1:21" ht="13.9" customHeight="1">
      <c r="A1834" s="76">
        <v>9272755</v>
      </c>
      <c r="B1834" s="77" t="s">
        <v>2766</v>
      </c>
      <c r="C1834" s="78"/>
      <c r="D1834" s="79"/>
      <c r="E1834" s="78"/>
      <c r="F1834" s="78"/>
      <c r="G1834" s="79"/>
      <c r="H1834" s="79"/>
      <c r="I1834" s="80"/>
      <c r="J1834" s="79"/>
      <c r="K1834" s="77"/>
      <c r="L1834" s="84" t="s">
        <v>339</v>
      </c>
      <c r="M1834" s="77"/>
      <c r="N1834" s="77"/>
      <c r="O1834" s="77"/>
      <c r="P1834" s="77"/>
      <c r="Q1834" s="78"/>
      <c r="R1834" s="78"/>
      <c r="S1834" s="82"/>
      <c r="T1834" s="78"/>
      <c r="U1834" s="83"/>
    </row>
    <row r="1835" spans="1:21" ht="13.9" customHeight="1">
      <c r="A1835" s="76">
        <v>9272763</v>
      </c>
      <c r="B1835" s="77" t="s">
        <v>2767</v>
      </c>
      <c r="C1835" s="78"/>
      <c r="D1835" s="79"/>
      <c r="E1835" s="78"/>
      <c r="F1835" s="78"/>
      <c r="G1835" s="79"/>
      <c r="H1835" s="79"/>
      <c r="I1835" s="80"/>
      <c r="J1835" s="79"/>
      <c r="K1835" s="77"/>
      <c r="L1835" s="81" t="s">
        <v>191</v>
      </c>
      <c r="M1835" s="77"/>
      <c r="N1835" s="77"/>
      <c r="O1835" s="77"/>
      <c r="P1835" s="77"/>
      <c r="Q1835" s="78"/>
      <c r="R1835" s="78"/>
      <c r="S1835" s="82"/>
      <c r="T1835" s="78"/>
      <c r="U1835" s="83"/>
    </row>
    <row r="1836" spans="1:21" ht="13.9" customHeight="1">
      <c r="A1836" s="76">
        <v>9272798</v>
      </c>
      <c r="B1836" s="77" t="s">
        <v>2768</v>
      </c>
      <c r="C1836" s="78"/>
      <c r="D1836" s="79"/>
      <c r="E1836" s="78"/>
      <c r="F1836" s="78"/>
      <c r="G1836" s="79"/>
      <c r="H1836" s="79"/>
      <c r="I1836" s="80"/>
      <c r="J1836" s="79"/>
      <c r="K1836" s="77"/>
      <c r="L1836" s="81" t="s">
        <v>9365</v>
      </c>
      <c r="M1836" s="77"/>
      <c r="N1836" s="77"/>
      <c r="O1836" s="77"/>
      <c r="P1836" s="77"/>
      <c r="Q1836" s="78"/>
      <c r="R1836" s="78"/>
      <c r="S1836" s="82"/>
      <c r="T1836" s="78"/>
      <c r="U1836" s="83"/>
    </row>
    <row r="1837" spans="1:21" ht="13.9" customHeight="1">
      <c r="A1837" s="76">
        <v>9272801</v>
      </c>
      <c r="B1837" s="77" t="s">
        <v>2769</v>
      </c>
      <c r="C1837" s="78"/>
      <c r="D1837" s="79"/>
      <c r="E1837" s="78"/>
      <c r="F1837" s="78"/>
      <c r="G1837" s="79"/>
      <c r="H1837" s="79"/>
      <c r="I1837" s="80"/>
      <c r="J1837" s="79"/>
      <c r="K1837" s="77"/>
      <c r="L1837" s="84" t="s">
        <v>403</v>
      </c>
      <c r="M1837" s="77"/>
      <c r="N1837" s="77"/>
      <c r="O1837" s="77"/>
      <c r="P1837" s="77"/>
      <c r="Q1837" s="78"/>
      <c r="R1837" s="78"/>
      <c r="S1837" s="82"/>
      <c r="T1837" s="78"/>
      <c r="U1837" s="83"/>
    </row>
    <row r="1838" spans="1:21" ht="13.9" customHeight="1">
      <c r="A1838" s="76">
        <v>9272828</v>
      </c>
      <c r="B1838" s="77" t="s">
        <v>2770</v>
      </c>
      <c r="C1838" s="78"/>
      <c r="D1838" s="79"/>
      <c r="E1838" s="78"/>
      <c r="F1838" s="78"/>
      <c r="G1838" s="79"/>
      <c r="H1838" s="79"/>
      <c r="I1838" s="80"/>
      <c r="J1838" s="79"/>
      <c r="K1838" s="77"/>
      <c r="L1838" s="84" t="s">
        <v>9300</v>
      </c>
      <c r="M1838" s="77"/>
      <c r="N1838" s="77"/>
      <c r="O1838" s="77"/>
      <c r="P1838" s="77"/>
      <c r="Q1838" s="78"/>
      <c r="R1838" s="78"/>
      <c r="S1838" s="82"/>
      <c r="T1838" s="78"/>
      <c r="U1838" s="83"/>
    </row>
    <row r="1839" spans="1:21" ht="13.9" customHeight="1">
      <c r="A1839" s="76">
        <v>9272836</v>
      </c>
      <c r="B1839" s="77" t="s">
        <v>2771</v>
      </c>
      <c r="C1839" s="78"/>
      <c r="D1839" s="79"/>
      <c r="E1839" s="78"/>
      <c r="F1839" s="78"/>
      <c r="G1839" s="79"/>
      <c r="H1839" s="79"/>
      <c r="I1839" s="80"/>
      <c r="J1839" s="79"/>
      <c r="K1839" s="77"/>
      <c r="L1839" s="84" t="s">
        <v>96</v>
      </c>
      <c r="M1839" s="77"/>
      <c r="N1839" s="77"/>
      <c r="O1839" s="77"/>
      <c r="P1839" s="77"/>
      <c r="Q1839" s="78"/>
      <c r="R1839" s="78"/>
      <c r="S1839" s="82"/>
      <c r="T1839" s="78"/>
      <c r="U1839" s="83"/>
    </row>
    <row r="1840" spans="1:21" ht="13.9" customHeight="1">
      <c r="A1840" s="76">
        <v>9272852</v>
      </c>
      <c r="B1840" s="77" t="s">
        <v>2772</v>
      </c>
      <c r="C1840" s="78"/>
      <c r="D1840" s="79"/>
      <c r="E1840" s="78"/>
      <c r="F1840" s="78"/>
      <c r="G1840" s="79"/>
      <c r="H1840" s="79"/>
      <c r="I1840" s="80"/>
      <c r="J1840" s="79"/>
      <c r="K1840" s="77"/>
      <c r="L1840" s="84" t="s">
        <v>362</v>
      </c>
      <c r="M1840" s="77"/>
      <c r="N1840" s="77"/>
      <c r="O1840" s="77"/>
      <c r="P1840" s="77"/>
      <c r="Q1840" s="78"/>
      <c r="R1840" s="78"/>
      <c r="S1840" s="82"/>
      <c r="T1840" s="78"/>
      <c r="U1840" s="83"/>
    </row>
    <row r="1841" spans="1:21" ht="13.9" customHeight="1">
      <c r="A1841" s="76">
        <v>9272887</v>
      </c>
      <c r="B1841" s="77" t="s">
        <v>2773</v>
      </c>
      <c r="C1841" s="78"/>
      <c r="D1841" s="79"/>
      <c r="E1841" s="78"/>
      <c r="F1841" s="78"/>
      <c r="G1841" s="79"/>
      <c r="H1841" s="79"/>
      <c r="I1841" s="80"/>
      <c r="J1841" s="79"/>
      <c r="K1841" s="77"/>
      <c r="L1841" s="84" t="s">
        <v>315</v>
      </c>
      <c r="M1841" s="77"/>
      <c r="N1841" s="77"/>
      <c r="O1841" s="77"/>
      <c r="P1841" s="77"/>
      <c r="Q1841" s="78"/>
      <c r="R1841" s="78"/>
      <c r="S1841" s="82"/>
      <c r="T1841" s="78"/>
      <c r="U1841" s="83"/>
    </row>
    <row r="1842" spans="1:21" ht="13.9" customHeight="1">
      <c r="A1842" s="76">
        <v>9272895</v>
      </c>
      <c r="B1842" s="77" t="s">
        <v>2774</v>
      </c>
      <c r="C1842" s="78"/>
      <c r="D1842" s="79"/>
      <c r="E1842" s="78"/>
      <c r="F1842" s="78"/>
      <c r="G1842" s="79"/>
      <c r="H1842" s="79"/>
      <c r="I1842" s="80"/>
      <c r="J1842" s="79"/>
      <c r="K1842" s="77"/>
      <c r="L1842" s="84" t="s">
        <v>362</v>
      </c>
      <c r="M1842" s="77"/>
      <c r="N1842" s="77"/>
      <c r="O1842" s="77"/>
      <c r="P1842" s="77"/>
      <c r="Q1842" s="78"/>
      <c r="R1842" s="78"/>
      <c r="S1842" s="82"/>
      <c r="T1842" s="78"/>
      <c r="U1842" s="83"/>
    </row>
    <row r="1843" spans="1:21" ht="13.9" customHeight="1">
      <c r="A1843" s="76">
        <v>9272917</v>
      </c>
      <c r="B1843" s="77" t="s">
        <v>2775</v>
      </c>
      <c r="C1843" s="78"/>
      <c r="D1843" s="79"/>
      <c r="E1843" s="78"/>
      <c r="F1843" s="78"/>
      <c r="G1843" s="79"/>
      <c r="H1843" s="79"/>
      <c r="I1843" s="80"/>
      <c r="J1843" s="79"/>
      <c r="K1843" s="77"/>
      <c r="L1843" s="81" t="s">
        <v>38</v>
      </c>
      <c r="M1843" s="77"/>
      <c r="N1843" s="77"/>
      <c r="O1843" s="77"/>
      <c r="P1843" s="77"/>
      <c r="Q1843" s="78"/>
      <c r="R1843" s="78"/>
      <c r="S1843" s="82"/>
      <c r="T1843" s="78"/>
      <c r="U1843" s="83"/>
    </row>
    <row r="1844" spans="1:21" ht="13.9" customHeight="1">
      <c r="A1844" s="76">
        <v>9272992</v>
      </c>
      <c r="B1844" s="85" t="s">
        <v>2776</v>
      </c>
      <c r="C1844" s="78"/>
      <c r="D1844" s="79"/>
      <c r="E1844" s="78"/>
      <c r="F1844" s="78"/>
      <c r="G1844" s="86"/>
      <c r="H1844" s="79"/>
      <c r="I1844" s="79"/>
      <c r="J1844" s="78"/>
      <c r="K1844" s="77"/>
      <c r="L1844" s="84" t="s">
        <v>9347</v>
      </c>
      <c r="M1844" s="77"/>
      <c r="N1844" s="77"/>
      <c r="O1844" s="87"/>
      <c r="P1844" s="78"/>
      <c r="Q1844" s="78"/>
      <c r="R1844" s="78"/>
      <c r="S1844" s="82"/>
      <c r="T1844" s="78"/>
      <c r="U1844" s="83"/>
    </row>
    <row r="1845" spans="1:21" ht="13.9" customHeight="1">
      <c r="A1845" s="76">
        <v>9273026</v>
      </c>
      <c r="B1845" s="85" t="s">
        <v>2777</v>
      </c>
      <c r="C1845" s="78"/>
      <c r="D1845" s="79"/>
      <c r="E1845" s="78"/>
      <c r="F1845" s="78"/>
      <c r="G1845" s="86"/>
      <c r="H1845" s="79"/>
      <c r="I1845" s="79"/>
      <c r="J1845" s="78"/>
      <c r="K1845" s="77"/>
      <c r="L1845" s="84" t="s">
        <v>231</v>
      </c>
      <c r="M1845" s="77"/>
      <c r="N1845" s="77"/>
      <c r="O1845" s="87"/>
      <c r="P1845" s="78"/>
      <c r="Q1845" s="78"/>
      <c r="R1845" s="78"/>
      <c r="S1845" s="82"/>
      <c r="T1845" s="78"/>
      <c r="U1845" s="83"/>
    </row>
    <row r="1846" spans="1:21" ht="13.9" customHeight="1">
      <c r="A1846" s="76">
        <v>9273034</v>
      </c>
      <c r="B1846" s="85" t="s">
        <v>2778</v>
      </c>
      <c r="C1846" s="78"/>
      <c r="D1846" s="79"/>
      <c r="E1846" s="78"/>
      <c r="F1846" s="78"/>
      <c r="G1846" s="86"/>
      <c r="H1846" s="79"/>
      <c r="I1846" s="79"/>
      <c r="J1846" s="78"/>
      <c r="K1846" s="77"/>
      <c r="L1846" s="84" t="s">
        <v>332</v>
      </c>
      <c r="M1846" s="77"/>
      <c r="N1846" s="77"/>
      <c r="O1846" s="87"/>
      <c r="P1846" s="78"/>
      <c r="Q1846" s="78"/>
      <c r="R1846" s="78"/>
      <c r="S1846" s="82"/>
      <c r="T1846" s="78"/>
      <c r="U1846" s="83"/>
    </row>
    <row r="1847" spans="1:21" ht="13.9" customHeight="1">
      <c r="A1847" s="76">
        <v>9273042</v>
      </c>
      <c r="B1847" s="85" t="s">
        <v>2779</v>
      </c>
      <c r="C1847" s="78"/>
      <c r="D1847" s="79"/>
      <c r="E1847" s="78"/>
      <c r="F1847" s="78"/>
      <c r="G1847" s="86"/>
      <c r="H1847" s="79"/>
      <c r="I1847" s="79"/>
      <c r="J1847" s="78"/>
      <c r="K1847" s="77"/>
      <c r="L1847" s="84" t="s">
        <v>287</v>
      </c>
      <c r="M1847" s="77"/>
      <c r="N1847" s="77"/>
      <c r="O1847" s="87"/>
      <c r="P1847" s="78"/>
      <c r="Q1847" s="78"/>
      <c r="R1847" s="78"/>
      <c r="S1847" s="82"/>
      <c r="T1847" s="78"/>
      <c r="U1847" s="83"/>
    </row>
    <row r="1848" spans="1:21" ht="13.9" customHeight="1">
      <c r="A1848" s="76">
        <v>9273085</v>
      </c>
      <c r="B1848" s="77" t="s">
        <v>2780</v>
      </c>
      <c r="C1848" s="78"/>
      <c r="D1848" s="79"/>
      <c r="E1848" s="78"/>
      <c r="F1848" s="78"/>
      <c r="G1848" s="79"/>
      <c r="H1848" s="79"/>
      <c r="I1848" s="80"/>
      <c r="J1848" s="79"/>
      <c r="K1848" s="77"/>
      <c r="L1848" s="81" t="s">
        <v>9294</v>
      </c>
      <c r="M1848" s="77"/>
      <c r="N1848" s="77"/>
      <c r="O1848" s="77"/>
      <c r="P1848" s="77"/>
      <c r="Q1848" s="78"/>
      <c r="R1848" s="78"/>
      <c r="S1848" s="82"/>
      <c r="T1848" s="78"/>
      <c r="U1848" s="83"/>
    </row>
    <row r="1849" spans="1:21" ht="13.9" customHeight="1">
      <c r="A1849" s="76">
        <v>9273158</v>
      </c>
      <c r="B1849" s="77" t="s">
        <v>2781</v>
      </c>
      <c r="C1849" s="78"/>
      <c r="D1849" s="79"/>
      <c r="E1849" s="78"/>
      <c r="F1849" s="78"/>
      <c r="G1849" s="79"/>
      <c r="H1849" s="79"/>
      <c r="I1849" s="80"/>
      <c r="J1849" s="79"/>
      <c r="K1849" s="77"/>
      <c r="L1849" s="81" t="s">
        <v>315</v>
      </c>
      <c r="M1849" s="77"/>
      <c r="N1849" s="77"/>
      <c r="O1849" s="77"/>
      <c r="P1849" s="77"/>
      <c r="Q1849" s="78"/>
      <c r="R1849" s="78"/>
      <c r="S1849" s="82"/>
      <c r="T1849" s="78"/>
      <c r="U1849" s="83"/>
    </row>
    <row r="1850" spans="1:21" ht="13.9" customHeight="1">
      <c r="A1850" s="76">
        <v>9273166</v>
      </c>
      <c r="B1850" s="77" t="s">
        <v>2782</v>
      </c>
      <c r="C1850" s="78"/>
      <c r="D1850" s="79"/>
      <c r="E1850" s="78"/>
      <c r="F1850" s="78"/>
      <c r="G1850" s="79"/>
      <c r="H1850" s="79"/>
      <c r="I1850" s="80"/>
      <c r="J1850" s="79"/>
      <c r="K1850" s="77"/>
      <c r="L1850" s="81" t="s">
        <v>9258</v>
      </c>
      <c r="M1850" s="77"/>
      <c r="N1850" s="77"/>
      <c r="O1850" s="77"/>
      <c r="P1850" s="77"/>
      <c r="Q1850" s="78"/>
      <c r="R1850" s="78"/>
      <c r="S1850" s="82"/>
      <c r="T1850" s="78"/>
      <c r="U1850" s="83"/>
    </row>
    <row r="1851" spans="1:21" ht="13.9" customHeight="1">
      <c r="A1851" s="76">
        <v>9273182</v>
      </c>
      <c r="B1851" s="77" t="s">
        <v>2783</v>
      </c>
      <c r="C1851" s="78"/>
      <c r="D1851" s="79"/>
      <c r="E1851" s="78"/>
      <c r="F1851" s="78"/>
      <c r="G1851" s="79"/>
      <c r="H1851" s="79"/>
      <c r="I1851" s="80"/>
      <c r="J1851" s="79"/>
      <c r="K1851" s="77"/>
      <c r="L1851" s="81" t="s">
        <v>330</v>
      </c>
      <c r="M1851" s="77"/>
      <c r="N1851" s="77"/>
      <c r="O1851" s="77"/>
      <c r="P1851" s="77"/>
      <c r="Q1851" s="78"/>
      <c r="R1851" s="78"/>
      <c r="S1851" s="82"/>
      <c r="T1851" s="78"/>
      <c r="U1851" s="83"/>
    </row>
    <row r="1852" spans="1:21" ht="13.9" customHeight="1">
      <c r="A1852" s="76">
        <v>9273204</v>
      </c>
      <c r="B1852" s="77" t="s">
        <v>2784</v>
      </c>
      <c r="C1852" s="78"/>
      <c r="D1852" s="79"/>
      <c r="E1852" s="78"/>
      <c r="F1852" s="78"/>
      <c r="G1852" s="79"/>
      <c r="H1852" s="79"/>
      <c r="I1852" s="80"/>
      <c r="J1852" s="79"/>
      <c r="K1852" s="77"/>
      <c r="L1852" s="81" t="s">
        <v>283</v>
      </c>
      <c r="M1852" s="77"/>
      <c r="N1852" s="77"/>
      <c r="O1852" s="77"/>
      <c r="P1852" s="77"/>
      <c r="Q1852" s="78"/>
      <c r="R1852" s="78"/>
      <c r="S1852" s="82"/>
      <c r="T1852" s="78"/>
      <c r="U1852" s="83"/>
    </row>
    <row r="1853" spans="1:21" ht="13.9" customHeight="1">
      <c r="A1853" s="76">
        <v>9273239</v>
      </c>
      <c r="B1853" s="77" t="s">
        <v>2785</v>
      </c>
      <c r="C1853" s="78"/>
      <c r="D1853" s="79"/>
      <c r="E1853" s="78"/>
      <c r="F1853" s="78"/>
      <c r="G1853" s="79"/>
      <c r="H1853" s="79"/>
      <c r="I1853" s="80"/>
      <c r="J1853" s="79"/>
      <c r="K1853" s="77"/>
      <c r="L1853" s="84" t="s">
        <v>355</v>
      </c>
      <c r="M1853" s="77"/>
      <c r="N1853" s="77"/>
      <c r="O1853" s="77"/>
      <c r="P1853" s="77"/>
      <c r="Q1853" s="78"/>
      <c r="R1853" s="78"/>
      <c r="S1853" s="82"/>
      <c r="T1853" s="78"/>
      <c r="U1853" s="83"/>
    </row>
    <row r="1854" spans="1:21" ht="13.9" customHeight="1">
      <c r="A1854" s="76">
        <v>9273247</v>
      </c>
      <c r="B1854" s="77" t="s">
        <v>2786</v>
      </c>
      <c r="C1854" s="78"/>
      <c r="D1854" s="79"/>
      <c r="E1854" s="78"/>
      <c r="F1854" s="78"/>
      <c r="G1854" s="79"/>
      <c r="H1854" s="79"/>
      <c r="I1854" s="80"/>
      <c r="J1854" s="79"/>
      <c r="K1854" s="77"/>
      <c r="L1854" s="84" t="s">
        <v>315</v>
      </c>
      <c r="M1854" s="77"/>
      <c r="N1854" s="77"/>
      <c r="O1854" s="77"/>
      <c r="P1854" s="77"/>
      <c r="Q1854" s="78"/>
      <c r="R1854" s="78"/>
      <c r="S1854" s="82"/>
      <c r="T1854" s="78"/>
      <c r="U1854" s="83"/>
    </row>
    <row r="1855" spans="1:21" ht="13.9" customHeight="1">
      <c r="A1855" s="76">
        <v>9273255</v>
      </c>
      <c r="B1855" s="77" t="s">
        <v>2787</v>
      </c>
      <c r="C1855" s="78"/>
      <c r="D1855" s="79"/>
      <c r="E1855" s="78"/>
      <c r="F1855" s="78"/>
      <c r="G1855" s="79"/>
      <c r="H1855" s="79"/>
      <c r="I1855" s="80"/>
      <c r="J1855" s="79"/>
      <c r="K1855" s="77"/>
      <c r="L1855" s="84" t="s">
        <v>270</v>
      </c>
      <c r="M1855" s="77"/>
      <c r="N1855" s="77"/>
      <c r="O1855" s="77"/>
      <c r="P1855" s="77"/>
      <c r="Q1855" s="78"/>
      <c r="R1855" s="78"/>
      <c r="S1855" s="82"/>
      <c r="T1855" s="78"/>
      <c r="U1855" s="83"/>
    </row>
    <row r="1856" spans="1:21" ht="13.9" customHeight="1">
      <c r="A1856" s="76">
        <v>9273263</v>
      </c>
      <c r="B1856" s="77" t="s">
        <v>2788</v>
      </c>
      <c r="C1856" s="78"/>
      <c r="D1856" s="79"/>
      <c r="E1856" s="78"/>
      <c r="F1856" s="78"/>
      <c r="G1856" s="79"/>
      <c r="H1856" s="79"/>
      <c r="I1856" s="80"/>
      <c r="J1856" s="79"/>
      <c r="K1856" s="77"/>
      <c r="L1856" s="84" t="s">
        <v>355</v>
      </c>
      <c r="M1856" s="77"/>
      <c r="N1856" s="77"/>
      <c r="O1856" s="77"/>
      <c r="P1856" s="77"/>
      <c r="Q1856" s="78"/>
      <c r="R1856" s="78"/>
      <c r="S1856" s="82"/>
      <c r="T1856" s="78"/>
      <c r="U1856" s="83"/>
    </row>
    <row r="1857" spans="1:21" ht="13.9" customHeight="1">
      <c r="A1857" s="76">
        <v>9273271</v>
      </c>
      <c r="B1857" s="77" t="s">
        <v>2789</v>
      </c>
      <c r="C1857" s="78"/>
      <c r="D1857" s="79"/>
      <c r="E1857" s="78"/>
      <c r="F1857" s="78"/>
      <c r="G1857" s="79"/>
      <c r="H1857" s="79"/>
      <c r="I1857" s="80"/>
      <c r="J1857" s="79"/>
      <c r="K1857" s="77"/>
      <c r="L1857" s="81" t="s">
        <v>326</v>
      </c>
      <c r="M1857" s="77"/>
      <c r="N1857" s="77"/>
      <c r="O1857" s="77"/>
      <c r="P1857" s="77"/>
      <c r="Q1857" s="78"/>
      <c r="R1857" s="78"/>
      <c r="S1857" s="82"/>
      <c r="T1857" s="78"/>
      <c r="U1857" s="83"/>
    </row>
    <row r="1858" spans="1:21" ht="13.9" customHeight="1">
      <c r="A1858" s="76">
        <v>9273298</v>
      </c>
      <c r="B1858" s="77" t="s">
        <v>2790</v>
      </c>
      <c r="C1858" s="78"/>
      <c r="D1858" s="79"/>
      <c r="E1858" s="78"/>
      <c r="F1858" s="78"/>
      <c r="G1858" s="79"/>
      <c r="H1858" s="79"/>
      <c r="I1858" s="80"/>
      <c r="J1858" s="79"/>
      <c r="K1858" s="77"/>
      <c r="L1858" s="84" t="s">
        <v>9365</v>
      </c>
      <c r="M1858" s="77"/>
      <c r="N1858" s="77"/>
      <c r="O1858" s="77"/>
      <c r="P1858" s="77"/>
      <c r="Q1858" s="78"/>
      <c r="R1858" s="78"/>
      <c r="S1858" s="82"/>
      <c r="T1858" s="78"/>
      <c r="U1858" s="83"/>
    </row>
    <row r="1859" spans="1:21" ht="13.9" customHeight="1">
      <c r="A1859" s="76">
        <v>9273301</v>
      </c>
      <c r="B1859" s="77" t="s">
        <v>2791</v>
      </c>
      <c r="C1859" s="78"/>
      <c r="D1859" s="79"/>
      <c r="E1859" s="78"/>
      <c r="F1859" s="78"/>
      <c r="G1859" s="79"/>
      <c r="H1859" s="79"/>
      <c r="I1859" s="80"/>
      <c r="J1859" s="79"/>
      <c r="K1859" s="77"/>
      <c r="L1859" s="81" t="s">
        <v>33</v>
      </c>
      <c r="M1859" s="77"/>
      <c r="N1859" s="77"/>
      <c r="O1859" s="77"/>
      <c r="P1859" s="77"/>
      <c r="Q1859" s="78"/>
      <c r="R1859" s="78"/>
      <c r="S1859" s="82"/>
      <c r="T1859" s="78"/>
      <c r="U1859" s="83"/>
    </row>
    <row r="1860" spans="1:21" ht="13.9" customHeight="1">
      <c r="A1860" s="76">
        <v>9273336</v>
      </c>
      <c r="B1860" s="85" t="s">
        <v>2792</v>
      </c>
      <c r="C1860" s="78"/>
      <c r="D1860" s="79"/>
      <c r="E1860" s="78"/>
      <c r="F1860" s="78"/>
      <c r="G1860" s="86"/>
      <c r="H1860" s="79"/>
      <c r="I1860" s="79"/>
      <c r="J1860" s="78"/>
      <c r="K1860" s="77"/>
      <c r="L1860" s="84" t="s">
        <v>332</v>
      </c>
      <c r="M1860" s="77"/>
      <c r="N1860" s="77"/>
      <c r="O1860" s="87"/>
      <c r="P1860" s="78"/>
      <c r="Q1860" s="78"/>
      <c r="R1860" s="78"/>
      <c r="S1860" s="82"/>
      <c r="T1860" s="78"/>
      <c r="U1860" s="83"/>
    </row>
    <row r="1861" spans="1:21" ht="13.9" customHeight="1">
      <c r="A1861" s="76">
        <v>9273344</v>
      </c>
      <c r="B1861" s="77" t="s">
        <v>2793</v>
      </c>
      <c r="C1861" s="78"/>
      <c r="D1861" s="79"/>
      <c r="E1861" s="78"/>
      <c r="F1861" s="78"/>
      <c r="G1861" s="79"/>
      <c r="H1861" s="79"/>
      <c r="I1861" s="80"/>
      <c r="J1861" s="79"/>
      <c r="K1861" s="77"/>
      <c r="L1861" s="84" t="s">
        <v>309</v>
      </c>
      <c r="M1861" s="77"/>
      <c r="N1861" s="77"/>
      <c r="O1861" s="77"/>
      <c r="P1861" s="77"/>
      <c r="Q1861" s="78"/>
      <c r="R1861" s="78"/>
      <c r="S1861" s="82"/>
      <c r="T1861" s="78"/>
      <c r="U1861" s="83"/>
    </row>
    <row r="1862" spans="1:21" ht="13.9" customHeight="1">
      <c r="A1862" s="76">
        <v>9273387</v>
      </c>
      <c r="B1862" s="77" t="s">
        <v>2794</v>
      </c>
      <c r="C1862" s="78"/>
      <c r="D1862" s="79"/>
      <c r="E1862" s="78"/>
      <c r="F1862" s="78"/>
      <c r="G1862" s="79"/>
      <c r="H1862" s="79"/>
      <c r="I1862" s="80"/>
      <c r="J1862" s="79"/>
      <c r="K1862" s="77"/>
      <c r="L1862" s="84" t="s">
        <v>357</v>
      </c>
      <c r="M1862" s="77"/>
      <c r="N1862" s="77"/>
      <c r="O1862" s="77"/>
      <c r="P1862" s="77"/>
      <c r="Q1862" s="78"/>
      <c r="R1862" s="78"/>
      <c r="S1862" s="82"/>
      <c r="T1862" s="78"/>
      <c r="U1862" s="83"/>
    </row>
    <row r="1863" spans="1:21" ht="13.9" customHeight="1">
      <c r="A1863" s="76">
        <v>9273409</v>
      </c>
      <c r="B1863" s="77" t="s">
        <v>2795</v>
      </c>
      <c r="C1863" s="78"/>
      <c r="D1863" s="79"/>
      <c r="E1863" s="78"/>
      <c r="F1863" s="78"/>
      <c r="G1863" s="79"/>
      <c r="H1863" s="79"/>
      <c r="I1863" s="80"/>
      <c r="J1863" s="79"/>
      <c r="K1863" s="77"/>
      <c r="L1863" s="84" t="s">
        <v>311</v>
      </c>
      <c r="M1863" s="77"/>
      <c r="N1863" s="77"/>
      <c r="O1863" s="77"/>
      <c r="P1863" s="77"/>
      <c r="Q1863" s="78"/>
      <c r="R1863" s="78"/>
      <c r="S1863" s="82"/>
      <c r="T1863" s="78"/>
      <c r="U1863" s="83"/>
    </row>
    <row r="1864" spans="1:21" ht="13.9" customHeight="1">
      <c r="A1864" s="76">
        <v>9273417</v>
      </c>
      <c r="B1864" s="77" t="s">
        <v>2796</v>
      </c>
      <c r="C1864" s="78"/>
      <c r="D1864" s="79"/>
      <c r="E1864" s="78"/>
      <c r="F1864" s="78"/>
      <c r="G1864" s="79"/>
      <c r="H1864" s="79"/>
      <c r="I1864" s="80"/>
      <c r="J1864" s="79"/>
      <c r="K1864" s="77"/>
      <c r="L1864" s="81" t="s">
        <v>280</v>
      </c>
      <c r="M1864" s="77"/>
      <c r="N1864" s="77"/>
      <c r="O1864" s="77"/>
      <c r="P1864" s="77"/>
      <c r="Q1864" s="78"/>
      <c r="R1864" s="78"/>
      <c r="S1864" s="82"/>
      <c r="T1864" s="78"/>
      <c r="U1864" s="83"/>
    </row>
    <row r="1865" spans="1:21" ht="13.9" customHeight="1">
      <c r="A1865" s="76">
        <v>9273441</v>
      </c>
      <c r="B1865" s="77" t="s">
        <v>2797</v>
      </c>
      <c r="C1865" s="78"/>
      <c r="D1865" s="79"/>
      <c r="E1865" s="78"/>
      <c r="F1865" s="78"/>
      <c r="G1865" s="79"/>
      <c r="H1865" s="79"/>
      <c r="I1865" s="80"/>
      <c r="J1865" s="79"/>
      <c r="K1865" s="77"/>
      <c r="L1865" s="81" t="s">
        <v>9334</v>
      </c>
      <c r="M1865" s="77"/>
      <c r="N1865" s="77"/>
      <c r="O1865" s="77"/>
      <c r="P1865" s="77"/>
      <c r="Q1865" s="78"/>
      <c r="R1865" s="78"/>
      <c r="S1865" s="82"/>
      <c r="T1865" s="78"/>
      <c r="U1865" s="83"/>
    </row>
    <row r="1866" spans="1:21" ht="13.9" customHeight="1">
      <c r="A1866" s="76">
        <v>9273468</v>
      </c>
      <c r="B1866" s="77" t="s">
        <v>2798</v>
      </c>
      <c r="C1866" s="78"/>
      <c r="D1866" s="79"/>
      <c r="E1866" s="78"/>
      <c r="F1866" s="78"/>
      <c r="G1866" s="79"/>
      <c r="H1866" s="79"/>
      <c r="I1866" s="80"/>
      <c r="J1866" s="79"/>
      <c r="K1866" s="77"/>
      <c r="L1866" s="81" t="s">
        <v>319</v>
      </c>
      <c r="M1866" s="77"/>
      <c r="N1866" s="77"/>
      <c r="O1866" s="77"/>
      <c r="P1866" s="77"/>
      <c r="Q1866" s="78"/>
      <c r="R1866" s="78"/>
      <c r="S1866" s="82"/>
      <c r="T1866" s="78"/>
      <c r="U1866" s="83"/>
    </row>
    <row r="1867" spans="1:21" ht="13.9" customHeight="1">
      <c r="A1867" s="76">
        <v>9273484</v>
      </c>
      <c r="B1867" s="85" t="s">
        <v>2799</v>
      </c>
      <c r="C1867" s="78"/>
      <c r="D1867" s="79"/>
      <c r="E1867" s="78"/>
      <c r="F1867" s="78"/>
      <c r="G1867" s="86"/>
      <c r="H1867" s="79"/>
      <c r="I1867" s="79"/>
      <c r="J1867" s="78"/>
      <c r="K1867" s="77"/>
      <c r="L1867" s="84" t="s">
        <v>296</v>
      </c>
      <c r="M1867" s="77"/>
      <c r="N1867" s="77"/>
      <c r="O1867" s="87"/>
      <c r="P1867" s="78"/>
      <c r="Q1867" s="78"/>
      <c r="R1867" s="78"/>
      <c r="S1867" s="82"/>
      <c r="T1867" s="78"/>
      <c r="U1867" s="83"/>
    </row>
    <row r="1868" spans="1:21" ht="13.9" customHeight="1">
      <c r="A1868" s="76">
        <v>9273492</v>
      </c>
      <c r="B1868" s="77" t="s">
        <v>2800</v>
      </c>
      <c r="C1868" s="78"/>
      <c r="D1868" s="79"/>
      <c r="E1868" s="78"/>
      <c r="F1868" s="78"/>
      <c r="G1868" s="79"/>
      <c r="H1868" s="79"/>
      <c r="I1868" s="80"/>
      <c r="J1868" s="79"/>
      <c r="K1868" s="77"/>
      <c r="L1868" s="84" t="s">
        <v>274</v>
      </c>
      <c r="M1868" s="77"/>
      <c r="N1868" s="77"/>
      <c r="O1868" s="77"/>
      <c r="P1868" s="77"/>
      <c r="Q1868" s="78"/>
      <c r="R1868" s="78"/>
      <c r="S1868" s="82"/>
      <c r="T1868" s="78"/>
      <c r="U1868" s="83"/>
    </row>
    <row r="1869" spans="1:21" ht="13.9" customHeight="1">
      <c r="A1869" s="76">
        <v>9273514</v>
      </c>
      <c r="B1869" s="77" t="s">
        <v>2801</v>
      </c>
      <c r="C1869" s="78"/>
      <c r="D1869" s="79"/>
      <c r="E1869" s="78"/>
      <c r="F1869" s="78"/>
      <c r="G1869" s="79"/>
      <c r="H1869" s="79"/>
      <c r="I1869" s="80"/>
      <c r="J1869" s="79"/>
      <c r="K1869" s="77"/>
      <c r="L1869" s="84" t="s">
        <v>270</v>
      </c>
      <c r="M1869" s="77"/>
      <c r="N1869" s="77"/>
      <c r="O1869" s="77"/>
      <c r="P1869" s="77"/>
      <c r="Q1869" s="78"/>
      <c r="R1869" s="78"/>
      <c r="S1869" s="82"/>
      <c r="T1869" s="78"/>
      <c r="U1869" s="83"/>
    </row>
    <row r="1870" spans="1:21" ht="13.9" customHeight="1">
      <c r="A1870" s="76">
        <v>9273549</v>
      </c>
      <c r="B1870" s="77" t="s">
        <v>2802</v>
      </c>
      <c r="C1870" s="78"/>
      <c r="D1870" s="79"/>
      <c r="E1870" s="78"/>
      <c r="F1870" s="78"/>
      <c r="G1870" s="79"/>
      <c r="H1870" s="79"/>
      <c r="I1870" s="80"/>
      <c r="J1870" s="79"/>
      <c r="K1870" s="77"/>
      <c r="L1870" s="81" t="s">
        <v>180</v>
      </c>
      <c r="M1870" s="77"/>
      <c r="N1870" s="77"/>
      <c r="O1870" s="77"/>
      <c r="P1870" s="77"/>
      <c r="Q1870" s="78"/>
      <c r="R1870" s="78"/>
      <c r="S1870" s="82"/>
      <c r="T1870" s="78"/>
      <c r="U1870" s="83"/>
    </row>
    <row r="1871" spans="1:21" ht="13.9" customHeight="1">
      <c r="A1871" s="76">
        <v>9273557</v>
      </c>
      <c r="B1871" s="85" t="s">
        <v>2803</v>
      </c>
      <c r="C1871" s="78"/>
      <c r="D1871" s="79"/>
      <c r="E1871" s="78"/>
      <c r="F1871" s="78"/>
      <c r="G1871" s="86"/>
      <c r="H1871" s="79"/>
      <c r="I1871" s="79"/>
      <c r="J1871" s="78"/>
      <c r="K1871" s="77"/>
      <c r="L1871" s="84" t="s">
        <v>344</v>
      </c>
      <c r="M1871" s="77"/>
      <c r="N1871" s="77"/>
      <c r="O1871" s="87"/>
      <c r="P1871" s="78"/>
      <c r="Q1871" s="78"/>
      <c r="R1871" s="78"/>
      <c r="S1871" s="82"/>
      <c r="T1871" s="78"/>
      <c r="U1871" s="83"/>
    </row>
    <row r="1872" spans="1:21" ht="13.9" customHeight="1">
      <c r="A1872" s="76">
        <v>9273573</v>
      </c>
      <c r="B1872" s="77" t="s">
        <v>2804</v>
      </c>
      <c r="C1872" s="78"/>
      <c r="D1872" s="79"/>
      <c r="E1872" s="78"/>
      <c r="F1872" s="78"/>
      <c r="G1872" s="79"/>
      <c r="H1872" s="79"/>
      <c r="I1872" s="80"/>
      <c r="J1872" s="79"/>
      <c r="K1872" s="77"/>
      <c r="L1872" s="84" t="s">
        <v>353</v>
      </c>
      <c r="M1872" s="77"/>
      <c r="N1872" s="77"/>
      <c r="O1872" s="77"/>
      <c r="P1872" s="77"/>
      <c r="Q1872" s="78"/>
      <c r="R1872" s="78"/>
      <c r="S1872" s="82"/>
      <c r="T1872" s="78"/>
      <c r="U1872" s="83"/>
    </row>
    <row r="1873" spans="1:21" ht="13.9" customHeight="1">
      <c r="A1873" s="76">
        <v>9273581</v>
      </c>
      <c r="B1873" s="77" t="s">
        <v>2805</v>
      </c>
      <c r="C1873" s="78"/>
      <c r="D1873" s="79"/>
      <c r="E1873" s="78"/>
      <c r="F1873" s="78"/>
      <c r="G1873" s="79"/>
      <c r="H1873" s="79"/>
      <c r="I1873" s="80"/>
      <c r="J1873" s="79"/>
      <c r="K1873" s="77"/>
      <c r="L1873" s="81" t="s">
        <v>125</v>
      </c>
      <c r="M1873" s="77"/>
      <c r="N1873" s="77"/>
      <c r="O1873" s="77"/>
      <c r="P1873" s="77"/>
      <c r="Q1873" s="78"/>
      <c r="R1873" s="78"/>
      <c r="S1873" s="82"/>
      <c r="T1873" s="78"/>
      <c r="U1873" s="83"/>
    </row>
    <row r="1874" spans="1:21" ht="13.9" customHeight="1">
      <c r="A1874" s="76">
        <v>9273611</v>
      </c>
      <c r="B1874" s="77" t="s">
        <v>2806</v>
      </c>
      <c r="C1874" s="78"/>
      <c r="D1874" s="79"/>
      <c r="E1874" s="78"/>
      <c r="F1874" s="78"/>
      <c r="G1874" s="79"/>
      <c r="H1874" s="79"/>
      <c r="I1874" s="80"/>
      <c r="J1874" s="79"/>
      <c r="K1874" s="77"/>
      <c r="L1874" s="81" t="s">
        <v>272</v>
      </c>
      <c r="M1874" s="77"/>
      <c r="N1874" s="77"/>
      <c r="O1874" s="77"/>
      <c r="P1874" s="77"/>
      <c r="Q1874" s="78"/>
      <c r="R1874" s="78"/>
      <c r="S1874" s="82"/>
      <c r="T1874" s="78"/>
      <c r="U1874" s="83"/>
    </row>
    <row r="1875" spans="1:21" ht="13.9" customHeight="1">
      <c r="A1875" s="76">
        <v>9273646</v>
      </c>
      <c r="B1875" s="77" t="s">
        <v>2807</v>
      </c>
      <c r="C1875" s="78"/>
      <c r="D1875" s="79"/>
      <c r="E1875" s="78"/>
      <c r="F1875" s="78"/>
      <c r="G1875" s="79"/>
      <c r="H1875" s="79"/>
      <c r="I1875" s="80"/>
      <c r="J1875" s="79"/>
      <c r="K1875" s="77"/>
      <c r="L1875" s="84" t="s">
        <v>315</v>
      </c>
      <c r="M1875" s="77"/>
      <c r="N1875" s="77"/>
      <c r="O1875" s="77"/>
      <c r="P1875" s="77"/>
      <c r="Q1875" s="78"/>
      <c r="R1875" s="78"/>
      <c r="S1875" s="82"/>
      <c r="T1875" s="78"/>
      <c r="U1875" s="83"/>
    </row>
    <row r="1876" spans="1:21" ht="13.9" customHeight="1">
      <c r="A1876" s="76">
        <v>9273662</v>
      </c>
      <c r="B1876" s="77" t="s">
        <v>2808</v>
      </c>
      <c r="C1876" s="78"/>
      <c r="D1876" s="79"/>
      <c r="E1876" s="78"/>
      <c r="F1876" s="78"/>
      <c r="G1876" s="79"/>
      <c r="H1876" s="79"/>
      <c r="I1876" s="80"/>
      <c r="J1876" s="79"/>
      <c r="K1876" s="77"/>
      <c r="L1876" s="84" t="s">
        <v>283</v>
      </c>
      <c r="M1876" s="77"/>
      <c r="N1876" s="77"/>
      <c r="O1876" s="77"/>
      <c r="P1876" s="77"/>
      <c r="Q1876" s="78"/>
      <c r="R1876" s="78"/>
      <c r="S1876" s="82"/>
      <c r="T1876" s="78"/>
      <c r="U1876" s="83"/>
    </row>
    <row r="1877" spans="1:21" ht="13.9" customHeight="1">
      <c r="A1877" s="76">
        <v>9273697</v>
      </c>
      <c r="B1877" s="77" t="s">
        <v>2809</v>
      </c>
      <c r="C1877" s="78"/>
      <c r="D1877" s="79"/>
      <c r="E1877" s="78"/>
      <c r="F1877" s="78"/>
      <c r="G1877" s="79"/>
      <c r="H1877" s="79"/>
      <c r="I1877" s="80"/>
      <c r="J1877" s="79"/>
      <c r="K1877" s="77"/>
      <c r="L1877" s="84" t="s">
        <v>287</v>
      </c>
      <c r="M1877" s="77"/>
      <c r="N1877" s="77"/>
      <c r="O1877" s="77"/>
      <c r="P1877" s="77"/>
      <c r="Q1877" s="78"/>
      <c r="R1877" s="78"/>
      <c r="S1877" s="82"/>
      <c r="T1877" s="78"/>
      <c r="U1877" s="83"/>
    </row>
    <row r="1878" spans="1:21" ht="13.9" customHeight="1">
      <c r="A1878" s="76">
        <v>9273743</v>
      </c>
      <c r="B1878" s="77" t="s">
        <v>2810</v>
      </c>
      <c r="C1878" s="78"/>
      <c r="D1878" s="79"/>
      <c r="E1878" s="78"/>
      <c r="F1878" s="78"/>
      <c r="G1878" s="79"/>
      <c r="H1878" s="79"/>
      <c r="I1878" s="80"/>
      <c r="J1878" s="79"/>
      <c r="K1878" s="77"/>
      <c r="L1878" s="84" t="s">
        <v>9274</v>
      </c>
      <c r="M1878" s="77"/>
      <c r="N1878" s="77"/>
      <c r="O1878" s="77"/>
      <c r="P1878" s="77"/>
      <c r="Q1878" s="78"/>
      <c r="R1878" s="78"/>
      <c r="S1878" s="82"/>
      <c r="T1878" s="78"/>
      <c r="U1878" s="83"/>
    </row>
    <row r="1879" spans="1:21" ht="13.9" customHeight="1">
      <c r="A1879" s="76">
        <v>9273778</v>
      </c>
      <c r="B1879" s="77" t="s">
        <v>2811</v>
      </c>
      <c r="C1879" s="78"/>
      <c r="D1879" s="79"/>
      <c r="E1879" s="78"/>
      <c r="F1879" s="78"/>
      <c r="G1879" s="79"/>
      <c r="H1879" s="79"/>
      <c r="I1879" s="80"/>
      <c r="J1879" s="79"/>
      <c r="K1879" s="77"/>
      <c r="L1879" s="81" t="s">
        <v>311</v>
      </c>
      <c r="M1879" s="77"/>
      <c r="N1879" s="77"/>
      <c r="O1879" s="77"/>
      <c r="P1879" s="77"/>
      <c r="Q1879" s="78"/>
      <c r="R1879" s="78"/>
      <c r="S1879" s="82"/>
      <c r="T1879" s="78"/>
      <c r="U1879" s="83"/>
    </row>
    <row r="1880" spans="1:21" ht="13.9" customHeight="1">
      <c r="A1880" s="76">
        <v>9273786</v>
      </c>
      <c r="B1880" s="77" t="s">
        <v>2812</v>
      </c>
      <c r="C1880" s="78"/>
      <c r="D1880" s="79"/>
      <c r="E1880" s="78"/>
      <c r="F1880" s="78"/>
      <c r="G1880" s="79"/>
      <c r="H1880" s="79"/>
      <c r="I1880" s="80"/>
      <c r="J1880" s="79"/>
      <c r="K1880" s="77"/>
      <c r="L1880" s="81" t="s">
        <v>119</v>
      </c>
      <c r="M1880" s="77"/>
      <c r="N1880" s="77"/>
      <c r="O1880" s="77"/>
      <c r="P1880" s="77"/>
      <c r="Q1880" s="78"/>
      <c r="R1880" s="78"/>
      <c r="S1880" s="82"/>
      <c r="T1880" s="78"/>
      <c r="U1880" s="83"/>
    </row>
    <row r="1881" spans="1:21" ht="13.9" customHeight="1">
      <c r="A1881" s="76">
        <v>9273794</v>
      </c>
      <c r="B1881" s="77" t="s">
        <v>2813</v>
      </c>
      <c r="C1881" s="78"/>
      <c r="D1881" s="79"/>
      <c r="E1881" s="78"/>
      <c r="F1881" s="78"/>
      <c r="G1881" s="79"/>
      <c r="H1881" s="79"/>
      <c r="I1881" s="80"/>
      <c r="J1881" s="79"/>
      <c r="K1881" s="77"/>
      <c r="L1881" s="84" t="s">
        <v>355</v>
      </c>
      <c r="M1881" s="77"/>
      <c r="N1881" s="77"/>
      <c r="O1881" s="77"/>
      <c r="P1881" s="77"/>
      <c r="Q1881" s="78"/>
      <c r="R1881" s="78"/>
      <c r="S1881" s="82"/>
      <c r="T1881" s="78"/>
      <c r="U1881" s="83"/>
    </row>
    <row r="1882" spans="1:21" ht="13.9" customHeight="1">
      <c r="A1882" s="76">
        <v>9273816</v>
      </c>
      <c r="B1882" s="77" t="s">
        <v>2814</v>
      </c>
      <c r="C1882" s="78"/>
      <c r="D1882" s="79"/>
      <c r="E1882" s="78"/>
      <c r="F1882" s="78"/>
      <c r="G1882" s="79"/>
      <c r="H1882" s="79"/>
      <c r="I1882" s="80"/>
      <c r="J1882" s="79"/>
      <c r="K1882" s="77"/>
      <c r="L1882" s="84" t="s">
        <v>348</v>
      </c>
      <c r="M1882" s="77"/>
      <c r="N1882" s="77"/>
      <c r="O1882" s="77"/>
      <c r="P1882" s="77"/>
      <c r="Q1882" s="78"/>
      <c r="R1882" s="78"/>
      <c r="S1882" s="82"/>
      <c r="T1882" s="78"/>
      <c r="U1882" s="83"/>
    </row>
    <row r="1883" spans="1:21" ht="13.9" customHeight="1">
      <c r="A1883" s="76">
        <v>9273824</v>
      </c>
      <c r="B1883" s="77" t="s">
        <v>2815</v>
      </c>
      <c r="C1883" s="78"/>
      <c r="D1883" s="79"/>
      <c r="E1883" s="78"/>
      <c r="F1883" s="78"/>
      <c r="G1883" s="79"/>
      <c r="H1883" s="79"/>
      <c r="I1883" s="80"/>
      <c r="J1883" s="79"/>
      <c r="K1883" s="77"/>
      <c r="L1883" s="84" t="s">
        <v>9300</v>
      </c>
      <c r="M1883" s="77"/>
      <c r="N1883" s="77"/>
      <c r="O1883" s="77"/>
      <c r="P1883" s="77"/>
      <c r="Q1883" s="78"/>
      <c r="R1883" s="78"/>
      <c r="S1883" s="82"/>
      <c r="T1883" s="78"/>
      <c r="U1883" s="83"/>
    </row>
    <row r="1884" spans="1:21" ht="13.9" customHeight="1">
      <c r="A1884" s="76">
        <v>9273859</v>
      </c>
      <c r="B1884" s="85" t="s">
        <v>2816</v>
      </c>
      <c r="C1884" s="78"/>
      <c r="D1884" s="79"/>
      <c r="E1884" s="78"/>
      <c r="F1884" s="78"/>
      <c r="G1884" s="86"/>
      <c r="H1884" s="79"/>
      <c r="I1884" s="79"/>
      <c r="J1884" s="78"/>
      <c r="K1884" s="77"/>
      <c r="L1884" s="84" t="s">
        <v>9301</v>
      </c>
      <c r="M1884" s="77"/>
      <c r="N1884" s="77"/>
      <c r="O1884" s="87"/>
      <c r="P1884" s="78"/>
      <c r="Q1884" s="78"/>
      <c r="R1884" s="78"/>
      <c r="S1884" s="82"/>
      <c r="T1884" s="78"/>
      <c r="U1884" s="83"/>
    </row>
    <row r="1885" spans="1:21" ht="13.9" customHeight="1">
      <c r="A1885" s="76">
        <v>9273867</v>
      </c>
      <c r="B1885" s="77" t="s">
        <v>2817</v>
      </c>
      <c r="C1885" s="78"/>
      <c r="D1885" s="79"/>
      <c r="E1885" s="78"/>
      <c r="F1885" s="78"/>
      <c r="G1885" s="79"/>
      <c r="H1885" s="79"/>
      <c r="I1885" s="80"/>
      <c r="J1885" s="79"/>
      <c r="K1885" s="77"/>
      <c r="L1885" s="84" t="s">
        <v>33</v>
      </c>
      <c r="M1885" s="77"/>
      <c r="N1885" s="77"/>
      <c r="O1885" s="77"/>
      <c r="P1885" s="77"/>
      <c r="Q1885" s="78"/>
      <c r="R1885" s="78"/>
      <c r="S1885" s="82"/>
      <c r="T1885" s="78"/>
      <c r="U1885" s="83"/>
    </row>
    <row r="1886" spans="1:21" ht="13.9" customHeight="1">
      <c r="A1886" s="76">
        <v>9273875</v>
      </c>
      <c r="B1886" s="77" t="s">
        <v>2818</v>
      </c>
      <c r="C1886" s="78"/>
      <c r="D1886" s="79"/>
      <c r="E1886" s="78"/>
      <c r="F1886" s="78"/>
      <c r="G1886" s="79"/>
      <c r="H1886" s="79"/>
      <c r="I1886" s="80"/>
      <c r="J1886" s="79"/>
      <c r="K1886" s="77"/>
      <c r="L1886" s="81" t="s">
        <v>9365</v>
      </c>
      <c r="M1886" s="77"/>
      <c r="N1886" s="77"/>
      <c r="O1886" s="77"/>
      <c r="P1886" s="77"/>
      <c r="Q1886" s="78"/>
      <c r="R1886" s="78"/>
      <c r="S1886" s="82"/>
      <c r="T1886" s="78"/>
      <c r="U1886" s="83"/>
    </row>
    <row r="1887" spans="1:21" ht="13.9" customHeight="1">
      <c r="A1887" s="76">
        <v>9273883</v>
      </c>
      <c r="B1887" s="77" t="s">
        <v>2819</v>
      </c>
      <c r="C1887" s="78"/>
      <c r="D1887" s="79"/>
      <c r="E1887" s="78"/>
      <c r="F1887" s="78"/>
      <c r="G1887" s="79"/>
      <c r="H1887" s="79"/>
      <c r="I1887" s="80"/>
      <c r="J1887" s="79"/>
      <c r="K1887" s="77"/>
      <c r="L1887" s="81" t="s">
        <v>213</v>
      </c>
      <c r="M1887" s="77"/>
      <c r="N1887" s="77"/>
      <c r="O1887" s="77"/>
      <c r="P1887" s="77"/>
      <c r="Q1887" s="78"/>
      <c r="R1887" s="78"/>
      <c r="S1887" s="82"/>
      <c r="T1887" s="78"/>
      <c r="U1887" s="83"/>
    </row>
    <row r="1888" spans="1:21" ht="13.9" customHeight="1">
      <c r="A1888" s="76">
        <v>9273891</v>
      </c>
      <c r="B1888" s="77" t="s">
        <v>2820</v>
      </c>
      <c r="C1888" s="78"/>
      <c r="D1888" s="79"/>
      <c r="E1888" s="78"/>
      <c r="F1888" s="78"/>
      <c r="G1888" s="79"/>
      <c r="H1888" s="79"/>
      <c r="I1888" s="80"/>
      <c r="J1888" s="79"/>
      <c r="K1888" s="77"/>
      <c r="L1888" s="84" t="s">
        <v>9284</v>
      </c>
      <c r="M1888" s="77"/>
      <c r="N1888" s="77"/>
      <c r="O1888" s="77"/>
      <c r="P1888" s="77"/>
      <c r="Q1888" s="78"/>
      <c r="R1888" s="78"/>
      <c r="S1888" s="82"/>
      <c r="T1888" s="78"/>
      <c r="U1888" s="83"/>
    </row>
    <row r="1889" spans="1:21" ht="13.9" customHeight="1">
      <c r="A1889" s="76">
        <v>9273913</v>
      </c>
      <c r="B1889" s="85" t="s">
        <v>2821</v>
      </c>
      <c r="C1889" s="78"/>
      <c r="D1889" s="79"/>
      <c r="E1889" s="78"/>
      <c r="F1889" s="78"/>
      <c r="G1889" s="86"/>
      <c r="H1889" s="79"/>
      <c r="I1889" s="79"/>
      <c r="J1889" s="78"/>
      <c r="K1889" s="77"/>
      <c r="L1889" s="84" t="s">
        <v>9329</v>
      </c>
      <c r="M1889" s="77"/>
      <c r="N1889" s="77"/>
      <c r="O1889" s="87"/>
      <c r="P1889" s="78"/>
      <c r="Q1889" s="78"/>
      <c r="R1889" s="78"/>
      <c r="S1889" s="82"/>
      <c r="T1889" s="78"/>
      <c r="U1889" s="83"/>
    </row>
    <row r="1890" spans="1:21" ht="13.9" customHeight="1">
      <c r="A1890" s="76">
        <v>9273948</v>
      </c>
      <c r="B1890" s="77" t="s">
        <v>2822</v>
      </c>
      <c r="C1890" s="78"/>
      <c r="D1890" s="79"/>
      <c r="E1890" s="78"/>
      <c r="F1890" s="78"/>
      <c r="G1890" s="79"/>
      <c r="H1890" s="79"/>
      <c r="I1890" s="80"/>
      <c r="J1890" s="79"/>
      <c r="K1890" s="77"/>
      <c r="L1890" s="84" t="s">
        <v>195</v>
      </c>
      <c r="M1890" s="77"/>
      <c r="N1890" s="77"/>
      <c r="O1890" s="77"/>
      <c r="P1890" s="77"/>
      <c r="Q1890" s="78"/>
      <c r="R1890" s="78"/>
      <c r="S1890" s="82"/>
      <c r="T1890" s="78"/>
      <c r="U1890" s="83"/>
    </row>
    <row r="1891" spans="1:21" ht="13.9" customHeight="1">
      <c r="A1891" s="76">
        <v>9273964</v>
      </c>
      <c r="B1891" s="77" t="s">
        <v>2823</v>
      </c>
      <c r="C1891" s="78"/>
      <c r="D1891" s="79"/>
      <c r="E1891" s="78"/>
      <c r="F1891" s="78"/>
      <c r="G1891" s="79"/>
      <c r="H1891" s="79"/>
      <c r="I1891" s="80"/>
      <c r="J1891" s="79"/>
      <c r="K1891" s="77"/>
      <c r="L1891" s="84" t="s">
        <v>348</v>
      </c>
      <c r="M1891" s="77"/>
      <c r="N1891" s="77"/>
      <c r="O1891" s="77"/>
      <c r="P1891" s="77"/>
      <c r="Q1891" s="78"/>
      <c r="R1891" s="78"/>
      <c r="S1891" s="82"/>
      <c r="T1891" s="78"/>
      <c r="U1891" s="83"/>
    </row>
    <row r="1892" spans="1:21" ht="13.9" customHeight="1">
      <c r="A1892" s="76">
        <v>9273972</v>
      </c>
      <c r="B1892" s="77" t="s">
        <v>2824</v>
      </c>
      <c r="C1892" s="78"/>
      <c r="D1892" s="79"/>
      <c r="E1892" s="78"/>
      <c r="F1892" s="78"/>
      <c r="G1892" s="79"/>
      <c r="H1892" s="79"/>
      <c r="I1892" s="80"/>
      <c r="J1892" s="79"/>
      <c r="K1892" s="77"/>
      <c r="L1892" s="84" t="s">
        <v>9238</v>
      </c>
      <c r="M1892" s="77"/>
      <c r="N1892" s="77"/>
      <c r="O1892" s="77"/>
      <c r="P1892" s="77"/>
      <c r="Q1892" s="78"/>
      <c r="R1892" s="78"/>
      <c r="S1892" s="82"/>
      <c r="T1892" s="78"/>
      <c r="U1892" s="83"/>
    </row>
    <row r="1893" spans="1:21" ht="13.9" customHeight="1">
      <c r="A1893" s="76">
        <v>9274006</v>
      </c>
      <c r="B1893" s="77" t="s">
        <v>2825</v>
      </c>
      <c r="C1893" s="78"/>
      <c r="D1893" s="79"/>
      <c r="E1893" s="78"/>
      <c r="F1893" s="78"/>
      <c r="G1893" s="79"/>
      <c r="H1893" s="79"/>
      <c r="I1893" s="80"/>
      <c r="J1893" s="79"/>
      <c r="K1893" s="77"/>
      <c r="L1893" s="81" t="s">
        <v>231</v>
      </c>
      <c r="M1893" s="77"/>
      <c r="N1893" s="77"/>
      <c r="O1893" s="77"/>
      <c r="P1893" s="77"/>
      <c r="Q1893" s="78"/>
      <c r="R1893" s="78"/>
      <c r="S1893" s="82"/>
      <c r="T1893" s="78"/>
      <c r="U1893" s="83"/>
    </row>
    <row r="1894" spans="1:21" ht="13.9" customHeight="1">
      <c r="A1894" s="76">
        <v>9274022</v>
      </c>
      <c r="B1894" s="77" t="s">
        <v>2826</v>
      </c>
      <c r="C1894" s="78"/>
      <c r="D1894" s="79"/>
      <c r="E1894" s="78"/>
      <c r="F1894" s="78"/>
      <c r="G1894" s="79"/>
      <c r="H1894" s="79"/>
      <c r="I1894" s="80"/>
      <c r="J1894" s="79"/>
      <c r="K1894" s="77"/>
      <c r="L1894" s="81" t="s">
        <v>214</v>
      </c>
      <c r="M1894" s="77"/>
      <c r="N1894" s="77"/>
      <c r="O1894" s="77"/>
      <c r="P1894" s="77"/>
      <c r="Q1894" s="78"/>
      <c r="R1894" s="78"/>
      <c r="S1894" s="82"/>
      <c r="T1894" s="78"/>
      <c r="U1894" s="83"/>
    </row>
    <row r="1895" spans="1:21" ht="13.9" customHeight="1">
      <c r="A1895" s="76">
        <v>9274049</v>
      </c>
      <c r="B1895" s="77" t="s">
        <v>2827</v>
      </c>
      <c r="C1895" s="78"/>
      <c r="D1895" s="79"/>
      <c r="E1895" s="78"/>
      <c r="F1895" s="78"/>
      <c r="G1895" s="79"/>
      <c r="H1895" s="79"/>
      <c r="I1895" s="80"/>
      <c r="J1895" s="79"/>
      <c r="K1895" s="77"/>
      <c r="L1895" s="84" t="s">
        <v>303</v>
      </c>
      <c r="M1895" s="77"/>
      <c r="N1895" s="77"/>
      <c r="O1895" s="77"/>
      <c r="P1895" s="77"/>
      <c r="Q1895" s="78"/>
      <c r="R1895" s="78"/>
      <c r="S1895" s="82"/>
      <c r="T1895" s="78"/>
      <c r="U1895" s="83"/>
    </row>
    <row r="1896" spans="1:21" ht="13.9" customHeight="1">
      <c r="A1896" s="76">
        <v>9274057</v>
      </c>
      <c r="B1896" s="77" t="s">
        <v>2828</v>
      </c>
      <c r="C1896" s="78"/>
      <c r="D1896" s="79"/>
      <c r="E1896" s="78"/>
      <c r="F1896" s="78"/>
      <c r="G1896" s="79"/>
      <c r="H1896" s="79"/>
      <c r="I1896" s="80"/>
      <c r="J1896" s="79"/>
      <c r="K1896" s="77"/>
      <c r="L1896" s="84" t="s">
        <v>9365</v>
      </c>
      <c r="M1896" s="77"/>
      <c r="N1896" s="77"/>
      <c r="O1896" s="77"/>
      <c r="P1896" s="77"/>
      <c r="Q1896" s="78"/>
      <c r="R1896" s="78"/>
      <c r="S1896" s="82"/>
      <c r="T1896" s="78"/>
      <c r="U1896" s="83"/>
    </row>
    <row r="1897" spans="1:21" ht="13.9" customHeight="1">
      <c r="A1897" s="76">
        <v>9274065</v>
      </c>
      <c r="B1897" s="77" t="s">
        <v>2829</v>
      </c>
      <c r="C1897" s="78"/>
      <c r="D1897" s="79"/>
      <c r="E1897" s="78"/>
      <c r="F1897" s="78"/>
      <c r="G1897" s="79"/>
      <c r="H1897" s="79"/>
      <c r="I1897" s="80"/>
      <c r="J1897" s="79"/>
      <c r="K1897" s="77"/>
      <c r="L1897" s="84" t="s">
        <v>348</v>
      </c>
      <c r="M1897" s="77"/>
      <c r="N1897" s="77"/>
      <c r="O1897" s="77"/>
      <c r="P1897" s="77"/>
      <c r="Q1897" s="78"/>
      <c r="R1897" s="78"/>
      <c r="S1897" s="82"/>
      <c r="T1897" s="78"/>
      <c r="U1897" s="83"/>
    </row>
    <row r="1898" spans="1:21" ht="13.9" customHeight="1">
      <c r="A1898" s="76">
        <v>9274073</v>
      </c>
      <c r="B1898" s="77" t="s">
        <v>2830</v>
      </c>
      <c r="C1898" s="78"/>
      <c r="D1898" s="79"/>
      <c r="E1898" s="78"/>
      <c r="F1898" s="78"/>
      <c r="G1898" s="79"/>
      <c r="H1898" s="79"/>
      <c r="I1898" s="80"/>
      <c r="J1898" s="79"/>
      <c r="K1898" s="77"/>
      <c r="L1898" s="81" t="s">
        <v>9365</v>
      </c>
      <c r="M1898" s="77"/>
      <c r="N1898" s="77"/>
      <c r="O1898" s="77"/>
      <c r="P1898" s="77"/>
      <c r="Q1898" s="78"/>
      <c r="R1898" s="78"/>
      <c r="S1898" s="82"/>
      <c r="T1898" s="78"/>
      <c r="U1898" s="83"/>
    </row>
    <row r="1899" spans="1:21" ht="13.9" customHeight="1">
      <c r="A1899" s="76">
        <v>9274103</v>
      </c>
      <c r="B1899" s="77" t="s">
        <v>2831</v>
      </c>
      <c r="C1899" s="78"/>
      <c r="D1899" s="79"/>
      <c r="E1899" s="78"/>
      <c r="F1899" s="78"/>
      <c r="G1899" s="79"/>
      <c r="H1899" s="79"/>
      <c r="I1899" s="80"/>
      <c r="J1899" s="79"/>
      <c r="K1899" s="77"/>
      <c r="L1899" s="84" t="s">
        <v>355</v>
      </c>
      <c r="M1899" s="77"/>
      <c r="N1899" s="77"/>
      <c r="O1899" s="77"/>
      <c r="P1899" s="77"/>
      <c r="Q1899" s="78"/>
      <c r="R1899" s="78"/>
      <c r="S1899" s="82"/>
      <c r="T1899" s="78"/>
      <c r="U1899" s="83"/>
    </row>
    <row r="1900" spans="1:21" ht="13.9" customHeight="1">
      <c r="A1900" s="76">
        <v>9274138</v>
      </c>
      <c r="B1900" s="77" t="s">
        <v>2832</v>
      </c>
      <c r="C1900" s="78"/>
      <c r="D1900" s="79"/>
      <c r="E1900" s="78"/>
      <c r="F1900" s="78"/>
      <c r="G1900" s="79"/>
      <c r="H1900" s="79"/>
      <c r="I1900" s="80"/>
      <c r="J1900" s="79"/>
      <c r="K1900" s="77"/>
      <c r="L1900" s="81" t="s">
        <v>213</v>
      </c>
      <c r="M1900" s="77"/>
      <c r="N1900" s="77"/>
      <c r="O1900" s="77"/>
      <c r="P1900" s="77"/>
      <c r="Q1900" s="78"/>
      <c r="R1900" s="78"/>
      <c r="S1900" s="82"/>
      <c r="T1900" s="78"/>
      <c r="U1900" s="83"/>
    </row>
    <row r="1901" spans="1:21" ht="13.9" customHeight="1">
      <c r="A1901" s="76">
        <v>9274154</v>
      </c>
      <c r="B1901" s="77" t="s">
        <v>2833</v>
      </c>
      <c r="C1901" s="78"/>
      <c r="D1901" s="79"/>
      <c r="E1901" s="78"/>
      <c r="F1901" s="78"/>
      <c r="G1901" s="79"/>
      <c r="H1901" s="79"/>
      <c r="I1901" s="80"/>
      <c r="J1901" s="79"/>
      <c r="K1901" s="77"/>
      <c r="L1901" s="81" t="s">
        <v>280</v>
      </c>
      <c r="M1901" s="77"/>
      <c r="N1901" s="77"/>
      <c r="O1901" s="77"/>
      <c r="P1901" s="77"/>
      <c r="Q1901" s="78"/>
      <c r="R1901" s="78"/>
      <c r="S1901" s="82"/>
      <c r="T1901" s="78"/>
      <c r="U1901" s="83"/>
    </row>
    <row r="1902" spans="1:21" ht="13.9" customHeight="1">
      <c r="A1902" s="76">
        <v>9274162</v>
      </c>
      <c r="B1902" s="77" t="s">
        <v>2834</v>
      </c>
      <c r="C1902" s="78"/>
      <c r="D1902" s="79"/>
      <c r="E1902" s="78"/>
      <c r="F1902" s="78"/>
      <c r="G1902" s="79"/>
      <c r="H1902" s="79"/>
      <c r="I1902" s="80"/>
      <c r="J1902" s="79"/>
      <c r="K1902" s="77"/>
      <c r="L1902" s="84" t="s">
        <v>313</v>
      </c>
      <c r="M1902" s="77"/>
      <c r="N1902" s="77"/>
      <c r="O1902" s="77"/>
      <c r="P1902" s="77"/>
      <c r="Q1902" s="78"/>
      <c r="R1902" s="78"/>
      <c r="S1902" s="82"/>
      <c r="T1902" s="78"/>
      <c r="U1902" s="83"/>
    </row>
    <row r="1903" spans="1:21" ht="13.9" customHeight="1">
      <c r="A1903" s="76">
        <v>9274189</v>
      </c>
      <c r="B1903" s="77" t="s">
        <v>2835</v>
      </c>
      <c r="C1903" s="78"/>
      <c r="D1903" s="79"/>
      <c r="E1903" s="78"/>
      <c r="F1903" s="78"/>
      <c r="G1903" s="79"/>
      <c r="H1903" s="79"/>
      <c r="I1903" s="80"/>
      <c r="J1903" s="79"/>
      <c r="K1903" s="77"/>
      <c r="L1903" s="84" t="s">
        <v>9359</v>
      </c>
      <c r="M1903" s="77"/>
      <c r="N1903" s="77"/>
      <c r="O1903" s="77"/>
      <c r="P1903" s="77"/>
      <c r="Q1903" s="78"/>
      <c r="R1903" s="78"/>
      <c r="S1903" s="82"/>
      <c r="T1903" s="78"/>
      <c r="U1903" s="83"/>
    </row>
    <row r="1904" spans="1:21" ht="13.9" customHeight="1">
      <c r="A1904" s="76">
        <v>9274197</v>
      </c>
      <c r="B1904" s="85" t="s">
        <v>2836</v>
      </c>
      <c r="C1904" s="78"/>
      <c r="D1904" s="79"/>
      <c r="E1904" s="78"/>
      <c r="F1904" s="78"/>
      <c r="G1904" s="86"/>
      <c r="H1904" s="79"/>
      <c r="I1904" s="79"/>
      <c r="J1904" s="78"/>
      <c r="K1904" s="77"/>
      <c r="L1904" s="84" t="s">
        <v>313</v>
      </c>
      <c r="M1904" s="77"/>
      <c r="N1904" s="77"/>
      <c r="O1904" s="87"/>
      <c r="P1904" s="78"/>
      <c r="Q1904" s="78"/>
      <c r="R1904" s="78"/>
      <c r="S1904" s="82"/>
      <c r="T1904" s="78"/>
      <c r="U1904" s="83"/>
    </row>
    <row r="1905" spans="1:21" ht="13.9" customHeight="1">
      <c r="A1905" s="76">
        <v>9274219</v>
      </c>
      <c r="B1905" s="77" t="s">
        <v>2837</v>
      </c>
      <c r="C1905" s="78"/>
      <c r="D1905" s="79"/>
      <c r="E1905" s="78"/>
      <c r="F1905" s="78"/>
      <c r="G1905" s="79"/>
      <c r="H1905" s="79"/>
      <c r="I1905" s="80"/>
      <c r="J1905" s="79"/>
      <c r="K1905" s="77"/>
      <c r="L1905" s="84" t="s">
        <v>163</v>
      </c>
      <c r="M1905" s="77"/>
      <c r="N1905" s="77"/>
      <c r="O1905" s="77"/>
      <c r="P1905" s="77"/>
      <c r="Q1905" s="78"/>
      <c r="R1905" s="78"/>
      <c r="S1905" s="82"/>
      <c r="T1905" s="78"/>
      <c r="U1905" s="83"/>
    </row>
    <row r="1906" spans="1:21" ht="13.9" customHeight="1">
      <c r="A1906" s="76">
        <v>9274235</v>
      </c>
      <c r="B1906" s="77" t="s">
        <v>2838</v>
      </c>
      <c r="C1906" s="78"/>
      <c r="D1906" s="79"/>
      <c r="E1906" s="78"/>
      <c r="F1906" s="78"/>
      <c r="G1906" s="79"/>
      <c r="H1906" s="79"/>
      <c r="I1906" s="80"/>
      <c r="J1906" s="79"/>
      <c r="K1906" s="77"/>
      <c r="L1906" s="81" t="s">
        <v>358</v>
      </c>
      <c r="M1906" s="77"/>
      <c r="N1906" s="77"/>
      <c r="O1906" s="77"/>
      <c r="P1906" s="77"/>
      <c r="Q1906" s="78"/>
      <c r="R1906" s="78"/>
      <c r="S1906" s="82"/>
      <c r="T1906" s="78"/>
      <c r="U1906" s="83"/>
    </row>
    <row r="1907" spans="1:21" ht="13.9" customHeight="1">
      <c r="A1907" s="76">
        <v>9274278</v>
      </c>
      <c r="B1907" s="77" t="s">
        <v>2839</v>
      </c>
      <c r="C1907" s="78"/>
      <c r="D1907" s="79"/>
      <c r="E1907" s="78"/>
      <c r="F1907" s="78"/>
      <c r="G1907" s="79"/>
      <c r="H1907" s="79"/>
      <c r="I1907" s="80"/>
      <c r="J1907" s="79"/>
      <c r="K1907" s="77"/>
      <c r="L1907" s="81" t="s">
        <v>9359</v>
      </c>
      <c r="M1907" s="77"/>
      <c r="N1907" s="77"/>
      <c r="O1907" s="77"/>
      <c r="P1907" s="77"/>
      <c r="Q1907" s="78"/>
      <c r="R1907" s="78"/>
      <c r="S1907" s="82"/>
      <c r="T1907" s="78"/>
      <c r="U1907" s="83"/>
    </row>
    <row r="1908" spans="1:21" ht="13.9" customHeight="1">
      <c r="A1908" s="76">
        <v>9274316</v>
      </c>
      <c r="B1908" s="77" t="s">
        <v>2840</v>
      </c>
      <c r="C1908" s="78"/>
      <c r="D1908" s="79"/>
      <c r="E1908" s="78"/>
      <c r="F1908" s="78"/>
      <c r="G1908" s="79"/>
      <c r="H1908" s="79"/>
      <c r="I1908" s="80"/>
      <c r="J1908" s="79"/>
      <c r="K1908" s="77"/>
      <c r="L1908" s="81" t="s">
        <v>9329</v>
      </c>
      <c r="M1908" s="77"/>
      <c r="N1908" s="77"/>
      <c r="O1908" s="77"/>
      <c r="P1908" s="77"/>
      <c r="Q1908" s="78"/>
      <c r="R1908" s="78"/>
      <c r="S1908" s="82"/>
      <c r="T1908" s="78"/>
      <c r="U1908" s="83"/>
    </row>
    <row r="1909" spans="1:21" ht="13.9" customHeight="1">
      <c r="A1909" s="76">
        <v>9274332</v>
      </c>
      <c r="B1909" s="88" t="s">
        <v>2841</v>
      </c>
      <c r="C1909" s="78"/>
      <c r="D1909" s="79"/>
      <c r="E1909" s="78"/>
      <c r="F1909" s="78"/>
      <c r="G1909" s="86"/>
      <c r="H1909" s="79"/>
      <c r="I1909" s="79"/>
      <c r="J1909" s="78"/>
      <c r="K1909" s="77"/>
      <c r="L1909" s="84" t="s">
        <v>285</v>
      </c>
      <c r="M1909" s="77"/>
      <c r="N1909" s="77"/>
      <c r="O1909" s="87"/>
      <c r="P1909" s="78"/>
      <c r="Q1909" s="78"/>
      <c r="R1909" s="78"/>
      <c r="S1909" s="82"/>
      <c r="T1909" s="78"/>
      <c r="U1909" s="83"/>
    </row>
    <row r="1910" spans="1:21" ht="13.9" customHeight="1">
      <c r="A1910" s="76">
        <v>9274383</v>
      </c>
      <c r="B1910" s="77" t="s">
        <v>2842</v>
      </c>
      <c r="C1910" s="78"/>
      <c r="D1910" s="79"/>
      <c r="E1910" s="78"/>
      <c r="F1910" s="78"/>
      <c r="G1910" s="79"/>
      <c r="H1910" s="79"/>
      <c r="I1910" s="80"/>
      <c r="J1910" s="79"/>
      <c r="K1910" s="77"/>
      <c r="L1910" s="84" t="s">
        <v>309</v>
      </c>
      <c r="M1910" s="77"/>
      <c r="N1910" s="77"/>
      <c r="O1910" s="77"/>
      <c r="P1910" s="77"/>
      <c r="Q1910" s="78"/>
      <c r="R1910" s="78"/>
      <c r="S1910" s="82"/>
      <c r="T1910" s="78"/>
      <c r="U1910" s="83"/>
    </row>
    <row r="1911" spans="1:21" ht="13.9" customHeight="1">
      <c r="A1911" s="76">
        <v>9274391</v>
      </c>
      <c r="B1911" s="77" t="s">
        <v>2843</v>
      </c>
      <c r="C1911" s="78"/>
      <c r="D1911" s="79"/>
      <c r="E1911" s="78"/>
      <c r="F1911" s="78"/>
      <c r="G1911" s="79"/>
      <c r="H1911" s="79"/>
      <c r="I1911" s="80"/>
      <c r="J1911" s="79"/>
      <c r="K1911" s="77"/>
      <c r="L1911" s="84" t="s">
        <v>315</v>
      </c>
      <c r="M1911" s="77"/>
      <c r="N1911" s="77"/>
      <c r="O1911" s="77"/>
      <c r="P1911" s="77"/>
      <c r="Q1911" s="78"/>
      <c r="R1911" s="78"/>
      <c r="S1911" s="82"/>
      <c r="T1911" s="78"/>
      <c r="U1911" s="83"/>
    </row>
    <row r="1912" spans="1:21" ht="13.9" customHeight="1">
      <c r="A1912" s="76">
        <v>9274405</v>
      </c>
      <c r="B1912" s="77" t="s">
        <v>2844</v>
      </c>
      <c r="C1912" s="78"/>
      <c r="D1912" s="79"/>
      <c r="E1912" s="78"/>
      <c r="F1912" s="78"/>
      <c r="G1912" s="79"/>
      <c r="H1912" s="79"/>
      <c r="I1912" s="80"/>
      <c r="J1912" s="79"/>
      <c r="K1912" s="77"/>
      <c r="L1912" s="81" t="s">
        <v>319</v>
      </c>
      <c r="M1912" s="77"/>
      <c r="N1912" s="77"/>
      <c r="O1912" s="77"/>
      <c r="P1912" s="77"/>
      <c r="Q1912" s="78"/>
      <c r="R1912" s="78"/>
      <c r="S1912" s="82"/>
      <c r="T1912" s="78"/>
      <c r="U1912" s="83"/>
    </row>
    <row r="1913" spans="1:21" ht="13.9" customHeight="1">
      <c r="A1913" s="76">
        <v>9274413</v>
      </c>
      <c r="B1913" s="77" t="s">
        <v>2845</v>
      </c>
      <c r="C1913" s="78"/>
      <c r="D1913" s="79"/>
      <c r="E1913" s="78"/>
      <c r="F1913" s="78"/>
      <c r="G1913" s="79"/>
      <c r="H1913" s="79"/>
      <c r="I1913" s="80"/>
      <c r="J1913" s="79"/>
      <c r="K1913" s="77"/>
      <c r="L1913" s="81" t="s">
        <v>9369</v>
      </c>
      <c r="M1913" s="77"/>
      <c r="N1913" s="77"/>
      <c r="O1913" s="77"/>
      <c r="P1913" s="77"/>
      <c r="Q1913" s="78"/>
      <c r="R1913" s="78"/>
      <c r="S1913" s="82"/>
      <c r="T1913" s="78"/>
      <c r="U1913" s="83"/>
    </row>
    <row r="1914" spans="1:21" ht="13.9" customHeight="1">
      <c r="A1914" s="76">
        <v>9274421</v>
      </c>
      <c r="B1914" s="77" t="s">
        <v>2846</v>
      </c>
      <c r="C1914" s="78"/>
      <c r="D1914" s="79"/>
      <c r="E1914" s="78"/>
      <c r="F1914" s="78"/>
      <c r="G1914" s="79"/>
      <c r="H1914" s="79"/>
      <c r="I1914" s="80"/>
      <c r="J1914" s="79"/>
      <c r="K1914" s="77"/>
      <c r="L1914" s="81" t="s">
        <v>9274</v>
      </c>
      <c r="M1914" s="77"/>
      <c r="N1914" s="77"/>
      <c r="O1914" s="77"/>
      <c r="P1914" s="77"/>
      <c r="Q1914" s="78"/>
      <c r="R1914" s="78"/>
      <c r="S1914" s="82"/>
      <c r="T1914" s="78"/>
      <c r="U1914" s="83"/>
    </row>
    <row r="1915" spans="1:21" ht="13.9" customHeight="1">
      <c r="A1915" s="76">
        <v>9274456</v>
      </c>
      <c r="B1915" s="77" t="s">
        <v>2847</v>
      </c>
      <c r="C1915" s="78"/>
      <c r="D1915" s="79"/>
      <c r="E1915" s="78"/>
      <c r="F1915" s="78"/>
      <c r="G1915" s="79"/>
      <c r="H1915" s="79"/>
      <c r="I1915" s="80"/>
      <c r="J1915" s="79"/>
      <c r="K1915" s="77"/>
      <c r="L1915" s="84" t="s">
        <v>319</v>
      </c>
      <c r="M1915" s="77"/>
      <c r="N1915" s="77"/>
      <c r="O1915" s="77"/>
      <c r="P1915" s="77"/>
      <c r="Q1915" s="78"/>
      <c r="R1915" s="78"/>
      <c r="S1915" s="82"/>
      <c r="T1915" s="78"/>
      <c r="U1915" s="83"/>
    </row>
    <row r="1916" spans="1:21" ht="13.9" customHeight="1">
      <c r="A1916" s="76">
        <v>9274464</v>
      </c>
      <c r="B1916" s="77" t="s">
        <v>2848</v>
      </c>
      <c r="C1916" s="78"/>
      <c r="D1916" s="79"/>
      <c r="E1916" s="78"/>
      <c r="F1916" s="78"/>
      <c r="G1916" s="79"/>
      <c r="H1916" s="79"/>
      <c r="I1916" s="80"/>
      <c r="J1916" s="79"/>
      <c r="K1916" s="77"/>
      <c r="L1916" s="84" t="s">
        <v>355</v>
      </c>
      <c r="M1916" s="77"/>
      <c r="N1916" s="77"/>
      <c r="O1916" s="77"/>
      <c r="P1916" s="77"/>
      <c r="Q1916" s="78"/>
      <c r="R1916" s="78"/>
      <c r="S1916" s="82"/>
      <c r="T1916" s="78"/>
      <c r="U1916" s="83"/>
    </row>
    <row r="1917" spans="1:21" ht="13.9" customHeight="1">
      <c r="A1917" s="76">
        <v>9274472</v>
      </c>
      <c r="B1917" s="77" t="s">
        <v>2849</v>
      </c>
      <c r="C1917" s="78"/>
      <c r="D1917" s="79"/>
      <c r="E1917" s="78"/>
      <c r="F1917" s="78"/>
      <c r="G1917" s="78"/>
      <c r="H1917" s="79"/>
      <c r="I1917" s="80"/>
      <c r="J1917" s="78"/>
      <c r="K1917" s="77"/>
      <c r="L1917" s="84" t="s">
        <v>309</v>
      </c>
      <c r="M1917" s="77"/>
      <c r="N1917" s="77"/>
      <c r="O1917" s="77"/>
      <c r="P1917" s="77"/>
      <c r="Q1917" s="78"/>
      <c r="R1917" s="78"/>
      <c r="S1917" s="82"/>
      <c r="T1917" s="78"/>
      <c r="U1917" s="83"/>
    </row>
    <row r="1918" spans="1:21" ht="13.9" customHeight="1">
      <c r="A1918" s="76">
        <v>9274499</v>
      </c>
      <c r="B1918" s="77" t="s">
        <v>2850</v>
      </c>
      <c r="C1918" s="78"/>
      <c r="D1918" s="79"/>
      <c r="E1918" s="78"/>
      <c r="F1918" s="78"/>
      <c r="G1918" s="79"/>
      <c r="H1918" s="79"/>
      <c r="I1918" s="80"/>
      <c r="J1918" s="79"/>
      <c r="K1918" s="77"/>
      <c r="L1918" s="81" t="s">
        <v>355</v>
      </c>
      <c r="M1918" s="77"/>
      <c r="N1918" s="77"/>
      <c r="O1918" s="77"/>
      <c r="P1918" s="77"/>
      <c r="Q1918" s="78"/>
      <c r="R1918" s="78"/>
      <c r="S1918" s="82"/>
      <c r="T1918" s="78"/>
      <c r="U1918" s="83"/>
    </row>
    <row r="1919" spans="1:21" ht="13.9" customHeight="1">
      <c r="A1919" s="76">
        <v>9274502</v>
      </c>
      <c r="B1919" s="77" t="s">
        <v>2851</v>
      </c>
      <c r="C1919" s="78"/>
      <c r="D1919" s="79"/>
      <c r="E1919" s="78"/>
      <c r="F1919" s="78"/>
      <c r="G1919" s="79"/>
      <c r="H1919" s="79"/>
      <c r="I1919" s="80"/>
      <c r="J1919" s="79"/>
      <c r="K1919" s="77"/>
      <c r="L1919" s="84" t="s">
        <v>213</v>
      </c>
      <c r="M1919" s="77"/>
      <c r="N1919" s="77"/>
      <c r="O1919" s="77"/>
      <c r="P1919" s="77"/>
      <c r="Q1919" s="78"/>
      <c r="R1919" s="78"/>
      <c r="S1919" s="82"/>
      <c r="T1919" s="78"/>
      <c r="U1919" s="83"/>
    </row>
    <row r="1920" spans="1:21" ht="13.9" customHeight="1">
      <c r="A1920" s="76">
        <v>9274529</v>
      </c>
      <c r="B1920" s="77" t="s">
        <v>2852</v>
      </c>
      <c r="C1920" s="78"/>
      <c r="D1920" s="79"/>
      <c r="E1920" s="78"/>
      <c r="F1920" s="78"/>
      <c r="G1920" s="79"/>
      <c r="H1920" s="79"/>
      <c r="I1920" s="80"/>
      <c r="J1920" s="79"/>
      <c r="K1920" s="77"/>
      <c r="L1920" s="84" t="s">
        <v>270</v>
      </c>
      <c r="M1920" s="77"/>
      <c r="N1920" s="77"/>
      <c r="O1920" s="77"/>
      <c r="P1920" s="77"/>
      <c r="Q1920" s="78"/>
      <c r="R1920" s="78"/>
      <c r="S1920" s="82"/>
      <c r="T1920" s="78"/>
      <c r="U1920" s="83"/>
    </row>
    <row r="1921" spans="1:21" ht="13.9" customHeight="1">
      <c r="A1921" s="76">
        <v>9274537</v>
      </c>
      <c r="B1921" s="77" t="s">
        <v>2853</v>
      </c>
      <c r="C1921" s="78"/>
      <c r="D1921" s="79"/>
      <c r="E1921" s="78"/>
      <c r="F1921" s="78"/>
      <c r="G1921" s="79"/>
      <c r="H1921" s="79"/>
      <c r="I1921" s="80"/>
      <c r="J1921" s="79"/>
      <c r="K1921" s="77"/>
      <c r="L1921" s="84" t="s">
        <v>9387</v>
      </c>
      <c r="M1921" s="77"/>
      <c r="N1921" s="77"/>
      <c r="O1921" s="77"/>
      <c r="P1921" s="77"/>
      <c r="Q1921" s="78"/>
      <c r="R1921" s="78"/>
      <c r="S1921" s="82"/>
      <c r="T1921" s="78"/>
      <c r="U1921" s="83"/>
    </row>
    <row r="1922" spans="1:21" ht="13.9" customHeight="1">
      <c r="A1922" s="76">
        <v>9274545</v>
      </c>
      <c r="B1922" s="77" t="s">
        <v>2854</v>
      </c>
      <c r="C1922" s="78"/>
      <c r="D1922" s="79"/>
      <c r="E1922" s="78"/>
      <c r="F1922" s="78"/>
      <c r="G1922" s="79"/>
      <c r="H1922" s="79"/>
      <c r="I1922" s="80"/>
      <c r="J1922" s="79"/>
      <c r="K1922" s="77"/>
      <c r="L1922" s="81" t="s">
        <v>127</v>
      </c>
      <c r="M1922" s="77"/>
      <c r="N1922" s="77"/>
      <c r="O1922" s="77"/>
      <c r="P1922" s="77"/>
      <c r="Q1922" s="78"/>
      <c r="R1922" s="78"/>
      <c r="S1922" s="82"/>
      <c r="T1922" s="78"/>
      <c r="U1922" s="83"/>
    </row>
    <row r="1923" spans="1:21" ht="13.9" customHeight="1">
      <c r="A1923" s="76">
        <v>9274553</v>
      </c>
      <c r="B1923" s="77" t="s">
        <v>2855</v>
      </c>
      <c r="C1923" s="78"/>
      <c r="D1923" s="79"/>
      <c r="E1923" s="78"/>
      <c r="F1923" s="78"/>
      <c r="G1923" s="79"/>
      <c r="H1923" s="79"/>
      <c r="I1923" s="80"/>
      <c r="J1923" s="79"/>
      <c r="K1923" s="77"/>
      <c r="L1923" s="84" t="s">
        <v>177</v>
      </c>
      <c r="M1923" s="77"/>
      <c r="N1923" s="77"/>
      <c r="O1923" s="77"/>
      <c r="P1923" s="77"/>
      <c r="Q1923" s="78"/>
      <c r="R1923" s="78"/>
      <c r="S1923" s="82"/>
      <c r="T1923" s="78"/>
      <c r="U1923" s="83"/>
    </row>
    <row r="1924" spans="1:21" ht="13.9" customHeight="1">
      <c r="A1924" s="76">
        <v>9274561</v>
      </c>
      <c r="B1924" s="77" t="s">
        <v>2856</v>
      </c>
      <c r="C1924" s="78"/>
      <c r="D1924" s="79"/>
      <c r="E1924" s="78"/>
      <c r="F1924" s="78"/>
      <c r="G1924" s="79"/>
      <c r="H1924" s="79"/>
      <c r="I1924" s="80"/>
      <c r="J1924" s="79"/>
      <c r="K1924" s="77"/>
      <c r="L1924" s="81" t="s">
        <v>287</v>
      </c>
      <c r="M1924" s="77"/>
      <c r="N1924" s="77"/>
      <c r="O1924" s="77"/>
      <c r="P1924" s="77"/>
      <c r="Q1924" s="78"/>
      <c r="R1924" s="78"/>
      <c r="S1924" s="82"/>
      <c r="T1924" s="78"/>
      <c r="U1924" s="83"/>
    </row>
    <row r="1925" spans="1:21" ht="13.9" customHeight="1">
      <c r="A1925" s="76">
        <v>9274588</v>
      </c>
      <c r="B1925" s="77" t="s">
        <v>2857</v>
      </c>
      <c r="C1925" s="78"/>
      <c r="D1925" s="79"/>
      <c r="E1925" s="78"/>
      <c r="F1925" s="78"/>
      <c r="G1925" s="79"/>
      <c r="H1925" s="79"/>
      <c r="I1925" s="80"/>
      <c r="J1925" s="79"/>
      <c r="K1925" s="77"/>
      <c r="L1925" s="81" t="s">
        <v>270</v>
      </c>
      <c r="M1925" s="77"/>
      <c r="N1925" s="77"/>
      <c r="O1925" s="77"/>
      <c r="P1925" s="77"/>
      <c r="Q1925" s="78"/>
      <c r="R1925" s="78"/>
      <c r="S1925" s="82"/>
      <c r="T1925" s="78"/>
      <c r="U1925" s="83"/>
    </row>
    <row r="1926" spans="1:21" ht="13.9" customHeight="1">
      <c r="A1926" s="76">
        <v>9274596</v>
      </c>
      <c r="B1926" s="77" t="s">
        <v>2858</v>
      </c>
      <c r="C1926" s="78"/>
      <c r="D1926" s="79"/>
      <c r="E1926" s="78"/>
      <c r="F1926" s="78"/>
      <c r="G1926" s="79"/>
      <c r="H1926" s="79"/>
      <c r="I1926" s="80"/>
      <c r="J1926" s="79"/>
      <c r="K1926" s="77"/>
      <c r="L1926" s="84" t="s">
        <v>285</v>
      </c>
      <c r="M1926" s="77"/>
      <c r="N1926" s="77"/>
      <c r="O1926" s="77"/>
      <c r="P1926" s="77"/>
      <c r="Q1926" s="78"/>
      <c r="R1926" s="78"/>
      <c r="S1926" s="82"/>
      <c r="T1926" s="78"/>
      <c r="U1926" s="83"/>
    </row>
    <row r="1927" spans="1:21" ht="13.9" customHeight="1">
      <c r="A1927" s="76">
        <v>9274618</v>
      </c>
      <c r="B1927" s="85" t="s">
        <v>2859</v>
      </c>
      <c r="C1927" s="78"/>
      <c r="D1927" s="79"/>
      <c r="E1927" s="78"/>
      <c r="F1927" s="78"/>
      <c r="G1927" s="86"/>
      <c r="H1927" s="79"/>
      <c r="I1927" s="79"/>
      <c r="J1927" s="78"/>
      <c r="K1927" s="77"/>
      <c r="L1927" s="84" t="s">
        <v>9388</v>
      </c>
      <c r="M1927" s="77"/>
      <c r="N1927" s="77"/>
      <c r="O1927" s="87"/>
      <c r="P1927" s="78"/>
      <c r="Q1927" s="78"/>
      <c r="R1927" s="78"/>
      <c r="S1927" s="82"/>
      <c r="T1927" s="78"/>
      <c r="U1927" s="83"/>
    </row>
    <row r="1928" spans="1:21" ht="13.9" customHeight="1">
      <c r="A1928" s="76">
        <v>9274626</v>
      </c>
      <c r="B1928" s="77" t="s">
        <v>2860</v>
      </c>
      <c r="C1928" s="78"/>
      <c r="D1928" s="79"/>
      <c r="E1928" s="78"/>
      <c r="F1928" s="78"/>
      <c r="G1928" s="79"/>
      <c r="H1928" s="79"/>
      <c r="I1928" s="80"/>
      <c r="J1928" s="79"/>
      <c r="K1928" s="77"/>
      <c r="L1928" s="84" t="s">
        <v>9360</v>
      </c>
      <c r="M1928" s="77"/>
      <c r="N1928" s="77"/>
      <c r="O1928" s="77"/>
      <c r="P1928" s="77"/>
      <c r="Q1928" s="78"/>
      <c r="R1928" s="78"/>
      <c r="S1928" s="82"/>
      <c r="T1928" s="78"/>
      <c r="U1928" s="83"/>
    </row>
    <row r="1929" spans="1:21" ht="13.9" customHeight="1">
      <c r="A1929" s="76">
        <v>9274642</v>
      </c>
      <c r="B1929" s="77" t="s">
        <v>2861</v>
      </c>
      <c r="C1929" s="78"/>
      <c r="D1929" s="79"/>
      <c r="E1929" s="78"/>
      <c r="F1929" s="78"/>
      <c r="G1929" s="79"/>
      <c r="H1929" s="79"/>
      <c r="I1929" s="80"/>
      <c r="J1929" s="79"/>
      <c r="K1929" s="77"/>
      <c r="L1929" s="84" t="s">
        <v>350</v>
      </c>
      <c r="M1929" s="77"/>
      <c r="N1929" s="77"/>
      <c r="O1929" s="77"/>
      <c r="P1929" s="77"/>
      <c r="Q1929" s="78"/>
      <c r="R1929" s="78"/>
      <c r="S1929" s="82"/>
      <c r="T1929" s="78"/>
      <c r="U1929" s="83"/>
    </row>
    <row r="1930" spans="1:21" ht="13.9" customHeight="1">
      <c r="A1930" s="76">
        <v>9274677</v>
      </c>
      <c r="B1930" s="77" t="s">
        <v>2862</v>
      </c>
      <c r="C1930" s="78"/>
      <c r="D1930" s="79"/>
      <c r="E1930" s="78"/>
      <c r="F1930" s="78"/>
      <c r="G1930" s="79"/>
      <c r="H1930" s="79"/>
      <c r="I1930" s="80"/>
      <c r="J1930" s="79"/>
      <c r="K1930" s="77"/>
      <c r="L1930" s="84" t="s">
        <v>405</v>
      </c>
      <c r="M1930" s="77"/>
      <c r="N1930" s="77"/>
      <c r="O1930" s="77"/>
      <c r="P1930" s="77"/>
      <c r="Q1930" s="78"/>
      <c r="R1930" s="78"/>
      <c r="S1930" s="82"/>
      <c r="T1930" s="78"/>
      <c r="U1930" s="83"/>
    </row>
    <row r="1931" spans="1:21" ht="13.9" customHeight="1">
      <c r="A1931" s="76">
        <v>9274685</v>
      </c>
      <c r="B1931" s="77" t="s">
        <v>2863</v>
      </c>
      <c r="C1931" s="78"/>
      <c r="D1931" s="79"/>
      <c r="E1931" s="78"/>
      <c r="F1931" s="78"/>
      <c r="G1931" s="79"/>
      <c r="H1931" s="79"/>
      <c r="I1931" s="80"/>
      <c r="J1931" s="79"/>
      <c r="K1931" s="77"/>
      <c r="L1931" s="84" t="s">
        <v>9294</v>
      </c>
      <c r="M1931" s="77"/>
      <c r="N1931" s="77"/>
      <c r="O1931" s="77"/>
      <c r="P1931" s="77"/>
      <c r="Q1931" s="78"/>
      <c r="R1931" s="78"/>
      <c r="S1931" s="82"/>
      <c r="T1931" s="78"/>
      <c r="U1931" s="83"/>
    </row>
    <row r="1932" spans="1:21" ht="13.9" customHeight="1">
      <c r="A1932" s="76">
        <v>9274693</v>
      </c>
      <c r="B1932" s="85" t="s">
        <v>2864</v>
      </c>
      <c r="C1932" s="78"/>
      <c r="D1932" s="79"/>
      <c r="E1932" s="78"/>
      <c r="F1932" s="78"/>
      <c r="G1932" s="86"/>
      <c r="H1932" s="79"/>
      <c r="I1932" s="79"/>
      <c r="J1932" s="78"/>
      <c r="K1932" s="77"/>
      <c r="L1932" s="84" t="s">
        <v>9284</v>
      </c>
      <c r="M1932" s="77"/>
      <c r="N1932" s="77"/>
      <c r="O1932" s="87"/>
      <c r="P1932" s="78"/>
      <c r="Q1932" s="78"/>
      <c r="R1932" s="78"/>
      <c r="S1932" s="82"/>
      <c r="T1932" s="78"/>
      <c r="U1932" s="83"/>
    </row>
    <row r="1933" spans="1:21" ht="13.9" customHeight="1">
      <c r="A1933" s="76">
        <v>9274707</v>
      </c>
      <c r="B1933" s="77" t="s">
        <v>2865</v>
      </c>
      <c r="C1933" s="78"/>
      <c r="D1933" s="79"/>
      <c r="E1933" s="78"/>
      <c r="F1933" s="78"/>
      <c r="G1933" s="79"/>
      <c r="H1933" s="79"/>
      <c r="I1933" s="80"/>
      <c r="J1933" s="79"/>
      <c r="K1933" s="77"/>
      <c r="L1933" s="84" t="s">
        <v>353</v>
      </c>
      <c r="M1933" s="77"/>
      <c r="N1933" s="77"/>
      <c r="O1933" s="77"/>
      <c r="P1933" s="77"/>
      <c r="Q1933" s="78"/>
      <c r="R1933" s="78"/>
      <c r="S1933" s="82"/>
      <c r="T1933" s="78"/>
      <c r="U1933" s="83"/>
    </row>
    <row r="1934" spans="1:21" ht="13.9" customHeight="1">
      <c r="A1934" s="76">
        <v>9274715</v>
      </c>
      <c r="B1934" s="77" t="s">
        <v>2866</v>
      </c>
      <c r="C1934" s="78"/>
      <c r="D1934" s="79"/>
      <c r="E1934" s="78"/>
      <c r="F1934" s="78"/>
      <c r="G1934" s="79"/>
      <c r="H1934" s="79"/>
      <c r="I1934" s="80"/>
      <c r="J1934" s="79"/>
      <c r="K1934" s="77"/>
      <c r="L1934" s="81" t="s">
        <v>9275</v>
      </c>
      <c r="M1934" s="77"/>
      <c r="N1934" s="77"/>
      <c r="O1934" s="77"/>
      <c r="P1934" s="77"/>
      <c r="Q1934" s="78"/>
      <c r="R1934" s="78"/>
      <c r="S1934" s="82"/>
      <c r="T1934" s="78"/>
      <c r="U1934" s="83"/>
    </row>
    <row r="1935" spans="1:21" ht="13.9" customHeight="1">
      <c r="A1935" s="76">
        <v>9274723</v>
      </c>
      <c r="B1935" s="77" t="s">
        <v>2867</v>
      </c>
      <c r="C1935" s="78"/>
      <c r="D1935" s="79"/>
      <c r="E1935" s="78"/>
      <c r="F1935" s="78"/>
      <c r="G1935" s="79"/>
      <c r="H1935" s="79"/>
      <c r="I1935" s="80"/>
      <c r="J1935" s="79"/>
      <c r="K1935" s="77"/>
      <c r="L1935" s="84" t="s">
        <v>353</v>
      </c>
      <c r="M1935" s="77"/>
      <c r="N1935" s="77"/>
      <c r="O1935" s="77"/>
      <c r="P1935" s="77"/>
      <c r="Q1935" s="78"/>
      <c r="R1935" s="78"/>
      <c r="S1935" s="82"/>
      <c r="T1935" s="78"/>
      <c r="U1935" s="83"/>
    </row>
    <row r="1936" spans="1:21" ht="13.9" customHeight="1">
      <c r="A1936" s="76">
        <v>9274766</v>
      </c>
      <c r="B1936" s="85" t="s">
        <v>2868</v>
      </c>
      <c r="C1936" s="78"/>
      <c r="D1936" s="79"/>
      <c r="E1936" s="78"/>
      <c r="F1936" s="78"/>
      <c r="G1936" s="86"/>
      <c r="H1936" s="79"/>
      <c r="I1936" s="79"/>
      <c r="J1936" s="78"/>
      <c r="K1936" s="77"/>
      <c r="L1936" s="84" t="s">
        <v>9389</v>
      </c>
      <c r="M1936" s="77"/>
      <c r="N1936" s="77"/>
      <c r="O1936" s="87"/>
      <c r="P1936" s="78"/>
      <c r="Q1936" s="78"/>
      <c r="R1936" s="78"/>
      <c r="S1936" s="82"/>
      <c r="T1936" s="78"/>
      <c r="U1936" s="83"/>
    </row>
    <row r="1937" spans="1:21" ht="13.9" customHeight="1">
      <c r="A1937" s="76">
        <v>9274782</v>
      </c>
      <c r="B1937" s="77" t="s">
        <v>2869</v>
      </c>
      <c r="C1937" s="78"/>
      <c r="D1937" s="79"/>
      <c r="E1937" s="78"/>
      <c r="F1937" s="78"/>
      <c r="G1937" s="79"/>
      <c r="H1937" s="79"/>
      <c r="I1937" s="80"/>
      <c r="J1937" s="79"/>
      <c r="K1937" s="77"/>
      <c r="L1937" s="84" t="s">
        <v>287</v>
      </c>
      <c r="M1937" s="77"/>
      <c r="N1937" s="77"/>
      <c r="O1937" s="77"/>
      <c r="P1937" s="77"/>
      <c r="Q1937" s="78"/>
      <c r="R1937" s="78"/>
      <c r="S1937" s="82"/>
      <c r="T1937" s="78"/>
      <c r="U1937" s="83"/>
    </row>
    <row r="1938" spans="1:21" ht="13.9" customHeight="1">
      <c r="A1938" s="76">
        <v>9274804</v>
      </c>
      <c r="B1938" s="77" t="s">
        <v>2870</v>
      </c>
      <c r="C1938" s="78"/>
      <c r="D1938" s="79"/>
      <c r="E1938" s="78"/>
      <c r="F1938" s="78"/>
      <c r="G1938" s="79"/>
      <c r="H1938" s="79"/>
      <c r="I1938" s="80"/>
      <c r="J1938" s="79"/>
      <c r="K1938" s="77"/>
      <c r="L1938" s="84" t="s">
        <v>9358</v>
      </c>
      <c r="M1938" s="77"/>
      <c r="N1938" s="77"/>
      <c r="O1938" s="77"/>
      <c r="P1938" s="77"/>
      <c r="Q1938" s="78"/>
      <c r="R1938" s="78"/>
      <c r="S1938" s="82"/>
      <c r="T1938" s="78"/>
      <c r="U1938" s="83"/>
    </row>
    <row r="1939" spans="1:21" ht="13.9" customHeight="1">
      <c r="A1939" s="76">
        <v>9274855</v>
      </c>
      <c r="B1939" s="77" t="s">
        <v>2871</v>
      </c>
      <c r="C1939" s="78"/>
      <c r="D1939" s="79"/>
      <c r="E1939" s="78"/>
      <c r="F1939" s="78"/>
      <c r="G1939" s="79"/>
      <c r="H1939" s="79"/>
      <c r="I1939" s="80"/>
      <c r="J1939" s="79"/>
      <c r="K1939" s="77"/>
      <c r="L1939" s="84" t="s">
        <v>353</v>
      </c>
      <c r="M1939" s="77"/>
      <c r="N1939" s="77"/>
      <c r="O1939" s="77"/>
      <c r="P1939" s="77"/>
      <c r="Q1939" s="78"/>
      <c r="R1939" s="78"/>
      <c r="S1939" s="82"/>
      <c r="T1939" s="78"/>
      <c r="U1939" s="83"/>
    </row>
    <row r="1940" spans="1:21" ht="13.9" customHeight="1">
      <c r="A1940" s="76">
        <v>9274863</v>
      </c>
      <c r="B1940" s="77" t="s">
        <v>2872</v>
      </c>
      <c r="C1940" s="78"/>
      <c r="D1940" s="79"/>
      <c r="E1940" s="78"/>
      <c r="F1940" s="78"/>
      <c r="G1940" s="79"/>
      <c r="H1940" s="79"/>
      <c r="I1940" s="80"/>
      <c r="J1940" s="79"/>
      <c r="K1940" s="77"/>
      <c r="L1940" s="84" t="s">
        <v>9390</v>
      </c>
      <c r="M1940" s="77"/>
      <c r="N1940" s="77"/>
      <c r="O1940" s="77"/>
      <c r="P1940" s="77"/>
      <c r="Q1940" s="78"/>
      <c r="R1940" s="78"/>
      <c r="S1940" s="82"/>
      <c r="T1940" s="78"/>
      <c r="U1940" s="83"/>
    </row>
    <row r="1941" spans="1:21" ht="13.9" customHeight="1">
      <c r="A1941" s="76">
        <v>9274871</v>
      </c>
      <c r="B1941" s="77" t="s">
        <v>2873</v>
      </c>
      <c r="C1941" s="78"/>
      <c r="D1941" s="79"/>
      <c r="E1941" s="78"/>
      <c r="F1941" s="78"/>
      <c r="G1941" s="79"/>
      <c r="H1941" s="79"/>
      <c r="I1941" s="80"/>
      <c r="J1941" s="79"/>
      <c r="K1941" s="77"/>
      <c r="L1941" s="84" t="s">
        <v>324</v>
      </c>
      <c r="M1941" s="77"/>
      <c r="N1941" s="77"/>
      <c r="O1941" s="77"/>
      <c r="P1941" s="77"/>
      <c r="Q1941" s="78"/>
      <c r="R1941" s="78"/>
      <c r="S1941" s="82"/>
      <c r="T1941" s="78"/>
      <c r="U1941" s="83"/>
    </row>
    <row r="1942" spans="1:21" ht="13.9" customHeight="1">
      <c r="A1942" s="76">
        <v>9274898</v>
      </c>
      <c r="B1942" s="77" t="s">
        <v>2874</v>
      </c>
      <c r="C1942" s="78"/>
      <c r="D1942" s="79"/>
      <c r="E1942" s="78"/>
      <c r="F1942" s="78"/>
      <c r="G1942" s="79"/>
      <c r="H1942" s="79"/>
      <c r="I1942" s="80"/>
      <c r="J1942" s="79"/>
      <c r="K1942" s="77"/>
      <c r="L1942" s="84" t="s">
        <v>378</v>
      </c>
      <c r="M1942" s="77"/>
      <c r="N1942" s="77"/>
      <c r="O1942" s="77"/>
      <c r="P1942" s="77"/>
      <c r="Q1942" s="78"/>
      <c r="R1942" s="78"/>
      <c r="S1942" s="82"/>
      <c r="T1942" s="78"/>
      <c r="U1942" s="83"/>
    </row>
    <row r="1943" spans="1:21" ht="13.9" customHeight="1">
      <c r="A1943" s="76">
        <v>9274901</v>
      </c>
      <c r="B1943" s="77" t="s">
        <v>2875</v>
      </c>
      <c r="C1943" s="78"/>
      <c r="D1943" s="79"/>
      <c r="E1943" s="78"/>
      <c r="F1943" s="78"/>
      <c r="G1943" s="79"/>
      <c r="H1943" s="79"/>
      <c r="I1943" s="80"/>
      <c r="J1943" s="79"/>
      <c r="K1943" s="77"/>
      <c r="L1943" s="84" t="s">
        <v>270</v>
      </c>
      <c r="M1943" s="77"/>
      <c r="N1943" s="77"/>
      <c r="O1943" s="77"/>
      <c r="P1943" s="77"/>
      <c r="Q1943" s="78"/>
      <c r="R1943" s="78"/>
      <c r="S1943" s="82"/>
      <c r="T1943" s="78"/>
      <c r="U1943" s="83"/>
    </row>
    <row r="1944" spans="1:21" ht="13.9" customHeight="1">
      <c r="A1944" s="76">
        <v>9274928</v>
      </c>
      <c r="B1944" s="77" t="s">
        <v>2876</v>
      </c>
      <c r="C1944" s="78"/>
      <c r="D1944" s="79"/>
      <c r="E1944" s="78"/>
      <c r="F1944" s="78"/>
      <c r="G1944" s="79"/>
      <c r="H1944" s="79"/>
      <c r="I1944" s="80"/>
      <c r="J1944" s="79"/>
      <c r="K1944" s="77"/>
      <c r="L1944" s="84" t="s">
        <v>415</v>
      </c>
      <c r="M1944" s="77"/>
      <c r="N1944" s="77"/>
      <c r="O1944" s="77"/>
      <c r="P1944" s="77"/>
      <c r="Q1944" s="78"/>
      <c r="R1944" s="78"/>
      <c r="S1944" s="82"/>
      <c r="T1944" s="78"/>
      <c r="U1944" s="83"/>
    </row>
    <row r="1945" spans="1:21" ht="13.9" customHeight="1">
      <c r="A1945" s="76">
        <v>9274944</v>
      </c>
      <c r="B1945" s="77" t="s">
        <v>2877</v>
      </c>
      <c r="C1945" s="78"/>
      <c r="D1945" s="79"/>
      <c r="E1945" s="78"/>
      <c r="F1945" s="78"/>
      <c r="G1945" s="79"/>
      <c r="H1945" s="79"/>
      <c r="I1945" s="80"/>
      <c r="J1945" s="79"/>
      <c r="K1945" s="77"/>
      <c r="L1945" s="84" t="s">
        <v>355</v>
      </c>
      <c r="M1945" s="77"/>
      <c r="N1945" s="77"/>
      <c r="O1945" s="77"/>
      <c r="P1945" s="77"/>
      <c r="Q1945" s="78"/>
      <c r="R1945" s="78"/>
      <c r="S1945" s="82"/>
      <c r="T1945" s="78"/>
      <c r="U1945" s="83"/>
    </row>
    <row r="1946" spans="1:21" ht="13.9" customHeight="1">
      <c r="A1946" s="76">
        <v>9274979</v>
      </c>
      <c r="B1946" s="85" t="s">
        <v>2878</v>
      </c>
      <c r="C1946" s="78"/>
      <c r="D1946" s="79"/>
      <c r="E1946" s="78"/>
      <c r="F1946" s="78"/>
      <c r="G1946" s="86"/>
      <c r="H1946" s="79"/>
      <c r="I1946" s="79"/>
      <c r="J1946" s="78"/>
      <c r="K1946" s="77"/>
      <c r="L1946" s="84" t="s">
        <v>362</v>
      </c>
      <c r="M1946" s="77"/>
      <c r="N1946" s="77"/>
      <c r="O1946" s="87"/>
      <c r="P1946" s="78"/>
      <c r="Q1946" s="78"/>
      <c r="R1946" s="78"/>
      <c r="S1946" s="82"/>
      <c r="T1946" s="78"/>
      <c r="U1946" s="83"/>
    </row>
    <row r="1947" spans="1:21" ht="13.9" customHeight="1">
      <c r="A1947" s="76">
        <v>9274987</v>
      </c>
      <c r="B1947" s="77" t="s">
        <v>2879</v>
      </c>
      <c r="C1947" s="78"/>
      <c r="D1947" s="79"/>
      <c r="E1947" s="78"/>
      <c r="F1947" s="78"/>
      <c r="G1947" s="79"/>
      <c r="H1947" s="79"/>
      <c r="I1947" s="80"/>
      <c r="J1947" s="79"/>
      <c r="K1947" s="77"/>
      <c r="L1947" s="84" t="s">
        <v>9359</v>
      </c>
      <c r="M1947" s="77"/>
      <c r="N1947" s="77"/>
      <c r="O1947" s="77"/>
      <c r="P1947" s="77"/>
      <c r="Q1947" s="78"/>
      <c r="R1947" s="78"/>
      <c r="S1947" s="82"/>
      <c r="T1947" s="78"/>
      <c r="U1947" s="83"/>
    </row>
    <row r="1948" spans="1:21" ht="13.9" customHeight="1">
      <c r="A1948" s="76">
        <v>9274995</v>
      </c>
      <c r="B1948" s="77" t="s">
        <v>2880</v>
      </c>
      <c r="C1948" s="78"/>
      <c r="D1948" s="79"/>
      <c r="E1948" s="78"/>
      <c r="F1948" s="78"/>
      <c r="G1948" s="79"/>
      <c r="H1948" s="79"/>
      <c r="I1948" s="80"/>
      <c r="J1948" s="79"/>
      <c r="K1948" s="77"/>
      <c r="L1948" s="81" t="s">
        <v>324</v>
      </c>
      <c r="M1948" s="77"/>
      <c r="N1948" s="77"/>
      <c r="O1948" s="77"/>
      <c r="P1948" s="77"/>
      <c r="Q1948" s="78"/>
      <c r="R1948" s="78"/>
      <c r="S1948" s="82"/>
      <c r="T1948" s="78"/>
      <c r="U1948" s="83"/>
    </row>
    <row r="1949" spans="1:21" ht="13.9" customHeight="1">
      <c r="A1949" s="76">
        <v>9275002</v>
      </c>
      <c r="B1949" s="77" t="s">
        <v>2881</v>
      </c>
      <c r="C1949" s="78"/>
      <c r="D1949" s="79"/>
      <c r="E1949" s="78"/>
      <c r="F1949" s="78"/>
      <c r="G1949" s="79"/>
      <c r="H1949" s="79"/>
      <c r="I1949" s="80"/>
      <c r="J1949" s="79"/>
      <c r="K1949" s="77"/>
      <c r="L1949" s="84" t="s">
        <v>378</v>
      </c>
      <c r="M1949" s="77"/>
      <c r="N1949" s="77"/>
      <c r="O1949" s="77"/>
      <c r="P1949" s="77"/>
      <c r="Q1949" s="78"/>
      <c r="R1949" s="78"/>
      <c r="S1949" s="82"/>
      <c r="T1949" s="78"/>
      <c r="U1949" s="83"/>
    </row>
    <row r="1950" spans="1:21" ht="13.9" customHeight="1">
      <c r="A1950" s="76">
        <v>9275029</v>
      </c>
      <c r="B1950" s="85" t="s">
        <v>2882</v>
      </c>
      <c r="C1950" s="78"/>
      <c r="D1950" s="79"/>
      <c r="E1950" s="78"/>
      <c r="F1950" s="78"/>
      <c r="G1950" s="86"/>
      <c r="H1950" s="79"/>
      <c r="I1950" s="79"/>
      <c r="J1950" s="78"/>
      <c r="K1950" s="77"/>
      <c r="L1950" s="84" t="s">
        <v>270</v>
      </c>
      <c r="M1950" s="77"/>
      <c r="N1950" s="77"/>
      <c r="O1950" s="87"/>
      <c r="P1950" s="78"/>
      <c r="Q1950" s="78"/>
      <c r="R1950" s="78"/>
      <c r="S1950" s="82"/>
      <c r="T1950" s="78"/>
      <c r="U1950" s="83"/>
    </row>
    <row r="1951" spans="1:21" ht="13.9" customHeight="1">
      <c r="A1951" s="76">
        <v>9275037</v>
      </c>
      <c r="B1951" s="77" t="s">
        <v>2883</v>
      </c>
      <c r="C1951" s="78"/>
      <c r="D1951" s="79"/>
      <c r="E1951" s="78"/>
      <c r="F1951" s="78"/>
      <c r="G1951" s="79"/>
      <c r="H1951" s="79"/>
      <c r="I1951" s="80"/>
      <c r="J1951" s="79"/>
      <c r="K1951" s="77"/>
      <c r="L1951" s="81" t="s">
        <v>9238</v>
      </c>
      <c r="M1951" s="77"/>
      <c r="N1951" s="77"/>
      <c r="O1951" s="77"/>
      <c r="P1951" s="77"/>
      <c r="Q1951" s="78"/>
      <c r="R1951" s="78"/>
      <c r="S1951" s="82"/>
      <c r="T1951" s="78"/>
      <c r="U1951" s="83"/>
    </row>
    <row r="1952" spans="1:21" ht="13.9" customHeight="1">
      <c r="A1952" s="76">
        <v>9275045</v>
      </c>
      <c r="B1952" s="77" t="s">
        <v>2884</v>
      </c>
      <c r="C1952" s="78"/>
      <c r="D1952" s="79"/>
      <c r="E1952" s="78"/>
      <c r="F1952" s="78"/>
      <c r="G1952" s="79"/>
      <c r="H1952" s="79"/>
      <c r="I1952" s="80"/>
      <c r="J1952" s="79"/>
      <c r="K1952" s="77"/>
      <c r="L1952" s="81" t="s">
        <v>9391</v>
      </c>
      <c r="M1952" s="77"/>
      <c r="N1952" s="77"/>
      <c r="O1952" s="77"/>
      <c r="P1952" s="77"/>
      <c r="Q1952" s="78"/>
      <c r="R1952" s="78"/>
      <c r="S1952" s="82"/>
      <c r="T1952" s="78"/>
      <c r="U1952" s="83"/>
    </row>
    <row r="1953" spans="1:21" ht="13.9" customHeight="1">
      <c r="A1953" s="76">
        <v>9275053</v>
      </c>
      <c r="B1953" s="77" t="s">
        <v>2885</v>
      </c>
      <c r="C1953" s="78"/>
      <c r="D1953" s="79"/>
      <c r="E1953" s="78"/>
      <c r="F1953" s="78"/>
      <c r="G1953" s="79"/>
      <c r="H1953" s="79"/>
      <c r="I1953" s="80"/>
      <c r="J1953" s="79"/>
      <c r="K1953" s="77"/>
      <c r="L1953" s="84" t="s">
        <v>283</v>
      </c>
      <c r="M1953" s="77"/>
      <c r="N1953" s="77"/>
      <c r="O1953" s="77"/>
      <c r="P1953" s="77"/>
      <c r="Q1953" s="78"/>
      <c r="R1953" s="78"/>
      <c r="S1953" s="82"/>
      <c r="T1953" s="78"/>
      <c r="U1953" s="83"/>
    </row>
    <row r="1954" spans="1:21" ht="13.9" customHeight="1">
      <c r="A1954" s="76">
        <v>9275061</v>
      </c>
      <c r="B1954" s="85" t="s">
        <v>2886</v>
      </c>
      <c r="C1954" s="78"/>
      <c r="D1954" s="79"/>
      <c r="E1954" s="78"/>
      <c r="F1954" s="78"/>
      <c r="G1954" s="86"/>
      <c r="H1954" s="79"/>
      <c r="I1954" s="79"/>
      <c r="J1954" s="78"/>
      <c r="K1954" s="77"/>
      <c r="L1954" s="84" t="s">
        <v>110</v>
      </c>
      <c r="M1954" s="77"/>
      <c r="N1954" s="77"/>
      <c r="O1954" s="87"/>
      <c r="P1954" s="78"/>
      <c r="Q1954" s="78"/>
      <c r="R1954" s="78"/>
      <c r="S1954" s="82"/>
      <c r="T1954" s="78"/>
      <c r="U1954" s="83"/>
    </row>
    <row r="1955" spans="1:21" ht="13.9" customHeight="1">
      <c r="A1955" s="76">
        <v>9275088</v>
      </c>
      <c r="B1955" s="85" t="s">
        <v>2887</v>
      </c>
      <c r="C1955" s="78"/>
      <c r="D1955" s="79"/>
      <c r="E1955" s="78"/>
      <c r="F1955" s="78"/>
      <c r="G1955" s="86"/>
      <c r="H1955" s="79"/>
      <c r="I1955" s="79"/>
      <c r="J1955" s="78"/>
      <c r="K1955" s="77"/>
      <c r="L1955" s="84" t="s">
        <v>9347</v>
      </c>
      <c r="M1955" s="77"/>
      <c r="N1955" s="77"/>
      <c r="O1955" s="87"/>
      <c r="P1955" s="78"/>
      <c r="Q1955" s="78"/>
      <c r="R1955" s="78"/>
      <c r="S1955" s="82"/>
      <c r="T1955" s="78"/>
      <c r="U1955" s="83"/>
    </row>
    <row r="1956" spans="1:21" ht="13.9" customHeight="1">
      <c r="A1956" s="76">
        <v>9275134</v>
      </c>
      <c r="B1956" s="85" t="s">
        <v>2888</v>
      </c>
      <c r="C1956" s="78"/>
      <c r="D1956" s="79"/>
      <c r="E1956" s="78"/>
      <c r="F1956" s="78"/>
      <c r="G1956" s="86"/>
      <c r="H1956" s="79"/>
      <c r="I1956" s="79"/>
      <c r="J1956" s="78"/>
      <c r="K1956" s="77"/>
      <c r="L1956" s="84" t="s">
        <v>324</v>
      </c>
      <c r="M1956" s="77"/>
      <c r="N1956" s="77"/>
      <c r="O1956" s="87"/>
      <c r="P1956" s="78"/>
      <c r="Q1956" s="78"/>
      <c r="R1956" s="78"/>
      <c r="S1956" s="82"/>
      <c r="T1956" s="78"/>
      <c r="U1956" s="83"/>
    </row>
    <row r="1957" spans="1:21" ht="13.9" customHeight="1">
      <c r="A1957" s="76">
        <v>9275142</v>
      </c>
      <c r="B1957" s="77" t="s">
        <v>2889</v>
      </c>
      <c r="C1957" s="78"/>
      <c r="D1957" s="79"/>
      <c r="E1957" s="78"/>
      <c r="F1957" s="78"/>
      <c r="G1957" s="79"/>
      <c r="H1957" s="79"/>
      <c r="I1957" s="80"/>
      <c r="J1957" s="79"/>
      <c r="K1957" s="77"/>
      <c r="L1957" s="81" t="s">
        <v>307</v>
      </c>
      <c r="M1957" s="77"/>
      <c r="N1957" s="77"/>
      <c r="O1957" s="77"/>
      <c r="P1957" s="77"/>
      <c r="Q1957" s="78"/>
      <c r="R1957" s="78"/>
      <c r="S1957" s="82"/>
      <c r="T1957" s="78"/>
      <c r="U1957" s="83"/>
    </row>
    <row r="1958" spans="1:21" ht="13.9" customHeight="1">
      <c r="A1958" s="76">
        <v>9275193</v>
      </c>
      <c r="B1958" s="77" t="s">
        <v>2890</v>
      </c>
      <c r="C1958" s="78"/>
      <c r="D1958" s="79"/>
      <c r="E1958" s="78"/>
      <c r="F1958" s="78"/>
      <c r="G1958" s="79"/>
      <c r="H1958" s="79"/>
      <c r="I1958" s="80"/>
      <c r="J1958" s="79"/>
      <c r="K1958" s="77"/>
      <c r="L1958" s="84" t="s">
        <v>134</v>
      </c>
      <c r="M1958" s="77"/>
      <c r="N1958" s="77"/>
      <c r="O1958" s="77"/>
      <c r="P1958" s="77"/>
      <c r="Q1958" s="78"/>
      <c r="R1958" s="78"/>
      <c r="S1958" s="82"/>
      <c r="T1958" s="78"/>
      <c r="U1958" s="83"/>
    </row>
    <row r="1959" spans="1:21" ht="13.9" customHeight="1">
      <c r="A1959" s="76">
        <v>9275231</v>
      </c>
      <c r="B1959" s="77" t="s">
        <v>2891</v>
      </c>
      <c r="C1959" s="78"/>
      <c r="D1959" s="79"/>
      <c r="E1959" s="78"/>
      <c r="F1959" s="78"/>
      <c r="G1959" s="79"/>
      <c r="H1959" s="79"/>
      <c r="I1959" s="80"/>
      <c r="J1959" s="79"/>
      <c r="K1959" s="77"/>
      <c r="L1959" s="81" t="s">
        <v>214</v>
      </c>
      <c r="M1959" s="77"/>
      <c r="N1959" s="77"/>
      <c r="O1959" s="77"/>
      <c r="P1959" s="77"/>
      <c r="Q1959" s="78"/>
      <c r="R1959" s="78"/>
      <c r="S1959" s="82"/>
      <c r="T1959" s="78"/>
      <c r="U1959" s="83"/>
    </row>
    <row r="1960" spans="1:21" ht="13.9" customHeight="1">
      <c r="A1960" s="76">
        <v>9275258</v>
      </c>
      <c r="B1960" s="77" t="s">
        <v>2892</v>
      </c>
      <c r="C1960" s="78"/>
      <c r="D1960" s="79"/>
      <c r="E1960" s="78"/>
      <c r="F1960" s="78"/>
      <c r="G1960" s="79"/>
      <c r="H1960" s="79"/>
      <c r="I1960" s="80"/>
      <c r="J1960" s="79"/>
      <c r="K1960" s="77"/>
      <c r="L1960" s="84" t="s">
        <v>211</v>
      </c>
      <c r="M1960" s="77"/>
      <c r="N1960" s="77"/>
      <c r="O1960" s="77"/>
      <c r="P1960" s="77"/>
      <c r="Q1960" s="78"/>
      <c r="R1960" s="78"/>
      <c r="S1960" s="82"/>
      <c r="T1960" s="78"/>
      <c r="U1960" s="83"/>
    </row>
    <row r="1961" spans="1:21" ht="13.9" customHeight="1">
      <c r="A1961" s="76">
        <v>9275266</v>
      </c>
      <c r="B1961" s="77" t="s">
        <v>2893</v>
      </c>
      <c r="C1961" s="78"/>
      <c r="D1961" s="79"/>
      <c r="E1961" s="78"/>
      <c r="F1961" s="78"/>
      <c r="G1961" s="79"/>
      <c r="H1961" s="79"/>
      <c r="I1961" s="80"/>
      <c r="J1961" s="79"/>
      <c r="K1961" s="77"/>
      <c r="L1961" s="84" t="s">
        <v>213</v>
      </c>
      <c r="M1961" s="77"/>
      <c r="N1961" s="77"/>
      <c r="O1961" s="77"/>
      <c r="P1961" s="77"/>
      <c r="Q1961" s="78"/>
      <c r="R1961" s="78"/>
      <c r="S1961" s="82"/>
      <c r="T1961" s="78"/>
      <c r="U1961" s="83"/>
    </row>
    <row r="1962" spans="1:21" ht="13.9" customHeight="1">
      <c r="A1962" s="76">
        <v>9275282</v>
      </c>
      <c r="B1962" s="77" t="s">
        <v>2894</v>
      </c>
      <c r="C1962" s="78"/>
      <c r="D1962" s="79"/>
      <c r="E1962" s="78"/>
      <c r="F1962" s="78"/>
      <c r="G1962" s="79"/>
      <c r="H1962" s="79"/>
      <c r="I1962" s="80"/>
      <c r="J1962" s="79"/>
      <c r="K1962" s="77"/>
      <c r="L1962" s="81" t="s">
        <v>313</v>
      </c>
      <c r="M1962" s="77"/>
      <c r="N1962" s="77"/>
      <c r="O1962" s="77"/>
      <c r="P1962" s="77"/>
      <c r="Q1962" s="78"/>
      <c r="R1962" s="78"/>
      <c r="S1962" s="82"/>
      <c r="T1962" s="78"/>
      <c r="U1962" s="83"/>
    </row>
    <row r="1963" spans="1:21" ht="13.9" customHeight="1">
      <c r="A1963" s="76">
        <v>9275304</v>
      </c>
      <c r="B1963" s="77" t="s">
        <v>2895</v>
      </c>
      <c r="C1963" s="78"/>
      <c r="D1963" s="79"/>
      <c r="E1963" s="78"/>
      <c r="F1963" s="78"/>
      <c r="G1963" s="79"/>
      <c r="H1963" s="79"/>
      <c r="I1963" s="80"/>
      <c r="J1963" s="79"/>
      <c r="K1963" s="77"/>
      <c r="L1963" s="81" t="s">
        <v>196</v>
      </c>
      <c r="M1963" s="77"/>
      <c r="N1963" s="77"/>
      <c r="O1963" s="77"/>
      <c r="P1963" s="77"/>
      <c r="Q1963" s="78"/>
      <c r="R1963" s="78"/>
      <c r="S1963" s="82"/>
      <c r="T1963" s="78"/>
      <c r="U1963" s="83"/>
    </row>
    <row r="1964" spans="1:21" ht="13.9" customHeight="1">
      <c r="A1964" s="76">
        <v>9275347</v>
      </c>
      <c r="B1964" s="77" t="s">
        <v>2896</v>
      </c>
      <c r="C1964" s="78"/>
      <c r="D1964" s="79"/>
      <c r="E1964" s="78"/>
      <c r="F1964" s="78"/>
      <c r="G1964" s="79"/>
      <c r="H1964" s="79"/>
      <c r="I1964" s="80"/>
      <c r="J1964" s="79"/>
      <c r="K1964" s="77"/>
      <c r="L1964" s="84" t="s">
        <v>366</v>
      </c>
      <c r="M1964" s="77"/>
      <c r="N1964" s="77"/>
      <c r="O1964" s="77"/>
      <c r="P1964" s="77"/>
      <c r="Q1964" s="78"/>
      <c r="R1964" s="78"/>
      <c r="S1964" s="82"/>
      <c r="T1964" s="78"/>
      <c r="U1964" s="83"/>
    </row>
    <row r="1965" spans="1:21" ht="13.9" customHeight="1">
      <c r="A1965" s="76">
        <v>9275355</v>
      </c>
      <c r="B1965" s="77" t="s">
        <v>2897</v>
      </c>
      <c r="C1965" s="78"/>
      <c r="D1965" s="79"/>
      <c r="E1965" s="78"/>
      <c r="F1965" s="78"/>
      <c r="G1965" s="79"/>
      <c r="H1965" s="79"/>
      <c r="I1965" s="80"/>
      <c r="J1965" s="79"/>
      <c r="K1965" s="77"/>
      <c r="L1965" s="81" t="s">
        <v>348</v>
      </c>
      <c r="M1965" s="77"/>
      <c r="N1965" s="77"/>
      <c r="O1965" s="77"/>
      <c r="P1965" s="77"/>
      <c r="Q1965" s="78"/>
      <c r="R1965" s="78"/>
      <c r="S1965" s="82"/>
      <c r="T1965" s="78"/>
      <c r="U1965" s="83"/>
    </row>
    <row r="1966" spans="1:21" ht="13.9" customHeight="1">
      <c r="A1966" s="76">
        <v>9275371</v>
      </c>
      <c r="B1966" s="77" t="s">
        <v>2898</v>
      </c>
      <c r="C1966" s="78"/>
      <c r="D1966" s="79"/>
      <c r="E1966" s="78"/>
      <c r="F1966" s="78"/>
      <c r="G1966" s="79"/>
      <c r="H1966" s="79"/>
      <c r="I1966" s="80"/>
      <c r="J1966" s="79"/>
      <c r="K1966" s="77"/>
      <c r="L1966" s="81" t="s">
        <v>362</v>
      </c>
      <c r="M1966" s="77"/>
      <c r="N1966" s="77"/>
      <c r="O1966" s="77"/>
      <c r="P1966" s="77"/>
      <c r="Q1966" s="78"/>
      <c r="R1966" s="78"/>
      <c r="S1966" s="82"/>
      <c r="T1966" s="78"/>
      <c r="U1966" s="83"/>
    </row>
    <row r="1967" spans="1:21" ht="13.9" customHeight="1">
      <c r="A1967" s="76">
        <v>9275428</v>
      </c>
      <c r="B1967" s="77" t="s">
        <v>2899</v>
      </c>
      <c r="C1967" s="78"/>
      <c r="D1967" s="79"/>
      <c r="E1967" s="78"/>
      <c r="F1967" s="78"/>
      <c r="G1967" s="79"/>
      <c r="H1967" s="79"/>
      <c r="I1967" s="80"/>
      <c r="J1967" s="79"/>
      <c r="K1967" s="77"/>
      <c r="L1967" s="81" t="s">
        <v>135</v>
      </c>
      <c r="M1967" s="77"/>
      <c r="N1967" s="77"/>
      <c r="O1967" s="77"/>
      <c r="P1967" s="77"/>
      <c r="Q1967" s="78"/>
      <c r="R1967" s="78"/>
      <c r="S1967" s="82"/>
      <c r="T1967" s="78"/>
      <c r="U1967" s="83"/>
    </row>
    <row r="1968" spans="1:21" ht="13.9" customHeight="1">
      <c r="A1968" s="76">
        <v>9275487</v>
      </c>
      <c r="B1968" s="77" t="s">
        <v>2900</v>
      </c>
      <c r="C1968" s="78"/>
      <c r="D1968" s="79"/>
      <c r="E1968" s="78"/>
      <c r="F1968" s="78"/>
      <c r="G1968" s="79"/>
      <c r="H1968" s="79"/>
      <c r="I1968" s="80"/>
      <c r="J1968" s="79"/>
      <c r="K1968" s="77"/>
      <c r="L1968" s="84" t="s">
        <v>9322</v>
      </c>
      <c r="M1968" s="77"/>
      <c r="N1968" s="77"/>
      <c r="O1968" s="77"/>
      <c r="P1968" s="77"/>
      <c r="Q1968" s="78"/>
      <c r="R1968" s="78"/>
      <c r="S1968" s="82"/>
      <c r="T1968" s="78"/>
      <c r="U1968" s="83"/>
    </row>
    <row r="1969" spans="1:21" ht="13.9" customHeight="1">
      <c r="A1969" s="76">
        <v>9275568</v>
      </c>
      <c r="B1969" s="77" t="s">
        <v>2901</v>
      </c>
      <c r="C1969" s="78"/>
      <c r="D1969" s="79"/>
      <c r="E1969" s="78"/>
      <c r="F1969" s="78"/>
      <c r="G1969" s="79"/>
      <c r="H1969" s="79"/>
      <c r="I1969" s="80"/>
      <c r="J1969" s="79"/>
      <c r="K1969" s="77"/>
      <c r="L1969" s="84" t="s">
        <v>9238</v>
      </c>
      <c r="M1969" s="77"/>
      <c r="N1969" s="77"/>
      <c r="O1969" s="77"/>
      <c r="P1969" s="77"/>
      <c r="Q1969" s="78"/>
      <c r="R1969" s="78"/>
      <c r="S1969" s="82"/>
      <c r="T1969" s="78"/>
      <c r="U1969" s="83"/>
    </row>
    <row r="1970" spans="1:21" ht="13.9" customHeight="1">
      <c r="A1970" s="76">
        <v>9275584</v>
      </c>
      <c r="B1970" s="77" t="s">
        <v>2902</v>
      </c>
      <c r="C1970" s="78"/>
      <c r="D1970" s="79"/>
      <c r="E1970" s="78"/>
      <c r="F1970" s="78"/>
      <c r="G1970" s="79"/>
      <c r="H1970" s="79"/>
      <c r="I1970" s="80"/>
      <c r="J1970" s="79"/>
      <c r="K1970" s="77"/>
      <c r="L1970" s="81" t="s">
        <v>287</v>
      </c>
      <c r="M1970" s="77"/>
      <c r="N1970" s="77"/>
      <c r="O1970" s="77"/>
      <c r="P1970" s="77"/>
      <c r="Q1970" s="78"/>
      <c r="R1970" s="78"/>
      <c r="S1970" s="82"/>
      <c r="T1970" s="78"/>
      <c r="U1970" s="83"/>
    </row>
    <row r="1971" spans="1:21" ht="13.9" customHeight="1">
      <c r="A1971" s="76">
        <v>9275592</v>
      </c>
      <c r="B1971" s="77" t="s">
        <v>2903</v>
      </c>
      <c r="C1971" s="78"/>
      <c r="D1971" s="79"/>
      <c r="E1971" s="78"/>
      <c r="F1971" s="78"/>
      <c r="G1971" s="79"/>
      <c r="H1971" s="79"/>
      <c r="I1971" s="80"/>
      <c r="J1971" s="79"/>
      <c r="K1971" s="77"/>
      <c r="L1971" s="84" t="s">
        <v>362</v>
      </c>
      <c r="M1971" s="77"/>
      <c r="N1971" s="77"/>
      <c r="O1971" s="77"/>
      <c r="P1971" s="77"/>
      <c r="Q1971" s="78"/>
      <c r="R1971" s="78"/>
      <c r="S1971" s="82"/>
      <c r="T1971" s="78"/>
      <c r="U1971" s="83"/>
    </row>
    <row r="1972" spans="1:21" ht="13.9" customHeight="1">
      <c r="A1972" s="76">
        <v>9275614</v>
      </c>
      <c r="B1972" s="77" t="s">
        <v>2904</v>
      </c>
      <c r="C1972" s="78"/>
      <c r="D1972" s="79"/>
      <c r="E1972" s="78"/>
      <c r="F1972" s="78"/>
      <c r="G1972" s="79"/>
      <c r="H1972" s="79"/>
      <c r="I1972" s="80"/>
      <c r="J1972" s="79"/>
      <c r="K1972" s="77"/>
      <c r="L1972" s="84" t="s">
        <v>9225</v>
      </c>
      <c r="M1972" s="77"/>
      <c r="N1972" s="77"/>
      <c r="O1972" s="77"/>
      <c r="P1972" s="77"/>
      <c r="Q1972" s="78"/>
      <c r="R1972" s="78"/>
      <c r="S1972" s="82"/>
      <c r="T1972" s="78"/>
      <c r="U1972" s="83"/>
    </row>
    <row r="1973" spans="1:21" ht="13.9" customHeight="1">
      <c r="A1973" s="76">
        <v>9275649</v>
      </c>
      <c r="B1973" s="77" t="s">
        <v>2905</v>
      </c>
      <c r="C1973" s="78"/>
      <c r="D1973" s="79"/>
      <c r="E1973" s="78"/>
      <c r="F1973" s="78"/>
      <c r="G1973" s="79"/>
      <c r="H1973" s="79"/>
      <c r="I1973" s="80"/>
      <c r="J1973" s="79"/>
      <c r="K1973" s="77"/>
      <c r="L1973" s="81" t="s">
        <v>9329</v>
      </c>
      <c r="M1973" s="77"/>
      <c r="N1973" s="77"/>
      <c r="O1973" s="77"/>
      <c r="P1973" s="77"/>
      <c r="Q1973" s="78"/>
      <c r="R1973" s="78"/>
      <c r="S1973" s="82"/>
      <c r="T1973" s="78"/>
      <c r="U1973" s="83"/>
    </row>
    <row r="1974" spans="1:21" ht="13.9" customHeight="1">
      <c r="A1974" s="76">
        <v>9275665</v>
      </c>
      <c r="B1974" s="85" t="s">
        <v>2906</v>
      </c>
      <c r="C1974" s="78"/>
      <c r="D1974" s="79"/>
      <c r="E1974" s="78"/>
      <c r="F1974" s="78"/>
      <c r="G1974" s="86"/>
      <c r="H1974" s="79"/>
      <c r="I1974" s="79"/>
      <c r="J1974" s="78"/>
      <c r="K1974" s="77"/>
      <c r="L1974" s="84" t="s">
        <v>388</v>
      </c>
      <c r="M1974" s="77"/>
      <c r="N1974" s="77"/>
      <c r="O1974" s="87"/>
      <c r="P1974" s="78"/>
      <c r="Q1974" s="78"/>
      <c r="R1974" s="78"/>
      <c r="S1974" s="82"/>
      <c r="T1974" s="78"/>
      <c r="U1974" s="83"/>
    </row>
    <row r="1975" spans="1:21" ht="13.9" customHeight="1">
      <c r="A1975" s="76">
        <v>9275681</v>
      </c>
      <c r="B1975" s="77" t="s">
        <v>2907</v>
      </c>
      <c r="C1975" s="78"/>
      <c r="D1975" s="79"/>
      <c r="E1975" s="78"/>
      <c r="F1975" s="78"/>
      <c r="G1975" s="79"/>
      <c r="H1975" s="79"/>
      <c r="I1975" s="80"/>
      <c r="J1975" s="79"/>
      <c r="K1975" s="77"/>
      <c r="L1975" s="81" t="s">
        <v>343</v>
      </c>
      <c r="M1975" s="77"/>
      <c r="N1975" s="77"/>
      <c r="O1975" s="77"/>
      <c r="P1975" s="77"/>
      <c r="Q1975" s="78"/>
      <c r="R1975" s="78"/>
      <c r="S1975" s="82"/>
      <c r="T1975" s="78"/>
      <c r="U1975" s="83"/>
    </row>
    <row r="1976" spans="1:21" ht="13.9" customHeight="1">
      <c r="A1976" s="76">
        <v>9275746</v>
      </c>
      <c r="B1976" s="77" t="s">
        <v>2908</v>
      </c>
      <c r="C1976" s="78"/>
      <c r="D1976" s="79"/>
      <c r="E1976" s="78"/>
      <c r="F1976" s="78"/>
      <c r="G1976" s="79"/>
      <c r="H1976" s="79"/>
      <c r="I1976" s="80"/>
      <c r="J1976" s="79"/>
      <c r="K1976" s="77"/>
      <c r="L1976" s="84" t="s">
        <v>348</v>
      </c>
      <c r="M1976" s="77"/>
      <c r="N1976" s="77"/>
      <c r="O1976" s="77"/>
      <c r="P1976" s="77"/>
      <c r="Q1976" s="78"/>
      <c r="R1976" s="78"/>
      <c r="S1976" s="82"/>
      <c r="T1976" s="78"/>
      <c r="U1976" s="83"/>
    </row>
    <row r="1977" spans="1:21" ht="13.9" customHeight="1">
      <c r="A1977" s="76">
        <v>9275754</v>
      </c>
      <c r="B1977" s="77" t="s">
        <v>2909</v>
      </c>
      <c r="C1977" s="78"/>
      <c r="D1977" s="79"/>
      <c r="E1977" s="78"/>
      <c r="F1977" s="78"/>
      <c r="G1977" s="79"/>
      <c r="H1977" s="79"/>
      <c r="I1977" s="80"/>
      <c r="J1977" s="79"/>
      <c r="K1977" s="77"/>
      <c r="L1977" s="84" t="s">
        <v>355</v>
      </c>
      <c r="M1977" s="77"/>
      <c r="N1977" s="77"/>
      <c r="O1977" s="77"/>
      <c r="P1977" s="77"/>
      <c r="Q1977" s="78"/>
      <c r="R1977" s="78"/>
      <c r="S1977" s="82"/>
      <c r="T1977" s="78"/>
      <c r="U1977" s="83"/>
    </row>
    <row r="1978" spans="1:21" ht="13.9" customHeight="1">
      <c r="A1978" s="76">
        <v>9275762</v>
      </c>
      <c r="B1978" s="77" t="s">
        <v>2910</v>
      </c>
      <c r="C1978" s="78"/>
      <c r="D1978" s="79"/>
      <c r="E1978" s="78"/>
      <c r="F1978" s="78"/>
      <c r="G1978" s="79"/>
      <c r="H1978" s="79"/>
      <c r="I1978" s="80"/>
      <c r="J1978" s="79"/>
      <c r="K1978" s="77"/>
      <c r="L1978" s="84" t="s">
        <v>177</v>
      </c>
      <c r="M1978" s="77"/>
      <c r="N1978" s="77"/>
      <c r="O1978" s="77"/>
      <c r="P1978" s="77"/>
      <c r="Q1978" s="78"/>
      <c r="R1978" s="78"/>
      <c r="S1978" s="82"/>
      <c r="T1978" s="78"/>
      <c r="U1978" s="83"/>
    </row>
    <row r="1979" spans="1:21" ht="13.9" customHeight="1">
      <c r="A1979" s="76">
        <v>9275789</v>
      </c>
      <c r="B1979" s="77" t="s">
        <v>2911</v>
      </c>
      <c r="C1979" s="78"/>
      <c r="D1979" s="79"/>
      <c r="E1979" s="78"/>
      <c r="F1979" s="78"/>
      <c r="G1979" s="79"/>
      <c r="H1979" s="79"/>
      <c r="I1979" s="80"/>
      <c r="J1979" s="79"/>
      <c r="K1979" s="77"/>
      <c r="L1979" s="84" t="s">
        <v>9265</v>
      </c>
      <c r="M1979" s="77"/>
      <c r="N1979" s="77"/>
      <c r="O1979" s="77"/>
      <c r="P1979" s="77"/>
      <c r="Q1979" s="78"/>
      <c r="R1979" s="78"/>
      <c r="S1979" s="82"/>
      <c r="T1979" s="78"/>
      <c r="U1979" s="83"/>
    </row>
    <row r="1980" spans="1:21" ht="13.9" customHeight="1">
      <c r="A1980" s="76">
        <v>9275797</v>
      </c>
      <c r="B1980" s="77" t="s">
        <v>2912</v>
      </c>
      <c r="C1980" s="78"/>
      <c r="D1980" s="79"/>
      <c r="E1980" s="78"/>
      <c r="F1980" s="78"/>
      <c r="G1980" s="79"/>
      <c r="H1980" s="79"/>
      <c r="I1980" s="80"/>
      <c r="J1980" s="79"/>
      <c r="K1980" s="77"/>
      <c r="L1980" s="84" t="s">
        <v>213</v>
      </c>
      <c r="M1980" s="77"/>
      <c r="N1980" s="77"/>
      <c r="O1980" s="77"/>
      <c r="P1980" s="77"/>
      <c r="Q1980" s="78"/>
      <c r="R1980" s="78"/>
      <c r="S1980" s="82"/>
      <c r="T1980" s="78"/>
      <c r="U1980" s="83"/>
    </row>
    <row r="1981" spans="1:21" ht="13.9" customHeight="1">
      <c r="A1981" s="76">
        <v>9275819</v>
      </c>
      <c r="B1981" s="85" t="s">
        <v>2913</v>
      </c>
      <c r="C1981" s="78"/>
      <c r="D1981" s="79"/>
      <c r="E1981" s="78"/>
      <c r="F1981" s="78"/>
      <c r="G1981" s="86"/>
      <c r="H1981" s="79"/>
      <c r="I1981" s="79"/>
      <c r="J1981" s="78"/>
      <c r="K1981" s="77"/>
      <c r="L1981" s="84" t="s">
        <v>9302</v>
      </c>
      <c r="M1981" s="77"/>
      <c r="N1981" s="77"/>
      <c r="O1981" s="87"/>
      <c r="P1981" s="78"/>
      <c r="Q1981" s="78"/>
      <c r="R1981" s="78"/>
      <c r="S1981" s="82"/>
      <c r="T1981" s="78"/>
      <c r="U1981" s="83"/>
    </row>
    <row r="1982" spans="1:21" ht="13.9" customHeight="1">
      <c r="A1982" s="76">
        <v>9275827</v>
      </c>
      <c r="B1982" s="85" t="s">
        <v>2914</v>
      </c>
      <c r="C1982" s="78"/>
      <c r="D1982" s="79"/>
      <c r="E1982" s="78"/>
      <c r="F1982" s="78"/>
      <c r="G1982" s="86"/>
      <c r="H1982" s="79"/>
      <c r="I1982" s="79"/>
      <c r="J1982" s="78"/>
      <c r="K1982" s="77"/>
      <c r="L1982" s="84" t="s">
        <v>276</v>
      </c>
      <c r="M1982" s="77"/>
      <c r="N1982" s="77"/>
      <c r="O1982" s="87"/>
      <c r="P1982" s="78"/>
      <c r="Q1982" s="78"/>
      <c r="R1982" s="78"/>
      <c r="S1982" s="82"/>
      <c r="T1982" s="78"/>
      <c r="U1982" s="83"/>
    </row>
    <row r="1983" spans="1:21" ht="13.9" customHeight="1">
      <c r="A1983" s="76">
        <v>9275835</v>
      </c>
      <c r="B1983" s="77" t="s">
        <v>2915</v>
      </c>
      <c r="C1983" s="78"/>
      <c r="D1983" s="79"/>
      <c r="E1983" s="78"/>
      <c r="F1983" s="78"/>
      <c r="G1983" s="79"/>
      <c r="H1983" s="79"/>
      <c r="I1983" s="80"/>
      <c r="J1983" s="79"/>
      <c r="K1983" s="77"/>
      <c r="L1983" s="84" t="s">
        <v>270</v>
      </c>
      <c r="M1983" s="77"/>
      <c r="N1983" s="77"/>
      <c r="O1983" s="77"/>
      <c r="P1983" s="77"/>
      <c r="Q1983" s="78"/>
      <c r="R1983" s="78"/>
      <c r="S1983" s="82"/>
      <c r="T1983" s="78"/>
      <c r="U1983" s="83"/>
    </row>
    <row r="1984" spans="1:21" ht="13.9" customHeight="1">
      <c r="A1984" s="76">
        <v>9275843</v>
      </c>
      <c r="B1984" s="77" t="s">
        <v>2916</v>
      </c>
      <c r="C1984" s="78"/>
      <c r="D1984" s="79"/>
      <c r="E1984" s="78"/>
      <c r="F1984" s="78"/>
      <c r="G1984" s="79"/>
      <c r="H1984" s="79"/>
      <c r="I1984" s="80"/>
      <c r="J1984" s="79"/>
      <c r="K1984" s="77"/>
      <c r="L1984" s="84" t="s">
        <v>341</v>
      </c>
      <c r="M1984" s="77"/>
      <c r="N1984" s="77"/>
      <c r="O1984" s="77"/>
      <c r="P1984" s="77"/>
      <c r="Q1984" s="78"/>
      <c r="R1984" s="78"/>
      <c r="S1984" s="82"/>
      <c r="T1984" s="78"/>
      <c r="U1984" s="83"/>
    </row>
    <row r="1985" spans="1:21" ht="13.9" customHeight="1">
      <c r="A1985" s="76">
        <v>9275851</v>
      </c>
      <c r="B1985" s="77" t="s">
        <v>2917</v>
      </c>
      <c r="C1985" s="78"/>
      <c r="D1985" s="79"/>
      <c r="E1985" s="78"/>
      <c r="F1985" s="78"/>
      <c r="G1985" s="79"/>
      <c r="H1985" s="79"/>
      <c r="I1985" s="80"/>
      <c r="J1985" s="79"/>
      <c r="K1985" s="77"/>
      <c r="L1985" s="84" t="s">
        <v>415</v>
      </c>
      <c r="M1985" s="77"/>
      <c r="N1985" s="77"/>
      <c r="O1985" s="77"/>
      <c r="P1985" s="77"/>
      <c r="Q1985" s="78"/>
      <c r="R1985" s="78"/>
      <c r="S1985" s="82"/>
      <c r="T1985" s="78"/>
      <c r="U1985" s="83"/>
    </row>
    <row r="1986" spans="1:21" ht="13.9" customHeight="1">
      <c r="A1986" s="76">
        <v>9275878</v>
      </c>
      <c r="B1986" s="77" t="s">
        <v>2918</v>
      </c>
      <c r="C1986" s="78"/>
      <c r="D1986" s="79"/>
      <c r="E1986" s="78"/>
      <c r="F1986" s="78"/>
      <c r="G1986" s="79"/>
      <c r="H1986" s="79"/>
      <c r="I1986" s="80"/>
      <c r="J1986" s="79"/>
      <c r="K1986" s="77"/>
      <c r="L1986" s="84" t="s">
        <v>9359</v>
      </c>
      <c r="M1986" s="77"/>
      <c r="N1986" s="77"/>
      <c r="O1986" s="77"/>
      <c r="P1986" s="77"/>
      <c r="Q1986" s="78"/>
      <c r="R1986" s="78"/>
      <c r="S1986" s="82"/>
      <c r="T1986" s="78"/>
      <c r="U1986" s="83"/>
    </row>
    <row r="1987" spans="1:21" ht="13.9" customHeight="1">
      <c r="A1987" s="76">
        <v>9275886</v>
      </c>
      <c r="B1987" s="77" t="s">
        <v>2919</v>
      </c>
      <c r="C1987" s="78"/>
      <c r="D1987" s="79"/>
      <c r="E1987" s="78"/>
      <c r="F1987" s="78"/>
      <c r="G1987" s="79"/>
      <c r="H1987" s="79"/>
      <c r="I1987" s="80"/>
      <c r="J1987" s="79"/>
      <c r="K1987" s="77"/>
      <c r="L1987" s="84" t="s">
        <v>287</v>
      </c>
      <c r="M1987" s="77"/>
      <c r="N1987" s="77"/>
      <c r="O1987" s="77"/>
      <c r="P1987" s="77"/>
      <c r="Q1987" s="78"/>
      <c r="R1987" s="78"/>
      <c r="S1987" s="82"/>
      <c r="T1987" s="78"/>
      <c r="U1987" s="83"/>
    </row>
    <row r="1988" spans="1:21" ht="13.9" customHeight="1">
      <c r="A1988" s="76">
        <v>9275916</v>
      </c>
      <c r="B1988" s="77" t="s">
        <v>2920</v>
      </c>
      <c r="C1988" s="78"/>
      <c r="D1988" s="79"/>
      <c r="E1988" s="78"/>
      <c r="F1988" s="78"/>
      <c r="G1988" s="79"/>
      <c r="H1988" s="79"/>
      <c r="I1988" s="80"/>
      <c r="J1988" s="79"/>
      <c r="K1988" s="77"/>
      <c r="L1988" s="84" t="s">
        <v>296</v>
      </c>
      <c r="M1988" s="77"/>
      <c r="N1988" s="77"/>
      <c r="O1988" s="77"/>
      <c r="P1988" s="77"/>
      <c r="Q1988" s="78"/>
      <c r="R1988" s="78"/>
      <c r="S1988" s="82"/>
      <c r="T1988" s="78"/>
      <c r="U1988" s="83"/>
    </row>
    <row r="1989" spans="1:21" ht="13.9" customHeight="1">
      <c r="A1989" s="76">
        <v>9275924</v>
      </c>
      <c r="B1989" s="77" t="s">
        <v>2921</v>
      </c>
      <c r="C1989" s="78"/>
      <c r="D1989" s="79"/>
      <c r="E1989" s="78"/>
      <c r="F1989" s="78"/>
      <c r="G1989" s="79"/>
      <c r="H1989" s="79"/>
      <c r="I1989" s="80"/>
      <c r="J1989" s="79"/>
      <c r="K1989" s="77"/>
      <c r="L1989" s="84" t="s">
        <v>9300</v>
      </c>
      <c r="M1989" s="77"/>
      <c r="N1989" s="77"/>
      <c r="O1989" s="77"/>
      <c r="P1989" s="77"/>
      <c r="Q1989" s="78"/>
      <c r="R1989" s="78"/>
      <c r="S1989" s="82"/>
      <c r="T1989" s="78"/>
      <c r="U1989" s="83"/>
    </row>
    <row r="1990" spans="1:21" ht="13.9" customHeight="1">
      <c r="A1990" s="76">
        <v>9275959</v>
      </c>
      <c r="B1990" s="77" t="s">
        <v>2922</v>
      </c>
      <c r="C1990" s="78"/>
      <c r="D1990" s="79"/>
      <c r="E1990" s="78"/>
      <c r="F1990" s="78"/>
      <c r="G1990" s="79"/>
      <c r="H1990" s="79"/>
      <c r="I1990" s="80"/>
      <c r="J1990" s="79"/>
      <c r="K1990" s="77"/>
      <c r="L1990" s="84" t="s">
        <v>296</v>
      </c>
      <c r="M1990" s="77"/>
      <c r="N1990" s="77"/>
      <c r="O1990" s="77"/>
      <c r="P1990" s="77"/>
      <c r="Q1990" s="78"/>
      <c r="R1990" s="78"/>
      <c r="S1990" s="82"/>
      <c r="T1990" s="78"/>
      <c r="U1990" s="83"/>
    </row>
    <row r="1991" spans="1:21" ht="13.9" customHeight="1">
      <c r="A1991" s="76">
        <v>9275967</v>
      </c>
      <c r="B1991" s="77" t="s">
        <v>2923</v>
      </c>
      <c r="C1991" s="78"/>
      <c r="D1991" s="79"/>
      <c r="E1991" s="78"/>
      <c r="F1991" s="78"/>
      <c r="G1991" s="79"/>
      <c r="H1991" s="79"/>
      <c r="I1991" s="80"/>
      <c r="J1991" s="79"/>
      <c r="K1991" s="77"/>
      <c r="L1991" s="84" t="s">
        <v>9238</v>
      </c>
      <c r="M1991" s="77"/>
      <c r="N1991" s="77"/>
      <c r="O1991" s="77"/>
      <c r="P1991" s="77"/>
      <c r="Q1991" s="78"/>
      <c r="R1991" s="78"/>
      <c r="S1991" s="82"/>
      <c r="T1991" s="78"/>
      <c r="U1991" s="83"/>
    </row>
    <row r="1992" spans="1:21" ht="13.9" customHeight="1">
      <c r="A1992" s="76">
        <v>9275975</v>
      </c>
      <c r="B1992" s="77" t="s">
        <v>2924</v>
      </c>
      <c r="C1992" s="78"/>
      <c r="D1992" s="79"/>
      <c r="E1992" s="78"/>
      <c r="F1992" s="78"/>
      <c r="G1992" s="79"/>
      <c r="H1992" s="79"/>
      <c r="I1992" s="80"/>
      <c r="J1992" s="79"/>
      <c r="K1992" s="77"/>
      <c r="L1992" s="84" t="s">
        <v>309</v>
      </c>
      <c r="M1992" s="77"/>
      <c r="N1992" s="77"/>
      <c r="O1992" s="77"/>
      <c r="P1992" s="77"/>
      <c r="Q1992" s="78"/>
      <c r="R1992" s="78"/>
      <c r="S1992" s="82"/>
      <c r="T1992" s="78"/>
      <c r="U1992" s="83"/>
    </row>
    <row r="1993" spans="1:21" ht="13.9" customHeight="1">
      <c r="A1993" s="76">
        <v>9275983</v>
      </c>
      <c r="B1993" s="77" t="s">
        <v>2925</v>
      </c>
      <c r="C1993" s="78"/>
      <c r="D1993" s="79"/>
      <c r="E1993" s="78"/>
      <c r="F1993" s="78"/>
      <c r="G1993" s="79"/>
      <c r="H1993" s="79"/>
      <c r="I1993" s="80"/>
      <c r="J1993" s="79"/>
      <c r="K1993" s="77"/>
      <c r="L1993" s="84" t="s">
        <v>38</v>
      </c>
      <c r="M1993" s="77"/>
      <c r="N1993" s="77"/>
      <c r="O1993" s="77"/>
      <c r="P1993" s="77"/>
      <c r="Q1993" s="78"/>
      <c r="R1993" s="78"/>
      <c r="S1993" s="82"/>
      <c r="T1993" s="78"/>
      <c r="U1993" s="83"/>
    </row>
    <row r="1994" spans="1:21" ht="13.9" customHeight="1">
      <c r="A1994" s="76">
        <v>9275991</v>
      </c>
      <c r="B1994" s="85" t="s">
        <v>2926</v>
      </c>
      <c r="C1994" s="78"/>
      <c r="D1994" s="79"/>
      <c r="E1994" s="78"/>
      <c r="F1994" s="78"/>
      <c r="G1994" s="86"/>
      <c r="H1994" s="79"/>
      <c r="I1994" s="79"/>
      <c r="J1994" s="78"/>
      <c r="K1994" s="77"/>
      <c r="L1994" s="84" t="s">
        <v>100</v>
      </c>
      <c r="M1994" s="77"/>
      <c r="N1994" s="77"/>
      <c r="O1994" s="87"/>
      <c r="P1994" s="78"/>
      <c r="Q1994" s="78"/>
      <c r="R1994" s="78"/>
      <c r="S1994" s="82"/>
      <c r="T1994" s="78"/>
      <c r="U1994" s="83"/>
    </row>
    <row r="1995" spans="1:21" ht="13.9" customHeight="1">
      <c r="A1995" s="76">
        <v>9276009</v>
      </c>
      <c r="B1995" s="77" t="s">
        <v>2927</v>
      </c>
      <c r="C1995" s="78"/>
      <c r="D1995" s="79"/>
      <c r="E1995" s="78"/>
      <c r="F1995" s="78"/>
      <c r="G1995" s="79"/>
      <c r="H1995" s="79"/>
      <c r="I1995" s="80"/>
      <c r="J1995" s="79"/>
      <c r="K1995" s="77"/>
      <c r="L1995" s="84" t="s">
        <v>9312</v>
      </c>
      <c r="M1995" s="77"/>
      <c r="N1995" s="77"/>
      <c r="O1995" s="77"/>
      <c r="P1995" s="77"/>
      <c r="Q1995" s="78"/>
      <c r="R1995" s="78"/>
      <c r="S1995" s="82"/>
      <c r="T1995" s="78"/>
      <c r="U1995" s="83"/>
    </row>
    <row r="1996" spans="1:21" ht="13.9" customHeight="1">
      <c r="A1996" s="76">
        <v>9276017</v>
      </c>
      <c r="B1996" s="77" t="s">
        <v>2928</v>
      </c>
      <c r="C1996" s="78"/>
      <c r="D1996" s="79"/>
      <c r="E1996" s="78"/>
      <c r="F1996" s="78"/>
      <c r="G1996" s="79"/>
      <c r="H1996" s="79"/>
      <c r="I1996" s="80"/>
      <c r="J1996" s="79"/>
      <c r="K1996" s="77"/>
      <c r="L1996" s="81" t="s">
        <v>309</v>
      </c>
      <c r="M1996" s="77"/>
      <c r="N1996" s="77"/>
      <c r="O1996" s="77"/>
      <c r="P1996" s="77"/>
      <c r="Q1996" s="78"/>
      <c r="R1996" s="78"/>
      <c r="S1996" s="82"/>
      <c r="T1996" s="78"/>
      <c r="U1996" s="83"/>
    </row>
    <row r="1997" spans="1:21" ht="13.9" customHeight="1">
      <c r="A1997" s="76">
        <v>9276025</v>
      </c>
      <c r="B1997" s="77" t="s">
        <v>2929</v>
      </c>
      <c r="C1997" s="78"/>
      <c r="D1997" s="79"/>
      <c r="E1997" s="78"/>
      <c r="F1997" s="78"/>
      <c r="G1997" s="79"/>
      <c r="H1997" s="79"/>
      <c r="I1997" s="80"/>
      <c r="J1997" s="79"/>
      <c r="K1997" s="77"/>
      <c r="L1997" s="81" t="s">
        <v>311</v>
      </c>
      <c r="M1997" s="77"/>
      <c r="N1997" s="77"/>
      <c r="O1997" s="77"/>
      <c r="P1997" s="77"/>
      <c r="Q1997" s="78"/>
      <c r="R1997" s="78"/>
      <c r="S1997" s="82"/>
      <c r="T1997" s="78"/>
      <c r="U1997" s="83"/>
    </row>
    <row r="1998" spans="1:21" ht="13.9" customHeight="1">
      <c r="A1998" s="76">
        <v>9276041</v>
      </c>
      <c r="B1998" s="77" t="s">
        <v>2930</v>
      </c>
      <c r="C1998" s="78"/>
      <c r="D1998" s="79"/>
      <c r="E1998" s="78"/>
      <c r="F1998" s="78"/>
      <c r="G1998" s="79"/>
      <c r="H1998" s="79"/>
      <c r="I1998" s="80"/>
      <c r="J1998" s="79"/>
      <c r="K1998" s="77"/>
      <c r="L1998" s="81" t="s">
        <v>348</v>
      </c>
      <c r="M1998" s="77"/>
      <c r="N1998" s="77"/>
      <c r="O1998" s="77"/>
      <c r="P1998" s="77"/>
      <c r="Q1998" s="78"/>
      <c r="R1998" s="78"/>
      <c r="S1998" s="82"/>
      <c r="T1998" s="78"/>
      <c r="U1998" s="83"/>
    </row>
    <row r="1999" spans="1:21" ht="13.9" customHeight="1">
      <c r="A1999" s="76">
        <v>9276076</v>
      </c>
      <c r="B1999" s="77" t="s">
        <v>2931</v>
      </c>
      <c r="C1999" s="78"/>
      <c r="D1999" s="79"/>
      <c r="E1999" s="78"/>
      <c r="F1999" s="78"/>
      <c r="G1999" s="79"/>
      <c r="H1999" s="79"/>
      <c r="I1999" s="80"/>
      <c r="J1999" s="79"/>
      <c r="K1999" s="77"/>
      <c r="L1999" s="84" t="s">
        <v>211</v>
      </c>
      <c r="M1999" s="77"/>
      <c r="N1999" s="77"/>
      <c r="O1999" s="77"/>
      <c r="P1999" s="77"/>
      <c r="Q1999" s="78"/>
      <c r="R1999" s="78"/>
      <c r="S1999" s="82"/>
      <c r="T1999" s="78"/>
      <c r="U1999" s="83"/>
    </row>
    <row r="2000" spans="1:21" ht="13.9" customHeight="1">
      <c r="A2000" s="76">
        <v>9276084</v>
      </c>
      <c r="B2000" s="77" t="s">
        <v>2932</v>
      </c>
      <c r="C2000" s="78"/>
      <c r="D2000" s="79"/>
      <c r="E2000" s="78"/>
      <c r="F2000" s="78"/>
      <c r="G2000" s="79"/>
      <c r="H2000" s="79"/>
      <c r="I2000" s="80"/>
      <c r="J2000" s="79"/>
      <c r="K2000" s="77"/>
      <c r="L2000" s="84" t="s">
        <v>9300</v>
      </c>
      <c r="M2000" s="77"/>
      <c r="N2000" s="77"/>
      <c r="O2000" s="77"/>
      <c r="P2000" s="77"/>
      <c r="Q2000" s="78"/>
      <c r="R2000" s="78"/>
      <c r="S2000" s="82"/>
      <c r="T2000" s="78"/>
      <c r="U2000" s="83"/>
    </row>
    <row r="2001" spans="1:21" ht="13.9" customHeight="1">
      <c r="A2001" s="76">
        <v>9276092</v>
      </c>
      <c r="B2001" s="77" t="s">
        <v>2933</v>
      </c>
      <c r="C2001" s="78"/>
      <c r="D2001" s="79"/>
      <c r="E2001" s="78"/>
      <c r="F2001" s="78"/>
      <c r="G2001" s="79"/>
      <c r="H2001" s="79"/>
      <c r="I2001" s="80"/>
      <c r="J2001" s="79"/>
      <c r="K2001" s="77"/>
      <c r="L2001" s="84" t="s">
        <v>315</v>
      </c>
      <c r="M2001" s="77"/>
      <c r="N2001" s="77"/>
      <c r="O2001" s="77"/>
      <c r="P2001" s="77"/>
      <c r="Q2001" s="78"/>
      <c r="R2001" s="78"/>
      <c r="S2001" s="82"/>
      <c r="T2001" s="78"/>
      <c r="U2001" s="83"/>
    </row>
    <row r="2002" spans="1:21" ht="13.9" customHeight="1">
      <c r="A2002" s="76">
        <v>9276106</v>
      </c>
      <c r="B2002" s="77" t="s">
        <v>2934</v>
      </c>
      <c r="C2002" s="78"/>
      <c r="D2002" s="79"/>
      <c r="E2002" s="78"/>
      <c r="F2002" s="78"/>
      <c r="G2002" s="79"/>
      <c r="H2002" s="79"/>
      <c r="I2002" s="80"/>
      <c r="J2002" s="79"/>
      <c r="K2002" s="77"/>
      <c r="L2002" s="84" t="s">
        <v>390</v>
      </c>
      <c r="M2002" s="77"/>
      <c r="N2002" s="77"/>
      <c r="O2002" s="77"/>
      <c r="P2002" s="77"/>
      <c r="Q2002" s="78"/>
      <c r="R2002" s="78"/>
      <c r="S2002" s="82"/>
      <c r="T2002" s="78"/>
      <c r="U2002" s="83"/>
    </row>
    <row r="2003" spans="1:21" ht="13.9" customHeight="1">
      <c r="A2003" s="76">
        <v>9276114</v>
      </c>
      <c r="B2003" s="77" t="s">
        <v>2935</v>
      </c>
      <c r="C2003" s="78"/>
      <c r="D2003" s="79"/>
      <c r="E2003" s="78"/>
      <c r="F2003" s="78"/>
      <c r="G2003" s="79"/>
      <c r="H2003" s="79"/>
      <c r="I2003" s="80"/>
      <c r="J2003" s="79"/>
      <c r="K2003" s="77"/>
      <c r="L2003" s="84" t="s">
        <v>398</v>
      </c>
      <c r="M2003" s="77"/>
      <c r="N2003" s="77"/>
      <c r="O2003" s="77"/>
      <c r="P2003" s="77"/>
      <c r="Q2003" s="78"/>
      <c r="R2003" s="78"/>
      <c r="S2003" s="82"/>
      <c r="T2003" s="78"/>
      <c r="U2003" s="83"/>
    </row>
    <row r="2004" spans="1:21" ht="13.9" customHeight="1">
      <c r="A2004" s="76">
        <v>9276122</v>
      </c>
      <c r="B2004" s="77" t="s">
        <v>2936</v>
      </c>
      <c r="C2004" s="78"/>
      <c r="D2004" s="79"/>
      <c r="E2004" s="78"/>
      <c r="F2004" s="78"/>
      <c r="G2004" s="79"/>
      <c r="H2004" s="79"/>
      <c r="I2004" s="80"/>
      <c r="J2004" s="79"/>
      <c r="K2004" s="77"/>
      <c r="L2004" s="84" t="s">
        <v>9371</v>
      </c>
      <c r="M2004" s="77"/>
      <c r="N2004" s="77"/>
      <c r="O2004" s="77"/>
      <c r="P2004" s="77"/>
      <c r="Q2004" s="78"/>
      <c r="R2004" s="78"/>
      <c r="S2004" s="82"/>
      <c r="T2004" s="78"/>
      <c r="U2004" s="83"/>
    </row>
    <row r="2005" spans="1:21" ht="13.9" customHeight="1">
      <c r="A2005" s="76">
        <v>9276149</v>
      </c>
      <c r="B2005" s="77" t="s">
        <v>2937</v>
      </c>
      <c r="C2005" s="78"/>
      <c r="D2005" s="79"/>
      <c r="E2005" s="78"/>
      <c r="F2005" s="78"/>
      <c r="G2005" s="79"/>
      <c r="H2005" s="79"/>
      <c r="I2005" s="80"/>
      <c r="J2005" s="79"/>
      <c r="K2005" s="77"/>
      <c r="L2005" s="84" t="s">
        <v>9300</v>
      </c>
      <c r="M2005" s="77"/>
      <c r="N2005" s="77"/>
      <c r="O2005" s="77"/>
      <c r="P2005" s="77"/>
      <c r="Q2005" s="78"/>
      <c r="R2005" s="78"/>
      <c r="S2005" s="82"/>
      <c r="T2005" s="78"/>
      <c r="U2005" s="83"/>
    </row>
    <row r="2006" spans="1:21" ht="13.9" customHeight="1">
      <c r="A2006" s="76">
        <v>9276165</v>
      </c>
      <c r="B2006" s="77" t="s">
        <v>2938</v>
      </c>
      <c r="C2006" s="78"/>
      <c r="D2006" s="79"/>
      <c r="E2006" s="78"/>
      <c r="F2006" s="78"/>
      <c r="G2006" s="79"/>
      <c r="H2006" s="79"/>
      <c r="I2006" s="80"/>
      <c r="J2006" s="79"/>
      <c r="K2006" s="77"/>
      <c r="L2006" s="84" t="s">
        <v>270</v>
      </c>
      <c r="M2006" s="77"/>
      <c r="N2006" s="77"/>
      <c r="O2006" s="77"/>
      <c r="P2006" s="77"/>
      <c r="Q2006" s="78"/>
      <c r="R2006" s="78"/>
      <c r="S2006" s="82"/>
      <c r="T2006" s="78"/>
      <c r="U2006" s="83"/>
    </row>
    <row r="2007" spans="1:21" ht="13.9" customHeight="1">
      <c r="A2007" s="76">
        <v>9276173</v>
      </c>
      <c r="B2007" s="77" t="s">
        <v>2939</v>
      </c>
      <c r="C2007" s="78"/>
      <c r="D2007" s="79"/>
      <c r="E2007" s="78"/>
      <c r="F2007" s="78"/>
      <c r="G2007" s="79"/>
      <c r="H2007" s="79"/>
      <c r="I2007" s="80"/>
      <c r="J2007" s="79"/>
      <c r="K2007" s="77"/>
      <c r="L2007" s="81" t="s">
        <v>9306</v>
      </c>
      <c r="M2007" s="77"/>
      <c r="N2007" s="77"/>
      <c r="O2007" s="77"/>
      <c r="P2007" s="77"/>
      <c r="Q2007" s="78"/>
      <c r="R2007" s="78"/>
      <c r="S2007" s="82"/>
      <c r="T2007" s="78"/>
      <c r="U2007" s="83"/>
    </row>
    <row r="2008" spans="1:21" ht="13.9" customHeight="1">
      <c r="A2008" s="76">
        <v>9276203</v>
      </c>
      <c r="B2008" s="77" t="s">
        <v>2940</v>
      </c>
      <c r="C2008" s="78"/>
      <c r="D2008" s="79"/>
      <c r="E2008" s="78"/>
      <c r="F2008" s="78"/>
      <c r="G2008" s="79"/>
      <c r="H2008" s="79"/>
      <c r="I2008" s="80"/>
      <c r="J2008" s="79"/>
      <c r="K2008" s="77"/>
      <c r="L2008" s="84" t="s">
        <v>38</v>
      </c>
      <c r="M2008" s="77"/>
      <c r="N2008" s="77"/>
      <c r="O2008" s="77"/>
      <c r="P2008" s="77"/>
      <c r="Q2008" s="78"/>
      <c r="R2008" s="78"/>
      <c r="S2008" s="82"/>
      <c r="T2008" s="78"/>
      <c r="U2008" s="83"/>
    </row>
    <row r="2009" spans="1:21" ht="13.9" customHeight="1">
      <c r="A2009" s="76">
        <v>9276211</v>
      </c>
      <c r="B2009" s="77" t="s">
        <v>2941</v>
      </c>
      <c r="C2009" s="78"/>
      <c r="D2009" s="79"/>
      <c r="E2009" s="78"/>
      <c r="F2009" s="78"/>
      <c r="G2009" s="79"/>
      <c r="H2009" s="79"/>
      <c r="I2009" s="80"/>
      <c r="J2009" s="79"/>
      <c r="K2009" s="77"/>
      <c r="L2009" s="84" t="s">
        <v>398</v>
      </c>
      <c r="M2009" s="77"/>
      <c r="N2009" s="77"/>
      <c r="O2009" s="77"/>
      <c r="P2009" s="77"/>
      <c r="Q2009" s="78"/>
      <c r="R2009" s="78"/>
      <c r="S2009" s="82"/>
      <c r="T2009" s="78"/>
      <c r="U2009" s="83"/>
    </row>
    <row r="2010" spans="1:21" ht="13.9" customHeight="1">
      <c r="A2010" s="76">
        <v>9276238</v>
      </c>
      <c r="B2010" s="77" t="s">
        <v>2942</v>
      </c>
      <c r="C2010" s="78"/>
      <c r="D2010" s="79"/>
      <c r="E2010" s="78"/>
      <c r="F2010" s="78"/>
      <c r="G2010" s="79"/>
      <c r="H2010" s="79"/>
      <c r="I2010" s="80"/>
      <c r="J2010" s="79"/>
      <c r="K2010" s="77"/>
      <c r="L2010" s="84" t="s">
        <v>307</v>
      </c>
      <c r="M2010" s="77"/>
      <c r="N2010" s="77"/>
      <c r="O2010" s="77"/>
      <c r="P2010" s="77"/>
      <c r="Q2010" s="78"/>
      <c r="R2010" s="78"/>
      <c r="S2010" s="82"/>
      <c r="T2010" s="78"/>
      <c r="U2010" s="83"/>
    </row>
    <row r="2011" spans="1:21" ht="13.9" customHeight="1">
      <c r="A2011" s="76">
        <v>9276246</v>
      </c>
      <c r="B2011" s="77" t="s">
        <v>2943</v>
      </c>
      <c r="C2011" s="78"/>
      <c r="D2011" s="79"/>
      <c r="E2011" s="78"/>
      <c r="F2011" s="78"/>
      <c r="G2011" s="79"/>
      <c r="H2011" s="79"/>
      <c r="I2011" s="80"/>
      <c r="J2011" s="79"/>
      <c r="K2011" s="77"/>
      <c r="L2011" s="81" t="s">
        <v>270</v>
      </c>
      <c r="M2011" s="77"/>
      <c r="N2011" s="77"/>
      <c r="O2011" s="77"/>
      <c r="P2011" s="77"/>
      <c r="Q2011" s="78"/>
      <c r="R2011" s="78"/>
      <c r="S2011" s="82"/>
      <c r="T2011" s="78"/>
      <c r="U2011" s="83"/>
    </row>
    <row r="2012" spans="1:21" ht="13.9" customHeight="1">
      <c r="A2012" s="76">
        <v>9276297</v>
      </c>
      <c r="B2012" s="77" t="s">
        <v>2944</v>
      </c>
      <c r="C2012" s="78"/>
      <c r="D2012" s="79"/>
      <c r="E2012" s="78"/>
      <c r="F2012" s="78"/>
      <c r="G2012" s="79"/>
      <c r="H2012" s="79"/>
      <c r="I2012" s="80"/>
      <c r="J2012" s="79"/>
      <c r="K2012" s="77"/>
      <c r="L2012" s="84" t="s">
        <v>296</v>
      </c>
      <c r="M2012" s="77"/>
      <c r="N2012" s="77"/>
      <c r="O2012" s="77"/>
      <c r="P2012" s="77"/>
      <c r="Q2012" s="78"/>
      <c r="R2012" s="78"/>
      <c r="S2012" s="82"/>
      <c r="T2012" s="78"/>
      <c r="U2012" s="83"/>
    </row>
    <row r="2013" spans="1:21" ht="13.9" customHeight="1">
      <c r="A2013" s="76">
        <v>9276319</v>
      </c>
      <c r="B2013" s="77" t="s">
        <v>2945</v>
      </c>
      <c r="C2013" s="78"/>
      <c r="D2013" s="79"/>
      <c r="E2013" s="78"/>
      <c r="F2013" s="78"/>
      <c r="G2013" s="79"/>
      <c r="H2013" s="79"/>
      <c r="I2013" s="80"/>
      <c r="J2013" s="79"/>
      <c r="K2013" s="77"/>
      <c r="L2013" s="84" t="s">
        <v>344</v>
      </c>
      <c r="M2013" s="77"/>
      <c r="N2013" s="77"/>
      <c r="O2013" s="77"/>
      <c r="P2013" s="77"/>
      <c r="Q2013" s="78"/>
      <c r="R2013" s="78"/>
      <c r="S2013" s="82"/>
      <c r="T2013" s="78"/>
      <c r="U2013" s="83"/>
    </row>
    <row r="2014" spans="1:21" ht="13.9" customHeight="1">
      <c r="A2014" s="76">
        <v>9276327</v>
      </c>
      <c r="B2014" s="77" t="s">
        <v>2946</v>
      </c>
      <c r="C2014" s="78"/>
      <c r="D2014" s="79"/>
      <c r="E2014" s="78"/>
      <c r="F2014" s="78"/>
      <c r="G2014" s="79"/>
      <c r="H2014" s="79"/>
      <c r="I2014" s="80"/>
      <c r="J2014" s="79"/>
      <c r="K2014" s="77"/>
      <c r="L2014" s="84" t="s">
        <v>9300</v>
      </c>
      <c r="M2014" s="77"/>
      <c r="N2014" s="77"/>
      <c r="O2014" s="77"/>
      <c r="P2014" s="77"/>
      <c r="Q2014" s="78"/>
      <c r="R2014" s="78"/>
      <c r="S2014" s="82"/>
      <c r="T2014" s="78"/>
      <c r="U2014" s="83"/>
    </row>
    <row r="2015" spans="1:21" ht="13.9" customHeight="1">
      <c r="A2015" s="76">
        <v>9276335</v>
      </c>
      <c r="B2015" s="77" t="s">
        <v>2947</v>
      </c>
      <c r="C2015" s="78"/>
      <c r="D2015" s="79"/>
      <c r="E2015" s="78"/>
      <c r="F2015" s="78"/>
      <c r="G2015" s="79"/>
      <c r="H2015" s="79"/>
      <c r="I2015" s="80"/>
      <c r="J2015" s="79"/>
      <c r="K2015" s="77"/>
      <c r="L2015" s="84" t="s">
        <v>362</v>
      </c>
      <c r="M2015" s="77"/>
      <c r="N2015" s="77"/>
      <c r="O2015" s="77"/>
      <c r="P2015" s="77"/>
      <c r="Q2015" s="78"/>
      <c r="R2015" s="78"/>
      <c r="S2015" s="82"/>
      <c r="T2015" s="78"/>
      <c r="U2015" s="83"/>
    </row>
    <row r="2016" spans="1:21" ht="13.9" customHeight="1">
      <c r="A2016" s="95">
        <v>9276343</v>
      </c>
      <c r="B2016" s="96" t="s">
        <v>2948</v>
      </c>
      <c r="C2016" s="97"/>
      <c r="D2016" s="79"/>
      <c r="E2016" s="78"/>
      <c r="F2016" s="78"/>
      <c r="G2016" s="86"/>
      <c r="H2016" s="79"/>
      <c r="I2016" s="79"/>
      <c r="J2016" s="78"/>
      <c r="K2016" s="77"/>
      <c r="L2016" s="84" t="s">
        <v>362</v>
      </c>
      <c r="M2016" s="77"/>
      <c r="N2016" s="77"/>
      <c r="O2016" s="87"/>
      <c r="P2016" s="78"/>
      <c r="Q2016" s="78"/>
      <c r="R2016" s="78"/>
      <c r="S2016" s="82"/>
      <c r="T2016" s="78"/>
      <c r="U2016" s="83"/>
    </row>
    <row r="2017" spans="1:21" ht="13.9" customHeight="1">
      <c r="A2017" s="76">
        <v>9276351</v>
      </c>
      <c r="B2017" s="77" t="s">
        <v>2949</v>
      </c>
      <c r="C2017" s="78"/>
      <c r="D2017" s="79"/>
      <c r="E2017" s="78"/>
      <c r="F2017" s="78"/>
      <c r="G2017" s="79"/>
      <c r="H2017" s="79"/>
      <c r="I2017" s="80"/>
      <c r="J2017" s="79"/>
      <c r="K2017" s="77"/>
      <c r="L2017" s="84" t="s">
        <v>9300</v>
      </c>
      <c r="M2017" s="77"/>
      <c r="N2017" s="77"/>
      <c r="O2017" s="77"/>
      <c r="P2017" s="77"/>
      <c r="Q2017" s="78"/>
      <c r="R2017" s="78"/>
      <c r="S2017" s="82"/>
      <c r="T2017" s="78"/>
      <c r="U2017" s="83"/>
    </row>
    <row r="2018" spans="1:21" ht="13.9" customHeight="1">
      <c r="A2018" s="76">
        <v>9276378</v>
      </c>
      <c r="B2018" s="77" t="s">
        <v>2950</v>
      </c>
      <c r="C2018" s="78"/>
      <c r="D2018" s="79"/>
      <c r="E2018" s="78"/>
      <c r="F2018" s="78"/>
      <c r="G2018" s="79"/>
      <c r="H2018" s="79"/>
      <c r="I2018" s="80"/>
      <c r="J2018" s="79"/>
      <c r="K2018" s="77"/>
      <c r="L2018" s="84" t="s">
        <v>9274</v>
      </c>
      <c r="M2018" s="77"/>
      <c r="N2018" s="77"/>
      <c r="O2018" s="77"/>
      <c r="P2018" s="77"/>
      <c r="Q2018" s="78"/>
      <c r="R2018" s="78"/>
      <c r="S2018" s="82"/>
      <c r="T2018" s="78"/>
      <c r="U2018" s="83"/>
    </row>
    <row r="2019" spans="1:21" ht="13.9" customHeight="1">
      <c r="A2019" s="76">
        <v>9276386</v>
      </c>
      <c r="B2019" s="77" t="s">
        <v>2951</v>
      </c>
      <c r="C2019" s="78"/>
      <c r="D2019" s="79"/>
      <c r="E2019" s="78"/>
      <c r="F2019" s="78"/>
      <c r="G2019" s="79"/>
      <c r="H2019" s="79"/>
      <c r="I2019" s="80"/>
      <c r="J2019" s="79"/>
      <c r="K2019" s="77"/>
      <c r="L2019" s="84" t="s">
        <v>311</v>
      </c>
      <c r="M2019" s="77"/>
      <c r="N2019" s="77"/>
      <c r="O2019" s="77"/>
      <c r="P2019" s="77"/>
      <c r="Q2019" s="78"/>
      <c r="R2019" s="78"/>
      <c r="S2019" s="82"/>
      <c r="T2019" s="78"/>
      <c r="U2019" s="83"/>
    </row>
    <row r="2020" spans="1:21" ht="13.9" customHeight="1">
      <c r="A2020" s="76">
        <v>9276394</v>
      </c>
      <c r="B2020" s="77" t="s">
        <v>2952</v>
      </c>
      <c r="C2020" s="78"/>
      <c r="D2020" s="79"/>
      <c r="E2020" s="78"/>
      <c r="F2020" s="78"/>
      <c r="G2020" s="79"/>
      <c r="H2020" s="79"/>
      <c r="I2020" s="80"/>
      <c r="J2020" s="79"/>
      <c r="K2020" s="77"/>
      <c r="L2020" s="84" t="s">
        <v>324</v>
      </c>
      <c r="M2020" s="77"/>
      <c r="N2020" s="77"/>
      <c r="O2020" s="77"/>
      <c r="P2020" s="77"/>
      <c r="Q2020" s="78"/>
      <c r="R2020" s="78"/>
      <c r="S2020" s="82"/>
      <c r="T2020" s="78"/>
      <c r="U2020" s="83"/>
    </row>
    <row r="2021" spans="1:21" ht="13.9" customHeight="1">
      <c r="A2021" s="76">
        <v>9276416</v>
      </c>
      <c r="B2021" s="77" t="s">
        <v>2953</v>
      </c>
      <c r="C2021" s="78"/>
      <c r="D2021" s="79"/>
      <c r="E2021" s="78"/>
      <c r="F2021" s="78"/>
      <c r="G2021" s="79"/>
      <c r="H2021" s="79"/>
      <c r="I2021" s="80"/>
      <c r="J2021" s="79"/>
      <c r="K2021" s="77"/>
      <c r="L2021" s="84" t="s">
        <v>350</v>
      </c>
      <c r="M2021" s="77"/>
      <c r="N2021" s="77"/>
      <c r="O2021" s="77"/>
      <c r="P2021" s="77"/>
      <c r="Q2021" s="78"/>
      <c r="R2021" s="78"/>
      <c r="S2021" s="82"/>
      <c r="T2021" s="78"/>
      <c r="U2021" s="83"/>
    </row>
    <row r="2022" spans="1:21" ht="13.9" customHeight="1">
      <c r="A2022" s="76">
        <v>9276432</v>
      </c>
      <c r="B2022" s="85" t="s">
        <v>2954</v>
      </c>
      <c r="C2022" s="78"/>
      <c r="D2022" s="79"/>
      <c r="E2022" s="78"/>
      <c r="F2022" s="78"/>
      <c r="G2022" s="86"/>
      <c r="H2022" s="79"/>
      <c r="I2022" s="79"/>
      <c r="J2022" s="78"/>
      <c r="K2022" s="77"/>
      <c r="L2022" s="84" t="s">
        <v>9392</v>
      </c>
      <c r="M2022" s="77"/>
      <c r="N2022" s="77"/>
      <c r="O2022" s="87"/>
      <c r="P2022" s="78"/>
      <c r="Q2022" s="78"/>
      <c r="R2022" s="78"/>
      <c r="S2022" s="82"/>
      <c r="T2022" s="78"/>
      <c r="U2022" s="83"/>
    </row>
    <row r="2023" spans="1:21" ht="13.9" customHeight="1">
      <c r="A2023" s="76">
        <v>9276513</v>
      </c>
      <c r="B2023" s="77" t="s">
        <v>2955</v>
      </c>
      <c r="C2023" s="78"/>
      <c r="D2023" s="79"/>
      <c r="E2023" s="78"/>
      <c r="F2023" s="78"/>
      <c r="G2023" s="79"/>
      <c r="H2023" s="79"/>
      <c r="I2023" s="80"/>
      <c r="J2023" s="79"/>
      <c r="K2023" s="77"/>
      <c r="L2023" s="84" t="s">
        <v>9393</v>
      </c>
      <c r="M2023" s="77"/>
      <c r="N2023" s="77"/>
      <c r="O2023" s="77"/>
      <c r="P2023" s="77"/>
      <c r="Q2023" s="78"/>
      <c r="R2023" s="78"/>
      <c r="S2023" s="82"/>
      <c r="T2023" s="78"/>
      <c r="U2023" s="83"/>
    </row>
    <row r="2024" spans="1:21" ht="13.9" customHeight="1">
      <c r="A2024" s="76">
        <v>9276521</v>
      </c>
      <c r="B2024" s="77" t="s">
        <v>2956</v>
      </c>
      <c r="C2024" s="78"/>
      <c r="D2024" s="79"/>
      <c r="E2024" s="78"/>
      <c r="F2024" s="78"/>
      <c r="G2024" s="79"/>
      <c r="H2024" s="79"/>
      <c r="I2024" s="80"/>
      <c r="J2024" s="79"/>
      <c r="K2024" s="77"/>
      <c r="L2024" s="84" t="s">
        <v>301</v>
      </c>
      <c r="M2024" s="77"/>
      <c r="N2024" s="77"/>
      <c r="O2024" s="77"/>
      <c r="P2024" s="77"/>
      <c r="Q2024" s="78"/>
      <c r="R2024" s="78"/>
      <c r="S2024" s="82"/>
      <c r="T2024" s="78"/>
      <c r="U2024" s="83"/>
    </row>
    <row r="2025" spans="1:21" ht="13.9" customHeight="1">
      <c r="A2025" s="76">
        <v>9276548</v>
      </c>
      <c r="B2025" s="85" t="s">
        <v>2957</v>
      </c>
      <c r="C2025" s="78"/>
      <c r="D2025" s="79"/>
      <c r="E2025" s="78"/>
      <c r="F2025" s="78"/>
      <c r="G2025" s="86"/>
      <c r="H2025" s="79"/>
      <c r="I2025" s="79"/>
      <c r="J2025" s="78"/>
      <c r="K2025" s="77"/>
      <c r="L2025" s="84" t="s">
        <v>311</v>
      </c>
      <c r="M2025" s="77"/>
      <c r="N2025" s="77"/>
      <c r="O2025" s="87"/>
      <c r="P2025" s="78"/>
      <c r="Q2025" s="78"/>
      <c r="R2025" s="78"/>
      <c r="S2025" s="82"/>
      <c r="T2025" s="78"/>
      <c r="U2025" s="83"/>
    </row>
    <row r="2026" spans="1:21" ht="13.9" customHeight="1">
      <c r="A2026" s="76">
        <v>9276556</v>
      </c>
      <c r="B2026" s="77" t="s">
        <v>2958</v>
      </c>
      <c r="C2026" s="78"/>
      <c r="D2026" s="79"/>
      <c r="E2026" s="78"/>
      <c r="F2026" s="78"/>
      <c r="G2026" s="79"/>
      <c r="H2026" s="79"/>
      <c r="I2026" s="80"/>
      <c r="J2026" s="79"/>
      <c r="K2026" s="77"/>
      <c r="L2026" s="81" t="s">
        <v>9284</v>
      </c>
      <c r="M2026" s="77"/>
      <c r="N2026" s="77"/>
      <c r="O2026" s="77"/>
      <c r="P2026" s="77"/>
      <c r="Q2026" s="78"/>
      <c r="R2026" s="78"/>
      <c r="S2026" s="82"/>
      <c r="T2026" s="78"/>
      <c r="U2026" s="83"/>
    </row>
    <row r="2027" spans="1:21" ht="13.9" customHeight="1">
      <c r="A2027" s="76">
        <v>9276564</v>
      </c>
      <c r="B2027" s="85" t="s">
        <v>2959</v>
      </c>
      <c r="C2027" s="78"/>
      <c r="D2027" s="79"/>
      <c r="E2027" s="78"/>
      <c r="F2027" s="78"/>
      <c r="G2027" s="86"/>
      <c r="H2027" s="79"/>
      <c r="I2027" s="79"/>
      <c r="J2027" s="78"/>
      <c r="K2027" s="77"/>
      <c r="L2027" s="84" t="s">
        <v>311</v>
      </c>
      <c r="M2027" s="77"/>
      <c r="N2027" s="77"/>
      <c r="O2027" s="87"/>
      <c r="P2027" s="78"/>
      <c r="Q2027" s="78"/>
      <c r="R2027" s="78"/>
      <c r="S2027" s="82"/>
      <c r="T2027" s="78"/>
      <c r="U2027" s="83"/>
    </row>
    <row r="2028" spans="1:21" ht="13.9" customHeight="1">
      <c r="A2028" s="76">
        <v>9276572</v>
      </c>
      <c r="B2028" s="85" t="s">
        <v>2960</v>
      </c>
      <c r="C2028" s="78"/>
      <c r="D2028" s="79"/>
      <c r="E2028" s="78"/>
      <c r="F2028" s="78"/>
      <c r="G2028" s="86"/>
      <c r="H2028" s="79"/>
      <c r="I2028" s="79"/>
      <c r="J2028" s="78"/>
      <c r="K2028" s="77"/>
      <c r="L2028" s="84" t="s">
        <v>298</v>
      </c>
      <c r="M2028" s="77"/>
      <c r="N2028" s="77"/>
      <c r="O2028" s="87"/>
      <c r="P2028" s="78"/>
      <c r="Q2028" s="78"/>
      <c r="R2028" s="78"/>
      <c r="S2028" s="82"/>
      <c r="T2028" s="78"/>
      <c r="U2028" s="83"/>
    </row>
    <row r="2029" spans="1:21" ht="13.9" customHeight="1">
      <c r="A2029" s="76">
        <v>9276602</v>
      </c>
      <c r="B2029" s="77" t="s">
        <v>2961</v>
      </c>
      <c r="C2029" s="78"/>
      <c r="D2029" s="79"/>
      <c r="E2029" s="78"/>
      <c r="F2029" s="78"/>
      <c r="G2029" s="79"/>
      <c r="H2029" s="79"/>
      <c r="I2029" s="80"/>
      <c r="J2029" s="79"/>
      <c r="K2029" s="77"/>
      <c r="L2029" s="84" t="s">
        <v>362</v>
      </c>
      <c r="M2029" s="77"/>
      <c r="N2029" s="77"/>
      <c r="O2029" s="77"/>
      <c r="P2029" s="77"/>
      <c r="Q2029" s="78"/>
      <c r="R2029" s="78"/>
      <c r="S2029" s="82"/>
      <c r="T2029" s="78"/>
      <c r="U2029" s="83"/>
    </row>
    <row r="2030" spans="1:21" ht="13.9" customHeight="1">
      <c r="A2030" s="76">
        <v>9276629</v>
      </c>
      <c r="B2030" s="77" t="s">
        <v>2962</v>
      </c>
      <c r="C2030" s="78"/>
      <c r="D2030" s="79"/>
      <c r="E2030" s="78"/>
      <c r="F2030" s="78"/>
      <c r="G2030" s="79"/>
      <c r="H2030" s="79"/>
      <c r="I2030" s="80"/>
      <c r="J2030" s="79"/>
      <c r="K2030" s="77"/>
      <c r="L2030" s="84" t="s">
        <v>386</v>
      </c>
      <c r="M2030" s="77"/>
      <c r="N2030" s="77"/>
      <c r="O2030" s="77"/>
      <c r="P2030" s="77"/>
      <c r="Q2030" s="78"/>
      <c r="R2030" s="78"/>
      <c r="S2030" s="82"/>
      <c r="T2030" s="78"/>
      <c r="U2030" s="83"/>
    </row>
    <row r="2031" spans="1:21" ht="13.9" customHeight="1">
      <c r="A2031" s="76">
        <v>9276637</v>
      </c>
      <c r="B2031" s="77" t="s">
        <v>2963</v>
      </c>
      <c r="C2031" s="78"/>
      <c r="D2031" s="79"/>
      <c r="E2031" s="78"/>
      <c r="F2031" s="78"/>
      <c r="G2031" s="79"/>
      <c r="H2031" s="79"/>
      <c r="I2031" s="80"/>
      <c r="J2031" s="79"/>
      <c r="K2031" s="77"/>
      <c r="L2031" s="84" t="s">
        <v>344</v>
      </c>
      <c r="M2031" s="77"/>
      <c r="N2031" s="77"/>
      <c r="O2031" s="77"/>
      <c r="P2031" s="77"/>
      <c r="Q2031" s="78"/>
      <c r="R2031" s="78"/>
      <c r="S2031" s="82"/>
      <c r="T2031" s="78"/>
      <c r="U2031" s="83"/>
    </row>
    <row r="2032" spans="1:21" ht="13.9" customHeight="1">
      <c r="A2032" s="76">
        <v>9276645</v>
      </c>
      <c r="B2032" s="77" t="s">
        <v>2964</v>
      </c>
      <c r="C2032" s="78"/>
      <c r="D2032" s="79"/>
      <c r="E2032" s="78"/>
      <c r="F2032" s="78"/>
      <c r="G2032" s="79"/>
      <c r="H2032" s="79"/>
      <c r="I2032" s="80"/>
      <c r="J2032" s="79"/>
      <c r="K2032" s="77"/>
      <c r="L2032" s="81" t="s">
        <v>9238</v>
      </c>
      <c r="M2032" s="77"/>
      <c r="N2032" s="77"/>
      <c r="O2032" s="77"/>
      <c r="P2032" s="77"/>
      <c r="Q2032" s="78"/>
      <c r="R2032" s="78"/>
      <c r="S2032" s="82"/>
      <c r="T2032" s="78"/>
      <c r="U2032" s="83"/>
    </row>
    <row r="2033" spans="1:21" ht="13.9" customHeight="1">
      <c r="A2033" s="76">
        <v>9276653</v>
      </c>
      <c r="B2033" s="77" t="s">
        <v>2965</v>
      </c>
      <c r="C2033" s="78"/>
      <c r="D2033" s="79"/>
      <c r="E2033" s="78"/>
      <c r="F2033" s="78"/>
      <c r="G2033" s="79"/>
      <c r="H2033" s="79"/>
      <c r="I2033" s="80"/>
      <c r="J2033" s="79"/>
      <c r="K2033" s="77"/>
      <c r="L2033" s="84" t="s">
        <v>9394</v>
      </c>
      <c r="M2033" s="77"/>
      <c r="N2033" s="77"/>
      <c r="O2033" s="77"/>
      <c r="P2033" s="77"/>
      <c r="Q2033" s="78"/>
      <c r="R2033" s="78"/>
      <c r="S2033" s="82"/>
      <c r="T2033" s="78"/>
      <c r="U2033" s="83"/>
    </row>
    <row r="2034" spans="1:21" ht="13.9" customHeight="1">
      <c r="A2034" s="76">
        <v>9276696</v>
      </c>
      <c r="B2034" s="77" t="s">
        <v>2966</v>
      </c>
      <c r="C2034" s="78"/>
      <c r="D2034" s="79"/>
      <c r="E2034" s="78"/>
      <c r="F2034" s="78"/>
      <c r="G2034" s="79"/>
      <c r="H2034" s="79"/>
      <c r="I2034" s="80"/>
      <c r="J2034" s="79"/>
      <c r="K2034" s="77"/>
      <c r="L2034" s="81" t="s">
        <v>9301</v>
      </c>
      <c r="M2034" s="77"/>
      <c r="N2034" s="77"/>
      <c r="O2034" s="77"/>
      <c r="P2034" s="77"/>
      <c r="Q2034" s="78"/>
      <c r="R2034" s="78"/>
      <c r="S2034" s="82"/>
      <c r="T2034" s="78"/>
      <c r="U2034" s="83"/>
    </row>
    <row r="2035" spans="1:21" ht="13.9" customHeight="1">
      <c r="A2035" s="76">
        <v>9276742</v>
      </c>
      <c r="B2035" s="77" t="s">
        <v>2967</v>
      </c>
      <c r="C2035" s="78"/>
      <c r="D2035" s="79"/>
      <c r="E2035" s="78"/>
      <c r="F2035" s="78"/>
      <c r="G2035" s="79"/>
      <c r="H2035" s="79"/>
      <c r="I2035" s="80"/>
      <c r="J2035" s="79"/>
      <c r="K2035" s="77"/>
      <c r="L2035" s="84" t="s">
        <v>9270</v>
      </c>
      <c r="M2035" s="77"/>
      <c r="N2035" s="77"/>
      <c r="O2035" s="77"/>
      <c r="P2035" s="77"/>
      <c r="Q2035" s="78"/>
      <c r="R2035" s="78"/>
      <c r="S2035" s="82"/>
      <c r="T2035" s="78"/>
      <c r="U2035" s="83"/>
    </row>
    <row r="2036" spans="1:21" ht="13.9" customHeight="1">
      <c r="A2036" s="76">
        <v>9276777</v>
      </c>
      <c r="B2036" s="77" t="s">
        <v>2968</v>
      </c>
      <c r="C2036" s="78"/>
      <c r="D2036" s="79"/>
      <c r="E2036" s="78"/>
      <c r="F2036" s="78"/>
      <c r="G2036" s="79"/>
      <c r="H2036" s="79"/>
      <c r="I2036" s="80"/>
      <c r="J2036" s="79"/>
      <c r="K2036" s="77"/>
      <c r="L2036" s="84" t="s">
        <v>9343</v>
      </c>
      <c r="M2036" s="77"/>
      <c r="N2036" s="77"/>
      <c r="O2036" s="77"/>
      <c r="P2036" s="77"/>
      <c r="Q2036" s="78"/>
      <c r="R2036" s="78"/>
      <c r="S2036" s="82"/>
      <c r="T2036" s="78"/>
      <c r="U2036" s="83"/>
    </row>
    <row r="2037" spans="1:21" ht="13.9" customHeight="1">
      <c r="A2037" s="76">
        <v>9276785</v>
      </c>
      <c r="B2037" s="77" t="s">
        <v>2969</v>
      </c>
      <c r="C2037" s="78"/>
      <c r="D2037" s="79"/>
      <c r="E2037" s="78"/>
      <c r="F2037" s="78"/>
      <c r="G2037" s="79"/>
      <c r="H2037" s="79"/>
      <c r="I2037" s="80"/>
      <c r="J2037" s="79"/>
      <c r="K2037" s="77"/>
      <c r="L2037" s="84" t="s">
        <v>362</v>
      </c>
      <c r="M2037" s="77"/>
      <c r="N2037" s="77"/>
      <c r="O2037" s="77"/>
      <c r="P2037" s="77"/>
      <c r="Q2037" s="78"/>
      <c r="R2037" s="78"/>
      <c r="S2037" s="82"/>
      <c r="T2037" s="78"/>
      <c r="U2037" s="83"/>
    </row>
    <row r="2038" spans="1:21" ht="13.9" customHeight="1">
      <c r="A2038" s="76">
        <v>9276793</v>
      </c>
      <c r="B2038" s="77" t="s">
        <v>2970</v>
      </c>
      <c r="C2038" s="78"/>
      <c r="D2038" s="79"/>
      <c r="E2038" s="78"/>
      <c r="F2038" s="78"/>
      <c r="G2038" s="79"/>
      <c r="H2038" s="79"/>
      <c r="I2038" s="80"/>
      <c r="J2038" s="79"/>
      <c r="K2038" s="77"/>
      <c r="L2038" s="81" t="s">
        <v>388</v>
      </c>
      <c r="M2038" s="77"/>
      <c r="N2038" s="77"/>
      <c r="O2038" s="77"/>
      <c r="P2038" s="77"/>
      <c r="Q2038" s="78"/>
      <c r="R2038" s="78"/>
      <c r="S2038" s="82"/>
      <c r="T2038" s="78"/>
      <c r="U2038" s="83"/>
    </row>
    <row r="2039" spans="1:21" ht="13.9" customHeight="1">
      <c r="A2039" s="76">
        <v>9276823</v>
      </c>
      <c r="B2039" s="77" t="s">
        <v>2971</v>
      </c>
      <c r="C2039" s="78"/>
      <c r="D2039" s="79"/>
      <c r="E2039" s="78"/>
      <c r="F2039" s="78"/>
      <c r="G2039" s="79"/>
      <c r="H2039" s="79"/>
      <c r="I2039" s="80"/>
      <c r="J2039" s="79"/>
      <c r="K2039" s="77"/>
      <c r="L2039" s="84" t="s">
        <v>362</v>
      </c>
      <c r="M2039" s="77"/>
      <c r="N2039" s="77"/>
      <c r="O2039" s="77"/>
      <c r="P2039" s="77"/>
      <c r="Q2039" s="78"/>
      <c r="R2039" s="78"/>
      <c r="S2039" s="82"/>
      <c r="T2039" s="78"/>
      <c r="U2039" s="83"/>
    </row>
    <row r="2040" spans="1:21" ht="13.9" customHeight="1">
      <c r="A2040" s="76">
        <v>9276831</v>
      </c>
      <c r="B2040" s="77" t="s">
        <v>2972</v>
      </c>
      <c r="C2040" s="78"/>
      <c r="D2040" s="79"/>
      <c r="E2040" s="78"/>
      <c r="F2040" s="78"/>
      <c r="G2040" s="79"/>
      <c r="H2040" s="79"/>
      <c r="I2040" s="80"/>
      <c r="J2040" s="79"/>
      <c r="K2040" s="77"/>
      <c r="L2040" s="84" t="s">
        <v>315</v>
      </c>
      <c r="M2040" s="77"/>
      <c r="N2040" s="77"/>
      <c r="O2040" s="77"/>
      <c r="P2040" s="77"/>
      <c r="Q2040" s="78"/>
      <c r="R2040" s="78"/>
      <c r="S2040" s="82"/>
      <c r="T2040" s="78"/>
      <c r="U2040" s="83"/>
    </row>
    <row r="2041" spans="1:21" ht="13.9" customHeight="1">
      <c r="A2041" s="76">
        <v>9276882</v>
      </c>
      <c r="B2041" s="85" t="s">
        <v>2973</v>
      </c>
      <c r="C2041" s="78"/>
      <c r="D2041" s="79"/>
      <c r="E2041" s="78"/>
      <c r="F2041" s="78"/>
      <c r="G2041" s="86"/>
      <c r="H2041" s="79"/>
      <c r="I2041" s="79"/>
      <c r="J2041" s="78"/>
      <c r="K2041" s="77"/>
      <c r="L2041" s="84" t="s">
        <v>287</v>
      </c>
      <c r="M2041" s="77"/>
      <c r="N2041" s="77"/>
      <c r="O2041" s="87"/>
      <c r="P2041" s="78"/>
      <c r="Q2041" s="78"/>
      <c r="R2041" s="78"/>
      <c r="S2041" s="82"/>
      <c r="T2041" s="78"/>
      <c r="U2041" s="83"/>
    </row>
    <row r="2042" spans="1:21" ht="13.9" customHeight="1">
      <c r="A2042" s="76">
        <v>9276904</v>
      </c>
      <c r="B2042" s="77" t="s">
        <v>2974</v>
      </c>
      <c r="C2042" s="78"/>
      <c r="D2042" s="79"/>
      <c r="E2042" s="78"/>
      <c r="F2042" s="78"/>
      <c r="G2042" s="79"/>
      <c r="H2042" s="79"/>
      <c r="I2042" s="80"/>
      <c r="J2042" s="79"/>
      <c r="K2042" s="77"/>
      <c r="L2042" s="84" t="s">
        <v>287</v>
      </c>
      <c r="M2042" s="77"/>
      <c r="N2042" s="77"/>
      <c r="O2042" s="77"/>
      <c r="P2042" s="77"/>
      <c r="Q2042" s="78"/>
      <c r="R2042" s="78"/>
      <c r="S2042" s="82"/>
      <c r="T2042" s="78"/>
      <c r="U2042" s="83"/>
    </row>
    <row r="2043" spans="1:21" ht="13.9" customHeight="1">
      <c r="A2043" s="76">
        <v>9276912</v>
      </c>
      <c r="B2043" s="77" t="s">
        <v>2975</v>
      </c>
      <c r="C2043" s="78"/>
      <c r="D2043" s="79"/>
      <c r="E2043" s="78"/>
      <c r="F2043" s="78"/>
      <c r="G2043" s="79"/>
      <c r="H2043" s="79"/>
      <c r="I2043" s="80"/>
      <c r="J2043" s="79"/>
      <c r="K2043" s="77"/>
      <c r="L2043" s="81" t="s">
        <v>287</v>
      </c>
      <c r="M2043" s="77"/>
      <c r="N2043" s="77"/>
      <c r="O2043" s="77"/>
      <c r="P2043" s="77"/>
      <c r="Q2043" s="78"/>
      <c r="R2043" s="78"/>
      <c r="S2043" s="82"/>
      <c r="T2043" s="78"/>
      <c r="U2043" s="83"/>
    </row>
    <row r="2044" spans="1:21" ht="13.9" customHeight="1">
      <c r="A2044" s="76">
        <v>9276947</v>
      </c>
      <c r="B2044" s="85" t="s">
        <v>2976</v>
      </c>
      <c r="C2044" s="78"/>
      <c r="D2044" s="79"/>
      <c r="E2044" s="78"/>
      <c r="F2044" s="78"/>
      <c r="G2044" s="86"/>
      <c r="H2044" s="79"/>
      <c r="I2044" s="79"/>
      <c r="J2044" s="78"/>
      <c r="K2044" s="77"/>
      <c r="L2044" s="84" t="s">
        <v>9238</v>
      </c>
      <c r="M2044" s="77"/>
      <c r="N2044" s="77"/>
      <c r="O2044" s="87"/>
      <c r="P2044" s="78"/>
      <c r="Q2044" s="78"/>
      <c r="R2044" s="78"/>
      <c r="S2044" s="82"/>
      <c r="T2044" s="78"/>
      <c r="U2044" s="83"/>
    </row>
    <row r="2045" spans="1:21" ht="13.9" customHeight="1">
      <c r="A2045" s="76">
        <v>9276955</v>
      </c>
      <c r="B2045" s="77" t="s">
        <v>2977</v>
      </c>
      <c r="C2045" s="78"/>
      <c r="D2045" s="79"/>
      <c r="E2045" s="78"/>
      <c r="F2045" s="78"/>
      <c r="G2045" s="79"/>
      <c r="H2045" s="79"/>
      <c r="I2045" s="80"/>
      <c r="J2045" s="79"/>
      <c r="K2045" s="77"/>
      <c r="L2045" s="84" t="s">
        <v>207</v>
      </c>
      <c r="M2045" s="77"/>
      <c r="N2045" s="77"/>
      <c r="O2045" s="77"/>
      <c r="P2045" s="77"/>
      <c r="Q2045" s="78"/>
      <c r="R2045" s="78"/>
      <c r="S2045" s="82"/>
      <c r="T2045" s="78"/>
      <c r="U2045" s="83"/>
    </row>
    <row r="2046" spans="1:21" ht="13.9" customHeight="1">
      <c r="A2046" s="76">
        <v>9276963</v>
      </c>
      <c r="B2046" s="77" t="s">
        <v>2978</v>
      </c>
      <c r="C2046" s="78"/>
      <c r="D2046" s="79"/>
      <c r="E2046" s="78"/>
      <c r="F2046" s="78"/>
      <c r="G2046" s="79"/>
      <c r="H2046" s="79"/>
      <c r="I2046" s="80"/>
      <c r="J2046" s="79"/>
      <c r="K2046" s="77"/>
      <c r="L2046" s="84" t="s">
        <v>362</v>
      </c>
      <c r="M2046" s="77"/>
      <c r="N2046" s="77"/>
      <c r="O2046" s="77"/>
      <c r="P2046" s="77"/>
      <c r="Q2046" s="78"/>
      <c r="R2046" s="78"/>
      <c r="S2046" s="82"/>
      <c r="T2046" s="78"/>
      <c r="U2046" s="83"/>
    </row>
    <row r="2047" spans="1:21" ht="13.9" customHeight="1">
      <c r="A2047" s="76">
        <v>9276971</v>
      </c>
      <c r="B2047" s="77" t="s">
        <v>2979</v>
      </c>
      <c r="C2047" s="78"/>
      <c r="D2047" s="79"/>
      <c r="E2047" s="78"/>
      <c r="F2047" s="78"/>
      <c r="G2047" s="79"/>
      <c r="H2047" s="79"/>
      <c r="I2047" s="80"/>
      <c r="J2047" s="79"/>
      <c r="K2047" s="77"/>
      <c r="L2047" s="84" t="s">
        <v>344</v>
      </c>
      <c r="M2047" s="77"/>
      <c r="N2047" s="77"/>
      <c r="O2047" s="77"/>
      <c r="P2047" s="77"/>
      <c r="Q2047" s="78"/>
      <c r="R2047" s="78"/>
      <c r="S2047" s="82"/>
      <c r="T2047" s="78"/>
      <c r="U2047" s="83"/>
    </row>
    <row r="2048" spans="1:21" ht="13.9" customHeight="1">
      <c r="A2048" s="76">
        <v>9276998</v>
      </c>
      <c r="B2048" s="77" t="s">
        <v>2980</v>
      </c>
      <c r="C2048" s="78"/>
      <c r="D2048" s="79"/>
      <c r="E2048" s="78"/>
      <c r="F2048" s="78"/>
      <c r="G2048" s="79"/>
      <c r="H2048" s="79"/>
      <c r="I2048" s="80"/>
      <c r="J2048" s="79"/>
      <c r="K2048" s="77"/>
      <c r="L2048" s="81" t="s">
        <v>9325</v>
      </c>
      <c r="M2048" s="77"/>
      <c r="N2048" s="77"/>
      <c r="O2048" s="77"/>
      <c r="P2048" s="77"/>
      <c r="Q2048" s="78"/>
      <c r="R2048" s="78"/>
      <c r="S2048" s="82"/>
      <c r="T2048" s="78"/>
      <c r="U2048" s="83"/>
    </row>
    <row r="2049" spans="1:21" ht="13.9" customHeight="1">
      <c r="A2049" s="76">
        <v>9277005</v>
      </c>
      <c r="B2049" s="77" t="s">
        <v>2981</v>
      </c>
      <c r="C2049" s="78"/>
      <c r="D2049" s="79"/>
      <c r="E2049" s="78"/>
      <c r="F2049" s="78"/>
      <c r="G2049" s="79"/>
      <c r="H2049" s="79"/>
      <c r="I2049" s="80"/>
      <c r="J2049" s="79"/>
      <c r="K2049" s="77"/>
      <c r="L2049" s="81" t="s">
        <v>315</v>
      </c>
      <c r="M2049" s="77"/>
      <c r="N2049" s="77"/>
      <c r="O2049" s="77"/>
      <c r="P2049" s="77"/>
      <c r="Q2049" s="78"/>
      <c r="R2049" s="78"/>
      <c r="S2049" s="82"/>
      <c r="T2049" s="78"/>
      <c r="U2049" s="83"/>
    </row>
    <row r="2050" spans="1:21" ht="13.9" customHeight="1">
      <c r="A2050" s="76">
        <v>9277013</v>
      </c>
      <c r="B2050" s="77" t="s">
        <v>2982</v>
      </c>
      <c r="C2050" s="78"/>
      <c r="D2050" s="79"/>
      <c r="E2050" s="78"/>
      <c r="F2050" s="78"/>
      <c r="G2050" s="79"/>
      <c r="H2050" s="79"/>
      <c r="I2050" s="80"/>
      <c r="J2050" s="79"/>
      <c r="K2050" s="77"/>
      <c r="L2050" s="84" t="s">
        <v>315</v>
      </c>
      <c r="M2050" s="77"/>
      <c r="N2050" s="77"/>
      <c r="O2050" s="77"/>
      <c r="P2050" s="77"/>
      <c r="Q2050" s="78"/>
      <c r="R2050" s="78"/>
      <c r="S2050" s="82"/>
      <c r="T2050" s="78"/>
      <c r="U2050" s="83"/>
    </row>
    <row r="2051" spans="1:21" ht="13.9" customHeight="1">
      <c r="A2051" s="76">
        <v>9277048</v>
      </c>
      <c r="B2051" s="77" t="s">
        <v>2983</v>
      </c>
      <c r="C2051" s="78"/>
      <c r="D2051" s="79"/>
      <c r="E2051" s="78"/>
      <c r="F2051" s="78"/>
      <c r="G2051" s="79"/>
      <c r="H2051" s="79"/>
      <c r="I2051" s="80"/>
      <c r="J2051" s="79"/>
      <c r="K2051" s="77"/>
      <c r="L2051" s="84" t="s">
        <v>135</v>
      </c>
      <c r="M2051" s="77"/>
      <c r="N2051" s="77"/>
      <c r="O2051" s="77"/>
      <c r="P2051" s="77"/>
      <c r="Q2051" s="78"/>
      <c r="R2051" s="78"/>
      <c r="S2051" s="82"/>
      <c r="T2051" s="78"/>
      <c r="U2051" s="83"/>
    </row>
    <row r="2052" spans="1:21" ht="13.9" customHeight="1">
      <c r="A2052" s="76">
        <v>9277056</v>
      </c>
      <c r="B2052" s="77" t="s">
        <v>2984</v>
      </c>
      <c r="C2052" s="78"/>
      <c r="D2052" s="79"/>
      <c r="E2052" s="78"/>
      <c r="F2052" s="78"/>
      <c r="G2052" s="79"/>
      <c r="H2052" s="79"/>
      <c r="I2052" s="80"/>
      <c r="J2052" s="79"/>
      <c r="K2052" s="77"/>
      <c r="L2052" s="81" t="s">
        <v>388</v>
      </c>
      <c r="M2052" s="77"/>
      <c r="N2052" s="77"/>
      <c r="O2052" s="77"/>
      <c r="P2052" s="77"/>
      <c r="Q2052" s="78"/>
      <c r="R2052" s="78"/>
      <c r="S2052" s="82"/>
      <c r="T2052" s="78"/>
      <c r="U2052" s="83"/>
    </row>
    <row r="2053" spans="1:21" ht="13.9" customHeight="1">
      <c r="A2053" s="76">
        <v>9277064</v>
      </c>
      <c r="B2053" s="77" t="s">
        <v>2985</v>
      </c>
      <c r="C2053" s="78"/>
      <c r="D2053" s="79"/>
      <c r="E2053" s="78"/>
      <c r="F2053" s="78"/>
      <c r="G2053" s="79"/>
      <c r="H2053" s="79"/>
      <c r="I2053" s="80"/>
      <c r="J2053" s="79"/>
      <c r="K2053" s="77"/>
      <c r="L2053" s="84" t="s">
        <v>283</v>
      </c>
      <c r="M2053" s="77"/>
      <c r="N2053" s="77"/>
      <c r="O2053" s="77"/>
      <c r="P2053" s="77"/>
      <c r="Q2053" s="78"/>
      <c r="R2053" s="78"/>
      <c r="S2053" s="82"/>
      <c r="T2053" s="78"/>
      <c r="U2053" s="83"/>
    </row>
    <row r="2054" spans="1:21" ht="13.9" customHeight="1">
      <c r="A2054" s="76">
        <v>9277072</v>
      </c>
      <c r="B2054" s="85" t="s">
        <v>2986</v>
      </c>
      <c r="C2054" s="78"/>
      <c r="D2054" s="79"/>
      <c r="E2054" s="78"/>
      <c r="F2054" s="78"/>
      <c r="G2054" s="86"/>
      <c r="H2054" s="79"/>
      <c r="I2054" s="79"/>
      <c r="J2054" s="78"/>
      <c r="K2054" s="77"/>
      <c r="L2054" s="84" t="s">
        <v>362</v>
      </c>
      <c r="M2054" s="77"/>
      <c r="N2054" s="77"/>
      <c r="O2054" s="87"/>
      <c r="P2054" s="78"/>
      <c r="Q2054" s="78"/>
      <c r="R2054" s="78"/>
      <c r="S2054" s="82"/>
      <c r="T2054" s="78"/>
      <c r="U2054" s="83"/>
    </row>
    <row r="2055" spans="1:21" ht="13.9" customHeight="1">
      <c r="A2055" s="76">
        <v>9277188</v>
      </c>
      <c r="B2055" s="77" t="s">
        <v>2987</v>
      </c>
      <c r="C2055" s="78"/>
      <c r="D2055" s="79"/>
      <c r="E2055" s="78"/>
      <c r="F2055" s="78"/>
      <c r="G2055" s="79"/>
      <c r="H2055" s="80"/>
      <c r="I2055" s="80"/>
      <c r="J2055" s="79"/>
      <c r="K2055" s="77"/>
      <c r="L2055" s="84" t="s">
        <v>362</v>
      </c>
      <c r="M2055" s="77"/>
      <c r="N2055" s="77"/>
      <c r="O2055" s="77"/>
      <c r="P2055" s="77"/>
      <c r="Q2055" s="78"/>
      <c r="R2055" s="78"/>
      <c r="S2055" s="82"/>
      <c r="T2055" s="78"/>
      <c r="U2055" s="83"/>
    </row>
    <row r="2056" spans="1:21" ht="13.9" customHeight="1">
      <c r="A2056" s="76">
        <v>9277196</v>
      </c>
      <c r="B2056" s="88" t="s">
        <v>2988</v>
      </c>
      <c r="C2056" s="78"/>
      <c r="D2056" s="79"/>
      <c r="E2056" s="78"/>
      <c r="F2056" s="78"/>
      <c r="G2056" s="86"/>
      <c r="H2056" s="79"/>
      <c r="I2056" s="79"/>
      <c r="J2056" s="78"/>
      <c r="K2056" s="77"/>
      <c r="L2056" s="84" t="s">
        <v>296</v>
      </c>
      <c r="M2056" s="77"/>
      <c r="N2056" s="77"/>
      <c r="O2056" s="87"/>
      <c r="P2056" s="78"/>
      <c r="Q2056" s="78"/>
      <c r="R2056" s="78"/>
      <c r="S2056" s="82"/>
      <c r="T2056" s="78"/>
      <c r="U2056" s="83"/>
    </row>
    <row r="2057" spans="1:21" ht="13.9" customHeight="1">
      <c r="A2057" s="76">
        <v>9277234</v>
      </c>
      <c r="B2057" s="77" t="s">
        <v>2989</v>
      </c>
      <c r="C2057" s="78"/>
      <c r="D2057" s="79"/>
      <c r="E2057" s="78"/>
      <c r="F2057" s="78"/>
      <c r="G2057" s="79"/>
      <c r="H2057" s="79"/>
      <c r="I2057" s="80"/>
      <c r="J2057" s="79"/>
      <c r="K2057" s="77"/>
      <c r="L2057" s="84" t="s">
        <v>390</v>
      </c>
      <c r="M2057" s="77"/>
      <c r="N2057" s="77"/>
      <c r="O2057" s="77"/>
      <c r="P2057" s="77"/>
      <c r="Q2057" s="78"/>
      <c r="R2057" s="78"/>
      <c r="S2057" s="82"/>
      <c r="T2057" s="78"/>
      <c r="U2057" s="83"/>
    </row>
    <row r="2058" spans="1:21" ht="13.9" customHeight="1">
      <c r="A2058" s="76">
        <v>9277269</v>
      </c>
      <c r="B2058" s="77" t="s">
        <v>2990</v>
      </c>
      <c r="C2058" s="78"/>
      <c r="D2058" s="79"/>
      <c r="E2058" s="78"/>
      <c r="F2058" s="78"/>
      <c r="G2058" s="79"/>
      <c r="H2058" s="79"/>
      <c r="I2058" s="80"/>
      <c r="J2058" s="79"/>
      <c r="K2058" s="77"/>
      <c r="L2058" s="81" t="s">
        <v>283</v>
      </c>
      <c r="M2058" s="77"/>
      <c r="N2058" s="77"/>
      <c r="O2058" s="77"/>
      <c r="P2058" s="77"/>
      <c r="Q2058" s="78"/>
      <c r="R2058" s="78"/>
      <c r="S2058" s="82"/>
      <c r="T2058" s="78"/>
      <c r="U2058" s="83"/>
    </row>
    <row r="2059" spans="1:21" ht="15.75" customHeight="1">
      <c r="A2059" s="76">
        <v>9277277</v>
      </c>
      <c r="B2059" s="77" t="s">
        <v>2991</v>
      </c>
      <c r="C2059" s="78"/>
      <c r="D2059" s="79"/>
      <c r="E2059" s="78"/>
      <c r="F2059" s="78"/>
      <c r="G2059" s="79"/>
      <c r="H2059" s="79"/>
      <c r="I2059" s="80"/>
      <c r="J2059" s="79"/>
      <c r="K2059" s="77"/>
      <c r="L2059" s="81" t="s">
        <v>311</v>
      </c>
      <c r="M2059" s="77"/>
      <c r="N2059" s="77"/>
      <c r="O2059" s="77"/>
      <c r="P2059" s="77"/>
      <c r="Q2059" s="78"/>
      <c r="R2059" s="78"/>
      <c r="S2059" s="82"/>
      <c r="T2059" s="78"/>
      <c r="U2059" s="83"/>
    </row>
    <row r="2060" spans="1:21" ht="15.75" customHeight="1">
      <c r="A2060" s="76">
        <v>9277285</v>
      </c>
      <c r="B2060" s="77" t="s">
        <v>2992</v>
      </c>
      <c r="C2060" s="78"/>
      <c r="D2060" s="79"/>
      <c r="E2060" s="78"/>
      <c r="F2060" s="78"/>
      <c r="G2060" s="79"/>
      <c r="H2060" s="79"/>
      <c r="I2060" s="80"/>
      <c r="J2060" s="79"/>
      <c r="K2060" s="77"/>
      <c r="L2060" s="84" t="s">
        <v>287</v>
      </c>
      <c r="M2060" s="77"/>
      <c r="N2060" s="77"/>
      <c r="O2060" s="77"/>
      <c r="P2060" s="77"/>
      <c r="Q2060" s="78"/>
      <c r="R2060" s="78"/>
      <c r="S2060" s="82"/>
      <c r="T2060" s="78"/>
      <c r="U2060" s="83"/>
    </row>
    <row r="2061" spans="1:21" ht="15.75" customHeight="1">
      <c r="A2061" s="76">
        <v>9277331</v>
      </c>
      <c r="B2061" s="77" t="s">
        <v>2993</v>
      </c>
      <c r="C2061" s="78"/>
      <c r="D2061" s="79"/>
      <c r="E2061" s="78"/>
      <c r="F2061" s="78"/>
      <c r="G2061" s="79"/>
      <c r="H2061" s="79"/>
      <c r="I2061" s="80"/>
      <c r="J2061" s="79"/>
      <c r="K2061" s="77"/>
      <c r="L2061" s="84" t="s">
        <v>378</v>
      </c>
      <c r="M2061" s="77"/>
      <c r="N2061" s="77"/>
      <c r="O2061" s="77"/>
      <c r="P2061" s="77"/>
      <c r="Q2061" s="78"/>
      <c r="R2061" s="78"/>
      <c r="S2061" s="82"/>
      <c r="T2061" s="78"/>
      <c r="U2061" s="83"/>
    </row>
    <row r="2062" spans="1:21" ht="15.75" customHeight="1">
      <c r="A2062" s="76">
        <v>9277358</v>
      </c>
      <c r="B2062" s="77" t="s">
        <v>2994</v>
      </c>
      <c r="C2062" s="78"/>
      <c r="D2062" s="79"/>
      <c r="E2062" s="78"/>
      <c r="F2062" s="78"/>
      <c r="G2062" s="79"/>
      <c r="H2062" s="79"/>
      <c r="I2062" s="80"/>
      <c r="J2062" s="79"/>
      <c r="K2062" s="77"/>
      <c r="L2062" s="84" t="s">
        <v>415</v>
      </c>
      <c r="M2062" s="77"/>
      <c r="N2062" s="77"/>
      <c r="O2062" s="77"/>
      <c r="P2062" s="77"/>
      <c r="Q2062" s="78"/>
      <c r="R2062" s="78"/>
      <c r="S2062" s="82"/>
      <c r="T2062" s="78"/>
      <c r="U2062" s="83"/>
    </row>
    <row r="2063" spans="1:21" ht="15.75" customHeight="1">
      <c r="A2063" s="76">
        <v>9277366</v>
      </c>
      <c r="B2063" s="77" t="s">
        <v>2995</v>
      </c>
      <c r="C2063" s="78"/>
      <c r="D2063" s="79"/>
      <c r="E2063" s="78"/>
      <c r="F2063" s="78"/>
      <c r="G2063" s="79"/>
      <c r="H2063" s="79"/>
      <c r="I2063" s="80"/>
      <c r="J2063" s="79"/>
      <c r="K2063" s="77"/>
      <c r="L2063" s="84" t="s">
        <v>405</v>
      </c>
      <c r="M2063" s="77"/>
      <c r="N2063" s="77"/>
      <c r="O2063" s="77"/>
      <c r="P2063" s="77"/>
      <c r="Q2063" s="78"/>
      <c r="R2063" s="78"/>
      <c r="S2063" s="82"/>
      <c r="T2063" s="78"/>
      <c r="U2063" s="83"/>
    </row>
    <row r="2064" spans="1:21" ht="15.75" customHeight="1">
      <c r="A2064" s="76">
        <v>9277374</v>
      </c>
      <c r="B2064" s="77" t="s">
        <v>2996</v>
      </c>
      <c r="C2064" s="78"/>
      <c r="D2064" s="79"/>
      <c r="E2064" s="78"/>
      <c r="F2064" s="78"/>
      <c r="G2064" s="79"/>
      <c r="H2064" s="79"/>
      <c r="I2064" s="80"/>
      <c r="J2064" s="79"/>
      <c r="K2064" s="77"/>
      <c r="L2064" s="81" t="s">
        <v>270</v>
      </c>
      <c r="M2064" s="77"/>
      <c r="N2064" s="77"/>
      <c r="O2064" s="77"/>
      <c r="P2064" s="77"/>
      <c r="Q2064" s="78"/>
      <c r="R2064" s="78"/>
      <c r="S2064" s="82"/>
      <c r="T2064" s="78"/>
      <c r="U2064" s="83"/>
    </row>
    <row r="2065" spans="1:21" ht="15.75" customHeight="1">
      <c r="A2065" s="76">
        <v>9277382</v>
      </c>
      <c r="B2065" s="77" t="s">
        <v>2997</v>
      </c>
      <c r="C2065" s="78"/>
      <c r="D2065" s="79"/>
      <c r="E2065" s="78"/>
      <c r="F2065" s="78"/>
      <c r="G2065" s="79"/>
      <c r="H2065" s="79"/>
      <c r="I2065" s="80"/>
      <c r="J2065" s="79"/>
      <c r="K2065" s="77"/>
      <c r="L2065" s="81" t="s">
        <v>9238</v>
      </c>
      <c r="M2065" s="77"/>
      <c r="N2065" s="77"/>
      <c r="O2065" s="77"/>
      <c r="P2065" s="77"/>
      <c r="Q2065" s="78"/>
      <c r="R2065" s="78"/>
      <c r="S2065" s="82"/>
      <c r="T2065" s="78"/>
      <c r="U2065" s="83"/>
    </row>
    <row r="2066" spans="1:21" ht="15.75" customHeight="1">
      <c r="A2066" s="76">
        <v>9277412</v>
      </c>
      <c r="B2066" s="77" t="s">
        <v>2998</v>
      </c>
      <c r="C2066" s="78"/>
      <c r="D2066" s="79"/>
      <c r="E2066" s="78"/>
      <c r="F2066" s="78"/>
      <c r="G2066" s="79"/>
      <c r="H2066" s="79"/>
      <c r="I2066" s="80"/>
      <c r="J2066" s="79"/>
      <c r="K2066" s="77"/>
      <c r="L2066" s="81" t="s">
        <v>307</v>
      </c>
      <c r="M2066" s="77"/>
      <c r="N2066" s="77"/>
      <c r="O2066" s="77"/>
      <c r="P2066" s="77"/>
      <c r="Q2066" s="78"/>
      <c r="R2066" s="78"/>
      <c r="S2066" s="82"/>
      <c r="T2066" s="78"/>
      <c r="U2066" s="83"/>
    </row>
    <row r="2067" spans="1:21" ht="15.75" customHeight="1">
      <c r="A2067" s="76">
        <v>9277447</v>
      </c>
      <c r="B2067" s="77" t="s">
        <v>2999</v>
      </c>
      <c r="C2067" s="78"/>
      <c r="D2067" s="79"/>
      <c r="E2067" s="78"/>
      <c r="F2067" s="78"/>
      <c r="G2067" s="79"/>
      <c r="H2067" s="79"/>
      <c r="I2067" s="80"/>
      <c r="J2067" s="79"/>
      <c r="K2067" s="77"/>
      <c r="L2067" s="84" t="s">
        <v>278</v>
      </c>
      <c r="M2067" s="77"/>
      <c r="N2067" s="77"/>
      <c r="O2067" s="77"/>
      <c r="P2067" s="77"/>
      <c r="Q2067" s="78"/>
      <c r="R2067" s="78"/>
      <c r="S2067" s="82"/>
      <c r="T2067" s="78"/>
      <c r="U2067" s="83"/>
    </row>
    <row r="2068" spans="1:21" ht="17.25" customHeight="1">
      <c r="A2068" s="76">
        <v>9277455</v>
      </c>
      <c r="B2068" s="77" t="s">
        <v>3000</v>
      </c>
      <c r="C2068" s="78"/>
      <c r="D2068" s="79"/>
      <c r="E2068" s="78"/>
      <c r="F2068" s="78"/>
      <c r="G2068" s="79"/>
      <c r="H2068" s="79"/>
      <c r="I2068" s="80"/>
      <c r="J2068" s="79"/>
      <c r="K2068" s="77"/>
      <c r="L2068" s="84" t="s">
        <v>9293</v>
      </c>
      <c r="M2068" s="77"/>
      <c r="N2068" s="77"/>
      <c r="O2068" s="77"/>
      <c r="P2068" s="77"/>
      <c r="Q2068" s="78"/>
      <c r="R2068" s="78"/>
      <c r="S2068" s="82"/>
      <c r="T2068" s="78"/>
      <c r="U2068" s="83"/>
    </row>
    <row r="2069" spans="1:21" ht="13.9" customHeight="1">
      <c r="A2069" s="76">
        <v>9277463</v>
      </c>
      <c r="B2069" s="77" t="s">
        <v>3001</v>
      </c>
      <c r="C2069" s="78"/>
      <c r="D2069" s="79"/>
      <c r="E2069" s="78"/>
      <c r="F2069" s="78"/>
      <c r="G2069" s="79"/>
      <c r="H2069" s="79"/>
      <c r="I2069" s="80"/>
      <c r="J2069" s="79"/>
      <c r="K2069" s="77"/>
      <c r="L2069" s="81" t="s">
        <v>9294</v>
      </c>
      <c r="M2069" s="77"/>
      <c r="N2069" s="77"/>
      <c r="O2069" s="77"/>
      <c r="P2069" s="77"/>
      <c r="Q2069" s="78"/>
      <c r="R2069" s="78"/>
      <c r="S2069" s="82"/>
      <c r="T2069" s="78"/>
      <c r="U2069" s="83"/>
    </row>
    <row r="2070" spans="1:21" ht="13.9" customHeight="1">
      <c r="A2070" s="76">
        <v>9277471</v>
      </c>
      <c r="B2070" s="77" t="s">
        <v>3002</v>
      </c>
      <c r="C2070" s="78"/>
      <c r="D2070" s="79"/>
      <c r="E2070" s="78"/>
      <c r="F2070" s="78"/>
      <c r="G2070" s="79"/>
      <c r="H2070" s="79"/>
      <c r="I2070" s="80"/>
      <c r="J2070" s="79"/>
      <c r="K2070" s="77"/>
      <c r="L2070" s="84" t="s">
        <v>119</v>
      </c>
      <c r="M2070" s="77"/>
      <c r="N2070" s="77"/>
      <c r="O2070" s="77"/>
      <c r="P2070" s="77"/>
      <c r="Q2070" s="78"/>
      <c r="R2070" s="78"/>
      <c r="S2070" s="82"/>
      <c r="T2070" s="78"/>
      <c r="U2070" s="83"/>
    </row>
    <row r="2071" spans="1:21" ht="13.9" customHeight="1">
      <c r="A2071" s="76">
        <v>9277498</v>
      </c>
      <c r="B2071" s="85" t="s">
        <v>3003</v>
      </c>
      <c r="C2071" s="78"/>
      <c r="D2071" s="79"/>
      <c r="E2071" s="78"/>
      <c r="F2071" s="78"/>
      <c r="G2071" s="86"/>
      <c r="H2071" s="79"/>
      <c r="I2071" s="79"/>
      <c r="J2071" s="78"/>
      <c r="K2071" s="77"/>
      <c r="L2071" s="84" t="s">
        <v>9328</v>
      </c>
      <c r="M2071" s="77"/>
      <c r="N2071" s="77"/>
      <c r="O2071" s="87"/>
      <c r="P2071" s="78"/>
      <c r="Q2071" s="78"/>
      <c r="R2071" s="78"/>
      <c r="S2071" s="82"/>
      <c r="T2071" s="78"/>
      <c r="U2071" s="83"/>
    </row>
    <row r="2072" spans="1:21" ht="13.9" customHeight="1">
      <c r="A2072" s="76">
        <v>9277501</v>
      </c>
      <c r="B2072" s="77" t="s">
        <v>3004</v>
      </c>
      <c r="C2072" s="78"/>
      <c r="D2072" s="79"/>
      <c r="E2072" s="78"/>
      <c r="F2072" s="78"/>
      <c r="G2072" s="79"/>
      <c r="H2072" s="79"/>
      <c r="I2072" s="80"/>
      <c r="J2072" s="79"/>
      <c r="K2072" s="77"/>
      <c r="L2072" s="84" t="s">
        <v>214</v>
      </c>
      <c r="M2072" s="77"/>
      <c r="N2072" s="77"/>
      <c r="O2072" s="77"/>
      <c r="P2072" s="77"/>
      <c r="Q2072" s="78"/>
      <c r="R2072" s="78"/>
      <c r="S2072" s="82"/>
      <c r="T2072" s="78"/>
      <c r="U2072" s="83"/>
    </row>
    <row r="2073" spans="1:21" ht="13.9" customHeight="1">
      <c r="A2073" s="76">
        <v>9277536</v>
      </c>
      <c r="B2073" s="85" t="s">
        <v>3005</v>
      </c>
      <c r="C2073" s="78"/>
      <c r="D2073" s="79"/>
      <c r="E2073" s="78"/>
      <c r="F2073" s="78"/>
      <c r="G2073" s="86"/>
      <c r="H2073" s="79"/>
      <c r="I2073" s="79"/>
      <c r="J2073" s="78"/>
      <c r="K2073" s="77"/>
      <c r="L2073" s="84" t="s">
        <v>296</v>
      </c>
      <c r="M2073" s="77"/>
      <c r="N2073" s="77"/>
      <c r="O2073" s="87"/>
      <c r="P2073" s="78"/>
      <c r="Q2073" s="78"/>
      <c r="R2073" s="78"/>
      <c r="S2073" s="82"/>
      <c r="T2073" s="78"/>
      <c r="U2073" s="83"/>
    </row>
    <row r="2074" spans="1:21" ht="13.9" customHeight="1">
      <c r="A2074" s="76">
        <v>9277552</v>
      </c>
      <c r="B2074" s="85" t="s">
        <v>3006</v>
      </c>
      <c r="C2074" s="78"/>
      <c r="D2074" s="79"/>
      <c r="E2074" s="78"/>
      <c r="F2074" s="78"/>
      <c r="G2074" s="86"/>
      <c r="H2074" s="79"/>
      <c r="I2074" s="79"/>
      <c r="J2074" s="78"/>
      <c r="K2074" s="77"/>
      <c r="L2074" s="84" t="s">
        <v>280</v>
      </c>
      <c r="M2074" s="77"/>
      <c r="N2074" s="77"/>
      <c r="O2074" s="87"/>
      <c r="P2074" s="78"/>
      <c r="Q2074" s="78"/>
      <c r="R2074" s="78"/>
      <c r="S2074" s="82"/>
      <c r="T2074" s="78"/>
      <c r="U2074" s="83"/>
    </row>
    <row r="2075" spans="1:21" ht="13.9" customHeight="1">
      <c r="A2075" s="76">
        <v>9277579</v>
      </c>
      <c r="B2075" s="85" t="s">
        <v>3007</v>
      </c>
      <c r="C2075" s="78"/>
      <c r="D2075" s="79"/>
      <c r="E2075" s="78"/>
      <c r="F2075" s="78"/>
      <c r="G2075" s="86"/>
      <c r="H2075" s="79"/>
      <c r="I2075" s="79"/>
      <c r="J2075" s="78"/>
      <c r="K2075" s="77"/>
      <c r="L2075" s="84" t="s">
        <v>270</v>
      </c>
      <c r="M2075" s="77"/>
      <c r="N2075" s="77"/>
      <c r="O2075" s="87"/>
      <c r="P2075" s="78"/>
      <c r="Q2075" s="78"/>
      <c r="R2075" s="78"/>
      <c r="S2075" s="82"/>
      <c r="T2075" s="78"/>
      <c r="U2075" s="83"/>
    </row>
    <row r="2076" spans="1:21" ht="13.9" customHeight="1">
      <c r="A2076" s="76">
        <v>9277587</v>
      </c>
      <c r="B2076" s="77" t="s">
        <v>3008</v>
      </c>
      <c r="C2076" s="78"/>
      <c r="D2076" s="79"/>
      <c r="E2076" s="78"/>
      <c r="F2076" s="78"/>
      <c r="G2076" s="79"/>
      <c r="H2076" s="79"/>
      <c r="I2076" s="80"/>
      <c r="J2076" s="79"/>
      <c r="K2076" s="77"/>
      <c r="L2076" s="81" t="s">
        <v>285</v>
      </c>
      <c r="M2076" s="77"/>
      <c r="N2076" s="77"/>
      <c r="O2076" s="77"/>
      <c r="P2076" s="77"/>
      <c r="Q2076" s="78"/>
      <c r="R2076" s="78"/>
      <c r="S2076" s="82"/>
      <c r="T2076" s="78"/>
      <c r="U2076" s="83"/>
    </row>
    <row r="2077" spans="1:21" ht="13.9" customHeight="1">
      <c r="A2077" s="76">
        <v>9277595</v>
      </c>
      <c r="B2077" s="77" t="s">
        <v>3009</v>
      </c>
      <c r="C2077" s="78"/>
      <c r="D2077" s="79"/>
      <c r="E2077" s="78"/>
      <c r="F2077" s="78"/>
      <c r="G2077" s="79"/>
      <c r="H2077" s="79"/>
      <c r="I2077" s="80"/>
      <c r="J2077" s="79"/>
      <c r="K2077" s="77"/>
      <c r="L2077" s="81" t="s">
        <v>285</v>
      </c>
      <c r="M2077" s="77"/>
      <c r="N2077" s="77"/>
      <c r="O2077" s="77"/>
      <c r="P2077" s="77"/>
      <c r="Q2077" s="78"/>
      <c r="R2077" s="78"/>
      <c r="S2077" s="82"/>
      <c r="T2077" s="78"/>
      <c r="U2077" s="83"/>
    </row>
    <row r="2078" spans="1:21" ht="13.9" customHeight="1">
      <c r="A2078" s="76">
        <v>9277617</v>
      </c>
      <c r="B2078" s="77" t="s">
        <v>3010</v>
      </c>
      <c r="C2078" s="78"/>
      <c r="D2078" s="79"/>
      <c r="E2078" s="78"/>
      <c r="F2078" s="78"/>
      <c r="G2078" s="79"/>
      <c r="H2078" s="79"/>
      <c r="I2078" s="80"/>
      <c r="J2078" s="79"/>
      <c r="K2078" s="77"/>
      <c r="L2078" s="81" t="s">
        <v>313</v>
      </c>
      <c r="M2078" s="77"/>
      <c r="N2078" s="77"/>
      <c r="O2078" s="77"/>
      <c r="P2078" s="77"/>
      <c r="Q2078" s="78"/>
      <c r="R2078" s="78"/>
      <c r="S2078" s="82"/>
      <c r="T2078" s="78"/>
      <c r="U2078" s="83"/>
    </row>
    <row r="2079" spans="1:21" ht="13.9" customHeight="1">
      <c r="A2079" s="76">
        <v>9277625</v>
      </c>
      <c r="B2079" s="77" t="s">
        <v>3011</v>
      </c>
      <c r="C2079" s="78"/>
      <c r="D2079" s="79"/>
      <c r="E2079" s="78"/>
      <c r="F2079" s="78"/>
      <c r="G2079" s="79"/>
      <c r="H2079" s="79"/>
      <c r="I2079" s="80"/>
      <c r="J2079" s="79"/>
      <c r="K2079" s="77"/>
      <c r="L2079" s="84" t="s">
        <v>207</v>
      </c>
      <c r="M2079" s="77"/>
      <c r="N2079" s="77"/>
      <c r="O2079" s="77"/>
      <c r="P2079" s="77"/>
      <c r="Q2079" s="78"/>
      <c r="R2079" s="78"/>
      <c r="S2079" s="82"/>
      <c r="T2079" s="78"/>
      <c r="U2079" s="83"/>
    </row>
    <row r="2080" spans="1:21" ht="13.9" customHeight="1">
      <c r="A2080" s="76">
        <v>9277641</v>
      </c>
      <c r="B2080" s="77" t="s">
        <v>3012</v>
      </c>
      <c r="C2080" s="78"/>
      <c r="D2080" s="79"/>
      <c r="E2080" s="78"/>
      <c r="F2080" s="78"/>
      <c r="G2080" s="79"/>
      <c r="H2080" s="79"/>
      <c r="I2080" s="80"/>
      <c r="J2080" s="79"/>
      <c r="K2080" s="77"/>
      <c r="L2080" s="81" t="s">
        <v>296</v>
      </c>
      <c r="M2080" s="77"/>
      <c r="N2080" s="77"/>
      <c r="O2080" s="77"/>
      <c r="P2080" s="77"/>
      <c r="Q2080" s="78"/>
      <c r="R2080" s="78"/>
      <c r="S2080" s="82"/>
      <c r="T2080" s="78"/>
      <c r="U2080" s="83"/>
    </row>
    <row r="2081" spans="1:21" ht="13.9" customHeight="1">
      <c r="A2081" s="76">
        <v>9277668</v>
      </c>
      <c r="B2081" s="77" t="s">
        <v>3013</v>
      </c>
      <c r="C2081" s="78"/>
      <c r="D2081" s="79"/>
      <c r="E2081" s="78"/>
      <c r="F2081" s="78"/>
      <c r="G2081" s="79"/>
      <c r="H2081" s="79"/>
      <c r="I2081" s="80"/>
      <c r="J2081" s="79"/>
      <c r="K2081" s="77"/>
      <c r="L2081" s="84" t="s">
        <v>403</v>
      </c>
      <c r="M2081" s="77"/>
      <c r="N2081" s="77"/>
      <c r="O2081" s="77"/>
      <c r="P2081" s="77"/>
      <c r="Q2081" s="78"/>
      <c r="R2081" s="78"/>
      <c r="S2081" s="82"/>
      <c r="T2081" s="78"/>
      <c r="U2081" s="83"/>
    </row>
    <row r="2082" spans="1:21" ht="13.9" customHeight="1">
      <c r="A2082" s="76">
        <v>9277676</v>
      </c>
      <c r="B2082" s="77" t="s">
        <v>3014</v>
      </c>
      <c r="C2082" s="78"/>
      <c r="D2082" s="79"/>
      <c r="E2082" s="78"/>
      <c r="F2082" s="78"/>
      <c r="G2082" s="79"/>
      <c r="H2082" s="79"/>
      <c r="I2082" s="80"/>
      <c r="J2082" s="79"/>
      <c r="K2082" s="77"/>
      <c r="L2082" s="84" t="s">
        <v>332</v>
      </c>
      <c r="M2082" s="77"/>
      <c r="N2082" s="77"/>
      <c r="O2082" s="77"/>
      <c r="P2082" s="77"/>
      <c r="Q2082" s="78"/>
      <c r="R2082" s="78"/>
      <c r="S2082" s="82"/>
      <c r="T2082" s="78"/>
      <c r="U2082" s="83"/>
    </row>
    <row r="2083" spans="1:21" ht="13.9" customHeight="1">
      <c r="A2083" s="76">
        <v>9277714</v>
      </c>
      <c r="B2083" s="85" t="s">
        <v>3015</v>
      </c>
      <c r="C2083" s="78"/>
      <c r="D2083" s="79"/>
      <c r="E2083" s="78"/>
      <c r="F2083" s="78"/>
      <c r="G2083" s="86"/>
      <c r="H2083" s="79"/>
      <c r="I2083" s="79"/>
      <c r="J2083" s="78"/>
      <c r="K2083" s="77"/>
      <c r="L2083" s="84" t="s">
        <v>315</v>
      </c>
      <c r="M2083" s="77"/>
      <c r="N2083" s="77"/>
      <c r="O2083" s="87"/>
      <c r="P2083" s="78"/>
      <c r="Q2083" s="78"/>
      <c r="R2083" s="78"/>
      <c r="S2083" s="82"/>
      <c r="T2083" s="78"/>
      <c r="U2083" s="83"/>
    </row>
    <row r="2084" spans="1:21" ht="13.9" customHeight="1">
      <c r="A2084" s="76">
        <v>9277749</v>
      </c>
      <c r="B2084" s="77" t="s">
        <v>3016</v>
      </c>
      <c r="C2084" s="78"/>
      <c r="D2084" s="79"/>
      <c r="E2084" s="78"/>
      <c r="F2084" s="78"/>
      <c r="G2084" s="79"/>
      <c r="H2084" s="79"/>
      <c r="I2084" s="80"/>
      <c r="J2084" s="79"/>
      <c r="K2084" s="77"/>
      <c r="L2084" s="84" t="s">
        <v>319</v>
      </c>
      <c r="M2084" s="77"/>
      <c r="N2084" s="77"/>
      <c r="O2084" s="77"/>
      <c r="P2084" s="77"/>
      <c r="Q2084" s="78"/>
      <c r="R2084" s="78"/>
      <c r="S2084" s="82"/>
      <c r="T2084" s="78"/>
      <c r="U2084" s="83"/>
    </row>
    <row r="2085" spans="1:21" ht="13.9" customHeight="1">
      <c r="A2085" s="76">
        <v>9277757</v>
      </c>
      <c r="B2085" s="77" t="s">
        <v>3017</v>
      </c>
      <c r="C2085" s="78"/>
      <c r="D2085" s="79"/>
      <c r="E2085" s="78"/>
      <c r="F2085" s="78"/>
      <c r="G2085" s="79"/>
      <c r="H2085" s="79"/>
      <c r="I2085" s="80"/>
      <c r="J2085" s="79"/>
      <c r="K2085" s="77"/>
      <c r="L2085" s="81" t="s">
        <v>350</v>
      </c>
      <c r="M2085" s="77"/>
      <c r="N2085" s="77"/>
      <c r="O2085" s="77"/>
      <c r="P2085" s="77"/>
      <c r="Q2085" s="78"/>
      <c r="R2085" s="78"/>
      <c r="S2085" s="82"/>
      <c r="T2085" s="78"/>
      <c r="U2085" s="83"/>
    </row>
    <row r="2086" spans="1:21" ht="13.9" customHeight="1">
      <c r="A2086" s="76">
        <v>9277773</v>
      </c>
      <c r="B2086" s="77" t="s">
        <v>3018</v>
      </c>
      <c r="C2086" s="78"/>
      <c r="D2086" s="79"/>
      <c r="E2086" s="78"/>
      <c r="F2086" s="78"/>
      <c r="G2086" s="79"/>
      <c r="H2086" s="79"/>
      <c r="I2086" s="80"/>
      <c r="J2086" s="79"/>
      <c r="K2086" s="77"/>
      <c r="L2086" s="81" t="s">
        <v>307</v>
      </c>
      <c r="M2086" s="77"/>
      <c r="N2086" s="77"/>
      <c r="O2086" s="77"/>
      <c r="P2086" s="77"/>
      <c r="Q2086" s="78"/>
      <c r="R2086" s="78"/>
      <c r="S2086" s="82"/>
      <c r="T2086" s="78"/>
      <c r="U2086" s="83"/>
    </row>
    <row r="2087" spans="1:21" ht="13.9" customHeight="1">
      <c r="A2087" s="76">
        <v>9277838</v>
      </c>
      <c r="B2087" s="77" t="s">
        <v>3019</v>
      </c>
      <c r="C2087" s="78"/>
      <c r="D2087" s="79"/>
      <c r="E2087" s="78"/>
      <c r="F2087" s="78"/>
      <c r="G2087" s="79"/>
      <c r="H2087" s="79"/>
      <c r="I2087" s="80"/>
      <c r="J2087" s="79"/>
      <c r="K2087" s="77"/>
      <c r="L2087" s="81" t="s">
        <v>315</v>
      </c>
      <c r="M2087" s="77"/>
      <c r="N2087" s="77"/>
      <c r="O2087" s="77"/>
      <c r="P2087" s="77"/>
      <c r="Q2087" s="78"/>
      <c r="R2087" s="78"/>
      <c r="S2087" s="82"/>
      <c r="T2087" s="78"/>
      <c r="U2087" s="83"/>
    </row>
    <row r="2088" spans="1:21" ht="13.9" customHeight="1">
      <c r="A2088" s="76">
        <v>9277846</v>
      </c>
      <c r="B2088" s="77" t="s">
        <v>3020</v>
      </c>
      <c r="C2088" s="78"/>
      <c r="D2088" s="79"/>
      <c r="E2088" s="78"/>
      <c r="F2088" s="78"/>
      <c r="G2088" s="79"/>
      <c r="H2088" s="79"/>
      <c r="I2088" s="80"/>
      <c r="J2088" s="79"/>
      <c r="K2088" s="77"/>
      <c r="L2088" s="84" t="s">
        <v>366</v>
      </c>
      <c r="M2088" s="77"/>
      <c r="N2088" s="77"/>
      <c r="O2088" s="77"/>
      <c r="P2088" s="77"/>
      <c r="Q2088" s="78"/>
      <c r="R2088" s="78"/>
      <c r="S2088" s="82"/>
      <c r="T2088" s="78"/>
      <c r="U2088" s="83"/>
    </row>
    <row r="2089" spans="1:21" ht="13.9" customHeight="1">
      <c r="A2089" s="76">
        <v>9277854</v>
      </c>
      <c r="B2089" s="77" t="s">
        <v>3021</v>
      </c>
      <c r="C2089" s="78"/>
      <c r="D2089" s="79"/>
      <c r="E2089" s="78"/>
      <c r="F2089" s="78"/>
      <c r="G2089" s="79"/>
      <c r="H2089" s="79"/>
      <c r="I2089" s="80"/>
      <c r="J2089" s="79"/>
      <c r="K2089" s="77"/>
      <c r="L2089" s="84" t="s">
        <v>33</v>
      </c>
      <c r="M2089" s="77"/>
      <c r="N2089" s="77"/>
      <c r="O2089" s="77"/>
      <c r="P2089" s="77"/>
      <c r="Q2089" s="78"/>
      <c r="R2089" s="78"/>
      <c r="S2089" s="82"/>
      <c r="T2089" s="78"/>
      <c r="U2089" s="83"/>
    </row>
    <row r="2090" spans="1:21" ht="13.9" customHeight="1">
      <c r="A2090" s="76">
        <v>9277889</v>
      </c>
      <c r="B2090" s="77" t="s">
        <v>3022</v>
      </c>
      <c r="C2090" s="78"/>
      <c r="D2090" s="79"/>
      <c r="E2090" s="78"/>
      <c r="F2090" s="78"/>
      <c r="G2090" s="79"/>
      <c r="H2090" s="79"/>
      <c r="I2090" s="80"/>
      <c r="J2090" s="79"/>
      <c r="K2090" s="77"/>
      <c r="L2090" s="81" t="s">
        <v>283</v>
      </c>
      <c r="M2090" s="77"/>
      <c r="N2090" s="77"/>
      <c r="O2090" s="77"/>
      <c r="P2090" s="77"/>
      <c r="Q2090" s="78"/>
      <c r="R2090" s="78"/>
      <c r="S2090" s="82"/>
      <c r="T2090" s="78"/>
      <c r="U2090" s="83"/>
    </row>
    <row r="2091" spans="1:21" ht="13.9" customHeight="1">
      <c r="A2091" s="76">
        <v>9277935</v>
      </c>
      <c r="B2091" s="77" t="s">
        <v>3023</v>
      </c>
      <c r="C2091" s="78"/>
      <c r="D2091" s="79"/>
      <c r="E2091" s="78"/>
      <c r="F2091" s="78"/>
      <c r="G2091" s="79"/>
      <c r="H2091" s="79"/>
      <c r="I2091" s="80"/>
      <c r="J2091" s="79"/>
      <c r="K2091" s="77"/>
      <c r="L2091" s="84" t="s">
        <v>311</v>
      </c>
      <c r="M2091" s="77"/>
      <c r="N2091" s="77"/>
      <c r="O2091" s="77"/>
      <c r="P2091" s="77"/>
      <c r="Q2091" s="78"/>
      <c r="R2091" s="78"/>
      <c r="S2091" s="82"/>
      <c r="T2091" s="78"/>
      <c r="U2091" s="83"/>
    </row>
    <row r="2092" spans="1:21" ht="13.9" customHeight="1">
      <c r="A2092" s="76">
        <v>9277943</v>
      </c>
      <c r="B2092" s="77" t="s">
        <v>3024</v>
      </c>
      <c r="C2092" s="78"/>
      <c r="D2092" s="79"/>
      <c r="E2092" s="78"/>
      <c r="F2092" s="78"/>
      <c r="G2092" s="79"/>
      <c r="H2092" s="79"/>
      <c r="I2092" s="80"/>
      <c r="J2092" s="79"/>
      <c r="K2092" s="77"/>
      <c r="L2092" s="84" t="s">
        <v>355</v>
      </c>
      <c r="M2092" s="77"/>
      <c r="N2092" s="77"/>
      <c r="O2092" s="77"/>
      <c r="P2092" s="77"/>
      <c r="Q2092" s="78"/>
      <c r="R2092" s="78"/>
      <c r="S2092" s="82"/>
      <c r="T2092" s="78"/>
      <c r="U2092" s="83"/>
    </row>
    <row r="2093" spans="1:21" ht="13.9" customHeight="1">
      <c r="A2093" s="76">
        <v>9277951</v>
      </c>
      <c r="B2093" s="77" t="s">
        <v>3025</v>
      </c>
      <c r="C2093" s="78"/>
      <c r="D2093" s="79"/>
      <c r="E2093" s="78"/>
      <c r="F2093" s="78"/>
      <c r="G2093" s="79"/>
      <c r="H2093" s="79"/>
      <c r="I2093" s="80"/>
      <c r="J2093" s="79"/>
      <c r="K2093" s="77"/>
      <c r="L2093" s="81" t="s">
        <v>355</v>
      </c>
      <c r="M2093" s="77"/>
      <c r="N2093" s="77"/>
      <c r="O2093" s="77"/>
      <c r="P2093" s="77"/>
      <c r="Q2093" s="78"/>
      <c r="R2093" s="78"/>
      <c r="S2093" s="82"/>
      <c r="T2093" s="78"/>
      <c r="U2093" s="83"/>
    </row>
    <row r="2094" spans="1:21" ht="13.9" customHeight="1">
      <c r="A2094" s="76">
        <v>9277986</v>
      </c>
      <c r="B2094" s="77" t="s">
        <v>3026</v>
      </c>
      <c r="C2094" s="78"/>
      <c r="D2094" s="79"/>
      <c r="E2094" s="78"/>
      <c r="F2094" s="78"/>
      <c r="G2094" s="79"/>
      <c r="H2094" s="79"/>
      <c r="I2094" s="80"/>
      <c r="J2094" s="79"/>
      <c r="K2094" s="77"/>
      <c r="L2094" s="84" t="s">
        <v>309</v>
      </c>
      <c r="M2094" s="77"/>
      <c r="N2094" s="77"/>
      <c r="O2094" s="77"/>
      <c r="P2094" s="77"/>
      <c r="Q2094" s="78"/>
      <c r="R2094" s="78"/>
      <c r="S2094" s="82"/>
      <c r="T2094" s="78"/>
      <c r="U2094" s="83"/>
    </row>
    <row r="2095" spans="1:21" ht="13.9" customHeight="1">
      <c r="A2095" s="76">
        <v>9278028</v>
      </c>
      <c r="B2095" s="77" t="s">
        <v>3027</v>
      </c>
      <c r="C2095" s="78"/>
      <c r="D2095" s="79"/>
      <c r="E2095" s="78"/>
      <c r="F2095" s="78"/>
      <c r="G2095" s="79"/>
      <c r="H2095" s="79"/>
      <c r="I2095" s="80"/>
      <c r="J2095" s="79"/>
      <c r="K2095" s="77"/>
      <c r="L2095" s="84" t="s">
        <v>9309</v>
      </c>
      <c r="M2095" s="77"/>
      <c r="N2095" s="77"/>
      <c r="O2095" s="77"/>
      <c r="P2095" s="77"/>
      <c r="Q2095" s="78"/>
      <c r="R2095" s="78"/>
      <c r="S2095" s="82"/>
      <c r="T2095" s="78"/>
      <c r="U2095" s="83"/>
    </row>
    <row r="2096" spans="1:21" ht="13.9" customHeight="1">
      <c r="A2096" s="76">
        <v>9278044</v>
      </c>
      <c r="B2096" s="77" t="s">
        <v>3028</v>
      </c>
      <c r="C2096" s="78"/>
      <c r="D2096" s="79"/>
      <c r="E2096" s="78"/>
      <c r="F2096" s="78"/>
      <c r="G2096" s="79"/>
      <c r="H2096" s="79"/>
      <c r="I2096" s="80"/>
      <c r="J2096" s="79"/>
      <c r="K2096" s="77"/>
      <c r="L2096" s="81" t="s">
        <v>339</v>
      </c>
      <c r="M2096" s="77"/>
      <c r="N2096" s="77"/>
      <c r="O2096" s="77"/>
      <c r="P2096" s="77"/>
      <c r="Q2096" s="78"/>
      <c r="R2096" s="78"/>
      <c r="S2096" s="82"/>
      <c r="T2096" s="78"/>
      <c r="U2096" s="83"/>
    </row>
    <row r="2097" spans="1:21" ht="13.9" customHeight="1">
      <c r="A2097" s="76">
        <v>9278079</v>
      </c>
      <c r="B2097" s="77" t="s">
        <v>3029</v>
      </c>
      <c r="C2097" s="78"/>
      <c r="D2097" s="79"/>
      <c r="E2097" s="78"/>
      <c r="F2097" s="78"/>
      <c r="G2097" s="79"/>
      <c r="H2097" s="79"/>
      <c r="I2097" s="80"/>
      <c r="J2097" s="79"/>
      <c r="K2097" s="77"/>
      <c r="L2097" s="81" t="s">
        <v>9245</v>
      </c>
      <c r="M2097" s="77"/>
      <c r="N2097" s="77"/>
      <c r="O2097" s="77"/>
      <c r="P2097" s="77"/>
      <c r="Q2097" s="78"/>
      <c r="R2097" s="78"/>
      <c r="S2097" s="82"/>
      <c r="T2097" s="78"/>
      <c r="U2097" s="83"/>
    </row>
    <row r="2098" spans="1:21" ht="13.9" customHeight="1">
      <c r="A2098" s="76">
        <v>9278087</v>
      </c>
      <c r="B2098" s="77" t="s">
        <v>3030</v>
      </c>
      <c r="C2098" s="78"/>
      <c r="D2098" s="79"/>
      <c r="E2098" s="78"/>
      <c r="F2098" s="78"/>
      <c r="G2098" s="79"/>
      <c r="H2098" s="79"/>
      <c r="I2098" s="80"/>
      <c r="J2098" s="79"/>
      <c r="K2098" s="77"/>
      <c r="L2098" s="81" t="s">
        <v>107</v>
      </c>
      <c r="M2098" s="77"/>
      <c r="N2098" s="77"/>
      <c r="O2098" s="77"/>
      <c r="P2098" s="77"/>
      <c r="Q2098" s="78"/>
      <c r="R2098" s="78"/>
      <c r="S2098" s="82"/>
      <c r="T2098" s="78"/>
      <c r="U2098" s="83"/>
    </row>
    <row r="2099" spans="1:21" ht="13.9" customHeight="1">
      <c r="A2099" s="76">
        <v>9278109</v>
      </c>
      <c r="B2099" s="77" t="s">
        <v>3031</v>
      </c>
      <c r="C2099" s="78"/>
      <c r="D2099" s="79"/>
      <c r="E2099" s="78"/>
      <c r="F2099" s="78"/>
      <c r="G2099" s="79"/>
      <c r="H2099" s="79"/>
      <c r="I2099" s="80"/>
      <c r="J2099" s="79"/>
      <c r="K2099" s="77"/>
      <c r="L2099" s="84" t="s">
        <v>9360</v>
      </c>
      <c r="M2099" s="77"/>
      <c r="N2099" s="77"/>
      <c r="O2099" s="77"/>
      <c r="P2099" s="77"/>
      <c r="Q2099" s="78"/>
      <c r="R2099" s="78"/>
      <c r="S2099" s="82"/>
      <c r="T2099" s="78"/>
      <c r="U2099" s="83"/>
    </row>
    <row r="2100" spans="1:21" ht="13.9" customHeight="1">
      <c r="A2100" s="76">
        <v>9278117</v>
      </c>
      <c r="B2100" s="77" t="s">
        <v>3032</v>
      </c>
      <c r="C2100" s="78"/>
      <c r="D2100" s="79"/>
      <c r="E2100" s="78"/>
      <c r="F2100" s="78"/>
      <c r="G2100" s="79"/>
      <c r="H2100" s="79"/>
      <c r="I2100" s="80"/>
      <c r="J2100" s="79"/>
      <c r="K2100" s="77"/>
      <c r="L2100" s="84" t="s">
        <v>362</v>
      </c>
      <c r="M2100" s="77"/>
      <c r="N2100" s="77"/>
      <c r="O2100" s="77"/>
      <c r="P2100" s="77"/>
      <c r="Q2100" s="78"/>
      <c r="R2100" s="78"/>
      <c r="S2100" s="82"/>
      <c r="T2100" s="78"/>
      <c r="U2100" s="83"/>
    </row>
    <row r="2101" spans="1:21" ht="13.9" customHeight="1">
      <c r="A2101" s="76">
        <v>9278125</v>
      </c>
      <c r="B2101" s="77" t="s">
        <v>3033</v>
      </c>
      <c r="C2101" s="78"/>
      <c r="D2101" s="79"/>
      <c r="E2101" s="78"/>
      <c r="F2101" s="78"/>
      <c r="G2101" s="79"/>
      <c r="H2101" s="79"/>
      <c r="I2101" s="80"/>
      <c r="J2101" s="79"/>
      <c r="K2101" s="77"/>
      <c r="L2101" s="81" t="s">
        <v>9309</v>
      </c>
      <c r="M2101" s="77"/>
      <c r="N2101" s="77"/>
      <c r="O2101" s="77"/>
      <c r="P2101" s="77"/>
      <c r="Q2101" s="78"/>
      <c r="R2101" s="78"/>
      <c r="S2101" s="82"/>
      <c r="T2101" s="78"/>
      <c r="U2101" s="83"/>
    </row>
    <row r="2102" spans="1:21" ht="13.9" customHeight="1">
      <c r="A2102" s="76">
        <v>9278192</v>
      </c>
      <c r="B2102" s="77" t="s">
        <v>3034</v>
      </c>
      <c r="C2102" s="78"/>
      <c r="D2102" s="79"/>
      <c r="E2102" s="78"/>
      <c r="F2102" s="78"/>
      <c r="G2102" s="79"/>
      <c r="H2102" s="79"/>
      <c r="I2102" s="80"/>
      <c r="J2102" s="79"/>
      <c r="K2102" s="77"/>
      <c r="L2102" s="84" t="s">
        <v>348</v>
      </c>
      <c r="M2102" s="77"/>
      <c r="N2102" s="77"/>
      <c r="O2102" s="77"/>
      <c r="P2102" s="77"/>
      <c r="Q2102" s="78"/>
      <c r="R2102" s="78"/>
      <c r="S2102" s="82"/>
      <c r="T2102" s="78"/>
      <c r="U2102" s="83"/>
    </row>
    <row r="2103" spans="1:21" ht="13.9" customHeight="1">
      <c r="A2103" s="76">
        <v>9278206</v>
      </c>
      <c r="B2103" s="77" t="s">
        <v>3035</v>
      </c>
      <c r="C2103" s="78"/>
      <c r="D2103" s="79"/>
      <c r="E2103" s="78"/>
      <c r="F2103" s="78"/>
      <c r="G2103" s="79"/>
      <c r="H2103" s="79"/>
      <c r="I2103" s="80"/>
      <c r="J2103" s="79"/>
      <c r="K2103" s="77"/>
      <c r="L2103" s="84" t="s">
        <v>9359</v>
      </c>
      <c r="M2103" s="77"/>
      <c r="N2103" s="77"/>
      <c r="O2103" s="77"/>
      <c r="P2103" s="77"/>
      <c r="Q2103" s="78"/>
      <c r="R2103" s="78"/>
      <c r="S2103" s="82"/>
      <c r="T2103" s="78"/>
      <c r="U2103" s="83"/>
    </row>
    <row r="2104" spans="1:21" ht="13.9" customHeight="1">
      <c r="A2104" s="76">
        <v>9278214</v>
      </c>
      <c r="B2104" s="77" t="s">
        <v>3036</v>
      </c>
      <c r="C2104" s="78"/>
      <c r="D2104" s="79"/>
      <c r="E2104" s="78"/>
      <c r="F2104" s="78"/>
      <c r="G2104" s="79"/>
      <c r="H2104" s="79"/>
      <c r="I2104" s="80"/>
      <c r="J2104" s="79"/>
      <c r="K2104" s="77"/>
      <c r="L2104" s="84" t="s">
        <v>301</v>
      </c>
      <c r="M2104" s="77"/>
      <c r="N2104" s="77"/>
      <c r="O2104" s="77"/>
      <c r="P2104" s="77"/>
      <c r="Q2104" s="78"/>
      <c r="R2104" s="78"/>
      <c r="S2104" s="82"/>
      <c r="T2104" s="78"/>
      <c r="U2104" s="83"/>
    </row>
    <row r="2105" spans="1:21" ht="13.9" customHeight="1">
      <c r="A2105" s="76">
        <v>9278222</v>
      </c>
      <c r="B2105" s="77" t="s">
        <v>3037</v>
      </c>
      <c r="C2105" s="78"/>
      <c r="D2105" s="79"/>
      <c r="E2105" s="78"/>
      <c r="F2105" s="78"/>
      <c r="G2105" s="79"/>
      <c r="H2105" s="79"/>
      <c r="I2105" s="80"/>
      <c r="J2105" s="79"/>
      <c r="K2105" s="77"/>
      <c r="L2105" s="84" t="s">
        <v>311</v>
      </c>
      <c r="M2105" s="77"/>
      <c r="N2105" s="77"/>
      <c r="O2105" s="77"/>
      <c r="P2105" s="77"/>
      <c r="Q2105" s="78"/>
      <c r="R2105" s="78"/>
      <c r="S2105" s="82"/>
      <c r="T2105" s="78"/>
      <c r="U2105" s="83"/>
    </row>
    <row r="2106" spans="1:21" ht="13.9" customHeight="1">
      <c r="A2106" s="76">
        <v>9278249</v>
      </c>
      <c r="B2106" s="85" t="s">
        <v>3038</v>
      </c>
      <c r="C2106" s="78"/>
      <c r="D2106" s="79"/>
      <c r="E2106" s="78"/>
      <c r="F2106" s="78"/>
      <c r="G2106" s="86"/>
      <c r="H2106" s="79"/>
      <c r="I2106" s="79"/>
      <c r="J2106" s="78"/>
      <c r="K2106" s="77"/>
      <c r="L2106" s="84" t="s">
        <v>311</v>
      </c>
      <c r="M2106" s="77"/>
      <c r="N2106" s="77"/>
      <c r="O2106" s="87"/>
      <c r="P2106" s="78"/>
      <c r="Q2106" s="78"/>
      <c r="R2106" s="78"/>
      <c r="S2106" s="82"/>
      <c r="T2106" s="78"/>
      <c r="U2106" s="83"/>
    </row>
    <row r="2107" spans="1:21" ht="13.9" customHeight="1">
      <c r="A2107" s="76">
        <v>9278257</v>
      </c>
      <c r="B2107" s="77" t="s">
        <v>3039</v>
      </c>
      <c r="C2107" s="78"/>
      <c r="D2107" s="79"/>
      <c r="E2107" s="78"/>
      <c r="F2107" s="78"/>
      <c r="G2107" s="79"/>
      <c r="H2107" s="79"/>
      <c r="I2107" s="80"/>
      <c r="J2107" s="79"/>
      <c r="K2107" s="77"/>
      <c r="L2107" s="84" t="s">
        <v>358</v>
      </c>
      <c r="M2107" s="77"/>
      <c r="N2107" s="77"/>
      <c r="O2107" s="77"/>
      <c r="P2107" s="77"/>
      <c r="Q2107" s="78"/>
      <c r="R2107" s="78"/>
      <c r="S2107" s="82"/>
      <c r="T2107" s="78"/>
      <c r="U2107" s="83"/>
    </row>
    <row r="2108" spans="1:21" ht="13.9" customHeight="1">
      <c r="A2108" s="76">
        <v>9278273</v>
      </c>
      <c r="B2108" s="77" t="s">
        <v>3040</v>
      </c>
      <c r="C2108" s="78"/>
      <c r="D2108" s="79"/>
      <c r="E2108" s="78"/>
      <c r="F2108" s="78"/>
      <c r="G2108" s="79"/>
      <c r="H2108" s="79"/>
      <c r="I2108" s="80"/>
      <c r="J2108" s="79"/>
      <c r="K2108" s="77"/>
      <c r="L2108" s="84" t="s">
        <v>311</v>
      </c>
      <c r="M2108" s="77"/>
      <c r="N2108" s="77"/>
      <c r="O2108" s="77"/>
      <c r="P2108" s="77"/>
      <c r="Q2108" s="78"/>
      <c r="R2108" s="78"/>
      <c r="S2108" s="82"/>
      <c r="T2108" s="78"/>
      <c r="U2108" s="83"/>
    </row>
    <row r="2109" spans="1:21" ht="13.9" customHeight="1">
      <c r="A2109" s="76">
        <v>9278281</v>
      </c>
      <c r="B2109" s="77" t="s">
        <v>3041</v>
      </c>
      <c r="C2109" s="78"/>
      <c r="D2109" s="79"/>
      <c r="E2109" s="78"/>
      <c r="F2109" s="78"/>
      <c r="G2109" s="79"/>
      <c r="H2109" s="79"/>
      <c r="I2109" s="80"/>
      <c r="J2109" s="79"/>
      <c r="K2109" s="77"/>
      <c r="L2109" s="84" t="s">
        <v>9274</v>
      </c>
      <c r="M2109" s="77"/>
      <c r="N2109" s="77"/>
      <c r="O2109" s="77"/>
      <c r="P2109" s="77"/>
      <c r="Q2109" s="78"/>
      <c r="R2109" s="78"/>
      <c r="S2109" s="82"/>
      <c r="T2109" s="78"/>
      <c r="U2109" s="83"/>
    </row>
    <row r="2110" spans="1:21" ht="13.9" customHeight="1">
      <c r="A2110" s="76">
        <v>9278354</v>
      </c>
      <c r="B2110" s="77" t="s">
        <v>3042</v>
      </c>
      <c r="C2110" s="78"/>
      <c r="D2110" s="79"/>
      <c r="E2110" s="78"/>
      <c r="F2110" s="78"/>
      <c r="G2110" s="79"/>
      <c r="H2110" s="79"/>
      <c r="I2110" s="80"/>
      <c r="J2110" s="79"/>
      <c r="K2110" s="77"/>
      <c r="L2110" s="84" t="s">
        <v>315</v>
      </c>
      <c r="M2110" s="77"/>
      <c r="N2110" s="77"/>
      <c r="O2110" s="77"/>
      <c r="P2110" s="77"/>
      <c r="Q2110" s="78"/>
      <c r="R2110" s="78"/>
      <c r="S2110" s="82"/>
      <c r="T2110" s="78"/>
      <c r="U2110" s="83"/>
    </row>
    <row r="2111" spans="1:21" ht="13.9" customHeight="1">
      <c r="A2111" s="76">
        <v>9278362</v>
      </c>
      <c r="B2111" s="77" t="s">
        <v>3043</v>
      </c>
      <c r="C2111" s="78"/>
      <c r="D2111" s="79"/>
      <c r="E2111" s="78"/>
      <c r="F2111" s="78"/>
      <c r="G2111" s="79"/>
      <c r="H2111" s="79"/>
      <c r="I2111" s="80"/>
      <c r="J2111" s="79"/>
      <c r="K2111" s="77"/>
      <c r="L2111" s="84" t="s">
        <v>362</v>
      </c>
      <c r="M2111" s="77"/>
      <c r="N2111" s="77"/>
      <c r="O2111" s="77"/>
      <c r="P2111" s="77"/>
      <c r="Q2111" s="78"/>
      <c r="R2111" s="78"/>
      <c r="S2111" s="82"/>
      <c r="T2111" s="78"/>
      <c r="U2111" s="83"/>
    </row>
    <row r="2112" spans="1:21" ht="13.9" customHeight="1">
      <c r="A2112" s="76">
        <v>9278389</v>
      </c>
      <c r="B2112" s="77" t="s">
        <v>3044</v>
      </c>
      <c r="C2112" s="78"/>
      <c r="D2112" s="79"/>
      <c r="E2112" s="78"/>
      <c r="F2112" s="78"/>
      <c r="G2112" s="79"/>
      <c r="H2112" s="79"/>
      <c r="I2112" s="80"/>
      <c r="J2112" s="79"/>
      <c r="K2112" s="77"/>
      <c r="L2112" s="84" t="s">
        <v>315</v>
      </c>
      <c r="M2112" s="77"/>
      <c r="N2112" s="77"/>
      <c r="O2112" s="77"/>
      <c r="P2112" s="77"/>
      <c r="Q2112" s="78"/>
      <c r="R2112" s="78"/>
      <c r="S2112" s="82"/>
      <c r="T2112" s="78"/>
      <c r="U2112" s="83"/>
    </row>
    <row r="2113" spans="1:21" ht="13.9" customHeight="1">
      <c r="A2113" s="76">
        <v>9278397</v>
      </c>
      <c r="B2113" s="77" t="s">
        <v>3045</v>
      </c>
      <c r="C2113" s="78"/>
      <c r="D2113" s="79"/>
      <c r="E2113" s="78"/>
      <c r="F2113" s="78"/>
      <c r="G2113" s="79"/>
      <c r="H2113" s="79"/>
      <c r="I2113" s="80"/>
      <c r="J2113" s="79"/>
      <c r="K2113" s="77"/>
      <c r="L2113" s="84" t="s">
        <v>355</v>
      </c>
      <c r="M2113" s="77"/>
      <c r="N2113" s="77"/>
      <c r="O2113" s="77"/>
      <c r="P2113" s="77"/>
      <c r="Q2113" s="78"/>
      <c r="R2113" s="78"/>
      <c r="S2113" s="82"/>
      <c r="T2113" s="78"/>
      <c r="U2113" s="83"/>
    </row>
    <row r="2114" spans="1:21" ht="13.9" customHeight="1">
      <c r="A2114" s="76">
        <v>9278419</v>
      </c>
      <c r="B2114" s="77" t="s">
        <v>3046</v>
      </c>
      <c r="C2114" s="78"/>
      <c r="D2114" s="79"/>
      <c r="E2114" s="78"/>
      <c r="F2114" s="78"/>
      <c r="G2114" s="79"/>
      <c r="H2114" s="79"/>
      <c r="I2114" s="80"/>
      <c r="J2114" s="79"/>
      <c r="K2114" s="77"/>
      <c r="L2114" s="84" t="s">
        <v>311</v>
      </c>
      <c r="M2114" s="77"/>
      <c r="N2114" s="77"/>
      <c r="O2114" s="77"/>
      <c r="P2114" s="77"/>
      <c r="Q2114" s="78"/>
      <c r="R2114" s="78"/>
      <c r="S2114" s="82"/>
      <c r="T2114" s="78"/>
      <c r="U2114" s="83"/>
    </row>
    <row r="2115" spans="1:21" ht="13.9" customHeight="1">
      <c r="A2115" s="76">
        <v>9278427</v>
      </c>
      <c r="B2115" s="77" t="s">
        <v>3047</v>
      </c>
      <c r="C2115" s="78"/>
      <c r="D2115" s="79"/>
      <c r="E2115" s="78"/>
      <c r="F2115" s="78"/>
      <c r="G2115" s="79"/>
      <c r="H2115" s="79"/>
      <c r="I2115" s="80"/>
      <c r="J2115" s="79"/>
      <c r="K2115" s="77"/>
      <c r="L2115" s="84" t="s">
        <v>315</v>
      </c>
      <c r="M2115" s="77"/>
      <c r="N2115" s="77"/>
      <c r="O2115" s="77"/>
      <c r="P2115" s="77"/>
      <c r="Q2115" s="78"/>
      <c r="R2115" s="78"/>
      <c r="S2115" s="82"/>
      <c r="T2115" s="78"/>
      <c r="U2115" s="83"/>
    </row>
    <row r="2116" spans="1:21" ht="13.9" customHeight="1">
      <c r="A2116" s="76">
        <v>9278443</v>
      </c>
      <c r="B2116" s="77" t="s">
        <v>3048</v>
      </c>
      <c r="C2116" s="78"/>
      <c r="D2116" s="79"/>
      <c r="E2116" s="78"/>
      <c r="F2116" s="78"/>
      <c r="G2116" s="79"/>
      <c r="H2116" s="79"/>
      <c r="I2116" s="80"/>
      <c r="J2116" s="79"/>
      <c r="K2116" s="77"/>
      <c r="L2116" s="84" t="s">
        <v>270</v>
      </c>
      <c r="M2116" s="77"/>
      <c r="N2116" s="77"/>
      <c r="O2116" s="77"/>
      <c r="P2116" s="77"/>
      <c r="Q2116" s="78"/>
      <c r="R2116" s="78"/>
      <c r="S2116" s="82"/>
      <c r="T2116" s="78"/>
      <c r="U2116" s="83"/>
    </row>
    <row r="2117" spans="1:21" ht="13.9" customHeight="1">
      <c r="A2117" s="76">
        <v>9278451</v>
      </c>
      <c r="B2117" s="77" t="s">
        <v>3049</v>
      </c>
      <c r="C2117" s="78"/>
      <c r="D2117" s="79"/>
      <c r="E2117" s="78"/>
      <c r="F2117" s="78"/>
      <c r="G2117" s="79"/>
      <c r="H2117" s="79"/>
      <c r="I2117" s="80"/>
      <c r="J2117" s="79"/>
      <c r="K2117" s="77"/>
      <c r="L2117" s="81" t="s">
        <v>270</v>
      </c>
      <c r="M2117" s="77"/>
      <c r="N2117" s="77"/>
      <c r="O2117" s="77"/>
      <c r="P2117" s="77"/>
      <c r="Q2117" s="78"/>
      <c r="R2117" s="78"/>
      <c r="S2117" s="82"/>
      <c r="T2117" s="78"/>
      <c r="U2117" s="83"/>
    </row>
    <row r="2118" spans="1:21" ht="13.9" customHeight="1">
      <c r="A2118" s="76">
        <v>9278478</v>
      </c>
      <c r="B2118" s="77" t="s">
        <v>3050</v>
      </c>
      <c r="C2118" s="78"/>
      <c r="D2118" s="79"/>
      <c r="E2118" s="78"/>
      <c r="F2118" s="78"/>
      <c r="G2118" s="79"/>
      <c r="H2118" s="79"/>
      <c r="I2118" s="80"/>
      <c r="J2118" s="79"/>
      <c r="K2118" s="77"/>
      <c r="L2118" s="84" t="s">
        <v>270</v>
      </c>
      <c r="M2118" s="77"/>
      <c r="N2118" s="77"/>
      <c r="O2118" s="77"/>
      <c r="P2118" s="77"/>
      <c r="Q2118" s="78"/>
      <c r="R2118" s="78"/>
      <c r="S2118" s="82"/>
      <c r="T2118" s="78"/>
      <c r="U2118" s="83"/>
    </row>
    <row r="2119" spans="1:21" ht="13.9" customHeight="1">
      <c r="A2119" s="76">
        <v>9278486</v>
      </c>
      <c r="B2119" s="77" t="s">
        <v>3051</v>
      </c>
      <c r="C2119" s="78"/>
      <c r="D2119" s="79"/>
      <c r="E2119" s="78"/>
      <c r="F2119" s="78"/>
      <c r="G2119" s="79"/>
      <c r="H2119" s="79"/>
      <c r="I2119" s="80"/>
      <c r="J2119" s="79"/>
      <c r="K2119" s="77"/>
      <c r="L2119" s="84" t="s">
        <v>344</v>
      </c>
      <c r="M2119" s="77"/>
      <c r="N2119" s="77"/>
      <c r="O2119" s="77"/>
      <c r="P2119" s="77"/>
      <c r="Q2119" s="78"/>
      <c r="R2119" s="78"/>
      <c r="S2119" s="82"/>
      <c r="T2119" s="78"/>
      <c r="U2119" s="83"/>
    </row>
    <row r="2120" spans="1:21" ht="13.9" customHeight="1">
      <c r="A2120" s="76">
        <v>9278494</v>
      </c>
      <c r="B2120" s="77" t="s">
        <v>3052</v>
      </c>
      <c r="C2120" s="78"/>
      <c r="D2120" s="79"/>
      <c r="E2120" s="78"/>
      <c r="F2120" s="78"/>
      <c r="G2120" s="79"/>
      <c r="H2120" s="79"/>
      <c r="I2120" s="80"/>
      <c r="J2120" s="79"/>
      <c r="K2120" s="77"/>
      <c r="L2120" s="84" t="s">
        <v>100</v>
      </c>
      <c r="M2120" s="77"/>
      <c r="N2120" s="77"/>
      <c r="O2120" s="77"/>
      <c r="P2120" s="77"/>
      <c r="Q2120" s="78"/>
      <c r="R2120" s="78"/>
      <c r="S2120" s="82"/>
      <c r="T2120" s="78"/>
      <c r="U2120" s="83"/>
    </row>
    <row r="2121" spans="1:21" ht="13.9" customHeight="1">
      <c r="A2121" s="76">
        <v>9278508</v>
      </c>
      <c r="B2121" s="77" t="s">
        <v>3053</v>
      </c>
      <c r="C2121" s="78"/>
      <c r="D2121" s="79"/>
      <c r="E2121" s="78"/>
      <c r="F2121" s="78"/>
      <c r="G2121" s="79"/>
      <c r="H2121" s="79"/>
      <c r="I2121" s="80"/>
      <c r="J2121" s="79"/>
      <c r="K2121" s="77"/>
      <c r="L2121" s="84" t="s">
        <v>9274</v>
      </c>
      <c r="M2121" s="77"/>
      <c r="N2121" s="77"/>
      <c r="O2121" s="77"/>
      <c r="P2121" s="77"/>
      <c r="Q2121" s="78"/>
      <c r="R2121" s="78"/>
      <c r="S2121" s="82"/>
      <c r="T2121" s="78"/>
      <c r="U2121" s="83"/>
    </row>
    <row r="2122" spans="1:21" ht="13.9" customHeight="1">
      <c r="A2122" s="76">
        <v>9278516</v>
      </c>
      <c r="B2122" s="77" t="s">
        <v>3054</v>
      </c>
      <c r="C2122" s="78"/>
      <c r="D2122" s="79"/>
      <c r="E2122" s="78"/>
      <c r="F2122" s="78"/>
      <c r="G2122" s="79"/>
      <c r="H2122" s="79"/>
      <c r="I2122" s="80"/>
      <c r="J2122" s="79"/>
      <c r="K2122" s="77"/>
      <c r="L2122" s="84" t="s">
        <v>163</v>
      </c>
      <c r="M2122" s="77"/>
      <c r="N2122" s="77"/>
      <c r="O2122" s="77"/>
      <c r="P2122" s="77"/>
      <c r="Q2122" s="78"/>
      <c r="R2122" s="78"/>
      <c r="S2122" s="82"/>
      <c r="T2122" s="78"/>
      <c r="U2122" s="83"/>
    </row>
    <row r="2123" spans="1:21" ht="13.9" customHeight="1">
      <c r="A2123" s="76">
        <v>9278524</v>
      </c>
      <c r="B2123" s="77" t="s">
        <v>3055</v>
      </c>
      <c r="C2123" s="78"/>
      <c r="D2123" s="79"/>
      <c r="E2123" s="78"/>
      <c r="F2123" s="78"/>
      <c r="G2123" s="79"/>
      <c r="H2123" s="79"/>
      <c r="I2123" s="80"/>
      <c r="J2123" s="79"/>
      <c r="K2123" s="77"/>
      <c r="L2123" s="84" t="s">
        <v>231</v>
      </c>
      <c r="M2123" s="77"/>
      <c r="N2123" s="77"/>
      <c r="O2123" s="77"/>
      <c r="P2123" s="77"/>
      <c r="Q2123" s="78"/>
      <c r="R2123" s="78"/>
      <c r="S2123" s="82"/>
      <c r="T2123" s="78"/>
      <c r="U2123" s="83"/>
    </row>
    <row r="2124" spans="1:21" ht="13.9" customHeight="1">
      <c r="A2124" s="76">
        <v>9278567</v>
      </c>
      <c r="B2124" s="77" t="s">
        <v>3056</v>
      </c>
      <c r="C2124" s="78"/>
      <c r="D2124" s="79"/>
      <c r="E2124" s="78"/>
      <c r="F2124" s="78"/>
      <c r="G2124" s="79"/>
      <c r="H2124" s="79"/>
      <c r="I2124" s="80"/>
      <c r="J2124" s="79"/>
      <c r="K2124" s="77"/>
      <c r="L2124" s="84" t="s">
        <v>348</v>
      </c>
      <c r="M2124" s="77"/>
      <c r="N2124" s="77"/>
      <c r="O2124" s="77"/>
      <c r="P2124" s="77"/>
      <c r="Q2124" s="78"/>
      <c r="R2124" s="78"/>
      <c r="S2124" s="82"/>
      <c r="T2124" s="78"/>
      <c r="U2124" s="83"/>
    </row>
    <row r="2125" spans="1:21" ht="13.9" customHeight="1">
      <c r="A2125" s="76">
        <v>9278605</v>
      </c>
      <c r="B2125" s="77" t="s">
        <v>3057</v>
      </c>
      <c r="C2125" s="78"/>
      <c r="D2125" s="79"/>
      <c r="E2125" s="78"/>
      <c r="F2125" s="78"/>
      <c r="G2125" s="79"/>
      <c r="H2125" s="79"/>
      <c r="I2125" s="80"/>
      <c r="J2125" s="79"/>
      <c r="K2125" s="77"/>
      <c r="L2125" s="81" t="s">
        <v>120</v>
      </c>
      <c r="M2125" s="77"/>
      <c r="N2125" s="77"/>
      <c r="O2125" s="77"/>
      <c r="P2125" s="77"/>
      <c r="Q2125" s="78"/>
      <c r="R2125" s="78"/>
      <c r="S2125" s="82"/>
      <c r="T2125" s="78"/>
      <c r="U2125" s="83"/>
    </row>
    <row r="2126" spans="1:21" ht="13.9" customHeight="1">
      <c r="A2126" s="76">
        <v>9278621</v>
      </c>
      <c r="B2126" s="77" t="s">
        <v>3058</v>
      </c>
      <c r="C2126" s="78"/>
      <c r="D2126" s="79"/>
      <c r="E2126" s="78"/>
      <c r="F2126" s="78"/>
      <c r="G2126" s="79"/>
      <c r="H2126" s="79"/>
      <c r="I2126" s="80"/>
      <c r="J2126" s="79"/>
      <c r="K2126" s="77"/>
      <c r="L2126" s="84" t="s">
        <v>307</v>
      </c>
      <c r="M2126" s="77"/>
      <c r="N2126" s="77"/>
      <c r="O2126" s="77"/>
      <c r="P2126" s="77"/>
      <c r="Q2126" s="78"/>
      <c r="R2126" s="78"/>
      <c r="S2126" s="82"/>
      <c r="T2126" s="78"/>
      <c r="U2126" s="83"/>
    </row>
    <row r="2127" spans="1:21" ht="13.9" customHeight="1">
      <c r="A2127" s="76">
        <v>9278648</v>
      </c>
      <c r="B2127" s="77" t="s">
        <v>3059</v>
      </c>
      <c r="C2127" s="78"/>
      <c r="D2127" s="79"/>
      <c r="E2127" s="78"/>
      <c r="F2127" s="78"/>
      <c r="G2127" s="79"/>
      <c r="H2127" s="79"/>
      <c r="I2127" s="80"/>
      <c r="J2127" s="79"/>
      <c r="K2127" s="77"/>
      <c r="L2127" s="84" t="s">
        <v>311</v>
      </c>
      <c r="M2127" s="77"/>
      <c r="N2127" s="77"/>
      <c r="O2127" s="77"/>
      <c r="P2127" s="77"/>
      <c r="Q2127" s="78"/>
      <c r="R2127" s="78"/>
      <c r="S2127" s="82"/>
      <c r="T2127" s="78"/>
      <c r="U2127" s="83"/>
    </row>
    <row r="2128" spans="1:21" ht="13.9" customHeight="1">
      <c r="A2128" s="76">
        <v>9278656</v>
      </c>
      <c r="B2128" s="77" t="s">
        <v>3060</v>
      </c>
      <c r="C2128" s="78"/>
      <c r="D2128" s="79"/>
      <c r="E2128" s="78"/>
      <c r="F2128" s="78"/>
      <c r="G2128" s="79"/>
      <c r="H2128" s="79"/>
      <c r="I2128" s="80"/>
      <c r="J2128" s="79"/>
      <c r="K2128" s="77"/>
      <c r="L2128" s="84" t="s">
        <v>285</v>
      </c>
      <c r="M2128" s="77"/>
      <c r="N2128" s="77"/>
      <c r="O2128" s="77"/>
      <c r="P2128" s="77"/>
      <c r="Q2128" s="78"/>
      <c r="R2128" s="78"/>
      <c r="S2128" s="82"/>
      <c r="T2128" s="78"/>
      <c r="U2128" s="83"/>
    </row>
    <row r="2129" spans="1:21" ht="13.9" customHeight="1">
      <c r="A2129" s="76">
        <v>9278729</v>
      </c>
      <c r="B2129" s="77" t="s">
        <v>3061</v>
      </c>
      <c r="C2129" s="78"/>
      <c r="D2129" s="79"/>
      <c r="E2129" s="78"/>
      <c r="F2129" s="78"/>
      <c r="G2129" s="79"/>
      <c r="H2129" s="79"/>
      <c r="I2129" s="80"/>
      <c r="J2129" s="79"/>
      <c r="K2129" s="77"/>
      <c r="L2129" s="84" t="s">
        <v>390</v>
      </c>
      <c r="M2129" s="77"/>
      <c r="N2129" s="77"/>
      <c r="O2129" s="77"/>
      <c r="P2129" s="77"/>
      <c r="Q2129" s="78"/>
      <c r="R2129" s="78"/>
      <c r="S2129" s="82"/>
      <c r="T2129" s="78"/>
      <c r="U2129" s="83"/>
    </row>
    <row r="2130" spans="1:21" ht="13.9" customHeight="1">
      <c r="A2130" s="76">
        <v>9278737</v>
      </c>
      <c r="B2130" s="85" t="s">
        <v>3062</v>
      </c>
      <c r="C2130" s="78"/>
      <c r="D2130" s="79"/>
      <c r="E2130" s="78"/>
      <c r="F2130" s="78"/>
      <c r="G2130" s="86"/>
      <c r="H2130" s="79"/>
      <c r="I2130" s="79"/>
      <c r="J2130" s="78"/>
      <c r="K2130" s="77"/>
      <c r="L2130" s="84" t="s">
        <v>266</v>
      </c>
      <c r="M2130" s="77"/>
      <c r="N2130" s="77"/>
      <c r="O2130" s="87"/>
      <c r="P2130" s="78"/>
      <c r="Q2130" s="78"/>
      <c r="R2130" s="78"/>
      <c r="S2130" s="82"/>
      <c r="T2130" s="78"/>
      <c r="U2130" s="83"/>
    </row>
    <row r="2131" spans="1:21" ht="13.9" customHeight="1">
      <c r="A2131" s="76">
        <v>9278745</v>
      </c>
      <c r="B2131" s="85" t="s">
        <v>3063</v>
      </c>
      <c r="C2131" s="78"/>
      <c r="D2131" s="79"/>
      <c r="E2131" s="78"/>
      <c r="F2131" s="78"/>
      <c r="G2131" s="86"/>
      <c r="H2131" s="79"/>
      <c r="I2131" s="79"/>
      <c r="J2131" s="78"/>
      <c r="K2131" s="77"/>
      <c r="L2131" s="84" t="s">
        <v>339</v>
      </c>
      <c r="M2131" s="77"/>
      <c r="N2131" s="77"/>
      <c r="O2131" s="87"/>
      <c r="P2131" s="78"/>
      <c r="Q2131" s="78"/>
      <c r="R2131" s="78"/>
      <c r="S2131" s="82"/>
      <c r="T2131" s="78"/>
      <c r="U2131" s="83"/>
    </row>
    <row r="2132" spans="1:21" ht="13.9" customHeight="1">
      <c r="A2132" s="76">
        <v>9278761</v>
      </c>
      <c r="B2132" s="77" t="s">
        <v>3064</v>
      </c>
      <c r="C2132" s="78"/>
      <c r="D2132" s="79"/>
      <c r="E2132" s="78"/>
      <c r="F2132" s="78"/>
      <c r="G2132" s="79"/>
      <c r="H2132" s="79"/>
      <c r="I2132" s="80"/>
      <c r="J2132" s="79"/>
      <c r="K2132" s="77"/>
      <c r="L2132" s="84" t="s">
        <v>296</v>
      </c>
      <c r="M2132" s="77"/>
      <c r="N2132" s="77"/>
      <c r="O2132" s="77"/>
      <c r="P2132" s="77"/>
      <c r="Q2132" s="78"/>
      <c r="R2132" s="78"/>
      <c r="S2132" s="82"/>
      <c r="T2132" s="78"/>
      <c r="U2132" s="83"/>
    </row>
    <row r="2133" spans="1:21" ht="13.9" customHeight="1">
      <c r="A2133" s="76">
        <v>9278788</v>
      </c>
      <c r="B2133" s="77" t="s">
        <v>3065</v>
      </c>
      <c r="C2133" s="78"/>
      <c r="D2133" s="79"/>
      <c r="E2133" s="78"/>
      <c r="F2133" s="78"/>
      <c r="G2133" s="79"/>
      <c r="H2133" s="79"/>
      <c r="I2133" s="80"/>
      <c r="J2133" s="79"/>
      <c r="K2133" s="77"/>
      <c r="L2133" s="84" t="s">
        <v>330</v>
      </c>
      <c r="M2133" s="77"/>
      <c r="N2133" s="77"/>
      <c r="O2133" s="77"/>
      <c r="P2133" s="77"/>
      <c r="Q2133" s="78"/>
      <c r="R2133" s="78"/>
      <c r="S2133" s="82"/>
      <c r="T2133" s="78"/>
      <c r="U2133" s="83"/>
    </row>
    <row r="2134" spans="1:21" ht="13.9" customHeight="1">
      <c r="A2134" s="76">
        <v>9278818</v>
      </c>
      <c r="B2134" s="77" t="s">
        <v>3066</v>
      </c>
      <c r="C2134" s="78"/>
      <c r="D2134" s="79"/>
      <c r="E2134" s="78"/>
      <c r="F2134" s="78"/>
      <c r="G2134" s="79"/>
      <c r="H2134" s="79"/>
      <c r="I2134" s="80"/>
      <c r="J2134" s="79"/>
      <c r="K2134" s="77"/>
      <c r="L2134" s="84" t="s">
        <v>9309</v>
      </c>
      <c r="M2134" s="77"/>
      <c r="N2134" s="77"/>
      <c r="O2134" s="77"/>
      <c r="P2134" s="77"/>
      <c r="Q2134" s="78"/>
      <c r="R2134" s="78"/>
      <c r="S2134" s="82"/>
      <c r="T2134" s="78"/>
      <c r="U2134" s="83"/>
    </row>
    <row r="2135" spans="1:21" ht="13.9" customHeight="1">
      <c r="A2135" s="76">
        <v>9278834</v>
      </c>
      <c r="B2135" s="77" t="s">
        <v>3067</v>
      </c>
      <c r="C2135" s="78"/>
      <c r="D2135" s="79"/>
      <c r="E2135" s="78"/>
      <c r="F2135" s="78"/>
      <c r="G2135" s="79"/>
      <c r="H2135" s="79"/>
      <c r="I2135" s="80"/>
      <c r="J2135" s="79"/>
      <c r="K2135" s="77"/>
      <c r="L2135" s="84" t="s">
        <v>229</v>
      </c>
      <c r="M2135" s="77"/>
      <c r="N2135" s="77"/>
      <c r="O2135" s="77"/>
      <c r="P2135" s="77"/>
      <c r="Q2135" s="78"/>
      <c r="R2135" s="78"/>
      <c r="S2135" s="82"/>
      <c r="T2135" s="78"/>
      <c r="U2135" s="83"/>
    </row>
    <row r="2136" spans="1:21" ht="13.9" customHeight="1">
      <c r="A2136" s="76">
        <v>9278842</v>
      </c>
      <c r="B2136" s="77" t="s">
        <v>3068</v>
      </c>
      <c r="C2136" s="78"/>
      <c r="D2136" s="79"/>
      <c r="E2136" s="78"/>
      <c r="F2136" s="78"/>
      <c r="G2136" s="79"/>
      <c r="H2136" s="79"/>
      <c r="I2136" s="80"/>
      <c r="J2136" s="79"/>
      <c r="K2136" s="77"/>
      <c r="L2136" s="84" t="s">
        <v>9347</v>
      </c>
      <c r="M2136" s="77"/>
      <c r="N2136" s="77"/>
      <c r="O2136" s="77"/>
      <c r="P2136" s="77"/>
      <c r="Q2136" s="78"/>
      <c r="R2136" s="78"/>
      <c r="S2136" s="82"/>
      <c r="T2136" s="78"/>
      <c r="U2136" s="83"/>
    </row>
    <row r="2137" spans="1:21" ht="13.9" customHeight="1">
      <c r="A2137" s="76">
        <v>9278869</v>
      </c>
      <c r="B2137" s="77" t="s">
        <v>3069</v>
      </c>
      <c r="C2137" s="78"/>
      <c r="D2137" s="79"/>
      <c r="E2137" s="78"/>
      <c r="F2137" s="78"/>
      <c r="G2137" s="79"/>
      <c r="H2137" s="79"/>
      <c r="I2137" s="80"/>
      <c r="J2137" s="79"/>
      <c r="K2137" s="77"/>
      <c r="L2137" s="84" t="s">
        <v>315</v>
      </c>
      <c r="M2137" s="77"/>
      <c r="N2137" s="77"/>
      <c r="O2137" s="77"/>
      <c r="P2137" s="77"/>
      <c r="Q2137" s="78"/>
      <c r="R2137" s="78"/>
      <c r="S2137" s="82"/>
      <c r="T2137" s="78"/>
      <c r="U2137" s="83"/>
    </row>
    <row r="2138" spans="1:21" ht="13.9" customHeight="1">
      <c r="A2138" s="76">
        <v>9278877</v>
      </c>
      <c r="B2138" s="77" t="s">
        <v>3070</v>
      </c>
      <c r="C2138" s="78"/>
      <c r="D2138" s="79"/>
      <c r="E2138" s="78"/>
      <c r="F2138" s="78"/>
      <c r="G2138" s="79"/>
      <c r="H2138" s="79"/>
      <c r="I2138" s="80"/>
      <c r="J2138" s="79"/>
      <c r="K2138" s="77"/>
      <c r="L2138" s="84" t="s">
        <v>315</v>
      </c>
      <c r="M2138" s="77"/>
      <c r="N2138" s="77"/>
      <c r="O2138" s="77"/>
      <c r="P2138" s="77"/>
      <c r="Q2138" s="78"/>
      <c r="R2138" s="78"/>
      <c r="S2138" s="82"/>
      <c r="T2138" s="78"/>
      <c r="U2138" s="83"/>
    </row>
    <row r="2139" spans="1:21" ht="13.9" customHeight="1">
      <c r="A2139" s="76">
        <v>9278915</v>
      </c>
      <c r="B2139" s="77" t="s">
        <v>3071</v>
      </c>
      <c r="C2139" s="78"/>
      <c r="D2139" s="79"/>
      <c r="E2139" s="78"/>
      <c r="F2139" s="78"/>
      <c r="G2139" s="79"/>
      <c r="H2139" s="79"/>
      <c r="I2139" s="80"/>
      <c r="J2139" s="79"/>
      <c r="K2139" s="77"/>
      <c r="L2139" s="84" t="s">
        <v>315</v>
      </c>
      <c r="M2139" s="77"/>
      <c r="N2139" s="77"/>
      <c r="O2139" s="77"/>
      <c r="P2139" s="77"/>
      <c r="Q2139" s="78"/>
      <c r="R2139" s="78"/>
      <c r="S2139" s="82"/>
      <c r="T2139" s="78"/>
      <c r="U2139" s="83"/>
    </row>
    <row r="2140" spans="1:21" ht="13.9" customHeight="1">
      <c r="A2140" s="76">
        <v>9278974</v>
      </c>
      <c r="B2140" s="77" t="s">
        <v>3072</v>
      </c>
      <c r="C2140" s="78"/>
      <c r="D2140" s="79"/>
      <c r="E2140" s="78"/>
      <c r="F2140" s="78"/>
      <c r="G2140" s="79"/>
      <c r="H2140" s="79"/>
      <c r="I2140" s="80"/>
      <c r="J2140" s="79"/>
      <c r="K2140" s="77"/>
      <c r="L2140" s="84" t="s">
        <v>362</v>
      </c>
      <c r="M2140" s="77"/>
      <c r="N2140" s="77"/>
      <c r="O2140" s="77"/>
      <c r="P2140" s="77"/>
      <c r="Q2140" s="78"/>
      <c r="R2140" s="78"/>
      <c r="S2140" s="82"/>
      <c r="T2140" s="78"/>
      <c r="U2140" s="83"/>
    </row>
    <row r="2141" spans="1:21" ht="13.9" customHeight="1">
      <c r="A2141" s="76">
        <v>9279008</v>
      </c>
      <c r="B2141" s="77" t="s">
        <v>3073</v>
      </c>
      <c r="C2141" s="78"/>
      <c r="D2141" s="79"/>
      <c r="E2141" s="78"/>
      <c r="F2141" s="78"/>
      <c r="G2141" s="79"/>
      <c r="H2141" s="79"/>
      <c r="I2141" s="80"/>
      <c r="J2141" s="79"/>
      <c r="K2141" s="77"/>
      <c r="L2141" s="84" t="s">
        <v>9290</v>
      </c>
      <c r="M2141" s="77"/>
      <c r="N2141" s="77"/>
      <c r="O2141" s="77"/>
      <c r="P2141" s="77"/>
      <c r="Q2141" s="78"/>
      <c r="R2141" s="78"/>
      <c r="S2141" s="82"/>
      <c r="T2141" s="78"/>
      <c r="U2141" s="83"/>
    </row>
    <row r="2142" spans="1:21" ht="13.9" customHeight="1">
      <c r="A2142" s="76">
        <v>9279016</v>
      </c>
      <c r="B2142" s="77" t="s">
        <v>3074</v>
      </c>
      <c r="C2142" s="78"/>
      <c r="D2142" s="79"/>
      <c r="E2142" s="78"/>
      <c r="F2142" s="78"/>
      <c r="G2142" s="79"/>
      <c r="H2142" s="79"/>
      <c r="I2142" s="80"/>
      <c r="J2142" s="79"/>
      <c r="K2142" s="77"/>
      <c r="L2142" s="81" t="s">
        <v>388</v>
      </c>
      <c r="M2142" s="77"/>
      <c r="N2142" s="77"/>
      <c r="O2142" s="77"/>
      <c r="P2142" s="77"/>
      <c r="Q2142" s="78"/>
      <c r="R2142" s="78"/>
      <c r="S2142" s="82"/>
      <c r="T2142" s="78"/>
      <c r="U2142" s="83"/>
    </row>
    <row r="2143" spans="1:21" ht="13.9" customHeight="1">
      <c r="A2143" s="76">
        <v>9279024</v>
      </c>
      <c r="B2143" s="77" t="s">
        <v>3075</v>
      </c>
      <c r="C2143" s="78"/>
      <c r="D2143" s="79"/>
      <c r="E2143" s="78"/>
      <c r="F2143" s="78"/>
      <c r="G2143" s="79"/>
      <c r="H2143" s="79"/>
      <c r="I2143" s="80"/>
      <c r="J2143" s="79"/>
      <c r="K2143" s="77"/>
      <c r="L2143" s="84" t="s">
        <v>362</v>
      </c>
      <c r="M2143" s="77"/>
      <c r="N2143" s="77"/>
      <c r="O2143" s="77"/>
      <c r="P2143" s="77"/>
      <c r="Q2143" s="78"/>
      <c r="R2143" s="78"/>
      <c r="S2143" s="82"/>
      <c r="T2143" s="78"/>
      <c r="U2143" s="83"/>
    </row>
    <row r="2144" spans="1:21" ht="13.9" customHeight="1">
      <c r="A2144" s="76">
        <v>9279059</v>
      </c>
      <c r="B2144" s="77" t="s">
        <v>3076</v>
      </c>
      <c r="C2144" s="78"/>
      <c r="D2144" s="79"/>
      <c r="E2144" s="78"/>
      <c r="F2144" s="78"/>
      <c r="G2144" s="79"/>
      <c r="H2144" s="79"/>
      <c r="I2144" s="80"/>
      <c r="J2144" s="79"/>
      <c r="K2144" s="77"/>
      <c r="L2144" s="84" t="s">
        <v>296</v>
      </c>
      <c r="M2144" s="77"/>
      <c r="N2144" s="77"/>
      <c r="O2144" s="77"/>
      <c r="P2144" s="77"/>
      <c r="Q2144" s="78"/>
      <c r="R2144" s="78"/>
      <c r="S2144" s="82"/>
      <c r="T2144" s="78"/>
      <c r="U2144" s="83"/>
    </row>
    <row r="2145" spans="1:21" ht="13.9" customHeight="1">
      <c r="A2145" s="76">
        <v>9279067</v>
      </c>
      <c r="B2145" s="77" t="s">
        <v>3077</v>
      </c>
      <c r="C2145" s="78"/>
      <c r="D2145" s="79"/>
      <c r="E2145" s="78"/>
      <c r="F2145" s="78"/>
      <c r="G2145" s="79"/>
      <c r="H2145" s="79"/>
      <c r="I2145" s="80"/>
      <c r="J2145" s="79"/>
      <c r="K2145" s="77"/>
      <c r="L2145" s="81" t="s">
        <v>339</v>
      </c>
      <c r="M2145" s="77"/>
      <c r="N2145" s="77"/>
      <c r="O2145" s="77"/>
      <c r="P2145" s="77"/>
      <c r="Q2145" s="78"/>
      <c r="R2145" s="78"/>
      <c r="S2145" s="82"/>
      <c r="T2145" s="78"/>
      <c r="U2145" s="83"/>
    </row>
    <row r="2146" spans="1:21" ht="13.9" customHeight="1">
      <c r="A2146" s="76">
        <v>9279075</v>
      </c>
      <c r="B2146" s="77" t="s">
        <v>3078</v>
      </c>
      <c r="C2146" s="78"/>
      <c r="D2146" s="79"/>
      <c r="E2146" s="78"/>
      <c r="F2146" s="78"/>
      <c r="G2146" s="79"/>
      <c r="H2146" s="79"/>
      <c r="I2146" s="80"/>
      <c r="J2146" s="79"/>
      <c r="K2146" s="77"/>
      <c r="L2146" s="84" t="s">
        <v>207</v>
      </c>
      <c r="M2146" s="77"/>
      <c r="N2146" s="77"/>
      <c r="O2146" s="77"/>
      <c r="P2146" s="77"/>
      <c r="Q2146" s="78"/>
      <c r="R2146" s="78"/>
      <c r="S2146" s="82"/>
      <c r="T2146" s="78"/>
      <c r="U2146" s="83"/>
    </row>
    <row r="2147" spans="1:21" ht="13.9" customHeight="1">
      <c r="A2147" s="76">
        <v>9279083</v>
      </c>
      <c r="B2147" s="77" t="s">
        <v>3079</v>
      </c>
      <c r="C2147" s="78"/>
      <c r="D2147" s="79"/>
      <c r="E2147" s="78"/>
      <c r="F2147" s="78"/>
      <c r="G2147" s="79"/>
      <c r="H2147" s="79"/>
      <c r="I2147" s="80"/>
      <c r="J2147" s="79"/>
      <c r="K2147" s="77"/>
      <c r="L2147" s="84" t="s">
        <v>229</v>
      </c>
      <c r="M2147" s="77"/>
      <c r="N2147" s="77"/>
      <c r="O2147" s="77"/>
      <c r="P2147" s="77"/>
      <c r="Q2147" s="78"/>
      <c r="R2147" s="78"/>
      <c r="S2147" s="82"/>
      <c r="T2147" s="78"/>
      <c r="U2147" s="83"/>
    </row>
    <row r="2148" spans="1:21" ht="13.9" customHeight="1">
      <c r="A2148" s="76">
        <v>9279105</v>
      </c>
      <c r="B2148" s="77" t="s">
        <v>3080</v>
      </c>
      <c r="C2148" s="78"/>
      <c r="D2148" s="79"/>
      <c r="E2148" s="78"/>
      <c r="F2148" s="78"/>
      <c r="G2148" s="79"/>
      <c r="H2148" s="79"/>
      <c r="I2148" s="80"/>
      <c r="J2148" s="79"/>
      <c r="K2148" s="77"/>
      <c r="L2148" s="84" t="s">
        <v>353</v>
      </c>
      <c r="M2148" s="77"/>
      <c r="N2148" s="77"/>
      <c r="O2148" s="77"/>
      <c r="P2148" s="77"/>
      <c r="Q2148" s="78"/>
      <c r="R2148" s="78"/>
      <c r="S2148" s="82"/>
      <c r="T2148" s="78"/>
      <c r="U2148" s="83"/>
    </row>
    <row r="2149" spans="1:21" ht="13.9" customHeight="1">
      <c r="A2149" s="76">
        <v>9279113</v>
      </c>
      <c r="B2149" s="77" t="s">
        <v>3081</v>
      </c>
      <c r="C2149" s="78"/>
      <c r="D2149" s="79"/>
      <c r="E2149" s="78"/>
      <c r="F2149" s="78"/>
      <c r="G2149" s="79"/>
      <c r="H2149" s="79"/>
      <c r="I2149" s="80"/>
      <c r="J2149" s="79"/>
      <c r="K2149" s="77"/>
      <c r="L2149" s="84" t="s">
        <v>315</v>
      </c>
      <c r="M2149" s="77"/>
      <c r="N2149" s="77"/>
      <c r="O2149" s="77"/>
      <c r="P2149" s="77"/>
      <c r="Q2149" s="78"/>
      <c r="R2149" s="78"/>
      <c r="S2149" s="82"/>
      <c r="T2149" s="78"/>
      <c r="U2149" s="83"/>
    </row>
    <row r="2150" spans="1:21" ht="13.9" customHeight="1">
      <c r="A2150" s="76">
        <v>9279121</v>
      </c>
      <c r="B2150" s="77" t="s">
        <v>3082</v>
      </c>
      <c r="C2150" s="78"/>
      <c r="D2150" s="79"/>
      <c r="E2150" s="78"/>
      <c r="F2150" s="78"/>
      <c r="G2150" s="79"/>
      <c r="H2150" s="79"/>
      <c r="I2150" s="80"/>
      <c r="J2150" s="79"/>
      <c r="K2150" s="77"/>
      <c r="L2150" s="84" t="s">
        <v>177</v>
      </c>
      <c r="M2150" s="77"/>
      <c r="N2150" s="77"/>
      <c r="O2150" s="77"/>
      <c r="P2150" s="77"/>
      <c r="Q2150" s="78"/>
      <c r="R2150" s="78"/>
      <c r="S2150" s="82"/>
      <c r="T2150" s="78"/>
      <c r="U2150" s="83"/>
    </row>
    <row r="2151" spans="1:21" ht="13.9" customHeight="1">
      <c r="A2151" s="76">
        <v>9279164</v>
      </c>
      <c r="B2151" s="77" t="s">
        <v>3083</v>
      </c>
      <c r="C2151" s="78"/>
      <c r="D2151" s="79"/>
      <c r="E2151" s="78"/>
      <c r="F2151" s="78"/>
      <c r="G2151" s="79"/>
      <c r="H2151" s="79"/>
      <c r="I2151" s="80"/>
      <c r="J2151" s="79"/>
      <c r="K2151" s="77"/>
      <c r="L2151" s="84" t="s">
        <v>9395</v>
      </c>
      <c r="M2151" s="77"/>
      <c r="N2151" s="77"/>
      <c r="O2151" s="77"/>
      <c r="P2151" s="77"/>
      <c r="Q2151" s="78"/>
      <c r="R2151" s="78"/>
      <c r="S2151" s="82"/>
      <c r="T2151" s="78"/>
      <c r="U2151" s="83"/>
    </row>
    <row r="2152" spans="1:21" ht="13.9" customHeight="1">
      <c r="A2152" s="76">
        <v>9279172</v>
      </c>
      <c r="B2152" s="77" t="s">
        <v>3084</v>
      </c>
      <c r="C2152" s="78"/>
      <c r="D2152" s="79"/>
      <c r="E2152" s="78"/>
      <c r="F2152" s="78"/>
      <c r="G2152" s="79"/>
      <c r="H2152" s="79"/>
      <c r="I2152" s="80"/>
      <c r="J2152" s="79"/>
      <c r="K2152" s="77"/>
      <c r="L2152" s="84" t="s">
        <v>9347</v>
      </c>
      <c r="M2152" s="77"/>
      <c r="N2152" s="77"/>
      <c r="O2152" s="77"/>
      <c r="P2152" s="77"/>
      <c r="Q2152" s="78"/>
      <c r="R2152" s="78"/>
      <c r="S2152" s="82"/>
      <c r="T2152" s="78"/>
      <c r="U2152" s="83"/>
    </row>
    <row r="2153" spans="1:21" ht="13.9" customHeight="1">
      <c r="A2153" s="76">
        <v>9279202</v>
      </c>
      <c r="B2153" s="77" t="s">
        <v>3085</v>
      </c>
      <c r="C2153" s="78"/>
      <c r="D2153" s="79"/>
      <c r="E2153" s="78"/>
      <c r="F2153" s="78"/>
      <c r="G2153" s="79"/>
      <c r="H2153" s="79"/>
      <c r="I2153" s="80"/>
      <c r="J2153" s="79"/>
      <c r="K2153" s="77"/>
      <c r="L2153" s="81" t="s">
        <v>270</v>
      </c>
      <c r="M2153" s="77"/>
      <c r="N2153" s="77"/>
      <c r="O2153" s="77"/>
      <c r="P2153" s="77"/>
      <c r="Q2153" s="78"/>
      <c r="R2153" s="78"/>
      <c r="S2153" s="82"/>
      <c r="T2153" s="78"/>
      <c r="U2153" s="83"/>
    </row>
    <row r="2154" spans="1:21" ht="13.9" customHeight="1">
      <c r="A2154" s="76">
        <v>9279229</v>
      </c>
      <c r="B2154" s="77" t="s">
        <v>3086</v>
      </c>
      <c r="C2154" s="78"/>
      <c r="D2154" s="79"/>
      <c r="E2154" s="78"/>
      <c r="F2154" s="78"/>
      <c r="G2154" s="79"/>
      <c r="H2154" s="79"/>
      <c r="I2154" s="80"/>
      <c r="J2154" s="79"/>
      <c r="K2154" s="77"/>
      <c r="L2154" s="81" t="s">
        <v>270</v>
      </c>
      <c r="M2154" s="77"/>
      <c r="N2154" s="77"/>
      <c r="O2154" s="77"/>
      <c r="P2154" s="77"/>
      <c r="Q2154" s="78"/>
      <c r="R2154" s="78"/>
      <c r="S2154" s="82"/>
      <c r="T2154" s="78"/>
      <c r="U2154" s="83"/>
    </row>
    <row r="2155" spans="1:21" ht="13.9" customHeight="1">
      <c r="A2155" s="76">
        <v>9279245</v>
      </c>
      <c r="B2155" s="77" t="s">
        <v>3087</v>
      </c>
      <c r="C2155" s="78"/>
      <c r="D2155" s="79"/>
      <c r="E2155" s="78"/>
      <c r="F2155" s="78"/>
      <c r="G2155" s="79"/>
      <c r="H2155" s="79"/>
      <c r="I2155" s="80"/>
      <c r="J2155" s="79"/>
      <c r="K2155" s="77"/>
      <c r="L2155" s="81" t="s">
        <v>350</v>
      </c>
      <c r="M2155" s="77"/>
      <c r="N2155" s="77"/>
      <c r="O2155" s="77"/>
      <c r="P2155" s="77"/>
      <c r="Q2155" s="78"/>
      <c r="R2155" s="78"/>
      <c r="S2155" s="82"/>
      <c r="T2155" s="78"/>
      <c r="U2155" s="83"/>
    </row>
    <row r="2156" spans="1:21" ht="13.9" customHeight="1">
      <c r="A2156" s="76">
        <v>9279253</v>
      </c>
      <c r="B2156" s="85" t="s">
        <v>3088</v>
      </c>
      <c r="C2156" s="78"/>
      <c r="D2156" s="79"/>
      <c r="E2156" s="78"/>
      <c r="F2156" s="78"/>
      <c r="G2156" s="86"/>
      <c r="H2156" s="79"/>
      <c r="I2156" s="79"/>
      <c r="J2156" s="78"/>
      <c r="K2156" s="77"/>
      <c r="L2156" s="84" t="s">
        <v>135</v>
      </c>
      <c r="M2156" s="77"/>
      <c r="N2156" s="77"/>
      <c r="O2156" s="87"/>
      <c r="P2156" s="78"/>
      <c r="Q2156" s="78"/>
      <c r="R2156" s="78"/>
      <c r="S2156" s="82"/>
      <c r="T2156" s="78"/>
      <c r="U2156" s="83"/>
    </row>
    <row r="2157" spans="1:21" ht="13.9" customHeight="1">
      <c r="A2157" s="76">
        <v>9279261</v>
      </c>
      <c r="B2157" s="77" t="s">
        <v>3089</v>
      </c>
      <c r="C2157" s="78"/>
      <c r="D2157" s="79"/>
      <c r="E2157" s="78"/>
      <c r="F2157" s="78"/>
      <c r="G2157" s="79"/>
      <c r="H2157" s="79"/>
      <c r="I2157" s="80"/>
      <c r="J2157" s="79"/>
      <c r="K2157" s="77"/>
      <c r="L2157" s="84" t="s">
        <v>355</v>
      </c>
      <c r="M2157" s="77"/>
      <c r="N2157" s="77"/>
      <c r="O2157" s="77"/>
      <c r="P2157" s="77"/>
      <c r="Q2157" s="78"/>
      <c r="R2157" s="78"/>
      <c r="S2157" s="82"/>
      <c r="T2157" s="78"/>
      <c r="U2157" s="83"/>
    </row>
    <row r="2158" spans="1:21" ht="13.9" customHeight="1">
      <c r="A2158" s="76">
        <v>9279288</v>
      </c>
      <c r="B2158" s="77" t="s">
        <v>3090</v>
      </c>
      <c r="C2158" s="78"/>
      <c r="D2158" s="79"/>
      <c r="E2158" s="78"/>
      <c r="F2158" s="78"/>
      <c r="G2158" s="79"/>
      <c r="H2158" s="79"/>
      <c r="I2158" s="80"/>
      <c r="J2158" s="79"/>
      <c r="K2158" s="77"/>
      <c r="L2158" s="84" t="s">
        <v>16</v>
      </c>
      <c r="M2158" s="77"/>
      <c r="N2158" s="77"/>
      <c r="O2158" s="77"/>
      <c r="P2158" s="77"/>
      <c r="Q2158" s="78"/>
      <c r="R2158" s="78"/>
      <c r="S2158" s="82"/>
      <c r="T2158" s="78"/>
      <c r="U2158" s="83"/>
    </row>
    <row r="2159" spans="1:21" ht="13.9" customHeight="1">
      <c r="A2159" s="76">
        <v>9279296</v>
      </c>
      <c r="B2159" s="77" t="s">
        <v>3091</v>
      </c>
      <c r="C2159" s="78"/>
      <c r="D2159" s="79"/>
      <c r="E2159" s="78"/>
      <c r="F2159" s="78"/>
      <c r="G2159" s="79"/>
      <c r="H2159" s="79"/>
      <c r="I2159" s="80"/>
      <c r="J2159" s="79"/>
      <c r="K2159" s="77"/>
      <c r="L2159" s="81" t="s">
        <v>355</v>
      </c>
      <c r="M2159" s="77"/>
      <c r="N2159" s="77"/>
      <c r="O2159" s="77"/>
      <c r="P2159" s="77"/>
      <c r="Q2159" s="78"/>
      <c r="R2159" s="78"/>
      <c r="S2159" s="82"/>
      <c r="T2159" s="78"/>
      <c r="U2159" s="83"/>
    </row>
    <row r="2160" spans="1:21" ht="13.9" customHeight="1">
      <c r="A2160" s="76">
        <v>9279318</v>
      </c>
      <c r="B2160" s="77" t="s">
        <v>3092</v>
      </c>
      <c r="C2160" s="78"/>
      <c r="D2160" s="79"/>
      <c r="E2160" s="78"/>
      <c r="F2160" s="78"/>
      <c r="G2160" s="79"/>
      <c r="H2160" s="79"/>
      <c r="I2160" s="80"/>
      <c r="J2160" s="79"/>
      <c r="K2160" s="77"/>
      <c r="L2160" s="84" t="s">
        <v>355</v>
      </c>
      <c r="M2160" s="77"/>
      <c r="N2160" s="77"/>
      <c r="O2160" s="77"/>
      <c r="P2160" s="77"/>
      <c r="Q2160" s="78"/>
      <c r="R2160" s="78"/>
      <c r="S2160" s="82"/>
      <c r="T2160" s="78"/>
      <c r="U2160" s="83"/>
    </row>
    <row r="2161" spans="1:21" ht="13.9" customHeight="1">
      <c r="A2161" s="76">
        <v>9279326</v>
      </c>
      <c r="B2161" s="77" t="s">
        <v>3093</v>
      </c>
      <c r="C2161" s="78"/>
      <c r="D2161" s="79"/>
      <c r="E2161" s="78"/>
      <c r="F2161" s="78"/>
      <c r="G2161" s="79"/>
      <c r="H2161" s="79"/>
      <c r="I2161" s="80"/>
      <c r="J2161" s="79"/>
      <c r="K2161" s="77"/>
      <c r="L2161" s="84" t="s">
        <v>9360</v>
      </c>
      <c r="M2161" s="77"/>
      <c r="N2161" s="77"/>
      <c r="O2161" s="77"/>
      <c r="P2161" s="77"/>
      <c r="Q2161" s="78"/>
      <c r="R2161" s="78"/>
      <c r="S2161" s="82"/>
      <c r="T2161" s="78"/>
      <c r="U2161" s="83"/>
    </row>
    <row r="2162" spans="1:21" ht="13.9" customHeight="1">
      <c r="A2162" s="76">
        <v>9279377</v>
      </c>
      <c r="B2162" s="77" t="s">
        <v>3094</v>
      </c>
      <c r="C2162" s="78"/>
      <c r="D2162" s="79"/>
      <c r="E2162" s="78"/>
      <c r="F2162" s="78"/>
      <c r="G2162" s="79"/>
      <c r="H2162" s="79"/>
      <c r="I2162" s="80"/>
      <c r="J2162" s="79"/>
      <c r="K2162" s="77"/>
      <c r="L2162" s="84" t="s">
        <v>374</v>
      </c>
      <c r="M2162" s="77"/>
      <c r="N2162" s="77"/>
      <c r="O2162" s="77"/>
      <c r="P2162" s="77"/>
      <c r="Q2162" s="78"/>
      <c r="R2162" s="78"/>
      <c r="S2162" s="82"/>
      <c r="T2162" s="78"/>
      <c r="U2162" s="83"/>
    </row>
    <row r="2163" spans="1:21" ht="13.9" customHeight="1">
      <c r="A2163" s="76">
        <v>9279385</v>
      </c>
      <c r="B2163" s="77" t="s">
        <v>3095</v>
      </c>
      <c r="C2163" s="78"/>
      <c r="D2163" s="79"/>
      <c r="E2163" s="78"/>
      <c r="F2163" s="78"/>
      <c r="G2163" s="79"/>
      <c r="H2163" s="79"/>
      <c r="I2163" s="80"/>
      <c r="J2163" s="79"/>
      <c r="K2163" s="77"/>
      <c r="L2163" s="84" t="s">
        <v>315</v>
      </c>
      <c r="M2163" s="77"/>
      <c r="N2163" s="77"/>
      <c r="O2163" s="77"/>
      <c r="P2163" s="77"/>
      <c r="Q2163" s="78"/>
      <c r="R2163" s="78"/>
      <c r="S2163" s="82"/>
      <c r="T2163" s="78"/>
      <c r="U2163" s="83"/>
    </row>
    <row r="2164" spans="1:21" ht="13.9" customHeight="1">
      <c r="A2164" s="76">
        <v>9279407</v>
      </c>
      <c r="B2164" s="85" t="s">
        <v>3096</v>
      </c>
      <c r="C2164" s="78"/>
      <c r="D2164" s="79"/>
      <c r="E2164" s="78"/>
      <c r="F2164" s="78"/>
      <c r="G2164" s="86"/>
      <c r="H2164" s="79"/>
      <c r="I2164" s="79"/>
      <c r="J2164" s="78"/>
      <c r="K2164" s="77"/>
      <c r="L2164" s="84" t="s">
        <v>9347</v>
      </c>
      <c r="M2164" s="77"/>
      <c r="N2164" s="77"/>
      <c r="O2164" s="87"/>
      <c r="P2164" s="78"/>
      <c r="Q2164" s="78"/>
      <c r="R2164" s="78"/>
      <c r="S2164" s="82"/>
      <c r="T2164" s="78"/>
      <c r="U2164" s="83"/>
    </row>
    <row r="2165" spans="1:21" ht="13.9" customHeight="1">
      <c r="A2165" s="76">
        <v>9279415</v>
      </c>
      <c r="B2165" s="85" t="s">
        <v>3097</v>
      </c>
      <c r="C2165" s="78"/>
      <c r="D2165" s="79"/>
      <c r="E2165" s="78"/>
      <c r="F2165" s="78"/>
      <c r="G2165" s="86"/>
      <c r="H2165" s="79"/>
      <c r="I2165" s="79"/>
      <c r="J2165" s="78"/>
      <c r="K2165" s="77"/>
      <c r="L2165" s="84" t="s">
        <v>270</v>
      </c>
      <c r="M2165" s="77"/>
      <c r="N2165" s="77"/>
      <c r="O2165" s="87"/>
      <c r="P2165" s="78"/>
      <c r="Q2165" s="78"/>
      <c r="R2165" s="78"/>
      <c r="S2165" s="82"/>
      <c r="T2165" s="78"/>
      <c r="U2165" s="83"/>
    </row>
    <row r="2166" spans="1:21" ht="13.9" customHeight="1">
      <c r="A2166" s="76">
        <v>9279431</v>
      </c>
      <c r="B2166" s="77" t="s">
        <v>3098</v>
      </c>
      <c r="C2166" s="78"/>
      <c r="D2166" s="79"/>
      <c r="E2166" s="78"/>
      <c r="F2166" s="78"/>
      <c r="G2166" s="79"/>
      <c r="H2166" s="79"/>
      <c r="I2166" s="80"/>
      <c r="J2166" s="79"/>
      <c r="K2166" s="77"/>
      <c r="L2166" s="84" t="s">
        <v>270</v>
      </c>
      <c r="M2166" s="77"/>
      <c r="N2166" s="77"/>
      <c r="O2166" s="77"/>
      <c r="P2166" s="77"/>
      <c r="Q2166" s="78"/>
      <c r="R2166" s="78"/>
      <c r="S2166" s="82"/>
      <c r="T2166" s="78"/>
      <c r="U2166" s="83"/>
    </row>
    <row r="2167" spans="1:21" ht="13.9" customHeight="1">
      <c r="A2167" s="76">
        <v>9279458</v>
      </c>
      <c r="B2167" s="77" t="s">
        <v>3099</v>
      </c>
      <c r="C2167" s="78"/>
      <c r="D2167" s="79"/>
      <c r="E2167" s="78"/>
      <c r="F2167" s="78"/>
      <c r="G2167" s="79"/>
      <c r="H2167" s="79"/>
      <c r="I2167" s="80"/>
      <c r="J2167" s="79"/>
      <c r="K2167" s="77"/>
      <c r="L2167" s="81" t="s">
        <v>272</v>
      </c>
      <c r="M2167" s="77"/>
      <c r="N2167" s="77"/>
      <c r="O2167" s="77"/>
      <c r="P2167" s="77"/>
      <c r="Q2167" s="78"/>
      <c r="R2167" s="78"/>
      <c r="S2167" s="82"/>
      <c r="T2167" s="78"/>
      <c r="U2167" s="83"/>
    </row>
    <row r="2168" spans="1:21" ht="13.9" customHeight="1">
      <c r="A2168" s="76">
        <v>9279466</v>
      </c>
      <c r="B2168" s="77" t="s">
        <v>3100</v>
      </c>
      <c r="C2168" s="78"/>
      <c r="D2168" s="79"/>
      <c r="E2168" s="78"/>
      <c r="F2168" s="78"/>
      <c r="G2168" s="79"/>
      <c r="H2168" s="79"/>
      <c r="I2168" s="80"/>
      <c r="J2168" s="79"/>
      <c r="K2168" s="77"/>
      <c r="L2168" s="84" t="s">
        <v>9325</v>
      </c>
      <c r="M2168" s="77"/>
      <c r="N2168" s="77"/>
      <c r="O2168" s="77"/>
      <c r="P2168" s="77"/>
      <c r="Q2168" s="78"/>
      <c r="R2168" s="78"/>
      <c r="S2168" s="82"/>
      <c r="T2168" s="78"/>
      <c r="U2168" s="83"/>
    </row>
    <row r="2169" spans="1:21" ht="13.9" customHeight="1">
      <c r="A2169" s="76">
        <v>9279474</v>
      </c>
      <c r="B2169" s="77" t="s">
        <v>3101</v>
      </c>
      <c r="C2169" s="78"/>
      <c r="D2169" s="79"/>
      <c r="E2169" s="78"/>
      <c r="F2169" s="78"/>
      <c r="G2169" s="79"/>
      <c r="H2169" s="79"/>
      <c r="I2169" s="80"/>
      <c r="J2169" s="79"/>
      <c r="K2169" s="77"/>
      <c r="L2169" s="81" t="s">
        <v>9301</v>
      </c>
      <c r="M2169" s="77"/>
      <c r="N2169" s="77"/>
      <c r="O2169" s="77"/>
      <c r="P2169" s="77"/>
      <c r="Q2169" s="78"/>
      <c r="R2169" s="78"/>
      <c r="S2169" s="82"/>
      <c r="T2169" s="78"/>
      <c r="U2169" s="83"/>
    </row>
    <row r="2170" spans="1:21" ht="13.9" customHeight="1">
      <c r="A2170" s="76">
        <v>9279482</v>
      </c>
      <c r="B2170" s="77" t="s">
        <v>3102</v>
      </c>
      <c r="C2170" s="78"/>
      <c r="D2170" s="79"/>
      <c r="E2170" s="78"/>
      <c r="F2170" s="78"/>
      <c r="G2170" s="79"/>
      <c r="H2170" s="79"/>
      <c r="I2170" s="80"/>
      <c r="J2170" s="79"/>
      <c r="K2170" s="77"/>
      <c r="L2170" s="84" t="s">
        <v>270</v>
      </c>
      <c r="M2170" s="77"/>
      <c r="N2170" s="77"/>
      <c r="O2170" s="77"/>
      <c r="P2170" s="77"/>
      <c r="Q2170" s="78"/>
      <c r="R2170" s="78"/>
      <c r="S2170" s="82"/>
      <c r="T2170" s="78"/>
      <c r="U2170" s="83"/>
    </row>
    <row r="2171" spans="1:21" ht="13.9" customHeight="1">
      <c r="A2171" s="76">
        <v>9279504</v>
      </c>
      <c r="B2171" s="77" t="s">
        <v>3103</v>
      </c>
      <c r="C2171" s="78"/>
      <c r="D2171" s="79"/>
      <c r="E2171" s="78"/>
      <c r="F2171" s="78"/>
      <c r="G2171" s="79"/>
      <c r="H2171" s="79"/>
      <c r="I2171" s="80"/>
      <c r="J2171" s="79"/>
      <c r="K2171" s="77"/>
      <c r="L2171" s="81" t="s">
        <v>388</v>
      </c>
      <c r="M2171" s="77"/>
      <c r="N2171" s="77"/>
      <c r="O2171" s="77"/>
      <c r="P2171" s="77"/>
      <c r="Q2171" s="78"/>
      <c r="R2171" s="78"/>
      <c r="S2171" s="82"/>
      <c r="T2171" s="78"/>
      <c r="U2171" s="83"/>
    </row>
    <row r="2172" spans="1:21" ht="13.9" customHeight="1">
      <c r="A2172" s="76">
        <v>9279539</v>
      </c>
      <c r="B2172" s="77" t="s">
        <v>3104</v>
      </c>
      <c r="C2172" s="78"/>
      <c r="D2172" s="79"/>
      <c r="E2172" s="78"/>
      <c r="F2172" s="78"/>
      <c r="G2172" s="79"/>
      <c r="H2172" s="79"/>
      <c r="I2172" s="80"/>
      <c r="J2172" s="79"/>
      <c r="K2172" s="77"/>
      <c r="L2172" s="84" t="s">
        <v>315</v>
      </c>
      <c r="M2172" s="77"/>
      <c r="N2172" s="77"/>
      <c r="O2172" s="77"/>
      <c r="P2172" s="77"/>
      <c r="Q2172" s="78"/>
      <c r="R2172" s="78"/>
      <c r="S2172" s="82"/>
      <c r="T2172" s="78"/>
      <c r="U2172" s="83"/>
    </row>
    <row r="2173" spans="1:21" ht="13.9" customHeight="1">
      <c r="A2173" s="76">
        <v>9279555</v>
      </c>
      <c r="B2173" s="77" t="s">
        <v>3105</v>
      </c>
      <c r="C2173" s="78"/>
      <c r="D2173" s="79"/>
      <c r="E2173" s="78"/>
      <c r="F2173" s="78"/>
      <c r="G2173" s="79"/>
      <c r="H2173" s="79"/>
      <c r="I2173" s="80"/>
      <c r="J2173" s="79"/>
      <c r="K2173" s="77"/>
      <c r="L2173" s="84" t="s">
        <v>287</v>
      </c>
      <c r="M2173" s="77"/>
      <c r="N2173" s="77"/>
      <c r="O2173" s="77"/>
      <c r="P2173" s="77"/>
      <c r="Q2173" s="78"/>
      <c r="R2173" s="78"/>
      <c r="S2173" s="82"/>
      <c r="T2173" s="78"/>
      <c r="U2173" s="83"/>
    </row>
    <row r="2174" spans="1:21" ht="13.9" customHeight="1">
      <c r="A2174" s="76">
        <v>9279563</v>
      </c>
      <c r="B2174" s="77" t="s">
        <v>3106</v>
      </c>
      <c r="C2174" s="78"/>
      <c r="D2174" s="79"/>
      <c r="E2174" s="78"/>
      <c r="F2174" s="78"/>
      <c r="G2174" s="79"/>
      <c r="H2174" s="79"/>
      <c r="I2174" s="80"/>
      <c r="J2174" s="79"/>
      <c r="K2174" s="77"/>
      <c r="L2174" s="84" t="s">
        <v>285</v>
      </c>
      <c r="M2174" s="77"/>
      <c r="N2174" s="77"/>
      <c r="O2174" s="77"/>
      <c r="P2174" s="77"/>
      <c r="Q2174" s="78"/>
      <c r="R2174" s="78"/>
      <c r="S2174" s="82"/>
      <c r="T2174" s="78"/>
      <c r="U2174" s="83"/>
    </row>
    <row r="2175" spans="1:21" ht="13.9" customHeight="1">
      <c r="A2175" s="76">
        <v>9279601</v>
      </c>
      <c r="B2175" s="77" t="s">
        <v>3107</v>
      </c>
      <c r="C2175" s="78"/>
      <c r="D2175" s="79"/>
      <c r="E2175" s="78"/>
      <c r="F2175" s="78"/>
      <c r="G2175" s="79"/>
      <c r="H2175" s="79"/>
      <c r="I2175" s="80"/>
      <c r="J2175" s="79"/>
      <c r="K2175" s="77"/>
      <c r="L2175" s="84" t="s">
        <v>33</v>
      </c>
      <c r="M2175" s="77"/>
      <c r="N2175" s="77"/>
      <c r="O2175" s="77"/>
      <c r="P2175" s="77"/>
      <c r="Q2175" s="78"/>
      <c r="R2175" s="78"/>
      <c r="S2175" s="82"/>
      <c r="T2175" s="78"/>
      <c r="U2175" s="83"/>
    </row>
    <row r="2176" spans="1:21" ht="13.9" customHeight="1">
      <c r="A2176" s="76">
        <v>9279644</v>
      </c>
      <c r="B2176" s="77" t="s">
        <v>3108</v>
      </c>
      <c r="C2176" s="78"/>
      <c r="D2176" s="79"/>
      <c r="E2176" s="78"/>
      <c r="F2176" s="78"/>
      <c r="G2176" s="79"/>
      <c r="H2176" s="79"/>
      <c r="I2176" s="80"/>
      <c r="J2176" s="79"/>
      <c r="K2176" s="77"/>
      <c r="L2176" s="81" t="s">
        <v>315</v>
      </c>
      <c r="M2176" s="77"/>
      <c r="N2176" s="77"/>
      <c r="O2176" s="77"/>
      <c r="P2176" s="77"/>
      <c r="Q2176" s="78"/>
      <c r="R2176" s="78"/>
      <c r="S2176" s="82"/>
      <c r="T2176" s="78"/>
      <c r="U2176" s="83"/>
    </row>
    <row r="2177" spans="1:21" ht="13.9" customHeight="1">
      <c r="A2177" s="76">
        <v>9279679</v>
      </c>
      <c r="B2177" s="77" t="s">
        <v>3109</v>
      </c>
      <c r="C2177" s="78"/>
      <c r="D2177" s="79"/>
      <c r="E2177" s="78"/>
      <c r="F2177" s="78"/>
      <c r="G2177" s="79"/>
      <c r="H2177" s="79"/>
      <c r="I2177" s="80"/>
      <c r="J2177" s="79"/>
      <c r="K2177" s="77"/>
      <c r="L2177" s="84" t="s">
        <v>315</v>
      </c>
      <c r="M2177" s="77"/>
      <c r="N2177" s="77"/>
      <c r="O2177" s="77"/>
      <c r="P2177" s="77"/>
      <c r="Q2177" s="78"/>
      <c r="R2177" s="78"/>
      <c r="S2177" s="82"/>
      <c r="T2177" s="78"/>
      <c r="U2177" s="83"/>
    </row>
    <row r="2178" spans="1:21" ht="13.9" customHeight="1">
      <c r="A2178" s="76">
        <v>9279695</v>
      </c>
      <c r="B2178" s="77" t="s">
        <v>3110</v>
      </c>
      <c r="C2178" s="78"/>
      <c r="D2178" s="79"/>
      <c r="E2178" s="78"/>
      <c r="F2178" s="78"/>
      <c r="G2178" s="79"/>
      <c r="H2178" s="79"/>
      <c r="I2178" s="80"/>
      <c r="J2178" s="79"/>
      <c r="K2178" s="77"/>
      <c r="L2178" s="84" t="s">
        <v>315</v>
      </c>
      <c r="M2178" s="77"/>
      <c r="N2178" s="77"/>
      <c r="O2178" s="77"/>
      <c r="P2178" s="77"/>
      <c r="Q2178" s="78"/>
      <c r="R2178" s="78"/>
      <c r="S2178" s="82"/>
      <c r="T2178" s="78"/>
      <c r="U2178" s="83"/>
    </row>
    <row r="2179" spans="1:21" ht="13.9" customHeight="1">
      <c r="A2179" s="76">
        <v>9279709</v>
      </c>
      <c r="B2179" s="77" t="s">
        <v>3111</v>
      </c>
      <c r="C2179" s="78"/>
      <c r="D2179" s="79"/>
      <c r="E2179" s="78"/>
      <c r="F2179" s="78"/>
      <c r="G2179" s="79"/>
      <c r="H2179" s="79"/>
      <c r="I2179" s="80"/>
      <c r="J2179" s="79"/>
      <c r="K2179" s="77"/>
      <c r="L2179" s="81" t="s">
        <v>362</v>
      </c>
      <c r="M2179" s="77"/>
      <c r="N2179" s="77"/>
      <c r="O2179" s="77"/>
      <c r="P2179" s="77"/>
      <c r="Q2179" s="78"/>
      <c r="R2179" s="78"/>
      <c r="S2179" s="82"/>
      <c r="T2179" s="78"/>
      <c r="U2179" s="83"/>
    </row>
    <row r="2180" spans="1:21" ht="13.9" customHeight="1">
      <c r="A2180" s="76">
        <v>9279776</v>
      </c>
      <c r="B2180" s="85" t="s">
        <v>3112</v>
      </c>
      <c r="C2180" s="78"/>
      <c r="D2180" s="79"/>
      <c r="E2180" s="78"/>
      <c r="F2180" s="78"/>
      <c r="G2180" s="86"/>
      <c r="H2180" s="79"/>
      <c r="I2180" s="79"/>
      <c r="J2180" s="78"/>
      <c r="K2180" s="77"/>
      <c r="L2180" s="84" t="s">
        <v>107</v>
      </c>
      <c r="M2180" s="77"/>
      <c r="N2180" s="77"/>
      <c r="O2180" s="87"/>
      <c r="P2180" s="78"/>
      <c r="Q2180" s="78"/>
      <c r="R2180" s="78"/>
      <c r="S2180" s="82"/>
      <c r="T2180" s="78"/>
      <c r="U2180" s="83"/>
    </row>
    <row r="2181" spans="1:21" ht="13.9" customHeight="1">
      <c r="A2181" s="76">
        <v>9279784</v>
      </c>
      <c r="B2181" s="77" t="s">
        <v>3113</v>
      </c>
      <c r="C2181" s="78"/>
      <c r="D2181" s="79"/>
      <c r="E2181" s="78"/>
      <c r="F2181" s="78"/>
      <c r="G2181" s="79"/>
      <c r="H2181" s="79"/>
      <c r="I2181" s="80"/>
      <c r="J2181" s="79"/>
      <c r="K2181" s="77"/>
      <c r="L2181" s="84" t="s">
        <v>403</v>
      </c>
      <c r="M2181" s="77"/>
      <c r="N2181" s="77"/>
      <c r="O2181" s="77"/>
      <c r="P2181" s="77"/>
      <c r="Q2181" s="78"/>
      <c r="R2181" s="78"/>
      <c r="S2181" s="82"/>
      <c r="T2181" s="78"/>
      <c r="U2181" s="83"/>
    </row>
    <row r="2182" spans="1:21" ht="13.9" customHeight="1">
      <c r="A2182" s="76">
        <v>9279806</v>
      </c>
      <c r="B2182" s="77" t="s">
        <v>3114</v>
      </c>
      <c r="C2182" s="78"/>
      <c r="D2182" s="79"/>
      <c r="E2182" s="78"/>
      <c r="F2182" s="78"/>
      <c r="G2182" s="79"/>
      <c r="H2182" s="79"/>
      <c r="I2182" s="80"/>
      <c r="J2182" s="79"/>
      <c r="K2182" s="77"/>
      <c r="L2182" s="84" t="s">
        <v>9382</v>
      </c>
      <c r="M2182" s="77"/>
      <c r="N2182" s="77"/>
      <c r="O2182" s="77"/>
      <c r="P2182" s="77"/>
      <c r="Q2182" s="78"/>
      <c r="R2182" s="78"/>
      <c r="S2182" s="82"/>
      <c r="T2182" s="78"/>
      <c r="U2182" s="83"/>
    </row>
    <row r="2183" spans="1:21" ht="13.9" customHeight="1">
      <c r="A2183" s="76">
        <v>9279814</v>
      </c>
      <c r="B2183" s="77" t="s">
        <v>3115</v>
      </c>
      <c r="C2183" s="78"/>
      <c r="D2183" s="79"/>
      <c r="E2183" s="78"/>
      <c r="F2183" s="78"/>
      <c r="G2183" s="79"/>
      <c r="H2183" s="79"/>
      <c r="I2183" s="80"/>
      <c r="J2183" s="79"/>
      <c r="K2183" s="77"/>
      <c r="L2183" s="84" t="s">
        <v>9321</v>
      </c>
      <c r="M2183" s="77"/>
      <c r="N2183" s="77"/>
      <c r="O2183" s="77"/>
      <c r="P2183" s="77"/>
      <c r="Q2183" s="78"/>
      <c r="R2183" s="78"/>
      <c r="S2183" s="82"/>
      <c r="T2183" s="78"/>
      <c r="U2183" s="83"/>
    </row>
    <row r="2184" spans="1:21" ht="13.9" customHeight="1">
      <c r="A2184" s="76">
        <v>9279849</v>
      </c>
      <c r="B2184" s="77" t="s">
        <v>3116</v>
      </c>
      <c r="C2184" s="78"/>
      <c r="D2184" s="79"/>
      <c r="E2184" s="78"/>
      <c r="F2184" s="78"/>
      <c r="G2184" s="79"/>
      <c r="H2184" s="79"/>
      <c r="I2184" s="80"/>
      <c r="J2184" s="79"/>
      <c r="K2184" s="77"/>
      <c r="L2184" s="84" t="s">
        <v>177</v>
      </c>
      <c r="M2184" s="77"/>
      <c r="N2184" s="77"/>
      <c r="O2184" s="77"/>
      <c r="P2184" s="77"/>
      <c r="Q2184" s="78"/>
      <c r="R2184" s="78"/>
      <c r="S2184" s="82"/>
      <c r="T2184" s="78"/>
      <c r="U2184" s="83"/>
    </row>
    <row r="2185" spans="1:21" ht="13.9" customHeight="1">
      <c r="A2185" s="76">
        <v>9279857</v>
      </c>
      <c r="B2185" s="77" t="s">
        <v>3117</v>
      </c>
      <c r="C2185" s="78"/>
      <c r="D2185" s="79"/>
      <c r="E2185" s="78"/>
      <c r="F2185" s="78"/>
      <c r="G2185" s="79"/>
      <c r="H2185" s="79"/>
      <c r="I2185" s="80"/>
      <c r="J2185" s="79"/>
      <c r="K2185" s="77"/>
      <c r="L2185" s="81" t="s">
        <v>270</v>
      </c>
      <c r="M2185" s="77"/>
      <c r="N2185" s="77"/>
      <c r="O2185" s="77"/>
      <c r="P2185" s="77"/>
      <c r="Q2185" s="78"/>
      <c r="R2185" s="78"/>
      <c r="S2185" s="82"/>
      <c r="T2185" s="78"/>
      <c r="U2185" s="83"/>
    </row>
    <row r="2186" spans="1:21" ht="13.9" customHeight="1">
      <c r="A2186" s="76">
        <v>9279865</v>
      </c>
      <c r="B2186" s="77" t="s">
        <v>3118</v>
      </c>
      <c r="C2186" s="78"/>
      <c r="D2186" s="79"/>
      <c r="E2186" s="78"/>
      <c r="F2186" s="78"/>
      <c r="G2186" s="79"/>
      <c r="H2186" s="79"/>
      <c r="I2186" s="80"/>
      <c r="J2186" s="79"/>
      <c r="K2186" s="77"/>
      <c r="L2186" s="81" t="s">
        <v>285</v>
      </c>
      <c r="M2186" s="77"/>
      <c r="N2186" s="77"/>
      <c r="O2186" s="77"/>
      <c r="P2186" s="77"/>
      <c r="Q2186" s="78"/>
      <c r="R2186" s="78"/>
      <c r="S2186" s="82"/>
      <c r="T2186" s="78"/>
      <c r="U2186" s="83"/>
    </row>
    <row r="2187" spans="1:21" ht="13.9" customHeight="1">
      <c r="A2187" s="76">
        <v>9279873</v>
      </c>
      <c r="B2187" s="77" t="s">
        <v>3119</v>
      </c>
      <c r="C2187" s="78"/>
      <c r="D2187" s="79"/>
      <c r="E2187" s="78"/>
      <c r="F2187" s="78"/>
      <c r="G2187" s="79"/>
      <c r="H2187" s="79"/>
      <c r="I2187" s="80"/>
      <c r="J2187" s="79"/>
      <c r="K2187" s="77"/>
      <c r="L2187" s="84" t="s">
        <v>9396</v>
      </c>
      <c r="M2187" s="77"/>
      <c r="N2187" s="77"/>
      <c r="O2187" s="77"/>
      <c r="P2187" s="77"/>
      <c r="Q2187" s="78"/>
      <c r="R2187" s="78"/>
      <c r="S2187" s="82"/>
      <c r="T2187" s="78"/>
      <c r="U2187" s="83"/>
    </row>
    <row r="2188" spans="1:21" ht="13.9" customHeight="1">
      <c r="A2188" s="76">
        <v>9279881</v>
      </c>
      <c r="B2188" s="77" t="s">
        <v>3120</v>
      </c>
      <c r="C2188" s="78"/>
      <c r="D2188" s="79"/>
      <c r="E2188" s="78"/>
      <c r="F2188" s="78"/>
      <c r="G2188" s="79"/>
      <c r="H2188" s="79"/>
      <c r="I2188" s="80"/>
      <c r="J2188" s="79"/>
      <c r="K2188" s="77"/>
      <c r="L2188" s="84" t="s">
        <v>9377</v>
      </c>
      <c r="M2188" s="77"/>
      <c r="N2188" s="77"/>
      <c r="O2188" s="77"/>
      <c r="P2188" s="77"/>
      <c r="Q2188" s="78"/>
      <c r="R2188" s="78"/>
      <c r="S2188" s="82"/>
      <c r="T2188" s="78"/>
      <c r="U2188" s="83"/>
    </row>
    <row r="2189" spans="1:21" ht="13.9" customHeight="1">
      <c r="A2189" s="76">
        <v>9279903</v>
      </c>
      <c r="B2189" s="77" t="s">
        <v>3121</v>
      </c>
      <c r="C2189" s="78"/>
      <c r="D2189" s="79"/>
      <c r="E2189" s="78"/>
      <c r="F2189" s="78"/>
      <c r="G2189" s="79"/>
      <c r="H2189" s="79"/>
      <c r="I2189" s="80"/>
      <c r="J2189" s="79"/>
      <c r="K2189" s="77"/>
      <c r="L2189" s="84" t="s">
        <v>9258</v>
      </c>
      <c r="M2189" s="77"/>
      <c r="N2189" s="77"/>
      <c r="O2189" s="77"/>
      <c r="P2189" s="77"/>
      <c r="Q2189" s="78"/>
      <c r="R2189" s="78"/>
      <c r="S2189" s="82"/>
      <c r="T2189" s="78"/>
      <c r="U2189" s="83"/>
    </row>
    <row r="2190" spans="1:21" ht="13.9" customHeight="1">
      <c r="A2190" s="76">
        <v>9279938</v>
      </c>
      <c r="B2190" s="77" t="s">
        <v>3122</v>
      </c>
      <c r="C2190" s="78"/>
      <c r="D2190" s="79"/>
      <c r="E2190" s="78"/>
      <c r="F2190" s="78"/>
      <c r="G2190" s="79"/>
      <c r="H2190" s="79"/>
      <c r="I2190" s="80"/>
      <c r="J2190" s="79"/>
      <c r="K2190" s="77"/>
      <c r="L2190" s="81" t="s">
        <v>283</v>
      </c>
      <c r="M2190" s="77"/>
      <c r="N2190" s="77"/>
      <c r="O2190" s="77"/>
      <c r="P2190" s="77"/>
      <c r="Q2190" s="78"/>
      <c r="R2190" s="78"/>
      <c r="S2190" s="82"/>
      <c r="T2190" s="78"/>
      <c r="U2190" s="83"/>
    </row>
    <row r="2191" spans="1:21" ht="13.9" customHeight="1">
      <c r="A2191" s="76">
        <v>9279954</v>
      </c>
      <c r="B2191" s="77" t="s">
        <v>3123</v>
      </c>
      <c r="C2191" s="78"/>
      <c r="D2191" s="79"/>
      <c r="E2191" s="78"/>
      <c r="F2191" s="78"/>
      <c r="G2191" s="79"/>
      <c r="H2191" s="79"/>
      <c r="I2191" s="80"/>
      <c r="J2191" s="79"/>
      <c r="K2191" s="77"/>
      <c r="L2191" s="81" t="s">
        <v>285</v>
      </c>
      <c r="M2191" s="77"/>
      <c r="N2191" s="77"/>
      <c r="O2191" s="77"/>
      <c r="P2191" s="77"/>
      <c r="Q2191" s="78"/>
      <c r="R2191" s="78"/>
      <c r="S2191" s="82"/>
      <c r="T2191" s="78"/>
      <c r="U2191" s="83"/>
    </row>
    <row r="2192" spans="1:21" ht="13.9" customHeight="1">
      <c r="A2192" s="76">
        <v>9279997</v>
      </c>
      <c r="B2192" s="77" t="s">
        <v>3124</v>
      </c>
      <c r="C2192" s="78"/>
      <c r="D2192" s="79"/>
      <c r="E2192" s="78"/>
      <c r="F2192" s="78"/>
      <c r="G2192" s="79"/>
      <c r="H2192" s="79"/>
      <c r="I2192" s="80"/>
      <c r="J2192" s="79"/>
      <c r="K2192" s="77"/>
      <c r="L2192" s="84" t="s">
        <v>100</v>
      </c>
      <c r="M2192" s="77"/>
      <c r="N2192" s="77"/>
      <c r="O2192" s="77"/>
      <c r="P2192" s="77"/>
      <c r="Q2192" s="78"/>
      <c r="R2192" s="78"/>
      <c r="S2192" s="82"/>
      <c r="T2192" s="78"/>
      <c r="U2192" s="83"/>
    </row>
    <row r="2193" spans="1:21" ht="13.9" customHeight="1">
      <c r="A2193" s="76">
        <v>9280006</v>
      </c>
      <c r="B2193" s="77" t="s">
        <v>3125</v>
      </c>
      <c r="C2193" s="78"/>
      <c r="D2193" s="79"/>
      <c r="E2193" s="78"/>
      <c r="F2193" s="78"/>
      <c r="G2193" s="79"/>
      <c r="H2193" s="79"/>
      <c r="I2193" s="80"/>
      <c r="J2193" s="79"/>
      <c r="K2193" s="77"/>
      <c r="L2193" s="84" t="s">
        <v>195</v>
      </c>
      <c r="M2193" s="77"/>
      <c r="N2193" s="77"/>
      <c r="O2193" s="77"/>
      <c r="P2193" s="77"/>
      <c r="Q2193" s="78"/>
      <c r="R2193" s="78"/>
      <c r="S2193" s="82"/>
      <c r="T2193" s="78"/>
      <c r="U2193" s="83"/>
    </row>
    <row r="2194" spans="1:21" ht="13.9" customHeight="1">
      <c r="A2194" s="76">
        <v>9280022</v>
      </c>
      <c r="B2194" s="77" t="s">
        <v>3126</v>
      </c>
      <c r="C2194" s="78"/>
      <c r="D2194" s="79"/>
      <c r="E2194" s="78"/>
      <c r="F2194" s="78"/>
      <c r="G2194" s="79"/>
      <c r="H2194" s="79"/>
      <c r="I2194" s="80"/>
      <c r="J2194" s="79"/>
      <c r="K2194" s="77"/>
      <c r="L2194" s="81" t="s">
        <v>390</v>
      </c>
      <c r="M2194" s="77"/>
      <c r="N2194" s="77"/>
      <c r="O2194" s="77"/>
      <c r="P2194" s="77"/>
      <c r="Q2194" s="78"/>
      <c r="R2194" s="78"/>
      <c r="S2194" s="82"/>
      <c r="T2194" s="78"/>
      <c r="U2194" s="83"/>
    </row>
    <row r="2195" spans="1:21" ht="13.9" customHeight="1">
      <c r="A2195" s="76">
        <v>9280057</v>
      </c>
      <c r="B2195" s="77" t="s">
        <v>3127</v>
      </c>
      <c r="C2195" s="78"/>
      <c r="D2195" s="79"/>
      <c r="E2195" s="78"/>
      <c r="F2195" s="78"/>
      <c r="G2195" s="79"/>
      <c r="H2195" s="79"/>
      <c r="I2195" s="80"/>
      <c r="J2195" s="79"/>
      <c r="K2195" s="77"/>
      <c r="L2195" s="81" t="s">
        <v>9282</v>
      </c>
      <c r="M2195" s="77"/>
      <c r="N2195" s="77"/>
      <c r="O2195" s="77"/>
      <c r="P2195" s="77"/>
      <c r="Q2195" s="78"/>
      <c r="R2195" s="78"/>
      <c r="S2195" s="82"/>
      <c r="T2195" s="78"/>
      <c r="U2195" s="83"/>
    </row>
    <row r="2196" spans="1:21" ht="13.9" customHeight="1">
      <c r="A2196" s="76">
        <v>9280111</v>
      </c>
      <c r="B2196" s="77" t="s">
        <v>3128</v>
      </c>
      <c r="C2196" s="78"/>
      <c r="D2196" s="79"/>
      <c r="E2196" s="78"/>
      <c r="F2196" s="78"/>
      <c r="G2196" s="79"/>
      <c r="H2196" s="79"/>
      <c r="I2196" s="80"/>
      <c r="J2196" s="79"/>
      <c r="K2196" s="77"/>
      <c r="L2196" s="81" t="s">
        <v>101</v>
      </c>
      <c r="M2196" s="77"/>
      <c r="N2196" s="77"/>
      <c r="O2196" s="77"/>
      <c r="P2196" s="77"/>
      <c r="Q2196" s="78"/>
      <c r="R2196" s="78"/>
      <c r="S2196" s="82"/>
      <c r="T2196" s="78"/>
      <c r="U2196" s="83"/>
    </row>
    <row r="2197" spans="1:21" ht="13.9" customHeight="1">
      <c r="A2197" s="76">
        <v>9280146</v>
      </c>
      <c r="B2197" s="77" t="s">
        <v>3129</v>
      </c>
      <c r="C2197" s="78"/>
      <c r="D2197" s="79"/>
      <c r="E2197" s="78"/>
      <c r="F2197" s="78"/>
      <c r="G2197" s="79"/>
      <c r="H2197" s="79"/>
      <c r="I2197" s="80"/>
      <c r="J2197" s="79"/>
      <c r="K2197" s="77"/>
      <c r="L2197" s="84" t="s">
        <v>313</v>
      </c>
      <c r="M2197" s="77"/>
      <c r="N2197" s="77"/>
      <c r="O2197" s="77"/>
      <c r="P2197" s="77"/>
      <c r="Q2197" s="78"/>
      <c r="R2197" s="78"/>
      <c r="S2197" s="82"/>
      <c r="T2197" s="78"/>
      <c r="U2197" s="83"/>
    </row>
    <row r="2198" spans="1:21" ht="13.9" customHeight="1">
      <c r="A2198" s="76">
        <v>9280154</v>
      </c>
      <c r="B2198" s="77" t="s">
        <v>3130</v>
      </c>
      <c r="C2198" s="78"/>
      <c r="D2198" s="79"/>
      <c r="E2198" s="78"/>
      <c r="F2198" s="78"/>
      <c r="G2198" s="79"/>
      <c r="H2198" s="79"/>
      <c r="I2198" s="80"/>
      <c r="J2198" s="79"/>
      <c r="K2198" s="77"/>
      <c r="L2198" s="81" t="s">
        <v>358</v>
      </c>
      <c r="M2198" s="77"/>
      <c r="N2198" s="77"/>
      <c r="O2198" s="77"/>
      <c r="P2198" s="77"/>
      <c r="Q2198" s="78"/>
      <c r="R2198" s="78"/>
      <c r="S2198" s="82"/>
      <c r="T2198" s="78"/>
      <c r="U2198" s="83"/>
    </row>
    <row r="2199" spans="1:21" ht="13.9" customHeight="1">
      <c r="A2199" s="76">
        <v>9280162</v>
      </c>
      <c r="B2199" s="77" t="s">
        <v>3131</v>
      </c>
      <c r="C2199" s="78"/>
      <c r="D2199" s="79"/>
      <c r="E2199" s="78"/>
      <c r="F2199" s="78"/>
      <c r="G2199" s="79"/>
      <c r="H2199" s="79"/>
      <c r="I2199" s="80"/>
      <c r="J2199" s="79"/>
      <c r="K2199" s="77"/>
      <c r="L2199" s="81" t="s">
        <v>405</v>
      </c>
      <c r="M2199" s="77"/>
      <c r="N2199" s="77"/>
      <c r="O2199" s="77"/>
      <c r="P2199" s="77"/>
      <c r="Q2199" s="78"/>
      <c r="R2199" s="78"/>
      <c r="S2199" s="82"/>
      <c r="T2199" s="78"/>
      <c r="U2199" s="83"/>
    </row>
    <row r="2200" spans="1:21" ht="13.9" customHeight="1">
      <c r="A2200" s="76">
        <v>9280189</v>
      </c>
      <c r="B2200" s="77" t="s">
        <v>3132</v>
      </c>
      <c r="C2200" s="78"/>
      <c r="D2200" s="79"/>
      <c r="E2200" s="78"/>
      <c r="F2200" s="78"/>
      <c r="G2200" s="79"/>
      <c r="H2200" s="79"/>
      <c r="I2200" s="80"/>
      <c r="J2200" s="79"/>
      <c r="K2200" s="77"/>
      <c r="L2200" s="84" t="s">
        <v>415</v>
      </c>
      <c r="M2200" s="77"/>
      <c r="N2200" s="77"/>
      <c r="O2200" s="77"/>
      <c r="P2200" s="77"/>
      <c r="Q2200" s="78"/>
      <c r="R2200" s="78"/>
      <c r="S2200" s="82"/>
      <c r="T2200" s="78"/>
      <c r="U2200" s="83"/>
    </row>
    <row r="2201" spans="1:21" ht="13.9" customHeight="1">
      <c r="A2201" s="76">
        <v>9280197</v>
      </c>
      <c r="B2201" s="77" t="s">
        <v>3133</v>
      </c>
      <c r="C2201" s="78"/>
      <c r="D2201" s="79"/>
      <c r="E2201" s="78"/>
      <c r="F2201" s="78"/>
      <c r="G2201" s="79"/>
      <c r="H2201" s="79"/>
      <c r="I2201" s="80"/>
      <c r="J2201" s="79"/>
      <c r="K2201" s="77"/>
      <c r="L2201" s="81" t="s">
        <v>348</v>
      </c>
      <c r="M2201" s="77"/>
      <c r="N2201" s="77"/>
      <c r="O2201" s="77"/>
      <c r="P2201" s="77"/>
      <c r="Q2201" s="78"/>
      <c r="R2201" s="78"/>
      <c r="S2201" s="82"/>
      <c r="T2201" s="78"/>
      <c r="U2201" s="83"/>
    </row>
    <row r="2202" spans="1:21" ht="13.9" customHeight="1">
      <c r="A2202" s="76">
        <v>9280227</v>
      </c>
      <c r="B2202" s="77" t="s">
        <v>3134</v>
      </c>
      <c r="C2202" s="78"/>
      <c r="D2202" s="79"/>
      <c r="E2202" s="78"/>
      <c r="F2202" s="78"/>
      <c r="G2202" s="79"/>
      <c r="H2202" s="79"/>
      <c r="I2202" s="80"/>
      <c r="J2202" s="79"/>
      <c r="K2202" s="77"/>
      <c r="L2202" s="81" t="s">
        <v>400</v>
      </c>
      <c r="M2202" s="77"/>
      <c r="N2202" s="77"/>
      <c r="O2202" s="77"/>
      <c r="P2202" s="77"/>
      <c r="Q2202" s="78"/>
      <c r="R2202" s="78"/>
      <c r="S2202" s="82"/>
      <c r="T2202" s="78"/>
      <c r="U2202" s="83"/>
    </row>
    <row r="2203" spans="1:21" ht="13.9" customHeight="1">
      <c r="A2203" s="76">
        <v>9280235</v>
      </c>
      <c r="B2203" s="77" t="s">
        <v>3135</v>
      </c>
      <c r="C2203" s="78"/>
      <c r="D2203" s="79"/>
      <c r="E2203" s="78"/>
      <c r="F2203" s="78"/>
      <c r="G2203" s="79"/>
      <c r="H2203" s="79"/>
      <c r="I2203" s="80"/>
      <c r="J2203" s="79"/>
      <c r="K2203" s="77"/>
      <c r="L2203" s="84" t="s">
        <v>274</v>
      </c>
      <c r="M2203" s="77"/>
      <c r="N2203" s="77"/>
      <c r="O2203" s="77"/>
      <c r="P2203" s="77"/>
      <c r="Q2203" s="78"/>
      <c r="R2203" s="78"/>
      <c r="S2203" s="82"/>
      <c r="T2203" s="78"/>
      <c r="U2203" s="83"/>
    </row>
    <row r="2204" spans="1:21" ht="13.9" customHeight="1">
      <c r="A2204" s="76">
        <v>9280251</v>
      </c>
      <c r="B2204" s="77" t="s">
        <v>3136</v>
      </c>
      <c r="C2204" s="78"/>
      <c r="D2204" s="79"/>
      <c r="E2204" s="78"/>
      <c r="F2204" s="78"/>
      <c r="G2204" s="79"/>
      <c r="H2204" s="79"/>
      <c r="I2204" s="80"/>
      <c r="J2204" s="79"/>
      <c r="K2204" s="77"/>
      <c r="L2204" s="84" t="s">
        <v>285</v>
      </c>
      <c r="M2204" s="77"/>
      <c r="N2204" s="77"/>
      <c r="O2204" s="77"/>
      <c r="P2204" s="77"/>
      <c r="Q2204" s="78"/>
      <c r="R2204" s="78"/>
      <c r="S2204" s="82"/>
      <c r="T2204" s="78"/>
      <c r="U2204" s="83"/>
    </row>
    <row r="2205" spans="1:21" ht="13.9" customHeight="1">
      <c r="A2205" s="76">
        <v>9280278</v>
      </c>
      <c r="B2205" s="77" t="s">
        <v>3137</v>
      </c>
      <c r="C2205" s="78"/>
      <c r="D2205" s="79"/>
      <c r="E2205" s="78"/>
      <c r="F2205" s="78"/>
      <c r="G2205" s="79"/>
      <c r="H2205" s="79"/>
      <c r="I2205" s="80"/>
      <c r="J2205" s="79"/>
      <c r="K2205" s="77"/>
      <c r="L2205" s="84" t="s">
        <v>287</v>
      </c>
      <c r="M2205" s="77"/>
      <c r="N2205" s="77"/>
      <c r="O2205" s="77"/>
      <c r="P2205" s="77"/>
      <c r="Q2205" s="78"/>
      <c r="R2205" s="78"/>
      <c r="S2205" s="82"/>
      <c r="T2205" s="78"/>
      <c r="U2205" s="83"/>
    </row>
    <row r="2206" spans="1:21" ht="13.9" customHeight="1">
      <c r="A2206" s="76">
        <v>9280294</v>
      </c>
      <c r="B2206" s="77" t="s">
        <v>3138</v>
      </c>
      <c r="C2206" s="78"/>
      <c r="D2206" s="79"/>
      <c r="E2206" s="78"/>
      <c r="F2206" s="78"/>
      <c r="G2206" s="79"/>
      <c r="H2206" s="79"/>
      <c r="I2206" s="80"/>
      <c r="J2206" s="79"/>
      <c r="K2206" s="77"/>
      <c r="L2206" s="81" t="s">
        <v>287</v>
      </c>
      <c r="M2206" s="77"/>
      <c r="N2206" s="77"/>
      <c r="O2206" s="77"/>
      <c r="P2206" s="77"/>
      <c r="Q2206" s="78"/>
      <c r="R2206" s="78"/>
      <c r="S2206" s="82"/>
      <c r="T2206" s="78"/>
      <c r="U2206" s="83"/>
    </row>
    <row r="2207" spans="1:21" ht="13.9" customHeight="1">
      <c r="A2207" s="76">
        <v>9280308</v>
      </c>
      <c r="B2207" s="77" t="s">
        <v>3139</v>
      </c>
      <c r="C2207" s="78"/>
      <c r="D2207" s="79"/>
      <c r="E2207" s="78"/>
      <c r="F2207" s="78"/>
      <c r="G2207" s="79"/>
      <c r="H2207" s="79"/>
      <c r="I2207" s="80"/>
      <c r="J2207" s="79"/>
      <c r="K2207" s="77"/>
      <c r="L2207" s="84" t="s">
        <v>9397</v>
      </c>
      <c r="M2207" s="77"/>
      <c r="N2207" s="77"/>
      <c r="O2207" s="77"/>
      <c r="P2207" s="77"/>
      <c r="Q2207" s="78"/>
      <c r="R2207" s="78"/>
      <c r="S2207" s="82"/>
      <c r="T2207" s="78"/>
      <c r="U2207" s="83"/>
    </row>
    <row r="2208" spans="1:21" ht="13.9" customHeight="1">
      <c r="A2208" s="76">
        <v>9280316</v>
      </c>
      <c r="B2208" s="77" t="s">
        <v>3140</v>
      </c>
      <c r="C2208" s="78"/>
      <c r="D2208" s="79"/>
      <c r="E2208" s="78"/>
      <c r="F2208" s="78"/>
      <c r="G2208" s="79"/>
      <c r="H2208" s="79"/>
      <c r="I2208" s="80"/>
      <c r="J2208" s="79"/>
      <c r="K2208" s="77"/>
      <c r="L2208" s="84" t="s">
        <v>9274</v>
      </c>
      <c r="M2208" s="77"/>
      <c r="N2208" s="77"/>
      <c r="O2208" s="77"/>
      <c r="P2208" s="77"/>
      <c r="Q2208" s="78"/>
      <c r="R2208" s="78"/>
      <c r="S2208" s="82"/>
      <c r="T2208" s="78"/>
      <c r="U2208" s="83"/>
    </row>
    <row r="2209" spans="1:21" ht="13.9" customHeight="1">
      <c r="A2209" s="76">
        <v>9280332</v>
      </c>
      <c r="B2209" s="77" t="s">
        <v>3141</v>
      </c>
      <c r="C2209" s="78"/>
      <c r="D2209" s="79"/>
      <c r="E2209" s="78"/>
      <c r="F2209" s="78"/>
      <c r="G2209" s="79"/>
      <c r="H2209" s="79"/>
      <c r="I2209" s="80"/>
      <c r="J2209" s="79"/>
      <c r="K2209" s="77"/>
      <c r="L2209" s="84" t="s">
        <v>9277</v>
      </c>
      <c r="M2209" s="77"/>
      <c r="N2209" s="77"/>
      <c r="O2209" s="77"/>
      <c r="P2209" s="77"/>
      <c r="Q2209" s="78"/>
      <c r="R2209" s="78"/>
      <c r="S2209" s="82"/>
      <c r="T2209" s="78"/>
      <c r="U2209" s="83"/>
    </row>
    <row r="2210" spans="1:21" ht="13.9" customHeight="1">
      <c r="A2210" s="76">
        <v>9280359</v>
      </c>
      <c r="B2210" s="77" t="s">
        <v>3142</v>
      </c>
      <c r="C2210" s="78"/>
      <c r="D2210" s="79"/>
      <c r="E2210" s="78"/>
      <c r="F2210" s="78"/>
      <c r="G2210" s="79"/>
      <c r="H2210" s="79"/>
      <c r="I2210" s="80"/>
      <c r="J2210" s="79"/>
      <c r="K2210" s="77"/>
      <c r="L2210" s="84" t="s">
        <v>177</v>
      </c>
      <c r="M2210" s="77"/>
      <c r="N2210" s="77"/>
      <c r="O2210" s="77"/>
      <c r="P2210" s="77"/>
      <c r="Q2210" s="78"/>
      <c r="R2210" s="78"/>
      <c r="S2210" s="82"/>
      <c r="T2210" s="78"/>
      <c r="U2210" s="83"/>
    </row>
    <row r="2211" spans="1:21" ht="13.9" customHeight="1">
      <c r="A2211" s="76">
        <v>9280367</v>
      </c>
      <c r="B2211" s="77" t="s">
        <v>3143</v>
      </c>
      <c r="C2211" s="78"/>
      <c r="D2211" s="79"/>
      <c r="E2211" s="78"/>
      <c r="F2211" s="78"/>
      <c r="G2211" s="79"/>
      <c r="H2211" s="79"/>
      <c r="I2211" s="80"/>
      <c r="J2211" s="79"/>
      <c r="K2211" s="77"/>
      <c r="L2211" s="84" t="s">
        <v>9396</v>
      </c>
      <c r="M2211" s="77"/>
      <c r="N2211" s="77"/>
      <c r="O2211" s="77"/>
      <c r="P2211" s="77"/>
      <c r="Q2211" s="78"/>
      <c r="R2211" s="78"/>
      <c r="S2211" s="82"/>
      <c r="T2211" s="78"/>
      <c r="U2211" s="83"/>
    </row>
    <row r="2212" spans="1:21" ht="13.9" customHeight="1">
      <c r="A2212" s="76">
        <v>9280383</v>
      </c>
      <c r="B2212" s="77" t="s">
        <v>3144</v>
      </c>
      <c r="C2212" s="78"/>
      <c r="D2212" s="79"/>
      <c r="E2212" s="78"/>
      <c r="F2212" s="78"/>
      <c r="G2212" s="79"/>
      <c r="H2212" s="79"/>
      <c r="I2212" s="80"/>
      <c r="J2212" s="79"/>
      <c r="K2212" s="77"/>
      <c r="L2212" s="84" t="s">
        <v>313</v>
      </c>
      <c r="M2212" s="77"/>
      <c r="N2212" s="77"/>
      <c r="O2212" s="77"/>
      <c r="P2212" s="77"/>
      <c r="Q2212" s="78"/>
      <c r="R2212" s="78"/>
      <c r="S2212" s="82"/>
      <c r="T2212" s="78"/>
      <c r="U2212" s="83"/>
    </row>
    <row r="2213" spans="1:21" ht="13.9" customHeight="1">
      <c r="A2213" s="76">
        <v>9280391</v>
      </c>
      <c r="B2213" s="77" t="s">
        <v>3145</v>
      </c>
      <c r="C2213" s="78"/>
      <c r="D2213" s="79"/>
      <c r="E2213" s="78"/>
      <c r="F2213" s="78"/>
      <c r="G2213" s="79"/>
      <c r="H2213" s="79"/>
      <c r="I2213" s="80"/>
      <c r="J2213" s="79"/>
      <c r="K2213" s="77"/>
      <c r="L2213" s="84" t="s">
        <v>405</v>
      </c>
      <c r="M2213" s="77"/>
      <c r="N2213" s="77"/>
      <c r="O2213" s="77"/>
      <c r="P2213" s="77"/>
      <c r="Q2213" s="78"/>
      <c r="R2213" s="78"/>
      <c r="S2213" s="82"/>
      <c r="T2213" s="78"/>
      <c r="U2213" s="83"/>
    </row>
    <row r="2214" spans="1:21" ht="13.9" customHeight="1">
      <c r="A2214" s="76">
        <v>9280421</v>
      </c>
      <c r="B2214" s="77" t="s">
        <v>3146</v>
      </c>
      <c r="C2214" s="78"/>
      <c r="D2214" s="79"/>
      <c r="E2214" s="78"/>
      <c r="F2214" s="78"/>
      <c r="G2214" s="79"/>
      <c r="H2214" s="79"/>
      <c r="I2214" s="80"/>
      <c r="J2214" s="79"/>
      <c r="K2214" s="77"/>
      <c r="L2214" s="84" t="s">
        <v>9225</v>
      </c>
      <c r="M2214" s="77"/>
      <c r="N2214" s="77"/>
      <c r="O2214" s="77"/>
      <c r="P2214" s="77"/>
      <c r="Q2214" s="78"/>
      <c r="R2214" s="78"/>
      <c r="S2214" s="82"/>
      <c r="T2214" s="78"/>
      <c r="U2214" s="83"/>
    </row>
    <row r="2215" spans="1:21" ht="13.9" customHeight="1">
      <c r="A2215" s="76">
        <v>9280448</v>
      </c>
      <c r="B2215" s="77" t="s">
        <v>3147</v>
      </c>
      <c r="C2215" s="78"/>
      <c r="D2215" s="79"/>
      <c r="E2215" s="78"/>
      <c r="F2215" s="78"/>
      <c r="G2215" s="79"/>
      <c r="H2215" s="79"/>
      <c r="I2215" s="80"/>
      <c r="J2215" s="79"/>
      <c r="K2215" s="77"/>
      <c r="L2215" s="81" t="s">
        <v>348</v>
      </c>
      <c r="M2215" s="77"/>
      <c r="N2215" s="77"/>
      <c r="O2215" s="77"/>
      <c r="P2215" s="77"/>
      <c r="Q2215" s="78"/>
      <c r="R2215" s="78"/>
      <c r="S2215" s="82"/>
      <c r="T2215" s="78"/>
      <c r="U2215" s="83"/>
    </row>
    <row r="2216" spans="1:21" ht="13.9" customHeight="1">
      <c r="A2216" s="76">
        <v>9280456</v>
      </c>
      <c r="B2216" s="77" t="s">
        <v>3148</v>
      </c>
      <c r="C2216" s="78"/>
      <c r="D2216" s="79"/>
      <c r="E2216" s="78"/>
      <c r="F2216" s="78"/>
      <c r="G2216" s="79"/>
      <c r="H2216" s="79"/>
      <c r="I2216" s="80"/>
      <c r="J2216" s="79"/>
      <c r="K2216" s="77"/>
      <c r="L2216" s="84" t="s">
        <v>120</v>
      </c>
      <c r="M2216" s="77"/>
      <c r="N2216" s="77"/>
      <c r="O2216" s="77"/>
      <c r="P2216" s="77"/>
      <c r="Q2216" s="78"/>
      <c r="R2216" s="78"/>
      <c r="S2216" s="82"/>
      <c r="T2216" s="78"/>
      <c r="U2216" s="83"/>
    </row>
    <row r="2217" spans="1:21" ht="13.9" customHeight="1">
      <c r="A2217" s="76">
        <v>9280464</v>
      </c>
      <c r="B2217" s="88" t="s">
        <v>3149</v>
      </c>
      <c r="C2217" s="78"/>
      <c r="D2217" s="79"/>
      <c r="E2217" s="78"/>
      <c r="F2217" s="78"/>
      <c r="G2217" s="78"/>
      <c r="H2217" s="79"/>
      <c r="I2217" s="79"/>
      <c r="J2217" s="78"/>
      <c r="K2217" s="77"/>
      <c r="L2217" s="84" t="s">
        <v>121</v>
      </c>
      <c r="M2217" s="77"/>
      <c r="N2217" s="77"/>
      <c r="O2217" s="87"/>
      <c r="P2217" s="78"/>
      <c r="Q2217" s="78"/>
      <c r="R2217" s="78"/>
      <c r="S2217" s="82"/>
      <c r="T2217" s="78"/>
      <c r="U2217" s="83"/>
    </row>
    <row r="2218" spans="1:21" ht="13.9" customHeight="1">
      <c r="A2218" s="76">
        <v>9280472</v>
      </c>
      <c r="B2218" s="77" t="s">
        <v>3150</v>
      </c>
      <c r="C2218" s="78"/>
      <c r="D2218" s="79"/>
      <c r="E2218" s="78"/>
      <c r="F2218" s="78"/>
      <c r="G2218" s="79"/>
      <c r="H2218" s="79"/>
      <c r="I2218" s="80"/>
      <c r="J2218" s="79"/>
      <c r="K2218" s="77"/>
      <c r="L2218" s="84" t="s">
        <v>332</v>
      </c>
      <c r="M2218" s="77"/>
      <c r="N2218" s="77"/>
      <c r="O2218" s="77"/>
      <c r="P2218" s="77"/>
      <c r="Q2218" s="78"/>
      <c r="R2218" s="78"/>
      <c r="S2218" s="82"/>
      <c r="T2218" s="78"/>
      <c r="U2218" s="83"/>
    </row>
    <row r="2219" spans="1:21" ht="13.9" customHeight="1">
      <c r="A2219" s="76">
        <v>9280499</v>
      </c>
      <c r="B2219" s="77" t="s">
        <v>3151</v>
      </c>
      <c r="C2219" s="78"/>
      <c r="D2219" s="79"/>
      <c r="E2219" s="78"/>
      <c r="F2219" s="78"/>
      <c r="G2219" s="79"/>
      <c r="H2219" s="79"/>
      <c r="I2219" s="80"/>
      <c r="J2219" s="79"/>
      <c r="K2219" s="77"/>
      <c r="L2219" s="84" t="s">
        <v>326</v>
      </c>
      <c r="M2219" s="77"/>
      <c r="N2219" s="77"/>
      <c r="O2219" s="77"/>
      <c r="P2219" s="77"/>
      <c r="Q2219" s="78"/>
      <c r="R2219" s="78"/>
      <c r="S2219" s="82"/>
      <c r="T2219" s="78"/>
      <c r="U2219" s="83"/>
    </row>
    <row r="2220" spans="1:21" ht="13.9" customHeight="1">
      <c r="A2220" s="76">
        <v>9280502</v>
      </c>
      <c r="B2220" s="77" t="s">
        <v>3152</v>
      </c>
      <c r="C2220" s="78"/>
      <c r="D2220" s="79"/>
      <c r="E2220" s="78"/>
      <c r="F2220" s="78"/>
      <c r="G2220" s="79"/>
      <c r="H2220" s="79"/>
      <c r="I2220" s="80"/>
      <c r="J2220" s="79"/>
      <c r="K2220" s="77"/>
      <c r="L2220" s="84" t="s">
        <v>9269</v>
      </c>
      <c r="M2220" s="77"/>
      <c r="N2220" s="77"/>
      <c r="O2220" s="77"/>
      <c r="P2220" s="77"/>
      <c r="Q2220" s="78"/>
      <c r="R2220" s="78"/>
      <c r="S2220" s="82"/>
      <c r="T2220" s="78"/>
      <c r="U2220" s="83"/>
    </row>
    <row r="2221" spans="1:21" ht="13.9" customHeight="1">
      <c r="A2221" s="76">
        <v>9280537</v>
      </c>
      <c r="B2221" s="77" t="s">
        <v>3153</v>
      </c>
      <c r="C2221" s="78"/>
      <c r="D2221" s="79"/>
      <c r="E2221" s="78"/>
      <c r="F2221" s="78"/>
      <c r="G2221" s="79"/>
      <c r="H2221" s="79"/>
      <c r="I2221" s="80"/>
      <c r="J2221" s="79"/>
      <c r="K2221" s="77"/>
      <c r="L2221" s="84" t="s">
        <v>9314</v>
      </c>
      <c r="M2221" s="77"/>
      <c r="N2221" s="77"/>
      <c r="O2221" s="77"/>
      <c r="P2221" s="77"/>
      <c r="Q2221" s="78"/>
      <c r="R2221" s="78"/>
      <c r="S2221" s="82"/>
      <c r="T2221" s="78"/>
      <c r="U2221" s="83"/>
    </row>
    <row r="2222" spans="1:21" ht="13.9" customHeight="1">
      <c r="A2222" s="76">
        <v>9280545</v>
      </c>
      <c r="B2222" s="77" t="s">
        <v>3154</v>
      </c>
      <c r="C2222" s="78"/>
      <c r="D2222" s="79"/>
      <c r="E2222" s="78"/>
      <c r="F2222" s="78"/>
      <c r="G2222" s="79"/>
      <c r="H2222" s="79"/>
      <c r="I2222" s="80"/>
      <c r="J2222" s="79"/>
      <c r="K2222" s="77"/>
      <c r="L2222" s="84" t="s">
        <v>315</v>
      </c>
      <c r="M2222" s="77"/>
      <c r="N2222" s="77"/>
      <c r="O2222" s="77"/>
      <c r="P2222" s="77"/>
      <c r="Q2222" s="78"/>
      <c r="R2222" s="78"/>
      <c r="S2222" s="82"/>
      <c r="T2222" s="78"/>
      <c r="U2222" s="83"/>
    </row>
    <row r="2223" spans="1:21" ht="13.9" customHeight="1">
      <c r="A2223" s="76">
        <v>9280553</v>
      </c>
      <c r="B2223" s="77" t="s">
        <v>3155</v>
      </c>
      <c r="C2223" s="78"/>
      <c r="D2223" s="79"/>
      <c r="E2223" s="78"/>
      <c r="F2223" s="78"/>
      <c r="G2223" s="79"/>
      <c r="H2223" s="79"/>
      <c r="I2223" s="80"/>
      <c r="J2223" s="79"/>
      <c r="K2223" s="77"/>
      <c r="L2223" s="84" t="s">
        <v>270</v>
      </c>
      <c r="M2223" s="77"/>
      <c r="N2223" s="77"/>
      <c r="O2223" s="77"/>
      <c r="P2223" s="77"/>
      <c r="Q2223" s="78"/>
      <c r="R2223" s="78"/>
      <c r="S2223" s="82"/>
      <c r="T2223" s="78"/>
      <c r="U2223" s="83"/>
    </row>
    <row r="2224" spans="1:21" ht="13.9" customHeight="1">
      <c r="A2224" s="76">
        <v>9280561</v>
      </c>
      <c r="B2224" s="77" t="s">
        <v>3156</v>
      </c>
      <c r="C2224" s="78"/>
      <c r="D2224" s="79"/>
      <c r="E2224" s="78"/>
      <c r="F2224" s="78"/>
      <c r="G2224" s="79"/>
      <c r="H2224" s="79"/>
      <c r="I2224" s="80"/>
      <c r="J2224" s="79"/>
      <c r="K2224" s="77"/>
      <c r="L2224" s="84" t="s">
        <v>270</v>
      </c>
      <c r="M2224" s="77"/>
      <c r="N2224" s="77"/>
      <c r="O2224" s="77"/>
      <c r="P2224" s="77"/>
      <c r="Q2224" s="78"/>
      <c r="R2224" s="78"/>
      <c r="S2224" s="82"/>
      <c r="T2224" s="78"/>
      <c r="U2224" s="83"/>
    </row>
    <row r="2225" spans="1:21" ht="13.9" customHeight="1">
      <c r="A2225" s="76">
        <v>9280588</v>
      </c>
      <c r="B2225" s="77" t="s">
        <v>3157</v>
      </c>
      <c r="C2225" s="78"/>
      <c r="D2225" s="79"/>
      <c r="E2225" s="78"/>
      <c r="F2225" s="78"/>
      <c r="G2225" s="79"/>
      <c r="H2225" s="79"/>
      <c r="I2225" s="80"/>
      <c r="J2225" s="79"/>
      <c r="K2225" s="77"/>
      <c r="L2225" s="81" t="s">
        <v>270</v>
      </c>
      <c r="M2225" s="77"/>
      <c r="N2225" s="77"/>
      <c r="O2225" s="77"/>
      <c r="P2225" s="77"/>
      <c r="Q2225" s="78"/>
      <c r="R2225" s="78"/>
      <c r="S2225" s="82"/>
      <c r="T2225" s="78"/>
      <c r="U2225" s="83"/>
    </row>
    <row r="2226" spans="1:21" ht="13.9" customHeight="1">
      <c r="A2226" s="76">
        <v>9280596</v>
      </c>
      <c r="B2226" s="77" t="s">
        <v>3158</v>
      </c>
      <c r="C2226" s="78"/>
      <c r="D2226" s="79"/>
      <c r="E2226" s="78"/>
      <c r="F2226" s="78"/>
      <c r="G2226" s="79"/>
      <c r="H2226" s="79"/>
      <c r="I2226" s="80"/>
      <c r="J2226" s="79"/>
      <c r="K2226" s="77"/>
      <c r="L2226" s="84" t="s">
        <v>272</v>
      </c>
      <c r="M2226" s="77"/>
      <c r="N2226" s="77"/>
      <c r="O2226" s="77"/>
      <c r="P2226" s="77"/>
      <c r="Q2226" s="78"/>
      <c r="R2226" s="78"/>
      <c r="S2226" s="82"/>
      <c r="T2226" s="78"/>
      <c r="U2226" s="83"/>
    </row>
    <row r="2227" spans="1:21" ht="13.9" customHeight="1">
      <c r="A2227" s="76">
        <v>9280669</v>
      </c>
      <c r="B2227" s="77" t="s">
        <v>3159</v>
      </c>
      <c r="C2227" s="78"/>
      <c r="D2227" s="79"/>
      <c r="E2227" s="78"/>
      <c r="F2227" s="78"/>
      <c r="G2227" s="79"/>
      <c r="H2227" s="79"/>
      <c r="I2227" s="80"/>
      <c r="J2227" s="79"/>
      <c r="K2227" s="77"/>
      <c r="L2227" s="84" t="s">
        <v>287</v>
      </c>
      <c r="M2227" s="77"/>
      <c r="N2227" s="77"/>
      <c r="O2227" s="77"/>
      <c r="P2227" s="77"/>
      <c r="Q2227" s="78"/>
      <c r="R2227" s="78"/>
      <c r="S2227" s="82"/>
      <c r="T2227" s="78"/>
      <c r="U2227" s="83"/>
    </row>
    <row r="2228" spans="1:21" ht="13.9" customHeight="1">
      <c r="A2228" s="76">
        <v>9280677</v>
      </c>
      <c r="B2228" s="77" t="s">
        <v>3160</v>
      </c>
      <c r="C2228" s="78"/>
      <c r="D2228" s="79"/>
      <c r="E2228" s="78"/>
      <c r="F2228" s="78"/>
      <c r="G2228" s="79"/>
      <c r="H2228" s="79"/>
      <c r="I2228" s="80"/>
      <c r="J2228" s="79"/>
      <c r="K2228" s="77"/>
      <c r="L2228" s="84" t="s">
        <v>285</v>
      </c>
      <c r="M2228" s="77"/>
      <c r="N2228" s="77"/>
      <c r="O2228" s="77"/>
      <c r="P2228" s="77"/>
      <c r="Q2228" s="78"/>
      <c r="R2228" s="78"/>
      <c r="S2228" s="82"/>
      <c r="T2228" s="78"/>
      <c r="U2228" s="83"/>
    </row>
    <row r="2229" spans="1:21" ht="13.9" customHeight="1">
      <c r="A2229" s="76">
        <v>9280693</v>
      </c>
      <c r="B2229" s="77" t="s">
        <v>3161</v>
      </c>
      <c r="C2229" s="78"/>
      <c r="D2229" s="79"/>
      <c r="E2229" s="78"/>
      <c r="F2229" s="78"/>
      <c r="G2229" s="79"/>
      <c r="H2229" s="79"/>
      <c r="I2229" s="80"/>
      <c r="J2229" s="79"/>
      <c r="K2229" s="77"/>
      <c r="L2229" s="84" t="s">
        <v>296</v>
      </c>
      <c r="M2229" s="77"/>
      <c r="N2229" s="77"/>
      <c r="O2229" s="77"/>
      <c r="P2229" s="77"/>
      <c r="Q2229" s="78"/>
      <c r="R2229" s="78"/>
      <c r="S2229" s="82"/>
      <c r="T2229" s="78"/>
      <c r="U2229" s="83"/>
    </row>
    <row r="2230" spans="1:21" ht="13.9" customHeight="1">
      <c r="A2230" s="76">
        <v>9280715</v>
      </c>
      <c r="B2230" s="77" t="s">
        <v>3162</v>
      </c>
      <c r="C2230" s="78"/>
      <c r="D2230" s="79"/>
      <c r="E2230" s="78"/>
      <c r="F2230" s="78"/>
      <c r="G2230" s="79"/>
      <c r="H2230" s="79"/>
      <c r="I2230" s="80"/>
      <c r="J2230" s="79"/>
      <c r="K2230" s="77"/>
      <c r="L2230" s="81" t="s">
        <v>315</v>
      </c>
      <c r="M2230" s="77"/>
      <c r="N2230" s="77"/>
      <c r="O2230" s="77"/>
      <c r="P2230" s="77"/>
      <c r="Q2230" s="78"/>
      <c r="R2230" s="78"/>
      <c r="S2230" s="82"/>
      <c r="T2230" s="78"/>
      <c r="U2230" s="83"/>
    </row>
    <row r="2231" spans="1:21" ht="13.9" customHeight="1">
      <c r="A2231" s="76">
        <v>9280723</v>
      </c>
      <c r="B2231" s="77" t="s">
        <v>3163</v>
      </c>
      <c r="C2231" s="78"/>
      <c r="D2231" s="79"/>
      <c r="E2231" s="78"/>
      <c r="F2231" s="78"/>
      <c r="G2231" s="79"/>
      <c r="H2231" s="79"/>
      <c r="I2231" s="80"/>
      <c r="J2231" s="79"/>
      <c r="K2231" s="77"/>
      <c r="L2231" s="84" t="s">
        <v>390</v>
      </c>
      <c r="M2231" s="77"/>
      <c r="N2231" s="77"/>
      <c r="O2231" s="77"/>
      <c r="P2231" s="77"/>
      <c r="Q2231" s="78"/>
      <c r="R2231" s="78"/>
      <c r="S2231" s="82"/>
      <c r="T2231" s="78"/>
      <c r="U2231" s="83"/>
    </row>
    <row r="2232" spans="1:21" ht="13.9" customHeight="1">
      <c r="A2232" s="76">
        <v>9280758</v>
      </c>
      <c r="B2232" s="77" t="s">
        <v>3164</v>
      </c>
      <c r="C2232" s="78"/>
      <c r="D2232" s="79"/>
      <c r="E2232" s="78"/>
      <c r="F2232" s="78"/>
      <c r="G2232" s="79"/>
      <c r="H2232" s="79"/>
      <c r="I2232" s="80"/>
      <c r="J2232" s="79"/>
      <c r="K2232" s="77"/>
      <c r="L2232" s="84" t="s">
        <v>287</v>
      </c>
      <c r="M2232" s="77"/>
      <c r="N2232" s="77"/>
      <c r="O2232" s="77"/>
      <c r="P2232" s="77"/>
      <c r="Q2232" s="78"/>
      <c r="R2232" s="78"/>
      <c r="S2232" s="82"/>
      <c r="T2232" s="78"/>
      <c r="U2232" s="83"/>
    </row>
    <row r="2233" spans="1:21" ht="13.9" customHeight="1">
      <c r="A2233" s="76">
        <v>9280766</v>
      </c>
      <c r="B2233" s="85" t="s">
        <v>3165</v>
      </c>
      <c r="C2233" s="78"/>
      <c r="D2233" s="79"/>
      <c r="E2233" s="78"/>
      <c r="F2233" s="78"/>
      <c r="G2233" s="86"/>
      <c r="H2233" s="79"/>
      <c r="I2233" s="79"/>
      <c r="J2233" s="78"/>
      <c r="K2233" s="77"/>
      <c r="L2233" s="84" t="s">
        <v>270</v>
      </c>
      <c r="M2233" s="77"/>
      <c r="N2233" s="77"/>
      <c r="O2233" s="87"/>
      <c r="P2233" s="78"/>
      <c r="Q2233" s="78"/>
      <c r="R2233" s="78"/>
      <c r="S2233" s="82"/>
      <c r="T2233" s="78"/>
      <c r="U2233" s="83"/>
    </row>
    <row r="2234" spans="1:21" ht="13.9" customHeight="1">
      <c r="A2234" s="76">
        <v>9280774</v>
      </c>
      <c r="B2234" s="77" t="s">
        <v>3166</v>
      </c>
      <c r="C2234" s="78"/>
      <c r="D2234" s="79"/>
      <c r="E2234" s="78"/>
      <c r="F2234" s="78"/>
      <c r="G2234" s="79"/>
      <c r="H2234" s="79"/>
      <c r="I2234" s="80"/>
      <c r="J2234" s="79"/>
      <c r="K2234" s="77"/>
      <c r="L2234" s="81" t="s">
        <v>362</v>
      </c>
      <c r="M2234" s="77"/>
      <c r="N2234" s="77"/>
      <c r="O2234" s="77"/>
      <c r="P2234" s="77"/>
      <c r="Q2234" s="78"/>
      <c r="R2234" s="78"/>
      <c r="S2234" s="82"/>
      <c r="T2234" s="78"/>
      <c r="U2234" s="83"/>
    </row>
    <row r="2235" spans="1:21" ht="13.9" customHeight="1">
      <c r="A2235" s="76">
        <v>9280782</v>
      </c>
      <c r="B2235" s="77" t="s">
        <v>3167</v>
      </c>
      <c r="C2235" s="78"/>
      <c r="D2235" s="79"/>
      <c r="E2235" s="78"/>
      <c r="F2235" s="78"/>
      <c r="G2235" s="79"/>
      <c r="H2235" s="79"/>
      <c r="I2235" s="80"/>
      <c r="J2235" s="79"/>
      <c r="K2235" s="77"/>
      <c r="L2235" s="84" t="s">
        <v>315</v>
      </c>
      <c r="M2235" s="77"/>
      <c r="N2235" s="77"/>
      <c r="O2235" s="77"/>
      <c r="P2235" s="77"/>
      <c r="Q2235" s="78"/>
      <c r="R2235" s="78"/>
      <c r="S2235" s="82"/>
      <c r="T2235" s="78"/>
      <c r="U2235" s="83"/>
    </row>
    <row r="2236" spans="1:21" ht="13.9" customHeight="1">
      <c r="A2236" s="76">
        <v>9280804</v>
      </c>
      <c r="B2236" s="77" t="s">
        <v>3168</v>
      </c>
      <c r="C2236" s="78"/>
      <c r="D2236" s="79"/>
      <c r="E2236" s="78"/>
      <c r="F2236" s="78"/>
      <c r="G2236" s="79"/>
      <c r="H2236" s="79"/>
      <c r="I2236" s="80"/>
      <c r="J2236" s="79"/>
      <c r="K2236" s="77"/>
      <c r="L2236" s="84" t="s">
        <v>283</v>
      </c>
      <c r="M2236" s="77"/>
      <c r="N2236" s="77"/>
      <c r="O2236" s="77"/>
      <c r="P2236" s="77"/>
      <c r="Q2236" s="78"/>
      <c r="R2236" s="78"/>
      <c r="S2236" s="82"/>
      <c r="T2236" s="78"/>
      <c r="U2236" s="83"/>
    </row>
    <row r="2237" spans="1:21" ht="13.9" customHeight="1">
      <c r="A2237" s="76">
        <v>9280812</v>
      </c>
      <c r="B2237" s="77" t="s">
        <v>3169</v>
      </c>
      <c r="C2237" s="78"/>
      <c r="D2237" s="79"/>
      <c r="E2237" s="78"/>
      <c r="F2237" s="78"/>
      <c r="G2237" s="79"/>
      <c r="H2237" s="79"/>
      <c r="I2237" s="80"/>
      <c r="J2237" s="79"/>
      <c r="K2237" s="77"/>
      <c r="L2237" s="81" t="s">
        <v>400</v>
      </c>
      <c r="M2237" s="77"/>
      <c r="N2237" s="77"/>
      <c r="O2237" s="77"/>
      <c r="P2237" s="77"/>
      <c r="Q2237" s="78"/>
      <c r="R2237" s="78"/>
      <c r="S2237" s="82"/>
      <c r="T2237" s="78"/>
      <c r="U2237" s="83"/>
    </row>
    <row r="2238" spans="1:21" ht="13.9" customHeight="1">
      <c r="A2238" s="76">
        <v>9280847</v>
      </c>
      <c r="B2238" s="77" t="s">
        <v>3170</v>
      </c>
      <c r="C2238" s="78"/>
      <c r="D2238" s="79"/>
      <c r="E2238" s="78"/>
      <c r="F2238" s="78"/>
      <c r="G2238" s="79"/>
      <c r="H2238" s="79"/>
      <c r="I2238" s="80"/>
      <c r="J2238" s="79"/>
      <c r="K2238" s="77"/>
      <c r="L2238" s="84" t="s">
        <v>405</v>
      </c>
      <c r="M2238" s="77"/>
      <c r="N2238" s="77"/>
      <c r="O2238" s="77"/>
      <c r="P2238" s="77"/>
      <c r="Q2238" s="78"/>
      <c r="R2238" s="78"/>
      <c r="S2238" s="82"/>
      <c r="T2238" s="78"/>
      <c r="U2238" s="83"/>
    </row>
    <row r="2239" spans="1:21" ht="13.9" customHeight="1">
      <c r="A2239" s="76">
        <v>9280863</v>
      </c>
      <c r="B2239" s="77" t="s">
        <v>3171</v>
      </c>
      <c r="C2239" s="78"/>
      <c r="D2239" s="79"/>
      <c r="E2239" s="78"/>
      <c r="F2239" s="78"/>
      <c r="G2239" s="79"/>
      <c r="H2239" s="79"/>
      <c r="I2239" s="80"/>
      <c r="J2239" s="79"/>
      <c r="K2239" s="77"/>
      <c r="L2239" s="84" t="s">
        <v>415</v>
      </c>
      <c r="M2239" s="77"/>
      <c r="N2239" s="77"/>
      <c r="O2239" s="77"/>
      <c r="P2239" s="77"/>
      <c r="Q2239" s="78"/>
      <c r="R2239" s="78"/>
      <c r="S2239" s="82"/>
      <c r="T2239" s="78"/>
      <c r="U2239" s="83"/>
    </row>
    <row r="2240" spans="1:21" ht="13.9" customHeight="1">
      <c r="A2240" s="76">
        <v>9280871</v>
      </c>
      <c r="B2240" s="77" t="s">
        <v>3172</v>
      </c>
      <c r="C2240" s="78"/>
      <c r="D2240" s="79"/>
      <c r="E2240" s="78"/>
      <c r="F2240" s="78"/>
      <c r="G2240" s="79"/>
      <c r="H2240" s="79"/>
      <c r="I2240" s="80"/>
      <c r="J2240" s="79"/>
      <c r="K2240" s="77"/>
      <c r="L2240" s="81" t="s">
        <v>384</v>
      </c>
      <c r="M2240" s="77"/>
      <c r="N2240" s="77"/>
      <c r="O2240" s="77"/>
      <c r="P2240" s="77"/>
      <c r="Q2240" s="78"/>
      <c r="R2240" s="78"/>
      <c r="S2240" s="82"/>
      <c r="T2240" s="78"/>
      <c r="U2240" s="83"/>
    </row>
    <row r="2241" spans="1:21" ht="13.9" customHeight="1">
      <c r="A2241" s="76">
        <v>9280928</v>
      </c>
      <c r="B2241" s="77" t="s">
        <v>3173</v>
      </c>
      <c r="C2241" s="78"/>
      <c r="D2241" s="79"/>
      <c r="E2241" s="78"/>
      <c r="F2241" s="78"/>
      <c r="G2241" s="79"/>
      <c r="H2241" s="79"/>
      <c r="I2241" s="80"/>
      <c r="J2241" s="79"/>
      <c r="K2241" s="77"/>
      <c r="L2241" s="84" t="s">
        <v>120</v>
      </c>
      <c r="M2241" s="77"/>
      <c r="N2241" s="77"/>
      <c r="O2241" s="77"/>
      <c r="P2241" s="77"/>
      <c r="Q2241" s="78"/>
      <c r="R2241" s="78"/>
      <c r="S2241" s="82"/>
      <c r="T2241" s="78"/>
      <c r="U2241" s="83"/>
    </row>
    <row r="2242" spans="1:21" ht="13.9" customHeight="1">
      <c r="A2242" s="76">
        <v>9280936</v>
      </c>
      <c r="B2242" s="77" t="s">
        <v>3174</v>
      </c>
      <c r="C2242" s="78"/>
      <c r="D2242" s="79"/>
      <c r="E2242" s="78"/>
      <c r="F2242" s="78"/>
      <c r="G2242" s="79"/>
      <c r="H2242" s="79"/>
      <c r="I2242" s="80"/>
      <c r="J2242" s="79"/>
      <c r="K2242" s="77"/>
      <c r="L2242" s="84" t="s">
        <v>311</v>
      </c>
      <c r="M2242" s="77"/>
      <c r="N2242" s="77"/>
      <c r="O2242" s="77"/>
      <c r="P2242" s="77"/>
      <c r="Q2242" s="78"/>
      <c r="R2242" s="78"/>
      <c r="S2242" s="82"/>
      <c r="T2242" s="78"/>
      <c r="U2242" s="83"/>
    </row>
    <row r="2243" spans="1:21" ht="13.9" customHeight="1">
      <c r="A2243" s="76">
        <v>9280944</v>
      </c>
      <c r="B2243" s="77" t="s">
        <v>3175</v>
      </c>
      <c r="C2243" s="78"/>
      <c r="D2243" s="79"/>
      <c r="E2243" s="78"/>
      <c r="F2243" s="78"/>
      <c r="G2243" s="79"/>
      <c r="H2243" s="79"/>
      <c r="I2243" s="80"/>
      <c r="J2243" s="79"/>
      <c r="K2243" s="77"/>
      <c r="L2243" s="81" t="s">
        <v>7</v>
      </c>
      <c r="M2243" s="77"/>
      <c r="N2243" s="77"/>
      <c r="O2243" s="77"/>
      <c r="P2243" s="77"/>
      <c r="Q2243" s="78"/>
      <c r="R2243" s="78"/>
      <c r="S2243" s="82"/>
      <c r="T2243" s="78"/>
      <c r="U2243" s="83"/>
    </row>
    <row r="2244" spans="1:21" ht="13.9" customHeight="1">
      <c r="A2244" s="76">
        <v>9281029</v>
      </c>
      <c r="B2244" s="77" t="s">
        <v>3176</v>
      </c>
      <c r="C2244" s="78"/>
      <c r="D2244" s="79"/>
      <c r="E2244" s="78"/>
      <c r="F2244" s="78"/>
      <c r="G2244" s="79"/>
      <c r="H2244" s="79"/>
      <c r="I2244" s="80"/>
      <c r="J2244" s="79"/>
      <c r="K2244" s="77"/>
      <c r="L2244" s="81" t="s">
        <v>270</v>
      </c>
      <c r="M2244" s="77"/>
      <c r="N2244" s="77"/>
      <c r="O2244" s="77"/>
      <c r="P2244" s="77"/>
      <c r="Q2244" s="78"/>
      <c r="R2244" s="78"/>
      <c r="S2244" s="82"/>
      <c r="T2244" s="78"/>
      <c r="U2244" s="83"/>
    </row>
    <row r="2245" spans="1:21" ht="13.9" customHeight="1">
      <c r="A2245" s="76">
        <v>9281037</v>
      </c>
      <c r="B2245" s="77" t="s">
        <v>3177</v>
      </c>
      <c r="C2245" s="78"/>
      <c r="D2245" s="79"/>
      <c r="E2245" s="78"/>
      <c r="F2245" s="78"/>
      <c r="G2245" s="79"/>
      <c r="H2245" s="79"/>
      <c r="I2245" s="80"/>
      <c r="J2245" s="79"/>
      <c r="K2245" s="77"/>
      <c r="L2245" s="81" t="s">
        <v>270</v>
      </c>
      <c r="M2245" s="77"/>
      <c r="N2245" s="77"/>
      <c r="O2245" s="77"/>
      <c r="P2245" s="77"/>
      <c r="Q2245" s="78"/>
      <c r="R2245" s="78"/>
      <c r="S2245" s="82"/>
      <c r="T2245" s="78"/>
      <c r="U2245" s="83"/>
    </row>
    <row r="2246" spans="1:21" ht="13.9" customHeight="1">
      <c r="A2246" s="76">
        <v>9281045</v>
      </c>
      <c r="B2246" s="77" t="s">
        <v>3178</v>
      </c>
      <c r="C2246" s="78"/>
      <c r="D2246" s="79"/>
      <c r="E2246" s="78"/>
      <c r="F2246" s="78"/>
      <c r="G2246" s="79"/>
      <c r="H2246" s="79"/>
      <c r="I2246" s="80"/>
      <c r="J2246" s="79"/>
      <c r="K2246" s="77"/>
      <c r="L2246" s="84" t="s">
        <v>270</v>
      </c>
      <c r="M2246" s="77"/>
      <c r="N2246" s="77"/>
      <c r="O2246" s="77"/>
      <c r="P2246" s="77"/>
      <c r="Q2246" s="78"/>
      <c r="R2246" s="78"/>
      <c r="S2246" s="82"/>
      <c r="T2246" s="78"/>
      <c r="U2246" s="83"/>
    </row>
    <row r="2247" spans="1:21" ht="13.9" customHeight="1">
      <c r="A2247" s="76">
        <v>9281053</v>
      </c>
      <c r="B2247" s="77" t="s">
        <v>3179</v>
      </c>
      <c r="C2247" s="78"/>
      <c r="D2247" s="79"/>
      <c r="E2247" s="78"/>
      <c r="F2247" s="78"/>
      <c r="G2247" s="79"/>
      <c r="H2247" s="79"/>
      <c r="I2247" s="80"/>
      <c r="J2247" s="79"/>
      <c r="K2247" s="77"/>
      <c r="L2247" s="84" t="s">
        <v>270</v>
      </c>
      <c r="M2247" s="77"/>
      <c r="N2247" s="77"/>
      <c r="O2247" s="77"/>
      <c r="P2247" s="77"/>
      <c r="Q2247" s="78"/>
      <c r="R2247" s="78"/>
      <c r="S2247" s="82"/>
      <c r="T2247" s="78"/>
      <c r="U2247" s="83"/>
    </row>
    <row r="2248" spans="1:21" ht="13.9" customHeight="1">
      <c r="A2248" s="76">
        <v>9281118</v>
      </c>
      <c r="B2248" s="77" t="s">
        <v>3180</v>
      </c>
      <c r="C2248" s="78"/>
      <c r="D2248" s="79"/>
      <c r="E2248" s="78"/>
      <c r="F2248" s="78"/>
      <c r="G2248" s="79"/>
      <c r="H2248" s="79"/>
      <c r="I2248" s="80"/>
      <c r="J2248" s="79"/>
      <c r="K2248" s="77"/>
      <c r="L2248" s="84" t="s">
        <v>315</v>
      </c>
      <c r="M2248" s="77"/>
      <c r="N2248" s="77"/>
      <c r="O2248" s="77"/>
      <c r="P2248" s="77"/>
      <c r="Q2248" s="78"/>
      <c r="R2248" s="78"/>
      <c r="S2248" s="82"/>
      <c r="T2248" s="78"/>
      <c r="U2248" s="83"/>
    </row>
    <row r="2249" spans="1:21" ht="13.9" customHeight="1">
      <c r="A2249" s="76">
        <v>9281126</v>
      </c>
      <c r="B2249" s="85" t="s">
        <v>3181</v>
      </c>
      <c r="C2249" s="78"/>
      <c r="D2249" s="79"/>
      <c r="E2249" s="78"/>
      <c r="F2249" s="78"/>
      <c r="G2249" s="86"/>
      <c r="H2249" s="79"/>
      <c r="I2249" s="80"/>
      <c r="J2249" s="78"/>
      <c r="K2249" s="77"/>
      <c r="L2249" s="84" t="s">
        <v>343</v>
      </c>
      <c r="M2249" s="77"/>
      <c r="N2249" s="77"/>
      <c r="O2249" s="87"/>
      <c r="P2249" s="78"/>
      <c r="Q2249" s="78"/>
      <c r="R2249" s="78"/>
      <c r="S2249" s="82"/>
      <c r="T2249" s="78"/>
      <c r="U2249" s="83"/>
    </row>
    <row r="2250" spans="1:21" ht="13.9" customHeight="1">
      <c r="A2250" s="76">
        <v>9281142</v>
      </c>
      <c r="B2250" s="77" t="s">
        <v>3182</v>
      </c>
      <c r="C2250" s="78"/>
      <c r="D2250" s="79"/>
      <c r="E2250" s="78"/>
      <c r="F2250" s="78"/>
      <c r="G2250" s="79"/>
      <c r="H2250" s="79"/>
      <c r="I2250" s="80"/>
      <c r="J2250" s="79"/>
      <c r="K2250" s="77"/>
      <c r="L2250" s="84" t="s">
        <v>330</v>
      </c>
      <c r="M2250" s="77"/>
      <c r="N2250" s="77"/>
      <c r="O2250" s="77"/>
      <c r="P2250" s="77"/>
      <c r="Q2250" s="78"/>
      <c r="R2250" s="78"/>
      <c r="S2250" s="82"/>
      <c r="T2250" s="78"/>
      <c r="U2250" s="83"/>
    </row>
    <row r="2251" spans="1:21" ht="13.9" customHeight="1">
      <c r="A2251" s="76">
        <v>9281177</v>
      </c>
      <c r="B2251" s="77" t="s">
        <v>3183</v>
      </c>
      <c r="C2251" s="78"/>
      <c r="D2251" s="79"/>
      <c r="E2251" s="78"/>
      <c r="F2251" s="78"/>
      <c r="G2251" s="79"/>
      <c r="H2251" s="79"/>
      <c r="I2251" s="80"/>
      <c r="J2251" s="79"/>
      <c r="K2251" s="77"/>
      <c r="L2251" s="84" t="s">
        <v>311</v>
      </c>
      <c r="M2251" s="77"/>
      <c r="N2251" s="77"/>
      <c r="O2251" s="77"/>
      <c r="P2251" s="77"/>
      <c r="Q2251" s="78"/>
      <c r="R2251" s="78"/>
      <c r="S2251" s="82"/>
      <c r="T2251" s="78"/>
      <c r="U2251" s="83"/>
    </row>
    <row r="2252" spans="1:21" ht="13.9" customHeight="1">
      <c r="A2252" s="76">
        <v>9281185</v>
      </c>
      <c r="B2252" s="77" t="s">
        <v>3184</v>
      </c>
      <c r="C2252" s="78"/>
      <c r="D2252" s="79"/>
      <c r="E2252" s="78"/>
      <c r="F2252" s="78"/>
      <c r="G2252" s="79"/>
      <c r="H2252" s="79"/>
      <c r="I2252" s="80"/>
      <c r="J2252" s="79"/>
      <c r="K2252" s="77"/>
      <c r="L2252" s="84" t="s">
        <v>339</v>
      </c>
      <c r="M2252" s="77"/>
      <c r="N2252" s="77"/>
      <c r="O2252" s="77"/>
      <c r="P2252" s="77"/>
      <c r="Q2252" s="78"/>
      <c r="R2252" s="78"/>
      <c r="S2252" s="82"/>
      <c r="T2252" s="78"/>
      <c r="U2252" s="83"/>
    </row>
    <row r="2253" spans="1:21" ht="13.9" customHeight="1">
      <c r="A2253" s="76">
        <v>9281193</v>
      </c>
      <c r="B2253" s="77" t="s">
        <v>3185</v>
      </c>
      <c r="C2253" s="78"/>
      <c r="D2253" s="79"/>
      <c r="E2253" s="78"/>
      <c r="F2253" s="78"/>
      <c r="G2253" s="79"/>
      <c r="H2253" s="79"/>
      <c r="I2253" s="80"/>
      <c r="J2253" s="79"/>
      <c r="K2253" s="77"/>
      <c r="L2253" s="84" t="s">
        <v>309</v>
      </c>
      <c r="M2253" s="77"/>
      <c r="N2253" s="77"/>
      <c r="O2253" s="77"/>
      <c r="P2253" s="77"/>
      <c r="Q2253" s="78"/>
      <c r="R2253" s="78"/>
      <c r="S2253" s="82"/>
      <c r="T2253" s="78"/>
      <c r="U2253" s="83"/>
    </row>
    <row r="2254" spans="1:21" ht="13.9" customHeight="1">
      <c r="A2254" s="76">
        <v>9281207</v>
      </c>
      <c r="B2254" s="77" t="s">
        <v>3186</v>
      </c>
      <c r="C2254" s="78"/>
      <c r="D2254" s="79"/>
      <c r="E2254" s="78"/>
      <c r="F2254" s="78"/>
      <c r="G2254" s="79"/>
      <c r="H2254" s="79"/>
      <c r="I2254" s="80"/>
      <c r="J2254" s="79"/>
      <c r="K2254" s="77"/>
      <c r="L2254" s="84" t="s">
        <v>309</v>
      </c>
      <c r="M2254" s="77"/>
      <c r="N2254" s="77"/>
      <c r="O2254" s="77"/>
      <c r="P2254" s="77"/>
      <c r="Q2254" s="78"/>
      <c r="R2254" s="78"/>
      <c r="S2254" s="82"/>
      <c r="T2254" s="78"/>
      <c r="U2254" s="83"/>
    </row>
    <row r="2255" spans="1:21" ht="13.9" customHeight="1">
      <c r="A2255" s="76">
        <v>9281223</v>
      </c>
      <c r="B2255" s="77" t="s">
        <v>3187</v>
      </c>
      <c r="C2255" s="78"/>
      <c r="D2255" s="79"/>
      <c r="E2255" s="78"/>
      <c r="F2255" s="78"/>
      <c r="G2255" s="79"/>
      <c r="H2255" s="79"/>
      <c r="I2255" s="80"/>
      <c r="J2255" s="79"/>
      <c r="K2255" s="77"/>
      <c r="L2255" s="81" t="s">
        <v>400</v>
      </c>
      <c r="M2255" s="77"/>
      <c r="N2255" s="77"/>
      <c r="O2255" s="77"/>
      <c r="P2255" s="77"/>
      <c r="Q2255" s="78"/>
      <c r="R2255" s="78"/>
      <c r="S2255" s="82"/>
      <c r="T2255" s="78"/>
      <c r="U2255" s="83"/>
    </row>
    <row r="2256" spans="1:21" ht="13.9" customHeight="1">
      <c r="A2256" s="76">
        <v>9281231</v>
      </c>
      <c r="B2256" s="77" t="s">
        <v>3188</v>
      </c>
      <c r="C2256" s="78"/>
      <c r="D2256" s="79"/>
      <c r="E2256" s="78"/>
      <c r="F2256" s="78"/>
      <c r="G2256" s="79"/>
      <c r="H2256" s="79"/>
      <c r="I2256" s="80"/>
      <c r="J2256" s="79"/>
      <c r="K2256" s="77"/>
      <c r="L2256" s="84" t="s">
        <v>339</v>
      </c>
      <c r="M2256" s="77"/>
      <c r="N2256" s="77"/>
      <c r="O2256" s="77"/>
      <c r="P2256" s="77"/>
      <c r="Q2256" s="78"/>
      <c r="R2256" s="78"/>
      <c r="S2256" s="82"/>
      <c r="T2256" s="78"/>
      <c r="U2256" s="83"/>
    </row>
    <row r="2257" spans="1:21" ht="13.9" customHeight="1">
      <c r="A2257" s="76">
        <v>9281258</v>
      </c>
      <c r="B2257" s="77" t="s">
        <v>3189</v>
      </c>
      <c r="C2257" s="78"/>
      <c r="D2257" s="79"/>
      <c r="E2257" s="78"/>
      <c r="F2257" s="78"/>
      <c r="G2257" s="79"/>
      <c r="H2257" s="79"/>
      <c r="I2257" s="80"/>
      <c r="J2257" s="79"/>
      <c r="K2257" s="77"/>
      <c r="L2257" s="84" t="s">
        <v>415</v>
      </c>
      <c r="M2257" s="77"/>
      <c r="N2257" s="77"/>
      <c r="O2257" s="77"/>
      <c r="P2257" s="77"/>
      <c r="Q2257" s="78"/>
      <c r="R2257" s="78"/>
      <c r="S2257" s="82"/>
      <c r="T2257" s="78"/>
      <c r="U2257" s="83"/>
    </row>
    <row r="2258" spans="1:21" ht="13.9" customHeight="1">
      <c r="A2258" s="76">
        <v>9281266</v>
      </c>
      <c r="B2258" s="77" t="s">
        <v>3190</v>
      </c>
      <c r="C2258" s="78"/>
      <c r="D2258" s="79"/>
      <c r="E2258" s="78"/>
      <c r="F2258" s="78"/>
      <c r="G2258" s="79"/>
      <c r="H2258" s="79"/>
      <c r="I2258" s="80"/>
      <c r="J2258" s="79"/>
      <c r="K2258" s="77"/>
      <c r="L2258" s="81" t="s">
        <v>311</v>
      </c>
      <c r="M2258" s="77"/>
      <c r="N2258" s="77"/>
      <c r="O2258" s="77"/>
      <c r="P2258" s="77"/>
      <c r="Q2258" s="78"/>
      <c r="R2258" s="78"/>
      <c r="S2258" s="82"/>
      <c r="T2258" s="78"/>
      <c r="U2258" s="83"/>
    </row>
    <row r="2259" spans="1:21" ht="13.9" customHeight="1">
      <c r="A2259" s="76">
        <v>9281363</v>
      </c>
      <c r="B2259" s="77" t="s">
        <v>3191</v>
      </c>
      <c r="C2259" s="78"/>
      <c r="D2259" s="79"/>
      <c r="E2259" s="78"/>
      <c r="F2259" s="78"/>
      <c r="G2259" s="79"/>
      <c r="H2259" s="79"/>
      <c r="I2259" s="80"/>
      <c r="J2259" s="79"/>
      <c r="K2259" s="77"/>
      <c r="L2259" s="84" t="s">
        <v>366</v>
      </c>
      <c r="M2259" s="77"/>
      <c r="N2259" s="77"/>
      <c r="O2259" s="77"/>
      <c r="P2259" s="77"/>
      <c r="Q2259" s="78"/>
      <c r="R2259" s="78"/>
      <c r="S2259" s="82"/>
      <c r="T2259" s="78"/>
      <c r="U2259" s="83"/>
    </row>
    <row r="2260" spans="1:21" ht="13.9" customHeight="1">
      <c r="A2260" s="76">
        <v>9281371</v>
      </c>
      <c r="B2260" s="77" t="s">
        <v>3192</v>
      </c>
      <c r="C2260" s="78"/>
      <c r="D2260" s="79"/>
      <c r="E2260" s="78"/>
      <c r="F2260" s="78"/>
      <c r="G2260" s="79"/>
      <c r="H2260" s="79"/>
      <c r="I2260" s="80"/>
      <c r="J2260" s="79"/>
      <c r="K2260" s="77"/>
      <c r="L2260" s="84" t="s">
        <v>270</v>
      </c>
      <c r="M2260" s="77"/>
      <c r="N2260" s="77"/>
      <c r="O2260" s="77"/>
      <c r="P2260" s="77"/>
      <c r="Q2260" s="78"/>
      <c r="R2260" s="78"/>
      <c r="S2260" s="82"/>
      <c r="T2260" s="78"/>
      <c r="U2260" s="83"/>
    </row>
    <row r="2261" spans="1:21" ht="13.9" customHeight="1">
      <c r="A2261" s="76">
        <v>9281398</v>
      </c>
      <c r="B2261" s="77" t="s">
        <v>3193</v>
      </c>
      <c r="C2261" s="78"/>
      <c r="D2261" s="79"/>
      <c r="E2261" s="78"/>
      <c r="F2261" s="78"/>
      <c r="G2261" s="79"/>
      <c r="H2261" s="79"/>
      <c r="I2261" s="80"/>
      <c r="J2261" s="79"/>
      <c r="K2261" s="77"/>
      <c r="L2261" s="84" t="s">
        <v>9314</v>
      </c>
      <c r="M2261" s="77"/>
      <c r="N2261" s="77"/>
      <c r="O2261" s="77"/>
      <c r="P2261" s="77"/>
      <c r="Q2261" s="78"/>
      <c r="R2261" s="78"/>
      <c r="S2261" s="82"/>
      <c r="T2261" s="78"/>
      <c r="U2261" s="83"/>
    </row>
    <row r="2262" spans="1:21" ht="13.9" customHeight="1">
      <c r="A2262" s="76">
        <v>9281436</v>
      </c>
      <c r="B2262" s="77" t="s">
        <v>3194</v>
      </c>
      <c r="C2262" s="78"/>
      <c r="D2262" s="79"/>
      <c r="E2262" s="78"/>
      <c r="F2262" s="78"/>
      <c r="G2262" s="79"/>
      <c r="H2262" s="79"/>
      <c r="I2262" s="80"/>
      <c r="J2262" s="79"/>
      <c r="K2262" s="77"/>
      <c r="L2262" s="84" t="s">
        <v>9322</v>
      </c>
      <c r="M2262" s="77"/>
      <c r="N2262" s="77"/>
      <c r="O2262" s="77"/>
      <c r="P2262" s="77"/>
      <c r="Q2262" s="78"/>
      <c r="R2262" s="78"/>
      <c r="S2262" s="82"/>
      <c r="T2262" s="78"/>
      <c r="U2262" s="83"/>
    </row>
    <row r="2263" spans="1:21" ht="13.9" customHeight="1">
      <c r="A2263" s="76">
        <v>9281452</v>
      </c>
      <c r="B2263" s="77" t="s">
        <v>3195</v>
      </c>
      <c r="C2263" s="78"/>
      <c r="D2263" s="79"/>
      <c r="E2263" s="78"/>
      <c r="F2263" s="78"/>
      <c r="G2263" s="79"/>
      <c r="H2263" s="79"/>
      <c r="I2263" s="80"/>
      <c r="J2263" s="79"/>
      <c r="K2263" s="77"/>
      <c r="L2263" s="81" t="s">
        <v>315</v>
      </c>
      <c r="M2263" s="77"/>
      <c r="N2263" s="77"/>
      <c r="O2263" s="77"/>
      <c r="P2263" s="77"/>
      <c r="Q2263" s="78"/>
      <c r="R2263" s="78"/>
      <c r="S2263" s="82"/>
      <c r="T2263" s="78"/>
      <c r="U2263" s="83"/>
    </row>
    <row r="2264" spans="1:21" ht="13.9" customHeight="1">
      <c r="A2264" s="76">
        <v>9281495</v>
      </c>
      <c r="B2264" s="77" t="s">
        <v>3196</v>
      </c>
      <c r="C2264" s="78"/>
      <c r="D2264" s="79"/>
      <c r="E2264" s="78"/>
      <c r="F2264" s="78"/>
      <c r="G2264" s="79"/>
      <c r="H2264" s="79"/>
      <c r="I2264" s="80"/>
      <c r="J2264" s="79"/>
      <c r="K2264" s="77"/>
      <c r="L2264" s="84" t="s">
        <v>270</v>
      </c>
      <c r="M2264" s="77"/>
      <c r="N2264" s="77"/>
      <c r="O2264" s="77"/>
      <c r="P2264" s="77"/>
      <c r="Q2264" s="78"/>
      <c r="R2264" s="78"/>
      <c r="S2264" s="82"/>
      <c r="T2264" s="78"/>
      <c r="U2264" s="83"/>
    </row>
    <row r="2265" spans="1:21" ht="13.9" customHeight="1">
      <c r="A2265" s="76">
        <v>9281509</v>
      </c>
      <c r="B2265" s="77" t="s">
        <v>3197</v>
      </c>
      <c r="C2265" s="78"/>
      <c r="D2265" s="79"/>
      <c r="E2265" s="78"/>
      <c r="F2265" s="78"/>
      <c r="G2265" s="79"/>
      <c r="H2265" s="79"/>
      <c r="I2265" s="80"/>
      <c r="J2265" s="79"/>
      <c r="K2265" s="77"/>
      <c r="L2265" s="84" t="s">
        <v>315</v>
      </c>
      <c r="M2265" s="77"/>
      <c r="N2265" s="77"/>
      <c r="O2265" s="77"/>
      <c r="P2265" s="77"/>
      <c r="Q2265" s="78"/>
      <c r="R2265" s="78"/>
      <c r="S2265" s="82"/>
      <c r="T2265" s="78"/>
      <c r="U2265" s="83"/>
    </row>
    <row r="2266" spans="1:21" ht="13.9" customHeight="1">
      <c r="A2266" s="76">
        <v>9281525</v>
      </c>
      <c r="B2266" s="77" t="s">
        <v>3198</v>
      </c>
      <c r="C2266" s="78"/>
      <c r="D2266" s="79"/>
      <c r="E2266" s="78"/>
      <c r="F2266" s="78"/>
      <c r="G2266" s="79"/>
      <c r="H2266" s="79"/>
      <c r="I2266" s="80"/>
      <c r="J2266" s="79"/>
      <c r="K2266" s="77"/>
      <c r="L2266" s="84" t="s">
        <v>315</v>
      </c>
      <c r="M2266" s="77"/>
      <c r="N2266" s="77"/>
      <c r="O2266" s="77"/>
      <c r="P2266" s="77"/>
      <c r="Q2266" s="78"/>
      <c r="R2266" s="78"/>
      <c r="S2266" s="82"/>
      <c r="T2266" s="78"/>
      <c r="U2266" s="83"/>
    </row>
    <row r="2267" spans="1:21" ht="13.9" customHeight="1">
      <c r="A2267" s="76">
        <v>9281533</v>
      </c>
      <c r="B2267" s="77" t="s">
        <v>3199</v>
      </c>
      <c r="C2267" s="78"/>
      <c r="D2267" s="79"/>
      <c r="E2267" s="78"/>
      <c r="F2267" s="78"/>
      <c r="G2267" s="79"/>
      <c r="H2267" s="79"/>
      <c r="I2267" s="80"/>
      <c r="J2267" s="79"/>
      <c r="K2267" s="77"/>
      <c r="L2267" s="84" t="s">
        <v>9398</v>
      </c>
      <c r="M2267" s="77"/>
      <c r="N2267" s="77"/>
      <c r="O2267" s="77"/>
      <c r="P2267" s="77"/>
      <c r="Q2267" s="78"/>
      <c r="R2267" s="78"/>
      <c r="S2267" s="82"/>
      <c r="T2267" s="78"/>
      <c r="U2267" s="83"/>
    </row>
    <row r="2268" spans="1:21" ht="13.9" customHeight="1">
      <c r="A2268" s="76">
        <v>9281576</v>
      </c>
      <c r="B2268" s="77" t="s">
        <v>3200</v>
      </c>
      <c r="C2268" s="78"/>
      <c r="D2268" s="79"/>
      <c r="E2268" s="78"/>
      <c r="F2268" s="78"/>
      <c r="G2268" s="79"/>
      <c r="H2268" s="79"/>
      <c r="I2268" s="80"/>
      <c r="J2268" s="79"/>
      <c r="K2268" s="77"/>
      <c r="L2268" s="84" t="s">
        <v>311</v>
      </c>
      <c r="M2268" s="77"/>
      <c r="N2268" s="77"/>
      <c r="O2268" s="77"/>
      <c r="P2268" s="77"/>
      <c r="Q2268" s="78"/>
      <c r="R2268" s="78"/>
      <c r="S2268" s="82"/>
      <c r="T2268" s="78"/>
      <c r="U2268" s="83"/>
    </row>
    <row r="2269" spans="1:21" ht="13.9" customHeight="1">
      <c r="A2269" s="76">
        <v>9281592</v>
      </c>
      <c r="B2269" s="77" t="s">
        <v>3201</v>
      </c>
      <c r="C2269" s="78"/>
      <c r="D2269" s="79"/>
      <c r="E2269" s="78"/>
      <c r="F2269" s="78"/>
      <c r="G2269" s="79"/>
      <c r="H2269" s="79"/>
      <c r="I2269" s="80"/>
      <c r="J2269" s="79"/>
      <c r="K2269" s="77"/>
      <c r="L2269" s="84" t="s">
        <v>362</v>
      </c>
      <c r="M2269" s="77"/>
      <c r="N2269" s="77"/>
      <c r="O2269" s="77"/>
      <c r="P2269" s="77"/>
      <c r="Q2269" s="78"/>
      <c r="R2269" s="78"/>
      <c r="S2269" s="82"/>
      <c r="T2269" s="78"/>
      <c r="U2269" s="83"/>
    </row>
    <row r="2270" spans="1:21" ht="13.9" customHeight="1">
      <c r="A2270" s="76">
        <v>9281622</v>
      </c>
      <c r="B2270" s="77" t="s">
        <v>3202</v>
      </c>
      <c r="C2270" s="78"/>
      <c r="D2270" s="79"/>
      <c r="E2270" s="78"/>
      <c r="F2270" s="78"/>
      <c r="G2270" s="79"/>
      <c r="H2270" s="79"/>
      <c r="I2270" s="80"/>
      <c r="J2270" s="79"/>
      <c r="K2270" s="77"/>
      <c r="L2270" s="81" t="s">
        <v>9347</v>
      </c>
      <c r="M2270" s="77"/>
      <c r="N2270" s="77"/>
      <c r="O2270" s="77"/>
      <c r="P2270" s="77"/>
      <c r="Q2270" s="78"/>
      <c r="R2270" s="78"/>
      <c r="S2270" s="82"/>
      <c r="T2270" s="78"/>
      <c r="U2270" s="83"/>
    </row>
    <row r="2271" spans="1:21" ht="13.9" customHeight="1">
      <c r="A2271" s="76">
        <v>9281649</v>
      </c>
      <c r="B2271" s="77" t="s">
        <v>3203</v>
      </c>
      <c r="C2271" s="78"/>
      <c r="D2271" s="79"/>
      <c r="E2271" s="78"/>
      <c r="F2271" s="78"/>
      <c r="G2271" s="79"/>
      <c r="H2271" s="79"/>
      <c r="I2271" s="80"/>
      <c r="J2271" s="79"/>
      <c r="K2271" s="77"/>
      <c r="L2271" s="84" t="s">
        <v>270</v>
      </c>
      <c r="M2271" s="77"/>
      <c r="N2271" s="77"/>
      <c r="O2271" s="77"/>
      <c r="P2271" s="77"/>
      <c r="Q2271" s="78"/>
      <c r="R2271" s="78"/>
      <c r="S2271" s="82"/>
      <c r="T2271" s="78"/>
      <c r="U2271" s="83"/>
    </row>
    <row r="2272" spans="1:21" ht="13.9" customHeight="1">
      <c r="A2272" s="76">
        <v>9281665</v>
      </c>
      <c r="B2272" s="77" t="s">
        <v>3204</v>
      </c>
      <c r="C2272" s="78"/>
      <c r="D2272" s="79"/>
      <c r="E2272" s="78"/>
      <c r="F2272" s="78"/>
      <c r="G2272" s="79"/>
      <c r="H2272" s="79"/>
      <c r="I2272" s="80"/>
      <c r="J2272" s="79"/>
      <c r="K2272" s="77"/>
      <c r="L2272" s="84" t="s">
        <v>315</v>
      </c>
      <c r="M2272" s="77"/>
      <c r="N2272" s="77"/>
      <c r="O2272" s="77"/>
      <c r="P2272" s="77"/>
      <c r="Q2272" s="78"/>
      <c r="R2272" s="78"/>
      <c r="S2272" s="82"/>
      <c r="T2272" s="78"/>
      <c r="U2272" s="83"/>
    </row>
    <row r="2273" spans="1:21" ht="13.9" customHeight="1">
      <c r="A2273" s="76">
        <v>9281681</v>
      </c>
      <c r="B2273" s="77" t="s">
        <v>3205</v>
      </c>
      <c r="C2273" s="78"/>
      <c r="D2273" s="79"/>
      <c r="E2273" s="78"/>
      <c r="F2273" s="78"/>
      <c r="G2273" s="79"/>
      <c r="H2273" s="79"/>
      <c r="I2273" s="80"/>
      <c r="J2273" s="79"/>
      <c r="K2273" s="77"/>
      <c r="L2273" s="81" t="s">
        <v>348</v>
      </c>
      <c r="M2273" s="77"/>
      <c r="N2273" s="77"/>
      <c r="O2273" s="77"/>
      <c r="P2273" s="77"/>
      <c r="Q2273" s="78"/>
      <c r="R2273" s="78"/>
      <c r="S2273" s="82"/>
      <c r="T2273" s="78"/>
      <c r="U2273" s="83"/>
    </row>
    <row r="2274" spans="1:21" ht="13.9" customHeight="1">
      <c r="A2274" s="76">
        <v>9281738</v>
      </c>
      <c r="B2274" s="77" t="s">
        <v>3206</v>
      </c>
      <c r="C2274" s="78"/>
      <c r="D2274" s="79"/>
      <c r="E2274" s="78"/>
      <c r="F2274" s="78"/>
      <c r="G2274" s="79"/>
      <c r="H2274" s="79"/>
      <c r="I2274" s="80"/>
      <c r="J2274" s="79"/>
      <c r="K2274" s="77"/>
      <c r="L2274" s="81" t="s">
        <v>353</v>
      </c>
      <c r="M2274" s="77"/>
      <c r="N2274" s="77"/>
      <c r="O2274" s="77"/>
      <c r="P2274" s="77"/>
      <c r="Q2274" s="78"/>
      <c r="R2274" s="78"/>
      <c r="S2274" s="82"/>
      <c r="T2274" s="78"/>
      <c r="U2274" s="83"/>
    </row>
    <row r="2275" spans="1:21" ht="13.9" customHeight="1">
      <c r="A2275" s="76">
        <v>9281754</v>
      </c>
      <c r="B2275" s="77" t="s">
        <v>3207</v>
      </c>
      <c r="C2275" s="78"/>
      <c r="D2275" s="79"/>
      <c r="E2275" s="78"/>
      <c r="F2275" s="78"/>
      <c r="G2275" s="79"/>
      <c r="H2275" s="79"/>
      <c r="I2275" s="80"/>
      <c r="J2275" s="79"/>
      <c r="K2275" s="77"/>
      <c r="L2275" s="84" t="s">
        <v>9399</v>
      </c>
      <c r="M2275" s="77"/>
      <c r="N2275" s="77"/>
      <c r="O2275" s="77"/>
      <c r="P2275" s="77"/>
      <c r="Q2275" s="78"/>
      <c r="R2275" s="78"/>
      <c r="S2275" s="82"/>
      <c r="T2275" s="78"/>
      <c r="U2275" s="83"/>
    </row>
    <row r="2276" spans="1:21" ht="13.9" customHeight="1">
      <c r="A2276" s="76">
        <v>9281789</v>
      </c>
      <c r="B2276" s="77" t="s">
        <v>3208</v>
      </c>
      <c r="C2276" s="78"/>
      <c r="D2276" s="79"/>
      <c r="E2276" s="78"/>
      <c r="F2276" s="78"/>
      <c r="G2276" s="79"/>
      <c r="H2276" s="79"/>
      <c r="I2276" s="80"/>
      <c r="J2276" s="79"/>
      <c r="K2276" s="77"/>
      <c r="L2276" s="84" t="s">
        <v>315</v>
      </c>
      <c r="M2276" s="77"/>
      <c r="N2276" s="77"/>
      <c r="O2276" s="77"/>
      <c r="P2276" s="77"/>
      <c r="Q2276" s="78"/>
      <c r="R2276" s="78"/>
      <c r="S2276" s="82"/>
      <c r="T2276" s="78"/>
      <c r="U2276" s="83"/>
    </row>
    <row r="2277" spans="1:21" ht="13.9" customHeight="1">
      <c r="A2277" s="76">
        <v>9281797</v>
      </c>
      <c r="B2277" s="77" t="s">
        <v>3209</v>
      </c>
      <c r="C2277" s="78"/>
      <c r="D2277" s="79"/>
      <c r="E2277" s="78"/>
      <c r="F2277" s="78"/>
      <c r="G2277" s="79"/>
      <c r="H2277" s="79"/>
      <c r="I2277" s="80"/>
      <c r="J2277" s="79"/>
      <c r="K2277" s="77"/>
      <c r="L2277" s="81" t="s">
        <v>330</v>
      </c>
      <c r="M2277" s="77"/>
      <c r="N2277" s="77"/>
      <c r="O2277" s="77"/>
      <c r="P2277" s="77"/>
      <c r="Q2277" s="78"/>
      <c r="R2277" s="78"/>
      <c r="S2277" s="82"/>
      <c r="T2277" s="78"/>
      <c r="U2277" s="83"/>
    </row>
    <row r="2278" spans="1:21" ht="13.9" customHeight="1">
      <c r="A2278" s="76">
        <v>9281819</v>
      </c>
      <c r="B2278" s="77" t="s">
        <v>3210</v>
      </c>
      <c r="C2278" s="78"/>
      <c r="D2278" s="79"/>
      <c r="E2278" s="78"/>
      <c r="F2278" s="78"/>
      <c r="G2278" s="79"/>
      <c r="H2278" s="79"/>
      <c r="I2278" s="80"/>
      <c r="J2278" s="79"/>
      <c r="K2278" s="77"/>
      <c r="L2278" s="84" t="s">
        <v>229</v>
      </c>
      <c r="M2278" s="77"/>
      <c r="N2278" s="77"/>
      <c r="O2278" s="77"/>
      <c r="P2278" s="77"/>
      <c r="Q2278" s="78"/>
      <c r="R2278" s="78"/>
      <c r="S2278" s="82"/>
      <c r="T2278" s="78"/>
      <c r="U2278" s="83"/>
    </row>
    <row r="2279" spans="1:21" ht="13.9" customHeight="1">
      <c r="A2279" s="76">
        <v>9281827</v>
      </c>
      <c r="B2279" s="77" t="s">
        <v>3211</v>
      </c>
      <c r="C2279" s="78"/>
      <c r="D2279" s="79"/>
      <c r="E2279" s="78"/>
      <c r="F2279" s="78"/>
      <c r="G2279" s="79"/>
      <c r="H2279" s="79"/>
      <c r="I2279" s="80"/>
      <c r="J2279" s="79"/>
      <c r="K2279" s="77"/>
      <c r="L2279" s="84" t="s">
        <v>315</v>
      </c>
      <c r="M2279" s="77"/>
      <c r="N2279" s="77"/>
      <c r="O2279" s="77"/>
      <c r="P2279" s="77"/>
      <c r="Q2279" s="78"/>
      <c r="R2279" s="78"/>
      <c r="S2279" s="82"/>
      <c r="T2279" s="78"/>
      <c r="U2279" s="83"/>
    </row>
    <row r="2280" spans="1:21" ht="13.9" customHeight="1">
      <c r="A2280" s="76">
        <v>9281843</v>
      </c>
      <c r="B2280" s="77" t="s">
        <v>3212</v>
      </c>
      <c r="C2280" s="78"/>
      <c r="D2280" s="79"/>
      <c r="E2280" s="78"/>
      <c r="F2280" s="78"/>
      <c r="G2280" s="79"/>
      <c r="H2280" s="79"/>
      <c r="I2280" s="80"/>
      <c r="J2280" s="79"/>
      <c r="K2280" s="77"/>
      <c r="L2280" s="81" t="s">
        <v>313</v>
      </c>
      <c r="M2280" s="77"/>
      <c r="N2280" s="77"/>
      <c r="O2280" s="77"/>
      <c r="P2280" s="77"/>
      <c r="Q2280" s="78"/>
      <c r="R2280" s="78"/>
      <c r="S2280" s="82"/>
      <c r="T2280" s="78"/>
      <c r="U2280" s="83"/>
    </row>
    <row r="2281" spans="1:21" ht="13.9" customHeight="1">
      <c r="A2281" s="76">
        <v>9281851</v>
      </c>
      <c r="B2281" s="77" t="s">
        <v>3213</v>
      </c>
      <c r="C2281" s="78"/>
      <c r="D2281" s="79"/>
      <c r="E2281" s="78"/>
      <c r="F2281" s="78"/>
      <c r="G2281" s="79"/>
      <c r="H2281" s="79"/>
      <c r="I2281" s="80"/>
      <c r="J2281" s="79"/>
      <c r="K2281" s="77"/>
      <c r="L2281" s="84" t="s">
        <v>270</v>
      </c>
      <c r="M2281" s="77"/>
      <c r="N2281" s="77"/>
      <c r="O2281" s="77"/>
      <c r="P2281" s="77"/>
      <c r="Q2281" s="78"/>
      <c r="R2281" s="78"/>
      <c r="S2281" s="82"/>
      <c r="T2281" s="78"/>
      <c r="U2281" s="83"/>
    </row>
    <row r="2282" spans="1:21" ht="13.9" customHeight="1">
      <c r="A2282" s="76">
        <v>9281878</v>
      </c>
      <c r="B2282" s="77" t="s">
        <v>3214</v>
      </c>
      <c r="C2282" s="78"/>
      <c r="D2282" s="79"/>
      <c r="E2282" s="78"/>
      <c r="F2282" s="78"/>
      <c r="G2282" s="79"/>
      <c r="H2282" s="79"/>
      <c r="I2282" s="80"/>
      <c r="J2282" s="79"/>
      <c r="K2282" s="77"/>
      <c r="L2282" s="84" t="s">
        <v>353</v>
      </c>
      <c r="M2282" s="77"/>
      <c r="N2282" s="77"/>
      <c r="O2282" s="77"/>
      <c r="P2282" s="77"/>
      <c r="Q2282" s="78"/>
      <c r="R2282" s="78"/>
      <c r="S2282" s="82"/>
      <c r="T2282" s="78"/>
      <c r="U2282" s="83"/>
    </row>
    <row r="2283" spans="1:21" ht="13.9" customHeight="1">
      <c r="A2283" s="76">
        <v>9282017</v>
      </c>
      <c r="B2283" s="77" t="s">
        <v>3215</v>
      </c>
      <c r="C2283" s="78"/>
      <c r="D2283" s="79"/>
      <c r="E2283" s="78"/>
      <c r="F2283" s="78"/>
      <c r="G2283" s="79"/>
      <c r="H2283" s="79"/>
      <c r="I2283" s="80"/>
      <c r="J2283" s="79"/>
      <c r="K2283" s="77"/>
      <c r="L2283" s="84" t="s">
        <v>287</v>
      </c>
      <c r="M2283" s="77"/>
      <c r="N2283" s="77"/>
      <c r="O2283" s="77"/>
      <c r="P2283" s="77"/>
      <c r="Q2283" s="78"/>
      <c r="R2283" s="78"/>
      <c r="S2283" s="82"/>
      <c r="T2283" s="78"/>
      <c r="U2283" s="83"/>
    </row>
    <row r="2284" spans="1:21" ht="13.9" customHeight="1">
      <c r="A2284" s="76">
        <v>9282033</v>
      </c>
      <c r="B2284" s="77" t="s">
        <v>3216</v>
      </c>
      <c r="C2284" s="78"/>
      <c r="D2284" s="79"/>
      <c r="E2284" s="78"/>
      <c r="F2284" s="78"/>
      <c r="G2284" s="79"/>
      <c r="H2284" s="79"/>
      <c r="I2284" s="80"/>
      <c r="J2284" s="79"/>
      <c r="K2284" s="77"/>
      <c r="L2284" s="84" t="s">
        <v>285</v>
      </c>
      <c r="M2284" s="77"/>
      <c r="N2284" s="77"/>
      <c r="O2284" s="77"/>
      <c r="P2284" s="77"/>
      <c r="Q2284" s="78"/>
      <c r="R2284" s="78"/>
      <c r="S2284" s="82"/>
      <c r="T2284" s="78"/>
      <c r="U2284" s="83"/>
    </row>
    <row r="2285" spans="1:21" ht="13.9" customHeight="1">
      <c r="A2285" s="76">
        <v>9282068</v>
      </c>
      <c r="B2285" s="77" t="s">
        <v>3217</v>
      </c>
      <c r="C2285" s="78"/>
      <c r="D2285" s="79"/>
      <c r="E2285" s="78"/>
      <c r="F2285" s="78"/>
      <c r="G2285" s="79"/>
      <c r="H2285" s="79"/>
      <c r="I2285" s="80"/>
      <c r="J2285" s="79"/>
      <c r="K2285" s="77"/>
      <c r="L2285" s="84" t="s">
        <v>270</v>
      </c>
      <c r="M2285" s="77"/>
      <c r="N2285" s="77"/>
      <c r="O2285" s="77"/>
      <c r="P2285" s="77"/>
      <c r="Q2285" s="78"/>
      <c r="R2285" s="78"/>
      <c r="S2285" s="82"/>
      <c r="T2285" s="78"/>
      <c r="U2285" s="83"/>
    </row>
    <row r="2286" spans="1:21" ht="13.9" customHeight="1">
      <c r="A2286" s="76">
        <v>9282084</v>
      </c>
      <c r="B2286" s="88" t="s">
        <v>3218</v>
      </c>
      <c r="C2286" s="78"/>
      <c r="D2286" s="79"/>
      <c r="E2286" s="78"/>
      <c r="F2286" s="78"/>
      <c r="G2286" s="86"/>
      <c r="H2286" s="79"/>
      <c r="I2286" s="79"/>
      <c r="J2286" s="78"/>
      <c r="K2286" s="77"/>
      <c r="L2286" s="84" t="s">
        <v>296</v>
      </c>
      <c r="M2286" s="77"/>
      <c r="N2286" s="77"/>
      <c r="O2286" s="87"/>
      <c r="P2286" s="78"/>
      <c r="Q2286" s="78"/>
      <c r="R2286" s="78"/>
      <c r="S2286" s="82"/>
      <c r="T2286" s="78"/>
      <c r="U2286" s="83"/>
    </row>
    <row r="2287" spans="1:21" ht="13.9" customHeight="1">
      <c r="A2287" s="76">
        <v>9282092</v>
      </c>
      <c r="B2287" s="77" t="s">
        <v>3219</v>
      </c>
      <c r="C2287" s="78"/>
      <c r="D2287" s="79"/>
      <c r="E2287" s="78"/>
      <c r="F2287" s="78"/>
      <c r="G2287" s="79"/>
      <c r="H2287" s="79"/>
      <c r="I2287" s="80"/>
      <c r="J2287" s="79"/>
      <c r="K2287" s="77"/>
      <c r="L2287" s="84" t="s">
        <v>315</v>
      </c>
      <c r="M2287" s="77"/>
      <c r="N2287" s="77"/>
      <c r="O2287" s="77"/>
      <c r="P2287" s="77"/>
      <c r="Q2287" s="78"/>
      <c r="R2287" s="78"/>
      <c r="S2287" s="82"/>
      <c r="T2287" s="78"/>
      <c r="U2287" s="83"/>
    </row>
    <row r="2288" spans="1:21" ht="13.9" customHeight="1">
      <c r="A2288" s="76">
        <v>9282106</v>
      </c>
      <c r="B2288" s="77" t="s">
        <v>3220</v>
      </c>
      <c r="C2288" s="78"/>
      <c r="D2288" s="79"/>
      <c r="E2288" s="78"/>
      <c r="F2288" s="78"/>
      <c r="G2288" s="79"/>
      <c r="H2288" s="79"/>
      <c r="I2288" s="80"/>
      <c r="J2288" s="79"/>
      <c r="K2288" s="77"/>
      <c r="L2288" s="81" t="s">
        <v>270</v>
      </c>
      <c r="M2288" s="77"/>
      <c r="N2288" s="77"/>
      <c r="O2288" s="77"/>
      <c r="P2288" s="77"/>
      <c r="Q2288" s="78"/>
      <c r="R2288" s="78"/>
      <c r="S2288" s="82"/>
      <c r="T2288" s="78"/>
      <c r="U2288" s="83"/>
    </row>
    <row r="2289" spans="1:21" ht="13.9" customHeight="1">
      <c r="A2289" s="76">
        <v>9282114</v>
      </c>
      <c r="B2289" s="77" t="s">
        <v>3221</v>
      </c>
      <c r="C2289" s="78"/>
      <c r="D2289" s="79"/>
      <c r="E2289" s="78"/>
      <c r="F2289" s="78"/>
      <c r="G2289" s="79"/>
      <c r="H2289" s="79"/>
      <c r="I2289" s="80"/>
      <c r="J2289" s="79"/>
      <c r="K2289" s="77"/>
      <c r="L2289" s="81" t="s">
        <v>313</v>
      </c>
      <c r="M2289" s="77"/>
      <c r="N2289" s="77"/>
      <c r="O2289" s="77"/>
      <c r="P2289" s="77"/>
      <c r="Q2289" s="78"/>
      <c r="R2289" s="78"/>
      <c r="S2289" s="82"/>
      <c r="T2289" s="78"/>
      <c r="U2289" s="83"/>
    </row>
    <row r="2290" spans="1:21" ht="13.9" customHeight="1">
      <c r="A2290" s="76">
        <v>9282122</v>
      </c>
      <c r="B2290" s="77" t="s">
        <v>3222</v>
      </c>
      <c r="C2290" s="78"/>
      <c r="D2290" s="79"/>
      <c r="E2290" s="78"/>
      <c r="F2290" s="78"/>
      <c r="G2290" s="79"/>
      <c r="H2290" s="79"/>
      <c r="I2290" s="80"/>
      <c r="J2290" s="79"/>
      <c r="K2290" s="77"/>
      <c r="L2290" s="84" t="s">
        <v>296</v>
      </c>
      <c r="M2290" s="77"/>
      <c r="N2290" s="77"/>
      <c r="O2290" s="77"/>
      <c r="P2290" s="77"/>
      <c r="Q2290" s="78"/>
      <c r="R2290" s="78"/>
      <c r="S2290" s="82"/>
      <c r="T2290" s="78"/>
      <c r="U2290" s="83"/>
    </row>
    <row r="2291" spans="1:21" ht="13.9" customHeight="1">
      <c r="A2291" s="76">
        <v>9282149</v>
      </c>
      <c r="B2291" s="77" t="s">
        <v>3223</v>
      </c>
      <c r="C2291" s="78"/>
      <c r="D2291" s="79"/>
      <c r="E2291" s="78"/>
      <c r="F2291" s="78"/>
      <c r="G2291" s="79"/>
      <c r="H2291" s="79"/>
      <c r="I2291" s="80"/>
      <c r="J2291" s="79"/>
      <c r="K2291" s="77"/>
      <c r="L2291" s="84" t="s">
        <v>9347</v>
      </c>
      <c r="M2291" s="77"/>
      <c r="N2291" s="77"/>
      <c r="O2291" s="77"/>
      <c r="P2291" s="77"/>
      <c r="Q2291" s="78"/>
      <c r="R2291" s="78"/>
      <c r="S2291" s="82"/>
      <c r="T2291" s="78"/>
      <c r="U2291" s="83"/>
    </row>
    <row r="2292" spans="1:21" ht="13.9" customHeight="1">
      <c r="A2292" s="76">
        <v>9282157</v>
      </c>
      <c r="B2292" s="77" t="s">
        <v>3224</v>
      </c>
      <c r="C2292" s="78"/>
      <c r="D2292" s="79"/>
      <c r="E2292" s="78"/>
      <c r="F2292" s="78"/>
      <c r="G2292" s="79"/>
      <c r="H2292" s="79"/>
      <c r="I2292" s="80"/>
      <c r="J2292" s="79"/>
      <c r="K2292" s="77"/>
      <c r="L2292" s="84" t="s">
        <v>287</v>
      </c>
      <c r="M2292" s="77"/>
      <c r="N2292" s="77"/>
      <c r="O2292" s="77"/>
      <c r="P2292" s="77"/>
      <c r="Q2292" s="78"/>
      <c r="R2292" s="78"/>
      <c r="S2292" s="82"/>
      <c r="T2292" s="78"/>
      <c r="U2292" s="83"/>
    </row>
    <row r="2293" spans="1:21" ht="13.9" customHeight="1">
      <c r="A2293" s="76">
        <v>9282165</v>
      </c>
      <c r="B2293" s="77" t="s">
        <v>3225</v>
      </c>
      <c r="C2293" s="78"/>
      <c r="D2293" s="79"/>
      <c r="E2293" s="78"/>
      <c r="F2293" s="78"/>
      <c r="G2293" s="79"/>
      <c r="H2293" s="79"/>
      <c r="I2293" s="80"/>
      <c r="J2293" s="79"/>
      <c r="K2293" s="77"/>
      <c r="L2293" s="84" t="s">
        <v>9347</v>
      </c>
      <c r="M2293" s="77"/>
      <c r="N2293" s="77"/>
      <c r="O2293" s="77"/>
      <c r="P2293" s="77"/>
      <c r="Q2293" s="78"/>
      <c r="R2293" s="78"/>
      <c r="S2293" s="82"/>
      <c r="T2293" s="78"/>
      <c r="U2293" s="83"/>
    </row>
    <row r="2294" spans="1:21" ht="13.9" customHeight="1">
      <c r="A2294" s="76">
        <v>9282203</v>
      </c>
      <c r="B2294" s="77" t="s">
        <v>3226</v>
      </c>
      <c r="C2294" s="78"/>
      <c r="D2294" s="79"/>
      <c r="E2294" s="78"/>
      <c r="F2294" s="78"/>
      <c r="G2294" s="79"/>
      <c r="H2294" s="79"/>
      <c r="I2294" s="80"/>
      <c r="J2294" s="79"/>
      <c r="K2294" s="77"/>
      <c r="L2294" s="81" t="s">
        <v>287</v>
      </c>
      <c r="M2294" s="77"/>
      <c r="N2294" s="77"/>
      <c r="O2294" s="77"/>
      <c r="P2294" s="77"/>
      <c r="Q2294" s="78"/>
      <c r="R2294" s="78"/>
      <c r="S2294" s="82"/>
      <c r="T2294" s="78"/>
      <c r="U2294" s="83"/>
    </row>
    <row r="2295" spans="1:21" ht="13.9" customHeight="1">
      <c r="A2295" s="76">
        <v>9282254</v>
      </c>
      <c r="B2295" s="77" t="s">
        <v>3227</v>
      </c>
      <c r="C2295" s="78"/>
      <c r="D2295" s="79"/>
      <c r="E2295" s="78"/>
      <c r="F2295" s="78"/>
      <c r="G2295" s="79"/>
      <c r="H2295" s="79"/>
      <c r="I2295" s="80"/>
      <c r="J2295" s="79"/>
      <c r="K2295" s="77"/>
      <c r="L2295" s="81" t="s">
        <v>315</v>
      </c>
      <c r="M2295" s="77"/>
      <c r="N2295" s="77"/>
      <c r="O2295" s="77"/>
      <c r="P2295" s="77"/>
      <c r="Q2295" s="78"/>
      <c r="R2295" s="78"/>
      <c r="S2295" s="82"/>
      <c r="T2295" s="78"/>
      <c r="U2295" s="83"/>
    </row>
    <row r="2296" spans="1:21" ht="13.9" customHeight="1">
      <c r="A2296" s="76">
        <v>9282289</v>
      </c>
      <c r="B2296" s="77" t="s">
        <v>3228</v>
      </c>
      <c r="C2296" s="78"/>
      <c r="D2296" s="79"/>
      <c r="E2296" s="78"/>
      <c r="F2296" s="78"/>
      <c r="G2296" s="79"/>
      <c r="H2296" s="79"/>
      <c r="I2296" s="80"/>
      <c r="J2296" s="79"/>
      <c r="K2296" s="77"/>
      <c r="L2296" s="81" t="s">
        <v>270</v>
      </c>
      <c r="M2296" s="77"/>
      <c r="N2296" s="77"/>
      <c r="O2296" s="77"/>
      <c r="P2296" s="77"/>
      <c r="Q2296" s="78"/>
      <c r="R2296" s="78"/>
      <c r="S2296" s="82"/>
      <c r="T2296" s="78"/>
      <c r="U2296" s="83"/>
    </row>
    <row r="2297" spans="1:21" ht="13.9" customHeight="1">
      <c r="A2297" s="76">
        <v>9282297</v>
      </c>
      <c r="B2297" s="77" t="s">
        <v>3229</v>
      </c>
      <c r="C2297" s="78"/>
      <c r="D2297" s="79"/>
      <c r="E2297" s="78"/>
      <c r="F2297" s="78"/>
      <c r="G2297" s="79"/>
      <c r="H2297" s="79"/>
      <c r="I2297" s="80"/>
      <c r="J2297" s="79"/>
      <c r="K2297" s="77"/>
      <c r="L2297" s="81" t="s">
        <v>270</v>
      </c>
      <c r="M2297" s="77"/>
      <c r="N2297" s="77"/>
      <c r="O2297" s="77"/>
      <c r="P2297" s="77"/>
      <c r="Q2297" s="78"/>
      <c r="R2297" s="78"/>
      <c r="S2297" s="82"/>
      <c r="T2297" s="78"/>
      <c r="U2297" s="83"/>
    </row>
    <row r="2298" spans="1:21" ht="13.9" customHeight="1">
      <c r="A2298" s="76">
        <v>9282319</v>
      </c>
      <c r="B2298" s="77" t="s">
        <v>3230</v>
      </c>
      <c r="C2298" s="78"/>
      <c r="D2298" s="79"/>
      <c r="E2298" s="78"/>
      <c r="F2298" s="78"/>
      <c r="G2298" s="79"/>
      <c r="H2298" s="79"/>
      <c r="I2298" s="80"/>
      <c r="J2298" s="79"/>
      <c r="K2298" s="77"/>
      <c r="L2298" s="84" t="s">
        <v>270</v>
      </c>
      <c r="M2298" s="77"/>
      <c r="N2298" s="77"/>
      <c r="O2298" s="77"/>
      <c r="P2298" s="77"/>
      <c r="Q2298" s="78"/>
      <c r="R2298" s="78"/>
      <c r="S2298" s="82"/>
      <c r="T2298" s="78"/>
      <c r="U2298" s="83"/>
    </row>
    <row r="2299" spans="1:21" ht="13.9" customHeight="1">
      <c r="A2299" s="76">
        <v>9282327</v>
      </c>
      <c r="B2299" s="77" t="s">
        <v>3231</v>
      </c>
      <c r="C2299" s="78"/>
      <c r="D2299" s="79"/>
      <c r="E2299" s="78"/>
      <c r="F2299" s="78"/>
      <c r="G2299" s="79"/>
      <c r="H2299" s="79"/>
      <c r="I2299" s="80"/>
      <c r="J2299" s="79"/>
      <c r="K2299" s="77"/>
      <c r="L2299" s="84" t="s">
        <v>270</v>
      </c>
      <c r="M2299" s="77"/>
      <c r="N2299" s="77"/>
      <c r="O2299" s="77"/>
      <c r="P2299" s="77"/>
      <c r="Q2299" s="78"/>
      <c r="R2299" s="78"/>
      <c r="S2299" s="82"/>
      <c r="T2299" s="78"/>
      <c r="U2299" s="83"/>
    </row>
    <row r="2300" spans="1:21" ht="13.9" customHeight="1">
      <c r="A2300" s="76">
        <v>9282351</v>
      </c>
      <c r="B2300" s="77" t="s">
        <v>3232</v>
      </c>
      <c r="C2300" s="78"/>
      <c r="D2300" s="79"/>
      <c r="E2300" s="78"/>
      <c r="F2300" s="78"/>
      <c r="G2300" s="79"/>
      <c r="H2300" s="79"/>
      <c r="I2300" s="80"/>
      <c r="J2300" s="79"/>
      <c r="K2300" s="77"/>
      <c r="L2300" s="84" t="s">
        <v>9238</v>
      </c>
      <c r="M2300" s="77"/>
      <c r="N2300" s="77"/>
      <c r="O2300" s="77"/>
      <c r="P2300" s="77"/>
      <c r="Q2300" s="78"/>
      <c r="R2300" s="78"/>
      <c r="S2300" s="82"/>
      <c r="T2300" s="78"/>
      <c r="U2300" s="83"/>
    </row>
    <row r="2301" spans="1:21" ht="13.9" customHeight="1">
      <c r="A2301" s="76">
        <v>9282386</v>
      </c>
      <c r="B2301" s="77" t="s">
        <v>3233</v>
      </c>
      <c r="C2301" s="78"/>
      <c r="D2301" s="79"/>
      <c r="E2301" s="78"/>
      <c r="F2301" s="78"/>
      <c r="G2301" s="79"/>
      <c r="H2301" s="79"/>
      <c r="I2301" s="80"/>
      <c r="J2301" s="79"/>
      <c r="K2301" s="77"/>
      <c r="L2301" s="84" t="s">
        <v>285</v>
      </c>
      <c r="M2301" s="77"/>
      <c r="N2301" s="77"/>
      <c r="O2301" s="77"/>
      <c r="P2301" s="77"/>
      <c r="Q2301" s="78"/>
      <c r="R2301" s="78"/>
      <c r="S2301" s="82"/>
      <c r="T2301" s="78"/>
      <c r="U2301" s="83"/>
    </row>
    <row r="2302" spans="1:21" ht="13.9" customHeight="1">
      <c r="A2302" s="76">
        <v>9282394</v>
      </c>
      <c r="B2302" s="77" t="s">
        <v>3234</v>
      </c>
      <c r="C2302" s="78"/>
      <c r="D2302" s="79"/>
      <c r="E2302" s="78"/>
      <c r="F2302" s="78"/>
      <c r="G2302" s="79"/>
      <c r="H2302" s="79"/>
      <c r="I2302" s="80"/>
      <c r="J2302" s="79"/>
      <c r="K2302" s="77"/>
      <c r="L2302" s="81" t="s">
        <v>400</v>
      </c>
      <c r="M2302" s="77"/>
      <c r="N2302" s="77"/>
      <c r="O2302" s="77"/>
      <c r="P2302" s="77"/>
      <c r="Q2302" s="78"/>
      <c r="R2302" s="78"/>
      <c r="S2302" s="82"/>
      <c r="T2302" s="78"/>
      <c r="U2302" s="83"/>
    </row>
    <row r="2303" spans="1:21" ht="13.9" customHeight="1">
      <c r="A2303" s="76">
        <v>9282416</v>
      </c>
      <c r="B2303" s="77" t="s">
        <v>3235</v>
      </c>
      <c r="C2303" s="78"/>
      <c r="D2303" s="79"/>
      <c r="E2303" s="78"/>
      <c r="F2303" s="78"/>
      <c r="G2303" s="79"/>
      <c r="H2303" s="79"/>
      <c r="I2303" s="80"/>
      <c r="J2303" s="79"/>
      <c r="K2303" s="77"/>
      <c r="L2303" s="84" t="s">
        <v>270</v>
      </c>
      <c r="M2303" s="77"/>
      <c r="N2303" s="77"/>
      <c r="O2303" s="77"/>
      <c r="P2303" s="77"/>
      <c r="Q2303" s="78"/>
      <c r="R2303" s="78"/>
      <c r="S2303" s="82"/>
      <c r="T2303" s="78"/>
      <c r="U2303" s="83"/>
    </row>
    <row r="2304" spans="1:21" ht="13.9" customHeight="1">
      <c r="A2304" s="76">
        <v>9282424</v>
      </c>
      <c r="B2304" s="77" t="s">
        <v>3236</v>
      </c>
      <c r="C2304" s="78"/>
      <c r="D2304" s="79"/>
      <c r="E2304" s="78"/>
      <c r="F2304" s="78"/>
      <c r="G2304" s="79"/>
      <c r="H2304" s="79"/>
      <c r="I2304" s="80"/>
      <c r="J2304" s="79"/>
      <c r="K2304" s="77"/>
      <c r="L2304" s="84" t="s">
        <v>270</v>
      </c>
      <c r="M2304" s="77"/>
      <c r="N2304" s="77"/>
      <c r="O2304" s="77"/>
      <c r="P2304" s="77"/>
      <c r="Q2304" s="78"/>
      <c r="R2304" s="78"/>
      <c r="S2304" s="82"/>
      <c r="T2304" s="78"/>
      <c r="U2304" s="83"/>
    </row>
    <row r="2305" spans="1:21" ht="13.9" customHeight="1">
      <c r="A2305" s="76">
        <v>9282432</v>
      </c>
      <c r="B2305" s="77" t="s">
        <v>3237</v>
      </c>
      <c r="C2305" s="78"/>
      <c r="D2305" s="79"/>
      <c r="E2305" s="78"/>
      <c r="F2305" s="78"/>
      <c r="G2305" s="79"/>
      <c r="H2305" s="79"/>
      <c r="I2305" s="80"/>
      <c r="J2305" s="79"/>
      <c r="K2305" s="77"/>
      <c r="L2305" s="84" t="s">
        <v>9366</v>
      </c>
      <c r="M2305" s="77"/>
      <c r="N2305" s="77"/>
      <c r="O2305" s="77"/>
      <c r="P2305" s="77"/>
      <c r="Q2305" s="78"/>
      <c r="R2305" s="78"/>
      <c r="S2305" s="82"/>
      <c r="T2305" s="78"/>
      <c r="U2305" s="83"/>
    </row>
    <row r="2306" spans="1:21" ht="13.9" customHeight="1">
      <c r="A2306" s="76">
        <v>9282459</v>
      </c>
      <c r="B2306" s="77" t="s">
        <v>3238</v>
      </c>
      <c r="C2306" s="78"/>
      <c r="D2306" s="79"/>
      <c r="E2306" s="78"/>
      <c r="F2306" s="78"/>
      <c r="G2306" s="79"/>
      <c r="H2306" s="79"/>
      <c r="I2306" s="80"/>
      <c r="J2306" s="79"/>
      <c r="K2306" s="77"/>
      <c r="L2306" s="81" t="s">
        <v>270</v>
      </c>
      <c r="M2306" s="77"/>
      <c r="N2306" s="77"/>
      <c r="O2306" s="77"/>
      <c r="P2306" s="77"/>
      <c r="Q2306" s="78"/>
      <c r="R2306" s="78"/>
      <c r="S2306" s="82"/>
      <c r="T2306" s="78"/>
      <c r="U2306" s="83"/>
    </row>
    <row r="2307" spans="1:21" ht="13.9" customHeight="1">
      <c r="A2307" s="76">
        <v>9282467</v>
      </c>
      <c r="B2307" s="77" t="s">
        <v>3239</v>
      </c>
      <c r="C2307" s="78"/>
      <c r="D2307" s="79"/>
      <c r="E2307" s="78"/>
      <c r="F2307" s="78"/>
      <c r="G2307" s="79"/>
      <c r="H2307" s="79"/>
      <c r="I2307" s="80"/>
      <c r="J2307" s="79"/>
      <c r="K2307" s="77"/>
      <c r="L2307" s="81" t="s">
        <v>283</v>
      </c>
      <c r="M2307" s="77"/>
      <c r="N2307" s="77"/>
      <c r="O2307" s="77"/>
      <c r="P2307" s="77"/>
      <c r="Q2307" s="78"/>
      <c r="R2307" s="78"/>
      <c r="S2307" s="82"/>
      <c r="T2307" s="78"/>
      <c r="U2307" s="83"/>
    </row>
    <row r="2308" spans="1:21" ht="13.9" customHeight="1">
      <c r="A2308" s="76">
        <v>9282475</v>
      </c>
      <c r="B2308" s="77" t="s">
        <v>3240</v>
      </c>
      <c r="C2308" s="78"/>
      <c r="D2308" s="79"/>
      <c r="E2308" s="78"/>
      <c r="F2308" s="78"/>
      <c r="G2308" s="79"/>
      <c r="H2308" s="79"/>
      <c r="I2308" s="80"/>
      <c r="J2308" s="79"/>
      <c r="K2308" s="77"/>
      <c r="L2308" s="81" t="s">
        <v>285</v>
      </c>
      <c r="M2308" s="77"/>
      <c r="N2308" s="77"/>
      <c r="O2308" s="77"/>
      <c r="P2308" s="77"/>
      <c r="Q2308" s="78"/>
      <c r="R2308" s="78"/>
      <c r="S2308" s="82"/>
      <c r="T2308" s="78"/>
      <c r="U2308" s="83"/>
    </row>
    <row r="2309" spans="1:21" ht="13.9" customHeight="1">
      <c r="A2309" s="76">
        <v>9282483</v>
      </c>
      <c r="B2309" s="77" t="s">
        <v>3241</v>
      </c>
      <c r="C2309" s="78"/>
      <c r="D2309" s="79"/>
      <c r="E2309" s="78"/>
      <c r="F2309" s="78"/>
      <c r="G2309" s="79"/>
      <c r="H2309" s="79"/>
      <c r="I2309" s="80"/>
      <c r="J2309" s="79"/>
      <c r="K2309" s="77"/>
      <c r="L2309" s="81" t="s">
        <v>9400</v>
      </c>
      <c r="M2309" s="77"/>
      <c r="N2309" s="77"/>
      <c r="O2309" s="77"/>
      <c r="P2309" s="77"/>
      <c r="Q2309" s="78"/>
      <c r="R2309" s="78"/>
      <c r="S2309" s="82"/>
      <c r="T2309" s="78"/>
      <c r="U2309" s="83"/>
    </row>
    <row r="2310" spans="1:21" ht="13.9" customHeight="1">
      <c r="A2310" s="76">
        <v>9282505</v>
      </c>
      <c r="B2310" s="77" t="s">
        <v>3242</v>
      </c>
      <c r="C2310" s="78"/>
      <c r="D2310" s="79"/>
      <c r="E2310" s="78"/>
      <c r="F2310" s="78"/>
      <c r="G2310" s="79"/>
      <c r="H2310" s="79"/>
      <c r="I2310" s="80"/>
      <c r="J2310" s="79"/>
      <c r="K2310" s="77"/>
      <c r="L2310" s="84" t="s">
        <v>272</v>
      </c>
      <c r="M2310" s="77"/>
      <c r="N2310" s="77"/>
      <c r="O2310" s="77"/>
      <c r="P2310" s="77"/>
      <c r="Q2310" s="78"/>
      <c r="R2310" s="78"/>
      <c r="S2310" s="82"/>
      <c r="T2310" s="78"/>
      <c r="U2310" s="83"/>
    </row>
    <row r="2311" spans="1:21" ht="13.9" customHeight="1">
      <c r="A2311" s="76">
        <v>9282513</v>
      </c>
      <c r="B2311" s="77" t="s">
        <v>3243</v>
      </c>
      <c r="C2311" s="78"/>
      <c r="D2311" s="79"/>
      <c r="E2311" s="78"/>
      <c r="F2311" s="78"/>
      <c r="G2311" s="79"/>
      <c r="H2311" s="79"/>
      <c r="I2311" s="80"/>
      <c r="J2311" s="79"/>
      <c r="K2311" s="77"/>
      <c r="L2311" s="84" t="s">
        <v>270</v>
      </c>
      <c r="M2311" s="77"/>
      <c r="N2311" s="77"/>
      <c r="O2311" s="77"/>
      <c r="P2311" s="77"/>
      <c r="Q2311" s="78"/>
      <c r="R2311" s="78"/>
      <c r="S2311" s="82"/>
      <c r="T2311" s="78"/>
      <c r="U2311" s="83"/>
    </row>
    <row r="2312" spans="1:21" ht="13.9" customHeight="1">
      <c r="A2312" s="76">
        <v>9282521</v>
      </c>
      <c r="B2312" s="77" t="s">
        <v>3244</v>
      </c>
      <c r="C2312" s="78"/>
      <c r="D2312" s="79"/>
      <c r="E2312" s="78"/>
      <c r="F2312" s="78"/>
      <c r="G2312" s="79"/>
      <c r="H2312" s="79"/>
      <c r="I2312" s="80"/>
      <c r="J2312" s="79"/>
      <c r="K2312" s="77"/>
      <c r="L2312" s="81" t="s">
        <v>270</v>
      </c>
      <c r="M2312" s="77"/>
      <c r="N2312" s="77"/>
      <c r="O2312" s="77"/>
      <c r="P2312" s="77"/>
      <c r="Q2312" s="78"/>
      <c r="R2312" s="78"/>
      <c r="S2312" s="82"/>
      <c r="T2312" s="78"/>
      <c r="U2312" s="83"/>
    </row>
    <row r="2313" spans="1:21" ht="13.9" customHeight="1">
      <c r="A2313" s="76">
        <v>9282548</v>
      </c>
      <c r="B2313" s="77" t="s">
        <v>3245</v>
      </c>
      <c r="C2313" s="78"/>
      <c r="K2313" s="77"/>
      <c r="L2313" s="84" t="s">
        <v>270</v>
      </c>
      <c r="M2313" s="77"/>
      <c r="N2313" s="77"/>
      <c r="O2313" s="77"/>
      <c r="P2313" s="77"/>
      <c r="Q2313" s="78"/>
      <c r="R2313" s="78"/>
      <c r="S2313" s="82"/>
      <c r="T2313" s="78"/>
      <c r="U2313" s="83"/>
    </row>
    <row r="2314" spans="1:21" ht="13.9" customHeight="1">
      <c r="A2314" s="76">
        <v>9282564</v>
      </c>
      <c r="B2314" s="77" t="s">
        <v>3246</v>
      </c>
      <c r="C2314" s="78"/>
      <c r="D2314" s="79"/>
      <c r="E2314" s="78"/>
      <c r="F2314" s="78"/>
      <c r="G2314" s="79"/>
      <c r="H2314" s="79"/>
      <c r="I2314" s="80"/>
      <c r="J2314" s="79"/>
      <c r="K2314" s="77"/>
      <c r="L2314" s="81" t="s">
        <v>285</v>
      </c>
      <c r="M2314" s="77"/>
      <c r="N2314" s="77"/>
      <c r="O2314" s="77"/>
      <c r="P2314" s="77"/>
      <c r="Q2314" s="78"/>
      <c r="R2314" s="78"/>
      <c r="S2314" s="82"/>
      <c r="T2314" s="78"/>
      <c r="U2314" s="83"/>
    </row>
    <row r="2315" spans="1:21" ht="13.9" customHeight="1">
      <c r="A2315" s="76">
        <v>9282653</v>
      </c>
      <c r="B2315" s="77" t="s">
        <v>3247</v>
      </c>
      <c r="C2315" s="78"/>
      <c r="D2315" s="79"/>
      <c r="E2315" s="78"/>
      <c r="F2315" s="78"/>
      <c r="G2315" s="79"/>
      <c r="H2315" s="79"/>
      <c r="I2315" s="80"/>
      <c r="J2315" s="79"/>
      <c r="K2315" s="77"/>
      <c r="L2315" s="81" t="s">
        <v>339</v>
      </c>
      <c r="M2315" s="77"/>
      <c r="N2315" s="77"/>
      <c r="O2315" s="77"/>
      <c r="P2315" s="77"/>
      <c r="Q2315" s="78"/>
      <c r="R2315" s="78"/>
      <c r="S2315" s="82"/>
      <c r="T2315" s="78"/>
      <c r="U2315" s="83"/>
    </row>
    <row r="2316" spans="1:21" ht="13.9" customHeight="1">
      <c r="A2316" s="76">
        <v>9282688</v>
      </c>
      <c r="B2316" s="77" t="s">
        <v>3248</v>
      </c>
      <c r="C2316" s="78"/>
      <c r="D2316" s="79"/>
      <c r="E2316" s="78"/>
      <c r="F2316" s="78"/>
      <c r="G2316" s="79"/>
      <c r="H2316" s="79"/>
      <c r="I2316" s="80"/>
      <c r="J2316" s="79"/>
      <c r="K2316" s="77"/>
      <c r="L2316" s="81" t="s">
        <v>315</v>
      </c>
      <c r="M2316" s="77"/>
      <c r="N2316" s="77"/>
      <c r="O2316" s="77"/>
      <c r="P2316" s="77"/>
      <c r="Q2316" s="78"/>
      <c r="R2316" s="78"/>
      <c r="S2316" s="82"/>
      <c r="T2316" s="78"/>
      <c r="U2316" s="83"/>
    </row>
    <row r="2317" spans="1:21" ht="13.9" customHeight="1">
      <c r="A2317" s="76">
        <v>9282696</v>
      </c>
      <c r="B2317" s="85" t="s">
        <v>3249</v>
      </c>
      <c r="C2317" s="78"/>
      <c r="D2317" s="79"/>
      <c r="E2317" s="78"/>
      <c r="F2317" s="78"/>
      <c r="G2317" s="86"/>
      <c r="H2317" s="79"/>
      <c r="I2317" s="79"/>
      <c r="J2317" s="78"/>
      <c r="K2317" s="77"/>
      <c r="L2317" s="84" t="s">
        <v>315</v>
      </c>
      <c r="M2317" s="77"/>
      <c r="N2317" s="77"/>
      <c r="O2317" s="87"/>
      <c r="P2317" s="78"/>
      <c r="Q2317" s="78"/>
      <c r="R2317" s="78"/>
      <c r="S2317" s="82"/>
      <c r="T2317" s="78"/>
      <c r="U2317" s="83"/>
    </row>
    <row r="2318" spans="1:21" ht="13.9" customHeight="1">
      <c r="A2318" s="76">
        <v>9282718</v>
      </c>
      <c r="B2318" s="77" t="s">
        <v>3250</v>
      </c>
      <c r="C2318" s="78"/>
      <c r="D2318" s="79"/>
      <c r="E2318" s="78"/>
      <c r="F2318" s="78"/>
      <c r="G2318" s="79"/>
      <c r="H2318" s="80"/>
      <c r="I2318" s="80"/>
      <c r="J2318" s="79"/>
      <c r="K2318" s="77"/>
      <c r="L2318" s="84" t="s">
        <v>285</v>
      </c>
      <c r="M2318" s="79"/>
      <c r="N2318" s="79"/>
      <c r="O2318" s="79"/>
      <c r="P2318" s="77"/>
      <c r="Q2318" s="78"/>
      <c r="R2318" s="79"/>
      <c r="S2318" s="79"/>
      <c r="T2318" s="78"/>
      <c r="U2318" s="83"/>
    </row>
    <row r="2319" spans="1:21" ht="13.9" customHeight="1">
      <c r="A2319" s="76">
        <v>9282742</v>
      </c>
      <c r="B2319" s="77" t="s">
        <v>3251</v>
      </c>
      <c r="C2319" s="78"/>
      <c r="D2319" s="79"/>
      <c r="E2319" s="78"/>
      <c r="F2319" s="78"/>
      <c r="G2319" s="79"/>
      <c r="H2319" s="79"/>
      <c r="I2319" s="80"/>
      <c r="J2319" s="79"/>
      <c r="K2319" s="77"/>
      <c r="L2319" s="81" t="s">
        <v>343</v>
      </c>
      <c r="M2319" s="77"/>
      <c r="N2319" s="77"/>
      <c r="O2319" s="77"/>
      <c r="P2319" s="77"/>
      <c r="Q2319" s="78"/>
      <c r="R2319" s="78"/>
      <c r="S2319" s="82"/>
      <c r="T2319" s="78"/>
      <c r="U2319" s="83"/>
    </row>
    <row r="2320" spans="1:21" ht="13.9" customHeight="1">
      <c r="A2320" s="76">
        <v>9282777</v>
      </c>
      <c r="B2320" s="77" t="s">
        <v>3252</v>
      </c>
      <c r="C2320" s="78"/>
      <c r="D2320" s="79"/>
      <c r="E2320" s="78"/>
      <c r="F2320" s="78"/>
      <c r="G2320" s="79"/>
      <c r="H2320" s="79"/>
      <c r="I2320" s="80"/>
      <c r="J2320" s="79"/>
      <c r="K2320" s="77"/>
      <c r="L2320" s="84" t="s">
        <v>298</v>
      </c>
      <c r="M2320" s="77"/>
      <c r="N2320" s="77"/>
      <c r="O2320" s="77"/>
      <c r="P2320" s="77"/>
      <c r="Q2320" s="78"/>
      <c r="R2320" s="78"/>
      <c r="S2320" s="82"/>
      <c r="T2320" s="78"/>
      <c r="U2320" s="83"/>
    </row>
    <row r="2321" spans="1:21" ht="13.9" customHeight="1">
      <c r="A2321" s="76">
        <v>9282793</v>
      </c>
      <c r="B2321" s="77" t="s">
        <v>3253</v>
      </c>
      <c r="C2321" s="78"/>
      <c r="D2321" s="79"/>
      <c r="E2321" s="78"/>
      <c r="F2321" s="78"/>
      <c r="G2321" s="79"/>
      <c r="H2321" s="79"/>
      <c r="I2321" s="80"/>
      <c r="J2321" s="79"/>
      <c r="K2321" s="77"/>
      <c r="L2321" s="84" t="s">
        <v>283</v>
      </c>
      <c r="M2321" s="77"/>
      <c r="N2321" s="77"/>
      <c r="O2321" s="77"/>
      <c r="P2321" s="77"/>
      <c r="Q2321" s="78"/>
      <c r="R2321" s="78"/>
      <c r="S2321" s="82"/>
      <c r="T2321" s="78"/>
      <c r="U2321" s="83"/>
    </row>
    <row r="2322" spans="1:21" ht="13.9" customHeight="1">
      <c r="A2322" s="76">
        <v>9282815</v>
      </c>
      <c r="B2322" s="77" t="s">
        <v>3254</v>
      </c>
      <c r="C2322" s="78"/>
      <c r="D2322" s="79"/>
      <c r="E2322" s="78"/>
      <c r="F2322" s="78"/>
      <c r="G2322" s="79"/>
      <c r="H2322" s="79"/>
      <c r="I2322" s="80"/>
      <c r="J2322" s="79"/>
      <c r="K2322" s="77"/>
      <c r="L2322" s="84" t="s">
        <v>315</v>
      </c>
      <c r="M2322" s="77"/>
      <c r="N2322" s="77"/>
      <c r="O2322" s="77"/>
      <c r="P2322" s="77"/>
      <c r="Q2322" s="78"/>
      <c r="R2322" s="78"/>
      <c r="S2322" s="82"/>
      <c r="T2322" s="78"/>
      <c r="U2322" s="83"/>
    </row>
    <row r="2323" spans="1:21" ht="13.9" customHeight="1">
      <c r="A2323" s="76">
        <v>9282858</v>
      </c>
      <c r="B2323" s="77" t="s">
        <v>3255</v>
      </c>
      <c r="C2323" s="78"/>
      <c r="D2323" s="79"/>
      <c r="E2323" s="78"/>
      <c r="F2323" s="78"/>
      <c r="G2323" s="79"/>
      <c r="H2323" s="79"/>
      <c r="I2323" s="80"/>
      <c r="J2323" s="79"/>
      <c r="K2323" s="77"/>
      <c r="L2323" s="84" t="s">
        <v>270</v>
      </c>
      <c r="M2323" s="77"/>
      <c r="N2323" s="77"/>
      <c r="O2323" s="77"/>
      <c r="P2323" s="77"/>
      <c r="Q2323" s="78"/>
      <c r="R2323" s="78"/>
      <c r="S2323" s="82"/>
      <c r="T2323" s="78"/>
      <c r="U2323" s="83"/>
    </row>
    <row r="2324" spans="1:21" ht="13.9" customHeight="1">
      <c r="A2324" s="76">
        <v>9282866</v>
      </c>
      <c r="B2324" s="77" t="s">
        <v>3256</v>
      </c>
      <c r="C2324" s="78"/>
      <c r="D2324" s="79"/>
      <c r="E2324" s="78"/>
      <c r="F2324" s="78"/>
      <c r="G2324" s="79"/>
      <c r="H2324" s="79"/>
      <c r="I2324" s="80"/>
      <c r="J2324" s="79"/>
      <c r="K2324" s="77"/>
      <c r="L2324" s="84" t="s">
        <v>315</v>
      </c>
      <c r="M2324" s="77"/>
      <c r="N2324" s="77"/>
      <c r="O2324" s="77"/>
      <c r="P2324" s="77"/>
      <c r="Q2324" s="78"/>
      <c r="R2324" s="78"/>
      <c r="S2324" s="82"/>
      <c r="T2324" s="78"/>
      <c r="U2324" s="83"/>
    </row>
    <row r="2325" spans="1:21" ht="13.9" customHeight="1">
      <c r="A2325" s="76">
        <v>9282874</v>
      </c>
      <c r="B2325" s="77" t="s">
        <v>3257</v>
      </c>
      <c r="C2325" s="78"/>
      <c r="D2325" s="79"/>
      <c r="E2325" s="78"/>
      <c r="F2325" s="78"/>
      <c r="G2325" s="79"/>
      <c r="H2325" s="79"/>
      <c r="I2325" s="80"/>
      <c r="J2325" s="79"/>
      <c r="K2325" s="77"/>
      <c r="L2325" s="81" t="s">
        <v>272</v>
      </c>
      <c r="M2325" s="77"/>
      <c r="N2325" s="77"/>
      <c r="O2325" s="77"/>
      <c r="P2325" s="77"/>
      <c r="Q2325" s="78"/>
      <c r="R2325" s="78"/>
      <c r="S2325" s="82"/>
      <c r="T2325" s="78"/>
      <c r="U2325" s="83"/>
    </row>
    <row r="2326" spans="1:21" ht="13.9" customHeight="1">
      <c r="A2326" s="76">
        <v>9282939</v>
      </c>
      <c r="B2326" s="77" t="s">
        <v>3258</v>
      </c>
      <c r="C2326" s="78"/>
      <c r="D2326" s="79"/>
      <c r="E2326" s="78"/>
      <c r="F2326" s="78"/>
      <c r="G2326" s="79"/>
      <c r="H2326" s="79"/>
      <c r="I2326" s="80"/>
      <c r="J2326" s="79"/>
      <c r="K2326" s="77"/>
      <c r="L2326" s="84" t="s">
        <v>315</v>
      </c>
      <c r="M2326" s="77"/>
      <c r="N2326" s="77"/>
      <c r="O2326" s="77"/>
      <c r="P2326" s="77"/>
      <c r="Q2326" s="78"/>
      <c r="R2326" s="78"/>
      <c r="S2326" s="82"/>
      <c r="T2326" s="78"/>
      <c r="U2326" s="83"/>
    </row>
    <row r="2327" spans="1:21" ht="13.9" customHeight="1">
      <c r="A2327" s="76">
        <v>9282955</v>
      </c>
      <c r="B2327" s="77" t="s">
        <v>3259</v>
      </c>
      <c r="C2327" s="78"/>
      <c r="D2327" s="79"/>
      <c r="E2327" s="78"/>
      <c r="F2327" s="78"/>
      <c r="G2327" s="79"/>
      <c r="H2327" s="79"/>
      <c r="I2327" s="80"/>
      <c r="J2327" s="79"/>
      <c r="K2327" s="77"/>
      <c r="L2327" s="84" t="s">
        <v>9347</v>
      </c>
      <c r="M2327" s="77"/>
      <c r="N2327" s="77"/>
      <c r="O2327" s="77"/>
      <c r="P2327" s="77"/>
      <c r="Q2327" s="78"/>
      <c r="R2327" s="78"/>
      <c r="S2327" s="82"/>
      <c r="T2327" s="78"/>
      <c r="U2327" s="83"/>
    </row>
    <row r="2328" spans="1:21" ht="13.9" customHeight="1">
      <c r="A2328" s="76">
        <v>9282963</v>
      </c>
      <c r="B2328" s="77" t="s">
        <v>3260</v>
      </c>
      <c r="C2328" s="78"/>
      <c r="D2328" s="79"/>
      <c r="E2328" s="78"/>
      <c r="F2328" s="78"/>
      <c r="G2328" s="79"/>
      <c r="H2328" s="79"/>
      <c r="I2328" s="80"/>
      <c r="J2328" s="79"/>
      <c r="K2328" s="77"/>
      <c r="L2328" s="84" t="s">
        <v>285</v>
      </c>
      <c r="M2328" s="77"/>
      <c r="N2328" s="77"/>
      <c r="O2328" s="77"/>
      <c r="P2328" s="77"/>
      <c r="Q2328" s="78"/>
      <c r="R2328" s="78"/>
      <c r="S2328" s="82"/>
      <c r="T2328" s="78"/>
      <c r="U2328" s="83"/>
    </row>
    <row r="2329" spans="1:21" ht="13.9" customHeight="1">
      <c r="A2329" s="76">
        <v>9282971</v>
      </c>
      <c r="B2329" s="77" t="s">
        <v>3261</v>
      </c>
      <c r="C2329" s="78"/>
      <c r="D2329" s="79"/>
      <c r="E2329" s="78"/>
      <c r="F2329" s="78"/>
      <c r="G2329" s="79"/>
      <c r="H2329" s="79"/>
      <c r="I2329" s="80"/>
      <c r="J2329" s="79"/>
      <c r="K2329" s="77"/>
      <c r="L2329" s="84" t="s">
        <v>343</v>
      </c>
      <c r="M2329" s="77"/>
      <c r="N2329" s="77"/>
      <c r="O2329" s="77"/>
      <c r="P2329" s="77"/>
      <c r="Q2329" s="78"/>
      <c r="R2329" s="78"/>
      <c r="S2329" s="82"/>
      <c r="T2329" s="78"/>
      <c r="U2329" s="83"/>
    </row>
    <row r="2330" spans="1:21" ht="13.9" customHeight="1">
      <c r="A2330" s="76">
        <v>9283021</v>
      </c>
      <c r="B2330" s="77" t="s">
        <v>3262</v>
      </c>
      <c r="C2330" s="78"/>
      <c r="D2330" s="79"/>
      <c r="E2330" s="78"/>
      <c r="F2330" s="78"/>
      <c r="G2330" s="79"/>
      <c r="H2330" s="79"/>
      <c r="I2330" s="80"/>
      <c r="J2330" s="79"/>
      <c r="K2330" s="77"/>
      <c r="L2330" s="84" t="s">
        <v>315</v>
      </c>
      <c r="M2330" s="77"/>
      <c r="N2330" s="77"/>
      <c r="O2330" s="77"/>
      <c r="P2330" s="77"/>
      <c r="Q2330" s="78"/>
      <c r="R2330" s="78"/>
      <c r="S2330" s="82"/>
      <c r="T2330" s="78"/>
      <c r="U2330" s="83"/>
    </row>
    <row r="2331" spans="1:21" ht="13.9" customHeight="1">
      <c r="A2331" s="76">
        <v>9283048</v>
      </c>
      <c r="B2331" s="77" t="s">
        <v>3263</v>
      </c>
      <c r="C2331" s="78"/>
      <c r="D2331" s="79"/>
      <c r="E2331" s="78"/>
      <c r="F2331" s="78"/>
      <c r="G2331" s="79"/>
      <c r="H2331" s="79"/>
      <c r="I2331" s="80"/>
      <c r="J2331" s="79"/>
      <c r="K2331" s="77"/>
      <c r="L2331" s="84" t="s">
        <v>9303</v>
      </c>
      <c r="M2331" s="77"/>
      <c r="N2331" s="77"/>
      <c r="O2331" s="77"/>
      <c r="P2331" s="77"/>
      <c r="Q2331" s="78"/>
      <c r="R2331" s="78"/>
      <c r="S2331" s="82"/>
      <c r="T2331" s="78"/>
      <c r="U2331" s="83"/>
    </row>
    <row r="2332" spans="1:21" ht="13.9" customHeight="1">
      <c r="A2332" s="76">
        <v>9283056</v>
      </c>
      <c r="B2332" s="77" t="s">
        <v>3264</v>
      </c>
      <c r="C2332" s="78"/>
      <c r="D2332" s="79"/>
      <c r="E2332" s="78"/>
      <c r="F2332" s="78"/>
      <c r="G2332" s="79"/>
      <c r="H2332" s="79"/>
      <c r="I2332" s="80"/>
      <c r="J2332" s="79"/>
      <c r="K2332" s="77"/>
      <c r="L2332" s="84" t="s">
        <v>339</v>
      </c>
      <c r="M2332" s="77"/>
      <c r="N2332" s="77"/>
      <c r="O2332" s="77"/>
      <c r="P2332" s="77"/>
      <c r="Q2332" s="78"/>
      <c r="R2332" s="78"/>
      <c r="S2332" s="82"/>
      <c r="T2332" s="78"/>
      <c r="U2332" s="83"/>
    </row>
    <row r="2333" spans="1:21" ht="13.9" customHeight="1">
      <c r="A2333" s="76">
        <v>9283064</v>
      </c>
      <c r="B2333" s="77" t="s">
        <v>3265</v>
      </c>
      <c r="C2333" s="78"/>
      <c r="D2333" s="79"/>
      <c r="E2333" s="78"/>
      <c r="F2333" s="78"/>
      <c r="G2333" s="79"/>
      <c r="H2333" s="79"/>
      <c r="I2333" s="80"/>
      <c r="J2333" s="79"/>
      <c r="K2333" s="77"/>
      <c r="L2333" s="81" t="s">
        <v>9312</v>
      </c>
      <c r="M2333" s="77"/>
      <c r="N2333" s="77"/>
      <c r="O2333" s="77"/>
      <c r="P2333" s="77"/>
      <c r="Q2333" s="78"/>
      <c r="R2333" s="78"/>
      <c r="S2333" s="82"/>
      <c r="T2333" s="78"/>
      <c r="U2333" s="83"/>
    </row>
    <row r="2334" spans="1:21" ht="13.9" customHeight="1">
      <c r="A2334" s="76">
        <v>9283129</v>
      </c>
      <c r="B2334" s="77" t="s">
        <v>3266</v>
      </c>
      <c r="C2334" s="78"/>
      <c r="D2334" s="79"/>
      <c r="E2334" s="78"/>
      <c r="F2334" s="78"/>
      <c r="G2334" s="79"/>
      <c r="H2334" s="79"/>
      <c r="I2334" s="80"/>
      <c r="J2334" s="79"/>
      <c r="K2334" s="77"/>
      <c r="L2334" s="84" t="s">
        <v>270</v>
      </c>
      <c r="M2334" s="77"/>
      <c r="N2334" s="77"/>
      <c r="O2334" s="77"/>
      <c r="P2334" s="77"/>
      <c r="Q2334" s="78"/>
      <c r="R2334" s="78"/>
      <c r="S2334" s="82"/>
      <c r="T2334" s="78"/>
      <c r="U2334" s="83"/>
    </row>
    <row r="2335" spans="1:21" ht="13.9" customHeight="1">
      <c r="A2335" s="76">
        <v>9283153</v>
      </c>
      <c r="B2335" s="77" t="s">
        <v>3267</v>
      </c>
      <c r="C2335" s="78"/>
      <c r="D2335" s="79"/>
      <c r="E2335" s="78"/>
      <c r="F2335" s="78"/>
      <c r="G2335" s="86"/>
      <c r="H2335" s="79"/>
      <c r="I2335" s="80"/>
      <c r="J2335" s="79"/>
      <c r="K2335" s="77"/>
      <c r="L2335" s="84" t="s">
        <v>315</v>
      </c>
      <c r="M2335" s="77"/>
      <c r="N2335" s="77"/>
      <c r="O2335" s="77"/>
      <c r="P2335" s="77"/>
      <c r="Q2335" s="78"/>
      <c r="R2335" s="78"/>
      <c r="S2335" s="82"/>
      <c r="T2335" s="78"/>
      <c r="U2335" s="83"/>
    </row>
    <row r="2336" spans="1:21" ht="13.9" customHeight="1">
      <c r="A2336" s="76">
        <v>9283196</v>
      </c>
      <c r="B2336" s="77" t="s">
        <v>3268</v>
      </c>
      <c r="C2336" s="78"/>
      <c r="D2336" s="79"/>
      <c r="E2336" s="78"/>
      <c r="F2336" s="78"/>
      <c r="G2336" s="79"/>
      <c r="H2336" s="79"/>
      <c r="I2336" s="80"/>
      <c r="J2336" s="79"/>
      <c r="K2336" s="77"/>
      <c r="L2336" s="84" t="s">
        <v>9381</v>
      </c>
      <c r="M2336" s="77"/>
      <c r="N2336" s="77"/>
      <c r="O2336" s="77"/>
      <c r="P2336" s="77"/>
      <c r="Q2336" s="78"/>
      <c r="R2336" s="78"/>
      <c r="S2336" s="82"/>
      <c r="T2336" s="78"/>
      <c r="U2336" s="83"/>
    </row>
    <row r="2337" spans="1:21" ht="13.9" customHeight="1">
      <c r="A2337" s="76">
        <v>9283218</v>
      </c>
      <c r="B2337" s="77" t="s">
        <v>3269</v>
      </c>
      <c r="C2337" s="78"/>
      <c r="D2337" s="79"/>
      <c r="E2337" s="78"/>
      <c r="F2337" s="78"/>
      <c r="G2337" s="79"/>
      <c r="H2337" s="79"/>
      <c r="I2337" s="80"/>
      <c r="J2337" s="79"/>
      <c r="K2337" s="77"/>
      <c r="L2337" s="81" t="s">
        <v>315</v>
      </c>
      <c r="M2337" s="77"/>
      <c r="N2337" s="77"/>
      <c r="O2337" s="77"/>
      <c r="P2337" s="77"/>
      <c r="Q2337" s="78"/>
      <c r="R2337" s="78"/>
      <c r="S2337" s="82"/>
      <c r="T2337" s="78"/>
      <c r="U2337" s="83"/>
    </row>
    <row r="2338" spans="1:21" ht="13.9" customHeight="1">
      <c r="A2338" s="76">
        <v>9283226</v>
      </c>
      <c r="B2338" s="77" t="s">
        <v>3270</v>
      </c>
      <c r="C2338" s="78"/>
      <c r="D2338" s="79"/>
      <c r="E2338" s="78"/>
      <c r="F2338" s="78"/>
      <c r="G2338" s="79"/>
      <c r="H2338" s="79"/>
      <c r="I2338" s="80"/>
      <c r="J2338" s="79"/>
      <c r="K2338" s="77"/>
      <c r="L2338" s="84" t="s">
        <v>9401</v>
      </c>
      <c r="M2338" s="77"/>
      <c r="N2338" s="77"/>
      <c r="O2338" s="77"/>
      <c r="P2338" s="77"/>
      <c r="Q2338" s="78"/>
      <c r="R2338" s="78"/>
      <c r="S2338" s="82"/>
      <c r="T2338" s="78"/>
      <c r="U2338" s="83"/>
    </row>
    <row r="2339" spans="1:21" ht="13.9" customHeight="1">
      <c r="A2339" s="76">
        <v>9283277</v>
      </c>
      <c r="B2339" s="85" t="s">
        <v>3271</v>
      </c>
      <c r="C2339" s="78"/>
      <c r="D2339" s="79"/>
      <c r="E2339" s="78"/>
      <c r="F2339" s="78"/>
      <c r="G2339" s="86"/>
      <c r="H2339" s="79"/>
      <c r="I2339" s="79"/>
      <c r="J2339" s="78"/>
      <c r="K2339" s="77"/>
      <c r="L2339" s="84" t="s">
        <v>285</v>
      </c>
      <c r="M2339" s="77"/>
      <c r="N2339" s="77"/>
      <c r="O2339" s="87"/>
      <c r="P2339" s="78"/>
      <c r="Q2339" s="78"/>
      <c r="R2339" s="78"/>
      <c r="S2339" s="82"/>
      <c r="T2339" s="78"/>
      <c r="U2339" s="83"/>
    </row>
    <row r="2340" spans="1:21" ht="13.9" customHeight="1">
      <c r="A2340" s="76">
        <v>9283285</v>
      </c>
      <c r="B2340" s="77" t="s">
        <v>3272</v>
      </c>
      <c r="C2340" s="78"/>
      <c r="D2340" s="79"/>
      <c r="E2340" s="78"/>
      <c r="F2340" s="78"/>
      <c r="G2340" s="79"/>
      <c r="H2340" s="79"/>
      <c r="I2340" s="80"/>
      <c r="J2340" s="79"/>
      <c r="K2340" s="77"/>
      <c r="L2340" s="84" t="s">
        <v>9238</v>
      </c>
      <c r="M2340" s="77"/>
      <c r="N2340" s="77"/>
      <c r="O2340" s="77"/>
      <c r="P2340" s="77"/>
      <c r="Q2340" s="78"/>
      <c r="R2340" s="78"/>
      <c r="S2340" s="82"/>
      <c r="T2340" s="78"/>
      <c r="U2340" s="83"/>
    </row>
    <row r="2341" spans="1:21" ht="13.9" customHeight="1">
      <c r="A2341" s="76">
        <v>9283293</v>
      </c>
      <c r="B2341" s="77" t="s">
        <v>3273</v>
      </c>
      <c r="C2341" s="78"/>
      <c r="D2341" s="79"/>
      <c r="E2341" s="78"/>
      <c r="F2341" s="78"/>
      <c r="G2341" s="79"/>
      <c r="H2341" s="79"/>
      <c r="I2341" s="80"/>
      <c r="J2341" s="79"/>
      <c r="K2341" s="77"/>
      <c r="L2341" s="84" t="s">
        <v>311</v>
      </c>
      <c r="M2341" s="77"/>
      <c r="N2341" s="77"/>
      <c r="O2341" s="77"/>
      <c r="P2341" s="77"/>
      <c r="Q2341" s="78"/>
      <c r="R2341" s="78"/>
      <c r="S2341" s="82"/>
      <c r="T2341" s="78"/>
      <c r="U2341" s="83"/>
    </row>
    <row r="2342" spans="1:21" ht="13.9" customHeight="1">
      <c r="A2342" s="76">
        <v>9283307</v>
      </c>
      <c r="B2342" s="77" t="s">
        <v>3274</v>
      </c>
      <c r="C2342" s="78"/>
      <c r="D2342" s="79"/>
      <c r="E2342" s="78"/>
      <c r="F2342" s="78"/>
      <c r="G2342" s="79"/>
      <c r="H2342" s="79"/>
      <c r="I2342" s="80"/>
      <c r="J2342" s="79"/>
      <c r="K2342" s="77"/>
      <c r="L2342" s="84" t="s">
        <v>307</v>
      </c>
      <c r="M2342" s="77"/>
      <c r="N2342" s="77"/>
      <c r="O2342" s="77"/>
      <c r="P2342" s="77"/>
      <c r="Q2342" s="78"/>
      <c r="R2342" s="78"/>
      <c r="S2342" s="82"/>
      <c r="T2342" s="78"/>
      <c r="U2342" s="83"/>
    </row>
    <row r="2343" spans="1:21" ht="13.9" customHeight="1">
      <c r="A2343" s="76">
        <v>9283315</v>
      </c>
      <c r="B2343" s="77" t="s">
        <v>3275</v>
      </c>
      <c r="C2343" s="78"/>
      <c r="D2343" s="79"/>
      <c r="E2343" s="78"/>
      <c r="F2343" s="78"/>
      <c r="G2343" s="79"/>
      <c r="H2343" s="79"/>
      <c r="I2343" s="80"/>
      <c r="J2343" s="79"/>
      <c r="K2343" s="77"/>
      <c r="L2343" s="81" t="s">
        <v>9309</v>
      </c>
      <c r="M2343" s="77"/>
      <c r="N2343" s="77"/>
      <c r="O2343" s="77"/>
      <c r="P2343" s="77"/>
      <c r="Q2343" s="78"/>
      <c r="R2343" s="78"/>
      <c r="S2343" s="82"/>
      <c r="T2343" s="78"/>
      <c r="U2343" s="83"/>
    </row>
    <row r="2344" spans="1:21" ht="13.9" customHeight="1">
      <c r="A2344" s="76">
        <v>9283323</v>
      </c>
      <c r="B2344" s="77" t="s">
        <v>3276</v>
      </c>
      <c r="C2344" s="78"/>
      <c r="D2344" s="79"/>
      <c r="E2344" s="78"/>
      <c r="F2344" s="78"/>
      <c r="G2344" s="79"/>
      <c r="H2344" s="79"/>
      <c r="I2344" s="80"/>
      <c r="J2344" s="79"/>
      <c r="K2344" s="79"/>
      <c r="L2344" s="84" t="s">
        <v>270</v>
      </c>
      <c r="M2344" s="79"/>
      <c r="N2344" s="79"/>
      <c r="O2344" s="79"/>
      <c r="P2344" s="77"/>
      <c r="Q2344" s="78"/>
      <c r="R2344" s="79"/>
      <c r="S2344" s="79"/>
      <c r="T2344" s="78"/>
      <c r="U2344" s="83"/>
    </row>
    <row r="2345" spans="1:21" ht="13.9" customHeight="1">
      <c r="A2345" s="89">
        <v>9283358</v>
      </c>
      <c r="B2345" s="85" t="s">
        <v>3277</v>
      </c>
      <c r="C2345" s="91"/>
      <c r="D2345" s="79"/>
      <c r="E2345" s="78"/>
      <c r="F2345" s="78"/>
      <c r="G2345" s="86"/>
      <c r="H2345" s="79"/>
      <c r="I2345" s="79"/>
      <c r="J2345" s="78"/>
      <c r="K2345" s="77"/>
      <c r="L2345" s="84" t="s">
        <v>315</v>
      </c>
      <c r="M2345" s="77"/>
      <c r="N2345" s="77"/>
      <c r="O2345" s="87"/>
      <c r="P2345" s="78"/>
      <c r="Q2345" s="78"/>
      <c r="R2345" s="78"/>
      <c r="S2345" s="82"/>
      <c r="T2345" s="78"/>
      <c r="U2345" s="83"/>
    </row>
    <row r="2346" spans="1:21" ht="13.9" customHeight="1">
      <c r="A2346" s="76">
        <v>9283366</v>
      </c>
      <c r="B2346" s="77" t="s">
        <v>3278</v>
      </c>
      <c r="C2346" s="78"/>
      <c r="D2346" s="79"/>
      <c r="E2346" s="78"/>
      <c r="F2346" s="78"/>
      <c r="G2346" s="79"/>
      <c r="H2346" s="79"/>
      <c r="I2346" s="80"/>
      <c r="J2346" s="79"/>
      <c r="K2346" s="79"/>
      <c r="L2346" s="84" t="s">
        <v>315</v>
      </c>
      <c r="M2346" s="79"/>
      <c r="N2346" s="79"/>
      <c r="O2346" s="79"/>
      <c r="P2346" s="77"/>
      <c r="Q2346" s="78"/>
      <c r="R2346" s="78"/>
      <c r="S2346" s="82"/>
      <c r="T2346" s="78"/>
      <c r="U2346" s="83"/>
    </row>
    <row r="2347" spans="1:21" ht="13.9" customHeight="1">
      <c r="A2347" s="76">
        <v>9283412</v>
      </c>
      <c r="B2347" s="77" t="s">
        <v>3279</v>
      </c>
      <c r="C2347" s="78"/>
      <c r="D2347" s="79"/>
      <c r="E2347" s="78"/>
      <c r="F2347" s="78"/>
      <c r="G2347" s="79"/>
      <c r="H2347" s="79"/>
      <c r="I2347" s="80"/>
      <c r="J2347" s="79"/>
      <c r="K2347" s="77"/>
      <c r="L2347" s="84" t="s">
        <v>270</v>
      </c>
      <c r="M2347" s="79"/>
      <c r="N2347" s="79"/>
      <c r="O2347" s="77"/>
      <c r="P2347" s="77"/>
      <c r="Q2347" s="78"/>
      <c r="R2347" s="79"/>
      <c r="S2347" s="79"/>
      <c r="T2347" s="78"/>
      <c r="U2347" s="83"/>
    </row>
    <row r="2348" spans="1:21" ht="13.9" customHeight="1">
      <c r="A2348" s="76">
        <v>9283439</v>
      </c>
      <c r="B2348" s="77" t="s">
        <v>3280</v>
      </c>
      <c r="C2348" s="78"/>
      <c r="D2348" s="79"/>
      <c r="E2348" s="78"/>
      <c r="F2348" s="78"/>
      <c r="G2348" s="79"/>
      <c r="H2348" s="79"/>
      <c r="I2348" s="80"/>
      <c r="J2348" s="79"/>
      <c r="K2348" s="77"/>
      <c r="L2348" s="84" t="s">
        <v>270</v>
      </c>
      <c r="M2348" s="77"/>
      <c r="N2348" s="77"/>
      <c r="O2348" s="77"/>
      <c r="P2348" s="77"/>
      <c r="Q2348" s="78"/>
      <c r="R2348" s="78"/>
      <c r="S2348" s="82"/>
      <c r="T2348" s="78"/>
      <c r="U2348" s="83"/>
    </row>
    <row r="2349" spans="1:21" ht="13.9" customHeight="1">
      <c r="A2349" s="76">
        <v>9283455</v>
      </c>
      <c r="B2349" s="77" t="s">
        <v>3281</v>
      </c>
      <c r="C2349" s="78"/>
      <c r="D2349" s="79"/>
      <c r="E2349" s="78"/>
      <c r="F2349" s="78"/>
      <c r="G2349" s="79"/>
      <c r="H2349" s="79"/>
      <c r="I2349" s="80"/>
      <c r="J2349" s="79"/>
      <c r="K2349" s="77"/>
      <c r="L2349" s="84" t="s">
        <v>9402</v>
      </c>
      <c r="M2349" s="77"/>
      <c r="N2349" s="77"/>
      <c r="O2349" s="77"/>
      <c r="P2349" s="77"/>
      <c r="Q2349" s="78"/>
      <c r="R2349" s="78"/>
      <c r="S2349" s="82"/>
      <c r="T2349" s="78"/>
      <c r="U2349" s="83"/>
    </row>
    <row r="2350" spans="1:21" ht="13.9" customHeight="1">
      <c r="A2350" s="76">
        <v>9283471</v>
      </c>
      <c r="B2350" s="77" t="s">
        <v>3282</v>
      </c>
      <c r="C2350" s="78"/>
      <c r="D2350" s="79"/>
      <c r="E2350" s="78"/>
      <c r="F2350" s="78"/>
      <c r="G2350" s="79"/>
      <c r="H2350" s="79"/>
      <c r="I2350" s="80"/>
      <c r="J2350" s="79"/>
      <c r="K2350" s="77"/>
      <c r="L2350" s="84" t="s">
        <v>313</v>
      </c>
      <c r="M2350" s="77"/>
      <c r="N2350" s="77"/>
      <c r="O2350" s="77"/>
      <c r="P2350" s="77"/>
      <c r="Q2350" s="78"/>
      <c r="R2350" s="78"/>
      <c r="S2350" s="82"/>
      <c r="T2350" s="78"/>
      <c r="U2350" s="83"/>
    </row>
    <row r="2351" spans="1:21" ht="13.9" customHeight="1">
      <c r="A2351" s="76">
        <v>9283501</v>
      </c>
      <c r="B2351" s="77" t="s">
        <v>3283</v>
      </c>
      <c r="C2351" s="78"/>
      <c r="D2351" s="79"/>
      <c r="E2351" s="78"/>
      <c r="F2351" s="78"/>
      <c r="G2351" s="79"/>
      <c r="H2351" s="79"/>
      <c r="I2351" s="80"/>
      <c r="J2351" s="79"/>
      <c r="K2351" s="77"/>
      <c r="L2351" s="84" t="s">
        <v>403</v>
      </c>
      <c r="M2351" s="77"/>
      <c r="N2351" s="77"/>
      <c r="O2351" s="77"/>
      <c r="P2351" s="77"/>
      <c r="Q2351" s="78"/>
      <c r="R2351" s="78"/>
      <c r="S2351" s="82"/>
      <c r="T2351" s="78"/>
      <c r="U2351" s="83"/>
    </row>
    <row r="2352" spans="1:21" ht="13.9" customHeight="1">
      <c r="A2352" s="76">
        <v>9283528</v>
      </c>
      <c r="B2352" s="77" t="s">
        <v>3284</v>
      </c>
      <c r="C2352" s="78"/>
      <c r="D2352" s="79"/>
      <c r="E2352" s="78"/>
      <c r="F2352" s="78"/>
      <c r="G2352" s="79"/>
      <c r="H2352" s="79"/>
      <c r="I2352" s="80"/>
      <c r="J2352" s="79"/>
      <c r="K2352" s="77"/>
      <c r="L2352" s="84" t="s">
        <v>362</v>
      </c>
      <c r="M2352" s="77"/>
      <c r="N2352" s="77"/>
      <c r="O2352" s="77"/>
      <c r="P2352" s="77"/>
      <c r="Q2352" s="78"/>
      <c r="R2352" s="78"/>
      <c r="S2352" s="82"/>
      <c r="T2352" s="78"/>
      <c r="U2352" s="83"/>
    </row>
    <row r="2353" spans="1:21" ht="13.9" customHeight="1">
      <c r="A2353" s="76">
        <v>9283536</v>
      </c>
      <c r="B2353" s="77" t="s">
        <v>3285</v>
      </c>
      <c r="C2353" s="78"/>
      <c r="D2353" s="79"/>
      <c r="E2353" s="78"/>
      <c r="F2353" s="78"/>
      <c r="G2353" s="79"/>
      <c r="H2353" s="79"/>
      <c r="I2353" s="80"/>
      <c r="J2353" s="79"/>
      <c r="K2353" s="77"/>
      <c r="L2353" s="84" t="s">
        <v>272</v>
      </c>
      <c r="M2353" s="77"/>
      <c r="N2353" s="77"/>
      <c r="O2353" s="77"/>
      <c r="P2353" s="77"/>
      <c r="Q2353" s="78"/>
      <c r="R2353" s="78"/>
      <c r="S2353" s="82"/>
      <c r="T2353" s="78"/>
      <c r="U2353" s="83"/>
    </row>
    <row r="2354" spans="1:21" ht="13.9" customHeight="1">
      <c r="A2354" s="76">
        <v>9283552</v>
      </c>
      <c r="B2354" s="77" t="s">
        <v>3286</v>
      </c>
      <c r="C2354" s="78"/>
      <c r="D2354" s="79"/>
      <c r="E2354" s="78"/>
      <c r="F2354" s="78"/>
      <c r="G2354" s="79"/>
      <c r="H2354" s="79"/>
      <c r="I2354" s="80"/>
      <c r="J2354" s="79"/>
      <c r="K2354" s="77"/>
      <c r="L2354" s="84" t="s">
        <v>296</v>
      </c>
      <c r="M2354" s="77"/>
      <c r="N2354" s="77"/>
      <c r="O2354" s="77"/>
      <c r="P2354" s="77"/>
      <c r="Q2354" s="78"/>
      <c r="R2354" s="78"/>
      <c r="S2354" s="82"/>
      <c r="T2354" s="78"/>
      <c r="U2354" s="83"/>
    </row>
    <row r="2355" spans="1:21" ht="13.9" customHeight="1">
      <c r="A2355" s="76">
        <v>9283579</v>
      </c>
      <c r="B2355" s="77" t="s">
        <v>3287</v>
      </c>
      <c r="C2355" s="78"/>
      <c r="D2355" s="79"/>
      <c r="E2355" s="78"/>
      <c r="F2355" s="78"/>
      <c r="G2355" s="79"/>
      <c r="H2355" s="79"/>
      <c r="I2355" s="80"/>
      <c r="J2355" s="79"/>
      <c r="K2355" s="77"/>
      <c r="L2355" s="84" t="s">
        <v>313</v>
      </c>
      <c r="M2355" s="77"/>
      <c r="N2355" s="77"/>
      <c r="O2355" s="77"/>
      <c r="P2355" s="77"/>
      <c r="Q2355" s="78"/>
      <c r="R2355" s="78"/>
      <c r="S2355" s="82"/>
      <c r="T2355" s="78"/>
      <c r="U2355" s="83"/>
    </row>
    <row r="2356" spans="1:21" ht="13.9" customHeight="1">
      <c r="A2356" s="76">
        <v>9283587</v>
      </c>
      <c r="B2356" s="77" t="s">
        <v>3288</v>
      </c>
      <c r="C2356" s="78"/>
      <c r="D2356" s="79"/>
      <c r="E2356" s="78"/>
      <c r="F2356" s="78"/>
      <c r="G2356" s="79"/>
      <c r="H2356" s="79"/>
      <c r="I2356" s="80"/>
      <c r="J2356" s="79"/>
      <c r="K2356" s="77"/>
      <c r="L2356" s="84" t="s">
        <v>9225</v>
      </c>
      <c r="M2356" s="77"/>
      <c r="N2356" s="77"/>
      <c r="O2356" s="77"/>
      <c r="P2356" s="77"/>
      <c r="Q2356" s="78"/>
      <c r="R2356" s="78"/>
      <c r="S2356" s="82"/>
      <c r="T2356" s="78"/>
      <c r="U2356" s="83"/>
    </row>
    <row r="2357" spans="1:21" ht="13.9" customHeight="1">
      <c r="A2357" s="76">
        <v>9283595</v>
      </c>
      <c r="B2357" s="77" t="s">
        <v>3289</v>
      </c>
      <c r="C2357" s="78"/>
      <c r="D2357" s="79"/>
      <c r="E2357" s="78"/>
      <c r="F2357" s="78"/>
      <c r="G2357" s="79"/>
      <c r="H2357" s="79"/>
      <c r="I2357" s="80"/>
      <c r="J2357" s="79"/>
      <c r="K2357" s="77"/>
      <c r="L2357" s="81" t="s">
        <v>307</v>
      </c>
      <c r="M2357" s="77"/>
      <c r="N2357" s="77"/>
      <c r="O2357" s="77"/>
      <c r="P2357" s="77"/>
      <c r="Q2357" s="78"/>
      <c r="R2357" s="78"/>
      <c r="S2357" s="82"/>
      <c r="T2357" s="78"/>
      <c r="U2357" s="83"/>
    </row>
    <row r="2358" spans="1:21" ht="13.9" customHeight="1">
      <c r="A2358" s="76">
        <v>9283609</v>
      </c>
      <c r="B2358" s="77" t="s">
        <v>3290</v>
      </c>
      <c r="C2358" s="78"/>
      <c r="D2358" s="79"/>
      <c r="E2358" s="78"/>
      <c r="F2358" s="78"/>
      <c r="G2358" s="79"/>
      <c r="H2358" s="79"/>
      <c r="I2358" s="80"/>
      <c r="J2358" s="79"/>
      <c r="K2358" s="77"/>
      <c r="L2358" s="81" t="s">
        <v>382</v>
      </c>
      <c r="M2358" s="77"/>
      <c r="N2358" s="77"/>
      <c r="O2358" s="77"/>
      <c r="P2358" s="77"/>
      <c r="Q2358" s="78"/>
      <c r="R2358" s="78"/>
      <c r="S2358" s="82"/>
      <c r="T2358" s="78"/>
      <c r="U2358" s="83"/>
    </row>
    <row r="2359" spans="1:21" ht="13.9" customHeight="1">
      <c r="A2359" s="76">
        <v>9283617</v>
      </c>
      <c r="B2359" s="77" t="s">
        <v>3291</v>
      </c>
      <c r="C2359" s="78"/>
      <c r="D2359" s="79"/>
      <c r="E2359" s="78"/>
      <c r="F2359" s="78"/>
      <c r="G2359" s="79"/>
      <c r="H2359" s="79"/>
      <c r="I2359" s="80"/>
      <c r="J2359" s="79"/>
      <c r="K2359" s="77"/>
      <c r="L2359" s="84" t="s">
        <v>315</v>
      </c>
      <c r="M2359" s="77"/>
      <c r="N2359" s="77"/>
      <c r="O2359" s="77"/>
      <c r="P2359" s="77"/>
      <c r="Q2359" s="78"/>
      <c r="R2359" s="78"/>
      <c r="S2359" s="82"/>
      <c r="T2359" s="78"/>
      <c r="U2359" s="83"/>
    </row>
    <row r="2360" spans="1:21" ht="13.9" customHeight="1">
      <c r="A2360" s="76">
        <v>9283749</v>
      </c>
      <c r="B2360" s="77" t="s">
        <v>3292</v>
      </c>
      <c r="C2360" s="78"/>
      <c r="D2360" s="79"/>
      <c r="E2360" s="78"/>
      <c r="F2360" s="78"/>
      <c r="G2360" s="79"/>
      <c r="H2360" s="79"/>
      <c r="I2360" s="80"/>
      <c r="J2360" s="79"/>
      <c r="K2360" s="77"/>
      <c r="L2360" s="84" t="s">
        <v>285</v>
      </c>
      <c r="M2360" s="77"/>
      <c r="N2360" s="77"/>
      <c r="O2360" s="77"/>
      <c r="P2360" s="77"/>
      <c r="Q2360" s="78"/>
      <c r="R2360" s="78"/>
      <c r="S2360" s="82"/>
      <c r="T2360" s="78"/>
      <c r="U2360" s="83"/>
    </row>
    <row r="2361" spans="1:21" ht="13.9" customHeight="1">
      <c r="A2361" s="76">
        <v>9283781</v>
      </c>
      <c r="B2361" s="77" t="s">
        <v>3293</v>
      </c>
      <c r="C2361" s="78"/>
      <c r="D2361" s="79"/>
      <c r="E2361" s="78"/>
      <c r="F2361" s="78"/>
      <c r="G2361" s="79"/>
      <c r="H2361" s="79"/>
      <c r="I2361" s="80"/>
      <c r="J2361" s="79"/>
      <c r="K2361" s="77"/>
      <c r="L2361" s="84" t="s">
        <v>287</v>
      </c>
      <c r="M2361" s="77"/>
      <c r="N2361" s="77"/>
      <c r="O2361" s="77"/>
      <c r="P2361" s="77"/>
      <c r="Q2361" s="78"/>
      <c r="R2361" s="78"/>
      <c r="S2361" s="82"/>
      <c r="T2361" s="78"/>
      <c r="U2361" s="83"/>
    </row>
    <row r="2362" spans="1:21" ht="13.9" customHeight="1">
      <c r="A2362" s="76">
        <v>9283846</v>
      </c>
      <c r="B2362" s="77" t="s">
        <v>3294</v>
      </c>
      <c r="C2362" s="78"/>
      <c r="D2362" s="79"/>
      <c r="E2362" s="78"/>
      <c r="F2362" s="78"/>
      <c r="G2362" s="79"/>
      <c r="H2362" s="79"/>
      <c r="I2362" s="80"/>
      <c r="J2362" s="79"/>
      <c r="K2362" s="77"/>
      <c r="L2362" s="84" t="s">
        <v>274</v>
      </c>
      <c r="M2362" s="77"/>
      <c r="N2362" s="77"/>
      <c r="O2362" s="77"/>
      <c r="P2362" s="77"/>
      <c r="Q2362" s="78"/>
      <c r="R2362" s="78"/>
      <c r="S2362" s="82"/>
      <c r="T2362" s="78"/>
      <c r="U2362" s="83"/>
    </row>
    <row r="2363" spans="1:21" ht="13.9" customHeight="1">
      <c r="A2363" s="76">
        <v>9283854</v>
      </c>
      <c r="B2363" s="85" t="s">
        <v>3295</v>
      </c>
      <c r="C2363" s="78"/>
      <c r="D2363" s="79"/>
      <c r="E2363" s="78"/>
      <c r="F2363" s="78"/>
      <c r="G2363" s="86"/>
      <c r="H2363" s="79"/>
      <c r="I2363" s="79"/>
      <c r="J2363" s="78"/>
      <c r="K2363" s="77"/>
      <c r="L2363" s="84" t="s">
        <v>311</v>
      </c>
      <c r="M2363" s="77"/>
      <c r="N2363" s="77"/>
      <c r="O2363" s="87"/>
      <c r="P2363" s="78"/>
      <c r="Q2363" s="78"/>
      <c r="R2363" s="78"/>
      <c r="S2363" s="82"/>
      <c r="T2363" s="78"/>
      <c r="U2363" s="83"/>
    </row>
    <row r="2364" spans="1:21" ht="13.9" customHeight="1">
      <c r="A2364" s="76">
        <v>9283889</v>
      </c>
      <c r="B2364" s="85" t="s">
        <v>3296</v>
      </c>
      <c r="C2364" s="78"/>
      <c r="D2364" s="79"/>
      <c r="E2364" s="78"/>
      <c r="F2364" s="78"/>
      <c r="G2364" s="78"/>
      <c r="H2364" s="79"/>
      <c r="I2364" s="80"/>
      <c r="J2364" s="78"/>
      <c r="K2364" s="77"/>
      <c r="L2364" s="84" t="s">
        <v>9359</v>
      </c>
      <c r="M2364" s="77"/>
      <c r="N2364" s="77"/>
      <c r="O2364" s="87"/>
      <c r="P2364" s="78"/>
      <c r="Q2364" s="78"/>
      <c r="R2364" s="78"/>
      <c r="S2364" s="82"/>
      <c r="T2364" s="78"/>
      <c r="U2364" s="83"/>
    </row>
    <row r="2365" spans="1:21" ht="13.9" customHeight="1">
      <c r="A2365" s="76">
        <v>9283897</v>
      </c>
      <c r="B2365" s="77" t="s">
        <v>3297</v>
      </c>
      <c r="C2365" s="78"/>
      <c r="D2365" s="79"/>
      <c r="E2365" s="78"/>
      <c r="F2365" s="78"/>
      <c r="G2365" s="79"/>
      <c r="H2365" s="79"/>
      <c r="I2365" s="80"/>
      <c r="J2365" s="79"/>
      <c r="K2365" s="77"/>
      <c r="L2365" s="84" t="s">
        <v>270</v>
      </c>
      <c r="M2365" s="77"/>
      <c r="N2365" s="77"/>
      <c r="O2365" s="77"/>
      <c r="P2365" s="77"/>
      <c r="Q2365" s="78"/>
      <c r="R2365" s="78"/>
      <c r="S2365" s="82"/>
      <c r="T2365" s="78"/>
      <c r="U2365" s="83"/>
    </row>
    <row r="2366" spans="1:21" ht="13.9" customHeight="1">
      <c r="A2366" s="76">
        <v>9283919</v>
      </c>
      <c r="B2366" s="77" t="s">
        <v>3298</v>
      </c>
      <c r="C2366" s="78"/>
      <c r="D2366" s="79"/>
      <c r="E2366" s="78"/>
      <c r="F2366" s="78"/>
      <c r="G2366" s="79"/>
      <c r="H2366" s="79"/>
      <c r="I2366" s="80"/>
      <c r="J2366" s="79"/>
      <c r="K2366" s="77"/>
      <c r="L2366" s="84" t="s">
        <v>9258</v>
      </c>
      <c r="M2366" s="77"/>
      <c r="N2366" s="77"/>
      <c r="O2366" s="77"/>
      <c r="P2366" s="77"/>
      <c r="Q2366" s="78"/>
      <c r="R2366" s="78"/>
      <c r="S2366" s="82"/>
      <c r="T2366" s="78"/>
      <c r="U2366" s="83"/>
    </row>
    <row r="2367" spans="1:21" ht="13.9" customHeight="1">
      <c r="A2367" s="76">
        <v>9283951</v>
      </c>
      <c r="B2367" s="77" t="s">
        <v>3299</v>
      </c>
      <c r="C2367" s="78"/>
      <c r="D2367" s="79"/>
      <c r="E2367" s="78"/>
      <c r="F2367" s="78"/>
      <c r="G2367" s="79"/>
      <c r="H2367" s="79"/>
      <c r="I2367" s="80"/>
      <c r="J2367" s="79"/>
      <c r="K2367" s="77"/>
      <c r="L2367" s="84" t="s">
        <v>163</v>
      </c>
      <c r="M2367" s="77"/>
      <c r="N2367" s="77"/>
      <c r="O2367" s="77"/>
      <c r="P2367" s="77"/>
      <c r="Q2367" s="78"/>
      <c r="R2367" s="78"/>
      <c r="S2367" s="82"/>
      <c r="T2367" s="78"/>
      <c r="U2367" s="83"/>
    </row>
    <row r="2368" spans="1:21" ht="13.9" customHeight="1">
      <c r="A2368" s="76">
        <v>9283994</v>
      </c>
      <c r="B2368" s="77" t="s">
        <v>3300</v>
      </c>
      <c r="C2368" s="78"/>
      <c r="D2368" s="79"/>
      <c r="E2368" s="78"/>
      <c r="F2368" s="78"/>
      <c r="G2368" s="79"/>
      <c r="H2368" s="79"/>
      <c r="I2368" s="80"/>
      <c r="J2368" s="79"/>
      <c r="K2368" s="77"/>
      <c r="L2368" s="84" t="s">
        <v>285</v>
      </c>
      <c r="M2368" s="77"/>
      <c r="N2368" s="77"/>
      <c r="O2368" s="77"/>
      <c r="P2368" s="77"/>
      <c r="Q2368" s="78"/>
      <c r="R2368" s="78"/>
      <c r="S2368" s="82"/>
      <c r="T2368" s="78"/>
      <c r="U2368" s="83"/>
    </row>
    <row r="2369" spans="1:21" ht="13.9" customHeight="1">
      <c r="A2369" s="76">
        <v>9284028</v>
      </c>
      <c r="B2369" s="77" t="s">
        <v>3301</v>
      </c>
      <c r="C2369" s="78"/>
      <c r="D2369" s="79"/>
      <c r="E2369" s="78"/>
      <c r="F2369" s="78"/>
      <c r="G2369" s="79"/>
      <c r="H2369" s="79"/>
      <c r="I2369" s="80"/>
      <c r="J2369" s="79"/>
      <c r="K2369" s="77"/>
      <c r="L2369" s="84" t="s">
        <v>285</v>
      </c>
      <c r="M2369" s="77"/>
      <c r="N2369" s="77"/>
      <c r="O2369" s="77"/>
      <c r="P2369" s="77"/>
      <c r="Q2369" s="78"/>
      <c r="R2369" s="78"/>
      <c r="S2369" s="82"/>
      <c r="T2369" s="78"/>
      <c r="U2369" s="83"/>
    </row>
    <row r="2370" spans="1:21" ht="13.9" customHeight="1">
      <c r="A2370" s="76">
        <v>9284036</v>
      </c>
      <c r="B2370" s="77" t="s">
        <v>3302</v>
      </c>
      <c r="C2370" s="78"/>
      <c r="D2370" s="79"/>
      <c r="E2370" s="78"/>
      <c r="F2370" s="78"/>
      <c r="G2370" s="79"/>
      <c r="H2370" s="79"/>
      <c r="I2370" s="80"/>
      <c r="J2370" s="79"/>
      <c r="K2370" s="77"/>
      <c r="L2370" s="84" t="s">
        <v>287</v>
      </c>
      <c r="M2370" s="77"/>
      <c r="N2370" s="77"/>
      <c r="O2370" s="77"/>
      <c r="P2370" s="77"/>
      <c r="Q2370" s="78"/>
      <c r="R2370" s="78"/>
      <c r="S2370" s="82"/>
      <c r="T2370" s="78"/>
      <c r="U2370" s="83"/>
    </row>
    <row r="2371" spans="1:21" ht="13.9" customHeight="1">
      <c r="A2371" s="76">
        <v>9284044</v>
      </c>
      <c r="B2371" s="77" t="s">
        <v>3303</v>
      </c>
      <c r="C2371" s="78"/>
      <c r="D2371" s="79"/>
      <c r="E2371" s="78"/>
      <c r="F2371" s="78"/>
      <c r="G2371" s="79"/>
      <c r="H2371" s="79"/>
      <c r="I2371" s="80"/>
      <c r="J2371" s="79"/>
      <c r="K2371" s="77"/>
      <c r="L2371" s="81" t="s">
        <v>315</v>
      </c>
      <c r="M2371" s="77"/>
      <c r="N2371" s="77"/>
      <c r="O2371" s="77"/>
      <c r="P2371" s="77"/>
      <c r="Q2371" s="78"/>
      <c r="R2371" s="78"/>
      <c r="S2371" s="82"/>
      <c r="T2371" s="78"/>
      <c r="U2371" s="83"/>
    </row>
    <row r="2372" spans="1:21" ht="13.9" customHeight="1">
      <c r="A2372" s="76">
        <v>9284052</v>
      </c>
      <c r="B2372" s="77" t="s">
        <v>3304</v>
      </c>
      <c r="C2372" s="78"/>
      <c r="D2372" s="79"/>
      <c r="E2372" s="78"/>
      <c r="F2372" s="78"/>
      <c r="G2372" s="79"/>
      <c r="H2372" s="79"/>
      <c r="I2372" s="80"/>
      <c r="J2372" s="79"/>
      <c r="K2372" s="77"/>
      <c r="L2372" s="84" t="s">
        <v>270</v>
      </c>
      <c r="M2372" s="77"/>
      <c r="N2372" s="77"/>
      <c r="O2372" s="77"/>
      <c r="P2372" s="77"/>
      <c r="Q2372" s="78"/>
      <c r="R2372" s="78"/>
      <c r="S2372" s="82"/>
      <c r="T2372" s="78"/>
      <c r="U2372" s="83"/>
    </row>
    <row r="2373" spans="1:21" ht="13.9" customHeight="1">
      <c r="A2373" s="76">
        <v>9284087</v>
      </c>
      <c r="B2373" s="77" t="s">
        <v>3305</v>
      </c>
      <c r="C2373" s="78"/>
      <c r="D2373" s="79"/>
      <c r="E2373" s="78"/>
      <c r="F2373" s="78"/>
      <c r="G2373" s="79"/>
      <c r="H2373" s="79"/>
      <c r="I2373" s="80"/>
      <c r="J2373" s="79"/>
      <c r="K2373" s="77"/>
      <c r="L2373" s="84" t="s">
        <v>9295</v>
      </c>
      <c r="M2373" s="77"/>
      <c r="N2373" s="77"/>
      <c r="O2373" s="77"/>
      <c r="P2373" s="77"/>
      <c r="Q2373" s="78"/>
      <c r="R2373" s="78"/>
      <c r="S2373" s="82"/>
      <c r="T2373" s="78"/>
      <c r="U2373" s="83"/>
    </row>
    <row r="2374" spans="1:21" ht="13.9" customHeight="1">
      <c r="A2374" s="76">
        <v>9284109</v>
      </c>
      <c r="B2374" s="77" t="s">
        <v>3306</v>
      </c>
      <c r="C2374" s="78"/>
      <c r="D2374" s="79"/>
      <c r="E2374" s="78"/>
      <c r="F2374" s="78"/>
      <c r="G2374" s="79"/>
      <c r="H2374" s="79"/>
      <c r="I2374" s="80"/>
      <c r="J2374" s="79"/>
      <c r="K2374" s="77"/>
      <c r="L2374" s="81" t="s">
        <v>315</v>
      </c>
      <c r="M2374" s="77"/>
      <c r="N2374" s="77"/>
      <c r="O2374" s="77"/>
      <c r="P2374" s="77"/>
      <c r="Q2374" s="78"/>
      <c r="R2374" s="78"/>
      <c r="S2374" s="82"/>
      <c r="T2374" s="78"/>
      <c r="U2374" s="83"/>
    </row>
    <row r="2375" spans="1:21" ht="13.9" customHeight="1">
      <c r="A2375" s="76">
        <v>9284117</v>
      </c>
      <c r="B2375" s="77" t="s">
        <v>3307</v>
      </c>
      <c r="C2375" s="78"/>
      <c r="D2375" s="79"/>
      <c r="E2375" s="78"/>
      <c r="F2375" s="78"/>
      <c r="G2375" s="79"/>
      <c r="H2375" s="79"/>
      <c r="I2375" s="80"/>
      <c r="J2375" s="79"/>
      <c r="K2375" s="77"/>
      <c r="L2375" s="84" t="s">
        <v>315</v>
      </c>
      <c r="M2375" s="77"/>
      <c r="N2375" s="77"/>
      <c r="O2375" s="77"/>
      <c r="P2375" s="77"/>
      <c r="Q2375" s="78"/>
      <c r="R2375" s="78"/>
      <c r="S2375" s="82"/>
      <c r="T2375" s="78"/>
      <c r="U2375" s="83"/>
    </row>
    <row r="2376" spans="1:21" ht="13.9" customHeight="1">
      <c r="A2376" s="76">
        <v>9284125</v>
      </c>
      <c r="B2376" s="77" t="s">
        <v>3308</v>
      </c>
      <c r="C2376" s="78"/>
      <c r="D2376" s="79"/>
      <c r="E2376" s="78"/>
      <c r="F2376" s="78"/>
      <c r="G2376" s="79"/>
      <c r="H2376" s="79"/>
      <c r="I2376" s="80"/>
      <c r="J2376" s="79"/>
      <c r="K2376" s="77"/>
      <c r="L2376" s="81" t="s">
        <v>362</v>
      </c>
      <c r="M2376" s="77"/>
      <c r="N2376" s="77"/>
      <c r="O2376" s="77"/>
      <c r="P2376" s="77"/>
      <c r="Q2376" s="78"/>
      <c r="R2376" s="78"/>
      <c r="S2376" s="82"/>
      <c r="T2376" s="78"/>
      <c r="U2376" s="83"/>
    </row>
    <row r="2377" spans="1:21" ht="13.9" customHeight="1">
      <c r="A2377" s="76">
        <v>9284141</v>
      </c>
      <c r="B2377" s="77" t="s">
        <v>3309</v>
      </c>
      <c r="C2377" s="78"/>
      <c r="D2377" s="79"/>
      <c r="E2377" s="78"/>
      <c r="F2377" s="78"/>
      <c r="G2377" s="79"/>
      <c r="H2377" s="79"/>
      <c r="I2377" s="80"/>
      <c r="J2377" s="79"/>
      <c r="K2377" s="77"/>
      <c r="L2377" s="81" t="s">
        <v>330</v>
      </c>
      <c r="M2377" s="77"/>
      <c r="N2377" s="77"/>
      <c r="O2377" s="77"/>
      <c r="P2377" s="77"/>
      <c r="Q2377" s="78"/>
      <c r="R2377" s="78"/>
      <c r="S2377" s="82"/>
      <c r="T2377" s="78"/>
      <c r="U2377" s="83"/>
    </row>
    <row r="2378" spans="1:21" ht="13.9" customHeight="1">
      <c r="A2378" s="76">
        <v>9284168</v>
      </c>
      <c r="B2378" s="77" t="s">
        <v>3310</v>
      </c>
      <c r="C2378" s="78"/>
      <c r="D2378" s="79"/>
      <c r="E2378" s="78"/>
      <c r="F2378" s="78"/>
      <c r="G2378" s="79"/>
      <c r="H2378" s="79"/>
      <c r="I2378" s="80"/>
      <c r="J2378" s="79"/>
      <c r="K2378" s="77"/>
      <c r="L2378" s="81" t="s">
        <v>9329</v>
      </c>
      <c r="M2378" s="77"/>
      <c r="N2378" s="77"/>
      <c r="O2378" s="77"/>
      <c r="P2378" s="77"/>
      <c r="Q2378" s="78"/>
      <c r="R2378" s="78"/>
      <c r="S2378" s="82"/>
      <c r="T2378" s="78"/>
      <c r="U2378" s="83"/>
    </row>
    <row r="2379" spans="1:21" ht="13.9" customHeight="1">
      <c r="A2379" s="76">
        <v>9284176</v>
      </c>
      <c r="B2379" s="77" t="s">
        <v>3311</v>
      </c>
      <c r="C2379" s="78"/>
      <c r="D2379" s="79"/>
      <c r="E2379" s="78"/>
      <c r="F2379" s="78"/>
      <c r="G2379" s="79"/>
      <c r="H2379" s="79"/>
      <c r="I2379" s="80"/>
      <c r="J2379" s="79"/>
      <c r="K2379" s="77"/>
      <c r="L2379" s="81" t="s">
        <v>9329</v>
      </c>
      <c r="M2379" s="77"/>
      <c r="N2379" s="77"/>
      <c r="O2379" s="77"/>
      <c r="P2379" s="77"/>
      <c r="Q2379" s="78"/>
      <c r="R2379" s="78"/>
      <c r="S2379" s="82"/>
      <c r="T2379" s="78"/>
      <c r="U2379" s="83"/>
    </row>
    <row r="2380" spans="1:21" ht="13.9" customHeight="1">
      <c r="A2380" s="76">
        <v>9284184</v>
      </c>
      <c r="B2380" s="77" t="s">
        <v>3312</v>
      </c>
      <c r="C2380" s="78"/>
      <c r="D2380" s="79"/>
      <c r="E2380" s="78"/>
      <c r="F2380" s="78"/>
      <c r="G2380" s="79"/>
      <c r="H2380" s="79"/>
      <c r="I2380" s="80"/>
      <c r="J2380" s="79"/>
      <c r="K2380" s="77"/>
      <c r="L2380" s="81" t="s">
        <v>9329</v>
      </c>
      <c r="M2380" s="77"/>
      <c r="N2380" s="77"/>
      <c r="O2380" s="77"/>
      <c r="P2380" s="77"/>
      <c r="Q2380" s="78"/>
      <c r="R2380" s="78"/>
      <c r="S2380" s="82"/>
      <c r="T2380" s="78"/>
      <c r="U2380" s="83"/>
    </row>
    <row r="2381" spans="1:21" ht="13.9" customHeight="1">
      <c r="A2381" s="76">
        <v>9284192</v>
      </c>
      <c r="B2381" s="77" t="s">
        <v>3313</v>
      </c>
      <c r="C2381" s="78"/>
      <c r="D2381" s="79"/>
      <c r="E2381" s="78"/>
      <c r="F2381" s="78"/>
      <c r="G2381" s="79"/>
      <c r="H2381" s="79"/>
      <c r="I2381" s="80"/>
      <c r="J2381" s="79"/>
      <c r="K2381" s="77"/>
      <c r="L2381" s="81" t="s">
        <v>9403</v>
      </c>
      <c r="M2381" s="77"/>
      <c r="N2381" s="77"/>
      <c r="O2381" s="77"/>
      <c r="P2381" s="77"/>
      <c r="Q2381" s="78"/>
      <c r="R2381" s="78"/>
      <c r="S2381" s="82"/>
      <c r="T2381" s="78"/>
      <c r="U2381" s="83"/>
    </row>
    <row r="2382" spans="1:21" ht="13.9" customHeight="1">
      <c r="A2382" s="76">
        <v>9284206</v>
      </c>
      <c r="B2382" s="77" t="s">
        <v>3314</v>
      </c>
      <c r="C2382" s="78"/>
      <c r="D2382" s="79"/>
      <c r="E2382" s="78"/>
      <c r="F2382" s="78"/>
      <c r="G2382" s="79"/>
      <c r="H2382" s="79"/>
      <c r="I2382" s="80"/>
      <c r="J2382" s="79"/>
      <c r="K2382" s="77"/>
      <c r="L2382" s="84" t="s">
        <v>287</v>
      </c>
      <c r="M2382" s="77"/>
      <c r="N2382" s="77"/>
      <c r="O2382" s="77"/>
      <c r="P2382" s="77"/>
      <c r="Q2382" s="78"/>
      <c r="R2382" s="78"/>
      <c r="S2382" s="82"/>
      <c r="T2382" s="78"/>
      <c r="U2382" s="83"/>
    </row>
    <row r="2383" spans="1:21" ht="13.9" customHeight="1">
      <c r="A2383" s="76">
        <v>9284214</v>
      </c>
      <c r="B2383" s="77" t="s">
        <v>3315</v>
      </c>
      <c r="C2383" s="78"/>
      <c r="D2383" s="79"/>
      <c r="E2383" s="78"/>
      <c r="F2383" s="78"/>
      <c r="G2383" s="79"/>
      <c r="H2383" s="79"/>
      <c r="I2383" s="80"/>
      <c r="J2383" s="79"/>
      <c r="K2383" s="77"/>
      <c r="L2383" s="81" t="s">
        <v>285</v>
      </c>
      <c r="M2383" s="77"/>
      <c r="N2383" s="77"/>
      <c r="O2383" s="77"/>
      <c r="P2383" s="77"/>
      <c r="Q2383" s="78"/>
      <c r="R2383" s="78"/>
      <c r="S2383" s="82"/>
      <c r="T2383" s="78"/>
      <c r="U2383" s="83"/>
    </row>
    <row r="2384" spans="1:21" ht="13.9" customHeight="1">
      <c r="A2384" s="76">
        <v>9284222</v>
      </c>
      <c r="B2384" s="77" t="s">
        <v>3316</v>
      </c>
      <c r="C2384" s="78"/>
      <c r="D2384" s="79"/>
      <c r="E2384" s="78"/>
      <c r="F2384" s="78"/>
      <c r="G2384" s="79"/>
      <c r="H2384" s="79"/>
      <c r="I2384" s="80"/>
      <c r="J2384" s="79"/>
      <c r="K2384" s="77"/>
      <c r="L2384" s="81" t="s">
        <v>9347</v>
      </c>
      <c r="M2384" s="77"/>
      <c r="N2384" s="77"/>
      <c r="O2384" s="77"/>
      <c r="P2384" s="77"/>
      <c r="Q2384" s="78"/>
      <c r="R2384" s="78"/>
      <c r="S2384" s="82"/>
      <c r="T2384" s="78"/>
      <c r="U2384" s="83"/>
    </row>
    <row r="2385" spans="1:21" ht="13.9" customHeight="1">
      <c r="A2385" s="76">
        <v>9284249</v>
      </c>
      <c r="B2385" s="77" t="s">
        <v>3317</v>
      </c>
      <c r="C2385" s="78"/>
      <c r="D2385" s="79"/>
      <c r="E2385" s="78"/>
      <c r="F2385" s="78"/>
      <c r="G2385" s="79"/>
      <c r="H2385" s="79"/>
      <c r="I2385" s="80"/>
      <c r="J2385" s="79"/>
      <c r="K2385" s="77"/>
      <c r="L2385" s="81" t="s">
        <v>285</v>
      </c>
      <c r="M2385" s="77"/>
      <c r="N2385" s="77"/>
      <c r="O2385" s="77"/>
      <c r="P2385" s="77"/>
      <c r="Q2385" s="78"/>
      <c r="R2385" s="78"/>
      <c r="S2385" s="82"/>
      <c r="T2385" s="78"/>
      <c r="U2385" s="83"/>
    </row>
    <row r="2386" spans="1:21" ht="13.9" customHeight="1">
      <c r="A2386" s="76">
        <v>9284265</v>
      </c>
      <c r="B2386" s="77" t="s">
        <v>3318</v>
      </c>
      <c r="C2386" s="78"/>
      <c r="D2386" s="79"/>
      <c r="E2386" s="78"/>
      <c r="F2386" s="78"/>
      <c r="G2386" s="79"/>
      <c r="H2386" s="79"/>
      <c r="I2386" s="80"/>
      <c r="J2386" s="79"/>
      <c r="K2386" s="77"/>
      <c r="L2386" s="84" t="s">
        <v>296</v>
      </c>
      <c r="M2386" s="77"/>
      <c r="N2386" s="77"/>
      <c r="O2386" s="77"/>
      <c r="P2386" s="77"/>
      <c r="Q2386" s="78"/>
      <c r="R2386" s="78"/>
      <c r="S2386" s="82"/>
      <c r="T2386" s="78"/>
      <c r="U2386" s="83"/>
    </row>
    <row r="2387" spans="1:21" ht="13.9" customHeight="1">
      <c r="A2387" s="76">
        <v>9284273</v>
      </c>
      <c r="B2387" s="77" t="s">
        <v>3319</v>
      </c>
      <c r="C2387" s="78"/>
      <c r="D2387" s="79"/>
      <c r="E2387" s="78"/>
      <c r="F2387" s="78"/>
      <c r="G2387" s="79"/>
      <c r="H2387" s="79"/>
      <c r="I2387" s="80"/>
      <c r="J2387" s="79"/>
      <c r="K2387" s="77"/>
      <c r="L2387" s="81" t="s">
        <v>388</v>
      </c>
      <c r="M2387" s="77"/>
      <c r="N2387" s="77"/>
      <c r="O2387" s="77"/>
      <c r="P2387" s="77"/>
      <c r="Q2387" s="78"/>
      <c r="R2387" s="78"/>
      <c r="S2387" s="82"/>
      <c r="T2387" s="78"/>
      <c r="U2387" s="83"/>
    </row>
    <row r="2388" spans="1:21" ht="13.9" customHeight="1">
      <c r="A2388" s="76">
        <v>9284281</v>
      </c>
      <c r="B2388" s="77" t="s">
        <v>3320</v>
      </c>
      <c r="C2388" s="78"/>
      <c r="D2388" s="79"/>
      <c r="E2388" s="78"/>
      <c r="F2388" s="78"/>
      <c r="G2388" s="79"/>
      <c r="H2388" s="79"/>
      <c r="I2388" s="80"/>
      <c r="J2388" s="79"/>
      <c r="K2388" s="77"/>
      <c r="L2388" s="84" t="s">
        <v>9312</v>
      </c>
      <c r="M2388" s="77"/>
      <c r="N2388" s="77"/>
      <c r="O2388" s="77"/>
      <c r="P2388" s="77"/>
      <c r="Q2388" s="78"/>
      <c r="R2388" s="78"/>
      <c r="S2388" s="82"/>
      <c r="T2388" s="78"/>
      <c r="U2388" s="83"/>
    </row>
    <row r="2389" spans="1:21" ht="13.9" customHeight="1">
      <c r="A2389" s="76">
        <v>9284303</v>
      </c>
      <c r="B2389" s="77" t="s">
        <v>3321</v>
      </c>
      <c r="C2389" s="78"/>
      <c r="D2389" s="79"/>
      <c r="E2389" s="78"/>
      <c r="F2389" s="78"/>
      <c r="G2389" s="79"/>
      <c r="H2389" s="79"/>
      <c r="I2389" s="80"/>
      <c r="J2389" s="79"/>
      <c r="K2389" s="77"/>
      <c r="L2389" s="84" t="s">
        <v>287</v>
      </c>
      <c r="M2389" s="77"/>
      <c r="N2389" s="77"/>
      <c r="O2389" s="77"/>
      <c r="P2389" s="77"/>
      <c r="Q2389" s="78"/>
      <c r="R2389" s="78"/>
      <c r="S2389" s="82"/>
      <c r="T2389" s="78"/>
      <c r="U2389" s="83"/>
    </row>
    <row r="2390" spans="1:21" ht="13.9" customHeight="1">
      <c r="A2390" s="76">
        <v>9284311</v>
      </c>
      <c r="B2390" s="77" t="s">
        <v>3322</v>
      </c>
      <c r="C2390" s="78"/>
      <c r="D2390" s="79"/>
      <c r="E2390" s="78"/>
      <c r="F2390" s="78"/>
      <c r="G2390" s="79"/>
      <c r="H2390" s="79"/>
      <c r="I2390" s="80"/>
      <c r="J2390" s="79"/>
      <c r="K2390" s="77"/>
      <c r="L2390" s="84" t="s">
        <v>270</v>
      </c>
      <c r="M2390" s="77"/>
      <c r="N2390" s="77"/>
      <c r="O2390" s="77"/>
      <c r="P2390" s="77"/>
      <c r="Q2390" s="78"/>
      <c r="R2390" s="78"/>
      <c r="S2390" s="82"/>
      <c r="T2390" s="78"/>
      <c r="U2390" s="83"/>
    </row>
    <row r="2391" spans="1:21" ht="13.9" customHeight="1">
      <c r="A2391" s="76">
        <v>9284338</v>
      </c>
      <c r="B2391" s="77" t="s">
        <v>3323</v>
      </c>
      <c r="C2391" s="78"/>
      <c r="D2391" s="79"/>
      <c r="E2391" s="78"/>
      <c r="F2391" s="78"/>
      <c r="G2391" s="79"/>
      <c r="H2391" s="79"/>
      <c r="I2391" s="80"/>
      <c r="J2391" s="79"/>
      <c r="K2391" s="77"/>
      <c r="L2391" s="84" t="s">
        <v>315</v>
      </c>
      <c r="M2391" s="77"/>
      <c r="N2391" s="77"/>
      <c r="O2391" s="77"/>
      <c r="P2391" s="77"/>
      <c r="Q2391" s="78"/>
      <c r="R2391" s="78"/>
      <c r="S2391" s="82"/>
      <c r="T2391" s="78"/>
      <c r="U2391" s="83"/>
    </row>
    <row r="2392" spans="1:21" ht="13.9" customHeight="1">
      <c r="A2392" s="76">
        <v>9284362</v>
      </c>
      <c r="B2392" s="77" t="s">
        <v>3324</v>
      </c>
      <c r="C2392" s="78"/>
      <c r="D2392" s="79"/>
      <c r="E2392" s="78"/>
      <c r="F2392" s="78"/>
      <c r="G2392" s="79"/>
      <c r="H2392" s="79"/>
      <c r="I2392" s="80"/>
      <c r="J2392" s="79"/>
      <c r="K2392" s="77"/>
      <c r="L2392" s="84" t="s">
        <v>270</v>
      </c>
      <c r="M2392" s="77"/>
      <c r="N2392" s="77"/>
      <c r="O2392" s="77"/>
      <c r="P2392" s="77"/>
      <c r="Q2392" s="78"/>
      <c r="R2392" s="78"/>
      <c r="S2392" s="82"/>
      <c r="T2392" s="78"/>
      <c r="U2392" s="83"/>
    </row>
    <row r="2393" spans="1:21" ht="13.9" customHeight="1">
      <c r="A2393" s="76">
        <v>9284397</v>
      </c>
      <c r="B2393" s="77" t="s">
        <v>3325</v>
      </c>
      <c r="C2393" s="78"/>
      <c r="D2393" s="79"/>
      <c r="E2393" s="78"/>
      <c r="F2393" s="78"/>
      <c r="G2393" s="79"/>
      <c r="H2393" s="79"/>
      <c r="I2393" s="80"/>
      <c r="J2393" s="79"/>
      <c r="K2393" s="77"/>
      <c r="L2393" s="84" t="s">
        <v>315</v>
      </c>
      <c r="M2393" s="77"/>
      <c r="N2393" s="77"/>
      <c r="O2393" s="77"/>
      <c r="P2393" s="77"/>
      <c r="Q2393" s="78"/>
      <c r="R2393" s="78"/>
      <c r="S2393" s="82"/>
      <c r="T2393" s="78"/>
      <c r="U2393" s="83"/>
    </row>
    <row r="2394" spans="1:21" ht="13.9" customHeight="1">
      <c r="A2394" s="76">
        <v>9284419</v>
      </c>
      <c r="B2394" s="77" t="s">
        <v>3326</v>
      </c>
      <c r="C2394" s="78"/>
      <c r="D2394" s="79"/>
      <c r="E2394" s="78"/>
      <c r="F2394" s="78"/>
      <c r="G2394" s="79"/>
      <c r="H2394" s="79"/>
      <c r="I2394" s="80"/>
      <c r="J2394" s="79"/>
      <c r="K2394" s="77"/>
      <c r="L2394" s="84" t="s">
        <v>9334</v>
      </c>
      <c r="M2394" s="77"/>
      <c r="N2394" s="77"/>
      <c r="O2394" s="77"/>
      <c r="P2394" s="77"/>
      <c r="Q2394" s="78"/>
      <c r="R2394" s="78"/>
      <c r="S2394" s="82"/>
      <c r="T2394" s="78"/>
      <c r="U2394" s="83"/>
    </row>
    <row r="2395" spans="1:21" ht="13.9" customHeight="1">
      <c r="A2395" s="76">
        <v>9284427</v>
      </c>
      <c r="B2395" s="77" t="s">
        <v>3327</v>
      </c>
      <c r="C2395" s="78"/>
      <c r="D2395" s="79"/>
      <c r="E2395" s="78"/>
      <c r="F2395" s="78"/>
      <c r="G2395" s="79"/>
      <c r="H2395" s="79"/>
      <c r="I2395" s="80"/>
      <c r="J2395" s="79"/>
      <c r="K2395" s="77"/>
      <c r="L2395" s="84" t="s">
        <v>9311</v>
      </c>
      <c r="M2395" s="77"/>
      <c r="N2395" s="77"/>
      <c r="O2395" s="77"/>
      <c r="P2395" s="77"/>
      <c r="Q2395" s="78"/>
      <c r="R2395" s="78"/>
      <c r="S2395" s="82"/>
      <c r="T2395" s="78"/>
      <c r="U2395" s="83"/>
    </row>
    <row r="2396" spans="1:21" ht="13.9" customHeight="1">
      <c r="A2396" s="76">
        <v>9284435</v>
      </c>
      <c r="B2396" s="77" t="s">
        <v>3328</v>
      </c>
      <c r="C2396" s="78"/>
      <c r="D2396" s="79"/>
      <c r="E2396" s="78"/>
      <c r="F2396" s="78"/>
      <c r="G2396" s="79"/>
      <c r="H2396" s="79"/>
      <c r="I2396" s="80"/>
      <c r="J2396" s="79"/>
      <c r="K2396" s="77"/>
      <c r="L2396" s="81" t="s">
        <v>315</v>
      </c>
      <c r="M2396" s="77"/>
      <c r="N2396" s="77"/>
      <c r="O2396" s="77"/>
      <c r="P2396" s="77"/>
      <c r="Q2396" s="78"/>
      <c r="R2396" s="78"/>
      <c r="S2396" s="82"/>
      <c r="T2396" s="78"/>
      <c r="U2396" s="83"/>
    </row>
    <row r="2397" spans="1:21" ht="13.9" customHeight="1">
      <c r="A2397" s="76">
        <v>9284451</v>
      </c>
      <c r="B2397" s="77" t="s">
        <v>3329</v>
      </c>
      <c r="C2397" s="78"/>
      <c r="D2397" s="79"/>
      <c r="E2397" s="78"/>
      <c r="F2397" s="78"/>
      <c r="G2397" s="79"/>
      <c r="H2397" s="79"/>
      <c r="I2397" s="80"/>
      <c r="J2397" s="79"/>
      <c r="K2397" s="77"/>
      <c r="L2397" s="84" t="s">
        <v>9373</v>
      </c>
      <c r="M2397" s="77"/>
      <c r="N2397" s="77"/>
      <c r="O2397" s="77"/>
      <c r="P2397" s="77"/>
      <c r="Q2397" s="78"/>
      <c r="R2397" s="78"/>
      <c r="S2397" s="82"/>
      <c r="T2397" s="78"/>
      <c r="U2397" s="83"/>
    </row>
    <row r="2398" spans="1:21" ht="13.9" customHeight="1">
      <c r="A2398" s="76">
        <v>9284478</v>
      </c>
      <c r="B2398" s="85" t="s">
        <v>3330</v>
      </c>
      <c r="C2398" s="78"/>
      <c r="D2398" s="79"/>
      <c r="E2398" s="78"/>
      <c r="F2398" s="78"/>
      <c r="G2398" s="86"/>
      <c r="H2398" s="79"/>
      <c r="I2398" s="79"/>
      <c r="J2398" s="78"/>
      <c r="K2398" s="77"/>
      <c r="L2398" s="84" t="s">
        <v>9373</v>
      </c>
      <c r="M2398" s="77"/>
      <c r="N2398" s="77"/>
      <c r="O2398" s="87"/>
      <c r="P2398" s="78"/>
      <c r="Q2398" s="78"/>
      <c r="R2398" s="78"/>
      <c r="S2398" s="82"/>
      <c r="T2398" s="78"/>
      <c r="U2398" s="83"/>
    </row>
    <row r="2399" spans="1:21" ht="13.9" customHeight="1">
      <c r="A2399" s="76">
        <v>9284486</v>
      </c>
      <c r="B2399" s="85" t="s">
        <v>3331</v>
      </c>
      <c r="C2399" s="78"/>
      <c r="D2399" s="79"/>
      <c r="E2399" s="78"/>
      <c r="F2399" s="78"/>
      <c r="G2399" s="86"/>
      <c r="H2399" s="79"/>
      <c r="I2399" s="79"/>
      <c r="J2399" s="78"/>
      <c r="K2399" s="77"/>
      <c r="L2399" s="84" t="s">
        <v>270</v>
      </c>
      <c r="M2399" s="77"/>
      <c r="N2399" s="77"/>
      <c r="O2399" s="87"/>
      <c r="P2399" s="78"/>
      <c r="Q2399" s="78"/>
      <c r="R2399" s="78"/>
      <c r="S2399" s="82"/>
      <c r="T2399" s="78"/>
      <c r="U2399" s="83"/>
    </row>
    <row r="2400" spans="1:21" ht="13.9" customHeight="1">
      <c r="A2400" s="76">
        <v>9284702</v>
      </c>
      <c r="B2400" s="77" t="s">
        <v>3332</v>
      </c>
      <c r="C2400" s="78"/>
      <c r="D2400" s="79"/>
      <c r="E2400" s="78"/>
      <c r="F2400" s="78"/>
      <c r="G2400" s="79"/>
      <c r="H2400" s="79"/>
      <c r="I2400" s="80"/>
      <c r="J2400" s="79"/>
      <c r="K2400" s="77"/>
      <c r="L2400" s="84" t="s">
        <v>272</v>
      </c>
      <c r="M2400" s="77"/>
      <c r="N2400" s="77"/>
      <c r="O2400" s="77"/>
      <c r="P2400" s="77"/>
      <c r="Q2400" s="78"/>
      <c r="R2400" s="78"/>
      <c r="S2400" s="82"/>
      <c r="T2400" s="78"/>
      <c r="U2400" s="83"/>
    </row>
    <row r="2401" spans="1:21" ht="13.9" customHeight="1">
      <c r="A2401" s="76">
        <v>9284729</v>
      </c>
      <c r="B2401" s="77" t="s">
        <v>3333</v>
      </c>
      <c r="C2401" s="78"/>
      <c r="D2401" s="79"/>
      <c r="E2401" s="78"/>
      <c r="F2401" s="78"/>
      <c r="G2401" s="79"/>
      <c r="H2401" s="79"/>
      <c r="I2401" s="80"/>
      <c r="J2401" s="79"/>
      <c r="K2401" s="77"/>
      <c r="L2401" s="84" t="s">
        <v>270</v>
      </c>
      <c r="M2401" s="77"/>
      <c r="N2401" s="77"/>
      <c r="O2401" s="77"/>
      <c r="P2401" s="77"/>
      <c r="Q2401" s="78"/>
      <c r="R2401" s="78"/>
      <c r="S2401" s="82"/>
      <c r="T2401" s="78"/>
      <c r="U2401" s="83"/>
    </row>
    <row r="2402" spans="1:21">
      <c r="A2402" s="76">
        <v>9284737</v>
      </c>
      <c r="B2402" s="85" t="s">
        <v>3334</v>
      </c>
      <c r="C2402" s="78"/>
      <c r="D2402" s="79"/>
      <c r="E2402" s="78"/>
      <c r="F2402" s="78"/>
      <c r="G2402" s="86"/>
      <c r="H2402" s="79"/>
      <c r="I2402" s="79"/>
      <c r="J2402" s="78"/>
      <c r="K2402" s="77"/>
      <c r="L2402" s="84" t="s">
        <v>272</v>
      </c>
      <c r="M2402" s="77"/>
      <c r="N2402" s="77"/>
      <c r="O2402" s="87"/>
      <c r="P2402" s="78"/>
      <c r="Q2402" s="78"/>
      <c r="R2402" s="78"/>
      <c r="S2402" s="82"/>
      <c r="T2402" s="78"/>
      <c r="U2402" s="83"/>
    </row>
    <row r="2403" spans="1:21" ht="13.9" customHeight="1">
      <c r="A2403" s="76">
        <v>9284818</v>
      </c>
      <c r="B2403" s="77" t="s">
        <v>3335</v>
      </c>
      <c r="C2403" s="78"/>
      <c r="D2403" s="79"/>
      <c r="E2403" s="78"/>
      <c r="F2403" s="78"/>
      <c r="G2403" s="79"/>
      <c r="H2403" s="79"/>
      <c r="I2403" s="80"/>
      <c r="J2403" s="79"/>
      <c r="K2403" s="77"/>
      <c r="L2403" s="84" t="s">
        <v>366</v>
      </c>
      <c r="M2403" s="77"/>
      <c r="N2403" s="77"/>
      <c r="O2403" s="77"/>
      <c r="P2403" s="77"/>
      <c r="Q2403" s="78"/>
      <c r="R2403" s="78"/>
      <c r="S2403" s="82"/>
      <c r="T2403" s="78"/>
      <c r="U2403" s="83"/>
    </row>
    <row r="2404" spans="1:21" ht="13.9" customHeight="1">
      <c r="A2404" s="76">
        <v>9284826</v>
      </c>
      <c r="B2404" s="77" t="s">
        <v>3336</v>
      </c>
      <c r="C2404" s="78"/>
      <c r="D2404" s="79"/>
      <c r="E2404" s="78"/>
      <c r="F2404" s="78"/>
      <c r="G2404" s="79"/>
      <c r="H2404" s="79"/>
      <c r="I2404" s="80"/>
      <c r="J2404" s="79"/>
      <c r="K2404" s="77"/>
      <c r="L2404" s="84" t="s">
        <v>287</v>
      </c>
      <c r="M2404" s="77"/>
      <c r="N2404" s="77"/>
      <c r="O2404" s="77"/>
      <c r="P2404" s="77"/>
      <c r="Q2404" s="78"/>
      <c r="R2404" s="78"/>
      <c r="S2404" s="82"/>
      <c r="T2404" s="78"/>
      <c r="U2404" s="83"/>
    </row>
    <row r="2405" spans="1:21" ht="13.9" customHeight="1">
      <c r="A2405" s="76">
        <v>9284842</v>
      </c>
      <c r="B2405" s="77" t="s">
        <v>3337</v>
      </c>
      <c r="C2405" s="78"/>
      <c r="D2405" s="79"/>
      <c r="E2405" s="78"/>
      <c r="F2405" s="78"/>
      <c r="G2405" s="79"/>
      <c r="H2405" s="79"/>
      <c r="I2405" s="80"/>
      <c r="J2405" s="79"/>
      <c r="K2405" s="77"/>
      <c r="L2405" s="84" t="s">
        <v>287</v>
      </c>
      <c r="M2405" s="77"/>
      <c r="N2405" s="77"/>
      <c r="O2405" s="77"/>
      <c r="P2405" s="77"/>
      <c r="Q2405" s="78"/>
      <c r="R2405" s="78"/>
      <c r="S2405" s="82"/>
      <c r="T2405" s="78"/>
      <c r="U2405" s="83"/>
    </row>
    <row r="2406" spans="1:21" ht="13.9" customHeight="1">
      <c r="A2406" s="76">
        <v>9287795</v>
      </c>
      <c r="B2406" s="77" t="s">
        <v>3338</v>
      </c>
      <c r="C2406" s="78"/>
      <c r="D2406" s="79"/>
      <c r="E2406" s="78"/>
      <c r="F2406" s="78"/>
      <c r="G2406" s="79"/>
      <c r="H2406" s="79"/>
      <c r="I2406" s="80"/>
      <c r="J2406" s="79"/>
      <c r="K2406" s="77"/>
      <c r="L2406" s="84" t="s">
        <v>287</v>
      </c>
      <c r="M2406" s="77"/>
      <c r="N2406" s="77"/>
      <c r="O2406" s="77"/>
      <c r="P2406" s="77"/>
      <c r="Q2406" s="78"/>
      <c r="R2406" s="78"/>
      <c r="S2406" s="82"/>
      <c r="T2406" s="78"/>
      <c r="U2406" s="83"/>
    </row>
    <row r="2407" spans="1:21" ht="13.9" customHeight="1">
      <c r="A2407" s="76">
        <v>9294902</v>
      </c>
      <c r="B2407" s="77" t="s">
        <v>3339</v>
      </c>
      <c r="C2407" s="78"/>
      <c r="D2407" s="79"/>
      <c r="E2407" s="78"/>
      <c r="F2407" s="78"/>
      <c r="G2407" s="79"/>
      <c r="H2407" s="79"/>
      <c r="I2407" s="80"/>
      <c r="J2407" s="79"/>
      <c r="K2407" s="77"/>
      <c r="L2407" s="84" t="s">
        <v>285</v>
      </c>
      <c r="M2407" s="77"/>
      <c r="N2407" s="77"/>
      <c r="O2407" s="77"/>
      <c r="P2407" s="77"/>
      <c r="Q2407" s="78"/>
      <c r="R2407" s="78"/>
      <c r="S2407" s="82"/>
      <c r="T2407" s="78"/>
      <c r="U2407" s="83"/>
    </row>
    <row r="2408" spans="1:21" ht="13.9" customHeight="1">
      <c r="A2408" s="76">
        <v>9299823</v>
      </c>
      <c r="B2408" s="77" t="s">
        <v>3340</v>
      </c>
      <c r="C2408" s="78"/>
      <c r="D2408" s="79"/>
      <c r="E2408" s="78"/>
      <c r="F2408" s="78"/>
      <c r="G2408" s="79"/>
      <c r="H2408" s="79"/>
      <c r="I2408" s="80"/>
      <c r="J2408" s="79"/>
      <c r="K2408" s="77"/>
      <c r="L2408" s="81" t="s">
        <v>287</v>
      </c>
      <c r="M2408" s="77"/>
      <c r="N2408" s="77"/>
      <c r="O2408" s="77"/>
      <c r="P2408" s="77"/>
      <c r="Q2408" s="78"/>
      <c r="R2408" s="78"/>
      <c r="S2408" s="82"/>
      <c r="T2408" s="78"/>
      <c r="U2408" s="83"/>
    </row>
    <row r="2409" spans="1:21" ht="13.9" customHeight="1">
      <c r="A2409" s="76">
        <v>9478736</v>
      </c>
      <c r="B2409" s="77" t="s">
        <v>3341</v>
      </c>
      <c r="C2409" s="78"/>
      <c r="D2409" s="79"/>
      <c r="E2409" s="78"/>
      <c r="F2409" s="78"/>
      <c r="G2409" s="79"/>
      <c r="H2409" s="79"/>
      <c r="I2409" s="80"/>
      <c r="J2409" s="79"/>
      <c r="K2409" s="77"/>
      <c r="L2409" s="84" t="s">
        <v>362</v>
      </c>
      <c r="M2409" s="77"/>
      <c r="N2409" s="77"/>
      <c r="O2409" s="77"/>
      <c r="P2409" s="77"/>
      <c r="Q2409" s="78"/>
      <c r="R2409" s="78"/>
      <c r="S2409" s="82"/>
      <c r="T2409" s="78"/>
      <c r="U2409" s="83"/>
    </row>
    <row r="2410" spans="1:21" ht="13.9" customHeight="1">
      <c r="A2410" s="76">
        <v>9487387</v>
      </c>
      <c r="B2410" s="77" t="s">
        <v>3342</v>
      </c>
      <c r="C2410" s="78"/>
      <c r="D2410" s="79"/>
      <c r="E2410" s="78"/>
      <c r="F2410" s="78"/>
      <c r="G2410" s="79"/>
      <c r="H2410" s="79"/>
      <c r="I2410" s="80"/>
      <c r="J2410" s="79"/>
      <c r="K2410" s="77"/>
      <c r="L2410" s="84" t="s">
        <v>285</v>
      </c>
      <c r="M2410" s="77"/>
      <c r="N2410" s="77"/>
      <c r="O2410" s="77"/>
      <c r="P2410" s="77"/>
      <c r="Q2410" s="78"/>
      <c r="R2410" s="78"/>
      <c r="S2410" s="82"/>
      <c r="T2410" s="78"/>
      <c r="U2410" s="83"/>
    </row>
    <row r="2411" spans="1:21" ht="13.9" customHeight="1">
      <c r="A2411" s="76">
        <v>9515186</v>
      </c>
      <c r="B2411" s="77" t="s">
        <v>3343</v>
      </c>
      <c r="C2411" s="78"/>
      <c r="D2411" s="79"/>
      <c r="E2411" s="78"/>
      <c r="F2411" s="78"/>
      <c r="G2411" s="79"/>
      <c r="H2411" s="79"/>
      <c r="I2411" s="80"/>
      <c r="J2411" s="79"/>
      <c r="K2411" s="77"/>
      <c r="L2411" s="84" t="s">
        <v>96</v>
      </c>
      <c r="M2411" s="77"/>
      <c r="N2411" s="77"/>
      <c r="O2411" s="77"/>
      <c r="P2411" s="77"/>
      <c r="Q2411" s="78"/>
      <c r="R2411" s="78"/>
      <c r="S2411" s="82"/>
      <c r="T2411" s="78"/>
      <c r="U2411" s="83"/>
    </row>
    <row r="2412" spans="1:21" ht="13.9" customHeight="1">
      <c r="A2412" s="76">
        <v>9529683</v>
      </c>
      <c r="B2412" s="77" t="s">
        <v>3344</v>
      </c>
      <c r="C2412" s="78"/>
      <c r="D2412" s="79"/>
      <c r="E2412" s="78"/>
      <c r="F2412" s="78"/>
      <c r="G2412" s="79"/>
      <c r="H2412" s="79"/>
      <c r="I2412" s="80"/>
      <c r="J2412" s="79"/>
      <c r="K2412" s="77"/>
      <c r="L2412" s="81" t="s">
        <v>315</v>
      </c>
      <c r="M2412" s="77"/>
      <c r="N2412" s="77"/>
      <c r="O2412" s="77"/>
      <c r="P2412" s="77"/>
      <c r="Q2412" s="78"/>
      <c r="R2412" s="78"/>
      <c r="S2412" s="82"/>
      <c r="T2412" s="78"/>
      <c r="U2412" s="83"/>
    </row>
    <row r="2413" spans="1:21" ht="13.9" customHeight="1">
      <c r="A2413" s="76">
        <v>9532854</v>
      </c>
      <c r="B2413" s="88" t="s">
        <v>3345</v>
      </c>
      <c r="C2413" s="78"/>
      <c r="D2413" s="79"/>
      <c r="E2413" s="78"/>
      <c r="F2413" s="78"/>
      <c r="G2413" s="78"/>
      <c r="H2413" s="79"/>
      <c r="I2413" s="79"/>
      <c r="J2413" s="78"/>
      <c r="K2413" s="77"/>
      <c r="L2413" s="84" t="s">
        <v>362</v>
      </c>
      <c r="M2413" s="77"/>
      <c r="N2413" s="77"/>
      <c r="O2413" s="87"/>
      <c r="P2413" s="78"/>
      <c r="Q2413" s="78"/>
      <c r="R2413" s="78"/>
      <c r="S2413" s="82"/>
      <c r="T2413" s="78"/>
      <c r="U2413" s="83"/>
    </row>
    <row r="2414" spans="1:21" ht="13.9" customHeight="1">
      <c r="A2414" s="76">
        <v>9533753</v>
      </c>
      <c r="B2414" s="77" t="s">
        <v>3346</v>
      </c>
      <c r="C2414" s="78"/>
      <c r="D2414" s="79"/>
      <c r="E2414" s="78"/>
      <c r="F2414" s="78"/>
      <c r="G2414" s="79"/>
      <c r="H2414" s="79"/>
      <c r="I2414" s="80"/>
      <c r="J2414" s="79"/>
      <c r="K2414" s="77"/>
      <c r="L2414" s="81" t="s">
        <v>285</v>
      </c>
      <c r="M2414" s="77"/>
      <c r="N2414" s="77"/>
      <c r="O2414" s="77"/>
      <c r="P2414" s="77"/>
      <c r="Q2414" s="78"/>
      <c r="R2414" s="78"/>
      <c r="S2414" s="82"/>
      <c r="T2414" s="78"/>
      <c r="U2414" s="83"/>
    </row>
    <row r="2415" spans="1:21" ht="13.9" customHeight="1">
      <c r="A2415" s="76">
        <v>9535365</v>
      </c>
      <c r="B2415" s="77" t="s">
        <v>3347</v>
      </c>
      <c r="C2415" s="78"/>
      <c r="D2415" s="79"/>
      <c r="E2415" s="78"/>
      <c r="F2415" s="78"/>
      <c r="G2415" s="79"/>
      <c r="H2415" s="79"/>
      <c r="I2415" s="80"/>
      <c r="J2415" s="79"/>
      <c r="K2415" s="77"/>
      <c r="L2415" s="81" t="s">
        <v>362</v>
      </c>
      <c r="M2415" s="77"/>
      <c r="N2415" s="77"/>
      <c r="O2415" s="77"/>
      <c r="P2415" s="77"/>
      <c r="Q2415" s="78"/>
      <c r="R2415" s="78"/>
      <c r="S2415" s="82"/>
      <c r="T2415" s="78"/>
      <c r="U2415" s="83"/>
    </row>
    <row r="2416" spans="1:21" ht="13.9" customHeight="1">
      <c r="A2416" s="76">
        <v>9536175</v>
      </c>
      <c r="B2416" s="77" t="s">
        <v>3348</v>
      </c>
      <c r="C2416" s="78"/>
      <c r="D2416" s="79"/>
      <c r="E2416" s="78"/>
      <c r="F2416" s="78"/>
      <c r="G2416" s="79"/>
      <c r="H2416" s="79"/>
      <c r="I2416" s="80"/>
      <c r="J2416" s="79"/>
      <c r="K2416" s="77"/>
      <c r="L2416" s="84" t="s">
        <v>283</v>
      </c>
      <c r="M2416" s="77"/>
      <c r="N2416" s="77"/>
      <c r="O2416" s="77"/>
      <c r="P2416" s="77"/>
      <c r="Q2416" s="78"/>
      <c r="R2416" s="78"/>
      <c r="S2416" s="82"/>
      <c r="T2416" s="78"/>
      <c r="U2416" s="83"/>
    </row>
    <row r="2417" spans="1:21" ht="13.9" customHeight="1">
      <c r="A2417" s="76">
        <v>9536396</v>
      </c>
      <c r="B2417" s="77" t="s">
        <v>3349</v>
      </c>
      <c r="C2417" s="78"/>
      <c r="D2417" s="79"/>
      <c r="E2417" s="78"/>
      <c r="F2417" s="78"/>
      <c r="G2417" s="79"/>
      <c r="H2417" s="79"/>
      <c r="I2417" s="80"/>
      <c r="J2417" s="79"/>
      <c r="K2417" s="77"/>
      <c r="L2417" s="84" t="s">
        <v>9295</v>
      </c>
      <c r="M2417" s="77"/>
      <c r="N2417" s="77"/>
      <c r="O2417" s="77"/>
      <c r="P2417" s="77"/>
      <c r="Q2417" s="78"/>
      <c r="R2417" s="78"/>
      <c r="S2417" s="82"/>
      <c r="T2417" s="78"/>
      <c r="U2417" s="83"/>
    </row>
    <row r="2418" spans="1:21" ht="13.9" customHeight="1">
      <c r="A2418" s="76">
        <v>9537678</v>
      </c>
      <c r="B2418" s="77" t="s">
        <v>3350</v>
      </c>
      <c r="C2418" s="78"/>
      <c r="D2418" s="79"/>
      <c r="E2418" s="78"/>
      <c r="F2418" s="78"/>
      <c r="G2418" s="79"/>
      <c r="H2418" s="79"/>
      <c r="I2418" s="80"/>
      <c r="J2418" s="79"/>
      <c r="K2418" s="77"/>
      <c r="L2418" s="84" t="s">
        <v>9353</v>
      </c>
      <c r="M2418" s="77"/>
      <c r="N2418" s="77"/>
      <c r="O2418" s="77"/>
      <c r="P2418" s="77"/>
      <c r="Q2418" s="78"/>
      <c r="R2418" s="78"/>
      <c r="S2418" s="82"/>
      <c r="T2418" s="78"/>
      <c r="U2418" s="83"/>
    </row>
    <row r="2419" spans="1:21" ht="13.9" customHeight="1">
      <c r="A2419" s="76">
        <v>9538372</v>
      </c>
      <c r="B2419" s="77" t="s">
        <v>3351</v>
      </c>
      <c r="C2419" s="78"/>
      <c r="D2419" s="79"/>
      <c r="E2419" s="78"/>
      <c r="F2419" s="78"/>
      <c r="G2419" s="79"/>
      <c r="H2419" s="79"/>
      <c r="I2419" s="80"/>
      <c r="J2419" s="79"/>
      <c r="K2419" s="77"/>
      <c r="L2419" s="81" t="s">
        <v>362</v>
      </c>
      <c r="M2419" s="77"/>
      <c r="N2419" s="77"/>
      <c r="O2419" s="77"/>
      <c r="P2419" s="77"/>
      <c r="Q2419" s="78"/>
      <c r="R2419" s="78"/>
      <c r="S2419" s="82"/>
      <c r="T2419" s="78"/>
      <c r="U2419" s="83"/>
    </row>
    <row r="2420" spans="1:21" ht="13.9" customHeight="1">
      <c r="A2420" s="76">
        <v>9540806</v>
      </c>
      <c r="B2420" s="77" t="s">
        <v>3352</v>
      </c>
      <c r="C2420" s="78"/>
      <c r="D2420" s="79"/>
      <c r="E2420" s="78"/>
      <c r="F2420" s="78"/>
      <c r="G2420" s="79"/>
      <c r="H2420" s="79"/>
      <c r="I2420" s="80"/>
      <c r="J2420" s="79"/>
      <c r="K2420" s="77"/>
      <c r="L2420" s="81" t="s">
        <v>274</v>
      </c>
      <c r="M2420" s="77"/>
      <c r="N2420" s="77"/>
      <c r="O2420" s="77"/>
      <c r="P2420" s="77"/>
      <c r="Q2420" s="78"/>
      <c r="R2420" s="78"/>
      <c r="S2420" s="82"/>
      <c r="T2420" s="78"/>
      <c r="U2420" s="83"/>
    </row>
    <row r="2421" spans="1:21" ht="13.9" customHeight="1">
      <c r="A2421" s="76">
        <v>9541195</v>
      </c>
      <c r="B2421" s="77" t="s">
        <v>3353</v>
      </c>
      <c r="C2421" s="78"/>
      <c r="D2421" s="79"/>
      <c r="E2421" s="78"/>
      <c r="F2421" s="78"/>
      <c r="G2421" s="79"/>
      <c r="H2421" s="79"/>
      <c r="I2421" s="80"/>
      <c r="J2421" s="79"/>
      <c r="K2421" s="77"/>
      <c r="L2421" s="81" t="s">
        <v>9296</v>
      </c>
      <c r="M2421" s="77"/>
      <c r="N2421" s="77"/>
      <c r="O2421" s="77"/>
      <c r="P2421" s="77"/>
      <c r="Q2421" s="78"/>
      <c r="R2421" s="78"/>
      <c r="S2421" s="82"/>
      <c r="T2421" s="78"/>
      <c r="U2421" s="83"/>
    </row>
    <row r="2422" spans="1:21" ht="13.9" customHeight="1">
      <c r="A2422" s="76">
        <v>9541721</v>
      </c>
      <c r="B2422" s="77" t="s">
        <v>3354</v>
      </c>
      <c r="C2422" s="78"/>
      <c r="D2422" s="79"/>
      <c r="E2422" s="78"/>
      <c r="F2422" s="78"/>
      <c r="G2422" s="79"/>
      <c r="H2422" s="79"/>
      <c r="I2422" s="80"/>
      <c r="J2422" s="79"/>
      <c r="K2422" s="77"/>
      <c r="L2422" s="84" t="s">
        <v>9404</v>
      </c>
      <c r="M2422" s="77"/>
      <c r="N2422" s="77"/>
      <c r="O2422" s="77"/>
      <c r="P2422" s="77"/>
      <c r="Q2422" s="78"/>
      <c r="R2422" s="78"/>
      <c r="S2422" s="82"/>
      <c r="T2422" s="78"/>
      <c r="U2422" s="83"/>
    </row>
    <row r="2423" spans="1:21" ht="13.9" customHeight="1">
      <c r="A2423" s="76">
        <v>9547959</v>
      </c>
      <c r="B2423" s="85" t="s">
        <v>3355</v>
      </c>
      <c r="C2423" s="78"/>
      <c r="D2423" s="79"/>
      <c r="E2423" s="78"/>
      <c r="F2423" s="78"/>
      <c r="G2423" s="86"/>
      <c r="H2423" s="79"/>
      <c r="I2423" s="79"/>
      <c r="J2423" s="78"/>
      <c r="K2423" s="77"/>
      <c r="L2423" s="84" t="s">
        <v>348</v>
      </c>
      <c r="M2423" s="77"/>
      <c r="N2423" s="77"/>
      <c r="O2423" s="87"/>
      <c r="P2423" s="78"/>
      <c r="Q2423" s="78"/>
      <c r="R2423" s="78"/>
      <c r="S2423" s="82"/>
      <c r="T2423" s="78"/>
      <c r="U2423" s="83"/>
    </row>
    <row r="2424" spans="1:21" ht="13.9" customHeight="1">
      <c r="A2424" s="76">
        <v>9548947</v>
      </c>
      <c r="B2424" s="85" t="s">
        <v>3356</v>
      </c>
      <c r="C2424" s="78"/>
      <c r="D2424" s="79"/>
      <c r="E2424" s="78"/>
      <c r="F2424" s="78"/>
      <c r="G2424" s="78"/>
      <c r="H2424" s="79"/>
      <c r="I2424" s="79"/>
      <c r="J2424" s="78"/>
      <c r="K2424" s="77"/>
      <c r="L2424" s="84" t="s">
        <v>70</v>
      </c>
      <c r="M2424" s="77"/>
      <c r="N2424" s="77"/>
      <c r="O2424" s="87"/>
      <c r="P2424" s="78"/>
      <c r="Q2424" s="78"/>
      <c r="R2424" s="78"/>
      <c r="S2424" s="82"/>
      <c r="T2424" s="78"/>
      <c r="U2424" s="83"/>
    </row>
    <row r="2425" spans="1:21" ht="13.9" customHeight="1">
      <c r="A2425" s="76">
        <v>9581707</v>
      </c>
      <c r="B2425" s="77" t="s">
        <v>3357</v>
      </c>
      <c r="C2425" s="78"/>
      <c r="D2425" s="79"/>
      <c r="E2425" s="78"/>
      <c r="F2425" s="78"/>
      <c r="G2425" s="79"/>
      <c r="H2425" s="79"/>
      <c r="I2425" s="80"/>
      <c r="J2425" s="79"/>
      <c r="K2425" s="77"/>
      <c r="L2425" s="81" t="s">
        <v>285</v>
      </c>
      <c r="M2425" s="77"/>
      <c r="N2425" s="77"/>
      <c r="O2425" s="77"/>
      <c r="P2425" s="77"/>
      <c r="Q2425" s="78"/>
      <c r="R2425" s="78"/>
      <c r="S2425" s="82"/>
      <c r="T2425" s="78"/>
      <c r="U2425" s="83"/>
    </row>
    <row r="2426" spans="1:21" ht="13.9" customHeight="1">
      <c r="A2426" s="76">
        <v>9650539</v>
      </c>
      <c r="B2426" s="85" t="s">
        <v>3358</v>
      </c>
      <c r="C2426" s="78"/>
      <c r="D2426" s="79"/>
      <c r="E2426" s="78"/>
      <c r="F2426" s="78"/>
      <c r="G2426" s="86"/>
      <c r="H2426" s="79"/>
      <c r="I2426" s="79"/>
      <c r="J2426" s="78"/>
      <c r="K2426" s="77"/>
      <c r="L2426" s="84" t="s">
        <v>285</v>
      </c>
      <c r="M2426" s="77"/>
      <c r="N2426" s="77"/>
      <c r="O2426" s="87"/>
      <c r="P2426" s="78"/>
      <c r="Q2426" s="78"/>
      <c r="R2426" s="78"/>
      <c r="S2426" s="82"/>
      <c r="T2426" s="78"/>
      <c r="U2426" s="83"/>
    </row>
    <row r="2427" spans="1:21" ht="13.9" customHeight="1">
      <c r="A2427" s="76">
        <v>9664416</v>
      </c>
      <c r="B2427" s="77" t="s">
        <v>3359</v>
      </c>
      <c r="C2427" s="78"/>
      <c r="D2427" s="79"/>
      <c r="E2427" s="78"/>
      <c r="F2427" s="78"/>
      <c r="G2427" s="79"/>
      <c r="H2427" s="79"/>
      <c r="I2427" s="80"/>
      <c r="J2427" s="79"/>
      <c r="K2427" s="77"/>
      <c r="L2427" s="84" t="s">
        <v>388</v>
      </c>
      <c r="M2427" s="77"/>
      <c r="N2427" s="77"/>
      <c r="O2427" s="77"/>
      <c r="P2427" s="77"/>
      <c r="Q2427" s="78"/>
      <c r="R2427" s="78"/>
      <c r="S2427" s="82"/>
      <c r="T2427" s="78"/>
      <c r="U2427" s="83"/>
    </row>
    <row r="2428" spans="1:21" ht="13.9" customHeight="1">
      <c r="A2428" s="76">
        <v>9698345</v>
      </c>
      <c r="B2428" s="77" t="s">
        <v>3360</v>
      </c>
      <c r="C2428" s="78"/>
      <c r="D2428" s="79"/>
      <c r="E2428" s="78"/>
      <c r="F2428" s="78"/>
      <c r="G2428" s="79"/>
      <c r="H2428" s="79"/>
      <c r="I2428" s="80"/>
      <c r="J2428" s="79"/>
      <c r="K2428" s="77"/>
      <c r="L2428" s="84" t="s">
        <v>270</v>
      </c>
      <c r="M2428" s="77"/>
      <c r="N2428" s="77"/>
      <c r="O2428" s="77"/>
      <c r="P2428" s="77"/>
      <c r="Q2428" s="78"/>
      <c r="R2428" s="78"/>
      <c r="S2428" s="82"/>
      <c r="T2428" s="78"/>
      <c r="U2428" s="83"/>
    </row>
    <row r="2429" spans="1:21" ht="13.9" customHeight="1">
      <c r="A2429" s="76">
        <v>9708839</v>
      </c>
      <c r="B2429" s="77" t="s">
        <v>3361</v>
      </c>
      <c r="C2429" s="78"/>
      <c r="D2429" s="79"/>
      <c r="E2429" s="78"/>
      <c r="F2429" s="78"/>
      <c r="G2429" s="79"/>
      <c r="H2429" s="79"/>
      <c r="I2429" s="80"/>
      <c r="J2429" s="79"/>
      <c r="K2429" s="77"/>
      <c r="L2429" s="84" t="s">
        <v>309</v>
      </c>
      <c r="M2429" s="77"/>
      <c r="N2429" s="77"/>
      <c r="O2429" s="77"/>
      <c r="P2429" s="77"/>
      <c r="Q2429" s="78"/>
      <c r="R2429" s="78"/>
      <c r="S2429" s="82"/>
      <c r="T2429" s="78"/>
      <c r="U2429" s="83"/>
    </row>
    <row r="2430" spans="1:21" ht="13.9" customHeight="1">
      <c r="A2430" s="76">
        <v>9739491</v>
      </c>
      <c r="B2430" s="77" t="s">
        <v>3362</v>
      </c>
      <c r="C2430" s="78"/>
      <c r="D2430" s="79"/>
      <c r="E2430" s="78"/>
      <c r="F2430" s="78"/>
      <c r="G2430" s="79"/>
      <c r="H2430" s="79"/>
      <c r="I2430" s="80"/>
      <c r="J2430" s="79"/>
      <c r="K2430" s="77"/>
      <c r="L2430" s="84" t="s">
        <v>287</v>
      </c>
      <c r="M2430" s="77"/>
      <c r="N2430" s="77"/>
      <c r="O2430" s="77"/>
      <c r="P2430" s="77"/>
      <c r="Q2430" s="78"/>
      <c r="R2430" s="78"/>
      <c r="S2430" s="82"/>
      <c r="T2430" s="78"/>
      <c r="U2430" s="83"/>
    </row>
    <row r="2431" spans="1:21" ht="13.9" customHeight="1">
      <c r="A2431" s="76">
        <v>9843949</v>
      </c>
      <c r="B2431" s="77" t="s">
        <v>3363</v>
      </c>
      <c r="C2431" s="78"/>
      <c r="D2431" s="79"/>
      <c r="E2431" s="78"/>
      <c r="F2431" s="78"/>
      <c r="G2431" s="79"/>
      <c r="H2431" s="79"/>
      <c r="I2431" s="80"/>
      <c r="J2431" s="79"/>
      <c r="K2431" s="77"/>
      <c r="L2431" s="81" t="s">
        <v>285</v>
      </c>
      <c r="M2431" s="77"/>
      <c r="N2431" s="77"/>
      <c r="O2431" s="77"/>
      <c r="P2431" s="77"/>
      <c r="Q2431" s="78"/>
      <c r="R2431" s="78"/>
      <c r="S2431" s="82"/>
      <c r="T2431" s="78"/>
      <c r="U2431" s="83"/>
    </row>
    <row r="2432" spans="1:21" ht="13.9" customHeight="1">
      <c r="A2432" s="76">
        <v>9900195</v>
      </c>
      <c r="B2432" s="85" t="s">
        <v>3364</v>
      </c>
      <c r="C2432" s="78"/>
      <c r="D2432" s="79"/>
      <c r="E2432" s="78"/>
      <c r="F2432" s="78"/>
      <c r="G2432" s="86"/>
      <c r="H2432" s="79"/>
      <c r="I2432" s="79"/>
      <c r="J2432" s="78"/>
      <c r="K2432" s="77"/>
      <c r="L2432" s="84" t="s">
        <v>287</v>
      </c>
      <c r="M2432" s="77"/>
      <c r="N2432" s="77"/>
      <c r="O2432" s="87"/>
      <c r="P2432" s="78"/>
      <c r="Q2432" s="78"/>
      <c r="R2432" s="78"/>
      <c r="S2432" s="82"/>
      <c r="T2432" s="78"/>
      <c r="U2432" s="83"/>
    </row>
    <row r="2433" spans="1:21" ht="13.9" customHeight="1">
      <c r="A2433" s="76">
        <v>9902244</v>
      </c>
      <c r="B2433" s="77" t="s">
        <v>3365</v>
      </c>
      <c r="C2433" s="78"/>
      <c r="D2433" s="79"/>
      <c r="E2433" s="78"/>
      <c r="F2433" s="78"/>
      <c r="G2433" s="79"/>
      <c r="H2433" s="79"/>
      <c r="I2433" s="80"/>
      <c r="J2433" s="79"/>
      <c r="K2433" s="77"/>
      <c r="L2433" s="81" t="s">
        <v>348</v>
      </c>
      <c r="M2433" s="77"/>
      <c r="N2433" s="77"/>
      <c r="O2433" s="77"/>
      <c r="P2433" s="77"/>
      <c r="Q2433" s="78"/>
      <c r="R2433" s="78"/>
      <c r="S2433" s="82"/>
      <c r="T2433" s="78"/>
      <c r="U2433" s="83"/>
    </row>
    <row r="2434" spans="1:21" ht="13.9" customHeight="1">
      <c r="A2434" s="76">
        <v>9902899</v>
      </c>
      <c r="B2434" s="77" t="s">
        <v>3366</v>
      </c>
      <c r="C2434" s="78"/>
      <c r="D2434" s="79"/>
      <c r="E2434" s="78"/>
      <c r="F2434" s="78"/>
      <c r="G2434" s="79"/>
      <c r="H2434" s="79"/>
      <c r="I2434" s="80"/>
      <c r="J2434" s="79"/>
      <c r="K2434" s="77"/>
      <c r="L2434" s="81" t="s">
        <v>315</v>
      </c>
      <c r="M2434" s="77"/>
      <c r="N2434" s="77"/>
      <c r="O2434" s="77"/>
      <c r="P2434" s="77"/>
      <c r="Q2434" s="78"/>
      <c r="R2434" s="78"/>
      <c r="S2434" s="82"/>
      <c r="T2434" s="78"/>
      <c r="U2434" s="83"/>
    </row>
    <row r="2435" spans="1:21" ht="13.9" customHeight="1">
      <c r="A2435" s="76">
        <v>9903259</v>
      </c>
      <c r="B2435" s="77" t="s">
        <v>3367</v>
      </c>
      <c r="C2435" s="78"/>
      <c r="D2435" s="79"/>
      <c r="E2435" s="78"/>
      <c r="F2435" s="78"/>
      <c r="G2435" s="79"/>
      <c r="H2435" s="79"/>
      <c r="I2435" s="80"/>
      <c r="J2435" s="79"/>
      <c r="K2435" s="77"/>
      <c r="L2435" s="84" t="s">
        <v>362</v>
      </c>
      <c r="M2435" s="77"/>
      <c r="N2435" s="77"/>
      <c r="O2435" s="77"/>
      <c r="P2435" s="77"/>
      <c r="Q2435" s="78"/>
      <c r="R2435" s="78"/>
      <c r="S2435" s="82"/>
      <c r="T2435" s="78"/>
      <c r="U2435" s="83"/>
    </row>
    <row r="2436" spans="1:21" ht="13.9" customHeight="1">
      <c r="A2436" s="76">
        <v>9906088</v>
      </c>
      <c r="B2436" s="77" t="s">
        <v>3368</v>
      </c>
      <c r="C2436" s="78"/>
      <c r="D2436" s="79"/>
      <c r="E2436" s="78"/>
      <c r="F2436" s="78"/>
      <c r="G2436" s="79"/>
      <c r="H2436" s="79"/>
      <c r="I2436" s="80"/>
      <c r="J2436" s="79"/>
      <c r="K2436" s="77"/>
      <c r="L2436" s="84" t="s">
        <v>315</v>
      </c>
      <c r="M2436" s="77"/>
      <c r="N2436" s="77"/>
      <c r="O2436" s="77"/>
      <c r="P2436" s="77"/>
      <c r="Q2436" s="78"/>
      <c r="R2436" s="78"/>
      <c r="S2436" s="82"/>
      <c r="T2436" s="78"/>
      <c r="U2436" s="83"/>
    </row>
    <row r="2437" spans="1:21" ht="13.9" customHeight="1">
      <c r="A2437" s="76">
        <v>9908242</v>
      </c>
      <c r="B2437" s="77" t="s">
        <v>3369</v>
      </c>
      <c r="C2437" s="78"/>
      <c r="D2437" s="79"/>
      <c r="E2437" s="78"/>
      <c r="F2437" s="78"/>
      <c r="G2437" s="79"/>
      <c r="H2437" s="79"/>
      <c r="I2437" s="80"/>
      <c r="J2437" s="79"/>
      <c r="K2437" s="77"/>
      <c r="L2437" s="84" t="s">
        <v>315</v>
      </c>
      <c r="M2437" s="77"/>
      <c r="N2437" s="77"/>
      <c r="O2437" s="77"/>
      <c r="P2437" s="77"/>
      <c r="Q2437" s="78"/>
      <c r="R2437" s="78"/>
      <c r="S2437" s="82"/>
      <c r="T2437" s="78"/>
      <c r="U2437" s="83"/>
    </row>
    <row r="2438" spans="1:21" ht="13.9" customHeight="1">
      <c r="A2438" s="76">
        <v>9908536</v>
      </c>
      <c r="B2438" s="77" t="s">
        <v>3370</v>
      </c>
      <c r="C2438" s="78"/>
      <c r="D2438" s="79"/>
      <c r="E2438" s="78"/>
      <c r="F2438" s="78"/>
      <c r="G2438" s="79"/>
      <c r="H2438" s="79"/>
      <c r="I2438" s="80"/>
      <c r="J2438" s="79"/>
      <c r="K2438" s="77"/>
      <c r="L2438" s="84" t="s">
        <v>9405</v>
      </c>
      <c r="M2438" s="77"/>
      <c r="N2438" s="77"/>
      <c r="O2438" s="77"/>
      <c r="P2438" s="77"/>
      <c r="Q2438" s="78"/>
      <c r="R2438" s="78"/>
      <c r="S2438" s="82"/>
      <c r="T2438" s="78"/>
      <c r="U2438" s="83"/>
    </row>
    <row r="2439" spans="1:21" ht="13.9" customHeight="1">
      <c r="A2439" s="76">
        <v>9910069</v>
      </c>
      <c r="B2439" s="77" t="s">
        <v>3371</v>
      </c>
      <c r="C2439" s="78"/>
      <c r="D2439" s="79"/>
      <c r="E2439" s="78"/>
      <c r="F2439" s="78"/>
      <c r="G2439" s="79"/>
      <c r="H2439" s="79"/>
      <c r="I2439" s="80"/>
      <c r="J2439" s="79"/>
      <c r="K2439" s="77"/>
      <c r="L2439" s="81" t="s">
        <v>9347</v>
      </c>
      <c r="M2439" s="77"/>
      <c r="N2439" s="77"/>
      <c r="O2439" s="77"/>
      <c r="P2439" s="77"/>
      <c r="Q2439" s="78"/>
      <c r="R2439" s="78"/>
      <c r="S2439" s="82"/>
      <c r="T2439" s="78"/>
      <c r="U2439" s="83"/>
    </row>
    <row r="2440" spans="1:21" ht="13.9" customHeight="1">
      <c r="A2440" s="76">
        <v>9910085</v>
      </c>
      <c r="B2440" s="77" t="s">
        <v>3372</v>
      </c>
      <c r="C2440" s="78"/>
      <c r="D2440" s="79"/>
      <c r="E2440" s="78"/>
      <c r="F2440" s="78"/>
      <c r="G2440" s="79"/>
      <c r="H2440" s="79"/>
      <c r="I2440" s="80"/>
      <c r="J2440" s="79"/>
      <c r="K2440" s="77"/>
      <c r="L2440" s="81" t="s">
        <v>70</v>
      </c>
      <c r="M2440" s="77"/>
      <c r="N2440" s="77"/>
      <c r="O2440" s="77"/>
      <c r="P2440" s="77"/>
      <c r="Q2440" s="78"/>
      <c r="R2440" s="78"/>
      <c r="S2440" s="82"/>
      <c r="T2440" s="78"/>
      <c r="U2440" s="83"/>
    </row>
    <row r="2441" spans="1:21" ht="13.9" customHeight="1">
      <c r="A2441" s="76">
        <v>9910107</v>
      </c>
      <c r="B2441" s="77" t="s">
        <v>3373</v>
      </c>
      <c r="C2441" s="78"/>
      <c r="D2441" s="79"/>
      <c r="E2441" s="78"/>
      <c r="F2441" s="78"/>
      <c r="G2441" s="79"/>
      <c r="H2441" s="79"/>
      <c r="I2441" s="80"/>
      <c r="J2441" s="79"/>
      <c r="K2441" s="77"/>
      <c r="L2441" s="81" t="s">
        <v>9347</v>
      </c>
      <c r="M2441" s="77"/>
      <c r="N2441" s="77"/>
      <c r="O2441" s="77"/>
      <c r="P2441" s="77"/>
      <c r="Q2441" s="78"/>
      <c r="R2441" s="78"/>
      <c r="S2441" s="82"/>
      <c r="T2441" s="78"/>
      <c r="U2441" s="83"/>
    </row>
    <row r="2442" spans="1:21" ht="13.9" customHeight="1">
      <c r="A2442" s="76">
        <v>9910611</v>
      </c>
      <c r="B2442" s="77" t="s">
        <v>3374</v>
      </c>
      <c r="C2442" s="78"/>
      <c r="D2442" s="79"/>
      <c r="E2442" s="78"/>
      <c r="F2442" s="78"/>
      <c r="G2442" s="79"/>
      <c r="H2442" s="79"/>
      <c r="I2442" s="80"/>
      <c r="J2442" s="79"/>
      <c r="K2442" s="77"/>
      <c r="L2442" s="81" t="s">
        <v>287</v>
      </c>
      <c r="M2442" s="77"/>
      <c r="N2442" s="77"/>
      <c r="O2442" s="77"/>
      <c r="P2442" s="77"/>
      <c r="Q2442" s="78"/>
      <c r="R2442" s="78"/>
      <c r="S2442" s="82"/>
      <c r="T2442" s="78"/>
      <c r="U2442" s="83"/>
    </row>
    <row r="2443" spans="1:21" ht="13.9" customHeight="1">
      <c r="A2443" s="76">
        <v>9910751</v>
      </c>
      <c r="B2443" s="85" t="s">
        <v>3375</v>
      </c>
      <c r="C2443" s="78"/>
      <c r="D2443" s="79"/>
      <c r="E2443" s="78"/>
      <c r="F2443" s="78"/>
      <c r="G2443" s="86"/>
      <c r="H2443" s="79"/>
      <c r="I2443" s="79"/>
      <c r="J2443" s="78"/>
      <c r="K2443" s="77"/>
      <c r="L2443" s="84" t="s">
        <v>9347</v>
      </c>
      <c r="M2443" s="77"/>
      <c r="N2443" s="77"/>
      <c r="O2443" s="87"/>
      <c r="P2443" s="78"/>
      <c r="Q2443" s="78"/>
      <c r="R2443" s="78"/>
      <c r="S2443" s="82"/>
      <c r="T2443" s="78"/>
      <c r="U2443" s="83"/>
    </row>
    <row r="2444" spans="1:21" ht="13.9" customHeight="1">
      <c r="A2444" s="76">
        <v>9911316</v>
      </c>
      <c r="B2444" s="85" t="s">
        <v>3376</v>
      </c>
      <c r="C2444" s="78"/>
      <c r="D2444" s="79"/>
      <c r="E2444" s="78"/>
      <c r="F2444" s="78"/>
      <c r="G2444" s="86"/>
      <c r="H2444" s="79"/>
      <c r="I2444" s="79"/>
      <c r="J2444" s="78"/>
      <c r="K2444" s="77"/>
      <c r="L2444" s="84" t="s">
        <v>315</v>
      </c>
      <c r="M2444" s="77"/>
      <c r="N2444" s="77"/>
      <c r="O2444" s="87"/>
      <c r="P2444" s="78"/>
      <c r="Q2444" s="78"/>
      <c r="R2444" s="78"/>
      <c r="S2444" s="82"/>
      <c r="T2444" s="78"/>
      <c r="U2444" s="83"/>
    </row>
    <row r="2445" spans="1:21" ht="13.9" customHeight="1">
      <c r="A2445" s="76">
        <v>9911839</v>
      </c>
      <c r="B2445" s="77" t="s">
        <v>3377</v>
      </c>
      <c r="C2445" s="78"/>
      <c r="D2445" s="79"/>
      <c r="E2445" s="78"/>
      <c r="F2445" s="78"/>
      <c r="G2445" s="79"/>
      <c r="H2445" s="79"/>
      <c r="I2445" s="80"/>
      <c r="J2445" s="79"/>
      <c r="K2445" s="77"/>
      <c r="L2445" s="84" t="s">
        <v>214</v>
      </c>
      <c r="M2445" s="77"/>
      <c r="N2445" s="77"/>
      <c r="O2445" s="77"/>
      <c r="P2445" s="77"/>
      <c r="Q2445" s="78"/>
      <c r="R2445" s="78"/>
      <c r="S2445" s="82"/>
      <c r="T2445" s="78"/>
      <c r="U2445" s="83"/>
    </row>
    <row r="2446" spans="1:21">
      <c r="A2446" s="76">
        <v>9912878</v>
      </c>
      <c r="B2446" s="85" t="s">
        <v>3378</v>
      </c>
      <c r="C2446" s="78"/>
      <c r="D2446" s="79"/>
      <c r="E2446" s="78"/>
      <c r="F2446" s="78"/>
      <c r="G2446" s="86"/>
      <c r="H2446" s="79"/>
      <c r="I2446" s="79"/>
      <c r="J2446" s="78"/>
      <c r="K2446" s="77"/>
      <c r="L2446" s="84" t="s">
        <v>315</v>
      </c>
      <c r="M2446" s="77"/>
      <c r="N2446" s="77"/>
      <c r="O2446" s="87"/>
      <c r="P2446" s="78"/>
      <c r="Q2446" s="78"/>
      <c r="R2446" s="78"/>
      <c r="S2446" s="82"/>
      <c r="T2446" s="78"/>
      <c r="U2446" s="83"/>
    </row>
    <row r="2447" spans="1:21" ht="13.9" customHeight="1">
      <c r="A2447" s="76">
        <v>9912916</v>
      </c>
      <c r="B2447" s="77" t="s">
        <v>3379</v>
      </c>
      <c r="C2447" s="78"/>
      <c r="D2447" s="79"/>
      <c r="E2447" s="78"/>
      <c r="F2447" s="78"/>
      <c r="G2447" s="79"/>
      <c r="H2447" s="79"/>
      <c r="I2447" s="80"/>
      <c r="J2447" s="79"/>
      <c r="K2447" s="77"/>
      <c r="L2447" s="84" t="s">
        <v>315</v>
      </c>
      <c r="M2447" s="77"/>
      <c r="N2447" s="77"/>
      <c r="O2447" s="77"/>
      <c r="P2447" s="77"/>
      <c r="Q2447" s="78"/>
      <c r="R2447" s="78"/>
      <c r="S2447" s="82"/>
      <c r="T2447" s="78"/>
      <c r="U2447" s="83"/>
    </row>
    <row r="2448" spans="1:21" ht="13.9" customHeight="1">
      <c r="A2448" s="76">
        <v>9913815</v>
      </c>
      <c r="B2448" s="77" t="s">
        <v>3380</v>
      </c>
      <c r="C2448" s="78"/>
      <c r="D2448" s="79"/>
      <c r="E2448" s="78"/>
      <c r="F2448" s="78"/>
      <c r="G2448" s="79"/>
      <c r="H2448" s="79"/>
      <c r="I2448" s="80"/>
      <c r="J2448" s="79"/>
      <c r="K2448" s="79"/>
      <c r="L2448" s="84" t="s">
        <v>315</v>
      </c>
      <c r="M2448" s="79"/>
      <c r="N2448" s="79"/>
      <c r="O2448" s="79"/>
      <c r="P2448" s="77"/>
      <c r="Q2448" s="78"/>
      <c r="R2448" s="79"/>
      <c r="S2448" s="79"/>
      <c r="T2448" s="78"/>
      <c r="U2448" s="83"/>
    </row>
    <row r="2449" spans="1:21" ht="13.9" customHeight="1">
      <c r="A2449" s="76">
        <v>9915079</v>
      </c>
      <c r="B2449" s="77" t="s">
        <v>3381</v>
      </c>
      <c r="C2449" s="78"/>
      <c r="D2449" s="79"/>
      <c r="E2449" s="78"/>
      <c r="F2449" s="78"/>
      <c r="G2449" s="79"/>
      <c r="H2449" s="79"/>
      <c r="I2449" s="80"/>
      <c r="J2449" s="79"/>
      <c r="K2449" s="77"/>
      <c r="L2449" s="81" t="s">
        <v>309</v>
      </c>
      <c r="M2449" s="77"/>
      <c r="N2449" s="77"/>
      <c r="O2449" s="77"/>
      <c r="P2449" s="77"/>
      <c r="Q2449" s="78"/>
      <c r="R2449" s="78"/>
      <c r="S2449" s="82"/>
      <c r="T2449" s="78"/>
      <c r="U2449" s="83"/>
    </row>
    <row r="2450" spans="1:21" ht="13.9" customHeight="1">
      <c r="A2450" s="76">
        <v>9936211</v>
      </c>
      <c r="B2450" s="77" t="s">
        <v>3382</v>
      </c>
      <c r="C2450" s="78"/>
      <c r="D2450" s="79"/>
      <c r="E2450" s="78"/>
      <c r="F2450" s="78"/>
      <c r="G2450" s="79"/>
      <c r="H2450" s="79"/>
      <c r="I2450" s="80"/>
      <c r="J2450" s="79"/>
      <c r="K2450" s="77"/>
      <c r="L2450" s="84" t="s">
        <v>9258</v>
      </c>
      <c r="M2450" s="77"/>
      <c r="N2450" s="77"/>
      <c r="O2450" s="77"/>
      <c r="P2450" s="77"/>
      <c r="Q2450" s="78"/>
      <c r="R2450" s="78"/>
      <c r="S2450" s="82"/>
      <c r="T2450" s="78"/>
      <c r="U2450" s="83"/>
    </row>
    <row r="2451" spans="1:21" ht="13.9" customHeight="1">
      <c r="A2451" s="76">
        <v>9936327</v>
      </c>
      <c r="B2451" s="77" t="s">
        <v>3383</v>
      </c>
      <c r="C2451" s="78"/>
      <c r="D2451" s="79"/>
      <c r="E2451" s="78"/>
      <c r="F2451" s="78"/>
      <c r="G2451" s="79"/>
      <c r="H2451" s="79"/>
      <c r="I2451" s="80"/>
      <c r="J2451" s="79"/>
      <c r="K2451" s="77"/>
      <c r="L2451" s="81" t="s">
        <v>287</v>
      </c>
      <c r="M2451" s="77"/>
      <c r="N2451" s="77"/>
      <c r="O2451" s="77"/>
      <c r="P2451" s="77"/>
      <c r="Q2451" s="78"/>
      <c r="R2451" s="78"/>
      <c r="S2451" s="82"/>
      <c r="T2451" s="78"/>
      <c r="U2451" s="83"/>
    </row>
    <row r="2452" spans="1:21" ht="13.9" customHeight="1">
      <c r="A2452" s="76">
        <v>9992952</v>
      </c>
      <c r="B2452" s="77" t="s">
        <v>3384</v>
      </c>
      <c r="C2452" s="78"/>
      <c r="D2452" s="79"/>
      <c r="E2452" s="78"/>
      <c r="F2452" s="78"/>
      <c r="G2452" s="79"/>
      <c r="H2452" s="79"/>
      <c r="I2452" s="80"/>
      <c r="J2452" s="79"/>
      <c r="K2452" s="77"/>
      <c r="L2452" s="81" t="s">
        <v>9258</v>
      </c>
      <c r="M2452" s="77"/>
      <c r="N2452" s="77"/>
      <c r="O2452" s="77"/>
      <c r="P2452" s="77"/>
      <c r="Q2452" s="78"/>
      <c r="R2452" s="78"/>
      <c r="S2452" s="82"/>
      <c r="T2452" s="78"/>
      <c r="U2452" s="83"/>
    </row>
    <row r="2453" spans="1:21" ht="13.9" customHeight="1">
      <c r="A2453" s="76">
        <v>9995773</v>
      </c>
      <c r="B2453" s="77" t="s">
        <v>3385</v>
      </c>
      <c r="C2453" s="78"/>
      <c r="D2453" s="79"/>
      <c r="E2453" s="78"/>
      <c r="F2453" s="78"/>
      <c r="G2453" s="79"/>
      <c r="H2453" s="79"/>
      <c r="I2453" s="80"/>
      <c r="J2453" s="79"/>
      <c r="K2453" s="77"/>
      <c r="L2453" s="81" t="s">
        <v>285</v>
      </c>
      <c r="M2453" s="77"/>
      <c r="N2453" s="77"/>
      <c r="O2453" s="77"/>
      <c r="P2453" s="77"/>
      <c r="Q2453" s="78"/>
      <c r="R2453" s="78"/>
      <c r="S2453" s="82"/>
      <c r="T2453" s="78"/>
      <c r="U2453" s="83"/>
    </row>
    <row r="2454" spans="1:21" ht="13.9" customHeight="1">
      <c r="A2454" s="76">
        <v>10001379</v>
      </c>
      <c r="B2454" s="77" t="s">
        <v>3386</v>
      </c>
      <c r="C2454" s="78"/>
      <c r="D2454" s="79"/>
      <c r="E2454" s="78"/>
      <c r="F2454" s="78"/>
      <c r="G2454" s="79"/>
      <c r="H2454" s="79"/>
      <c r="I2454" s="80"/>
      <c r="J2454" s="79"/>
      <c r="K2454" s="77"/>
      <c r="L2454" s="81" t="s">
        <v>9406</v>
      </c>
      <c r="M2454" s="77"/>
      <c r="N2454" s="77"/>
      <c r="O2454" s="77"/>
      <c r="P2454" s="77"/>
      <c r="Q2454" s="78"/>
      <c r="R2454" s="78"/>
      <c r="S2454" s="82"/>
      <c r="T2454" s="78"/>
      <c r="U2454" s="83"/>
    </row>
    <row r="2455" spans="1:21" ht="13.9" customHeight="1">
      <c r="A2455" s="76">
        <v>10022325</v>
      </c>
      <c r="B2455" s="77" t="s">
        <v>3387</v>
      </c>
      <c r="C2455" s="78"/>
      <c r="D2455" s="79"/>
      <c r="E2455" s="78"/>
      <c r="F2455" s="78"/>
      <c r="G2455" s="79"/>
      <c r="H2455" s="79"/>
      <c r="I2455" s="80"/>
      <c r="J2455" s="79"/>
      <c r="K2455" s="77"/>
      <c r="L2455" s="81" t="s">
        <v>93</v>
      </c>
      <c r="M2455" s="77"/>
      <c r="N2455" s="77"/>
      <c r="O2455" s="77"/>
      <c r="P2455" s="77"/>
      <c r="Q2455" s="78"/>
      <c r="R2455" s="78"/>
      <c r="S2455" s="82"/>
      <c r="T2455" s="78"/>
      <c r="U2455" s="83"/>
    </row>
    <row r="2456" spans="1:21" ht="13.9" customHeight="1">
      <c r="A2456" s="76">
        <v>10052984</v>
      </c>
      <c r="B2456" s="77" t="s">
        <v>3388</v>
      </c>
      <c r="C2456" s="78"/>
      <c r="D2456" s="79"/>
      <c r="E2456" s="78"/>
      <c r="F2456" s="78"/>
      <c r="G2456" s="79"/>
      <c r="H2456" s="79"/>
      <c r="I2456" s="80"/>
      <c r="J2456" s="79"/>
      <c r="K2456" s="77"/>
      <c r="L2456" s="81" t="s">
        <v>287</v>
      </c>
      <c r="M2456" s="77"/>
      <c r="N2456" s="77"/>
      <c r="O2456" s="77"/>
      <c r="P2456" s="77"/>
      <c r="Q2456" s="78"/>
      <c r="R2456" s="78"/>
      <c r="S2456" s="82"/>
      <c r="T2456" s="78"/>
      <c r="U2456" s="83"/>
    </row>
    <row r="2457" spans="1:21" ht="13.9" customHeight="1">
      <c r="A2457" s="76">
        <v>10053964</v>
      </c>
      <c r="B2457" s="77" t="s">
        <v>3389</v>
      </c>
      <c r="C2457" s="78"/>
      <c r="D2457" s="79"/>
      <c r="E2457" s="78"/>
      <c r="F2457" s="78"/>
      <c r="G2457" s="79"/>
      <c r="H2457" s="79"/>
      <c r="I2457" s="80"/>
      <c r="J2457" s="79"/>
      <c r="K2457" s="77"/>
      <c r="L2457" s="81" t="s">
        <v>296</v>
      </c>
      <c r="M2457" s="77"/>
      <c r="N2457" s="77"/>
      <c r="O2457" s="77"/>
      <c r="P2457" s="77"/>
      <c r="Q2457" s="78"/>
      <c r="R2457" s="78"/>
      <c r="S2457" s="82"/>
      <c r="T2457" s="78"/>
      <c r="U2457" s="83"/>
    </row>
    <row r="2458" spans="1:21" ht="13.9" customHeight="1">
      <c r="A2458" s="76">
        <v>10062548</v>
      </c>
      <c r="B2458" s="77" t="s">
        <v>3390</v>
      </c>
      <c r="C2458" s="78"/>
      <c r="D2458" s="79"/>
      <c r="E2458" s="78"/>
      <c r="F2458" s="78"/>
      <c r="G2458" s="79"/>
      <c r="H2458" s="79"/>
      <c r="I2458" s="80"/>
      <c r="J2458" s="79"/>
      <c r="K2458" s="77"/>
      <c r="L2458" s="81" t="s">
        <v>285</v>
      </c>
      <c r="M2458" s="77"/>
      <c r="N2458" s="77"/>
      <c r="O2458" s="77"/>
      <c r="P2458" s="77"/>
      <c r="Q2458" s="78"/>
      <c r="R2458" s="78"/>
      <c r="S2458" s="82"/>
      <c r="T2458" s="78"/>
      <c r="U2458" s="83"/>
    </row>
    <row r="2459" spans="1:21" ht="13.9" customHeight="1">
      <c r="A2459" s="76">
        <v>10063331</v>
      </c>
      <c r="B2459" s="77" t="s">
        <v>3391</v>
      </c>
      <c r="C2459" s="78"/>
      <c r="D2459" s="79"/>
      <c r="E2459" s="78"/>
      <c r="F2459" s="78"/>
      <c r="G2459" s="79"/>
      <c r="H2459" s="79"/>
      <c r="I2459" s="80"/>
      <c r="J2459" s="79"/>
      <c r="K2459" s="77"/>
      <c r="L2459" s="81" t="s">
        <v>285</v>
      </c>
      <c r="M2459" s="77"/>
      <c r="N2459" s="77"/>
      <c r="O2459" s="77"/>
      <c r="P2459" s="77"/>
      <c r="Q2459" s="78"/>
      <c r="R2459" s="78"/>
      <c r="S2459" s="82"/>
      <c r="T2459" s="78"/>
      <c r="U2459" s="83"/>
    </row>
    <row r="2460" spans="1:21" ht="13.9" customHeight="1">
      <c r="A2460" s="76">
        <v>10082948</v>
      </c>
      <c r="B2460" s="77" t="s">
        <v>3392</v>
      </c>
      <c r="C2460" s="78"/>
      <c r="D2460" s="79"/>
      <c r="E2460" s="78"/>
      <c r="F2460" s="78"/>
      <c r="G2460" s="79"/>
      <c r="H2460" s="79"/>
      <c r="I2460" s="80"/>
      <c r="J2460" s="79"/>
      <c r="K2460" s="77"/>
      <c r="L2460" s="81" t="s">
        <v>9347</v>
      </c>
      <c r="M2460" s="77"/>
      <c r="N2460" s="77"/>
      <c r="O2460" s="77"/>
      <c r="P2460" s="77"/>
      <c r="Q2460" s="78"/>
      <c r="R2460" s="78"/>
      <c r="S2460" s="82"/>
      <c r="T2460" s="78"/>
      <c r="U2460" s="83"/>
    </row>
    <row r="2461" spans="1:21" ht="13.9" customHeight="1">
      <c r="A2461" s="76">
        <v>10105999</v>
      </c>
      <c r="B2461" s="77" t="s">
        <v>3393</v>
      </c>
      <c r="C2461" s="78"/>
      <c r="D2461" s="79"/>
      <c r="E2461" s="78"/>
      <c r="F2461" s="78"/>
      <c r="G2461" s="79"/>
      <c r="H2461" s="79"/>
      <c r="I2461" s="80"/>
      <c r="J2461" s="79"/>
      <c r="K2461" s="77"/>
      <c r="L2461" s="81" t="s">
        <v>285</v>
      </c>
      <c r="M2461" s="77"/>
      <c r="N2461" s="77"/>
      <c r="O2461" s="77"/>
      <c r="P2461" s="77"/>
      <c r="Q2461" s="78"/>
      <c r="R2461" s="78"/>
      <c r="S2461" s="82"/>
      <c r="T2461" s="78"/>
      <c r="U2461" s="83"/>
    </row>
    <row r="2462" spans="1:21" ht="13.9" customHeight="1">
      <c r="A2462" s="76">
        <v>10135383</v>
      </c>
      <c r="B2462" s="77" t="s">
        <v>3394</v>
      </c>
      <c r="C2462" s="78"/>
      <c r="D2462" s="79"/>
      <c r="E2462" s="78"/>
      <c r="F2462" s="78"/>
      <c r="G2462" s="79"/>
      <c r="H2462" s="79"/>
      <c r="I2462" s="80"/>
      <c r="J2462" s="79"/>
      <c r="K2462" s="77"/>
      <c r="L2462" s="81" t="s">
        <v>287</v>
      </c>
      <c r="M2462" s="77"/>
      <c r="N2462" s="77"/>
      <c r="O2462" s="77"/>
      <c r="P2462" s="77"/>
      <c r="Q2462" s="78"/>
      <c r="R2462" s="78"/>
      <c r="S2462" s="82"/>
      <c r="T2462" s="78"/>
      <c r="U2462" s="83"/>
    </row>
    <row r="2463" spans="1:21" ht="13.9" customHeight="1">
      <c r="A2463" s="76">
        <v>10147772</v>
      </c>
      <c r="B2463" s="77" t="s">
        <v>3395</v>
      </c>
      <c r="C2463" s="78"/>
      <c r="D2463" s="79"/>
      <c r="E2463" s="78"/>
      <c r="F2463" s="78"/>
      <c r="G2463" s="79"/>
      <c r="H2463" s="79"/>
      <c r="I2463" s="80"/>
      <c r="J2463" s="79"/>
      <c r="K2463" s="77"/>
      <c r="L2463" s="81" t="s">
        <v>285</v>
      </c>
      <c r="M2463" s="77"/>
      <c r="N2463" s="77"/>
      <c r="O2463" s="77"/>
      <c r="P2463" s="77"/>
      <c r="Q2463" s="78"/>
      <c r="R2463" s="78"/>
      <c r="S2463" s="82"/>
      <c r="T2463" s="78"/>
      <c r="U2463" s="83"/>
    </row>
    <row r="2464" spans="1:21" ht="13.9" customHeight="1">
      <c r="A2464" s="76">
        <v>10173374</v>
      </c>
      <c r="B2464" s="77" t="s">
        <v>3396</v>
      </c>
      <c r="C2464" s="78"/>
      <c r="D2464" s="79"/>
      <c r="E2464" s="78"/>
      <c r="F2464" s="78"/>
      <c r="G2464" s="79"/>
      <c r="H2464" s="79"/>
      <c r="I2464" s="80"/>
      <c r="J2464" s="79"/>
      <c r="K2464" s="77"/>
      <c r="L2464" s="81" t="s">
        <v>9407</v>
      </c>
      <c r="M2464" s="77"/>
      <c r="N2464" s="77"/>
      <c r="O2464" s="77"/>
      <c r="P2464" s="77"/>
      <c r="Q2464" s="78"/>
      <c r="R2464" s="78"/>
      <c r="S2464" s="82"/>
      <c r="T2464" s="78"/>
      <c r="U2464" s="83"/>
    </row>
    <row r="2465" spans="1:21" ht="13.9" customHeight="1">
      <c r="A2465" s="76">
        <v>10268871</v>
      </c>
      <c r="B2465" s="77" t="s">
        <v>3397</v>
      </c>
      <c r="C2465" s="78"/>
      <c r="D2465" s="79"/>
      <c r="E2465" s="78"/>
      <c r="F2465" s="78"/>
      <c r="G2465" s="79"/>
      <c r="H2465" s="79"/>
      <c r="I2465" s="80"/>
      <c r="J2465" s="79"/>
      <c r="K2465" s="77"/>
      <c r="L2465" s="84" t="s">
        <v>272</v>
      </c>
      <c r="M2465" s="77"/>
      <c r="N2465" s="77"/>
      <c r="O2465" s="77"/>
      <c r="P2465" s="77"/>
      <c r="Q2465" s="78"/>
      <c r="R2465" s="78"/>
      <c r="S2465" s="82"/>
      <c r="T2465" s="78"/>
      <c r="U2465" s="83"/>
    </row>
    <row r="2466" spans="1:21" ht="13.9" customHeight="1">
      <c r="A2466" s="76">
        <v>10284257</v>
      </c>
      <c r="B2466" s="77" t="s">
        <v>3398</v>
      </c>
      <c r="C2466" s="78"/>
      <c r="D2466" s="79"/>
      <c r="E2466" s="78"/>
      <c r="F2466" s="78"/>
      <c r="G2466" s="79"/>
      <c r="H2466" s="79"/>
      <c r="I2466" s="80"/>
      <c r="J2466" s="79"/>
      <c r="K2466" s="77"/>
      <c r="L2466" s="81" t="s">
        <v>9408</v>
      </c>
      <c r="M2466" s="77"/>
      <c r="N2466" s="77"/>
      <c r="O2466" s="77"/>
      <c r="P2466" s="77"/>
      <c r="Q2466" s="78"/>
      <c r="R2466" s="78"/>
      <c r="S2466" s="82"/>
      <c r="T2466" s="78"/>
      <c r="U2466" s="83"/>
    </row>
    <row r="2467" spans="1:21" ht="13.9" customHeight="1">
      <c r="A2467" s="76">
        <v>10285415</v>
      </c>
      <c r="B2467" s="85" t="s">
        <v>3399</v>
      </c>
      <c r="C2467" s="78"/>
      <c r="D2467" s="79"/>
      <c r="E2467" s="78"/>
      <c r="F2467" s="78"/>
      <c r="G2467" s="86"/>
      <c r="H2467" s="79"/>
      <c r="I2467" s="80"/>
      <c r="J2467" s="78"/>
      <c r="K2467" s="77"/>
      <c r="L2467" s="84" t="s">
        <v>285</v>
      </c>
      <c r="M2467" s="77"/>
      <c r="N2467" s="77"/>
      <c r="O2467" s="87"/>
      <c r="P2467" s="78"/>
      <c r="Q2467" s="78"/>
      <c r="R2467" s="78"/>
      <c r="S2467" s="82"/>
      <c r="T2467" s="78"/>
      <c r="U2467" s="83"/>
    </row>
    <row r="2468" spans="1:21" ht="13.9" customHeight="1">
      <c r="A2468" s="76">
        <v>10288287</v>
      </c>
      <c r="B2468" s="77" t="s">
        <v>3400</v>
      </c>
      <c r="C2468" s="78"/>
      <c r="D2468" s="79"/>
      <c r="E2468" s="78"/>
      <c r="F2468" s="78"/>
      <c r="G2468" s="79"/>
      <c r="H2468" s="79"/>
      <c r="I2468" s="80"/>
      <c r="J2468" s="79"/>
      <c r="K2468" s="77"/>
      <c r="L2468" s="84" t="s">
        <v>287</v>
      </c>
      <c r="M2468" s="77"/>
      <c r="N2468" s="77"/>
      <c r="O2468" s="77"/>
      <c r="P2468" s="77"/>
      <c r="Q2468" s="78"/>
      <c r="R2468" s="78"/>
      <c r="S2468" s="82"/>
      <c r="T2468" s="78"/>
      <c r="U2468" s="83"/>
    </row>
    <row r="2469" spans="1:21" ht="13.9" customHeight="1">
      <c r="A2469" s="76">
        <v>10288678</v>
      </c>
      <c r="B2469" s="77" t="s">
        <v>3401</v>
      </c>
      <c r="C2469" s="78"/>
      <c r="D2469" s="79"/>
      <c r="E2469" s="78"/>
      <c r="F2469" s="78"/>
      <c r="G2469" s="79"/>
      <c r="H2469" s="79"/>
      <c r="I2469" s="80"/>
      <c r="J2469" s="79"/>
      <c r="K2469" s="77"/>
      <c r="L2469" s="81" t="s">
        <v>285</v>
      </c>
      <c r="M2469" s="77"/>
      <c r="N2469" s="77"/>
      <c r="O2469" s="77"/>
      <c r="P2469" s="77"/>
      <c r="Q2469" s="78"/>
      <c r="R2469" s="78"/>
      <c r="S2469" s="82"/>
      <c r="T2469" s="78"/>
      <c r="U2469" s="83"/>
    </row>
    <row r="2470" spans="1:21" ht="13.9" customHeight="1">
      <c r="A2470" s="76">
        <v>10291504</v>
      </c>
      <c r="B2470" s="77" t="s">
        <v>3402</v>
      </c>
      <c r="C2470" s="78"/>
      <c r="D2470" s="79"/>
      <c r="E2470" s="78"/>
      <c r="F2470" s="78"/>
      <c r="G2470" s="79"/>
      <c r="H2470" s="79"/>
      <c r="I2470" s="80"/>
      <c r="J2470" s="79"/>
      <c r="K2470" s="77"/>
      <c r="L2470" s="84" t="s">
        <v>315</v>
      </c>
      <c r="M2470" s="77"/>
      <c r="N2470" s="77"/>
      <c r="O2470" s="77"/>
      <c r="P2470" s="77"/>
      <c r="Q2470" s="78"/>
      <c r="R2470" s="78"/>
      <c r="S2470" s="82"/>
      <c r="T2470" s="78"/>
      <c r="U2470" s="83"/>
    </row>
    <row r="2471" spans="1:21" ht="13.9" customHeight="1">
      <c r="A2471" s="76">
        <v>10291652</v>
      </c>
      <c r="B2471" s="77" t="s">
        <v>3403</v>
      </c>
      <c r="C2471" s="78"/>
      <c r="D2471" s="79"/>
      <c r="E2471" s="78"/>
      <c r="F2471" s="78"/>
      <c r="G2471" s="79"/>
      <c r="H2471" s="79"/>
      <c r="I2471" s="80"/>
      <c r="J2471" s="79"/>
      <c r="K2471" s="77"/>
      <c r="L2471" s="81" t="s">
        <v>388</v>
      </c>
      <c r="M2471" s="77"/>
      <c r="N2471" s="77"/>
      <c r="O2471" s="77"/>
      <c r="P2471" s="77"/>
      <c r="Q2471" s="78"/>
      <c r="R2471" s="78"/>
      <c r="S2471" s="82"/>
      <c r="T2471" s="78"/>
      <c r="U2471" s="83"/>
    </row>
    <row r="2472" spans="1:21" ht="13.9" customHeight="1">
      <c r="A2472" s="76">
        <v>10292225</v>
      </c>
      <c r="B2472" s="77" t="s">
        <v>3404</v>
      </c>
      <c r="C2472" s="78"/>
      <c r="D2472" s="79"/>
      <c r="E2472" s="78"/>
      <c r="F2472" s="78"/>
      <c r="G2472" s="79"/>
      <c r="H2472" s="79"/>
      <c r="I2472" s="80"/>
      <c r="J2472" s="79"/>
      <c r="K2472" s="77"/>
      <c r="L2472" s="84" t="s">
        <v>287</v>
      </c>
      <c r="M2472" s="77"/>
      <c r="N2472" s="77"/>
      <c r="O2472" s="77"/>
      <c r="P2472" s="77"/>
      <c r="Q2472" s="78"/>
      <c r="R2472" s="78"/>
      <c r="S2472" s="82"/>
      <c r="T2472" s="78"/>
      <c r="U2472" s="83"/>
    </row>
    <row r="2473" spans="1:21" ht="13.9" customHeight="1">
      <c r="A2473" s="76">
        <v>10292446</v>
      </c>
      <c r="B2473" s="77" t="s">
        <v>3405</v>
      </c>
      <c r="C2473" s="78"/>
      <c r="D2473" s="79"/>
      <c r="E2473" s="78"/>
      <c r="F2473" s="78"/>
      <c r="G2473" s="79"/>
      <c r="H2473" s="79"/>
      <c r="I2473" s="80"/>
      <c r="J2473" s="79"/>
      <c r="K2473" s="77"/>
      <c r="L2473" s="84" t="s">
        <v>9347</v>
      </c>
      <c r="M2473" s="77"/>
      <c r="N2473" s="77"/>
      <c r="O2473" s="77"/>
      <c r="P2473" s="77"/>
      <c r="Q2473" s="78"/>
      <c r="R2473" s="78"/>
      <c r="S2473" s="82"/>
      <c r="T2473" s="78"/>
      <c r="U2473" s="83"/>
    </row>
    <row r="2474" spans="1:21" ht="13.9" customHeight="1">
      <c r="A2474" s="76">
        <v>10292845</v>
      </c>
      <c r="B2474" s="77" t="s">
        <v>3406</v>
      </c>
      <c r="C2474" s="78"/>
      <c r="D2474" s="79"/>
      <c r="E2474" s="78"/>
      <c r="F2474" s="78"/>
      <c r="G2474" s="79"/>
      <c r="H2474" s="79"/>
      <c r="I2474" s="80"/>
      <c r="J2474" s="79"/>
      <c r="K2474" s="77"/>
      <c r="L2474" s="81" t="s">
        <v>9409</v>
      </c>
      <c r="M2474" s="77"/>
      <c r="N2474" s="77"/>
      <c r="O2474" s="77"/>
      <c r="P2474" s="77"/>
      <c r="Q2474" s="78"/>
      <c r="R2474" s="78"/>
      <c r="S2474" s="82"/>
      <c r="T2474" s="78"/>
      <c r="U2474" s="83"/>
    </row>
    <row r="2475" spans="1:21" ht="13.9" customHeight="1">
      <c r="A2475" s="76">
        <v>10294333</v>
      </c>
      <c r="B2475" s="77" t="s">
        <v>3407</v>
      </c>
      <c r="C2475" s="78"/>
      <c r="D2475" s="79"/>
      <c r="E2475" s="78"/>
      <c r="F2475" s="78"/>
      <c r="G2475" s="79"/>
      <c r="H2475" s="79"/>
      <c r="I2475" s="80"/>
      <c r="J2475" s="79"/>
      <c r="K2475" s="77"/>
      <c r="L2475" s="84" t="s">
        <v>70</v>
      </c>
      <c r="M2475" s="77"/>
      <c r="N2475" s="77"/>
      <c r="O2475" s="77"/>
      <c r="P2475" s="77"/>
      <c r="Q2475" s="78"/>
      <c r="R2475" s="78"/>
      <c r="S2475" s="82"/>
      <c r="T2475" s="78"/>
      <c r="U2475" s="83"/>
    </row>
    <row r="2476" spans="1:21" ht="13.9" customHeight="1">
      <c r="A2476" s="76">
        <v>10294341</v>
      </c>
      <c r="B2476" s="85" t="s">
        <v>3408</v>
      </c>
      <c r="C2476" s="78"/>
      <c r="D2476" s="79"/>
      <c r="E2476" s="78"/>
      <c r="F2476" s="78"/>
      <c r="G2476" s="86"/>
      <c r="H2476" s="79"/>
      <c r="I2476" s="79"/>
      <c r="J2476" s="78"/>
      <c r="K2476" s="77"/>
      <c r="L2476" s="84" t="s">
        <v>9258</v>
      </c>
      <c r="M2476" s="77"/>
      <c r="N2476" s="77"/>
      <c r="O2476" s="87"/>
      <c r="P2476" s="78"/>
      <c r="Q2476" s="78"/>
      <c r="R2476" s="78"/>
      <c r="S2476" s="82"/>
      <c r="T2476" s="78"/>
      <c r="U2476" s="83"/>
    </row>
    <row r="2477" spans="1:21" ht="13.9" customHeight="1">
      <c r="A2477" s="76">
        <v>10294481</v>
      </c>
      <c r="B2477" s="77" t="s">
        <v>3409</v>
      </c>
      <c r="C2477" s="78"/>
      <c r="D2477" s="79"/>
      <c r="E2477" s="78"/>
      <c r="F2477" s="78"/>
      <c r="G2477" s="79"/>
      <c r="H2477" s="79"/>
      <c r="I2477" s="80"/>
      <c r="J2477" s="79"/>
      <c r="K2477" s="77"/>
      <c r="L2477" s="84" t="s">
        <v>285</v>
      </c>
      <c r="M2477" s="77"/>
      <c r="N2477" s="77"/>
      <c r="O2477" s="77"/>
      <c r="P2477" s="77"/>
      <c r="Q2477" s="78"/>
      <c r="R2477" s="78"/>
      <c r="S2477" s="82"/>
      <c r="T2477" s="78"/>
      <c r="U2477" s="83"/>
    </row>
    <row r="2478" spans="1:21" ht="13.9" customHeight="1">
      <c r="A2478" s="76">
        <v>10294562</v>
      </c>
      <c r="B2478" s="85" t="s">
        <v>3410</v>
      </c>
      <c r="C2478" s="78"/>
      <c r="D2478" s="79"/>
      <c r="E2478" s="78"/>
      <c r="F2478" s="78"/>
      <c r="G2478" s="86"/>
      <c r="H2478" s="79"/>
      <c r="I2478" s="79"/>
      <c r="J2478" s="78"/>
      <c r="K2478" s="77"/>
      <c r="L2478" s="84" t="s">
        <v>315</v>
      </c>
      <c r="M2478" s="77"/>
      <c r="N2478" s="77"/>
      <c r="O2478" s="87"/>
      <c r="P2478" s="78"/>
      <c r="Q2478" s="78"/>
      <c r="R2478" s="78"/>
      <c r="S2478" s="82"/>
      <c r="T2478" s="78"/>
      <c r="U2478" s="83"/>
    </row>
    <row r="2479" spans="1:21" ht="13.9" customHeight="1">
      <c r="A2479" s="76">
        <v>10295402</v>
      </c>
      <c r="B2479" s="77" t="s">
        <v>3411</v>
      </c>
      <c r="C2479" s="78"/>
      <c r="D2479" s="79"/>
      <c r="E2479" s="78"/>
      <c r="F2479" s="78"/>
      <c r="G2479" s="79"/>
      <c r="H2479" s="79"/>
      <c r="I2479" s="80"/>
      <c r="J2479" s="79"/>
      <c r="K2479" s="77"/>
      <c r="L2479" s="81" t="s">
        <v>287</v>
      </c>
      <c r="M2479" s="77"/>
      <c r="N2479" s="77"/>
      <c r="O2479" s="77"/>
      <c r="P2479" s="77"/>
      <c r="Q2479" s="78"/>
      <c r="R2479" s="78"/>
      <c r="S2479" s="82"/>
      <c r="T2479" s="78"/>
      <c r="U2479" s="83"/>
    </row>
    <row r="2480" spans="1:21" ht="13.9" customHeight="1">
      <c r="A2480" s="76">
        <v>10295763</v>
      </c>
      <c r="B2480" s="77" t="s">
        <v>3412</v>
      </c>
      <c r="C2480" s="78"/>
      <c r="D2480" s="79"/>
      <c r="E2480" s="78"/>
      <c r="F2480" s="78"/>
      <c r="G2480" s="79"/>
      <c r="H2480" s="79"/>
      <c r="I2480" s="80"/>
      <c r="J2480" s="79"/>
      <c r="K2480" s="77"/>
      <c r="L2480" s="84" t="s">
        <v>9347</v>
      </c>
      <c r="M2480" s="77"/>
      <c r="N2480" s="77"/>
      <c r="O2480" s="77"/>
      <c r="P2480" s="77"/>
      <c r="Q2480" s="78"/>
      <c r="R2480" s="78"/>
      <c r="S2480" s="82"/>
      <c r="T2480" s="78"/>
      <c r="U2480" s="83"/>
    </row>
    <row r="2481" spans="1:21" ht="13.9" customHeight="1">
      <c r="A2481" s="76">
        <v>10296336</v>
      </c>
      <c r="B2481" s="77" t="s">
        <v>3413</v>
      </c>
      <c r="C2481" s="78"/>
      <c r="D2481" s="79"/>
      <c r="E2481" s="78"/>
      <c r="F2481" s="78"/>
      <c r="G2481" s="79"/>
      <c r="H2481" s="79"/>
      <c r="I2481" s="80"/>
      <c r="J2481" s="79"/>
      <c r="K2481" s="77"/>
      <c r="L2481" s="84" t="s">
        <v>9347</v>
      </c>
      <c r="M2481" s="77"/>
      <c r="N2481" s="77"/>
      <c r="O2481" s="77"/>
      <c r="P2481" s="77"/>
      <c r="Q2481" s="78"/>
      <c r="R2481" s="78"/>
      <c r="S2481" s="82"/>
      <c r="T2481" s="78"/>
      <c r="U2481" s="83"/>
    </row>
    <row r="2482" spans="1:21" ht="13.9" customHeight="1">
      <c r="A2482" s="76">
        <v>10296379</v>
      </c>
      <c r="B2482" s="77" t="s">
        <v>3414</v>
      </c>
      <c r="C2482" s="78"/>
      <c r="D2482" s="79"/>
      <c r="E2482" s="78"/>
      <c r="F2482" s="78"/>
      <c r="G2482" s="79"/>
      <c r="H2482" s="79"/>
      <c r="I2482" s="80"/>
      <c r="J2482" s="79"/>
      <c r="K2482" s="77"/>
      <c r="L2482" s="81" t="s">
        <v>9347</v>
      </c>
      <c r="M2482" s="77"/>
      <c r="N2482" s="77"/>
      <c r="O2482" s="77"/>
      <c r="P2482" s="77"/>
      <c r="Q2482" s="78"/>
      <c r="R2482" s="78"/>
      <c r="S2482" s="82"/>
      <c r="T2482" s="78"/>
      <c r="U2482" s="83"/>
    </row>
    <row r="2483" spans="1:21" ht="13.9" customHeight="1">
      <c r="A2483" s="76">
        <v>10296506</v>
      </c>
      <c r="B2483" s="77" t="s">
        <v>3415</v>
      </c>
      <c r="C2483" s="78"/>
      <c r="D2483" s="79"/>
      <c r="E2483" s="78"/>
      <c r="F2483" s="78"/>
      <c r="G2483" s="79"/>
      <c r="H2483" s="79"/>
      <c r="I2483" s="80"/>
      <c r="J2483" s="79"/>
      <c r="K2483" s="77"/>
      <c r="L2483" s="84" t="s">
        <v>9289</v>
      </c>
      <c r="M2483" s="77"/>
      <c r="N2483" s="77"/>
      <c r="O2483" s="77"/>
      <c r="P2483" s="77"/>
      <c r="Q2483" s="78"/>
      <c r="R2483" s="78"/>
      <c r="S2483" s="82"/>
      <c r="T2483" s="78"/>
      <c r="U2483" s="83"/>
    </row>
    <row r="2484" spans="1:21" ht="13.9" customHeight="1">
      <c r="A2484" s="76">
        <v>10296522</v>
      </c>
      <c r="B2484" s="77" t="s">
        <v>3416</v>
      </c>
      <c r="C2484" s="78"/>
      <c r="D2484" s="79"/>
      <c r="E2484" s="78"/>
      <c r="F2484" s="78"/>
      <c r="G2484" s="79"/>
      <c r="H2484" s="79"/>
      <c r="I2484" s="80"/>
      <c r="J2484" s="79"/>
      <c r="K2484" s="77"/>
      <c r="L2484" s="84" t="s">
        <v>9347</v>
      </c>
      <c r="M2484" s="77"/>
      <c r="N2484" s="77"/>
      <c r="O2484" s="77"/>
      <c r="P2484" s="77"/>
      <c r="Q2484" s="78"/>
      <c r="R2484" s="78"/>
      <c r="S2484" s="82"/>
      <c r="T2484" s="78"/>
      <c r="U2484" s="83"/>
    </row>
    <row r="2485" spans="1:21" ht="13.9" customHeight="1">
      <c r="A2485" s="76">
        <v>10298916</v>
      </c>
      <c r="B2485" s="77" t="s">
        <v>3417</v>
      </c>
      <c r="C2485" s="78"/>
      <c r="D2485" s="79"/>
      <c r="E2485" s="78"/>
      <c r="F2485" s="78"/>
      <c r="G2485" s="79"/>
      <c r="H2485" s="79"/>
      <c r="I2485" s="80"/>
      <c r="J2485" s="79"/>
      <c r="K2485" s="77"/>
      <c r="L2485" s="84" t="s">
        <v>285</v>
      </c>
      <c r="M2485" s="77"/>
      <c r="N2485" s="77"/>
      <c r="O2485" s="77"/>
      <c r="P2485" s="77"/>
      <c r="Q2485" s="78"/>
      <c r="R2485" s="78"/>
      <c r="S2485" s="82"/>
      <c r="T2485" s="78"/>
      <c r="U2485" s="83"/>
    </row>
    <row r="2486" spans="1:21" ht="13.9" customHeight="1">
      <c r="A2486" s="76">
        <v>10298932</v>
      </c>
      <c r="B2486" s="85" t="s">
        <v>3418</v>
      </c>
      <c r="C2486" s="78"/>
      <c r="D2486" s="79"/>
      <c r="E2486" s="78"/>
      <c r="F2486" s="78"/>
      <c r="G2486" s="86"/>
      <c r="H2486" s="79"/>
      <c r="I2486" s="79"/>
      <c r="J2486" s="78"/>
      <c r="K2486" s="77"/>
      <c r="L2486" s="84" t="s">
        <v>285</v>
      </c>
      <c r="M2486" s="77"/>
      <c r="N2486" s="77"/>
      <c r="O2486" s="87"/>
      <c r="P2486" s="78"/>
      <c r="Q2486" s="78"/>
      <c r="R2486" s="78"/>
      <c r="S2486" s="82"/>
      <c r="T2486" s="78"/>
      <c r="U2486" s="83"/>
    </row>
    <row r="2487" spans="1:21" ht="13.9" customHeight="1">
      <c r="A2487" s="76">
        <v>10298967</v>
      </c>
      <c r="B2487" s="77" t="s">
        <v>3419</v>
      </c>
      <c r="C2487" s="78"/>
      <c r="D2487" s="79"/>
      <c r="E2487" s="78"/>
      <c r="F2487" s="78"/>
      <c r="G2487" s="79"/>
      <c r="H2487" s="79"/>
      <c r="I2487" s="80"/>
      <c r="J2487" s="79"/>
      <c r="K2487" s="77"/>
      <c r="L2487" s="84" t="s">
        <v>287</v>
      </c>
      <c r="M2487" s="77"/>
      <c r="N2487" s="77"/>
      <c r="O2487" s="77"/>
      <c r="P2487" s="77"/>
      <c r="Q2487" s="78"/>
      <c r="R2487" s="78"/>
      <c r="S2487" s="82"/>
      <c r="T2487" s="78"/>
      <c r="U2487" s="83"/>
    </row>
    <row r="2488" spans="1:21" ht="13.9" customHeight="1">
      <c r="A2488" s="76">
        <v>10299092</v>
      </c>
      <c r="B2488" s="77" t="s">
        <v>3420</v>
      </c>
      <c r="C2488" s="78"/>
      <c r="D2488" s="79"/>
      <c r="E2488" s="78"/>
      <c r="F2488" s="78"/>
      <c r="G2488" s="79"/>
      <c r="H2488" s="79"/>
      <c r="I2488" s="80"/>
      <c r="J2488" s="79"/>
      <c r="K2488" s="77"/>
      <c r="L2488" s="84" t="s">
        <v>285</v>
      </c>
      <c r="M2488" s="77"/>
      <c r="N2488" s="77"/>
      <c r="O2488" s="77"/>
      <c r="P2488" s="77"/>
      <c r="Q2488" s="78"/>
      <c r="R2488" s="78"/>
      <c r="S2488" s="82"/>
      <c r="T2488" s="78"/>
      <c r="U2488" s="83"/>
    </row>
    <row r="2489" spans="1:21" ht="13.9" customHeight="1">
      <c r="A2489" s="76">
        <v>10303707</v>
      </c>
      <c r="B2489" s="77" t="s">
        <v>3421</v>
      </c>
      <c r="C2489" s="78"/>
      <c r="D2489" s="79"/>
      <c r="E2489" s="78"/>
      <c r="F2489" s="78"/>
      <c r="G2489" s="79"/>
      <c r="H2489" s="79"/>
      <c r="I2489" s="80"/>
      <c r="J2489" s="79"/>
      <c r="K2489" s="77"/>
      <c r="L2489" s="84" t="s">
        <v>348</v>
      </c>
      <c r="M2489" s="77"/>
      <c r="N2489" s="77"/>
      <c r="O2489" s="77"/>
      <c r="P2489" s="77"/>
      <c r="Q2489" s="78"/>
      <c r="R2489" s="78"/>
      <c r="S2489" s="82"/>
      <c r="T2489" s="78"/>
      <c r="U2489" s="83"/>
    </row>
    <row r="2490" spans="1:21" ht="13.9" customHeight="1">
      <c r="A2490" s="76">
        <v>10364846</v>
      </c>
      <c r="B2490" s="85" t="s">
        <v>3422</v>
      </c>
      <c r="C2490" s="78"/>
      <c r="D2490" s="79"/>
      <c r="E2490" s="78"/>
      <c r="F2490" s="78"/>
      <c r="G2490" s="78"/>
      <c r="H2490" s="79"/>
      <c r="I2490" s="80"/>
      <c r="J2490" s="78"/>
      <c r="K2490" s="77"/>
      <c r="L2490" s="84" t="s">
        <v>285</v>
      </c>
      <c r="M2490" s="77"/>
      <c r="N2490" s="77"/>
      <c r="O2490" s="87"/>
      <c r="P2490" s="78"/>
      <c r="Q2490" s="78"/>
      <c r="R2490" s="78"/>
      <c r="S2490" s="82"/>
      <c r="T2490" s="78"/>
      <c r="U2490" s="83"/>
    </row>
    <row r="2491" spans="1:21" ht="13.9" customHeight="1">
      <c r="A2491" s="76">
        <v>10364943</v>
      </c>
      <c r="B2491" s="77" t="s">
        <v>3423</v>
      </c>
      <c r="C2491" s="78"/>
      <c r="D2491" s="79"/>
      <c r="E2491" s="78"/>
      <c r="F2491" s="78"/>
      <c r="G2491" s="79"/>
      <c r="H2491" s="79"/>
      <c r="I2491" s="80"/>
      <c r="J2491" s="79"/>
      <c r="K2491" s="77"/>
      <c r="L2491" s="84" t="s">
        <v>9347</v>
      </c>
      <c r="M2491" s="77"/>
      <c r="N2491" s="77"/>
      <c r="O2491" s="77"/>
      <c r="P2491" s="77"/>
      <c r="Q2491" s="78"/>
      <c r="R2491" s="78"/>
      <c r="S2491" s="82"/>
      <c r="T2491" s="78"/>
      <c r="U2491" s="83"/>
    </row>
    <row r="2492" spans="1:21" ht="13.9" customHeight="1">
      <c r="A2492" s="76">
        <v>10369368</v>
      </c>
      <c r="B2492" s="77" t="s">
        <v>3424</v>
      </c>
      <c r="C2492" s="78"/>
      <c r="D2492" s="79"/>
      <c r="E2492" s="78"/>
      <c r="F2492" s="78"/>
      <c r="G2492" s="79"/>
      <c r="H2492" s="79"/>
      <c r="I2492" s="80"/>
      <c r="J2492" s="79"/>
      <c r="K2492" s="77"/>
      <c r="L2492" s="84" t="s">
        <v>285</v>
      </c>
      <c r="M2492" s="77"/>
      <c r="N2492" s="77"/>
      <c r="O2492" s="77"/>
      <c r="P2492" s="77"/>
      <c r="Q2492" s="78"/>
      <c r="R2492" s="78"/>
      <c r="S2492" s="82"/>
      <c r="T2492" s="78"/>
      <c r="U2492" s="83"/>
    </row>
    <row r="2493" spans="1:21" ht="13.9" customHeight="1">
      <c r="A2493" s="76">
        <v>10369392</v>
      </c>
      <c r="B2493" s="77" t="s">
        <v>3425</v>
      </c>
      <c r="C2493" s="78"/>
      <c r="D2493" s="79"/>
      <c r="E2493" s="78"/>
      <c r="F2493" s="78"/>
      <c r="G2493" s="79"/>
      <c r="H2493" s="79"/>
      <c r="I2493" s="80"/>
      <c r="J2493" s="79"/>
      <c r="K2493" s="77"/>
      <c r="L2493" s="84" t="s">
        <v>287</v>
      </c>
      <c r="M2493" s="77"/>
      <c r="N2493" s="77"/>
      <c r="O2493" s="77"/>
      <c r="P2493" s="77"/>
      <c r="Q2493" s="78"/>
      <c r="R2493" s="78"/>
      <c r="S2493" s="82"/>
      <c r="T2493" s="78"/>
      <c r="U2493" s="83"/>
    </row>
    <row r="2494" spans="1:21" ht="13.9" customHeight="1">
      <c r="A2494" s="76">
        <v>10370552</v>
      </c>
      <c r="B2494" s="77" t="s">
        <v>3426</v>
      </c>
      <c r="C2494" s="78"/>
      <c r="D2494" s="79"/>
      <c r="E2494" s="78"/>
      <c r="F2494" s="78"/>
      <c r="G2494" s="79"/>
      <c r="H2494" s="79"/>
      <c r="I2494" s="80"/>
      <c r="J2494" s="79"/>
      <c r="K2494" s="77"/>
      <c r="L2494" s="84" t="s">
        <v>285</v>
      </c>
      <c r="M2494" s="77"/>
      <c r="N2494" s="77"/>
      <c r="O2494" s="77"/>
      <c r="P2494" s="77"/>
      <c r="Q2494" s="78"/>
      <c r="R2494" s="78"/>
      <c r="S2494" s="82"/>
      <c r="T2494" s="78"/>
      <c r="U2494" s="83"/>
    </row>
    <row r="2495" spans="1:21" ht="13.9" customHeight="1">
      <c r="A2495" s="76">
        <v>10372202</v>
      </c>
      <c r="B2495" s="77" t="s">
        <v>3427</v>
      </c>
      <c r="C2495" s="78"/>
      <c r="D2495" s="79"/>
      <c r="E2495" s="78"/>
      <c r="F2495" s="78"/>
      <c r="G2495" s="79"/>
      <c r="H2495" s="79"/>
      <c r="I2495" s="80"/>
      <c r="J2495" s="79"/>
      <c r="K2495" s="77"/>
      <c r="L2495" s="84" t="s">
        <v>270</v>
      </c>
      <c r="M2495" s="77"/>
      <c r="N2495" s="77"/>
      <c r="O2495" s="77"/>
      <c r="P2495" s="77"/>
      <c r="Q2495" s="78"/>
      <c r="R2495" s="78"/>
      <c r="S2495" s="82"/>
      <c r="T2495" s="78"/>
      <c r="U2495" s="83"/>
    </row>
    <row r="2496" spans="1:21" ht="13.9" customHeight="1">
      <c r="A2496" s="76">
        <v>10376607</v>
      </c>
      <c r="B2496" s="77" t="s">
        <v>3428</v>
      </c>
      <c r="C2496" s="78"/>
      <c r="D2496" s="79"/>
      <c r="E2496" s="78"/>
      <c r="F2496" s="78"/>
      <c r="G2496" s="79"/>
      <c r="H2496" s="79"/>
      <c r="I2496" s="80"/>
      <c r="J2496" s="79"/>
      <c r="K2496" s="77"/>
      <c r="L2496" s="84" t="s">
        <v>285</v>
      </c>
      <c r="M2496" s="77"/>
      <c r="N2496" s="77"/>
      <c r="O2496" s="77"/>
      <c r="P2496" s="77"/>
      <c r="Q2496" s="78"/>
      <c r="R2496" s="78"/>
      <c r="S2496" s="82"/>
      <c r="T2496" s="78"/>
      <c r="U2496" s="83"/>
    </row>
    <row r="2497" spans="1:21" ht="13.9" customHeight="1">
      <c r="A2497" s="76">
        <v>10378863</v>
      </c>
      <c r="B2497" s="77" t="s">
        <v>3429</v>
      </c>
      <c r="C2497" s="78"/>
      <c r="D2497" s="79"/>
      <c r="E2497" s="78"/>
      <c r="F2497" s="78"/>
      <c r="G2497" s="79"/>
      <c r="H2497" s="79"/>
      <c r="I2497" s="80"/>
      <c r="J2497" s="79"/>
      <c r="K2497" s="77"/>
      <c r="L2497" s="84" t="s">
        <v>287</v>
      </c>
      <c r="M2497" s="77"/>
      <c r="N2497" s="77"/>
      <c r="O2497" s="77"/>
      <c r="P2497" s="77"/>
      <c r="Q2497" s="78"/>
      <c r="R2497" s="78"/>
      <c r="S2497" s="82"/>
      <c r="T2497" s="78"/>
      <c r="U2497" s="83"/>
    </row>
    <row r="2498" spans="1:21" ht="13.9" customHeight="1">
      <c r="A2498" s="76">
        <v>10379223</v>
      </c>
      <c r="B2498" s="77" t="s">
        <v>3430</v>
      </c>
      <c r="C2498" s="78"/>
      <c r="D2498" s="79"/>
      <c r="E2498" s="78"/>
      <c r="F2498" s="78"/>
      <c r="G2498" s="79"/>
      <c r="H2498" s="79"/>
      <c r="I2498" s="80"/>
      <c r="J2498" s="79"/>
      <c r="K2498" s="77"/>
      <c r="L2498" s="84" t="s">
        <v>285</v>
      </c>
      <c r="M2498" s="77"/>
      <c r="N2498" s="77"/>
      <c r="O2498" s="77"/>
      <c r="P2498" s="77"/>
      <c r="Q2498" s="78"/>
      <c r="R2498" s="78"/>
      <c r="S2498" s="82"/>
      <c r="T2498" s="78"/>
      <c r="U2498" s="83"/>
    </row>
    <row r="2499" spans="1:21" ht="13.9" customHeight="1">
      <c r="A2499" s="76">
        <v>10379231</v>
      </c>
      <c r="B2499" s="77" t="s">
        <v>3431</v>
      </c>
      <c r="C2499" s="78"/>
      <c r="D2499" s="79"/>
      <c r="E2499" s="78"/>
      <c r="F2499" s="78"/>
      <c r="G2499" s="79"/>
      <c r="H2499" s="79"/>
      <c r="I2499" s="80"/>
      <c r="J2499" s="79"/>
      <c r="K2499" s="77"/>
      <c r="L2499" s="81" t="s">
        <v>9410</v>
      </c>
      <c r="M2499" s="77"/>
      <c r="N2499" s="77"/>
      <c r="O2499" s="77"/>
      <c r="P2499" s="77"/>
      <c r="Q2499" s="78"/>
      <c r="R2499" s="78"/>
      <c r="S2499" s="82"/>
      <c r="T2499" s="78"/>
      <c r="U2499" s="83"/>
    </row>
    <row r="2500" spans="1:21" ht="13.9" customHeight="1">
      <c r="A2500" s="76">
        <v>10385878</v>
      </c>
      <c r="B2500" s="77" t="s">
        <v>3432</v>
      </c>
      <c r="C2500" s="78"/>
      <c r="D2500" s="79"/>
      <c r="E2500" s="78"/>
      <c r="F2500" s="78"/>
      <c r="G2500" s="79"/>
      <c r="H2500" s="79"/>
      <c r="I2500" s="80"/>
      <c r="J2500" s="79"/>
      <c r="K2500" s="77"/>
      <c r="L2500" s="81" t="s">
        <v>285</v>
      </c>
      <c r="M2500" s="77"/>
      <c r="N2500" s="77"/>
      <c r="O2500" s="77"/>
      <c r="P2500" s="77"/>
      <c r="Q2500" s="78"/>
      <c r="R2500" s="78"/>
      <c r="S2500" s="82"/>
      <c r="T2500" s="78"/>
      <c r="U2500" s="83"/>
    </row>
    <row r="2501" spans="1:21" ht="13.9" customHeight="1">
      <c r="A2501" s="76">
        <v>10388176</v>
      </c>
      <c r="B2501" s="77" t="s">
        <v>3433</v>
      </c>
      <c r="C2501" s="78"/>
      <c r="D2501" s="79"/>
      <c r="E2501" s="78"/>
      <c r="F2501" s="78"/>
      <c r="G2501" s="79"/>
      <c r="H2501" s="79"/>
      <c r="I2501" s="80"/>
      <c r="J2501" s="79"/>
      <c r="K2501" s="77"/>
      <c r="L2501" s="84" t="s">
        <v>270</v>
      </c>
      <c r="M2501" s="77"/>
      <c r="N2501" s="77"/>
      <c r="O2501" s="77"/>
      <c r="P2501" s="77"/>
      <c r="Q2501" s="78"/>
      <c r="R2501" s="78"/>
      <c r="S2501" s="82"/>
      <c r="T2501" s="78"/>
      <c r="U2501" s="83"/>
    </row>
    <row r="2502" spans="1:21" ht="13.9" customHeight="1">
      <c r="A2502" s="76">
        <v>10397183</v>
      </c>
      <c r="B2502" s="77" t="s">
        <v>3434</v>
      </c>
      <c r="C2502" s="78"/>
      <c r="D2502" s="79"/>
      <c r="E2502" s="78"/>
      <c r="F2502" s="78"/>
      <c r="G2502" s="79"/>
      <c r="H2502" s="79"/>
      <c r="I2502" s="80"/>
      <c r="J2502" s="79"/>
      <c r="K2502" s="77"/>
      <c r="L2502" s="84" t="s">
        <v>285</v>
      </c>
      <c r="M2502" s="77"/>
      <c r="N2502" s="77"/>
      <c r="O2502" s="77"/>
      <c r="P2502" s="77"/>
      <c r="Q2502" s="78"/>
      <c r="R2502" s="78"/>
      <c r="S2502" s="82"/>
      <c r="T2502" s="78"/>
      <c r="U2502" s="83"/>
    </row>
    <row r="2503" spans="1:21" ht="13.9" customHeight="1">
      <c r="A2503" s="76">
        <v>10401768</v>
      </c>
      <c r="B2503" s="77" t="s">
        <v>3435</v>
      </c>
      <c r="C2503" s="78"/>
      <c r="D2503" s="79"/>
      <c r="E2503" s="78"/>
      <c r="F2503" s="78"/>
      <c r="G2503" s="79"/>
      <c r="H2503" s="79"/>
      <c r="I2503" s="80"/>
      <c r="J2503" s="79"/>
      <c r="K2503" s="77"/>
      <c r="L2503" s="84" t="s">
        <v>330</v>
      </c>
      <c r="M2503" s="77"/>
      <c r="N2503" s="77"/>
      <c r="O2503" s="77"/>
      <c r="P2503" s="77"/>
      <c r="Q2503" s="78"/>
      <c r="R2503" s="78"/>
      <c r="S2503" s="82"/>
      <c r="T2503" s="78"/>
      <c r="U2503" s="83"/>
    </row>
    <row r="2504" spans="1:21" ht="13.9" customHeight="1">
      <c r="A2504" s="76">
        <v>10409289</v>
      </c>
      <c r="B2504" s="77" t="s">
        <v>3436</v>
      </c>
      <c r="C2504" s="78"/>
      <c r="D2504" s="79"/>
      <c r="E2504" s="78"/>
      <c r="F2504" s="78"/>
      <c r="G2504" s="79"/>
      <c r="H2504" s="79"/>
      <c r="I2504" s="80"/>
      <c r="J2504" s="79"/>
      <c r="K2504" s="77"/>
      <c r="L2504" s="84" t="s">
        <v>287</v>
      </c>
      <c r="M2504" s="77"/>
      <c r="N2504" s="77"/>
      <c r="O2504" s="77"/>
      <c r="P2504" s="77"/>
      <c r="Q2504" s="78"/>
      <c r="R2504" s="78"/>
      <c r="S2504" s="82"/>
      <c r="T2504" s="78"/>
      <c r="U2504" s="83"/>
    </row>
    <row r="2505" spans="1:21" ht="13.9" customHeight="1">
      <c r="A2505" s="76">
        <v>10409297</v>
      </c>
      <c r="B2505" s="85" t="s">
        <v>3437</v>
      </c>
      <c r="C2505" s="78"/>
      <c r="D2505" s="79"/>
      <c r="E2505" s="78"/>
      <c r="F2505" s="78"/>
      <c r="G2505" s="86"/>
      <c r="H2505" s="79"/>
      <c r="I2505" s="79"/>
      <c r="J2505" s="78"/>
      <c r="K2505" s="77"/>
      <c r="L2505" s="84" t="s">
        <v>9373</v>
      </c>
      <c r="M2505" s="77"/>
      <c r="N2505" s="77"/>
      <c r="O2505" s="87"/>
      <c r="P2505" s="78"/>
      <c r="Q2505" s="78"/>
      <c r="R2505" s="78"/>
      <c r="S2505" s="82"/>
      <c r="T2505" s="78"/>
      <c r="U2505" s="83"/>
    </row>
    <row r="2506" spans="1:21" ht="13.9" customHeight="1">
      <c r="A2506" s="76">
        <v>10409319</v>
      </c>
      <c r="B2506" s="77" t="s">
        <v>3438</v>
      </c>
      <c r="C2506" s="78"/>
      <c r="D2506" s="79"/>
      <c r="E2506" s="78"/>
      <c r="F2506" s="78"/>
      <c r="G2506" s="79"/>
      <c r="H2506" s="79"/>
      <c r="I2506" s="80"/>
      <c r="J2506" s="79"/>
      <c r="K2506" s="77"/>
      <c r="L2506" s="84" t="s">
        <v>9373</v>
      </c>
      <c r="M2506" s="77"/>
      <c r="N2506" s="77"/>
      <c r="O2506" s="77"/>
      <c r="P2506" s="77"/>
      <c r="Q2506" s="78"/>
      <c r="R2506" s="78"/>
      <c r="S2506" s="82"/>
      <c r="T2506" s="78"/>
      <c r="U2506" s="83"/>
    </row>
    <row r="2507" spans="1:21" ht="13.9" customHeight="1">
      <c r="A2507" s="76">
        <v>10409335</v>
      </c>
      <c r="B2507" s="77" t="s">
        <v>3439</v>
      </c>
      <c r="C2507" s="78"/>
      <c r="D2507" s="79"/>
      <c r="E2507" s="78"/>
      <c r="F2507" s="78"/>
      <c r="G2507" s="79"/>
      <c r="H2507" s="79"/>
      <c r="I2507" s="80"/>
      <c r="J2507" s="79"/>
      <c r="K2507" s="77"/>
      <c r="L2507" s="84" t="s">
        <v>9347</v>
      </c>
      <c r="M2507" s="77"/>
      <c r="N2507" s="77"/>
      <c r="O2507" s="77"/>
      <c r="P2507" s="77"/>
      <c r="Q2507" s="78"/>
      <c r="R2507" s="78"/>
      <c r="S2507" s="82"/>
      <c r="T2507" s="78"/>
      <c r="U2507" s="83"/>
    </row>
    <row r="2508" spans="1:21" ht="13.9" customHeight="1">
      <c r="A2508" s="76">
        <v>10409343</v>
      </c>
      <c r="B2508" s="77" t="s">
        <v>3440</v>
      </c>
      <c r="C2508" s="78"/>
      <c r="D2508" s="79"/>
      <c r="E2508" s="78"/>
      <c r="F2508" s="78"/>
      <c r="G2508" s="79"/>
      <c r="H2508" s="79"/>
      <c r="I2508" s="80"/>
      <c r="J2508" s="79"/>
      <c r="K2508" s="77"/>
      <c r="L2508" s="81" t="s">
        <v>285</v>
      </c>
      <c r="M2508" s="77"/>
      <c r="N2508" s="77"/>
      <c r="O2508" s="77"/>
      <c r="P2508" s="77"/>
      <c r="Q2508" s="78"/>
      <c r="R2508" s="78"/>
      <c r="S2508" s="82"/>
      <c r="T2508" s="78"/>
      <c r="U2508" s="83"/>
    </row>
    <row r="2509" spans="1:21" ht="13.9" customHeight="1">
      <c r="A2509" s="76">
        <v>10409351</v>
      </c>
      <c r="B2509" s="85" t="s">
        <v>3441</v>
      </c>
      <c r="C2509" s="78"/>
      <c r="D2509" s="79"/>
      <c r="E2509" s="78"/>
      <c r="F2509" s="78"/>
      <c r="G2509" s="86"/>
      <c r="H2509" s="79"/>
      <c r="I2509" s="79"/>
      <c r="J2509" s="78"/>
      <c r="K2509" s="77"/>
      <c r="L2509" s="84" t="s">
        <v>70</v>
      </c>
      <c r="M2509" s="77"/>
      <c r="N2509" s="77"/>
      <c r="O2509" s="87"/>
      <c r="P2509" s="78"/>
      <c r="Q2509" s="78"/>
      <c r="R2509" s="78"/>
      <c r="S2509" s="82"/>
      <c r="T2509" s="78"/>
      <c r="U2509" s="83"/>
    </row>
    <row r="2510" spans="1:21" ht="13.9" customHeight="1">
      <c r="A2510" s="76">
        <v>10409386</v>
      </c>
      <c r="B2510" s="77" t="s">
        <v>3442</v>
      </c>
      <c r="C2510" s="78"/>
      <c r="D2510" s="79"/>
      <c r="E2510" s="78"/>
      <c r="F2510" s="78"/>
      <c r="G2510" s="79"/>
      <c r="H2510" s="79"/>
      <c r="I2510" s="80"/>
      <c r="J2510" s="79"/>
      <c r="K2510" s="77"/>
      <c r="L2510" s="84" t="s">
        <v>9347</v>
      </c>
      <c r="M2510" s="77"/>
      <c r="N2510" s="77"/>
      <c r="O2510" s="77"/>
      <c r="P2510" s="77"/>
      <c r="Q2510" s="78"/>
      <c r="R2510" s="78"/>
      <c r="S2510" s="82"/>
      <c r="T2510" s="78"/>
      <c r="U2510" s="83"/>
    </row>
    <row r="2511" spans="1:21" ht="13.9" customHeight="1">
      <c r="A2511" s="76">
        <v>10409424</v>
      </c>
      <c r="B2511" s="77" t="s">
        <v>3443</v>
      </c>
      <c r="C2511" s="78"/>
      <c r="D2511" s="79"/>
      <c r="E2511" s="78"/>
      <c r="F2511" s="78"/>
      <c r="G2511" s="79"/>
      <c r="H2511" s="79"/>
      <c r="I2511" s="80"/>
      <c r="J2511" s="79"/>
      <c r="K2511" s="77"/>
      <c r="L2511" s="84" t="s">
        <v>214</v>
      </c>
      <c r="M2511" s="77"/>
      <c r="N2511" s="77"/>
      <c r="O2511" s="77"/>
      <c r="P2511" s="77"/>
      <c r="Q2511" s="78"/>
      <c r="R2511" s="78"/>
      <c r="S2511" s="82"/>
      <c r="T2511" s="78"/>
      <c r="U2511" s="83"/>
    </row>
    <row r="2512" spans="1:21" ht="13.9" customHeight="1">
      <c r="A2512" s="76">
        <v>10409432</v>
      </c>
      <c r="B2512" s="77" t="s">
        <v>3444</v>
      </c>
      <c r="C2512" s="78"/>
      <c r="D2512" s="79"/>
      <c r="E2512" s="78"/>
      <c r="F2512" s="78"/>
      <c r="G2512" s="79"/>
      <c r="H2512" s="79"/>
      <c r="I2512" s="80"/>
      <c r="J2512" s="79"/>
      <c r="K2512" s="77"/>
      <c r="L2512" s="81" t="s">
        <v>324</v>
      </c>
      <c r="M2512" s="77"/>
      <c r="N2512" s="77"/>
      <c r="O2512" s="77"/>
      <c r="P2512" s="77"/>
      <c r="Q2512" s="78"/>
      <c r="R2512" s="78"/>
      <c r="S2512" s="82"/>
      <c r="T2512" s="78"/>
      <c r="U2512" s="83"/>
    </row>
    <row r="2513" spans="1:21" ht="13.9" customHeight="1">
      <c r="A2513" s="76">
        <v>10409459</v>
      </c>
      <c r="B2513" s="77" t="s">
        <v>3445</v>
      </c>
      <c r="C2513" s="78"/>
      <c r="D2513" s="79"/>
      <c r="E2513" s="78"/>
      <c r="F2513" s="78"/>
      <c r="G2513" s="79"/>
      <c r="H2513" s="79"/>
      <c r="I2513" s="80"/>
      <c r="J2513" s="79"/>
      <c r="K2513" s="77"/>
      <c r="L2513" s="81" t="s">
        <v>9317</v>
      </c>
      <c r="M2513" s="77"/>
      <c r="N2513" s="77"/>
      <c r="O2513" s="77"/>
      <c r="P2513" s="77"/>
      <c r="Q2513" s="78"/>
      <c r="R2513" s="78"/>
      <c r="S2513" s="82"/>
      <c r="T2513" s="78"/>
      <c r="U2513" s="83"/>
    </row>
    <row r="2514" spans="1:21" ht="13.9" customHeight="1">
      <c r="A2514" s="76">
        <v>10409475</v>
      </c>
      <c r="B2514" s="77" t="s">
        <v>3446</v>
      </c>
      <c r="C2514" s="78"/>
      <c r="D2514" s="79"/>
      <c r="E2514" s="78"/>
      <c r="F2514" s="78"/>
      <c r="G2514" s="79"/>
      <c r="H2514" s="79"/>
      <c r="I2514" s="80"/>
      <c r="J2514" s="79"/>
      <c r="K2514" s="77"/>
      <c r="L2514" s="81" t="s">
        <v>9238</v>
      </c>
      <c r="M2514" s="77"/>
      <c r="N2514" s="77"/>
      <c r="O2514" s="77"/>
      <c r="P2514" s="77"/>
      <c r="Q2514" s="78"/>
      <c r="R2514" s="78"/>
      <c r="S2514" s="82"/>
      <c r="T2514" s="78"/>
      <c r="U2514" s="83"/>
    </row>
    <row r="2515" spans="1:21" ht="13.9" customHeight="1">
      <c r="A2515" s="76">
        <v>10409491</v>
      </c>
      <c r="B2515" s="77" t="s">
        <v>3447</v>
      </c>
      <c r="C2515" s="78"/>
      <c r="D2515" s="79"/>
      <c r="E2515" s="78"/>
      <c r="F2515" s="78"/>
      <c r="G2515" s="79"/>
      <c r="H2515" s="79"/>
      <c r="I2515" s="80"/>
      <c r="J2515" s="79"/>
      <c r="K2515" s="77"/>
      <c r="L2515" s="81" t="s">
        <v>287</v>
      </c>
      <c r="M2515" s="77"/>
      <c r="N2515" s="77"/>
      <c r="O2515" s="77"/>
      <c r="P2515" s="77"/>
      <c r="Q2515" s="78"/>
      <c r="R2515" s="78"/>
      <c r="S2515" s="82"/>
      <c r="T2515" s="78"/>
      <c r="U2515" s="83"/>
    </row>
    <row r="2516" spans="1:21" ht="13.9" customHeight="1">
      <c r="A2516" s="76">
        <v>10409505</v>
      </c>
      <c r="B2516" s="77" t="s">
        <v>3448</v>
      </c>
      <c r="C2516" s="78"/>
      <c r="D2516" s="79"/>
      <c r="E2516" s="78"/>
      <c r="F2516" s="78"/>
      <c r="G2516" s="79"/>
      <c r="H2516" s="79"/>
      <c r="I2516" s="80"/>
      <c r="J2516" s="79"/>
      <c r="K2516" s="77"/>
      <c r="L2516" s="81" t="s">
        <v>70</v>
      </c>
      <c r="M2516" s="77"/>
      <c r="N2516" s="77"/>
      <c r="O2516" s="77"/>
      <c r="P2516" s="77"/>
      <c r="Q2516" s="78"/>
      <c r="R2516" s="78"/>
      <c r="S2516" s="82"/>
      <c r="T2516" s="78"/>
      <c r="U2516" s="83"/>
    </row>
    <row r="2517" spans="1:21" ht="13.9" customHeight="1">
      <c r="A2517" s="76">
        <v>10409513</v>
      </c>
      <c r="B2517" s="77" t="s">
        <v>3449</v>
      </c>
      <c r="C2517" s="78"/>
      <c r="D2517" s="79"/>
      <c r="E2517" s="78"/>
      <c r="F2517" s="78"/>
      <c r="G2517" s="79"/>
      <c r="H2517" s="79"/>
      <c r="I2517" s="80"/>
      <c r="J2517" s="79"/>
      <c r="K2517" s="77"/>
      <c r="L2517" s="81" t="s">
        <v>415</v>
      </c>
      <c r="M2517" s="77"/>
      <c r="N2517" s="77"/>
      <c r="O2517" s="77"/>
      <c r="P2517" s="77"/>
      <c r="Q2517" s="78"/>
      <c r="R2517" s="78"/>
      <c r="S2517" s="82"/>
      <c r="T2517" s="78"/>
      <c r="U2517" s="83"/>
    </row>
    <row r="2518" spans="1:21" ht="13.9" customHeight="1">
      <c r="A2518" s="76">
        <v>10409556</v>
      </c>
      <c r="B2518" s="77" t="s">
        <v>3450</v>
      </c>
      <c r="C2518" s="78"/>
      <c r="D2518" s="79"/>
      <c r="E2518" s="78"/>
      <c r="F2518" s="78"/>
      <c r="G2518" s="79"/>
      <c r="H2518" s="79"/>
      <c r="I2518" s="80"/>
      <c r="J2518" s="79"/>
      <c r="K2518" s="77"/>
      <c r="L2518" s="81" t="s">
        <v>9347</v>
      </c>
      <c r="M2518" s="77"/>
      <c r="N2518" s="77"/>
      <c r="O2518" s="77"/>
      <c r="P2518" s="77"/>
      <c r="Q2518" s="78"/>
      <c r="R2518" s="78"/>
      <c r="S2518" s="82"/>
      <c r="T2518" s="78"/>
      <c r="U2518" s="83"/>
    </row>
    <row r="2519" spans="1:21" ht="13.9" customHeight="1">
      <c r="A2519" s="76">
        <v>10409564</v>
      </c>
      <c r="B2519" s="77" t="s">
        <v>3451</v>
      </c>
      <c r="C2519" s="78"/>
      <c r="D2519" s="79"/>
      <c r="E2519" s="78"/>
      <c r="F2519" s="78"/>
      <c r="G2519" s="79"/>
      <c r="H2519" s="79"/>
      <c r="I2519" s="80"/>
      <c r="J2519" s="79"/>
      <c r="K2519" s="77"/>
      <c r="L2519" s="81" t="s">
        <v>9411</v>
      </c>
      <c r="M2519" s="77"/>
      <c r="N2519" s="77"/>
      <c r="O2519" s="77"/>
      <c r="P2519" s="77"/>
      <c r="Q2519" s="78"/>
      <c r="R2519" s="78"/>
      <c r="S2519" s="82"/>
      <c r="T2519" s="78"/>
      <c r="U2519" s="83"/>
    </row>
    <row r="2520" spans="1:21" ht="13.9" customHeight="1">
      <c r="A2520" s="76">
        <v>10409599</v>
      </c>
      <c r="B2520" s="88" t="s">
        <v>3452</v>
      </c>
      <c r="C2520" s="78"/>
      <c r="D2520" s="79"/>
      <c r="E2520" s="78"/>
      <c r="F2520" s="78"/>
      <c r="G2520" s="86"/>
      <c r="H2520" s="79"/>
      <c r="I2520" s="79"/>
      <c r="J2520" s="78"/>
      <c r="K2520" s="77"/>
      <c r="L2520" s="84" t="s">
        <v>9258</v>
      </c>
      <c r="M2520" s="77"/>
      <c r="N2520" s="77"/>
      <c r="O2520" s="87"/>
      <c r="P2520" s="78"/>
      <c r="Q2520" s="78"/>
      <c r="R2520" s="78"/>
      <c r="S2520" s="82"/>
      <c r="T2520" s="78"/>
      <c r="U2520" s="83"/>
    </row>
    <row r="2521" spans="1:21" ht="13.9" customHeight="1">
      <c r="A2521" s="76">
        <v>10409602</v>
      </c>
      <c r="B2521" s="77" t="s">
        <v>3453</v>
      </c>
      <c r="C2521" s="78"/>
      <c r="D2521" s="79"/>
      <c r="E2521" s="78"/>
      <c r="F2521" s="78"/>
      <c r="G2521" s="79"/>
      <c r="H2521" s="79"/>
      <c r="I2521" s="80"/>
      <c r="J2521" s="79"/>
      <c r="K2521" s="77"/>
      <c r="L2521" s="84" t="s">
        <v>285</v>
      </c>
      <c r="M2521" s="77"/>
      <c r="N2521" s="77"/>
      <c r="O2521" s="77"/>
      <c r="P2521" s="77"/>
      <c r="Q2521" s="78"/>
      <c r="R2521" s="78"/>
      <c r="S2521" s="82"/>
      <c r="T2521" s="78"/>
      <c r="U2521" s="83"/>
    </row>
    <row r="2522" spans="1:21" ht="13.9" customHeight="1">
      <c r="A2522" s="76">
        <v>10409629</v>
      </c>
      <c r="B2522" s="77" t="s">
        <v>3454</v>
      </c>
      <c r="C2522" s="78"/>
      <c r="D2522" s="79"/>
      <c r="E2522" s="78"/>
      <c r="F2522" s="78"/>
      <c r="G2522" s="79"/>
      <c r="H2522" s="79"/>
      <c r="I2522" s="80"/>
      <c r="J2522" s="79"/>
      <c r="K2522" s="77"/>
      <c r="L2522" s="84" t="s">
        <v>285</v>
      </c>
      <c r="M2522" s="77"/>
      <c r="N2522" s="77"/>
      <c r="O2522" s="77"/>
      <c r="P2522" s="77"/>
      <c r="Q2522" s="78"/>
      <c r="R2522" s="78"/>
      <c r="S2522" s="82"/>
      <c r="T2522" s="78"/>
      <c r="U2522" s="83"/>
    </row>
    <row r="2523" spans="1:21" ht="13.9" customHeight="1">
      <c r="A2523" s="76">
        <v>10409637</v>
      </c>
      <c r="B2523" s="77" t="s">
        <v>3455</v>
      </c>
      <c r="C2523" s="78"/>
      <c r="D2523" s="79"/>
      <c r="E2523" s="78"/>
      <c r="F2523" s="78"/>
      <c r="G2523" s="79"/>
      <c r="H2523" s="79"/>
      <c r="I2523" s="80"/>
      <c r="J2523" s="79"/>
      <c r="K2523" s="77"/>
      <c r="L2523" s="84" t="s">
        <v>9328</v>
      </c>
      <c r="M2523" s="77"/>
      <c r="N2523" s="77"/>
      <c r="O2523" s="77"/>
      <c r="P2523" s="77"/>
      <c r="Q2523" s="78"/>
      <c r="R2523" s="78"/>
      <c r="S2523" s="82"/>
      <c r="T2523" s="78"/>
      <c r="U2523" s="83"/>
    </row>
    <row r="2524" spans="1:21" ht="13.9" customHeight="1">
      <c r="A2524" s="76">
        <v>10409645</v>
      </c>
      <c r="B2524" s="88" t="s">
        <v>3456</v>
      </c>
      <c r="C2524" s="78"/>
      <c r="D2524" s="79"/>
      <c r="E2524" s="78"/>
      <c r="F2524" s="78"/>
      <c r="G2524" s="86"/>
      <c r="H2524" s="79"/>
      <c r="I2524" s="79"/>
      <c r="J2524" s="78"/>
      <c r="K2524" s="77"/>
      <c r="L2524" s="84" t="s">
        <v>100</v>
      </c>
      <c r="M2524" s="77"/>
      <c r="N2524" s="77"/>
      <c r="O2524" s="87"/>
      <c r="P2524" s="78"/>
      <c r="Q2524" s="78"/>
      <c r="R2524" s="78"/>
      <c r="S2524" s="82"/>
      <c r="T2524" s="78"/>
      <c r="U2524" s="83"/>
    </row>
    <row r="2525" spans="1:21" ht="13.9" customHeight="1">
      <c r="A2525" s="76">
        <v>10409653</v>
      </c>
      <c r="B2525" s="77" t="s">
        <v>3457</v>
      </c>
      <c r="C2525" s="78"/>
      <c r="D2525" s="79"/>
      <c r="E2525" s="78"/>
      <c r="F2525" s="78"/>
      <c r="G2525" s="79"/>
      <c r="H2525" s="79"/>
      <c r="I2525" s="80"/>
      <c r="J2525" s="79"/>
      <c r="K2525" s="77"/>
      <c r="L2525" s="81" t="s">
        <v>70</v>
      </c>
      <c r="M2525" s="77"/>
      <c r="N2525" s="77"/>
      <c r="O2525" s="77"/>
      <c r="P2525" s="77"/>
      <c r="Q2525" s="78"/>
      <c r="R2525" s="78"/>
      <c r="S2525" s="82"/>
      <c r="T2525" s="78"/>
      <c r="U2525" s="83"/>
    </row>
    <row r="2526" spans="1:21" ht="13.9" customHeight="1">
      <c r="A2526" s="76">
        <v>10409661</v>
      </c>
      <c r="B2526" s="77" t="s">
        <v>3458</v>
      </c>
      <c r="C2526" s="78"/>
      <c r="D2526" s="79"/>
      <c r="E2526" s="78"/>
      <c r="F2526" s="78"/>
      <c r="G2526" s="79"/>
      <c r="H2526" s="79"/>
      <c r="I2526" s="80"/>
      <c r="J2526" s="79"/>
      <c r="K2526" s="77"/>
      <c r="L2526" s="84" t="s">
        <v>9309</v>
      </c>
      <c r="M2526" s="77"/>
      <c r="N2526" s="77"/>
      <c r="O2526" s="77"/>
      <c r="P2526" s="77"/>
      <c r="Q2526" s="78"/>
      <c r="R2526" s="78"/>
      <c r="S2526" s="82"/>
      <c r="T2526" s="78"/>
      <c r="U2526" s="83"/>
    </row>
    <row r="2527" spans="1:21" ht="13.9" customHeight="1">
      <c r="A2527" s="76">
        <v>10409688</v>
      </c>
      <c r="B2527" s="85" t="s">
        <v>3459</v>
      </c>
      <c r="C2527" s="78"/>
      <c r="D2527" s="79"/>
      <c r="E2527" s="78"/>
      <c r="F2527" s="78"/>
      <c r="G2527" s="86"/>
      <c r="H2527" s="79"/>
      <c r="I2527" s="79"/>
      <c r="J2527" s="78"/>
      <c r="K2527" s="77"/>
      <c r="L2527" s="84" t="s">
        <v>9258</v>
      </c>
      <c r="M2527" s="77"/>
      <c r="N2527" s="77"/>
      <c r="O2527" s="87"/>
      <c r="P2527" s="78"/>
      <c r="Q2527" s="78"/>
      <c r="R2527" s="78"/>
      <c r="S2527" s="82"/>
      <c r="T2527" s="78"/>
      <c r="U2527" s="83"/>
    </row>
    <row r="2528" spans="1:21" ht="13.9" customHeight="1">
      <c r="A2528" s="76">
        <v>10409696</v>
      </c>
      <c r="B2528" s="85" t="s">
        <v>3460</v>
      </c>
      <c r="C2528" s="78"/>
      <c r="D2528" s="79"/>
      <c r="E2528" s="78"/>
      <c r="F2528" s="78"/>
      <c r="G2528" s="86"/>
      <c r="H2528" s="79"/>
      <c r="I2528" s="79"/>
      <c r="J2528" s="78"/>
      <c r="K2528" s="77"/>
      <c r="L2528" s="84" t="s">
        <v>400</v>
      </c>
      <c r="M2528" s="77"/>
      <c r="N2528" s="77"/>
      <c r="O2528" s="87"/>
      <c r="P2528" s="78"/>
      <c r="Q2528" s="78"/>
      <c r="R2528" s="78"/>
      <c r="S2528" s="82"/>
      <c r="T2528" s="78"/>
      <c r="U2528" s="83"/>
    </row>
    <row r="2529" spans="1:21" ht="13.9" customHeight="1">
      <c r="A2529" s="76">
        <v>10409718</v>
      </c>
      <c r="B2529" s="77" t="s">
        <v>3461</v>
      </c>
      <c r="C2529" s="78"/>
      <c r="D2529" s="79"/>
      <c r="E2529" s="78"/>
      <c r="F2529" s="78"/>
      <c r="G2529" s="79"/>
      <c r="H2529" s="79"/>
      <c r="I2529" s="80"/>
      <c r="J2529" s="79"/>
      <c r="K2529" s="77"/>
      <c r="L2529" s="81" t="s">
        <v>285</v>
      </c>
      <c r="M2529" s="77"/>
      <c r="N2529" s="77"/>
      <c r="O2529" s="77"/>
      <c r="P2529" s="77"/>
      <c r="Q2529" s="78"/>
      <c r="R2529" s="78"/>
      <c r="S2529" s="82"/>
      <c r="T2529" s="78"/>
      <c r="U2529" s="83"/>
    </row>
    <row r="2530" spans="1:21" ht="13.9" customHeight="1">
      <c r="A2530" s="76">
        <v>10409726</v>
      </c>
      <c r="B2530" s="77" t="s">
        <v>3462</v>
      </c>
      <c r="C2530" s="78"/>
      <c r="D2530" s="79"/>
      <c r="E2530" s="78"/>
      <c r="F2530" s="78"/>
      <c r="G2530" s="79"/>
      <c r="H2530" s="79"/>
      <c r="I2530" s="80"/>
      <c r="J2530" s="79"/>
      <c r="K2530" s="77"/>
      <c r="L2530" s="81" t="s">
        <v>311</v>
      </c>
      <c r="M2530" s="77"/>
      <c r="N2530" s="77"/>
      <c r="O2530" s="77"/>
      <c r="P2530" s="77"/>
      <c r="Q2530" s="78"/>
      <c r="R2530" s="78"/>
      <c r="S2530" s="82"/>
      <c r="T2530" s="78"/>
      <c r="U2530" s="83"/>
    </row>
    <row r="2531" spans="1:21" ht="13.9" customHeight="1">
      <c r="A2531" s="76">
        <v>10409734</v>
      </c>
      <c r="B2531" s="77" t="s">
        <v>3463</v>
      </c>
      <c r="C2531" s="78"/>
      <c r="D2531" s="79"/>
      <c r="E2531" s="78"/>
      <c r="F2531" s="78"/>
      <c r="G2531" s="79"/>
      <c r="H2531" s="79"/>
      <c r="I2531" s="80"/>
      <c r="J2531" s="79"/>
      <c r="K2531" s="77"/>
      <c r="L2531" s="81" t="s">
        <v>9412</v>
      </c>
      <c r="M2531" s="77"/>
      <c r="N2531" s="77"/>
      <c r="O2531" s="77"/>
      <c r="P2531" s="77"/>
      <c r="Q2531" s="78"/>
      <c r="R2531" s="78"/>
      <c r="S2531" s="82"/>
      <c r="T2531" s="78"/>
      <c r="U2531" s="83"/>
    </row>
    <row r="2532" spans="1:21">
      <c r="A2532" s="76">
        <v>10409742</v>
      </c>
      <c r="B2532" s="77" t="s">
        <v>3464</v>
      </c>
      <c r="C2532" s="78"/>
      <c r="D2532" s="79"/>
      <c r="E2532" s="78"/>
      <c r="F2532" s="78"/>
      <c r="G2532" s="79"/>
      <c r="H2532" s="79"/>
      <c r="I2532" s="80"/>
      <c r="J2532" s="79"/>
      <c r="K2532" s="77"/>
      <c r="L2532" s="81" t="s">
        <v>9412</v>
      </c>
      <c r="M2532" s="77"/>
      <c r="N2532" s="77"/>
      <c r="O2532" s="77"/>
      <c r="P2532" s="77"/>
      <c r="Q2532" s="78"/>
      <c r="R2532" s="78"/>
      <c r="S2532" s="82"/>
      <c r="T2532" s="78"/>
      <c r="U2532" s="83"/>
    </row>
    <row r="2533" spans="1:21" ht="13.9" customHeight="1">
      <c r="A2533" s="76">
        <v>10409769</v>
      </c>
      <c r="B2533" s="77" t="s">
        <v>3465</v>
      </c>
      <c r="C2533" s="78"/>
      <c r="D2533" s="79"/>
      <c r="E2533" s="78"/>
      <c r="F2533" s="78"/>
      <c r="G2533" s="79"/>
      <c r="H2533" s="79"/>
      <c r="I2533" s="80"/>
      <c r="J2533" s="79"/>
      <c r="K2533" s="77"/>
      <c r="L2533" s="81" t="s">
        <v>9412</v>
      </c>
      <c r="M2533" s="77"/>
      <c r="N2533" s="77"/>
      <c r="O2533" s="77"/>
      <c r="P2533" s="77"/>
      <c r="Q2533" s="78"/>
      <c r="R2533" s="78"/>
      <c r="S2533" s="82"/>
      <c r="T2533" s="78"/>
      <c r="U2533" s="83"/>
    </row>
    <row r="2534" spans="1:21" ht="13.9" customHeight="1">
      <c r="A2534" s="76">
        <v>10409793</v>
      </c>
      <c r="B2534" s="77" t="s">
        <v>3466</v>
      </c>
      <c r="C2534" s="78"/>
      <c r="D2534" s="79"/>
      <c r="E2534" s="78"/>
      <c r="F2534" s="78"/>
      <c r="G2534" s="79"/>
      <c r="H2534" s="79"/>
      <c r="I2534" s="80"/>
      <c r="J2534" s="79"/>
      <c r="K2534" s="77"/>
      <c r="L2534" s="81" t="s">
        <v>332</v>
      </c>
      <c r="M2534" s="77"/>
      <c r="N2534" s="77"/>
      <c r="O2534" s="77"/>
      <c r="P2534" s="77"/>
      <c r="Q2534" s="78"/>
      <c r="R2534" s="78"/>
      <c r="S2534" s="82"/>
      <c r="T2534" s="78"/>
      <c r="U2534" s="83"/>
    </row>
    <row r="2535" spans="1:21" ht="13.9" customHeight="1">
      <c r="A2535" s="76">
        <v>10409807</v>
      </c>
      <c r="B2535" s="77" t="s">
        <v>3467</v>
      </c>
      <c r="C2535" s="78"/>
      <c r="D2535" s="79"/>
      <c r="E2535" s="78"/>
      <c r="F2535" s="78"/>
      <c r="G2535" s="79"/>
      <c r="H2535" s="79"/>
      <c r="I2535" s="80"/>
      <c r="J2535" s="79"/>
      <c r="K2535" s="77"/>
      <c r="L2535" s="81" t="s">
        <v>348</v>
      </c>
      <c r="M2535" s="77"/>
      <c r="N2535" s="77"/>
      <c r="O2535" s="77"/>
      <c r="P2535" s="77"/>
      <c r="Q2535" s="78"/>
      <c r="R2535" s="78"/>
      <c r="S2535" s="82"/>
      <c r="T2535" s="78"/>
      <c r="U2535" s="83"/>
    </row>
    <row r="2536" spans="1:21" ht="13.9" customHeight="1">
      <c r="A2536" s="76">
        <v>10409815</v>
      </c>
      <c r="B2536" s="77" t="s">
        <v>3468</v>
      </c>
      <c r="C2536" s="78"/>
      <c r="D2536" s="79"/>
      <c r="E2536" s="78"/>
      <c r="F2536" s="78"/>
      <c r="G2536" s="79"/>
      <c r="H2536" s="79"/>
      <c r="I2536" s="80"/>
      <c r="J2536" s="79"/>
      <c r="K2536" s="77"/>
      <c r="L2536" s="81" t="s">
        <v>9413</v>
      </c>
      <c r="M2536" s="77"/>
      <c r="N2536" s="77"/>
      <c r="O2536" s="77"/>
      <c r="P2536" s="77"/>
      <c r="Q2536" s="78"/>
      <c r="R2536" s="78"/>
      <c r="S2536" s="82"/>
      <c r="T2536" s="78"/>
      <c r="U2536" s="83"/>
    </row>
    <row r="2537" spans="1:21" ht="13.9" customHeight="1">
      <c r="A2537" s="76">
        <v>10409823</v>
      </c>
      <c r="B2537" s="77" t="s">
        <v>3469</v>
      </c>
      <c r="C2537" s="78"/>
      <c r="D2537" s="79"/>
      <c r="E2537" s="78"/>
      <c r="F2537" s="78"/>
      <c r="G2537" s="79"/>
      <c r="H2537" s="79"/>
      <c r="I2537" s="80"/>
      <c r="J2537" s="79"/>
      <c r="K2537" s="77"/>
      <c r="L2537" s="81" t="s">
        <v>9414</v>
      </c>
      <c r="M2537" s="77"/>
      <c r="N2537" s="77"/>
      <c r="O2537" s="77"/>
      <c r="P2537" s="77"/>
      <c r="Q2537" s="78"/>
      <c r="R2537" s="78"/>
      <c r="S2537" s="82"/>
      <c r="T2537" s="78"/>
      <c r="U2537" s="83"/>
    </row>
    <row r="2538" spans="1:21" ht="13.9" customHeight="1">
      <c r="A2538" s="76">
        <v>10410163</v>
      </c>
      <c r="B2538" s="77" t="s">
        <v>3470</v>
      </c>
      <c r="C2538" s="78"/>
      <c r="D2538" s="79"/>
      <c r="E2538" s="78"/>
      <c r="F2538" s="78"/>
      <c r="G2538" s="79"/>
      <c r="H2538" s="79"/>
      <c r="I2538" s="80"/>
      <c r="J2538" s="79"/>
      <c r="K2538" s="77"/>
      <c r="L2538" s="81" t="s">
        <v>9238</v>
      </c>
      <c r="M2538" s="77"/>
      <c r="N2538" s="77"/>
      <c r="O2538" s="77"/>
      <c r="P2538" s="77"/>
      <c r="Q2538" s="78"/>
      <c r="R2538" s="78"/>
      <c r="S2538" s="82"/>
      <c r="T2538" s="78"/>
      <c r="U2538" s="83"/>
    </row>
    <row r="2539" spans="1:21" ht="13.9" customHeight="1">
      <c r="A2539" s="76">
        <v>10410171</v>
      </c>
      <c r="B2539" s="77" t="s">
        <v>3471</v>
      </c>
      <c r="C2539" s="78"/>
      <c r="D2539" s="79"/>
      <c r="E2539" s="78"/>
      <c r="F2539" s="78"/>
      <c r="G2539" s="79"/>
      <c r="H2539" s="79"/>
      <c r="I2539" s="80"/>
      <c r="J2539" s="79"/>
      <c r="K2539" s="77"/>
      <c r="L2539" s="81" t="s">
        <v>107</v>
      </c>
      <c r="M2539" s="77"/>
      <c r="N2539" s="77"/>
      <c r="O2539" s="77"/>
      <c r="P2539" s="77"/>
      <c r="Q2539" s="78"/>
      <c r="R2539" s="78"/>
      <c r="S2539" s="82"/>
      <c r="T2539" s="78"/>
      <c r="U2539" s="83"/>
    </row>
    <row r="2540" spans="1:21" ht="13.9" customHeight="1">
      <c r="A2540" s="76">
        <v>10410198</v>
      </c>
      <c r="B2540" s="77" t="s">
        <v>3472</v>
      </c>
      <c r="C2540" s="78"/>
      <c r="D2540" s="79"/>
      <c r="E2540" s="78"/>
      <c r="F2540" s="78"/>
      <c r="G2540" s="79"/>
      <c r="H2540" s="79"/>
      <c r="I2540" s="80"/>
      <c r="J2540" s="79"/>
      <c r="K2540" s="77"/>
      <c r="L2540" s="81" t="s">
        <v>403</v>
      </c>
      <c r="M2540" s="77"/>
      <c r="N2540" s="77"/>
      <c r="O2540" s="77"/>
      <c r="P2540" s="77"/>
      <c r="Q2540" s="78"/>
      <c r="R2540" s="78"/>
      <c r="S2540" s="82"/>
      <c r="T2540" s="78"/>
      <c r="U2540" s="83"/>
    </row>
    <row r="2541" spans="1:21" ht="13.9" customHeight="1">
      <c r="A2541" s="76">
        <v>10410201</v>
      </c>
      <c r="B2541" s="77" t="s">
        <v>3473</v>
      </c>
      <c r="C2541" s="78"/>
      <c r="D2541" s="79"/>
      <c r="E2541" s="78"/>
      <c r="F2541" s="78"/>
      <c r="G2541" s="79"/>
      <c r="H2541" s="79"/>
      <c r="I2541" s="80"/>
      <c r="J2541" s="79"/>
      <c r="K2541" s="77"/>
      <c r="L2541" s="84" t="s">
        <v>9343</v>
      </c>
      <c r="M2541" s="77"/>
      <c r="N2541" s="77"/>
      <c r="O2541" s="77"/>
      <c r="P2541" s="77"/>
      <c r="Q2541" s="78"/>
      <c r="R2541" s="78"/>
      <c r="S2541" s="82"/>
      <c r="T2541" s="78"/>
      <c r="U2541" s="83"/>
    </row>
    <row r="2542" spans="1:21" ht="13.9" customHeight="1">
      <c r="A2542" s="76">
        <v>10410228</v>
      </c>
      <c r="B2542" s="77" t="s">
        <v>3474</v>
      </c>
      <c r="C2542" s="78"/>
      <c r="D2542" s="79"/>
      <c r="E2542" s="78"/>
      <c r="F2542" s="78"/>
      <c r="G2542" s="79"/>
      <c r="H2542" s="79"/>
      <c r="I2542" s="80"/>
      <c r="J2542" s="79"/>
      <c r="K2542" s="77"/>
      <c r="L2542" s="84" t="s">
        <v>177</v>
      </c>
      <c r="M2542" s="77"/>
      <c r="N2542" s="77"/>
      <c r="O2542" s="77"/>
      <c r="P2542" s="77"/>
      <c r="Q2542" s="78"/>
      <c r="R2542" s="78"/>
      <c r="S2542" s="82"/>
      <c r="T2542" s="78"/>
      <c r="U2542" s="83"/>
    </row>
    <row r="2543" spans="1:21" ht="13.9" customHeight="1">
      <c r="A2543" s="76">
        <v>10410244</v>
      </c>
      <c r="B2543" s="77" t="s">
        <v>3475</v>
      </c>
      <c r="C2543" s="78"/>
      <c r="D2543" s="79"/>
      <c r="E2543" s="78"/>
      <c r="F2543" s="78"/>
      <c r="G2543" s="79"/>
      <c r="H2543" s="79"/>
      <c r="I2543" s="80"/>
      <c r="J2543" s="79"/>
      <c r="K2543" s="77"/>
      <c r="L2543" s="81" t="s">
        <v>311</v>
      </c>
      <c r="M2543" s="77"/>
      <c r="N2543" s="77"/>
      <c r="O2543" s="77"/>
      <c r="P2543" s="77"/>
      <c r="Q2543" s="78"/>
      <c r="R2543" s="78"/>
      <c r="S2543" s="82"/>
      <c r="T2543" s="78"/>
      <c r="U2543" s="83"/>
    </row>
    <row r="2544" spans="1:21" ht="13.9" customHeight="1">
      <c r="A2544" s="76">
        <v>10410252</v>
      </c>
      <c r="B2544" s="77" t="s">
        <v>3476</v>
      </c>
      <c r="C2544" s="78"/>
      <c r="D2544" s="79"/>
      <c r="E2544" s="78"/>
      <c r="F2544" s="78"/>
      <c r="G2544" s="79"/>
      <c r="H2544" s="79"/>
      <c r="I2544" s="80"/>
      <c r="J2544" s="79"/>
      <c r="K2544" s="77"/>
      <c r="L2544" s="81" t="s">
        <v>332</v>
      </c>
      <c r="M2544" s="77"/>
      <c r="N2544" s="77"/>
      <c r="O2544" s="77"/>
      <c r="P2544" s="77"/>
      <c r="Q2544" s="78"/>
      <c r="R2544" s="78"/>
      <c r="S2544" s="82"/>
      <c r="T2544" s="78"/>
      <c r="U2544" s="83"/>
    </row>
    <row r="2545" spans="1:21" ht="13.9" customHeight="1">
      <c r="A2545" s="76">
        <v>10410295</v>
      </c>
      <c r="B2545" s="77" t="s">
        <v>3477</v>
      </c>
      <c r="C2545" s="78"/>
      <c r="D2545" s="79"/>
      <c r="E2545" s="78"/>
      <c r="F2545" s="78"/>
      <c r="G2545" s="79"/>
      <c r="H2545" s="79"/>
      <c r="I2545" s="80"/>
      <c r="J2545" s="79"/>
      <c r="K2545" s="77"/>
      <c r="L2545" s="81" t="s">
        <v>70</v>
      </c>
      <c r="M2545" s="77"/>
      <c r="N2545" s="77"/>
      <c r="O2545" s="77"/>
      <c r="P2545" s="77"/>
      <c r="Q2545" s="78"/>
      <c r="R2545" s="78"/>
      <c r="S2545" s="82"/>
      <c r="T2545" s="78"/>
      <c r="U2545" s="83"/>
    </row>
    <row r="2546" spans="1:21" ht="13.9" customHeight="1">
      <c r="A2546" s="76">
        <v>10410309</v>
      </c>
      <c r="B2546" s="77" t="s">
        <v>3478</v>
      </c>
      <c r="C2546" s="78"/>
      <c r="D2546" s="79"/>
      <c r="E2546" s="78"/>
      <c r="F2546" s="78"/>
      <c r="G2546" s="79"/>
      <c r="H2546" s="79"/>
      <c r="I2546" s="80"/>
      <c r="J2546" s="79"/>
      <c r="K2546" s="77"/>
      <c r="L2546" s="81" t="s">
        <v>283</v>
      </c>
      <c r="M2546" s="77"/>
      <c r="N2546" s="77"/>
      <c r="O2546" s="77"/>
      <c r="P2546" s="77"/>
      <c r="Q2546" s="78"/>
      <c r="R2546" s="78"/>
      <c r="S2546" s="82"/>
      <c r="T2546" s="78"/>
      <c r="U2546" s="83"/>
    </row>
    <row r="2547" spans="1:21" ht="13.9" customHeight="1">
      <c r="A2547" s="76">
        <v>10410406</v>
      </c>
      <c r="B2547" s="77" t="s">
        <v>3479</v>
      </c>
      <c r="C2547" s="78"/>
      <c r="D2547" s="79"/>
      <c r="E2547" s="78"/>
      <c r="F2547" s="78"/>
      <c r="G2547" s="79"/>
      <c r="H2547" s="79"/>
      <c r="I2547" s="80"/>
      <c r="J2547" s="79"/>
      <c r="K2547" s="77"/>
      <c r="L2547" s="81" t="s">
        <v>285</v>
      </c>
      <c r="M2547" s="77"/>
      <c r="N2547" s="77"/>
      <c r="O2547" s="77"/>
      <c r="P2547" s="77"/>
      <c r="Q2547" s="78"/>
      <c r="R2547" s="78"/>
      <c r="S2547" s="82"/>
      <c r="T2547" s="78"/>
      <c r="U2547" s="83"/>
    </row>
    <row r="2548" spans="1:21" ht="13.9" customHeight="1">
      <c r="A2548" s="76">
        <v>10410414</v>
      </c>
      <c r="B2548" s="77" t="s">
        <v>3480</v>
      </c>
      <c r="C2548" s="78"/>
      <c r="D2548" s="79"/>
      <c r="E2548" s="78"/>
      <c r="F2548" s="78"/>
      <c r="G2548" s="79"/>
      <c r="H2548" s="79"/>
      <c r="I2548" s="80"/>
      <c r="J2548" s="79"/>
      <c r="K2548" s="77"/>
      <c r="L2548" s="81" t="s">
        <v>9225</v>
      </c>
      <c r="M2548" s="77"/>
      <c r="N2548" s="77"/>
      <c r="O2548" s="77"/>
      <c r="P2548" s="77"/>
      <c r="Q2548" s="78"/>
      <c r="R2548" s="78"/>
      <c r="S2548" s="82"/>
      <c r="T2548" s="78"/>
      <c r="U2548" s="83"/>
    </row>
    <row r="2549" spans="1:21" ht="13.9" customHeight="1">
      <c r="A2549" s="76">
        <v>10410422</v>
      </c>
      <c r="B2549" s="77" t="s">
        <v>2739</v>
      </c>
      <c r="C2549" s="78"/>
      <c r="D2549" s="79"/>
      <c r="E2549" s="78"/>
      <c r="F2549" s="78"/>
      <c r="G2549" s="79"/>
      <c r="H2549" s="79"/>
      <c r="I2549" s="80"/>
      <c r="J2549" s="79"/>
      <c r="K2549" s="77"/>
      <c r="L2549" s="81" t="s">
        <v>287</v>
      </c>
      <c r="M2549" s="77"/>
      <c r="N2549" s="77"/>
      <c r="O2549" s="77"/>
      <c r="P2549" s="77"/>
      <c r="Q2549" s="78"/>
      <c r="R2549" s="78"/>
      <c r="S2549" s="82"/>
      <c r="T2549" s="78"/>
      <c r="U2549" s="83"/>
    </row>
    <row r="2550" spans="1:21" ht="13.9" customHeight="1">
      <c r="A2550" s="76">
        <v>10410457</v>
      </c>
      <c r="B2550" s="77" t="s">
        <v>3481</v>
      </c>
      <c r="C2550" s="78"/>
      <c r="D2550" s="79"/>
      <c r="E2550" s="78"/>
      <c r="F2550" s="78"/>
      <c r="G2550" s="79"/>
      <c r="H2550" s="79"/>
      <c r="I2550" s="80"/>
      <c r="J2550" s="79"/>
      <c r="K2550" s="77"/>
      <c r="L2550" s="81" t="s">
        <v>272</v>
      </c>
      <c r="M2550" s="77"/>
      <c r="N2550" s="77"/>
      <c r="O2550" s="77"/>
      <c r="P2550" s="77"/>
      <c r="Q2550" s="78"/>
      <c r="R2550" s="78"/>
      <c r="S2550" s="82"/>
      <c r="T2550" s="78"/>
      <c r="U2550" s="83"/>
    </row>
    <row r="2551" spans="1:21" ht="13.9" customHeight="1">
      <c r="A2551" s="76">
        <v>10410465</v>
      </c>
      <c r="B2551" s="77" t="s">
        <v>3482</v>
      </c>
      <c r="C2551" s="78"/>
      <c r="D2551" s="79"/>
      <c r="E2551" s="78"/>
      <c r="F2551" s="78"/>
      <c r="G2551" s="79"/>
      <c r="H2551" s="79"/>
      <c r="I2551" s="80"/>
      <c r="J2551" s="79"/>
      <c r="K2551" s="77"/>
      <c r="L2551" s="81" t="s">
        <v>309</v>
      </c>
      <c r="M2551" s="77"/>
      <c r="N2551" s="77"/>
      <c r="O2551" s="77"/>
      <c r="P2551" s="77"/>
      <c r="Q2551" s="78"/>
      <c r="R2551" s="78"/>
      <c r="S2551" s="82"/>
      <c r="T2551" s="78"/>
      <c r="U2551" s="83"/>
    </row>
    <row r="2552" spans="1:21" ht="13.9" customHeight="1">
      <c r="A2552" s="76">
        <v>10410473</v>
      </c>
      <c r="B2552" s="77" t="s">
        <v>3483</v>
      </c>
      <c r="C2552" s="78"/>
      <c r="D2552" s="79"/>
      <c r="E2552" s="78"/>
      <c r="F2552" s="78"/>
      <c r="G2552" s="79"/>
      <c r="H2552" s="79"/>
      <c r="I2552" s="80"/>
      <c r="J2552" s="79"/>
      <c r="K2552" s="77"/>
      <c r="L2552" s="81" t="s">
        <v>283</v>
      </c>
      <c r="M2552" s="77"/>
      <c r="N2552" s="77"/>
      <c r="O2552" s="77"/>
      <c r="P2552" s="77"/>
      <c r="Q2552" s="78"/>
      <c r="R2552" s="78"/>
      <c r="S2552" s="82"/>
      <c r="T2552" s="78"/>
      <c r="U2552" s="83"/>
    </row>
    <row r="2553" spans="1:21" ht="13.9" customHeight="1">
      <c r="A2553" s="76">
        <v>10410481</v>
      </c>
      <c r="B2553" s="77" t="s">
        <v>3484</v>
      </c>
      <c r="C2553" s="78"/>
      <c r="D2553" s="79"/>
      <c r="E2553" s="78"/>
      <c r="F2553" s="78"/>
      <c r="G2553" s="79"/>
      <c r="H2553" s="79"/>
      <c r="I2553" s="80"/>
      <c r="J2553" s="79"/>
      <c r="K2553" s="77"/>
      <c r="L2553" s="81" t="s">
        <v>285</v>
      </c>
      <c r="M2553" s="77"/>
      <c r="N2553" s="77"/>
      <c r="O2553" s="77"/>
      <c r="P2553" s="77"/>
      <c r="Q2553" s="78"/>
      <c r="R2553" s="78"/>
      <c r="S2553" s="82"/>
      <c r="T2553" s="78"/>
      <c r="U2553" s="83"/>
    </row>
    <row r="2554" spans="1:21" ht="13.9" customHeight="1">
      <c r="A2554" s="76">
        <v>10410503</v>
      </c>
      <c r="B2554" s="77" t="s">
        <v>3485</v>
      </c>
      <c r="C2554" s="78"/>
      <c r="D2554" s="79"/>
      <c r="E2554" s="78"/>
      <c r="F2554" s="78"/>
      <c r="G2554" s="79"/>
      <c r="H2554" s="79"/>
      <c r="I2554" s="80"/>
      <c r="J2554" s="79"/>
      <c r="K2554" s="77"/>
      <c r="L2554" s="84" t="s">
        <v>315</v>
      </c>
      <c r="M2554" s="77"/>
      <c r="N2554" s="77"/>
      <c r="O2554" s="77"/>
      <c r="P2554" s="77"/>
      <c r="Q2554" s="78"/>
      <c r="R2554" s="78"/>
      <c r="S2554" s="82"/>
      <c r="T2554" s="78"/>
      <c r="U2554" s="83"/>
    </row>
    <row r="2555" spans="1:21" ht="13.9" customHeight="1">
      <c r="A2555" s="76">
        <v>10410554</v>
      </c>
      <c r="B2555" s="77" t="s">
        <v>3486</v>
      </c>
      <c r="C2555" s="78"/>
      <c r="D2555" s="79"/>
      <c r="E2555" s="78"/>
      <c r="F2555" s="78"/>
      <c r="G2555" s="79"/>
      <c r="H2555" s="79"/>
      <c r="I2555" s="80"/>
      <c r="J2555" s="79"/>
      <c r="K2555" s="77"/>
      <c r="L2555" s="84" t="s">
        <v>9371</v>
      </c>
      <c r="M2555" s="77"/>
      <c r="N2555" s="77"/>
      <c r="O2555" s="77"/>
      <c r="P2555" s="77"/>
      <c r="Q2555" s="78"/>
      <c r="R2555" s="78"/>
      <c r="S2555" s="82"/>
      <c r="T2555" s="78"/>
      <c r="U2555" s="83"/>
    </row>
    <row r="2556" spans="1:21" ht="13.9" customHeight="1">
      <c r="A2556" s="76">
        <v>10410619</v>
      </c>
      <c r="B2556" s="77" t="s">
        <v>3487</v>
      </c>
      <c r="C2556" s="78"/>
      <c r="D2556" s="79"/>
      <c r="E2556" s="78"/>
      <c r="F2556" s="78"/>
      <c r="G2556" s="79"/>
      <c r="H2556" s="79"/>
      <c r="I2556" s="80"/>
      <c r="J2556" s="79"/>
      <c r="K2556" s="77"/>
      <c r="L2556" s="84" t="s">
        <v>330</v>
      </c>
      <c r="M2556" s="77"/>
      <c r="N2556" s="77"/>
      <c r="O2556" s="77"/>
      <c r="P2556" s="77"/>
      <c r="Q2556" s="78"/>
      <c r="R2556" s="78"/>
      <c r="S2556" s="82"/>
      <c r="T2556" s="78"/>
      <c r="U2556" s="83"/>
    </row>
    <row r="2557" spans="1:21" ht="13.9" customHeight="1">
      <c r="A2557" s="76">
        <v>10410627</v>
      </c>
      <c r="B2557" s="77" t="s">
        <v>3488</v>
      </c>
      <c r="C2557" s="78"/>
      <c r="D2557" s="79"/>
      <c r="E2557" s="78"/>
      <c r="F2557" s="78"/>
      <c r="G2557" s="79"/>
      <c r="H2557" s="79"/>
      <c r="I2557" s="80"/>
      <c r="J2557" s="79"/>
      <c r="K2557" s="77"/>
      <c r="L2557" s="81" t="s">
        <v>319</v>
      </c>
      <c r="M2557" s="77"/>
      <c r="N2557" s="77"/>
      <c r="O2557" s="77"/>
      <c r="P2557" s="77"/>
      <c r="Q2557" s="78"/>
      <c r="R2557" s="78"/>
      <c r="S2557" s="82"/>
      <c r="T2557" s="78"/>
      <c r="U2557" s="83"/>
    </row>
    <row r="2558" spans="1:21" ht="13.9" customHeight="1">
      <c r="A2558" s="76">
        <v>10410678</v>
      </c>
      <c r="B2558" s="77" t="s">
        <v>3489</v>
      </c>
      <c r="C2558" s="78"/>
      <c r="D2558" s="79"/>
      <c r="E2558" s="78"/>
      <c r="F2558" s="78"/>
      <c r="G2558" s="79"/>
      <c r="H2558" s="79"/>
      <c r="I2558" s="80"/>
      <c r="J2558" s="79"/>
      <c r="K2558" s="77"/>
      <c r="L2558" s="84" t="s">
        <v>287</v>
      </c>
      <c r="M2558" s="77"/>
      <c r="N2558" s="77"/>
      <c r="O2558" s="77"/>
      <c r="P2558" s="77"/>
      <c r="Q2558" s="78"/>
      <c r="R2558" s="78"/>
      <c r="S2558" s="82"/>
      <c r="T2558" s="78"/>
      <c r="U2558" s="83"/>
    </row>
    <row r="2559" spans="1:21" ht="13.9" customHeight="1">
      <c r="A2559" s="76">
        <v>10410686</v>
      </c>
      <c r="B2559" s="77" t="s">
        <v>3490</v>
      </c>
      <c r="C2559" s="78"/>
      <c r="D2559" s="79"/>
      <c r="E2559" s="78"/>
      <c r="F2559" s="78"/>
      <c r="G2559" s="79"/>
      <c r="H2559" s="79"/>
      <c r="I2559" s="80"/>
      <c r="J2559" s="79"/>
      <c r="K2559" s="77"/>
      <c r="L2559" s="84" t="s">
        <v>9415</v>
      </c>
      <c r="M2559" s="77"/>
      <c r="N2559" s="77"/>
      <c r="O2559" s="77"/>
      <c r="P2559" s="77"/>
      <c r="Q2559" s="78"/>
      <c r="R2559" s="78"/>
      <c r="S2559" s="82"/>
      <c r="T2559" s="78"/>
      <c r="U2559" s="83"/>
    </row>
    <row r="2560" spans="1:21" ht="13.9" customHeight="1">
      <c r="A2560" s="76">
        <v>10410708</v>
      </c>
      <c r="B2560" s="77" t="s">
        <v>3491</v>
      </c>
      <c r="C2560" s="78"/>
      <c r="D2560" s="79"/>
      <c r="E2560" s="78"/>
      <c r="F2560" s="78"/>
      <c r="G2560" s="79"/>
      <c r="H2560" s="79"/>
      <c r="I2560" s="80"/>
      <c r="J2560" s="79"/>
      <c r="K2560" s="77"/>
      <c r="L2560" s="81" t="s">
        <v>9347</v>
      </c>
      <c r="M2560" s="77"/>
      <c r="N2560" s="77"/>
      <c r="O2560" s="77"/>
      <c r="P2560" s="77"/>
      <c r="Q2560" s="78"/>
      <c r="R2560" s="78"/>
      <c r="S2560" s="82"/>
      <c r="T2560" s="78"/>
      <c r="U2560" s="83"/>
    </row>
    <row r="2561" spans="1:21" ht="13.9" customHeight="1">
      <c r="A2561" s="76">
        <v>10410767</v>
      </c>
      <c r="B2561" s="77" t="s">
        <v>3492</v>
      </c>
      <c r="C2561" s="78"/>
      <c r="D2561" s="79"/>
      <c r="E2561" s="78"/>
      <c r="F2561" s="78"/>
      <c r="G2561" s="79"/>
      <c r="H2561" s="79"/>
      <c r="I2561" s="80"/>
      <c r="J2561" s="79"/>
      <c r="K2561" s="77"/>
      <c r="L2561" s="84" t="s">
        <v>330</v>
      </c>
      <c r="M2561" s="77"/>
      <c r="N2561" s="77"/>
      <c r="O2561" s="77"/>
      <c r="P2561" s="77"/>
      <c r="Q2561" s="78"/>
      <c r="R2561" s="78"/>
      <c r="S2561" s="82"/>
      <c r="T2561" s="78"/>
      <c r="U2561" s="83"/>
    </row>
    <row r="2562" spans="1:21" ht="13.9" customHeight="1">
      <c r="A2562" s="76">
        <v>10410775</v>
      </c>
      <c r="B2562" s="77" t="s">
        <v>3493</v>
      </c>
      <c r="C2562" s="78"/>
      <c r="D2562" s="79"/>
      <c r="E2562" s="78"/>
      <c r="F2562" s="78"/>
      <c r="G2562" s="79"/>
      <c r="H2562" s="79"/>
      <c r="I2562" s="80"/>
      <c r="J2562" s="79"/>
      <c r="K2562" s="77"/>
      <c r="L2562" s="84" t="s">
        <v>315</v>
      </c>
      <c r="M2562" s="77"/>
      <c r="N2562" s="77"/>
      <c r="O2562" s="77"/>
      <c r="P2562" s="77"/>
      <c r="Q2562" s="78"/>
      <c r="R2562" s="78"/>
      <c r="S2562" s="82"/>
      <c r="T2562" s="78"/>
      <c r="U2562" s="83"/>
    </row>
    <row r="2563" spans="1:21" ht="13.9" customHeight="1">
      <c r="A2563" s="76">
        <v>10410791</v>
      </c>
      <c r="B2563" s="77" t="s">
        <v>3494</v>
      </c>
      <c r="C2563" s="78"/>
      <c r="D2563" s="79"/>
      <c r="E2563" s="78"/>
      <c r="F2563" s="78"/>
      <c r="G2563" s="79"/>
      <c r="H2563" s="79"/>
      <c r="I2563" s="80"/>
      <c r="J2563" s="79"/>
      <c r="K2563" s="77"/>
      <c r="L2563" s="81" t="s">
        <v>317</v>
      </c>
      <c r="M2563" s="77"/>
      <c r="N2563" s="77"/>
      <c r="O2563" s="77"/>
      <c r="P2563" s="77"/>
      <c r="Q2563" s="78"/>
      <c r="R2563" s="78"/>
      <c r="S2563" s="82"/>
      <c r="T2563" s="78"/>
      <c r="U2563" s="83"/>
    </row>
    <row r="2564" spans="1:21" ht="13.9" customHeight="1">
      <c r="A2564" s="76">
        <v>10410821</v>
      </c>
      <c r="B2564" s="77" t="s">
        <v>3495</v>
      </c>
      <c r="C2564" s="78"/>
      <c r="D2564" s="79"/>
      <c r="E2564" s="78"/>
      <c r="F2564" s="78"/>
      <c r="G2564" s="79"/>
      <c r="H2564" s="79"/>
      <c r="I2564" s="80"/>
      <c r="J2564" s="79"/>
      <c r="K2564" s="77"/>
      <c r="L2564" s="81" t="s">
        <v>33</v>
      </c>
      <c r="M2564" s="77"/>
      <c r="N2564" s="77"/>
      <c r="O2564" s="77"/>
      <c r="P2564" s="77"/>
      <c r="Q2564" s="78"/>
      <c r="R2564" s="78"/>
      <c r="S2564" s="82"/>
      <c r="T2564" s="78"/>
      <c r="U2564" s="83"/>
    </row>
    <row r="2565" spans="1:21" ht="13.9" customHeight="1">
      <c r="A2565" s="76">
        <v>10410848</v>
      </c>
      <c r="B2565" s="77" t="s">
        <v>3496</v>
      </c>
      <c r="C2565" s="78"/>
      <c r="D2565" s="79"/>
      <c r="E2565" s="78"/>
      <c r="F2565" s="78"/>
      <c r="G2565" s="79"/>
      <c r="H2565" s="79"/>
      <c r="I2565" s="80"/>
      <c r="J2565" s="79"/>
      <c r="K2565" s="77"/>
      <c r="L2565" s="81" t="s">
        <v>311</v>
      </c>
      <c r="M2565" s="77"/>
      <c r="N2565" s="77"/>
      <c r="O2565" s="77"/>
      <c r="P2565" s="77"/>
      <c r="Q2565" s="78"/>
      <c r="R2565" s="78"/>
      <c r="S2565" s="82"/>
      <c r="T2565" s="78"/>
      <c r="U2565" s="83"/>
    </row>
    <row r="2566" spans="1:21" ht="13.9" customHeight="1">
      <c r="A2566" s="76">
        <v>10410856</v>
      </c>
      <c r="B2566" s="77" t="s">
        <v>3497</v>
      </c>
      <c r="C2566" s="78"/>
      <c r="D2566" s="79"/>
      <c r="E2566" s="78"/>
      <c r="F2566" s="78"/>
      <c r="G2566" s="79"/>
      <c r="H2566" s="79"/>
      <c r="I2566" s="80"/>
      <c r="J2566" s="79"/>
      <c r="K2566" s="77"/>
      <c r="L2566" s="84" t="s">
        <v>364</v>
      </c>
      <c r="M2566" s="77"/>
      <c r="N2566" s="77"/>
      <c r="O2566" s="77"/>
      <c r="P2566" s="77"/>
      <c r="Q2566" s="78"/>
      <c r="R2566" s="78"/>
      <c r="S2566" s="82"/>
      <c r="T2566" s="78"/>
      <c r="U2566" s="83"/>
    </row>
    <row r="2567" spans="1:21" ht="13.9" customHeight="1">
      <c r="A2567" s="76">
        <v>10410899</v>
      </c>
      <c r="B2567" s="77" t="s">
        <v>3498</v>
      </c>
      <c r="C2567" s="78"/>
      <c r="D2567" s="79"/>
      <c r="E2567" s="78"/>
      <c r="F2567" s="78"/>
      <c r="G2567" s="79"/>
      <c r="H2567" s="79"/>
      <c r="I2567" s="80"/>
      <c r="J2567" s="79"/>
      <c r="K2567" s="77"/>
      <c r="L2567" s="84" t="s">
        <v>9296</v>
      </c>
      <c r="M2567" s="77"/>
      <c r="N2567" s="77"/>
      <c r="O2567" s="77"/>
      <c r="P2567" s="77"/>
      <c r="Q2567" s="78"/>
      <c r="R2567" s="78"/>
      <c r="S2567" s="82"/>
      <c r="T2567" s="78"/>
      <c r="U2567" s="83"/>
    </row>
    <row r="2568" spans="1:21" ht="13.9" customHeight="1">
      <c r="A2568" s="76">
        <v>10410929</v>
      </c>
      <c r="B2568" s="77" t="s">
        <v>3499</v>
      </c>
      <c r="C2568" s="78"/>
      <c r="D2568" s="79"/>
      <c r="E2568" s="78"/>
      <c r="F2568" s="78"/>
      <c r="G2568" s="79"/>
      <c r="H2568" s="79"/>
      <c r="I2568" s="80"/>
      <c r="J2568" s="79"/>
      <c r="K2568" s="77"/>
      <c r="L2568" s="84" t="s">
        <v>315</v>
      </c>
      <c r="M2568" s="77"/>
      <c r="N2568" s="77"/>
      <c r="O2568" s="77"/>
      <c r="P2568" s="77"/>
      <c r="Q2568" s="78"/>
      <c r="R2568" s="78"/>
      <c r="S2568" s="82"/>
      <c r="T2568" s="78"/>
      <c r="U2568" s="83"/>
    </row>
    <row r="2569" spans="1:21" ht="13.9" customHeight="1">
      <c r="A2569" s="76">
        <v>10410945</v>
      </c>
      <c r="B2569" s="77" t="s">
        <v>3500</v>
      </c>
      <c r="C2569" s="78"/>
      <c r="D2569" s="79"/>
      <c r="E2569" s="78"/>
      <c r="F2569" s="78"/>
      <c r="G2569" s="79"/>
      <c r="H2569" s="79"/>
      <c r="I2569" s="80"/>
      <c r="J2569" s="79"/>
      <c r="K2569" s="77"/>
      <c r="L2569" s="81" t="s">
        <v>70</v>
      </c>
      <c r="M2569" s="77"/>
      <c r="N2569" s="77"/>
      <c r="O2569" s="77"/>
      <c r="P2569" s="77"/>
      <c r="Q2569" s="78"/>
      <c r="R2569" s="78"/>
      <c r="S2569" s="82"/>
      <c r="T2569" s="78"/>
      <c r="U2569" s="83"/>
    </row>
    <row r="2570" spans="1:21" ht="13.9" customHeight="1">
      <c r="A2570" s="76">
        <v>10410996</v>
      </c>
      <c r="B2570" s="77" t="s">
        <v>3501</v>
      </c>
      <c r="C2570" s="78"/>
      <c r="D2570" s="79"/>
      <c r="E2570" s="78"/>
      <c r="F2570" s="78"/>
      <c r="G2570" s="79"/>
      <c r="H2570" s="79"/>
      <c r="I2570" s="80"/>
      <c r="J2570" s="79"/>
      <c r="K2570" s="77"/>
      <c r="L2570" s="81" t="s">
        <v>9372</v>
      </c>
      <c r="M2570" s="77"/>
      <c r="N2570" s="77"/>
      <c r="O2570" s="77"/>
      <c r="P2570" s="77"/>
      <c r="Q2570" s="78"/>
      <c r="R2570" s="78"/>
      <c r="S2570" s="82"/>
      <c r="T2570" s="78"/>
      <c r="U2570" s="83"/>
    </row>
    <row r="2571" spans="1:21" ht="13.9" customHeight="1">
      <c r="A2571" s="76">
        <v>10411003</v>
      </c>
      <c r="B2571" s="85" t="s">
        <v>3502</v>
      </c>
      <c r="C2571" s="78"/>
      <c r="D2571" s="79"/>
      <c r="E2571" s="78"/>
      <c r="F2571" s="78"/>
      <c r="G2571" s="78"/>
      <c r="H2571" s="79"/>
      <c r="I2571" s="79"/>
      <c r="J2571" s="78"/>
      <c r="K2571" s="77"/>
      <c r="L2571" s="84" t="s">
        <v>274</v>
      </c>
      <c r="M2571" s="77"/>
      <c r="N2571" s="77"/>
      <c r="O2571" s="87"/>
      <c r="P2571" s="78"/>
      <c r="Q2571" s="78"/>
      <c r="R2571" s="78"/>
      <c r="S2571" s="82"/>
      <c r="T2571" s="78"/>
      <c r="U2571" s="83"/>
    </row>
    <row r="2572" spans="1:21" ht="13.9" customHeight="1">
      <c r="A2572" s="76">
        <v>10411038</v>
      </c>
      <c r="B2572" s="77" t="s">
        <v>3503</v>
      </c>
      <c r="C2572" s="78"/>
      <c r="D2572" s="79"/>
      <c r="E2572" s="78"/>
      <c r="F2572" s="78"/>
      <c r="G2572" s="79"/>
      <c r="H2572" s="79"/>
      <c r="I2572" s="80"/>
      <c r="J2572" s="79"/>
      <c r="K2572" s="77"/>
      <c r="L2572" s="81" t="s">
        <v>9412</v>
      </c>
      <c r="M2572" s="77"/>
      <c r="N2572" s="77"/>
      <c r="O2572" s="77"/>
      <c r="P2572" s="77"/>
      <c r="Q2572" s="78"/>
      <c r="R2572" s="78"/>
      <c r="S2572" s="82"/>
      <c r="T2572" s="78"/>
      <c r="U2572" s="83"/>
    </row>
    <row r="2573" spans="1:21" ht="13.9" customHeight="1">
      <c r="A2573" s="76">
        <v>10411046</v>
      </c>
      <c r="B2573" s="77" t="s">
        <v>3504</v>
      </c>
      <c r="C2573" s="78"/>
      <c r="D2573" s="79"/>
      <c r="E2573" s="78"/>
      <c r="F2573" s="78"/>
      <c r="G2573" s="79"/>
      <c r="H2573" s="79"/>
      <c r="I2573" s="80"/>
      <c r="J2573" s="79"/>
      <c r="K2573" s="77"/>
      <c r="L2573" s="81" t="s">
        <v>9412</v>
      </c>
      <c r="M2573" s="77"/>
      <c r="N2573" s="77"/>
      <c r="O2573" s="77"/>
      <c r="P2573" s="77"/>
      <c r="Q2573" s="78"/>
      <c r="R2573" s="78"/>
      <c r="S2573" s="82"/>
      <c r="T2573" s="78"/>
      <c r="U2573" s="83"/>
    </row>
    <row r="2574" spans="1:21" ht="13.9" customHeight="1">
      <c r="A2574" s="76">
        <v>10411054</v>
      </c>
      <c r="B2574" s="77" t="s">
        <v>3505</v>
      </c>
      <c r="C2574" s="78"/>
      <c r="D2574" s="79"/>
      <c r="E2574" s="78"/>
      <c r="F2574" s="78"/>
      <c r="G2574" s="79"/>
      <c r="H2574" s="79"/>
      <c r="I2574" s="80"/>
      <c r="J2574" s="79"/>
      <c r="K2574" s="77"/>
      <c r="L2574" s="81" t="s">
        <v>9412</v>
      </c>
      <c r="M2574" s="77"/>
      <c r="N2574" s="77"/>
      <c r="O2574" s="77"/>
      <c r="P2574" s="77"/>
      <c r="Q2574" s="78"/>
      <c r="R2574" s="78"/>
      <c r="S2574" s="82"/>
      <c r="T2574" s="78"/>
      <c r="U2574" s="83"/>
    </row>
    <row r="2575" spans="1:21" ht="13.9" customHeight="1">
      <c r="A2575" s="76">
        <v>10411089</v>
      </c>
      <c r="B2575" s="77" t="s">
        <v>3506</v>
      </c>
      <c r="C2575" s="78"/>
      <c r="D2575" s="79"/>
      <c r="E2575" s="78"/>
      <c r="F2575" s="78"/>
      <c r="G2575" s="79"/>
      <c r="H2575" s="79"/>
      <c r="I2575" s="80"/>
      <c r="J2575" s="79"/>
      <c r="K2575" s="77"/>
      <c r="L2575" s="81" t="s">
        <v>366</v>
      </c>
      <c r="M2575" s="77"/>
      <c r="N2575" s="77"/>
      <c r="O2575" s="77"/>
      <c r="P2575" s="77"/>
      <c r="Q2575" s="78"/>
      <c r="R2575" s="78"/>
      <c r="S2575" s="82"/>
      <c r="T2575" s="78"/>
      <c r="U2575" s="83"/>
    </row>
    <row r="2576" spans="1:21" ht="13.9" customHeight="1">
      <c r="A2576" s="76">
        <v>10411119</v>
      </c>
      <c r="B2576" s="77" t="s">
        <v>3507</v>
      </c>
      <c r="C2576" s="78"/>
      <c r="D2576" s="79"/>
      <c r="E2576" s="78"/>
      <c r="F2576" s="78"/>
      <c r="G2576" s="79"/>
      <c r="H2576" s="79"/>
      <c r="I2576" s="80"/>
      <c r="J2576" s="79"/>
      <c r="K2576" s="77"/>
      <c r="L2576" s="81" t="s">
        <v>9384</v>
      </c>
      <c r="M2576" s="77"/>
      <c r="N2576" s="77"/>
      <c r="O2576" s="77"/>
      <c r="P2576" s="77"/>
      <c r="Q2576" s="78"/>
      <c r="R2576" s="78"/>
      <c r="S2576" s="82"/>
      <c r="T2576" s="78"/>
      <c r="U2576" s="83"/>
    </row>
    <row r="2577" spans="1:21" ht="13.9" customHeight="1">
      <c r="A2577" s="76">
        <v>10411127</v>
      </c>
      <c r="B2577" s="77" t="s">
        <v>3508</v>
      </c>
      <c r="C2577" s="78"/>
      <c r="D2577" s="79"/>
      <c r="E2577" s="78"/>
      <c r="F2577" s="78"/>
      <c r="G2577" s="79"/>
      <c r="H2577" s="79"/>
      <c r="I2577" s="80"/>
      <c r="J2577" s="79"/>
      <c r="K2577" s="77"/>
      <c r="L2577" s="81" t="s">
        <v>9347</v>
      </c>
      <c r="M2577" s="77"/>
      <c r="N2577" s="77"/>
      <c r="O2577" s="77"/>
      <c r="P2577" s="77"/>
      <c r="Q2577" s="78"/>
      <c r="R2577" s="78"/>
      <c r="S2577" s="82"/>
      <c r="T2577" s="78"/>
      <c r="U2577" s="83"/>
    </row>
    <row r="2578" spans="1:21" ht="13.9" customHeight="1">
      <c r="A2578" s="76">
        <v>10411275</v>
      </c>
      <c r="B2578" s="77" t="s">
        <v>3509</v>
      </c>
      <c r="C2578" s="78"/>
      <c r="D2578" s="79"/>
      <c r="E2578" s="78"/>
      <c r="F2578" s="78"/>
      <c r="G2578" s="79"/>
      <c r="H2578" s="79"/>
      <c r="I2578" s="80"/>
      <c r="J2578" s="79"/>
      <c r="K2578" s="77"/>
      <c r="L2578" s="81" t="s">
        <v>315</v>
      </c>
      <c r="M2578" s="77"/>
      <c r="N2578" s="77"/>
      <c r="O2578" s="77"/>
      <c r="P2578" s="77"/>
      <c r="Q2578" s="78"/>
      <c r="R2578" s="78"/>
      <c r="S2578" s="82"/>
      <c r="T2578" s="78"/>
      <c r="U2578" s="83"/>
    </row>
    <row r="2579" spans="1:21" ht="13.9" customHeight="1">
      <c r="A2579" s="76">
        <v>10411305</v>
      </c>
      <c r="B2579" s="77" t="s">
        <v>3510</v>
      </c>
      <c r="C2579" s="78"/>
      <c r="D2579" s="79"/>
      <c r="E2579" s="78"/>
      <c r="F2579" s="78"/>
      <c r="G2579" s="79"/>
      <c r="H2579" s="79"/>
      <c r="I2579" s="80"/>
      <c r="J2579" s="79"/>
      <c r="K2579" s="77"/>
      <c r="L2579" s="81" t="s">
        <v>348</v>
      </c>
      <c r="M2579" s="77"/>
      <c r="N2579" s="77"/>
      <c r="O2579" s="77"/>
      <c r="P2579" s="77"/>
      <c r="Q2579" s="78"/>
      <c r="R2579" s="78"/>
      <c r="S2579" s="82"/>
      <c r="T2579" s="78"/>
      <c r="U2579" s="83"/>
    </row>
    <row r="2580" spans="1:21" ht="13.9" customHeight="1">
      <c r="A2580" s="76">
        <v>10411313</v>
      </c>
      <c r="B2580" s="77" t="s">
        <v>3511</v>
      </c>
      <c r="C2580" s="78"/>
      <c r="D2580" s="79"/>
      <c r="E2580" s="78"/>
      <c r="F2580" s="78"/>
      <c r="G2580" s="79"/>
      <c r="H2580" s="79"/>
      <c r="I2580" s="80"/>
      <c r="J2580" s="79"/>
      <c r="K2580" s="77"/>
      <c r="L2580" s="81" t="s">
        <v>348</v>
      </c>
      <c r="M2580" s="77"/>
      <c r="N2580" s="77"/>
      <c r="O2580" s="77"/>
      <c r="P2580" s="77"/>
      <c r="Q2580" s="78"/>
      <c r="R2580" s="78"/>
      <c r="S2580" s="82"/>
      <c r="T2580" s="78"/>
      <c r="U2580" s="83"/>
    </row>
    <row r="2581" spans="1:21" ht="13.9" customHeight="1">
      <c r="A2581" s="76">
        <v>10411321</v>
      </c>
      <c r="B2581" s="77" t="s">
        <v>3512</v>
      </c>
      <c r="C2581" s="78"/>
      <c r="D2581" s="79"/>
      <c r="E2581" s="78"/>
      <c r="F2581" s="78"/>
      <c r="G2581" s="79"/>
      <c r="H2581" s="79"/>
      <c r="I2581" s="80"/>
      <c r="J2581" s="79"/>
      <c r="K2581" s="77"/>
      <c r="L2581" s="81" t="s">
        <v>341</v>
      </c>
      <c r="M2581" s="77"/>
      <c r="N2581" s="77"/>
      <c r="O2581" s="77"/>
      <c r="P2581" s="77"/>
      <c r="Q2581" s="78"/>
      <c r="R2581" s="78"/>
      <c r="S2581" s="82"/>
      <c r="T2581" s="78"/>
      <c r="U2581" s="83"/>
    </row>
    <row r="2582" spans="1:21" ht="13.9" customHeight="1">
      <c r="A2582" s="76">
        <v>10411356</v>
      </c>
      <c r="B2582" s="85" t="s">
        <v>3513</v>
      </c>
      <c r="C2582" s="78"/>
      <c r="D2582" s="79"/>
      <c r="E2582" s="78"/>
      <c r="F2582" s="78"/>
      <c r="G2582" s="86"/>
      <c r="H2582" s="79"/>
      <c r="I2582" s="79"/>
      <c r="J2582" s="78"/>
      <c r="K2582" s="77"/>
      <c r="L2582" s="84" t="s">
        <v>348</v>
      </c>
      <c r="M2582" s="77"/>
      <c r="N2582" s="77"/>
      <c r="O2582" s="87"/>
      <c r="P2582" s="78"/>
      <c r="Q2582" s="78"/>
      <c r="R2582" s="78"/>
      <c r="S2582" s="82"/>
      <c r="T2582" s="78"/>
      <c r="U2582" s="83"/>
    </row>
    <row r="2583" spans="1:21" ht="13.9" customHeight="1">
      <c r="A2583" s="76">
        <v>10411364</v>
      </c>
      <c r="B2583" s="77" t="s">
        <v>3514</v>
      </c>
      <c r="C2583" s="78"/>
      <c r="D2583" s="79"/>
      <c r="E2583" s="78"/>
      <c r="F2583" s="78"/>
      <c r="G2583" s="79"/>
      <c r="H2583" s="79"/>
      <c r="I2583" s="80"/>
      <c r="J2583" s="79"/>
      <c r="K2583" s="77"/>
      <c r="L2583" s="81" t="s">
        <v>9373</v>
      </c>
      <c r="M2583" s="77"/>
      <c r="N2583" s="77"/>
      <c r="O2583" s="77"/>
      <c r="P2583" s="77"/>
      <c r="Q2583" s="78"/>
      <c r="R2583" s="78"/>
      <c r="S2583" s="82"/>
      <c r="T2583" s="78"/>
      <c r="U2583" s="83"/>
    </row>
    <row r="2584" spans="1:21" ht="13.9" customHeight="1">
      <c r="A2584" s="76">
        <v>10411372</v>
      </c>
      <c r="B2584" s="77" t="s">
        <v>3515</v>
      </c>
      <c r="C2584" s="78"/>
      <c r="D2584" s="79"/>
      <c r="E2584" s="78"/>
      <c r="F2584" s="78"/>
      <c r="G2584" s="79"/>
      <c r="H2584" s="79"/>
      <c r="I2584" s="80"/>
      <c r="J2584" s="79"/>
      <c r="K2584" s="77"/>
      <c r="L2584" s="84" t="s">
        <v>9373</v>
      </c>
      <c r="M2584" s="77"/>
      <c r="N2584" s="77"/>
      <c r="O2584" s="77"/>
      <c r="P2584" s="77"/>
      <c r="Q2584" s="78"/>
      <c r="R2584" s="78"/>
      <c r="S2584" s="82"/>
      <c r="T2584" s="78"/>
      <c r="U2584" s="83"/>
    </row>
    <row r="2585" spans="1:21" ht="13.9" customHeight="1">
      <c r="A2585" s="76">
        <v>10411399</v>
      </c>
      <c r="B2585" s="85" t="s">
        <v>3516</v>
      </c>
      <c r="C2585" s="78"/>
      <c r="D2585" s="79"/>
      <c r="E2585" s="78"/>
      <c r="F2585" s="78"/>
      <c r="G2585" s="86"/>
      <c r="H2585" s="79"/>
      <c r="I2585" s="79"/>
      <c r="J2585" s="78"/>
      <c r="K2585" s="77"/>
      <c r="L2585" s="84" t="s">
        <v>9412</v>
      </c>
      <c r="M2585" s="77"/>
      <c r="N2585" s="77"/>
      <c r="O2585" s="87"/>
      <c r="P2585" s="78"/>
      <c r="Q2585" s="78"/>
      <c r="R2585" s="78"/>
      <c r="S2585" s="82"/>
      <c r="T2585" s="78"/>
      <c r="U2585" s="83"/>
    </row>
    <row r="2586" spans="1:21" ht="13.9" customHeight="1">
      <c r="A2586" s="76">
        <v>10411437</v>
      </c>
      <c r="B2586" s="85" t="s">
        <v>3517</v>
      </c>
      <c r="C2586" s="78"/>
      <c r="D2586" s="79"/>
      <c r="E2586" s="78"/>
      <c r="F2586" s="78"/>
      <c r="G2586" s="78"/>
      <c r="H2586" s="79"/>
      <c r="I2586" s="79"/>
      <c r="J2586" s="78"/>
      <c r="K2586" s="77"/>
      <c r="L2586" s="84" t="s">
        <v>326</v>
      </c>
      <c r="M2586" s="77"/>
      <c r="N2586" s="77"/>
      <c r="O2586" s="87"/>
      <c r="P2586" s="78"/>
      <c r="Q2586" s="78"/>
      <c r="R2586" s="78"/>
      <c r="S2586" s="82"/>
      <c r="T2586" s="78"/>
      <c r="U2586" s="83"/>
    </row>
    <row r="2587" spans="1:21" ht="13.9" customHeight="1">
      <c r="A2587" s="76">
        <v>10411445</v>
      </c>
      <c r="B2587" s="77" t="s">
        <v>3518</v>
      </c>
      <c r="C2587" s="78"/>
      <c r="D2587" s="79"/>
      <c r="E2587" s="78"/>
      <c r="F2587" s="78"/>
      <c r="G2587" s="79"/>
      <c r="H2587" s="79"/>
      <c r="I2587" s="80"/>
      <c r="J2587" s="79"/>
      <c r="K2587" s="77"/>
      <c r="L2587" s="84" t="s">
        <v>9416</v>
      </c>
      <c r="M2587" s="77"/>
      <c r="N2587" s="77"/>
      <c r="O2587" s="77"/>
      <c r="P2587" s="77"/>
      <c r="Q2587" s="78"/>
      <c r="R2587" s="78"/>
      <c r="S2587" s="82"/>
      <c r="T2587" s="78"/>
      <c r="U2587" s="83"/>
    </row>
    <row r="2588" spans="1:21" ht="13.9" customHeight="1">
      <c r="A2588" s="76">
        <v>10411453</v>
      </c>
      <c r="B2588" s="77" t="s">
        <v>3519</v>
      </c>
      <c r="C2588" s="78"/>
      <c r="D2588" s="79"/>
      <c r="E2588" s="78"/>
      <c r="F2588" s="78"/>
      <c r="G2588" s="79"/>
      <c r="H2588" s="79"/>
      <c r="I2588" s="80"/>
      <c r="J2588" s="79"/>
      <c r="K2588" s="77"/>
      <c r="L2588" s="84" t="s">
        <v>362</v>
      </c>
      <c r="M2588" s="77"/>
      <c r="N2588" s="77"/>
      <c r="O2588" s="77"/>
      <c r="P2588" s="77"/>
      <c r="Q2588" s="78"/>
      <c r="R2588" s="78"/>
      <c r="S2588" s="82"/>
      <c r="T2588" s="78"/>
      <c r="U2588" s="83"/>
    </row>
    <row r="2589" spans="1:21" ht="13.9" customHeight="1">
      <c r="A2589" s="76">
        <v>10411488</v>
      </c>
      <c r="B2589" s="77" t="s">
        <v>3520</v>
      </c>
      <c r="C2589" s="78"/>
      <c r="D2589" s="79"/>
      <c r="E2589" s="78"/>
      <c r="F2589" s="78"/>
      <c r="G2589" s="79"/>
      <c r="H2589" s="79"/>
      <c r="I2589" s="80"/>
      <c r="J2589" s="79"/>
      <c r="K2589" s="77"/>
      <c r="L2589" s="84" t="s">
        <v>9412</v>
      </c>
      <c r="M2589" s="77"/>
      <c r="N2589" s="77"/>
      <c r="O2589" s="77"/>
      <c r="P2589" s="77"/>
      <c r="Q2589" s="78"/>
      <c r="R2589" s="78"/>
      <c r="S2589" s="82"/>
      <c r="T2589" s="78"/>
      <c r="U2589" s="83"/>
    </row>
    <row r="2590" spans="1:21" ht="13.9" customHeight="1">
      <c r="A2590" s="76">
        <v>10411496</v>
      </c>
      <c r="B2590" s="77" t="s">
        <v>3521</v>
      </c>
      <c r="C2590" s="78"/>
      <c r="D2590" s="79"/>
      <c r="E2590" s="78"/>
      <c r="F2590" s="78"/>
      <c r="G2590" s="79"/>
      <c r="H2590" s="79"/>
      <c r="I2590" s="80"/>
      <c r="J2590" s="79"/>
      <c r="K2590" s="77"/>
      <c r="L2590" s="81" t="s">
        <v>348</v>
      </c>
      <c r="M2590" s="77"/>
      <c r="N2590" s="77"/>
      <c r="O2590" s="77"/>
      <c r="P2590" s="77"/>
      <c r="Q2590" s="78"/>
      <c r="R2590" s="78"/>
      <c r="S2590" s="82"/>
      <c r="T2590" s="78"/>
      <c r="U2590" s="83"/>
    </row>
    <row r="2591" spans="1:21" ht="13.9" customHeight="1">
      <c r="A2591" s="76">
        <v>10411518</v>
      </c>
      <c r="B2591" s="77" t="s">
        <v>3522</v>
      </c>
      <c r="C2591" s="78"/>
      <c r="D2591" s="79"/>
      <c r="E2591" s="78"/>
      <c r="F2591" s="78"/>
      <c r="G2591" s="79"/>
      <c r="H2591" s="79"/>
      <c r="I2591" s="80"/>
      <c r="J2591" s="79"/>
      <c r="K2591" s="77"/>
      <c r="L2591" s="84" t="s">
        <v>283</v>
      </c>
      <c r="M2591" s="77"/>
      <c r="N2591" s="77"/>
      <c r="O2591" s="77"/>
      <c r="P2591" s="77"/>
      <c r="Q2591" s="78"/>
      <c r="R2591" s="78"/>
      <c r="S2591" s="82"/>
      <c r="T2591" s="78"/>
      <c r="U2591" s="83"/>
    </row>
    <row r="2592" spans="1:21" ht="13.9" customHeight="1">
      <c r="A2592" s="76">
        <v>10411526</v>
      </c>
      <c r="B2592" s="77" t="s">
        <v>3523</v>
      </c>
      <c r="C2592" s="78"/>
      <c r="D2592" s="79"/>
      <c r="E2592" s="78"/>
      <c r="F2592" s="78"/>
      <c r="G2592" s="79"/>
      <c r="H2592" s="79"/>
      <c r="I2592" s="80"/>
      <c r="J2592" s="79"/>
      <c r="K2592" s="77"/>
      <c r="L2592" s="81" t="s">
        <v>350</v>
      </c>
      <c r="M2592" s="77"/>
      <c r="N2592" s="77"/>
      <c r="O2592" s="77"/>
      <c r="P2592" s="77"/>
      <c r="Q2592" s="78"/>
      <c r="R2592" s="78"/>
      <c r="S2592" s="82"/>
      <c r="T2592" s="78"/>
      <c r="U2592" s="83"/>
    </row>
    <row r="2593" spans="1:21" ht="13.9" customHeight="1">
      <c r="A2593" s="76">
        <v>10411534</v>
      </c>
      <c r="B2593" s="77" t="s">
        <v>3524</v>
      </c>
      <c r="C2593" s="78"/>
      <c r="D2593" s="79"/>
      <c r="E2593" s="78"/>
      <c r="F2593" s="78"/>
      <c r="G2593" s="79"/>
      <c r="H2593" s="79"/>
      <c r="I2593" s="80"/>
      <c r="J2593" s="79"/>
      <c r="K2593" s="77"/>
      <c r="L2593" s="84" t="s">
        <v>348</v>
      </c>
      <c r="M2593" s="77"/>
      <c r="N2593" s="77"/>
      <c r="O2593" s="77"/>
      <c r="P2593" s="77"/>
      <c r="Q2593" s="78"/>
      <c r="R2593" s="78"/>
      <c r="S2593" s="82"/>
      <c r="T2593" s="78"/>
      <c r="U2593" s="83"/>
    </row>
    <row r="2594" spans="1:21" ht="13.9" customHeight="1">
      <c r="A2594" s="76">
        <v>10411542</v>
      </c>
      <c r="B2594" s="77" t="s">
        <v>3525</v>
      </c>
      <c r="C2594" s="78"/>
      <c r="D2594" s="79"/>
      <c r="E2594" s="78"/>
      <c r="F2594" s="78"/>
      <c r="G2594" s="79"/>
      <c r="H2594" s="79"/>
      <c r="I2594" s="80"/>
      <c r="J2594" s="79"/>
      <c r="K2594" s="77"/>
      <c r="L2594" s="81" t="s">
        <v>390</v>
      </c>
      <c r="M2594" s="77"/>
      <c r="N2594" s="77"/>
      <c r="O2594" s="77"/>
      <c r="P2594" s="77"/>
      <c r="Q2594" s="78"/>
      <c r="R2594" s="78"/>
      <c r="S2594" s="82"/>
      <c r="T2594" s="78"/>
      <c r="U2594" s="83"/>
    </row>
    <row r="2595" spans="1:21" ht="13.9" customHeight="1">
      <c r="A2595" s="76">
        <v>10411569</v>
      </c>
      <c r="B2595" s="77" t="s">
        <v>3526</v>
      </c>
      <c r="C2595" s="78"/>
      <c r="D2595" s="79"/>
      <c r="E2595" s="78"/>
      <c r="F2595" s="78"/>
      <c r="G2595" s="79"/>
      <c r="H2595" s="79"/>
      <c r="I2595" s="80"/>
      <c r="J2595" s="79"/>
      <c r="K2595" s="77"/>
      <c r="L2595" s="81" t="s">
        <v>311</v>
      </c>
      <c r="M2595" s="77"/>
      <c r="N2595" s="77"/>
      <c r="O2595" s="77"/>
      <c r="P2595" s="77"/>
      <c r="Q2595" s="78"/>
      <c r="R2595" s="78"/>
      <c r="S2595" s="82"/>
      <c r="T2595" s="78"/>
      <c r="U2595" s="83"/>
    </row>
    <row r="2596" spans="1:21" ht="13.9" customHeight="1">
      <c r="A2596" s="76">
        <v>10411577</v>
      </c>
      <c r="B2596" s="77" t="s">
        <v>3527</v>
      </c>
      <c r="C2596" s="78"/>
      <c r="D2596" s="79"/>
      <c r="E2596" s="78"/>
      <c r="F2596" s="78"/>
      <c r="G2596" s="79"/>
      <c r="H2596" s="79"/>
      <c r="I2596" s="80"/>
      <c r="J2596" s="79"/>
      <c r="K2596" s="77"/>
      <c r="L2596" s="84" t="s">
        <v>121</v>
      </c>
      <c r="M2596" s="77"/>
      <c r="N2596" s="77"/>
      <c r="O2596" s="77"/>
      <c r="P2596" s="77"/>
      <c r="Q2596" s="78"/>
      <c r="R2596" s="78"/>
      <c r="S2596" s="82"/>
      <c r="T2596" s="78"/>
      <c r="U2596" s="83"/>
    </row>
    <row r="2597" spans="1:21" ht="13.9" customHeight="1">
      <c r="A2597" s="76">
        <v>10411607</v>
      </c>
      <c r="B2597" s="77" t="s">
        <v>3528</v>
      </c>
      <c r="C2597" s="78"/>
      <c r="D2597" s="79"/>
      <c r="E2597" s="78"/>
      <c r="F2597" s="78"/>
      <c r="G2597" s="79"/>
      <c r="H2597" s="79"/>
      <c r="I2597" s="80"/>
      <c r="J2597" s="79"/>
      <c r="K2597" s="77"/>
      <c r="L2597" s="84" t="s">
        <v>315</v>
      </c>
      <c r="M2597" s="77"/>
      <c r="N2597" s="77"/>
      <c r="O2597" s="77"/>
      <c r="P2597" s="77"/>
      <c r="Q2597" s="78"/>
      <c r="R2597" s="78"/>
      <c r="S2597" s="82"/>
      <c r="T2597" s="78"/>
      <c r="U2597" s="83"/>
    </row>
    <row r="2598" spans="1:21" ht="13.9" customHeight="1">
      <c r="A2598" s="76">
        <v>10411615</v>
      </c>
      <c r="B2598" s="77" t="s">
        <v>3529</v>
      </c>
      <c r="C2598" s="78"/>
      <c r="D2598" s="79"/>
      <c r="E2598" s="78"/>
      <c r="F2598" s="78"/>
      <c r="G2598" s="79"/>
      <c r="H2598" s="79"/>
      <c r="I2598" s="80"/>
      <c r="J2598" s="79"/>
      <c r="K2598" s="77"/>
      <c r="L2598" s="81" t="s">
        <v>362</v>
      </c>
      <c r="M2598" s="77"/>
      <c r="N2598" s="77"/>
      <c r="O2598" s="77"/>
      <c r="P2598" s="77"/>
      <c r="Q2598" s="78"/>
      <c r="R2598" s="78"/>
      <c r="S2598" s="82"/>
      <c r="T2598" s="78"/>
      <c r="U2598" s="83"/>
    </row>
    <row r="2599" spans="1:21" ht="13.9" customHeight="1">
      <c r="A2599" s="76">
        <v>10411666</v>
      </c>
      <c r="B2599" s="77" t="s">
        <v>3530</v>
      </c>
      <c r="C2599" s="78"/>
      <c r="D2599" s="79"/>
      <c r="E2599" s="78"/>
      <c r="F2599" s="78"/>
      <c r="G2599" s="79"/>
      <c r="H2599" s="79"/>
      <c r="I2599" s="80"/>
      <c r="J2599" s="79"/>
      <c r="K2599" s="77"/>
      <c r="L2599" s="81" t="s">
        <v>388</v>
      </c>
      <c r="M2599" s="77"/>
      <c r="N2599" s="77"/>
      <c r="O2599" s="77"/>
      <c r="P2599" s="77"/>
      <c r="Q2599" s="78"/>
      <c r="R2599" s="78"/>
      <c r="S2599" s="82"/>
      <c r="T2599" s="78"/>
      <c r="U2599" s="83"/>
    </row>
    <row r="2600" spans="1:21" ht="13.9" customHeight="1">
      <c r="A2600" s="76">
        <v>10411712</v>
      </c>
      <c r="B2600" s="77" t="s">
        <v>3531</v>
      </c>
      <c r="C2600" s="78"/>
      <c r="D2600" s="79"/>
      <c r="E2600" s="78"/>
      <c r="F2600" s="78"/>
      <c r="G2600" s="79"/>
      <c r="H2600" s="79"/>
      <c r="I2600" s="80"/>
      <c r="J2600" s="79"/>
      <c r="K2600" s="77"/>
      <c r="L2600" s="81" t="s">
        <v>9258</v>
      </c>
      <c r="M2600" s="77"/>
      <c r="N2600" s="77"/>
      <c r="O2600" s="77"/>
      <c r="P2600" s="77"/>
      <c r="Q2600" s="78"/>
      <c r="R2600" s="78"/>
      <c r="S2600" s="82"/>
      <c r="T2600" s="78"/>
      <c r="U2600" s="83"/>
    </row>
    <row r="2601" spans="1:21" ht="13.9" customHeight="1">
      <c r="A2601" s="76">
        <v>10411755</v>
      </c>
      <c r="B2601" s="77" t="s">
        <v>3532</v>
      </c>
      <c r="C2601" s="78"/>
      <c r="D2601" s="79"/>
      <c r="E2601" s="78"/>
      <c r="F2601" s="78"/>
      <c r="G2601" s="79"/>
      <c r="H2601" s="79"/>
      <c r="I2601" s="80"/>
      <c r="J2601" s="79"/>
      <c r="K2601" s="77"/>
      <c r="L2601" s="81" t="s">
        <v>315</v>
      </c>
      <c r="M2601" s="77"/>
      <c r="N2601" s="77"/>
      <c r="O2601" s="77"/>
      <c r="P2601" s="77"/>
      <c r="Q2601" s="78"/>
      <c r="R2601" s="78"/>
      <c r="S2601" s="82"/>
      <c r="T2601" s="78"/>
      <c r="U2601" s="83"/>
    </row>
    <row r="2602" spans="1:21" ht="13.9" customHeight="1">
      <c r="A2602" s="76">
        <v>10411844</v>
      </c>
      <c r="B2602" s="77" t="s">
        <v>3533</v>
      </c>
      <c r="C2602" s="78"/>
      <c r="D2602" s="79"/>
      <c r="E2602" s="78"/>
      <c r="F2602" s="78"/>
      <c r="G2602" s="79"/>
      <c r="H2602" s="79"/>
      <c r="I2602" s="80"/>
      <c r="J2602" s="79"/>
      <c r="K2602" s="77"/>
      <c r="L2602" s="81" t="s">
        <v>9225</v>
      </c>
      <c r="M2602" s="77"/>
      <c r="N2602" s="77"/>
      <c r="O2602" s="77"/>
      <c r="P2602" s="77"/>
      <c r="Q2602" s="78"/>
      <c r="R2602" s="78"/>
      <c r="S2602" s="82"/>
      <c r="T2602" s="78"/>
      <c r="U2602" s="83"/>
    </row>
    <row r="2603" spans="1:21" ht="13.9" customHeight="1">
      <c r="A2603" s="76">
        <v>10411852</v>
      </c>
      <c r="B2603" s="77" t="s">
        <v>3534</v>
      </c>
      <c r="C2603" s="78"/>
      <c r="D2603" s="79"/>
      <c r="E2603" s="78"/>
      <c r="F2603" s="78"/>
      <c r="G2603" s="79"/>
      <c r="H2603" s="79"/>
      <c r="I2603" s="80"/>
      <c r="J2603" s="79"/>
      <c r="K2603" s="77"/>
      <c r="L2603" s="81" t="s">
        <v>45</v>
      </c>
      <c r="M2603" s="77"/>
      <c r="N2603" s="77"/>
      <c r="O2603" s="77"/>
      <c r="P2603" s="77"/>
      <c r="Q2603" s="78"/>
      <c r="R2603" s="78"/>
      <c r="S2603" s="82"/>
      <c r="T2603" s="78"/>
      <c r="U2603" s="83"/>
    </row>
    <row r="2604" spans="1:21" ht="13.9" customHeight="1">
      <c r="A2604" s="76">
        <v>10411887</v>
      </c>
      <c r="B2604" s="77" t="s">
        <v>3535</v>
      </c>
      <c r="C2604" s="78"/>
      <c r="D2604" s="79"/>
      <c r="E2604" s="78"/>
      <c r="F2604" s="78"/>
      <c r="G2604" s="79"/>
      <c r="H2604" s="79"/>
      <c r="I2604" s="80"/>
      <c r="J2604" s="79"/>
      <c r="K2604" s="77"/>
      <c r="L2604" s="81" t="s">
        <v>9347</v>
      </c>
      <c r="M2604" s="77"/>
      <c r="N2604" s="77"/>
      <c r="O2604" s="77"/>
      <c r="P2604" s="77"/>
      <c r="Q2604" s="78"/>
      <c r="R2604" s="78"/>
      <c r="S2604" s="82"/>
      <c r="T2604" s="78"/>
      <c r="U2604" s="83"/>
    </row>
    <row r="2605" spans="1:21" ht="13.9" customHeight="1">
      <c r="A2605" s="76">
        <v>10411895</v>
      </c>
      <c r="B2605" s="77" t="s">
        <v>3536</v>
      </c>
      <c r="C2605" s="78"/>
      <c r="D2605" s="79"/>
      <c r="E2605" s="78"/>
      <c r="F2605" s="78"/>
      <c r="G2605" s="79"/>
      <c r="H2605" s="79"/>
      <c r="I2605" s="80"/>
      <c r="J2605" s="79"/>
      <c r="K2605" s="77"/>
      <c r="L2605" s="81" t="s">
        <v>9347</v>
      </c>
      <c r="M2605" s="77"/>
      <c r="N2605" s="77"/>
      <c r="O2605" s="77"/>
      <c r="P2605" s="77"/>
      <c r="Q2605" s="78"/>
      <c r="R2605" s="78"/>
      <c r="S2605" s="82"/>
      <c r="T2605" s="78"/>
      <c r="U2605" s="83"/>
    </row>
    <row r="2606" spans="1:21" ht="13.9" customHeight="1">
      <c r="A2606" s="76">
        <v>10411909</v>
      </c>
      <c r="B2606" s="77" t="s">
        <v>3537</v>
      </c>
      <c r="C2606" s="78"/>
      <c r="D2606" s="79"/>
      <c r="E2606" s="78"/>
      <c r="F2606" s="78"/>
      <c r="G2606" s="79"/>
      <c r="H2606" s="79"/>
      <c r="I2606" s="80"/>
      <c r="J2606" s="79"/>
      <c r="K2606" s="77"/>
      <c r="L2606" s="81" t="s">
        <v>9412</v>
      </c>
      <c r="M2606" s="77"/>
      <c r="N2606" s="77"/>
      <c r="O2606" s="77"/>
      <c r="P2606" s="77"/>
      <c r="Q2606" s="78"/>
      <c r="R2606" s="78"/>
      <c r="S2606" s="82"/>
      <c r="T2606" s="78"/>
      <c r="U2606" s="83"/>
    </row>
    <row r="2607" spans="1:21" ht="13.9" customHeight="1">
      <c r="A2607" s="76">
        <v>10411917</v>
      </c>
      <c r="B2607" s="77" t="s">
        <v>3538</v>
      </c>
      <c r="C2607" s="78"/>
      <c r="D2607" s="79"/>
      <c r="E2607" s="78"/>
      <c r="F2607" s="78"/>
      <c r="G2607" s="79"/>
      <c r="H2607" s="79"/>
      <c r="I2607" s="80"/>
      <c r="J2607" s="79"/>
      <c r="K2607" s="77"/>
      <c r="L2607" s="81" t="s">
        <v>330</v>
      </c>
      <c r="M2607" s="77"/>
      <c r="N2607" s="77"/>
      <c r="O2607" s="77"/>
      <c r="P2607" s="77"/>
      <c r="Q2607" s="78"/>
      <c r="R2607" s="78"/>
      <c r="S2607" s="82"/>
      <c r="T2607" s="78"/>
      <c r="U2607" s="83"/>
    </row>
    <row r="2608" spans="1:21" ht="13.9" customHeight="1">
      <c r="A2608" s="76">
        <v>10411925</v>
      </c>
      <c r="B2608" s="77" t="s">
        <v>3539</v>
      </c>
      <c r="C2608" s="78"/>
      <c r="D2608" s="79"/>
      <c r="E2608" s="78"/>
      <c r="F2608" s="78"/>
      <c r="G2608" s="79"/>
      <c r="H2608" s="79"/>
      <c r="I2608" s="80"/>
      <c r="J2608" s="79"/>
      <c r="K2608" s="77"/>
      <c r="L2608" s="81" t="s">
        <v>337</v>
      </c>
      <c r="M2608" s="77"/>
      <c r="N2608" s="77"/>
      <c r="O2608" s="77"/>
      <c r="P2608" s="77"/>
      <c r="Q2608" s="78"/>
      <c r="R2608" s="78"/>
      <c r="S2608" s="82"/>
      <c r="T2608" s="78"/>
      <c r="U2608" s="83"/>
    </row>
    <row r="2609" spans="1:21" ht="13.9" customHeight="1">
      <c r="A2609" s="76">
        <v>10411941</v>
      </c>
      <c r="B2609" s="77" t="s">
        <v>3540</v>
      </c>
      <c r="C2609" s="78"/>
      <c r="D2609" s="79"/>
      <c r="E2609" s="78"/>
      <c r="F2609" s="78"/>
      <c r="G2609" s="79"/>
      <c r="H2609" s="79"/>
      <c r="I2609" s="80"/>
      <c r="J2609" s="79"/>
      <c r="K2609" s="77"/>
      <c r="L2609" s="84" t="s">
        <v>270</v>
      </c>
      <c r="M2609" s="77"/>
      <c r="N2609" s="77"/>
      <c r="O2609" s="77"/>
      <c r="P2609" s="77"/>
      <c r="Q2609" s="78"/>
      <c r="R2609" s="78"/>
      <c r="S2609" s="82"/>
      <c r="T2609" s="78"/>
      <c r="U2609" s="83"/>
    </row>
    <row r="2610" spans="1:21" ht="13.9" customHeight="1">
      <c r="A2610" s="76">
        <v>10411976</v>
      </c>
      <c r="B2610" s="77" t="s">
        <v>3541</v>
      </c>
      <c r="C2610" s="78"/>
      <c r="D2610" s="79"/>
      <c r="E2610" s="78"/>
      <c r="F2610" s="78"/>
      <c r="G2610" s="79"/>
      <c r="H2610" s="79"/>
      <c r="I2610" s="80"/>
      <c r="J2610" s="79"/>
      <c r="K2610" s="77"/>
      <c r="L2610" s="84" t="s">
        <v>313</v>
      </c>
      <c r="M2610" s="77"/>
      <c r="N2610" s="77"/>
      <c r="O2610" s="77"/>
      <c r="P2610" s="77"/>
      <c r="Q2610" s="78"/>
      <c r="R2610" s="78"/>
      <c r="S2610" s="82"/>
      <c r="T2610" s="78"/>
      <c r="U2610" s="83"/>
    </row>
    <row r="2611" spans="1:21" ht="13.9" customHeight="1">
      <c r="A2611" s="76">
        <v>10411984</v>
      </c>
      <c r="B2611" s="77" t="s">
        <v>3542</v>
      </c>
      <c r="C2611" s="78"/>
      <c r="D2611" s="79"/>
      <c r="E2611" s="78"/>
      <c r="F2611" s="78"/>
      <c r="G2611" s="79"/>
      <c r="H2611" s="79"/>
      <c r="I2611" s="80"/>
      <c r="J2611" s="79"/>
      <c r="K2611" s="77"/>
      <c r="L2611" s="84" t="s">
        <v>311</v>
      </c>
      <c r="M2611" s="77"/>
      <c r="N2611" s="77"/>
      <c r="O2611" s="77"/>
      <c r="P2611" s="77"/>
      <c r="Q2611" s="78"/>
      <c r="R2611" s="78"/>
      <c r="S2611" s="82"/>
      <c r="T2611" s="78"/>
      <c r="U2611" s="83"/>
    </row>
    <row r="2612" spans="1:21" ht="13.9" customHeight="1">
      <c r="A2612" s="76">
        <v>10411992</v>
      </c>
      <c r="B2612" s="77" t="s">
        <v>3543</v>
      </c>
      <c r="C2612" s="78"/>
      <c r="D2612" s="79"/>
      <c r="E2612" s="78"/>
      <c r="F2612" s="78"/>
      <c r="G2612" s="79"/>
      <c r="H2612" s="79"/>
      <c r="I2612" s="80"/>
      <c r="J2612" s="79"/>
      <c r="K2612" s="77"/>
      <c r="L2612" s="84" t="s">
        <v>9413</v>
      </c>
      <c r="M2612" s="77"/>
      <c r="N2612" s="77"/>
      <c r="O2612" s="77"/>
      <c r="P2612" s="77"/>
      <c r="Q2612" s="78"/>
      <c r="R2612" s="78"/>
      <c r="S2612" s="82"/>
      <c r="T2612" s="78"/>
      <c r="U2612" s="83"/>
    </row>
    <row r="2613" spans="1:21" ht="13.9" customHeight="1">
      <c r="A2613" s="76">
        <v>10412018</v>
      </c>
      <c r="B2613" s="77" t="s">
        <v>3544</v>
      </c>
      <c r="C2613" s="78"/>
      <c r="D2613" s="79"/>
      <c r="E2613" s="78"/>
      <c r="F2613" s="78"/>
      <c r="G2613" s="79"/>
      <c r="H2613" s="79"/>
      <c r="I2613" s="80"/>
      <c r="J2613" s="79"/>
      <c r="K2613" s="77"/>
      <c r="L2613" s="84" t="s">
        <v>287</v>
      </c>
      <c r="M2613" s="77"/>
      <c r="N2613" s="77"/>
      <c r="O2613" s="77"/>
      <c r="P2613" s="77"/>
      <c r="Q2613" s="78"/>
      <c r="R2613" s="78"/>
      <c r="S2613" s="82"/>
      <c r="T2613" s="78"/>
      <c r="U2613" s="83"/>
    </row>
    <row r="2614" spans="1:21" ht="13.9" customHeight="1">
      <c r="A2614" s="76">
        <v>10412026</v>
      </c>
      <c r="B2614" s="77" t="s">
        <v>3545</v>
      </c>
      <c r="C2614" s="78"/>
      <c r="D2614" s="79"/>
      <c r="E2614" s="78"/>
      <c r="F2614" s="78"/>
      <c r="G2614" s="79"/>
      <c r="H2614" s="79"/>
      <c r="I2614" s="80"/>
      <c r="J2614" s="79"/>
      <c r="K2614" s="77"/>
      <c r="L2614" s="81" t="s">
        <v>9347</v>
      </c>
      <c r="M2614" s="77"/>
      <c r="N2614" s="77"/>
      <c r="O2614" s="77"/>
      <c r="P2614" s="77"/>
      <c r="Q2614" s="78"/>
      <c r="R2614" s="78"/>
      <c r="S2614" s="82"/>
      <c r="T2614" s="78"/>
      <c r="U2614" s="83"/>
    </row>
    <row r="2615" spans="1:21" ht="13.9" customHeight="1">
      <c r="A2615" s="76">
        <v>10412034</v>
      </c>
      <c r="B2615" s="77" t="s">
        <v>3546</v>
      </c>
      <c r="C2615" s="78"/>
      <c r="D2615" s="79"/>
      <c r="E2615" s="78"/>
      <c r="F2615" s="78"/>
      <c r="G2615" s="79"/>
      <c r="H2615" s="79"/>
      <c r="I2615" s="80"/>
      <c r="J2615" s="79"/>
      <c r="K2615" s="77"/>
      <c r="L2615" s="81" t="s">
        <v>388</v>
      </c>
      <c r="M2615" s="77"/>
      <c r="N2615" s="77"/>
      <c r="O2615" s="77"/>
      <c r="P2615" s="77"/>
      <c r="Q2615" s="78"/>
      <c r="R2615" s="78"/>
      <c r="S2615" s="82"/>
      <c r="T2615" s="78"/>
      <c r="U2615" s="83"/>
    </row>
    <row r="2616" spans="1:21" ht="13.9" customHeight="1">
      <c r="A2616" s="76">
        <v>10412042</v>
      </c>
      <c r="B2616" s="77" t="s">
        <v>3547</v>
      </c>
      <c r="C2616" s="78"/>
      <c r="D2616" s="79"/>
      <c r="E2616" s="78"/>
      <c r="F2616" s="78"/>
      <c r="G2616" s="79"/>
      <c r="H2616" s="79"/>
      <c r="I2616" s="80"/>
      <c r="J2616" s="79"/>
      <c r="K2616" s="77"/>
      <c r="L2616" s="81" t="s">
        <v>285</v>
      </c>
      <c r="M2616" s="77"/>
      <c r="N2616" s="77"/>
      <c r="O2616" s="77"/>
      <c r="P2616" s="77"/>
      <c r="Q2616" s="78"/>
      <c r="R2616" s="78"/>
      <c r="S2616" s="82"/>
      <c r="T2616" s="78"/>
      <c r="U2616" s="83"/>
    </row>
    <row r="2617" spans="1:21" ht="13.9" customHeight="1">
      <c r="A2617" s="76">
        <v>10412069</v>
      </c>
      <c r="B2617" s="77" t="s">
        <v>3548</v>
      </c>
      <c r="C2617" s="78"/>
      <c r="D2617" s="79"/>
      <c r="E2617" s="78"/>
      <c r="F2617" s="78"/>
      <c r="G2617" s="79"/>
      <c r="H2617" s="79"/>
      <c r="I2617" s="80"/>
      <c r="J2617" s="79"/>
      <c r="K2617" s="77"/>
      <c r="L2617" s="81" t="s">
        <v>319</v>
      </c>
      <c r="M2617" s="77"/>
      <c r="N2617" s="77"/>
      <c r="O2617" s="77"/>
      <c r="P2617" s="77"/>
      <c r="Q2617" s="78"/>
      <c r="R2617" s="78"/>
      <c r="S2617" s="82"/>
      <c r="T2617" s="78"/>
      <c r="U2617" s="83"/>
    </row>
    <row r="2618" spans="1:21" ht="13.9" customHeight="1">
      <c r="A2618" s="76">
        <v>10412077</v>
      </c>
      <c r="B2618" s="77" t="s">
        <v>3549</v>
      </c>
      <c r="C2618" s="78"/>
      <c r="D2618" s="79"/>
      <c r="E2618" s="78"/>
      <c r="F2618" s="78"/>
      <c r="G2618" s="79"/>
      <c r="H2618" s="79"/>
      <c r="I2618" s="80"/>
      <c r="J2618" s="79"/>
      <c r="K2618" s="77"/>
      <c r="L2618" s="84" t="s">
        <v>272</v>
      </c>
      <c r="M2618" s="77"/>
      <c r="N2618" s="77"/>
      <c r="O2618" s="77"/>
      <c r="P2618" s="77"/>
      <c r="Q2618" s="78"/>
      <c r="R2618" s="78"/>
      <c r="S2618" s="82"/>
      <c r="T2618" s="78"/>
      <c r="U2618" s="83"/>
    </row>
    <row r="2619" spans="1:21" ht="13.9" customHeight="1">
      <c r="A2619" s="76">
        <v>10412085</v>
      </c>
      <c r="B2619" s="77" t="s">
        <v>3550</v>
      </c>
      <c r="C2619" s="78"/>
      <c r="D2619" s="79"/>
      <c r="E2619" s="78"/>
      <c r="F2619" s="78"/>
      <c r="G2619" s="79"/>
      <c r="H2619" s="79"/>
      <c r="I2619" s="80"/>
      <c r="J2619" s="79"/>
      <c r="K2619" s="77"/>
      <c r="L2619" s="81" t="s">
        <v>311</v>
      </c>
      <c r="M2619" s="77"/>
      <c r="N2619" s="77"/>
      <c r="O2619" s="77"/>
      <c r="P2619" s="77"/>
      <c r="Q2619" s="78"/>
      <c r="R2619" s="78"/>
      <c r="S2619" s="82"/>
      <c r="T2619" s="78"/>
      <c r="U2619" s="83"/>
    </row>
    <row r="2620" spans="1:21" ht="13.9" customHeight="1">
      <c r="A2620" s="76">
        <v>10412093</v>
      </c>
      <c r="B2620" s="77" t="s">
        <v>3551</v>
      </c>
      <c r="C2620" s="78"/>
      <c r="D2620" s="79"/>
      <c r="E2620" s="78"/>
      <c r="F2620" s="78"/>
      <c r="G2620" s="79"/>
      <c r="H2620" s="79"/>
      <c r="I2620" s="80"/>
      <c r="J2620" s="79"/>
      <c r="K2620" s="77"/>
      <c r="L2620" s="84" t="s">
        <v>270</v>
      </c>
      <c r="M2620" s="77"/>
      <c r="N2620" s="77"/>
      <c r="O2620" s="77"/>
      <c r="P2620" s="77"/>
      <c r="Q2620" s="78"/>
      <c r="R2620" s="78"/>
      <c r="S2620" s="82"/>
      <c r="T2620" s="78"/>
      <c r="U2620" s="83"/>
    </row>
    <row r="2621" spans="1:21" ht="13.9" customHeight="1">
      <c r="A2621" s="76">
        <v>10412263</v>
      </c>
      <c r="B2621" s="77" t="s">
        <v>3552</v>
      </c>
      <c r="C2621" s="78"/>
      <c r="D2621" s="79"/>
      <c r="E2621" s="78"/>
      <c r="F2621" s="78"/>
      <c r="G2621" s="79"/>
      <c r="H2621" s="79"/>
      <c r="I2621" s="80"/>
      <c r="J2621" s="79"/>
      <c r="K2621" s="77"/>
      <c r="L2621" s="84" t="s">
        <v>9347</v>
      </c>
      <c r="M2621" s="77"/>
      <c r="N2621" s="77"/>
      <c r="O2621" s="77"/>
      <c r="P2621" s="77"/>
      <c r="Q2621" s="78"/>
      <c r="R2621" s="78"/>
      <c r="S2621" s="82"/>
      <c r="T2621" s="78"/>
      <c r="U2621" s="83"/>
    </row>
    <row r="2622" spans="1:21" ht="13.9" customHeight="1">
      <c r="A2622" s="76">
        <v>10412352</v>
      </c>
      <c r="B2622" s="77" t="s">
        <v>3553</v>
      </c>
      <c r="C2622" s="78"/>
      <c r="D2622" s="79"/>
      <c r="E2622" s="78"/>
      <c r="F2622" s="78"/>
      <c r="G2622" s="79"/>
      <c r="H2622" s="79"/>
      <c r="I2622" s="80"/>
      <c r="J2622" s="79"/>
      <c r="K2622" s="77"/>
      <c r="L2622" s="81" t="s">
        <v>9347</v>
      </c>
      <c r="M2622" s="77"/>
      <c r="N2622" s="77"/>
      <c r="O2622" s="77"/>
      <c r="P2622" s="77"/>
      <c r="Q2622" s="78"/>
      <c r="R2622" s="78"/>
      <c r="S2622" s="82"/>
      <c r="T2622" s="78"/>
      <c r="U2622" s="83"/>
    </row>
    <row r="2623" spans="1:21" ht="13.9" customHeight="1">
      <c r="A2623" s="76">
        <v>10412379</v>
      </c>
      <c r="B2623" s="77" t="s">
        <v>3554</v>
      </c>
      <c r="C2623" s="78"/>
      <c r="D2623" s="79"/>
      <c r="E2623" s="78"/>
      <c r="F2623" s="78"/>
      <c r="G2623" s="79"/>
      <c r="H2623" s="79"/>
      <c r="I2623" s="80"/>
      <c r="J2623" s="79"/>
      <c r="K2623" s="77"/>
      <c r="L2623" s="81" t="s">
        <v>398</v>
      </c>
      <c r="M2623" s="77"/>
      <c r="N2623" s="77"/>
      <c r="O2623" s="77"/>
      <c r="P2623" s="77"/>
      <c r="Q2623" s="78"/>
      <c r="R2623" s="78"/>
      <c r="S2623" s="82"/>
      <c r="T2623" s="78"/>
      <c r="U2623" s="83"/>
    </row>
    <row r="2624" spans="1:21" ht="13.9" customHeight="1">
      <c r="A2624" s="76">
        <v>10412395</v>
      </c>
      <c r="B2624" s="77" t="s">
        <v>3555</v>
      </c>
      <c r="C2624" s="78"/>
      <c r="D2624" s="79"/>
      <c r="E2624" s="78"/>
      <c r="F2624" s="78"/>
      <c r="G2624" s="79"/>
      <c r="H2624" s="79"/>
      <c r="I2624" s="80"/>
      <c r="J2624" s="79"/>
      <c r="K2624" s="77"/>
      <c r="L2624" s="84" t="s">
        <v>362</v>
      </c>
      <c r="M2624" s="77"/>
      <c r="N2624" s="77"/>
      <c r="O2624" s="77"/>
      <c r="P2624" s="77"/>
      <c r="Q2624" s="78"/>
      <c r="R2624" s="78"/>
      <c r="S2624" s="82"/>
      <c r="T2624" s="78"/>
      <c r="U2624" s="83"/>
    </row>
    <row r="2625" spans="1:21" ht="13.9" customHeight="1">
      <c r="A2625" s="76">
        <v>10412409</v>
      </c>
      <c r="B2625" s="77" t="s">
        <v>3556</v>
      </c>
      <c r="C2625" s="78"/>
      <c r="D2625" s="79"/>
      <c r="E2625" s="78"/>
      <c r="F2625" s="78"/>
      <c r="G2625" s="79"/>
      <c r="H2625" s="79"/>
      <c r="I2625" s="80"/>
      <c r="J2625" s="79"/>
      <c r="K2625" s="77"/>
      <c r="L2625" s="84" t="s">
        <v>315</v>
      </c>
      <c r="M2625" s="77"/>
      <c r="N2625" s="77"/>
      <c r="O2625" s="77"/>
      <c r="P2625" s="77"/>
      <c r="Q2625" s="78"/>
      <c r="R2625" s="78"/>
      <c r="S2625" s="82"/>
      <c r="T2625" s="78"/>
      <c r="U2625" s="83"/>
    </row>
    <row r="2626" spans="1:21" ht="13.9" customHeight="1">
      <c r="A2626" s="76">
        <v>10412417</v>
      </c>
      <c r="B2626" s="77" t="s">
        <v>3557</v>
      </c>
      <c r="C2626" s="78"/>
      <c r="D2626" s="79"/>
      <c r="E2626" s="78"/>
      <c r="F2626" s="78"/>
      <c r="G2626" s="79"/>
      <c r="H2626" s="79"/>
      <c r="I2626" s="80"/>
      <c r="J2626" s="79"/>
      <c r="K2626" s="77"/>
      <c r="L2626" s="81" t="s">
        <v>270</v>
      </c>
      <c r="M2626" s="77"/>
      <c r="N2626" s="77"/>
      <c r="O2626" s="77"/>
      <c r="P2626" s="77"/>
      <c r="Q2626" s="78"/>
      <c r="R2626" s="78"/>
      <c r="S2626" s="82"/>
      <c r="T2626" s="78"/>
      <c r="U2626" s="83"/>
    </row>
    <row r="2627" spans="1:21" ht="13.9" customHeight="1">
      <c r="A2627" s="76">
        <v>10412425</v>
      </c>
      <c r="B2627" s="77" t="s">
        <v>3558</v>
      </c>
      <c r="C2627" s="78"/>
      <c r="D2627" s="79"/>
      <c r="E2627" s="78"/>
      <c r="F2627" s="78"/>
      <c r="G2627" s="79"/>
      <c r="H2627" s="79"/>
      <c r="I2627" s="80"/>
      <c r="J2627" s="79"/>
      <c r="K2627" s="77"/>
      <c r="L2627" s="84" t="s">
        <v>285</v>
      </c>
      <c r="M2627" s="77"/>
      <c r="N2627" s="77"/>
      <c r="O2627" s="77"/>
      <c r="P2627" s="77"/>
      <c r="Q2627" s="78"/>
      <c r="R2627" s="78"/>
      <c r="S2627" s="82"/>
      <c r="T2627" s="78"/>
      <c r="U2627" s="83"/>
    </row>
    <row r="2628" spans="1:21" ht="13.9" customHeight="1">
      <c r="A2628" s="76">
        <v>10412433</v>
      </c>
      <c r="B2628" s="77" t="s">
        <v>3559</v>
      </c>
      <c r="C2628" s="78"/>
      <c r="D2628" s="79"/>
      <c r="E2628" s="78"/>
      <c r="F2628" s="78"/>
      <c r="G2628" s="79"/>
      <c r="H2628" s="79"/>
      <c r="I2628" s="80"/>
      <c r="J2628" s="79"/>
      <c r="K2628" s="77"/>
      <c r="L2628" s="84" t="s">
        <v>315</v>
      </c>
      <c r="M2628" s="77"/>
      <c r="N2628" s="77"/>
      <c r="O2628" s="77"/>
      <c r="P2628" s="77"/>
      <c r="Q2628" s="78"/>
      <c r="R2628" s="78"/>
      <c r="S2628" s="82"/>
      <c r="T2628" s="78"/>
      <c r="U2628" s="83"/>
    </row>
    <row r="2629" spans="1:21" ht="13.9" customHeight="1">
      <c r="A2629" s="76">
        <v>10412441</v>
      </c>
      <c r="B2629" s="77" t="s">
        <v>3560</v>
      </c>
      <c r="C2629" s="78"/>
      <c r="D2629" s="79"/>
      <c r="E2629" s="78"/>
      <c r="F2629" s="78"/>
      <c r="G2629" s="79"/>
      <c r="H2629" s="79"/>
      <c r="I2629" s="80"/>
      <c r="J2629" s="79"/>
      <c r="K2629" s="77"/>
      <c r="L2629" s="84" t="s">
        <v>274</v>
      </c>
      <c r="M2629" s="77"/>
      <c r="N2629" s="77"/>
      <c r="O2629" s="77"/>
      <c r="P2629" s="77"/>
      <c r="Q2629" s="78"/>
      <c r="R2629" s="78"/>
      <c r="S2629" s="82"/>
      <c r="T2629" s="78"/>
      <c r="U2629" s="83"/>
    </row>
    <row r="2630" spans="1:21" ht="13.9" customHeight="1">
      <c r="A2630" s="76">
        <v>10412476</v>
      </c>
      <c r="B2630" s="77" t="s">
        <v>3561</v>
      </c>
      <c r="C2630" s="78"/>
      <c r="D2630" s="79"/>
      <c r="E2630" s="78"/>
      <c r="F2630" s="78"/>
      <c r="G2630" s="79"/>
      <c r="H2630" s="79"/>
      <c r="I2630" s="80"/>
      <c r="J2630" s="79"/>
      <c r="K2630" s="77"/>
      <c r="L2630" s="84" t="s">
        <v>362</v>
      </c>
      <c r="M2630" s="77"/>
      <c r="N2630" s="77"/>
      <c r="O2630" s="77"/>
      <c r="P2630" s="77"/>
      <c r="Q2630" s="78"/>
      <c r="R2630" s="78"/>
      <c r="S2630" s="82"/>
      <c r="T2630" s="78"/>
      <c r="U2630" s="83"/>
    </row>
    <row r="2631" spans="1:21" ht="13.9" customHeight="1">
      <c r="A2631" s="76">
        <v>10412492</v>
      </c>
      <c r="B2631" s="77" t="s">
        <v>3562</v>
      </c>
      <c r="C2631" s="78"/>
      <c r="D2631" s="79"/>
      <c r="E2631" s="78"/>
      <c r="F2631" s="78"/>
      <c r="G2631" s="79"/>
      <c r="H2631" s="79"/>
      <c r="I2631" s="80"/>
      <c r="J2631" s="79"/>
      <c r="K2631" s="77"/>
      <c r="L2631" s="84" t="s">
        <v>326</v>
      </c>
      <c r="M2631" s="77"/>
      <c r="N2631" s="77"/>
      <c r="O2631" s="77"/>
      <c r="P2631" s="77"/>
      <c r="Q2631" s="78"/>
      <c r="R2631" s="78"/>
      <c r="S2631" s="82"/>
      <c r="T2631" s="78"/>
      <c r="U2631" s="83"/>
    </row>
    <row r="2632" spans="1:21" ht="13.9" customHeight="1">
      <c r="A2632" s="76">
        <v>10412506</v>
      </c>
      <c r="B2632" s="77" t="s">
        <v>3563</v>
      </c>
      <c r="C2632" s="78"/>
      <c r="D2632" s="79"/>
      <c r="E2632" s="78"/>
      <c r="F2632" s="78"/>
      <c r="G2632" s="79"/>
      <c r="H2632" s="79"/>
      <c r="I2632" s="80"/>
      <c r="J2632" s="79"/>
      <c r="K2632" s="77"/>
      <c r="L2632" s="84" t="s">
        <v>407</v>
      </c>
      <c r="M2632" s="77"/>
      <c r="N2632" s="77"/>
      <c r="O2632" s="77"/>
      <c r="P2632" s="77"/>
      <c r="Q2632" s="78"/>
      <c r="R2632" s="78"/>
      <c r="S2632" s="82"/>
      <c r="T2632" s="78"/>
      <c r="U2632" s="83"/>
    </row>
    <row r="2633" spans="1:21" ht="13.9" customHeight="1">
      <c r="A2633" s="76">
        <v>10412514</v>
      </c>
      <c r="B2633" s="77" t="s">
        <v>3564</v>
      </c>
      <c r="C2633" s="78"/>
      <c r="D2633" s="79"/>
      <c r="E2633" s="78"/>
      <c r="F2633" s="78"/>
      <c r="G2633" s="79"/>
      <c r="H2633" s="79"/>
      <c r="I2633" s="80"/>
      <c r="J2633" s="79"/>
      <c r="K2633" s="77"/>
      <c r="L2633" s="84" t="s">
        <v>9417</v>
      </c>
      <c r="M2633" s="77"/>
      <c r="N2633" s="77"/>
      <c r="O2633" s="77"/>
      <c r="P2633" s="77"/>
      <c r="Q2633" s="78"/>
      <c r="R2633" s="78"/>
      <c r="S2633" s="82"/>
      <c r="T2633" s="78"/>
      <c r="U2633" s="83"/>
    </row>
    <row r="2634" spans="1:21" ht="13.9" customHeight="1">
      <c r="A2634" s="76">
        <v>10412522</v>
      </c>
      <c r="B2634" s="77" t="s">
        <v>3565</v>
      </c>
      <c r="C2634" s="78"/>
      <c r="D2634" s="79"/>
      <c r="E2634" s="78"/>
      <c r="F2634" s="78"/>
      <c r="G2634" s="79"/>
      <c r="H2634" s="79"/>
      <c r="I2634" s="80"/>
      <c r="J2634" s="79"/>
      <c r="K2634" s="77"/>
      <c r="L2634" s="81" t="s">
        <v>324</v>
      </c>
      <c r="M2634" s="77"/>
      <c r="N2634" s="77"/>
      <c r="O2634" s="77"/>
      <c r="P2634" s="77"/>
      <c r="Q2634" s="78"/>
      <c r="R2634" s="78"/>
      <c r="S2634" s="82"/>
      <c r="T2634" s="78"/>
      <c r="U2634" s="83"/>
    </row>
    <row r="2635" spans="1:21" ht="13.9" customHeight="1">
      <c r="A2635" s="76">
        <v>10412557</v>
      </c>
      <c r="B2635" s="77" t="s">
        <v>3566</v>
      </c>
      <c r="C2635" s="78"/>
      <c r="D2635" s="79"/>
      <c r="E2635" s="78"/>
      <c r="F2635" s="78"/>
      <c r="G2635" s="79"/>
      <c r="H2635" s="79"/>
      <c r="I2635" s="80"/>
      <c r="J2635" s="79"/>
      <c r="K2635" s="77"/>
      <c r="L2635" s="84" t="s">
        <v>311</v>
      </c>
      <c r="M2635" s="77"/>
      <c r="N2635" s="77"/>
      <c r="O2635" s="77"/>
      <c r="P2635" s="77"/>
      <c r="Q2635" s="78"/>
      <c r="R2635" s="78"/>
      <c r="S2635" s="82"/>
      <c r="T2635" s="78"/>
      <c r="U2635" s="83"/>
    </row>
    <row r="2636" spans="1:21" ht="13.9" customHeight="1">
      <c r="A2636" s="76">
        <v>10412565</v>
      </c>
      <c r="B2636" s="77" t="s">
        <v>3567</v>
      </c>
      <c r="C2636" s="78"/>
      <c r="D2636" s="79"/>
      <c r="E2636" s="78"/>
      <c r="F2636" s="78"/>
      <c r="G2636" s="79"/>
      <c r="H2636" s="79"/>
      <c r="I2636" s="80"/>
      <c r="J2636" s="79"/>
      <c r="K2636" s="77"/>
      <c r="L2636" s="81" t="s">
        <v>309</v>
      </c>
      <c r="M2636" s="77"/>
      <c r="N2636" s="77"/>
      <c r="O2636" s="77"/>
      <c r="P2636" s="77"/>
      <c r="Q2636" s="78"/>
      <c r="R2636" s="78"/>
      <c r="S2636" s="82"/>
      <c r="T2636" s="78"/>
      <c r="U2636" s="83"/>
    </row>
    <row r="2637" spans="1:21" ht="13.9" customHeight="1">
      <c r="A2637" s="76">
        <v>10412573</v>
      </c>
      <c r="B2637" s="77" t="s">
        <v>3568</v>
      </c>
      <c r="C2637" s="78"/>
      <c r="D2637" s="79"/>
      <c r="E2637" s="78"/>
      <c r="F2637" s="78"/>
      <c r="G2637" s="79"/>
      <c r="H2637" s="79"/>
      <c r="I2637" s="80"/>
      <c r="J2637" s="79"/>
      <c r="K2637" s="77"/>
      <c r="L2637" s="84" t="s">
        <v>390</v>
      </c>
      <c r="M2637" s="77"/>
      <c r="N2637" s="77"/>
      <c r="O2637" s="77"/>
      <c r="P2637" s="77"/>
      <c r="Q2637" s="78"/>
      <c r="R2637" s="78"/>
      <c r="S2637" s="82"/>
      <c r="T2637" s="78"/>
      <c r="U2637" s="83"/>
    </row>
    <row r="2638" spans="1:21" ht="13.9" customHeight="1">
      <c r="A2638" s="76">
        <v>10412581</v>
      </c>
      <c r="B2638" s="77" t="s">
        <v>3569</v>
      </c>
      <c r="C2638" s="78"/>
      <c r="D2638" s="79"/>
      <c r="E2638" s="78"/>
      <c r="F2638" s="78"/>
      <c r="G2638" s="79"/>
      <c r="H2638" s="79"/>
      <c r="I2638" s="80"/>
      <c r="J2638" s="79"/>
      <c r="K2638" s="77"/>
      <c r="L2638" s="84" t="s">
        <v>9347</v>
      </c>
      <c r="M2638" s="77"/>
      <c r="N2638" s="77"/>
      <c r="O2638" s="77"/>
      <c r="P2638" s="77"/>
      <c r="Q2638" s="78"/>
      <c r="R2638" s="78"/>
      <c r="S2638" s="82"/>
      <c r="T2638" s="78"/>
      <c r="U2638" s="83"/>
    </row>
    <row r="2639" spans="1:21" ht="13.9" customHeight="1">
      <c r="A2639" s="76">
        <v>10412611</v>
      </c>
      <c r="B2639" s="77" t="s">
        <v>3570</v>
      </c>
      <c r="C2639" s="78"/>
      <c r="D2639" s="79"/>
      <c r="E2639" s="78"/>
      <c r="F2639" s="78"/>
      <c r="G2639" s="79"/>
      <c r="H2639" s="79"/>
      <c r="I2639" s="80"/>
      <c r="J2639" s="79"/>
      <c r="K2639" s="77"/>
      <c r="L2639" s="81" t="s">
        <v>100</v>
      </c>
      <c r="M2639" s="77"/>
      <c r="N2639" s="77"/>
      <c r="O2639" s="77"/>
      <c r="P2639" s="77"/>
      <c r="Q2639" s="78"/>
      <c r="R2639" s="78"/>
      <c r="S2639" s="82"/>
      <c r="T2639" s="78"/>
      <c r="U2639" s="83"/>
    </row>
    <row r="2640" spans="1:21" ht="13.9" customHeight="1">
      <c r="A2640" s="76">
        <v>10412638</v>
      </c>
      <c r="B2640" s="77" t="s">
        <v>3571</v>
      </c>
      <c r="C2640" s="78"/>
      <c r="D2640" s="79"/>
      <c r="E2640" s="78"/>
      <c r="F2640" s="78"/>
      <c r="G2640" s="79"/>
      <c r="H2640" s="79"/>
      <c r="I2640" s="80"/>
      <c r="J2640" s="79"/>
      <c r="K2640" s="77"/>
      <c r="L2640" s="81" t="s">
        <v>326</v>
      </c>
      <c r="M2640" s="77"/>
      <c r="N2640" s="77"/>
      <c r="O2640" s="77"/>
      <c r="P2640" s="77"/>
      <c r="Q2640" s="78"/>
      <c r="R2640" s="78"/>
      <c r="S2640" s="82"/>
      <c r="T2640" s="78"/>
      <c r="U2640" s="83"/>
    </row>
    <row r="2641" spans="1:21" ht="13.9" customHeight="1">
      <c r="A2641" s="76">
        <v>10412646</v>
      </c>
      <c r="B2641" s="77" t="s">
        <v>3572</v>
      </c>
      <c r="C2641" s="78"/>
      <c r="D2641" s="79"/>
      <c r="E2641" s="78"/>
      <c r="F2641" s="78"/>
      <c r="G2641" s="79"/>
      <c r="H2641" s="79"/>
      <c r="I2641" s="80"/>
      <c r="J2641" s="79"/>
      <c r="K2641" s="77"/>
      <c r="L2641" s="84" t="s">
        <v>309</v>
      </c>
      <c r="M2641" s="77"/>
      <c r="N2641" s="77"/>
      <c r="O2641" s="77"/>
      <c r="P2641" s="77"/>
      <c r="Q2641" s="78"/>
      <c r="R2641" s="78"/>
      <c r="S2641" s="82"/>
      <c r="T2641" s="78"/>
      <c r="U2641" s="83"/>
    </row>
    <row r="2642" spans="1:21" ht="13.9" customHeight="1">
      <c r="A2642" s="76">
        <v>10412689</v>
      </c>
      <c r="B2642" s="77" t="s">
        <v>3573</v>
      </c>
      <c r="C2642" s="78"/>
      <c r="D2642" s="79"/>
      <c r="E2642" s="78"/>
      <c r="F2642" s="78"/>
      <c r="G2642" s="79"/>
      <c r="H2642" s="79"/>
      <c r="I2642" s="80"/>
      <c r="J2642" s="79"/>
      <c r="K2642" s="77"/>
      <c r="L2642" s="84" t="s">
        <v>287</v>
      </c>
      <c r="M2642" s="77"/>
      <c r="N2642" s="77"/>
      <c r="O2642" s="77"/>
      <c r="P2642" s="77"/>
      <c r="Q2642" s="78"/>
      <c r="R2642" s="78"/>
      <c r="S2642" s="82"/>
      <c r="T2642" s="78"/>
      <c r="U2642" s="83"/>
    </row>
    <row r="2643" spans="1:21" ht="13.9" customHeight="1">
      <c r="A2643" s="76">
        <v>10412727</v>
      </c>
      <c r="B2643" s="77" t="s">
        <v>3574</v>
      </c>
      <c r="C2643" s="78"/>
      <c r="D2643" s="79"/>
      <c r="E2643" s="78"/>
      <c r="F2643" s="78"/>
      <c r="G2643" s="79"/>
      <c r="H2643" s="79"/>
      <c r="I2643" s="80"/>
      <c r="J2643" s="79"/>
      <c r="K2643" s="77"/>
      <c r="L2643" s="84" t="s">
        <v>9258</v>
      </c>
      <c r="M2643" s="77"/>
      <c r="N2643" s="77"/>
      <c r="O2643" s="77"/>
      <c r="P2643" s="77"/>
      <c r="Q2643" s="78"/>
      <c r="R2643" s="78"/>
      <c r="S2643" s="82"/>
      <c r="T2643" s="78"/>
      <c r="U2643" s="83"/>
    </row>
    <row r="2644" spans="1:21" ht="13.9" customHeight="1">
      <c r="A2644" s="76">
        <v>10412743</v>
      </c>
      <c r="B2644" s="77" t="s">
        <v>3575</v>
      </c>
      <c r="C2644" s="78"/>
      <c r="D2644" s="79"/>
      <c r="E2644" s="78"/>
      <c r="F2644" s="78"/>
      <c r="G2644" s="79"/>
      <c r="H2644" s="79"/>
      <c r="I2644" s="80"/>
      <c r="J2644" s="79"/>
      <c r="K2644" s="77"/>
      <c r="L2644" s="84" t="s">
        <v>9371</v>
      </c>
      <c r="M2644" s="77"/>
      <c r="N2644" s="77"/>
      <c r="O2644" s="77"/>
      <c r="P2644" s="77"/>
      <c r="Q2644" s="78"/>
      <c r="R2644" s="78"/>
      <c r="S2644" s="82"/>
      <c r="T2644" s="78"/>
      <c r="U2644" s="83"/>
    </row>
    <row r="2645" spans="1:21" ht="13.9" customHeight="1">
      <c r="A2645" s="76">
        <v>10412751</v>
      </c>
      <c r="B2645" s="77" t="s">
        <v>3576</v>
      </c>
      <c r="C2645" s="78"/>
      <c r="D2645" s="79"/>
      <c r="E2645" s="78"/>
      <c r="F2645" s="78"/>
      <c r="G2645" s="79"/>
      <c r="H2645" s="79"/>
      <c r="I2645" s="80"/>
      <c r="J2645" s="79"/>
      <c r="K2645" s="77"/>
      <c r="L2645" s="81" t="s">
        <v>315</v>
      </c>
      <c r="M2645" s="77"/>
      <c r="N2645" s="77"/>
      <c r="O2645" s="77"/>
      <c r="P2645" s="77"/>
      <c r="Q2645" s="78"/>
      <c r="R2645" s="78"/>
      <c r="S2645" s="82"/>
      <c r="T2645" s="78"/>
      <c r="U2645" s="83"/>
    </row>
    <row r="2646" spans="1:21" ht="13.9" customHeight="1">
      <c r="A2646" s="76">
        <v>10412786</v>
      </c>
      <c r="B2646" s="77" t="s">
        <v>3577</v>
      </c>
      <c r="C2646" s="78"/>
      <c r="D2646" s="79"/>
      <c r="E2646" s="78"/>
      <c r="F2646" s="78"/>
      <c r="G2646" s="79"/>
      <c r="H2646" s="79"/>
      <c r="I2646" s="80"/>
      <c r="J2646" s="79"/>
      <c r="K2646" s="77"/>
      <c r="L2646" s="84" t="s">
        <v>315</v>
      </c>
      <c r="M2646" s="77"/>
      <c r="N2646" s="77"/>
      <c r="O2646" s="77"/>
      <c r="P2646" s="77"/>
      <c r="Q2646" s="78"/>
      <c r="R2646" s="78"/>
      <c r="S2646" s="82"/>
      <c r="T2646" s="78"/>
      <c r="U2646" s="83"/>
    </row>
    <row r="2647" spans="1:21" ht="13.9" customHeight="1">
      <c r="A2647" s="76">
        <v>10412808</v>
      </c>
      <c r="B2647" s="77" t="s">
        <v>3578</v>
      </c>
      <c r="C2647" s="78"/>
      <c r="D2647" s="79"/>
      <c r="E2647" s="78"/>
      <c r="F2647" s="78"/>
      <c r="G2647" s="79"/>
      <c r="H2647" s="79"/>
      <c r="I2647" s="80"/>
      <c r="J2647" s="79"/>
      <c r="K2647" s="77"/>
      <c r="L2647" s="84" t="s">
        <v>400</v>
      </c>
      <c r="M2647" s="77"/>
      <c r="N2647" s="77"/>
      <c r="O2647" s="77"/>
      <c r="P2647" s="77"/>
      <c r="Q2647" s="78"/>
      <c r="R2647" s="78"/>
      <c r="S2647" s="82"/>
      <c r="T2647" s="78"/>
      <c r="U2647" s="83"/>
    </row>
    <row r="2648" spans="1:21" ht="13.9" customHeight="1">
      <c r="A2648" s="76">
        <v>10412859</v>
      </c>
      <c r="B2648" s="77" t="s">
        <v>3579</v>
      </c>
      <c r="C2648" s="78"/>
      <c r="D2648" s="79"/>
      <c r="E2648" s="78"/>
      <c r="F2648" s="78"/>
      <c r="G2648" s="79"/>
      <c r="H2648" s="79"/>
      <c r="I2648" s="80"/>
      <c r="J2648" s="79"/>
      <c r="K2648" s="77"/>
      <c r="L2648" s="84" t="s">
        <v>9347</v>
      </c>
      <c r="M2648" s="77"/>
      <c r="N2648" s="77"/>
      <c r="O2648" s="77"/>
      <c r="P2648" s="77"/>
      <c r="Q2648" s="78"/>
      <c r="R2648" s="78"/>
      <c r="S2648" s="82"/>
      <c r="T2648" s="78"/>
      <c r="U2648" s="83"/>
    </row>
    <row r="2649" spans="1:21" ht="13.9" customHeight="1">
      <c r="A2649" s="76">
        <v>10412867</v>
      </c>
      <c r="B2649" s="77" t="s">
        <v>3580</v>
      </c>
      <c r="C2649" s="78"/>
      <c r="D2649" s="79"/>
      <c r="E2649" s="78"/>
      <c r="F2649" s="78"/>
      <c r="G2649" s="79"/>
      <c r="H2649" s="79"/>
      <c r="I2649" s="80"/>
      <c r="J2649" s="79"/>
      <c r="K2649" s="77"/>
      <c r="L2649" s="81" t="s">
        <v>9403</v>
      </c>
      <c r="M2649" s="77"/>
      <c r="N2649" s="77"/>
      <c r="O2649" s="77"/>
      <c r="P2649" s="77"/>
      <c r="Q2649" s="78"/>
      <c r="R2649" s="78"/>
      <c r="S2649" s="82"/>
      <c r="T2649" s="78"/>
      <c r="U2649" s="83"/>
    </row>
    <row r="2650" spans="1:21" ht="13.9" customHeight="1">
      <c r="A2650" s="76">
        <v>10412875</v>
      </c>
      <c r="B2650" s="77" t="s">
        <v>3581</v>
      </c>
      <c r="C2650" s="78"/>
      <c r="D2650" s="79"/>
      <c r="E2650" s="78"/>
      <c r="F2650" s="78"/>
      <c r="G2650" s="79"/>
      <c r="H2650" s="79"/>
      <c r="I2650" s="80"/>
      <c r="J2650" s="79"/>
      <c r="K2650" s="77"/>
      <c r="L2650" s="84" t="s">
        <v>285</v>
      </c>
      <c r="M2650" s="77"/>
      <c r="N2650" s="77"/>
      <c r="O2650" s="77"/>
      <c r="P2650" s="77"/>
      <c r="Q2650" s="78"/>
      <c r="R2650" s="78"/>
      <c r="S2650" s="82"/>
      <c r="T2650" s="78"/>
      <c r="U2650" s="83"/>
    </row>
    <row r="2651" spans="1:21" ht="13.9" customHeight="1">
      <c r="A2651" s="76">
        <v>10412905</v>
      </c>
      <c r="B2651" s="77" t="s">
        <v>3582</v>
      </c>
      <c r="C2651" s="78"/>
      <c r="D2651" s="79"/>
      <c r="E2651" s="78"/>
      <c r="F2651" s="78"/>
      <c r="G2651" s="79"/>
      <c r="H2651" s="79"/>
      <c r="I2651" s="80"/>
      <c r="J2651" s="79"/>
      <c r="K2651" s="77"/>
      <c r="L2651" s="84" t="s">
        <v>315</v>
      </c>
      <c r="M2651" s="77"/>
      <c r="N2651" s="77"/>
      <c r="O2651" s="77"/>
      <c r="P2651" s="77"/>
      <c r="Q2651" s="78"/>
      <c r="R2651" s="78"/>
      <c r="S2651" s="82"/>
      <c r="T2651" s="78"/>
      <c r="U2651" s="83"/>
    </row>
    <row r="2652" spans="1:21" ht="13.9" customHeight="1">
      <c r="A2652" s="76">
        <v>10412913</v>
      </c>
      <c r="B2652" s="77" t="s">
        <v>3583</v>
      </c>
      <c r="C2652" s="78"/>
      <c r="D2652" s="79"/>
      <c r="E2652" s="78"/>
      <c r="F2652" s="78"/>
      <c r="G2652" s="79"/>
      <c r="H2652" s="79"/>
      <c r="I2652" s="80"/>
      <c r="J2652" s="79"/>
      <c r="K2652" s="77"/>
      <c r="L2652" s="84" t="s">
        <v>366</v>
      </c>
      <c r="M2652" s="77"/>
      <c r="N2652" s="77"/>
      <c r="O2652" s="77"/>
      <c r="P2652" s="77"/>
      <c r="Q2652" s="78"/>
      <c r="R2652" s="78"/>
      <c r="S2652" s="82"/>
      <c r="T2652" s="78"/>
      <c r="U2652" s="83"/>
    </row>
    <row r="2653" spans="1:21" ht="13.9" customHeight="1">
      <c r="A2653" s="76">
        <v>10412948</v>
      </c>
      <c r="B2653" s="77" t="s">
        <v>3584</v>
      </c>
      <c r="C2653" s="78"/>
      <c r="D2653" s="79"/>
      <c r="E2653" s="78"/>
      <c r="F2653" s="78"/>
      <c r="G2653" s="79"/>
      <c r="H2653" s="79"/>
      <c r="I2653" s="80"/>
      <c r="J2653" s="79"/>
      <c r="K2653" s="77"/>
      <c r="L2653" s="84" t="s">
        <v>309</v>
      </c>
      <c r="M2653" s="77"/>
      <c r="N2653" s="77"/>
      <c r="O2653" s="77"/>
      <c r="P2653" s="77"/>
      <c r="Q2653" s="78"/>
      <c r="R2653" s="78"/>
      <c r="S2653" s="82"/>
      <c r="T2653" s="78"/>
      <c r="U2653" s="83"/>
    </row>
    <row r="2654" spans="1:21" ht="13.9" customHeight="1">
      <c r="A2654" s="76">
        <v>10412956</v>
      </c>
      <c r="B2654" s="77" t="s">
        <v>3585</v>
      </c>
      <c r="C2654" s="78"/>
      <c r="D2654" s="79"/>
      <c r="E2654" s="78"/>
      <c r="F2654" s="78"/>
      <c r="G2654" s="79"/>
      <c r="H2654" s="79"/>
      <c r="I2654" s="80"/>
      <c r="J2654" s="79"/>
      <c r="K2654" s="77"/>
      <c r="L2654" s="81" t="s">
        <v>388</v>
      </c>
      <c r="M2654" s="77"/>
      <c r="N2654" s="77"/>
      <c r="O2654" s="77"/>
      <c r="P2654" s="77"/>
      <c r="Q2654" s="78"/>
      <c r="R2654" s="78"/>
      <c r="S2654" s="82"/>
      <c r="T2654" s="78"/>
      <c r="U2654" s="83"/>
    </row>
    <row r="2655" spans="1:21" ht="13.9" customHeight="1">
      <c r="A2655" s="76">
        <v>10412964</v>
      </c>
      <c r="B2655" s="77" t="s">
        <v>3586</v>
      </c>
      <c r="C2655" s="78"/>
      <c r="D2655" s="79"/>
      <c r="E2655" s="78"/>
      <c r="F2655" s="78"/>
      <c r="G2655" s="79"/>
      <c r="H2655" s="79"/>
      <c r="I2655" s="80"/>
      <c r="J2655" s="79"/>
      <c r="K2655" s="77"/>
      <c r="L2655" s="84" t="s">
        <v>9347</v>
      </c>
      <c r="M2655" s="77"/>
      <c r="N2655" s="77"/>
      <c r="O2655" s="77"/>
      <c r="P2655" s="77"/>
      <c r="Q2655" s="78"/>
      <c r="R2655" s="78"/>
      <c r="S2655" s="82"/>
      <c r="T2655" s="78"/>
      <c r="U2655" s="83"/>
    </row>
    <row r="2656" spans="1:21" ht="13.9" customHeight="1">
      <c r="A2656" s="76">
        <v>10412999</v>
      </c>
      <c r="B2656" s="85" t="s">
        <v>3587</v>
      </c>
      <c r="C2656" s="78"/>
      <c r="D2656" s="79"/>
      <c r="E2656" s="78"/>
      <c r="F2656" s="78"/>
      <c r="G2656" s="86"/>
      <c r="H2656" s="79"/>
      <c r="I2656" s="79"/>
      <c r="J2656" s="78"/>
      <c r="K2656" s="77"/>
      <c r="L2656" s="84" t="s">
        <v>9418</v>
      </c>
      <c r="M2656" s="77"/>
      <c r="N2656" s="77"/>
      <c r="O2656" s="87"/>
      <c r="P2656" s="78"/>
      <c r="Q2656" s="78"/>
      <c r="R2656" s="78"/>
      <c r="S2656" s="82"/>
      <c r="T2656" s="78"/>
      <c r="U2656" s="83"/>
    </row>
    <row r="2657" spans="1:21" ht="13.9" customHeight="1">
      <c r="A2657" s="76">
        <v>10413006</v>
      </c>
      <c r="B2657" s="77" t="s">
        <v>3588</v>
      </c>
      <c r="C2657" s="78"/>
      <c r="D2657" s="79"/>
      <c r="E2657" s="78"/>
      <c r="F2657" s="78"/>
      <c r="G2657" s="79"/>
      <c r="H2657" s="79"/>
      <c r="I2657" s="80"/>
      <c r="J2657" s="79"/>
      <c r="K2657" s="77"/>
      <c r="L2657" s="84" t="s">
        <v>398</v>
      </c>
      <c r="M2657" s="77"/>
      <c r="N2657" s="77"/>
      <c r="O2657" s="77"/>
      <c r="P2657" s="77"/>
      <c r="Q2657" s="78"/>
      <c r="R2657" s="78"/>
      <c r="S2657" s="82"/>
      <c r="T2657" s="78"/>
      <c r="U2657" s="83"/>
    </row>
    <row r="2658" spans="1:21" ht="13.9" customHeight="1">
      <c r="A2658" s="76">
        <v>10413014</v>
      </c>
      <c r="B2658" s="77" t="s">
        <v>3589</v>
      </c>
      <c r="C2658" s="78"/>
      <c r="D2658" s="79"/>
      <c r="E2658" s="78"/>
      <c r="F2658" s="78"/>
      <c r="G2658" s="79"/>
      <c r="H2658" s="79"/>
      <c r="I2658" s="80"/>
      <c r="J2658" s="79"/>
      <c r="K2658" s="77"/>
      <c r="L2658" s="84" t="s">
        <v>285</v>
      </c>
      <c r="M2658" s="77"/>
      <c r="N2658" s="77"/>
      <c r="O2658" s="77"/>
      <c r="P2658" s="77"/>
      <c r="Q2658" s="78"/>
      <c r="R2658" s="78"/>
      <c r="S2658" s="82"/>
      <c r="T2658" s="78"/>
      <c r="U2658" s="83"/>
    </row>
    <row r="2659" spans="1:21" ht="13.9" customHeight="1">
      <c r="A2659" s="76">
        <v>10413022</v>
      </c>
      <c r="B2659" s="85" t="s">
        <v>3590</v>
      </c>
      <c r="C2659" s="78"/>
      <c r="D2659" s="79"/>
      <c r="E2659" s="78"/>
      <c r="F2659" s="78"/>
      <c r="G2659" s="86"/>
      <c r="H2659" s="79"/>
      <c r="I2659" s="79"/>
      <c r="J2659" s="78"/>
      <c r="K2659" s="77"/>
      <c r="L2659" s="84" t="s">
        <v>285</v>
      </c>
      <c r="M2659" s="77"/>
      <c r="N2659" s="77"/>
      <c r="O2659" s="87"/>
      <c r="P2659" s="78"/>
      <c r="Q2659" s="78"/>
      <c r="R2659" s="78"/>
      <c r="S2659" s="82"/>
      <c r="T2659" s="78"/>
      <c r="U2659" s="83"/>
    </row>
    <row r="2660" spans="1:21" ht="13.9" customHeight="1">
      <c r="A2660" s="76">
        <v>10413049</v>
      </c>
      <c r="B2660" s="77" t="s">
        <v>3591</v>
      </c>
      <c r="C2660" s="78"/>
      <c r="D2660" s="79"/>
      <c r="E2660" s="78"/>
      <c r="F2660" s="78"/>
      <c r="G2660" s="79"/>
      <c r="H2660" s="79"/>
      <c r="I2660" s="80"/>
      <c r="J2660" s="79"/>
      <c r="K2660" s="77"/>
      <c r="L2660" s="84" t="s">
        <v>9347</v>
      </c>
      <c r="M2660" s="77"/>
      <c r="N2660" s="77"/>
      <c r="O2660" s="77"/>
      <c r="P2660" s="77"/>
      <c r="Q2660" s="78"/>
      <c r="R2660" s="78"/>
      <c r="S2660" s="82"/>
      <c r="T2660" s="78"/>
      <c r="U2660" s="83"/>
    </row>
    <row r="2661" spans="1:21" ht="13.9" customHeight="1">
      <c r="A2661" s="76">
        <v>10413063</v>
      </c>
      <c r="B2661" s="77" t="s">
        <v>3592</v>
      </c>
      <c r="C2661" s="78"/>
      <c r="D2661" s="79"/>
      <c r="E2661" s="78"/>
      <c r="F2661" s="78"/>
      <c r="G2661" s="79"/>
      <c r="H2661" s="79"/>
      <c r="I2661" s="80"/>
      <c r="J2661" s="79"/>
      <c r="K2661" s="77"/>
      <c r="L2661" s="84" t="s">
        <v>287</v>
      </c>
      <c r="M2661" s="77"/>
      <c r="N2661" s="77"/>
      <c r="O2661" s="77"/>
      <c r="P2661" s="77"/>
      <c r="Q2661" s="78"/>
      <c r="R2661" s="78"/>
      <c r="S2661" s="82"/>
      <c r="T2661" s="78"/>
      <c r="U2661" s="83"/>
    </row>
    <row r="2662" spans="1:21" ht="13.9" customHeight="1">
      <c r="A2662" s="76">
        <v>10413081</v>
      </c>
      <c r="B2662" s="77" t="s">
        <v>3593</v>
      </c>
      <c r="C2662" s="78"/>
      <c r="D2662" s="79"/>
      <c r="E2662" s="78"/>
      <c r="F2662" s="78"/>
      <c r="G2662" s="79"/>
      <c r="H2662" s="79"/>
      <c r="I2662" s="80"/>
      <c r="J2662" s="79"/>
      <c r="K2662" s="77"/>
      <c r="L2662" s="84" t="s">
        <v>44</v>
      </c>
      <c r="M2662" s="77"/>
      <c r="N2662" s="77"/>
      <c r="O2662" s="77"/>
      <c r="P2662" s="77"/>
      <c r="Q2662" s="78"/>
      <c r="R2662" s="78"/>
      <c r="S2662" s="82"/>
      <c r="T2662" s="78"/>
      <c r="U2662" s="83"/>
    </row>
    <row r="2663" spans="1:21" ht="13.9" customHeight="1">
      <c r="A2663" s="76">
        <v>10413138</v>
      </c>
      <c r="B2663" s="77" t="s">
        <v>3594</v>
      </c>
      <c r="C2663" s="78"/>
      <c r="D2663" s="79"/>
      <c r="E2663" s="78"/>
      <c r="F2663" s="78"/>
      <c r="G2663" s="79"/>
      <c r="H2663" s="79"/>
      <c r="I2663" s="80"/>
      <c r="J2663" s="79"/>
      <c r="K2663" s="77"/>
      <c r="L2663" s="81" t="s">
        <v>9347</v>
      </c>
      <c r="M2663" s="77"/>
      <c r="N2663" s="77"/>
      <c r="O2663" s="77"/>
      <c r="P2663" s="77"/>
      <c r="Q2663" s="78"/>
      <c r="R2663" s="78"/>
      <c r="S2663" s="82"/>
      <c r="T2663" s="78"/>
      <c r="U2663" s="83"/>
    </row>
    <row r="2664" spans="1:21" ht="13.9" customHeight="1">
      <c r="A2664" s="76">
        <v>10413227</v>
      </c>
      <c r="B2664" s="77" t="s">
        <v>3595</v>
      </c>
      <c r="C2664" s="78"/>
      <c r="D2664" s="79"/>
      <c r="E2664" s="78"/>
      <c r="F2664" s="78"/>
      <c r="G2664" s="79"/>
      <c r="H2664" s="79"/>
      <c r="I2664" s="80"/>
      <c r="J2664" s="79"/>
      <c r="K2664" s="77"/>
      <c r="L2664" s="81" t="s">
        <v>9419</v>
      </c>
      <c r="M2664" s="77"/>
      <c r="N2664" s="77"/>
      <c r="O2664" s="77"/>
      <c r="P2664" s="77"/>
      <c r="Q2664" s="78"/>
      <c r="R2664" s="78"/>
      <c r="S2664" s="82"/>
      <c r="T2664" s="78"/>
      <c r="U2664" s="83"/>
    </row>
    <row r="2665" spans="1:21" ht="13.9" customHeight="1">
      <c r="A2665" s="76">
        <v>10413243</v>
      </c>
      <c r="B2665" s="77" t="s">
        <v>3596</v>
      </c>
      <c r="C2665" s="78"/>
      <c r="D2665" s="79"/>
      <c r="E2665" s="78"/>
      <c r="F2665" s="78"/>
      <c r="G2665" s="79"/>
      <c r="H2665" s="79"/>
      <c r="I2665" s="80"/>
      <c r="J2665" s="79"/>
      <c r="K2665" s="77"/>
      <c r="L2665" s="84" t="s">
        <v>287</v>
      </c>
      <c r="M2665" s="77"/>
      <c r="N2665" s="77"/>
      <c r="O2665" s="77"/>
      <c r="P2665" s="77"/>
      <c r="Q2665" s="78"/>
      <c r="R2665" s="78"/>
      <c r="S2665" s="82"/>
      <c r="T2665" s="78"/>
      <c r="U2665" s="83"/>
    </row>
    <row r="2666" spans="1:21" ht="13.9" customHeight="1">
      <c r="A2666" s="76">
        <v>10413278</v>
      </c>
      <c r="B2666" s="77" t="s">
        <v>3597</v>
      </c>
      <c r="C2666" s="78"/>
      <c r="D2666" s="79"/>
      <c r="E2666" s="78"/>
      <c r="F2666" s="78"/>
      <c r="G2666" s="79"/>
      <c r="H2666" s="79"/>
      <c r="I2666" s="80"/>
      <c r="J2666" s="79"/>
      <c r="K2666" s="77"/>
      <c r="L2666" s="84" t="s">
        <v>315</v>
      </c>
      <c r="M2666" s="77"/>
      <c r="N2666" s="77"/>
      <c r="O2666" s="77"/>
      <c r="P2666" s="77"/>
      <c r="Q2666" s="78"/>
      <c r="R2666" s="78"/>
      <c r="S2666" s="82"/>
      <c r="T2666" s="78"/>
      <c r="U2666" s="83"/>
    </row>
    <row r="2667" spans="1:21" ht="13.9" customHeight="1">
      <c r="A2667" s="76">
        <v>10413286</v>
      </c>
      <c r="B2667" s="77" t="s">
        <v>3598</v>
      </c>
      <c r="C2667" s="78"/>
      <c r="D2667" s="79"/>
      <c r="E2667" s="78"/>
      <c r="F2667" s="78"/>
      <c r="G2667" s="79"/>
      <c r="H2667" s="79"/>
      <c r="I2667" s="80"/>
      <c r="J2667" s="79"/>
      <c r="K2667" s="77"/>
      <c r="L2667" s="84" t="s">
        <v>9225</v>
      </c>
      <c r="M2667" s="77"/>
      <c r="N2667" s="77"/>
      <c r="O2667" s="77"/>
      <c r="P2667" s="77"/>
      <c r="Q2667" s="78"/>
      <c r="R2667" s="78"/>
      <c r="S2667" s="82"/>
      <c r="T2667" s="78"/>
      <c r="U2667" s="83"/>
    </row>
    <row r="2668" spans="1:21" ht="13.9" customHeight="1">
      <c r="A2668" s="76">
        <v>10413294</v>
      </c>
      <c r="B2668" s="77" t="s">
        <v>3599</v>
      </c>
      <c r="C2668" s="78"/>
      <c r="D2668" s="79"/>
      <c r="E2668" s="78"/>
      <c r="F2668" s="78"/>
      <c r="G2668" s="79"/>
      <c r="H2668" s="79"/>
      <c r="I2668" s="80"/>
      <c r="J2668" s="79"/>
      <c r="K2668" s="77"/>
      <c r="L2668" s="81" t="s">
        <v>9301</v>
      </c>
      <c r="M2668" s="77"/>
      <c r="N2668" s="77"/>
      <c r="O2668" s="77"/>
      <c r="P2668" s="77"/>
      <c r="Q2668" s="78"/>
      <c r="R2668" s="78"/>
      <c r="S2668" s="82"/>
      <c r="T2668" s="78"/>
      <c r="U2668" s="83"/>
    </row>
    <row r="2669" spans="1:21" ht="13.9" customHeight="1">
      <c r="A2669" s="76">
        <v>10413308</v>
      </c>
      <c r="B2669" s="77" t="s">
        <v>3600</v>
      </c>
      <c r="C2669" s="78"/>
      <c r="D2669" s="79"/>
      <c r="E2669" s="78"/>
      <c r="F2669" s="78"/>
      <c r="G2669" s="79"/>
      <c r="H2669" s="79"/>
      <c r="I2669" s="80"/>
      <c r="J2669" s="79"/>
      <c r="K2669" s="77"/>
      <c r="L2669" s="81" t="s">
        <v>9347</v>
      </c>
      <c r="M2669" s="77"/>
      <c r="N2669" s="77"/>
      <c r="O2669" s="77"/>
      <c r="P2669" s="77"/>
      <c r="Q2669" s="78"/>
      <c r="R2669" s="78"/>
      <c r="S2669" s="82"/>
      <c r="T2669" s="78"/>
      <c r="U2669" s="83"/>
    </row>
    <row r="2670" spans="1:21" ht="13.9" customHeight="1">
      <c r="A2670" s="76">
        <v>10413332</v>
      </c>
      <c r="B2670" s="77" t="s">
        <v>3601</v>
      </c>
      <c r="C2670" s="78"/>
      <c r="D2670" s="79"/>
      <c r="E2670" s="78"/>
      <c r="F2670" s="78"/>
      <c r="G2670" s="79"/>
      <c r="H2670" s="79"/>
      <c r="I2670" s="80"/>
      <c r="J2670" s="79"/>
      <c r="K2670" s="77"/>
      <c r="L2670" s="81" t="s">
        <v>9347</v>
      </c>
      <c r="M2670" s="77"/>
      <c r="N2670" s="77"/>
      <c r="O2670" s="77"/>
      <c r="P2670" s="77"/>
      <c r="Q2670" s="78"/>
      <c r="R2670" s="78"/>
      <c r="S2670" s="82"/>
      <c r="T2670" s="78"/>
      <c r="U2670" s="83"/>
    </row>
    <row r="2671" spans="1:21" ht="13.9" customHeight="1">
      <c r="A2671" s="76">
        <v>10413359</v>
      </c>
      <c r="B2671" s="77" t="s">
        <v>3602</v>
      </c>
      <c r="C2671" s="78"/>
      <c r="D2671" s="79"/>
      <c r="E2671" s="78"/>
      <c r="F2671" s="78"/>
      <c r="G2671" s="79"/>
      <c r="H2671" s="79"/>
      <c r="I2671" s="80"/>
      <c r="J2671" s="79"/>
      <c r="K2671" s="77"/>
      <c r="L2671" s="81" t="s">
        <v>9258</v>
      </c>
      <c r="M2671" s="77"/>
      <c r="N2671" s="77"/>
      <c r="O2671" s="77"/>
      <c r="P2671" s="77"/>
      <c r="Q2671" s="78"/>
      <c r="R2671" s="78"/>
      <c r="S2671" s="82"/>
      <c r="T2671" s="78"/>
      <c r="U2671" s="83"/>
    </row>
    <row r="2672" spans="1:21" ht="13.9" customHeight="1">
      <c r="A2672" s="76">
        <v>10413367</v>
      </c>
      <c r="B2672" s="77" t="s">
        <v>3603</v>
      </c>
      <c r="C2672" s="78"/>
      <c r="D2672" s="79"/>
      <c r="E2672" s="78"/>
      <c r="F2672" s="78"/>
      <c r="G2672" s="79"/>
      <c r="H2672" s="79"/>
      <c r="I2672" s="80"/>
      <c r="J2672" s="79"/>
      <c r="K2672" s="77"/>
      <c r="L2672" s="84" t="s">
        <v>285</v>
      </c>
      <c r="M2672" s="77"/>
      <c r="N2672" s="77"/>
      <c r="O2672" s="77"/>
      <c r="P2672" s="77"/>
      <c r="Q2672" s="78"/>
      <c r="R2672" s="78"/>
      <c r="S2672" s="82"/>
      <c r="T2672" s="78"/>
      <c r="U2672" s="83"/>
    </row>
    <row r="2673" spans="1:21" ht="13.9" customHeight="1">
      <c r="A2673" s="76">
        <v>10413375</v>
      </c>
      <c r="B2673" s="77" t="s">
        <v>3604</v>
      </c>
      <c r="C2673" s="78"/>
      <c r="D2673" s="79"/>
      <c r="E2673" s="78"/>
      <c r="F2673" s="78"/>
      <c r="G2673" s="79"/>
      <c r="H2673" s="79"/>
      <c r="I2673" s="80"/>
      <c r="J2673" s="79"/>
      <c r="K2673" s="77"/>
      <c r="L2673" s="84" t="s">
        <v>311</v>
      </c>
      <c r="M2673" s="77"/>
      <c r="N2673" s="77"/>
      <c r="O2673" s="77"/>
      <c r="P2673" s="77"/>
      <c r="Q2673" s="78"/>
      <c r="R2673" s="78"/>
      <c r="S2673" s="82"/>
      <c r="T2673" s="78"/>
      <c r="U2673" s="83"/>
    </row>
    <row r="2674" spans="1:21" ht="13.9" customHeight="1">
      <c r="A2674" s="76">
        <v>10413383</v>
      </c>
      <c r="B2674" s="77" t="s">
        <v>3605</v>
      </c>
      <c r="C2674" s="78"/>
      <c r="D2674" s="79"/>
      <c r="E2674" s="78"/>
      <c r="F2674" s="78"/>
      <c r="G2674" s="79"/>
      <c r="H2674" s="79"/>
      <c r="I2674" s="80"/>
      <c r="J2674" s="79"/>
      <c r="K2674" s="77"/>
      <c r="L2674" s="84" t="s">
        <v>287</v>
      </c>
      <c r="M2674" s="77"/>
      <c r="N2674" s="77"/>
      <c r="O2674" s="77"/>
      <c r="P2674" s="77"/>
      <c r="Q2674" s="78"/>
      <c r="R2674" s="78"/>
      <c r="S2674" s="82"/>
      <c r="T2674" s="78"/>
      <c r="U2674" s="83"/>
    </row>
    <row r="2675" spans="1:21" ht="13.9" customHeight="1">
      <c r="A2675" s="76">
        <v>10413405</v>
      </c>
      <c r="B2675" s="77" t="s">
        <v>3606</v>
      </c>
      <c r="C2675" s="78"/>
      <c r="D2675" s="79"/>
      <c r="E2675" s="78"/>
      <c r="F2675" s="78"/>
      <c r="G2675" s="79"/>
      <c r="H2675" s="79"/>
      <c r="I2675" s="80"/>
      <c r="J2675" s="79"/>
      <c r="K2675" s="77"/>
      <c r="L2675" s="84" t="s">
        <v>315</v>
      </c>
      <c r="M2675" s="77"/>
      <c r="N2675" s="77"/>
      <c r="O2675" s="77"/>
      <c r="P2675" s="77"/>
      <c r="Q2675" s="78"/>
      <c r="R2675" s="78"/>
      <c r="S2675" s="82"/>
      <c r="T2675" s="78"/>
      <c r="U2675" s="83"/>
    </row>
    <row r="2676" spans="1:21" ht="13.9" customHeight="1">
      <c r="A2676" s="76">
        <v>10413413</v>
      </c>
      <c r="B2676" s="77" t="s">
        <v>3607</v>
      </c>
      <c r="C2676" s="78"/>
      <c r="D2676" s="79"/>
      <c r="E2676" s="78"/>
      <c r="F2676" s="78"/>
      <c r="G2676" s="79"/>
      <c r="H2676" s="79"/>
      <c r="I2676" s="80"/>
      <c r="J2676" s="79"/>
      <c r="K2676" s="77"/>
      <c r="L2676" s="84" t="s">
        <v>9274</v>
      </c>
      <c r="M2676" s="77"/>
      <c r="N2676" s="77"/>
      <c r="O2676" s="77"/>
      <c r="P2676" s="77"/>
      <c r="Q2676" s="78"/>
      <c r="R2676" s="78"/>
      <c r="S2676" s="82"/>
      <c r="T2676" s="78"/>
      <c r="U2676" s="83"/>
    </row>
    <row r="2677" spans="1:21" ht="13.9" customHeight="1">
      <c r="A2677" s="76">
        <v>10413448</v>
      </c>
      <c r="B2677" s="77" t="s">
        <v>3608</v>
      </c>
      <c r="C2677" s="78"/>
      <c r="D2677" s="79"/>
      <c r="E2677" s="78"/>
      <c r="F2677" s="78"/>
      <c r="G2677" s="79"/>
      <c r="H2677" s="79"/>
      <c r="I2677" s="80"/>
      <c r="J2677" s="79"/>
      <c r="K2677" s="77"/>
      <c r="L2677" s="84" t="s">
        <v>353</v>
      </c>
      <c r="M2677" s="77"/>
      <c r="N2677" s="77"/>
      <c r="O2677" s="77"/>
      <c r="P2677" s="77"/>
      <c r="Q2677" s="78"/>
      <c r="R2677" s="78"/>
      <c r="S2677" s="82"/>
      <c r="T2677" s="78"/>
      <c r="U2677" s="83"/>
    </row>
    <row r="2678" spans="1:21" ht="13.9" customHeight="1">
      <c r="A2678" s="76">
        <v>10413464</v>
      </c>
      <c r="B2678" s="77" t="s">
        <v>3609</v>
      </c>
      <c r="C2678" s="78"/>
      <c r="D2678" s="79"/>
      <c r="E2678" s="78"/>
      <c r="F2678" s="78"/>
      <c r="G2678" s="79"/>
      <c r="H2678" s="79"/>
      <c r="I2678" s="80"/>
      <c r="J2678" s="79"/>
      <c r="K2678" s="77"/>
      <c r="L2678" s="84" t="s">
        <v>285</v>
      </c>
      <c r="M2678" s="77"/>
      <c r="N2678" s="77"/>
      <c r="O2678" s="77"/>
      <c r="P2678" s="77"/>
      <c r="Q2678" s="78"/>
      <c r="R2678" s="78"/>
      <c r="S2678" s="82"/>
      <c r="T2678" s="78"/>
      <c r="U2678" s="83"/>
    </row>
    <row r="2679" spans="1:21" ht="13.9" customHeight="1">
      <c r="A2679" s="76">
        <v>10413472</v>
      </c>
      <c r="B2679" s="77" t="s">
        <v>3610</v>
      </c>
      <c r="C2679" s="78"/>
      <c r="D2679" s="79"/>
      <c r="E2679" s="78"/>
      <c r="F2679" s="78"/>
      <c r="G2679" s="79"/>
      <c r="H2679" s="79"/>
      <c r="I2679" s="80"/>
      <c r="J2679" s="79"/>
      <c r="K2679" s="77"/>
      <c r="L2679" s="84" t="s">
        <v>360</v>
      </c>
      <c r="M2679" s="77"/>
      <c r="N2679" s="77"/>
      <c r="O2679" s="77"/>
      <c r="P2679" s="77"/>
      <c r="Q2679" s="78"/>
      <c r="R2679" s="78"/>
      <c r="S2679" s="82"/>
      <c r="T2679" s="78"/>
      <c r="U2679" s="83"/>
    </row>
    <row r="2680" spans="1:21" ht="13.9" customHeight="1">
      <c r="A2680" s="76">
        <v>10413499</v>
      </c>
      <c r="B2680" s="88" t="s">
        <v>3611</v>
      </c>
      <c r="C2680" s="78"/>
      <c r="D2680" s="79"/>
      <c r="E2680" s="78"/>
      <c r="F2680" s="78"/>
      <c r="G2680" s="78"/>
      <c r="H2680" s="79"/>
      <c r="I2680" s="79"/>
      <c r="J2680" s="78"/>
      <c r="K2680" s="77"/>
      <c r="L2680" s="84" t="s">
        <v>309</v>
      </c>
      <c r="M2680" s="77"/>
      <c r="N2680" s="77"/>
      <c r="O2680" s="87"/>
      <c r="P2680" s="78"/>
      <c r="Q2680" s="78"/>
      <c r="R2680" s="78"/>
      <c r="S2680" s="82"/>
      <c r="T2680" s="78"/>
      <c r="U2680" s="83"/>
    </row>
    <row r="2681" spans="1:21" ht="13.9" customHeight="1">
      <c r="A2681" s="76">
        <v>10413502</v>
      </c>
      <c r="B2681" s="77" t="s">
        <v>3612</v>
      </c>
      <c r="C2681" s="78"/>
      <c r="D2681" s="79"/>
      <c r="E2681" s="78"/>
      <c r="F2681" s="78"/>
      <c r="G2681" s="79"/>
      <c r="H2681" s="79"/>
      <c r="I2681" s="80"/>
      <c r="J2681" s="79"/>
      <c r="K2681" s="77"/>
      <c r="L2681" s="84" t="s">
        <v>9420</v>
      </c>
      <c r="M2681" s="77"/>
      <c r="N2681" s="77"/>
      <c r="O2681" s="77"/>
      <c r="P2681" s="77"/>
      <c r="Q2681" s="78"/>
      <c r="R2681" s="78"/>
      <c r="S2681" s="82"/>
      <c r="T2681" s="78"/>
      <c r="U2681" s="83"/>
    </row>
    <row r="2682" spans="1:21" ht="13.9" customHeight="1">
      <c r="A2682" s="76">
        <v>10413529</v>
      </c>
      <c r="B2682" s="77" t="s">
        <v>3613</v>
      </c>
      <c r="C2682" s="78"/>
      <c r="D2682" s="79"/>
      <c r="E2682" s="78"/>
      <c r="F2682" s="78"/>
      <c r="G2682" s="79"/>
      <c r="H2682" s="79"/>
      <c r="I2682" s="80"/>
      <c r="J2682" s="79"/>
      <c r="K2682" s="77"/>
      <c r="L2682" s="84" t="s">
        <v>9274</v>
      </c>
      <c r="M2682" s="77"/>
      <c r="N2682" s="77"/>
      <c r="O2682" s="77"/>
      <c r="P2682" s="77"/>
      <c r="Q2682" s="78"/>
      <c r="R2682" s="78"/>
      <c r="S2682" s="82"/>
      <c r="T2682" s="78"/>
      <c r="U2682" s="83"/>
    </row>
    <row r="2683" spans="1:21" ht="13.9" customHeight="1">
      <c r="A2683" s="76">
        <v>10413537</v>
      </c>
      <c r="B2683" s="77" t="s">
        <v>3614</v>
      </c>
      <c r="C2683" s="78"/>
      <c r="D2683" s="79"/>
      <c r="E2683" s="78"/>
      <c r="F2683" s="78"/>
      <c r="G2683" s="79"/>
      <c r="H2683" s="79"/>
      <c r="I2683" s="80"/>
      <c r="J2683" s="79"/>
      <c r="K2683" s="77"/>
      <c r="L2683" s="84" t="s">
        <v>346</v>
      </c>
      <c r="M2683" s="77"/>
      <c r="N2683" s="77"/>
      <c r="O2683" s="77"/>
      <c r="P2683" s="77"/>
      <c r="Q2683" s="78"/>
      <c r="R2683" s="78"/>
      <c r="S2683" s="82"/>
      <c r="T2683" s="78"/>
      <c r="U2683" s="83"/>
    </row>
    <row r="2684" spans="1:21" ht="13.9" customHeight="1">
      <c r="A2684" s="76">
        <v>10413545</v>
      </c>
      <c r="B2684" s="77" t="s">
        <v>3615</v>
      </c>
      <c r="C2684" s="78"/>
      <c r="D2684" s="79"/>
      <c r="E2684" s="78"/>
      <c r="F2684" s="78"/>
      <c r="G2684" s="79"/>
      <c r="H2684" s="79"/>
      <c r="I2684" s="80"/>
      <c r="J2684" s="79"/>
      <c r="K2684" s="77"/>
      <c r="L2684" s="84" t="s">
        <v>9284</v>
      </c>
      <c r="M2684" s="77"/>
      <c r="N2684" s="77"/>
      <c r="O2684" s="77"/>
      <c r="P2684" s="77"/>
      <c r="Q2684" s="78"/>
      <c r="R2684" s="78"/>
      <c r="S2684" s="82"/>
      <c r="T2684" s="78"/>
      <c r="U2684" s="83"/>
    </row>
    <row r="2685" spans="1:21" ht="13.9" customHeight="1">
      <c r="A2685" s="76">
        <v>10413553</v>
      </c>
      <c r="B2685" s="77" t="s">
        <v>3616</v>
      </c>
      <c r="C2685" s="78"/>
      <c r="D2685" s="79"/>
      <c r="E2685" s="78"/>
      <c r="F2685" s="78"/>
      <c r="G2685" s="79"/>
      <c r="H2685" s="79"/>
      <c r="I2685" s="80"/>
      <c r="J2685" s="79"/>
      <c r="K2685" s="77"/>
      <c r="L2685" s="84" t="s">
        <v>9309</v>
      </c>
      <c r="M2685" s="77"/>
      <c r="N2685" s="77"/>
      <c r="O2685" s="77"/>
      <c r="P2685" s="77"/>
      <c r="Q2685" s="78"/>
      <c r="R2685" s="78"/>
      <c r="S2685" s="82"/>
      <c r="T2685" s="78"/>
      <c r="U2685" s="83"/>
    </row>
    <row r="2686" spans="1:21" ht="13.9" customHeight="1">
      <c r="A2686" s="76">
        <v>10413561</v>
      </c>
      <c r="B2686" s="77" t="s">
        <v>3617</v>
      </c>
      <c r="C2686" s="78"/>
      <c r="D2686" s="79"/>
      <c r="E2686" s="78"/>
      <c r="F2686" s="78"/>
      <c r="G2686" s="79"/>
      <c r="H2686" s="79"/>
      <c r="I2686" s="80"/>
      <c r="J2686" s="79"/>
      <c r="K2686" s="77"/>
      <c r="L2686" s="84" t="s">
        <v>9279</v>
      </c>
      <c r="M2686" s="77"/>
      <c r="N2686" s="77"/>
      <c r="O2686" s="77"/>
      <c r="P2686" s="77"/>
      <c r="Q2686" s="78"/>
      <c r="R2686" s="78"/>
      <c r="S2686" s="82"/>
      <c r="T2686" s="78"/>
      <c r="U2686" s="83"/>
    </row>
    <row r="2687" spans="1:21" ht="13.9" customHeight="1">
      <c r="A2687" s="76">
        <v>10413588</v>
      </c>
      <c r="B2687" s="77" t="s">
        <v>3618</v>
      </c>
      <c r="C2687" s="78"/>
      <c r="D2687" s="79"/>
      <c r="E2687" s="78"/>
      <c r="F2687" s="78"/>
      <c r="G2687" s="79"/>
      <c r="H2687" s="79"/>
      <c r="I2687" s="80"/>
      <c r="J2687" s="79"/>
      <c r="K2687" s="77"/>
      <c r="L2687" s="84" t="s">
        <v>9238</v>
      </c>
      <c r="M2687" s="77"/>
      <c r="N2687" s="77"/>
      <c r="O2687" s="77"/>
      <c r="P2687" s="77"/>
      <c r="Q2687" s="78"/>
      <c r="R2687" s="78"/>
      <c r="S2687" s="82"/>
      <c r="T2687" s="78"/>
      <c r="U2687" s="83"/>
    </row>
    <row r="2688" spans="1:21" ht="13.9" customHeight="1">
      <c r="A2688" s="76">
        <v>10413596</v>
      </c>
      <c r="B2688" s="77" t="s">
        <v>3619</v>
      </c>
      <c r="C2688" s="78"/>
      <c r="D2688" s="79"/>
      <c r="E2688" s="78"/>
      <c r="F2688" s="78"/>
      <c r="G2688" s="79"/>
      <c r="H2688" s="79"/>
      <c r="I2688" s="80"/>
      <c r="J2688" s="79"/>
      <c r="K2688" s="77"/>
      <c r="L2688" s="84" t="s">
        <v>270</v>
      </c>
      <c r="M2688" s="77"/>
      <c r="N2688" s="77"/>
      <c r="O2688" s="77"/>
      <c r="P2688" s="77"/>
      <c r="Q2688" s="78"/>
      <c r="R2688" s="78"/>
      <c r="S2688" s="82"/>
      <c r="T2688" s="78"/>
      <c r="U2688" s="83"/>
    </row>
    <row r="2689" spans="1:21" ht="13.9" customHeight="1">
      <c r="A2689" s="76">
        <v>10413626</v>
      </c>
      <c r="B2689" s="77" t="s">
        <v>3620</v>
      </c>
      <c r="C2689" s="78"/>
      <c r="D2689" s="79"/>
      <c r="E2689" s="78"/>
      <c r="F2689" s="78"/>
      <c r="G2689" s="79"/>
      <c r="H2689" s="79"/>
      <c r="I2689" s="80"/>
      <c r="J2689" s="79"/>
      <c r="K2689" s="77"/>
      <c r="L2689" s="84" t="s">
        <v>9421</v>
      </c>
      <c r="M2689" s="77"/>
      <c r="N2689" s="77"/>
      <c r="O2689" s="77"/>
      <c r="P2689" s="77"/>
      <c r="Q2689" s="78"/>
      <c r="R2689" s="78"/>
      <c r="S2689" s="82"/>
      <c r="T2689" s="78"/>
      <c r="U2689" s="83"/>
    </row>
    <row r="2690" spans="1:21" ht="13.9" customHeight="1">
      <c r="A2690" s="76">
        <v>10413634</v>
      </c>
      <c r="B2690" s="85" t="s">
        <v>3621</v>
      </c>
      <c r="C2690" s="78"/>
      <c r="D2690" s="79"/>
      <c r="E2690" s="78"/>
      <c r="F2690" s="78"/>
      <c r="G2690" s="86"/>
      <c r="H2690" s="79"/>
      <c r="I2690" s="79"/>
      <c r="J2690" s="78"/>
      <c r="K2690" s="77"/>
      <c r="L2690" s="84" t="s">
        <v>350</v>
      </c>
      <c r="M2690" s="77"/>
      <c r="N2690" s="77"/>
      <c r="O2690" s="87"/>
      <c r="P2690" s="78"/>
      <c r="Q2690" s="78"/>
      <c r="R2690" s="78"/>
      <c r="S2690" s="82"/>
      <c r="T2690" s="78"/>
      <c r="U2690" s="83"/>
    </row>
    <row r="2691" spans="1:21" ht="13.9" customHeight="1">
      <c r="A2691" s="76">
        <v>10413677</v>
      </c>
      <c r="B2691" s="77" t="s">
        <v>3622</v>
      </c>
      <c r="C2691" s="78"/>
      <c r="D2691" s="79"/>
      <c r="E2691" s="78"/>
      <c r="F2691" s="78"/>
      <c r="G2691" s="79"/>
      <c r="H2691" s="79"/>
      <c r="I2691" s="80"/>
      <c r="J2691" s="79"/>
      <c r="K2691" s="77"/>
      <c r="L2691" s="81" t="s">
        <v>362</v>
      </c>
      <c r="M2691" s="77"/>
      <c r="N2691" s="77"/>
      <c r="O2691" s="77"/>
      <c r="P2691" s="77"/>
      <c r="Q2691" s="78"/>
      <c r="R2691" s="78"/>
      <c r="S2691" s="82"/>
      <c r="T2691" s="78"/>
      <c r="U2691" s="83"/>
    </row>
    <row r="2692" spans="1:21" ht="13.9" customHeight="1">
      <c r="A2692" s="76">
        <v>10413685</v>
      </c>
      <c r="B2692" s="77" t="s">
        <v>3623</v>
      </c>
      <c r="C2692" s="78"/>
      <c r="D2692" s="79"/>
      <c r="E2692" s="78"/>
      <c r="F2692" s="78"/>
      <c r="G2692" s="79"/>
      <c r="H2692" s="79"/>
      <c r="I2692" s="80"/>
      <c r="J2692" s="79"/>
      <c r="K2692" s="77"/>
      <c r="L2692" s="81" t="s">
        <v>339</v>
      </c>
      <c r="M2692" s="77"/>
      <c r="N2692" s="77"/>
      <c r="O2692" s="77"/>
      <c r="P2692" s="77"/>
      <c r="Q2692" s="78"/>
      <c r="R2692" s="78"/>
      <c r="S2692" s="82"/>
      <c r="T2692" s="78"/>
      <c r="U2692" s="83"/>
    </row>
    <row r="2693" spans="1:21" ht="13.9" customHeight="1">
      <c r="A2693" s="76">
        <v>10413707</v>
      </c>
      <c r="B2693" s="77" t="s">
        <v>3624</v>
      </c>
      <c r="C2693" s="78"/>
      <c r="D2693" s="79"/>
      <c r="E2693" s="78"/>
      <c r="F2693" s="78"/>
      <c r="G2693" s="79"/>
      <c r="H2693" s="79"/>
      <c r="I2693" s="80"/>
      <c r="J2693" s="79"/>
      <c r="K2693" s="77"/>
      <c r="L2693" s="84" t="s">
        <v>324</v>
      </c>
      <c r="M2693" s="77"/>
      <c r="N2693" s="77"/>
      <c r="O2693" s="77"/>
      <c r="P2693" s="77"/>
      <c r="Q2693" s="78"/>
      <c r="R2693" s="78"/>
      <c r="S2693" s="82"/>
      <c r="T2693" s="78"/>
      <c r="U2693" s="83"/>
    </row>
    <row r="2694" spans="1:21" ht="13.9" customHeight="1">
      <c r="A2694" s="76">
        <v>10413715</v>
      </c>
      <c r="B2694" s="77" t="s">
        <v>3625</v>
      </c>
      <c r="C2694" s="78"/>
      <c r="D2694" s="79"/>
      <c r="E2694" s="78"/>
      <c r="F2694" s="78"/>
      <c r="G2694" s="79"/>
      <c r="H2694" s="79"/>
      <c r="I2694" s="80"/>
      <c r="J2694" s="79"/>
      <c r="K2694" s="77"/>
      <c r="L2694" s="84" t="s">
        <v>313</v>
      </c>
      <c r="M2694" s="77"/>
      <c r="N2694" s="77"/>
      <c r="O2694" s="77"/>
      <c r="P2694" s="77"/>
      <c r="Q2694" s="78"/>
      <c r="R2694" s="78"/>
      <c r="S2694" s="82"/>
      <c r="T2694" s="78"/>
      <c r="U2694" s="83"/>
    </row>
    <row r="2695" spans="1:21" ht="13.9" customHeight="1">
      <c r="A2695" s="76">
        <v>10413723</v>
      </c>
      <c r="B2695" s="85" t="s">
        <v>3626</v>
      </c>
      <c r="C2695" s="78"/>
      <c r="D2695" s="79"/>
      <c r="E2695" s="78"/>
      <c r="F2695" s="78"/>
      <c r="G2695" s="86"/>
      <c r="H2695" s="79"/>
      <c r="I2695" s="79"/>
      <c r="J2695" s="78"/>
      <c r="K2695" s="77"/>
      <c r="L2695" s="84" t="s">
        <v>324</v>
      </c>
      <c r="M2695" s="77"/>
      <c r="N2695" s="77"/>
      <c r="O2695" s="87"/>
      <c r="P2695" s="78"/>
      <c r="Q2695" s="78"/>
      <c r="R2695" s="78"/>
      <c r="S2695" s="82"/>
      <c r="T2695" s="78"/>
      <c r="U2695" s="83"/>
    </row>
    <row r="2696" spans="1:21" ht="13.9" customHeight="1">
      <c r="A2696" s="76">
        <v>10413731</v>
      </c>
      <c r="B2696" s="77" t="s">
        <v>3627</v>
      </c>
      <c r="C2696" s="78"/>
      <c r="D2696" s="79"/>
      <c r="E2696" s="78"/>
      <c r="F2696" s="78"/>
      <c r="G2696" s="79"/>
      <c r="H2696" s="79"/>
      <c r="I2696" s="80"/>
      <c r="J2696" s="79"/>
      <c r="K2696" s="77"/>
      <c r="L2696" s="84" t="s">
        <v>315</v>
      </c>
      <c r="M2696" s="77"/>
      <c r="N2696" s="77"/>
      <c r="O2696" s="77"/>
      <c r="P2696" s="77"/>
      <c r="Q2696" s="78"/>
      <c r="R2696" s="78"/>
      <c r="S2696" s="82"/>
      <c r="T2696" s="78"/>
      <c r="U2696" s="83"/>
    </row>
    <row r="2697" spans="1:21" ht="13.9" customHeight="1">
      <c r="A2697" s="76">
        <v>10413758</v>
      </c>
      <c r="B2697" s="77" t="s">
        <v>3628</v>
      </c>
      <c r="C2697" s="78"/>
      <c r="D2697" s="79"/>
      <c r="E2697" s="78"/>
      <c r="F2697" s="78"/>
      <c r="G2697" s="79"/>
      <c r="H2697" s="79"/>
      <c r="I2697" s="80"/>
      <c r="J2697" s="79"/>
      <c r="K2697" s="77"/>
      <c r="L2697" s="81" t="s">
        <v>353</v>
      </c>
      <c r="M2697" s="77"/>
      <c r="N2697" s="77"/>
      <c r="O2697" s="77"/>
      <c r="P2697" s="77"/>
      <c r="Q2697" s="78"/>
      <c r="R2697" s="78"/>
      <c r="S2697" s="82"/>
      <c r="T2697" s="78"/>
      <c r="U2697" s="83"/>
    </row>
    <row r="2698" spans="1:21" ht="13.9" customHeight="1">
      <c r="A2698" s="76">
        <v>10413766</v>
      </c>
      <c r="B2698" s="77" t="s">
        <v>3629</v>
      </c>
      <c r="C2698" s="78"/>
      <c r="D2698" s="79"/>
      <c r="E2698" s="78"/>
      <c r="F2698" s="78"/>
      <c r="G2698" s="79"/>
      <c r="H2698" s="79"/>
      <c r="I2698" s="80"/>
      <c r="J2698" s="79"/>
      <c r="K2698" s="77"/>
      <c r="L2698" s="84" t="s">
        <v>355</v>
      </c>
      <c r="M2698" s="77"/>
      <c r="N2698" s="77"/>
      <c r="O2698" s="77"/>
      <c r="P2698" s="77"/>
      <c r="Q2698" s="78"/>
      <c r="R2698" s="78"/>
      <c r="S2698" s="82"/>
      <c r="T2698" s="78"/>
      <c r="U2698" s="83"/>
    </row>
    <row r="2699" spans="1:21" ht="13.9" customHeight="1">
      <c r="A2699" s="76">
        <v>10413804</v>
      </c>
      <c r="B2699" s="77" t="s">
        <v>3630</v>
      </c>
      <c r="C2699" s="78"/>
      <c r="D2699" s="79"/>
      <c r="E2699" s="78"/>
      <c r="F2699" s="78"/>
      <c r="G2699" s="79"/>
      <c r="H2699" s="79"/>
      <c r="I2699" s="80"/>
      <c r="J2699" s="79"/>
      <c r="K2699" s="77"/>
      <c r="L2699" s="84" t="s">
        <v>309</v>
      </c>
      <c r="M2699" s="77"/>
      <c r="N2699" s="77"/>
      <c r="O2699" s="77"/>
      <c r="P2699" s="77"/>
      <c r="Q2699" s="78"/>
      <c r="R2699" s="78"/>
      <c r="S2699" s="82"/>
      <c r="T2699" s="78"/>
      <c r="U2699" s="83"/>
    </row>
    <row r="2700" spans="1:21" ht="13.9" customHeight="1">
      <c r="A2700" s="76">
        <v>10413812</v>
      </c>
      <c r="B2700" s="77" t="s">
        <v>3631</v>
      </c>
      <c r="C2700" s="78"/>
      <c r="D2700" s="79"/>
      <c r="E2700" s="78"/>
      <c r="F2700" s="78"/>
      <c r="G2700" s="79"/>
      <c r="H2700" s="79"/>
      <c r="I2700" s="80"/>
      <c r="J2700" s="79"/>
      <c r="K2700" s="77"/>
      <c r="L2700" s="84" t="s">
        <v>315</v>
      </c>
      <c r="M2700" s="77"/>
      <c r="N2700" s="77"/>
      <c r="O2700" s="77"/>
      <c r="P2700" s="77"/>
      <c r="Q2700" s="78"/>
      <c r="R2700" s="78"/>
      <c r="S2700" s="82"/>
      <c r="T2700" s="78"/>
      <c r="U2700" s="83"/>
    </row>
    <row r="2701" spans="1:21" ht="13.9" customHeight="1">
      <c r="A2701" s="76">
        <v>10413839</v>
      </c>
      <c r="B2701" s="77" t="s">
        <v>3632</v>
      </c>
      <c r="C2701" s="78"/>
      <c r="D2701" s="79"/>
      <c r="E2701" s="78"/>
      <c r="F2701" s="78"/>
      <c r="G2701" s="79"/>
      <c r="H2701" s="79"/>
      <c r="I2701" s="80"/>
      <c r="J2701" s="79"/>
      <c r="K2701" s="77"/>
      <c r="L2701" s="81" t="s">
        <v>328</v>
      </c>
      <c r="M2701" s="77"/>
      <c r="N2701" s="77"/>
      <c r="O2701" s="77"/>
      <c r="P2701" s="77"/>
      <c r="Q2701" s="78"/>
      <c r="R2701" s="78"/>
      <c r="S2701" s="82"/>
      <c r="T2701" s="78"/>
      <c r="U2701" s="83"/>
    </row>
    <row r="2702" spans="1:21" ht="13.9" customHeight="1">
      <c r="A2702" s="76">
        <v>10413847</v>
      </c>
      <c r="B2702" s="77" t="s">
        <v>3633</v>
      </c>
      <c r="C2702" s="78"/>
      <c r="D2702" s="79"/>
      <c r="E2702" s="78"/>
      <c r="F2702" s="78"/>
      <c r="G2702" s="79"/>
      <c r="H2702" s="79"/>
      <c r="I2702" s="80"/>
      <c r="J2702" s="79"/>
      <c r="K2702" s="77"/>
      <c r="L2702" s="84" t="s">
        <v>309</v>
      </c>
      <c r="M2702" s="77"/>
      <c r="N2702" s="77"/>
      <c r="O2702" s="77"/>
      <c r="P2702" s="77"/>
      <c r="Q2702" s="78"/>
      <c r="R2702" s="78"/>
      <c r="S2702" s="82"/>
      <c r="T2702" s="78"/>
      <c r="U2702" s="83"/>
    </row>
    <row r="2703" spans="1:21" ht="13.9" customHeight="1">
      <c r="A2703" s="76">
        <v>10413855</v>
      </c>
      <c r="B2703" s="77" t="s">
        <v>3634</v>
      </c>
      <c r="C2703" s="78"/>
      <c r="D2703" s="79"/>
      <c r="E2703" s="78"/>
      <c r="F2703" s="78"/>
      <c r="G2703" s="79"/>
      <c r="H2703" s="79"/>
      <c r="I2703" s="80"/>
      <c r="J2703" s="79"/>
      <c r="K2703" s="77"/>
      <c r="L2703" s="84" t="s">
        <v>309</v>
      </c>
      <c r="M2703" s="77"/>
      <c r="N2703" s="77"/>
      <c r="O2703" s="77"/>
      <c r="P2703" s="77"/>
      <c r="Q2703" s="78"/>
      <c r="R2703" s="78"/>
      <c r="S2703" s="82"/>
      <c r="T2703" s="78"/>
      <c r="U2703" s="83"/>
    </row>
    <row r="2704" spans="1:21" ht="13.9" customHeight="1">
      <c r="A2704" s="76">
        <v>10413863</v>
      </c>
      <c r="B2704" s="77" t="s">
        <v>3635</v>
      </c>
      <c r="C2704" s="78"/>
      <c r="D2704" s="79"/>
      <c r="E2704" s="78"/>
      <c r="F2704" s="78"/>
      <c r="G2704" s="79"/>
      <c r="H2704" s="79"/>
      <c r="I2704" s="80"/>
      <c r="J2704" s="79"/>
      <c r="K2704" s="77"/>
      <c r="L2704" s="81" t="s">
        <v>311</v>
      </c>
      <c r="M2704" s="77"/>
      <c r="N2704" s="77"/>
      <c r="O2704" s="77"/>
      <c r="P2704" s="77"/>
      <c r="Q2704" s="78"/>
      <c r="R2704" s="78"/>
      <c r="S2704" s="82"/>
      <c r="T2704" s="78"/>
      <c r="U2704" s="83"/>
    </row>
    <row r="2705" spans="1:21" ht="13.9" customHeight="1">
      <c r="A2705" s="76">
        <v>10413871</v>
      </c>
      <c r="B2705" s="77" t="s">
        <v>3636</v>
      </c>
      <c r="C2705" s="78"/>
      <c r="D2705" s="79"/>
      <c r="E2705" s="78"/>
      <c r="F2705" s="78"/>
      <c r="G2705" s="79"/>
      <c r="H2705" s="79"/>
      <c r="I2705" s="80"/>
      <c r="J2705" s="79"/>
      <c r="K2705" s="77"/>
      <c r="L2705" s="81" t="s">
        <v>309</v>
      </c>
      <c r="M2705" s="77"/>
      <c r="N2705" s="77"/>
      <c r="O2705" s="77"/>
      <c r="P2705" s="77"/>
      <c r="Q2705" s="78"/>
      <c r="R2705" s="78"/>
      <c r="S2705" s="82"/>
      <c r="T2705" s="78"/>
      <c r="U2705" s="83"/>
    </row>
    <row r="2706" spans="1:21" ht="13.9" customHeight="1">
      <c r="A2706" s="76">
        <v>10413898</v>
      </c>
      <c r="B2706" s="77" t="s">
        <v>3637</v>
      </c>
      <c r="C2706" s="78"/>
      <c r="D2706" s="79"/>
      <c r="E2706" s="78"/>
      <c r="F2706" s="78"/>
      <c r="G2706" s="79"/>
      <c r="H2706" s="79"/>
      <c r="I2706" s="80"/>
      <c r="J2706" s="79"/>
      <c r="K2706" s="77"/>
      <c r="L2706" s="81" t="s">
        <v>311</v>
      </c>
      <c r="M2706" s="77"/>
      <c r="N2706" s="77"/>
      <c r="O2706" s="77"/>
      <c r="P2706" s="77"/>
      <c r="Q2706" s="78"/>
      <c r="R2706" s="78"/>
      <c r="S2706" s="82"/>
      <c r="T2706" s="78"/>
      <c r="U2706" s="83"/>
    </row>
    <row r="2707" spans="1:21" ht="13.9" customHeight="1">
      <c r="A2707" s="76">
        <v>10413901</v>
      </c>
      <c r="B2707" s="77" t="s">
        <v>3638</v>
      </c>
      <c r="C2707" s="78"/>
      <c r="D2707" s="79"/>
      <c r="E2707" s="78"/>
      <c r="F2707" s="78"/>
      <c r="G2707" s="79"/>
      <c r="H2707" s="79"/>
      <c r="I2707" s="80"/>
      <c r="J2707" s="79"/>
      <c r="K2707" s="77"/>
      <c r="L2707" s="81" t="s">
        <v>355</v>
      </c>
      <c r="M2707" s="77"/>
      <c r="N2707" s="77"/>
      <c r="O2707" s="77"/>
      <c r="P2707" s="77"/>
      <c r="Q2707" s="78"/>
      <c r="R2707" s="78"/>
      <c r="S2707" s="82"/>
      <c r="T2707" s="78"/>
      <c r="U2707" s="83"/>
    </row>
    <row r="2708" spans="1:21" ht="13.9" customHeight="1">
      <c r="A2708" s="76">
        <v>10413928</v>
      </c>
      <c r="B2708" s="77" t="s">
        <v>3639</v>
      </c>
      <c r="C2708" s="78"/>
      <c r="D2708" s="79"/>
      <c r="E2708" s="78"/>
      <c r="F2708" s="78"/>
      <c r="G2708" s="79"/>
      <c r="H2708" s="79"/>
      <c r="I2708" s="80"/>
      <c r="J2708" s="79"/>
      <c r="K2708" s="77"/>
      <c r="L2708" s="81" t="s">
        <v>309</v>
      </c>
      <c r="M2708" s="77"/>
      <c r="N2708" s="77"/>
      <c r="O2708" s="77"/>
      <c r="P2708" s="77"/>
      <c r="Q2708" s="78"/>
      <c r="R2708" s="78"/>
      <c r="S2708" s="82"/>
      <c r="T2708" s="78"/>
      <c r="U2708" s="83"/>
    </row>
    <row r="2709" spans="1:21" ht="13.9" customHeight="1">
      <c r="A2709" s="76">
        <v>10413936</v>
      </c>
      <c r="B2709" s="77" t="s">
        <v>3640</v>
      </c>
      <c r="C2709" s="78"/>
      <c r="D2709" s="79"/>
      <c r="E2709" s="78"/>
      <c r="F2709" s="78"/>
      <c r="G2709" s="79"/>
      <c r="H2709" s="79"/>
      <c r="I2709" s="80"/>
      <c r="J2709" s="79"/>
      <c r="K2709" s="77"/>
      <c r="L2709" s="81" t="s">
        <v>311</v>
      </c>
      <c r="M2709" s="77"/>
      <c r="N2709" s="77"/>
      <c r="O2709" s="77"/>
      <c r="P2709" s="77"/>
      <c r="Q2709" s="78"/>
      <c r="R2709" s="78"/>
      <c r="S2709" s="82"/>
      <c r="T2709" s="78"/>
      <c r="U2709" s="83"/>
    </row>
    <row r="2710" spans="1:21" ht="13.9" customHeight="1">
      <c r="A2710" s="76">
        <v>10413979</v>
      </c>
      <c r="B2710" s="77" t="s">
        <v>3641</v>
      </c>
      <c r="C2710" s="78"/>
      <c r="D2710" s="79"/>
      <c r="E2710" s="78"/>
      <c r="F2710" s="78"/>
      <c r="G2710" s="79"/>
      <c r="H2710" s="79"/>
      <c r="I2710" s="80"/>
      <c r="J2710" s="79"/>
      <c r="K2710" s="77"/>
      <c r="L2710" s="81" t="s">
        <v>315</v>
      </c>
      <c r="M2710" s="77"/>
      <c r="N2710" s="77"/>
      <c r="O2710" s="77"/>
      <c r="P2710" s="77"/>
      <c r="Q2710" s="78"/>
      <c r="R2710" s="78"/>
      <c r="S2710" s="82"/>
      <c r="T2710" s="78"/>
      <c r="U2710" s="83"/>
    </row>
    <row r="2711" spans="1:21" ht="13.9" customHeight="1">
      <c r="A2711" s="76">
        <v>10413995</v>
      </c>
      <c r="B2711" s="77" t="s">
        <v>3642</v>
      </c>
      <c r="C2711" s="78"/>
      <c r="D2711" s="79"/>
      <c r="E2711" s="78"/>
      <c r="F2711" s="78"/>
      <c r="G2711" s="79"/>
      <c r="H2711" s="79"/>
      <c r="I2711" s="80"/>
      <c r="J2711" s="79"/>
      <c r="K2711" s="77"/>
      <c r="L2711" s="81" t="s">
        <v>311</v>
      </c>
      <c r="M2711" s="77"/>
      <c r="N2711" s="77"/>
      <c r="O2711" s="77"/>
      <c r="P2711" s="77"/>
      <c r="Q2711" s="78"/>
      <c r="R2711" s="78"/>
      <c r="S2711" s="82"/>
      <c r="T2711" s="78"/>
      <c r="U2711" s="83"/>
    </row>
    <row r="2712" spans="1:21" ht="13.9" customHeight="1">
      <c r="A2712" s="76">
        <v>10414029</v>
      </c>
      <c r="B2712" s="77" t="s">
        <v>3643</v>
      </c>
      <c r="C2712" s="78"/>
      <c r="D2712" s="79"/>
      <c r="E2712" s="78"/>
      <c r="F2712" s="78"/>
      <c r="G2712" s="79"/>
      <c r="H2712" s="79"/>
      <c r="I2712" s="80"/>
      <c r="J2712" s="79"/>
      <c r="K2712" s="77"/>
      <c r="L2712" s="81" t="s">
        <v>9412</v>
      </c>
      <c r="M2712" s="77"/>
      <c r="N2712" s="77"/>
      <c r="O2712" s="77"/>
      <c r="P2712" s="77"/>
      <c r="Q2712" s="78"/>
      <c r="R2712" s="78"/>
      <c r="S2712" s="82"/>
      <c r="T2712" s="78"/>
      <c r="U2712" s="83"/>
    </row>
    <row r="2713" spans="1:21" ht="13.9" customHeight="1">
      <c r="A2713" s="76">
        <v>10414037</v>
      </c>
      <c r="B2713" s="77" t="s">
        <v>3644</v>
      </c>
      <c r="C2713" s="78"/>
      <c r="D2713" s="79"/>
      <c r="E2713" s="78"/>
      <c r="F2713" s="78"/>
      <c r="G2713" s="79"/>
      <c r="H2713" s="79"/>
      <c r="I2713" s="80"/>
      <c r="J2713" s="79"/>
      <c r="K2713" s="77"/>
      <c r="L2713" s="81" t="s">
        <v>319</v>
      </c>
      <c r="M2713" s="77"/>
      <c r="N2713" s="77"/>
      <c r="O2713" s="77"/>
      <c r="P2713" s="77"/>
      <c r="Q2713" s="78"/>
      <c r="R2713" s="78"/>
      <c r="S2713" s="82"/>
      <c r="T2713" s="78"/>
      <c r="U2713" s="83"/>
    </row>
    <row r="2714" spans="1:21" ht="13.9" customHeight="1">
      <c r="A2714" s="76">
        <v>10414045</v>
      </c>
      <c r="B2714" s="77" t="s">
        <v>3645</v>
      </c>
      <c r="C2714" s="78"/>
      <c r="D2714" s="79"/>
      <c r="E2714" s="78"/>
      <c r="F2714" s="78"/>
      <c r="G2714" s="79"/>
      <c r="H2714" s="79"/>
      <c r="I2714" s="80"/>
      <c r="J2714" s="79"/>
      <c r="K2714" s="77"/>
      <c r="L2714" s="81" t="s">
        <v>315</v>
      </c>
      <c r="M2714" s="77"/>
      <c r="N2714" s="77"/>
      <c r="O2714" s="77"/>
      <c r="P2714" s="77"/>
      <c r="Q2714" s="78"/>
      <c r="R2714" s="78"/>
      <c r="S2714" s="82"/>
      <c r="T2714" s="78"/>
      <c r="U2714" s="83"/>
    </row>
    <row r="2715" spans="1:21" ht="13.9" customHeight="1">
      <c r="A2715" s="76">
        <v>10414053</v>
      </c>
      <c r="B2715" s="77" t="s">
        <v>3646</v>
      </c>
      <c r="C2715" s="78"/>
      <c r="D2715" s="79"/>
      <c r="E2715" s="78"/>
      <c r="F2715" s="78"/>
      <c r="G2715" s="79"/>
      <c r="H2715" s="79"/>
      <c r="I2715" s="80"/>
      <c r="J2715" s="79"/>
      <c r="K2715" s="77"/>
      <c r="L2715" s="81" t="s">
        <v>353</v>
      </c>
      <c r="M2715" s="77"/>
      <c r="N2715" s="77"/>
      <c r="O2715" s="77"/>
      <c r="P2715" s="77"/>
      <c r="Q2715" s="78"/>
      <c r="R2715" s="78"/>
      <c r="S2715" s="82"/>
      <c r="T2715" s="78"/>
      <c r="U2715" s="83"/>
    </row>
    <row r="2716" spans="1:21" ht="13.9" customHeight="1">
      <c r="A2716" s="76">
        <v>10414061</v>
      </c>
      <c r="B2716" s="77" t="s">
        <v>3647</v>
      </c>
      <c r="C2716" s="78"/>
      <c r="D2716" s="79"/>
      <c r="E2716" s="78"/>
      <c r="F2716" s="78"/>
      <c r="G2716" s="79"/>
      <c r="H2716" s="79"/>
      <c r="I2716" s="80"/>
      <c r="J2716" s="79"/>
      <c r="K2716" s="77"/>
      <c r="L2716" s="81" t="s">
        <v>9355</v>
      </c>
      <c r="M2716" s="77"/>
      <c r="N2716" s="77"/>
      <c r="O2716" s="77"/>
      <c r="P2716" s="77"/>
      <c r="Q2716" s="78"/>
      <c r="R2716" s="78"/>
      <c r="S2716" s="82"/>
      <c r="T2716" s="78"/>
      <c r="U2716" s="83"/>
    </row>
    <row r="2717" spans="1:21" ht="13.9" customHeight="1">
      <c r="A2717" s="76">
        <v>10414088</v>
      </c>
      <c r="B2717" s="77" t="s">
        <v>3648</v>
      </c>
      <c r="C2717" s="78"/>
      <c r="D2717" s="79"/>
      <c r="E2717" s="78"/>
      <c r="F2717" s="78"/>
      <c r="G2717" s="79"/>
      <c r="H2717" s="79"/>
      <c r="I2717" s="80"/>
      <c r="J2717" s="79"/>
      <c r="K2717" s="77"/>
      <c r="L2717" s="81" t="s">
        <v>214</v>
      </c>
      <c r="M2717" s="77"/>
      <c r="N2717" s="77"/>
      <c r="O2717" s="77"/>
      <c r="P2717" s="77"/>
      <c r="Q2717" s="78"/>
      <c r="R2717" s="78"/>
      <c r="S2717" s="82"/>
      <c r="T2717" s="78"/>
      <c r="U2717" s="83"/>
    </row>
    <row r="2718" spans="1:21" ht="13.9" customHeight="1">
      <c r="A2718" s="76">
        <v>10414134</v>
      </c>
      <c r="B2718" s="77" t="s">
        <v>3649</v>
      </c>
      <c r="C2718" s="78"/>
      <c r="D2718" s="79"/>
      <c r="E2718" s="78"/>
      <c r="F2718" s="78"/>
      <c r="G2718" s="79"/>
      <c r="H2718" s="79"/>
      <c r="I2718" s="80"/>
      <c r="J2718" s="79"/>
      <c r="K2718" s="77"/>
      <c r="L2718" s="84" t="s">
        <v>362</v>
      </c>
      <c r="M2718" s="77"/>
      <c r="N2718" s="77"/>
      <c r="O2718" s="77"/>
      <c r="P2718" s="77"/>
      <c r="Q2718" s="78"/>
      <c r="R2718" s="78"/>
      <c r="S2718" s="82"/>
      <c r="T2718" s="78"/>
      <c r="U2718" s="83"/>
    </row>
    <row r="2719" spans="1:21" ht="13.9" customHeight="1">
      <c r="A2719" s="76">
        <v>10414177</v>
      </c>
      <c r="B2719" s="77" t="s">
        <v>3650</v>
      </c>
      <c r="C2719" s="78"/>
      <c r="D2719" s="79"/>
      <c r="E2719" s="78"/>
      <c r="F2719" s="78"/>
      <c r="G2719" s="79"/>
      <c r="H2719" s="79"/>
      <c r="I2719" s="80"/>
      <c r="J2719" s="79"/>
      <c r="K2719" s="77"/>
      <c r="L2719" s="84" t="s">
        <v>315</v>
      </c>
      <c r="M2719" s="77"/>
      <c r="N2719" s="77"/>
      <c r="O2719" s="77"/>
      <c r="P2719" s="77"/>
      <c r="Q2719" s="78"/>
      <c r="R2719" s="78"/>
      <c r="S2719" s="82"/>
      <c r="T2719" s="78"/>
      <c r="U2719" s="83"/>
    </row>
    <row r="2720" spans="1:21" ht="13.9" customHeight="1">
      <c r="A2720" s="76">
        <v>10414185</v>
      </c>
      <c r="B2720" s="85" t="s">
        <v>3651</v>
      </c>
      <c r="C2720" s="78"/>
      <c r="D2720" s="79"/>
      <c r="E2720" s="78"/>
      <c r="F2720" s="78"/>
      <c r="G2720" s="86"/>
      <c r="H2720" s="79"/>
      <c r="I2720" s="79"/>
      <c r="J2720" s="78"/>
      <c r="K2720" s="77"/>
      <c r="L2720" s="84" t="s">
        <v>315</v>
      </c>
      <c r="M2720" s="77"/>
      <c r="N2720" s="77"/>
      <c r="O2720" s="87"/>
      <c r="P2720" s="78"/>
      <c r="Q2720" s="78"/>
      <c r="R2720" s="78"/>
      <c r="S2720" s="82"/>
      <c r="T2720" s="78"/>
      <c r="U2720" s="83"/>
    </row>
    <row r="2721" spans="1:21" ht="13.9" customHeight="1">
      <c r="A2721" s="76">
        <v>10414193</v>
      </c>
      <c r="B2721" s="85" t="s">
        <v>3652</v>
      </c>
      <c r="C2721" s="78"/>
      <c r="D2721" s="79"/>
      <c r="E2721" s="78"/>
      <c r="F2721" s="78"/>
      <c r="G2721" s="86"/>
      <c r="H2721" s="79"/>
      <c r="I2721" s="79"/>
      <c r="J2721" s="78"/>
      <c r="K2721" s="77"/>
      <c r="L2721" s="84" t="s">
        <v>315</v>
      </c>
      <c r="M2721" s="77"/>
      <c r="N2721" s="77"/>
      <c r="O2721" s="87"/>
      <c r="P2721" s="78"/>
      <c r="Q2721" s="78"/>
      <c r="R2721" s="78"/>
      <c r="S2721" s="82"/>
      <c r="T2721" s="78"/>
      <c r="U2721" s="83"/>
    </row>
    <row r="2722" spans="1:21" ht="13.9" customHeight="1">
      <c r="A2722" s="76">
        <v>10414207</v>
      </c>
      <c r="B2722" s="85" t="s">
        <v>3653</v>
      </c>
      <c r="C2722" s="78"/>
      <c r="D2722" s="79"/>
      <c r="E2722" s="78"/>
      <c r="F2722" s="78"/>
      <c r="G2722" s="86"/>
      <c r="H2722" s="79"/>
      <c r="I2722" s="79"/>
      <c r="J2722" s="78"/>
      <c r="K2722" s="77"/>
      <c r="L2722" s="84" t="s">
        <v>388</v>
      </c>
      <c r="M2722" s="77"/>
      <c r="N2722" s="77"/>
      <c r="O2722" s="87"/>
      <c r="P2722" s="78"/>
      <c r="Q2722" s="78"/>
      <c r="R2722" s="78"/>
      <c r="S2722" s="82"/>
      <c r="T2722" s="78"/>
      <c r="U2722" s="83"/>
    </row>
    <row r="2723" spans="1:21" ht="13.9" customHeight="1">
      <c r="A2723" s="76">
        <v>10414231</v>
      </c>
      <c r="B2723" s="77" t="s">
        <v>3654</v>
      </c>
      <c r="C2723" s="78"/>
      <c r="D2723" s="79"/>
      <c r="E2723" s="78"/>
      <c r="F2723" s="78"/>
      <c r="G2723" s="79"/>
      <c r="H2723" s="79"/>
      <c r="I2723" s="80"/>
      <c r="J2723" s="79"/>
      <c r="K2723" s="77"/>
      <c r="L2723" s="84" t="s">
        <v>9347</v>
      </c>
      <c r="M2723" s="77"/>
      <c r="N2723" s="77"/>
      <c r="O2723" s="77"/>
      <c r="P2723" s="77"/>
      <c r="Q2723" s="78"/>
      <c r="R2723" s="78"/>
      <c r="S2723" s="82"/>
      <c r="T2723" s="78"/>
      <c r="U2723" s="83"/>
    </row>
    <row r="2724" spans="1:21" ht="13.9" customHeight="1">
      <c r="A2724" s="76">
        <v>10414258</v>
      </c>
      <c r="B2724" s="85" t="s">
        <v>3655</v>
      </c>
      <c r="C2724" s="78"/>
      <c r="D2724" s="79"/>
      <c r="E2724" s="78"/>
      <c r="F2724" s="78"/>
      <c r="G2724" s="86"/>
      <c r="H2724" s="79"/>
      <c r="I2724" s="79"/>
      <c r="J2724" s="78"/>
      <c r="K2724" s="77"/>
      <c r="L2724" s="84" t="s">
        <v>287</v>
      </c>
      <c r="M2724" s="77"/>
      <c r="N2724" s="77"/>
      <c r="O2724" s="87"/>
      <c r="P2724" s="78"/>
      <c r="Q2724" s="78"/>
      <c r="R2724" s="78"/>
      <c r="S2724" s="82"/>
      <c r="T2724" s="78"/>
      <c r="U2724" s="83"/>
    </row>
    <row r="2725" spans="1:21" ht="13.9" customHeight="1">
      <c r="A2725" s="76">
        <v>10414266</v>
      </c>
      <c r="B2725" s="77" t="s">
        <v>3656</v>
      </c>
      <c r="C2725" s="78"/>
      <c r="D2725" s="79"/>
      <c r="E2725" s="78"/>
      <c r="F2725" s="78"/>
      <c r="G2725" s="79"/>
      <c r="H2725" s="79"/>
      <c r="I2725" s="80"/>
      <c r="J2725" s="79"/>
      <c r="K2725" s="77"/>
      <c r="L2725" s="84" t="s">
        <v>40</v>
      </c>
      <c r="M2725" s="77"/>
      <c r="N2725" s="77"/>
      <c r="O2725" s="77"/>
      <c r="P2725" s="77"/>
      <c r="Q2725" s="78"/>
      <c r="R2725" s="78"/>
      <c r="S2725" s="82"/>
      <c r="T2725" s="78"/>
      <c r="U2725" s="83"/>
    </row>
    <row r="2726" spans="1:21" ht="13.9" customHeight="1">
      <c r="A2726" s="76">
        <v>10414274</v>
      </c>
      <c r="B2726" s="85" t="s">
        <v>3657</v>
      </c>
      <c r="C2726" s="78"/>
      <c r="D2726" s="79"/>
      <c r="E2726" s="78"/>
      <c r="F2726" s="78"/>
      <c r="G2726" s="86"/>
      <c r="H2726" s="79"/>
      <c r="I2726" s="79"/>
      <c r="J2726" s="78"/>
      <c r="K2726" s="77"/>
      <c r="L2726" s="84" t="s">
        <v>348</v>
      </c>
      <c r="M2726" s="77"/>
      <c r="N2726" s="77"/>
      <c r="O2726" s="87"/>
      <c r="P2726" s="78"/>
      <c r="Q2726" s="78"/>
      <c r="R2726" s="78"/>
      <c r="S2726" s="82"/>
      <c r="T2726" s="78"/>
      <c r="U2726" s="83"/>
    </row>
    <row r="2727" spans="1:21" ht="13.9" customHeight="1">
      <c r="A2727" s="76">
        <v>10414282</v>
      </c>
      <c r="B2727" s="77" t="s">
        <v>3658</v>
      </c>
      <c r="C2727" s="78"/>
      <c r="D2727" s="79"/>
      <c r="E2727" s="78"/>
      <c r="F2727" s="78"/>
      <c r="G2727" s="79"/>
      <c r="H2727" s="79"/>
      <c r="I2727" s="80"/>
      <c r="J2727" s="79"/>
      <c r="K2727" s="77"/>
      <c r="L2727" s="84" t="s">
        <v>307</v>
      </c>
      <c r="M2727" s="77"/>
      <c r="N2727" s="77"/>
      <c r="O2727" s="77"/>
      <c r="P2727" s="77"/>
      <c r="Q2727" s="78"/>
      <c r="R2727" s="78"/>
      <c r="S2727" s="82"/>
      <c r="T2727" s="78"/>
      <c r="U2727" s="83"/>
    </row>
    <row r="2728" spans="1:21" ht="13.9" customHeight="1">
      <c r="A2728" s="76">
        <v>10414304</v>
      </c>
      <c r="B2728" s="77" t="s">
        <v>3659</v>
      </c>
      <c r="C2728" s="78"/>
      <c r="D2728" s="79"/>
      <c r="E2728" s="78"/>
      <c r="F2728" s="78"/>
      <c r="G2728" s="79"/>
      <c r="H2728" s="79"/>
      <c r="I2728" s="80"/>
      <c r="J2728" s="79"/>
      <c r="K2728" s="77"/>
      <c r="L2728" s="84" t="s">
        <v>315</v>
      </c>
      <c r="M2728" s="77"/>
      <c r="N2728" s="77"/>
      <c r="O2728" s="77"/>
      <c r="P2728" s="77"/>
      <c r="Q2728" s="78"/>
      <c r="R2728" s="78"/>
      <c r="S2728" s="82"/>
      <c r="T2728" s="78"/>
      <c r="U2728" s="83"/>
    </row>
    <row r="2729" spans="1:21" ht="13.9" customHeight="1">
      <c r="A2729" s="76">
        <v>10414312</v>
      </c>
      <c r="B2729" s="85" t="s">
        <v>3660</v>
      </c>
      <c r="C2729" s="78"/>
      <c r="D2729" s="79"/>
      <c r="E2729" s="78"/>
      <c r="F2729" s="78"/>
      <c r="G2729" s="86"/>
      <c r="H2729" s="79"/>
      <c r="I2729" s="79"/>
      <c r="J2729" s="78"/>
      <c r="K2729" s="77"/>
      <c r="L2729" s="84" t="s">
        <v>270</v>
      </c>
      <c r="M2729" s="77"/>
      <c r="N2729" s="77"/>
      <c r="O2729" s="87"/>
      <c r="P2729" s="78"/>
      <c r="Q2729" s="78"/>
      <c r="R2729" s="78"/>
      <c r="S2729" s="82"/>
      <c r="T2729" s="78"/>
      <c r="U2729" s="83"/>
    </row>
    <row r="2730" spans="1:21" ht="13.9" customHeight="1">
      <c r="A2730" s="76">
        <v>10414339</v>
      </c>
      <c r="B2730" s="77" t="s">
        <v>3661</v>
      </c>
      <c r="C2730" s="78"/>
      <c r="D2730" s="79"/>
      <c r="E2730" s="78"/>
      <c r="F2730" s="78"/>
      <c r="G2730" s="79"/>
      <c r="H2730" s="79"/>
      <c r="I2730" s="80"/>
      <c r="J2730" s="79"/>
      <c r="K2730" s="77"/>
      <c r="L2730" s="81" t="s">
        <v>382</v>
      </c>
      <c r="M2730" s="77"/>
      <c r="N2730" s="77"/>
      <c r="O2730" s="77"/>
      <c r="P2730" s="77"/>
      <c r="Q2730" s="78"/>
      <c r="R2730" s="78"/>
      <c r="S2730" s="82"/>
      <c r="T2730" s="78"/>
      <c r="U2730" s="83"/>
    </row>
    <row r="2731" spans="1:21" ht="13.9" customHeight="1">
      <c r="A2731" s="76">
        <v>10414347</v>
      </c>
      <c r="B2731" s="77" t="s">
        <v>3662</v>
      </c>
      <c r="C2731" s="78"/>
      <c r="D2731" s="79"/>
      <c r="E2731" s="78"/>
      <c r="F2731" s="78"/>
      <c r="G2731" s="79"/>
      <c r="H2731" s="79"/>
      <c r="I2731" s="80"/>
      <c r="J2731" s="79"/>
      <c r="K2731" s="77"/>
      <c r="L2731" s="81" t="s">
        <v>9382</v>
      </c>
      <c r="M2731" s="77"/>
      <c r="N2731" s="77"/>
      <c r="O2731" s="77"/>
      <c r="P2731" s="77"/>
      <c r="Q2731" s="78"/>
      <c r="R2731" s="78"/>
      <c r="S2731" s="82"/>
      <c r="T2731" s="78"/>
      <c r="U2731" s="83"/>
    </row>
    <row r="2732" spans="1:21" ht="13.9" customHeight="1">
      <c r="A2732" s="76">
        <v>10414355</v>
      </c>
      <c r="B2732" s="77" t="s">
        <v>3663</v>
      </c>
      <c r="C2732" s="78"/>
      <c r="D2732" s="79"/>
      <c r="E2732" s="78"/>
      <c r="F2732" s="78"/>
      <c r="G2732" s="79"/>
      <c r="H2732" s="79"/>
      <c r="I2732" s="80"/>
      <c r="J2732" s="79"/>
      <c r="K2732" s="77"/>
      <c r="L2732" s="81" t="s">
        <v>390</v>
      </c>
      <c r="M2732" s="77"/>
      <c r="N2732" s="77"/>
      <c r="O2732" s="77"/>
      <c r="P2732" s="77"/>
      <c r="Q2732" s="78"/>
      <c r="R2732" s="78"/>
      <c r="S2732" s="82"/>
      <c r="T2732" s="78"/>
      <c r="U2732" s="83"/>
    </row>
    <row r="2733" spans="1:21" ht="13.9" customHeight="1">
      <c r="A2733" s="76">
        <v>10414363</v>
      </c>
      <c r="B2733" s="77" t="s">
        <v>3664</v>
      </c>
      <c r="C2733" s="78"/>
      <c r="D2733" s="79"/>
      <c r="E2733" s="78"/>
      <c r="F2733" s="78"/>
      <c r="G2733" s="79"/>
      <c r="H2733" s="79"/>
      <c r="I2733" s="80"/>
      <c r="J2733" s="79"/>
      <c r="K2733" s="77"/>
      <c r="L2733" s="81" t="s">
        <v>101</v>
      </c>
      <c r="M2733" s="77"/>
      <c r="N2733" s="77"/>
      <c r="O2733" s="77"/>
      <c r="P2733" s="77"/>
      <c r="Q2733" s="78"/>
      <c r="R2733" s="78"/>
      <c r="S2733" s="82"/>
      <c r="T2733" s="78"/>
      <c r="U2733" s="83"/>
    </row>
    <row r="2734" spans="1:21" ht="13.9" customHeight="1">
      <c r="A2734" s="76">
        <v>10414371</v>
      </c>
      <c r="B2734" s="77" t="s">
        <v>3665</v>
      </c>
      <c r="C2734" s="78"/>
      <c r="D2734" s="79"/>
      <c r="E2734" s="78"/>
      <c r="F2734" s="78"/>
      <c r="G2734" s="79"/>
      <c r="H2734" s="79"/>
      <c r="I2734" s="80"/>
      <c r="J2734" s="79"/>
      <c r="K2734" s="77"/>
      <c r="L2734" s="81" t="s">
        <v>213</v>
      </c>
      <c r="M2734" s="77"/>
      <c r="N2734" s="77"/>
      <c r="O2734" s="77"/>
      <c r="P2734" s="77"/>
      <c r="Q2734" s="78"/>
      <c r="R2734" s="78"/>
      <c r="S2734" s="82"/>
      <c r="T2734" s="78"/>
      <c r="U2734" s="83"/>
    </row>
    <row r="2735" spans="1:21" ht="13.9" customHeight="1">
      <c r="A2735" s="76">
        <v>10414398</v>
      </c>
      <c r="B2735" s="77" t="s">
        <v>3666</v>
      </c>
      <c r="C2735" s="78"/>
      <c r="D2735" s="79"/>
      <c r="E2735" s="78"/>
      <c r="F2735" s="78"/>
      <c r="G2735" s="79"/>
      <c r="H2735" s="79"/>
      <c r="I2735" s="80"/>
      <c r="J2735" s="79"/>
      <c r="K2735" s="77"/>
      <c r="L2735" s="81" t="s">
        <v>398</v>
      </c>
      <c r="M2735" s="77"/>
      <c r="N2735" s="77"/>
      <c r="O2735" s="77"/>
      <c r="P2735" s="77"/>
      <c r="Q2735" s="78"/>
      <c r="R2735" s="78"/>
      <c r="S2735" s="82"/>
      <c r="T2735" s="78"/>
      <c r="U2735" s="83"/>
    </row>
    <row r="2736" spans="1:21" ht="13.9" customHeight="1">
      <c r="A2736" s="76">
        <v>10414401</v>
      </c>
      <c r="B2736" s="77" t="s">
        <v>3667</v>
      </c>
      <c r="C2736" s="78"/>
      <c r="D2736" s="79"/>
      <c r="E2736" s="78"/>
      <c r="F2736" s="78"/>
      <c r="G2736" s="79"/>
      <c r="H2736" s="79"/>
      <c r="I2736" s="80"/>
      <c r="J2736" s="79"/>
      <c r="K2736" s="77"/>
      <c r="L2736" s="81" t="s">
        <v>346</v>
      </c>
      <c r="M2736" s="77"/>
      <c r="N2736" s="77"/>
      <c r="O2736" s="77"/>
      <c r="P2736" s="77"/>
      <c r="Q2736" s="78"/>
      <c r="R2736" s="78"/>
      <c r="S2736" s="82"/>
      <c r="T2736" s="78"/>
      <c r="U2736" s="83"/>
    </row>
    <row r="2737" spans="1:21" ht="13.9" customHeight="1">
      <c r="A2737" s="76">
        <v>10414428</v>
      </c>
      <c r="B2737" s="77" t="s">
        <v>3668</v>
      </c>
      <c r="C2737" s="78"/>
      <c r="D2737" s="79"/>
      <c r="E2737" s="78"/>
      <c r="F2737" s="78"/>
      <c r="G2737" s="79"/>
      <c r="H2737" s="79"/>
      <c r="I2737" s="80"/>
      <c r="J2737" s="79"/>
      <c r="K2737" s="77"/>
      <c r="L2737" s="81" t="s">
        <v>309</v>
      </c>
      <c r="M2737" s="77"/>
      <c r="N2737" s="77"/>
      <c r="O2737" s="77"/>
      <c r="P2737" s="77"/>
      <c r="Q2737" s="78"/>
      <c r="R2737" s="78"/>
      <c r="S2737" s="82"/>
      <c r="T2737" s="78"/>
      <c r="U2737" s="83"/>
    </row>
    <row r="2738" spans="1:21" ht="13.9" customHeight="1">
      <c r="A2738" s="76">
        <v>10414436</v>
      </c>
      <c r="B2738" s="77" t="s">
        <v>3669</v>
      </c>
      <c r="C2738" s="78"/>
      <c r="D2738" s="79"/>
      <c r="E2738" s="78"/>
      <c r="F2738" s="78"/>
      <c r="G2738" s="79"/>
      <c r="H2738" s="79"/>
      <c r="I2738" s="80"/>
      <c r="J2738" s="79"/>
      <c r="K2738" s="77"/>
      <c r="L2738" s="81" t="s">
        <v>9274</v>
      </c>
      <c r="M2738" s="77"/>
      <c r="N2738" s="77"/>
      <c r="O2738" s="77"/>
      <c r="P2738" s="77"/>
      <c r="Q2738" s="78"/>
      <c r="R2738" s="78"/>
      <c r="S2738" s="82"/>
      <c r="T2738" s="78"/>
      <c r="U2738" s="83"/>
    </row>
    <row r="2739" spans="1:21" ht="13.9" customHeight="1">
      <c r="A2739" s="76">
        <v>10414479</v>
      </c>
      <c r="B2739" s="77" t="s">
        <v>3670</v>
      </c>
      <c r="C2739" s="78"/>
      <c r="D2739" s="79"/>
      <c r="E2739" s="78"/>
      <c r="F2739" s="78"/>
      <c r="G2739" s="79"/>
      <c r="H2739" s="79"/>
      <c r="I2739" s="80"/>
      <c r="J2739" s="79"/>
      <c r="K2739" s="77"/>
      <c r="L2739" s="81" t="s">
        <v>166</v>
      </c>
      <c r="M2739" s="77"/>
      <c r="N2739" s="77"/>
      <c r="O2739" s="77"/>
      <c r="P2739" s="77"/>
      <c r="Q2739" s="78"/>
      <c r="R2739" s="78"/>
      <c r="S2739" s="82"/>
      <c r="T2739" s="78"/>
      <c r="U2739" s="83"/>
    </row>
    <row r="2740" spans="1:21" ht="13.9" customHeight="1">
      <c r="A2740" s="76">
        <v>10414487</v>
      </c>
      <c r="B2740" s="77" t="s">
        <v>3671</v>
      </c>
      <c r="C2740" s="78"/>
      <c r="D2740" s="79"/>
      <c r="E2740" s="78"/>
      <c r="F2740" s="78"/>
      <c r="G2740" s="79"/>
      <c r="H2740" s="79"/>
      <c r="I2740" s="80"/>
      <c r="J2740" s="79"/>
      <c r="K2740" s="77"/>
      <c r="L2740" s="84" t="s">
        <v>9272</v>
      </c>
      <c r="M2740" s="77"/>
      <c r="N2740" s="77"/>
      <c r="O2740" s="77"/>
      <c r="P2740" s="77"/>
      <c r="Q2740" s="78"/>
      <c r="R2740" s="78"/>
      <c r="S2740" s="82"/>
      <c r="T2740" s="78"/>
      <c r="U2740" s="83"/>
    </row>
    <row r="2741" spans="1:21" ht="13.9" customHeight="1">
      <c r="A2741" s="76">
        <v>10414509</v>
      </c>
      <c r="B2741" s="77" t="s">
        <v>3672</v>
      </c>
      <c r="C2741" s="78"/>
      <c r="D2741" s="79"/>
      <c r="E2741" s="78"/>
      <c r="F2741" s="78"/>
      <c r="G2741" s="79"/>
      <c r="H2741" s="79"/>
      <c r="I2741" s="80"/>
      <c r="J2741" s="79"/>
      <c r="K2741" s="77"/>
      <c r="L2741" s="81" t="s">
        <v>9354</v>
      </c>
      <c r="M2741" s="77"/>
      <c r="N2741" s="77"/>
      <c r="O2741" s="77"/>
      <c r="P2741" s="77"/>
      <c r="Q2741" s="78"/>
      <c r="R2741" s="78"/>
      <c r="S2741" s="82"/>
      <c r="T2741" s="78"/>
      <c r="U2741" s="83"/>
    </row>
    <row r="2742" spans="1:21" ht="13.9" customHeight="1">
      <c r="A2742" s="76">
        <v>10414517</v>
      </c>
      <c r="B2742" s="77" t="s">
        <v>3673</v>
      </c>
      <c r="C2742" s="78"/>
      <c r="D2742" s="79"/>
      <c r="E2742" s="78"/>
      <c r="F2742" s="78"/>
      <c r="G2742" s="79"/>
      <c r="H2742" s="79"/>
      <c r="I2742" s="80"/>
      <c r="J2742" s="79"/>
      <c r="K2742" s="77"/>
      <c r="L2742" s="84" t="s">
        <v>9258</v>
      </c>
      <c r="M2742" s="77"/>
      <c r="N2742" s="77"/>
      <c r="O2742" s="77"/>
      <c r="P2742" s="77"/>
      <c r="Q2742" s="78"/>
      <c r="R2742" s="78"/>
      <c r="S2742" s="82"/>
      <c r="T2742" s="78"/>
      <c r="U2742" s="83"/>
    </row>
    <row r="2743" spans="1:21" ht="13.9" customHeight="1">
      <c r="A2743" s="76">
        <v>10414525</v>
      </c>
      <c r="B2743" s="77" t="s">
        <v>3674</v>
      </c>
      <c r="C2743" s="78"/>
      <c r="D2743" s="79"/>
      <c r="E2743" s="78"/>
      <c r="F2743" s="78"/>
      <c r="G2743" s="79"/>
      <c r="H2743" s="79"/>
      <c r="I2743" s="80"/>
      <c r="J2743" s="79"/>
      <c r="K2743" s="77"/>
      <c r="L2743" s="84" t="s">
        <v>33</v>
      </c>
      <c r="M2743" s="77"/>
      <c r="N2743" s="77"/>
      <c r="O2743" s="77"/>
      <c r="P2743" s="77"/>
      <c r="Q2743" s="78"/>
      <c r="R2743" s="78"/>
      <c r="S2743" s="82"/>
      <c r="T2743" s="78"/>
      <c r="U2743" s="83"/>
    </row>
    <row r="2744" spans="1:21" ht="13.9" customHeight="1">
      <c r="A2744" s="76">
        <v>10414541</v>
      </c>
      <c r="B2744" s="77" t="s">
        <v>3675</v>
      </c>
      <c r="C2744" s="78"/>
      <c r="D2744" s="79"/>
      <c r="E2744" s="78"/>
      <c r="F2744" s="78"/>
      <c r="G2744" s="79"/>
      <c r="H2744" s="79"/>
      <c r="I2744" s="80"/>
      <c r="J2744" s="79"/>
      <c r="K2744" s="77"/>
      <c r="L2744" s="81" t="s">
        <v>311</v>
      </c>
      <c r="M2744" s="77"/>
      <c r="N2744" s="77"/>
      <c r="O2744" s="77"/>
      <c r="P2744" s="77"/>
      <c r="Q2744" s="78"/>
      <c r="R2744" s="78"/>
      <c r="S2744" s="82"/>
      <c r="T2744" s="78"/>
      <c r="U2744" s="83"/>
    </row>
    <row r="2745" spans="1:21" ht="13.9" customHeight="1">
      <c r="A2745" s="76">
        <v>10414568</v>
      </c>
      <c r="B2745" s="77" t="s">
        <v>3676</v>
      </c>
      <c r="C2745" s="78"/>
      <c r="D2745" s="79"/>
      <c r="E2745" s="78"/>
      <c r="F2745" s="78"/>
      <c r="G2745" s="79"/>
      <c r="H2745" s="79"/>
      <c r="I2745" s="80"/>
      <c r="J2745" s="79"/>
      <c r="K2745" s="77"/>
      <c r="L2745" s="84" t="s">
        <v>229</v>
      </c>
      <c r="M2745" s="77"/>
      <c r="N2745" s="77"/>
      <c r="O2745" s="77"/>
      <c r="P2745" s="77"/>
      <c r="Q2745" s="78"/>
      <c r="R2745" s="78"/>
      <c r="S2745" s="82"/>
      <c r="T2745" s="78"/>
      <c r="U2745" s="83"/>
    </row>
    <row r="2746" spans="1:21" ht="13.9" customHeight="1">
      <c r="A2746" s="76">
        <v>10414576</v>
      </c>
      <c r="B2746" s="77" t="s">
        <v>3677</v>
      </c>
      <c r="C2746" s="78"/>
      <c r="D2746" s="79"/>
      <c r="E2746" s="78"/>
      <c r="F2746" s="78"/>
      <c r="G2746" s="79"/>
      <c r="H2746" s="79"/>
      <c r="I2746" s="80"/>
      <c r="J2746" s="79"/>
      <c r="K2746" s="77"/>
      <c r="L2746" s="84" t="s">
        <v>311</v>
      </c>
      <c r="M2746" s="77"/>
      <c r="N2746" s="77"/>
      <c r="O2746" s="77"/>
      <c r="P2746" s="77"/>
      <c r="Q2746" s="78"/>
      <c r="R2746" s="78"/>
      <c r="S2746" s="82"/>
      <c r="T2746" s="78"/>
      <c r="U2746" s="83"/>
    </row>
    <row r="2747" spans="1:21" ht="13.9" customHeight="1">
      <c r="A2747" s="76">
        <v>10414584</v>
      </c>
      <c r="B2747" s="77" t="s">
        <v>3678</v>
      </c>
      <c r="C2747" s="78"/>
      <c r="D2747" s="79"/>
      <c r="E2747" s="78"/>
      <c r="F2747" s="78"/>
      <c r="G2747" s="79"/>
      <c r="H2747" s="79"/>
      <c r="I2747" s="80"/>
      <c r="J2747" s="79"/>
      <c r="K2747" s="77"/>
      <c r="L2747" s="84" t="s">
        <v>7</v>
      </c>
      <c r="M2747" s="77"/>
      <c r="N2747" s="77"/>
      <c r="O2747" s="77"/>
      <c r="P2747" s="77"/>
      <c r="Q2747" s="78"/>
      <c r="R2747" s="78"/>
      <c r="S2747" s="82"/>
      <c r="T2747" s="78"/>
      <c r="U2747" s="83"/>
    </row>
    <row r="2748" spans="1:21" ht="13.9" customHeight="1">
      <c r="A2748" s="76">
        <v>10414592</v>
      </c>
      <c r="B2748" s="77" t="s">
        <v>3679</v>
      </c>
      <c r="C2748" s="78"/>
      <c r="D2748" s="79"/>
      <c r="E2748" s="78"/>
      <c r="F2748" s="78"/>
      <c r="G2748" s="79"/>
      <c r="H2748" s="79"/>
      <c r="I2748" s="80"/>
      <c r="J2748" s="79"/>
      <c r="K2748" s="77"/>
      <c r="L2748" s="84" t="s">
        <v>311</v>
      </c>
      <c r="M2748" s="77"/>
      <c r="N2748" s="77"/>
      <c r="O2748" s="77"/>
      <c r="P2748" s="77"/>
      <c r="Q2748" s="78"/>
      <c r="R2748" s="78"/>
      <c r="S2748" s="82"/>
      <c r="T2748" s="78"/>
      <c r="U2748" s="83"/>
    </row>
    <row r="2749" spans="1:21" ht="13.9" customHeight="1">
      <c r="A2749" s="76">
        <v>10414606</v>
      </c>
      <c r="B2749" s="77" t="s">
        <v>3680</v>
      </c>
      <c r="C2749" s="78"/>
      <c r="D2749" s="79"/>
      <c r="E2749" s="78"/>
      <c r="F2749" s="78"/>
      <c r="G2749" s="79"/>
      <c r="H2749" s="79"/>
      <c r="I2749" s="80"/>
      <c r="J2749" s="79"/>
      <c r="K2749" s="77"/>
      <c r="L2749" s="81" t="s">
        <v>315</v>
      </c>
      <c r="M2749" s="77"/>
      <c r="N2749" s="77"/>
      <c r="O2749" s="77"/>
      <c r="P2749" s="77"/>
      <c r="Q2749" s="78"/>
      <c r="R2749" s="78"/>
      <c r="S2749" s="82"/>
      <c r="T2749" s="78"/>
      <c r="U2749" s="83"/>
    </row>
    <row r="2750" spans="1:21" ht="13.9" customHeight="1">
      <c r="A2750" s="76">
        <v>10414622</v>
      </c>
      <c r="B2750" s="77" t="s">
        <v>3681</v>
      </c>
      <c r="C2750" s="78"/>
      <c r="D2750" s="79"/>
      <c r="E2750" s="78"/>
      <c r="F2750" s="78"/>
      <c r="G2750" s="79"/>
      <c r="H2750" s="79"/>
      <c r="I2750" s="80"/>
      <c r="J2750" s="79"/>
      <c r="K2750" s="77"/>
      <c r="L2750" s="84" t="s">
        <v>270</v>
      </c>
      <c r="M2750" s="77"/>
      <c r="N2750" s="77"/>
      <c r="O2750" s="77"/>
      <c r="P2750" s="77"/>
      <c r="Q2750" s="78"/>
      <c r="R2750" s="78"/>
      <c r="S2750" s="82"/>
      <c r="T2750" s="78"/>
      <c r="U2750" s="83"/>
    </row>
    <row r="2751" spans="1:21" ht="13.9" customHeight="1">
      <c r="A2751" s="76">
        <v>10414649</v>
      </c>
      <c r="B2751" s="77" t="s">
        <v>3682</v>
      </c>
      <c r="C2751" s="78"/>
      <c r="D2751" s="79"/>
      <c r="E2751" s="78"/>
      <c r="F2751" s="78"/>
      <c r="G2751" s="79"/>
      <c r="H2751" s="79"/>
      <c r="I2751" s="80"/>
      <c r="J2751" s="79"/>
      <c r="K2751" s="77"/>
      <c r="L2751" s="81" t="s">
        <v>315</v>
      </c>
      <c r="M2751" s="77"/>
      <c r="N2751" s="77"/>
      <c r="O2751" s="77"/>
      <c r="P2751" s="77"/>
      <c r="Q2751" s="78"/>
      <c r="R2751" s="78"/>
      <c r="S2751" s="82"/>
      <c r="T2751" s="78"/>
      <c r="U2751" s="83"/>
    </row>
    <row r="2752" spans="1:21" ht="13.9" customHeight="1">
      <c r="A2752" s="76">
        <v>10414657</v>
      </c>
      <c r="B2752" s="77" t="s">
        <v>3683</v>
      </c>
      <c r="C2752" s="78"/>
      <c r="D2752" s="79"/>
      <c r="E2752" s="78"/>
      <c r="F2752" s="78"/>
      <c r="G2752" s="79"/>
      <c r="H2752" s="79"/>
      <c r="I2752" s="80"/>
      <c r="J2752" s="79"/>
      <c r="K2752" s="77"/>
      <c r="L2752" s="81" t="s">
        <v>366</v>
      </c>
      <c r="M2752" s="77"/>
      <c r="N2752" s="77"/>
      <c r="O2752" s="77"/>
      <c r="P2752" s="77"/>
      <c r="Q2752" s="78"/>
      <c r="R2752" s="78"/>
      <c r="S2752" s="82"/>
      <c r="T2752" s="78"/>
      <c r="U2752" s="83"/>
    </row>
    <row r="2753" spans="1:21" ht="13.9" customHeight="1">
      <c r="A2753" s="76">
        <v>10414665</v>
      </c>
      <c r="B2753" s="77" t="s">
        <v>3684</v>
      </c>
      <c r="C2753" s="78"/>
      <c r="D2753" s="79"/>
      <c r="E2753" s="78"/>
      <c r="F2753" s="78"/>
      <c r="G2753" s="79"/>
      <c r="H2753" s="79"/>
      <c r="I2753" s="80"/>
      <c r="J2753" s="79"/>
      <c r="K2753" s="77"/>
      <c r="L2753" s="81" t="s">
        <v>366</v>
      </c>
      <c r="M2753" s="77"/>
      <c r="N2753" s="77"/>
      <c r="O2753" s="77"/>
      <c r="P2753" s="77"/>
      <c r="Q2753" s="78"/>
      <c r="R2753" s="78"/>
      <c r="S2753" s="82"/>
      <c r="T2753" s="78"/>
      <c r="U2753" s="83"/>
    </row>
    <row r="2754" spans="1:21" ht="13.9" customHeight="1">
      <c r="A2754" s="76">
        <v>10414673</v>
      </c>
      <c r="B2754" s="85" t="s">
        <v>3685</v>
      </c>
      <c r="C2754" s="78"/>
      <c r="D2754" s="79"/>
      <c r="E2754" s="78"/>
      <c r="F2754" s="78"/>
      <c r="G2754" s="86"/>
      <c r="H2754" s="79"/>
      <c r="I2754" s="79"/>
      <c r="J2754" s="78"/>
      <c r="K2754" s="77"/>
      <c r="L2754" s="84" t="s">
        <v>9359</v>
      </c>
      <c r="M2754" s="77"/>
      <c r="N2754" s="77"/>
      <c r="O2754" s="87"/>
      <c r="P2754" s="78"/>
      <c r="Q2754" s="78"/>
      <c r="R2754" s="78"/>
      <c r="S2754" s="82"/>
      <c r="T2754" s="78"/>
      <c r="U2754" s="83"/>
    </row>
    <row r="2755" spans="1:21" ht="13.9" customHeight="1">
      <c r="A2755" s="76">
        <v>10414681</v>
      </c>
      <c r="B2755" s="77" t="s">
        <v>3686</v>
      </c>
      <c r="C2755" s="78"/>
      <c r="D2755" s="79"/>
      <c r="E2755" s="78"/>
      <c r="F2755" s="78"/>
      <c r="G2755" s="79"/>
      <c r="H2755" s="79"/>
      <c r="I2755" s="80"/>
      <c r="J2755" s="79"/>
      <c r="K2755" s="77"/>
      <c r="L2755" s="81" t="s">
        <v>296</v>
      </c>
      <c r="M2755" s="77"/>
      <c r="N2755" s="77"/>
      <c r="O2755" s="77"/>
      <c r="P2755" s="77"/>
      <c r="Q2755" s="78"/>
      <c r="R2755" s="78"/>
      <c r="S2755" s="82"/>
      <c r="T2755" s="78"/>
      <c r="U2755" s="83"/>
    </row>
    <row r="2756" spans="1:21" ht="13.9" customHeight="1">
      <c r="A2756" s="76">
        <v>10414703</v>
      </c>
      <c r="B2756" s="77" t="s">
        <v>3687</v>
      </c>
      <c r="C2756" s="78"/>
      <c r="D2756" s="79"/>
      <c r="E2756" s="78"/>
      <c r="F2756" s="78"/>
      <c r="G2756" s="79"/>
      <c r="H2756" s="79"/>
      <c r="I2756" s="80"/>
      <c r="J2756" s="79"/>
      <c r="K2756" s="77"/>
      <c r="L2756" s="81" t="s">
        <v>353</v>
      </c>
      <c r="M2756" s="77"/>
      <c r="N2756" s="77"/>
      <c r="O2756" s="77"/>
      <c r="P2756" s="77"/>
      <c r="Q2756" s="78"/>
      <c r="R2756" s="78"/>
      <c r="S2756" s="82"/>
      <c r="T2756" s="78"/>
      <c r="U2756" s="83"/>
    </row>
    <row r="2757" spans="1:21" ht="13.9" customHeight="1">
      <c r="A2757" s="76">
        <v>10414738</v>
      </c>
      <c r="B2757" s="77" t="s">
        <v>3688</v>
      </c>
      <c r="C2757" s="78"/>
      <c r="D2757" s="79"/>
      <c r="E2757" s="78"/>
      <c r="F2757" s="78"/>
      <c r="G2757" s="79"/>
      <c r="H2757" s="79"/>
      <c r="I2757" s="80"/>
      <c r="J2757" s="79"/>
      <c r="K2757" s="77"/>
      <c r="L2757" s="81" t="s">
        <v>388</v>
      </c>
      <c r="M2757" s="77"/>
      <c r="N2757" s="77"/>
      <c r="O2757" s="77"/>
      <c r="P2757" s="77"/>
      <c r="Q2757" s="78"/>
      <c r="R2757" s="78"/>
      <c r="S2757" s="82"/>
      <c r="T2757" s="78"/>
      <c r="U2757" s="83"/>
    </row>
    <row r="2758" spans="1:21" ht="13.9" customHeight="1">
      <c r="A2758" s="76">
        <v>10414746</v>
      </c>
      <c r="B2758" s="77" t="s">
        <v>3689</v>
      </c>
      <c r="C2758" s="78"/>
      <c r="D2758" s="79"/>
      <c r="E2758" s="78"/>
      <c r="F2758" s="78"/>
      <c r="G2758" s="79"/>
      <c r="H2758" s="79"/>
      <c r="I2758" s="80"/>
      <c r="J2758" s="79"/>
      <c r="K2758" s="77"/>
      <c r="L2758" s="81" t="s">
        <v>348</v>
      </c>
      <c r="M2758" s="77"/>
      <c r="N2758" s="77"/>
      <c r="O2758" s="77"/>
      <c r="P2758" s="77"/>
      <c r="Q2758" s="78"/>
      <c r="R2758" s="78"/>
      <c r="S2758" s="82"/>
      <c r="T2758" s="78"/>
      <c r="U2758" s="83"/>
    </row>
    <row r="2759" spans="1:21" ht="13.9" customHeight="1">
      <c r="A2759" s="76">
        <v>10414762</v>
      </c>
      <c r="B2759" s="77" t="s">
        <v>3690</v>
      </c>
      <c r="C2759" s="78"/>
      <c r="D2759" s="79"/>
      <c r="E2759" s="78"/>
      <c r="F2759" s="78"/>
      <c r="G2759" s="79"/>
      <c r="H2759" s="79"/>
      <c r="I2759" s="80"/>
      <c r="J2759" s="79"/>
      <c r="K2759" s="77"/>
      <c r="L2759" s="81" t="s">
        <v>400</v>
      </c>
      <c r="M2759" s="77"/>
      <c r="N2759" s="77"/>
      <c r="O2759" s="77"/>
      <c r="P2759" s="77"/>
      <c r="Q2759" s="78"/>
      <c r="R2759" s="78"/>
      <c r="S2759" s="82"/>
      <c r="T2759" s="78"/>
      <c r="U2759" s="83"/>
    </row>
    <row r="2760" spans="1:21" ht="13.9" customHeight="1">
      <c r="A2760" s="76">
        <v>10414789</v>
      </c>
      <c r="B2760" s="77" t="s">
        <v>3691</v>
      </c>
      <c r="C2760" s="78"/>
      <c r="D2760" s="79"/>
      <c r="E2760" s="78"/>
      <c r="F2760" s="78"/>
      <c r="G2760" s="79"/>
      <c r="H2760" s="79"/>
      <c r="I2760" s="80"/>
      <c r="J2760" s="79"/>
      <c r="K2760" s="77"/>
      <c r="L2760" s="81" t="s">
        <v>348</v>
      </c>
      <c r="M2760" s="77"/>
      <c r="N2760" s="77"/>
      <c r="O2760" s="77"/>
      <c r="P2760" s="77"/>
      <c r="Q2760" s="78"/>
      <c r="R2760" s="78"/>
      <c r="S2760" s="82"/>
      <c r="T2760" s="78"/>
      <c r="U2760" s="83"/>
    </row>
    <row r="2761" spans="1:21" ht="13.9" customHeight="1">
      <c r="A2761" s="76">
        <v>10414827</v>
      </c>
      <c r="B2761" s="77" t="s">
        <v>3692</v>
      </c>
      <c r="C2761" s="78"/>
      <c r="D2761" s="79"/>
      <c r="E2761" s="78"/>
      <c r="F2761" s="78"/>
      <c r="G2761" s="79"/>
      <c r="H2761" s="79"/>
      <c r="I2761" s="80"/>
      <c r="J2761" s="79"/>
      <c r="K2761" s="77"/>
      <c r="L2761" s="81" t="s">
        <v>400</v>
      </c>
      <c r="M2761" s="77"/>
      <c r="N2761" s="77"/>
      <c r="O2761" s="77"/>
      <c r="P2761" s="77"/>
      <c r="Q2761" s="78"/>
      <c r="R2761" s="78"/>
      <c r="S2761" s="82"/>
      <c r="T2761" s="78"/>
      <c r="U2761" s="83"/>
    </row>
    <row r="2762" spans="1:21" ht="13.9" customHeight="1">
      <c r="A2762" s="76">
        <v>10414835</v>
      </c>
      <c r="B2762" s="77" t="s">
        <v>3693</v>
      </c>
      <c r="C2762" s="78"/>
      <c r="D2762" s="79"/>
      <c r="E2762" s="78"/>
      <c r="F2762" s="78"/>
      <c r="G2762" s="79"/>
      <c r="H2762" s="79"/>
      <c r="I2762" s="80"/>
      <c r="J2762" s="79"/>
      <c r="K2762" s="77"/>
      <c r="L2762" s="81" t="s">
        <v>315</v>
      </c>
      <c r="M2762" s="77"/>
      <c r="N2762" s="77"/>
      <c r="O2762" s="77"/>
      <c r="P2762" s="77"/>
      <c r="Q2762" s="78"/>
      <c r="R2762" s="78"/>
      <c r="S2762" s="82"/>
      <c r="T2762" s="78"/>
      <c r="U2762" s="83"/>
    </row>
    <row r="2763" spans="1:21" ht="13.9" customHeight="1">
      <c r="A2763" s="76">
        <v>10414843</v>
      </c>
      <c r="B2763" s="77" t="s">
        <v>3694</v>
      </c>
      <c r="C2763" s="78"/>
      <c r="D2763" s="79"/>
      <c r="E2763" s="78"/>
      <c r="F2763" s="78"/>
      <c r="G2763" s="79"/>
      <c r="H2763" s="79"/>
      <c r="I2763" s="80"/>
      <c r="J2763" s="79"/>
      <c r="K2763" s="77"/>
      <c r="L2763" s="81" t="s">
        <v>309</v>
      </c>
      <c r="M2763" s="77"/>
      <c r="N2763" s="77"/>
      <c r="O2763" s="77"/>
      <c r="P2763" s="77"/>
      <c r="Q2763" s="78"/>
      <c r="R2763" s="78"/>
      <c r="S2763" s="82"/>
      <c r="T2763" s="78"/>
      <c r="U2763" s="83"/>
    </row>
    <row r="2764" spans="1:21" ht="13.9" customHeight="1">
      <c r="A2764" s="76">
        <v>10414851</v>
      </c>
      <c r="B2764" s="77" t="s">
        <v>3695</v>
      </c>
      <c r="C2764" s="78"/>
      <c r="D2764" s="79"/>
      <c r="E2764" s="78"/>
      <c r="F2764" s="78"/>
      <c r="G2764" s="79"/>
      <c r="H2764" s="79"/>
      <c r="I2764" s="80"/>
      <c r="J2764" s="79"/>
      <c r="K2764" s="77"/>
      <c r="L2764" s="81" t="s">
        <v>9359</v>
      </c>
      <c r="M2764" s="77"/>
      <c r="N2764" s="77"/>
      <c r="O2764" s="77"/>
      <c r="P2764" s="77"/>
      <c r="Q2764" s="78"/>
      <c r="R2764" s="78"/>
      <c r="S2764" s="82"/>
      <c r="T2764" s="78"/>
      <c r="U2764" s="83"/>
    </row>
    <row r="2765" spans="1:21" ht="13.9" customHeight="1">
      <c r="A2765" s="76">
        <v>10414878</v>
      </c>
      <c r="B2765" s="88" t="s">
        <v>3696</v>
      </c>
      <c r="C2765" s="78"/>
      <c r="D2765" s="79"/>
      <c r="E2765" s="78"/>
      <c r="F2765" s="78"/>
      <c r="G2765" s="86"/>
      <c r="H2765" s="79"/>
      <c r="I2765" s="79"/>
      <c r="J2765" s="78"/>
      <c r="K2765" s="77"/>
      <c r="L2765" s="84" t="s">
        <v>362</v>
      </c>
      <c r="M2765" s="77"/>
      <c r="N2765" s="77"/>
      <c r="O2765" s="87"/>
      <c r="P2765" s="78"/>
      <c r="Q2765" s="78"/>
      <c r="R2765" s="78"/>
      <c r="S2765" s="82"/>
      <c r="T2765" s="78"/>
      <c r="U2765" s="83"/>
    </row>
    <row r="2766" spans="1:21" ht="13.9" customHeight="1">
      <c r="A2766" s="76">
        <v>10414886</v>
      </c>
      <c r="B2766" s="77" t="s">
        <v>3697</v>
      </c>
      <c r="C2766" s="78"/>
      <c r="D2766" s="79"/>
      <c r="E2766" s="78"/>
      <c r="F2766" s="78"/>
      <c r="G2766" s="79"/>
      <c r="H2766" s="79"/>
      <c r="I2766" s="80"/>
      <c r="J2766" s="79"/>
      <c r="K2766" s="77"/>
      <c r="L2766" s="81" t="s">
        <v>214</v>
      </c>
      <c r="M2766" s="77"/>
      <c r="N2766" s="77"/>
      <c r="O2766" s="77"/>
      <c r="P2766" s="77"/>
      <c r="Q2766" s="78"/>
      <c r="R2766" s="78"/>
      <c r="S2766" s="82"/>
      <c r="T2766" s="78"/>
      <c r="U2766" s="83"/>
    </row>
    <row r="2767" spans="1:21" ht="13.9" customHeight="1">
      <c r="A2767" s="76">
        <v>10414894</v>
      </c>
      <c r="B2767" s="77" t="s">
        <v>3698</v>
      </c>
      <c r="C2767" s="78"/>
      <c r="D2767" s="79"/>
      <c r="E2767" s="78"/>
      <c r="F2767" s="78"/>
      <c r="G2767" s="79"/>
      <c r="H2767" s="79"/>
      <c r="I2767" s="80"/>
      <c r="J2767" s="79"/>
      <c r="K2767" s="77"/>
      <c r="L2767" s="81" t="s">
        <v>315</v>
      </c>
      <c r="M2767" s="77"/>
      <c r="N2767" s="77"/>
      <c r="O2767" s="77"/>
      <c r="P2767" s="77"/>
      <c r="Q2767" s="78"/>
      <c r="R2767" s="78"/>
      <c r="S2767" s="82"/>
      <c r="T2767" s="78"/>
      <c r="U2767" s="83"/>
    </row>
    <row r="2768" spans="1:21" ht="13.9" customHeight="1">
      <c r="A2768" s="76">
        <v>10414924</v>
      </c>
      <c r="B2768" s="77" t="s">
        <v>3699</v>
      </c>
      <c r="C2768" s="78"/>
      <c r="D2768" s="79"/>
      <c r="E2768" s="78"/>
      <c r="F2768" s="78"/>
      <c r="G2768" s="79"/>
      <c r="H2768" s="79"/>
      <c r="I2768" s="80"/>
      <c r="J2768" s="79"/>
      <c r="K2768" s="77"/>
      <c r="L2768" s="81" t="s">
        <v>9225</v>
      </c>
      <c r="M2768" s="77"/>
      <c r="N2768" s="77"/>
      <c r="O2768" s="77"/>
      <c r="P2768" s="77"/>
      <c r="Q2768" s="78"/>
      <c r="R2768" s="78"/>
      <c r="S2768" s="82"/>
      <c r="T2768" s="78"/>
      <c r="U2768" s="83"/>
    </row>
    <row r="2769" spans="1:21" ht="13.9" customHeight="1">
      <c r="A2769" s="76">
        <v>10414932</v>
      </c>
      <c r="B2769" s="77" t="s">
        <v>3700</v>
      </c>
      <c r="C2769" s="78"/>
      <c r="D2769" s="79"/>
      <c r="E2769" s="78"/>
      <c r="F2769" s="78"/>
      <c r="G2769" s="79"/>
      <c r="H2769" s="79"/>
      <c r="I2769" s="80"/>
      <c r="J2769" s="79"/>
      <c r="K2769" s="77"/>
      <c r="L2769" s="81" t="s">
        <v>9225</v>
      </c>
      <c r="M2769" s="77"/>
      <c r="N2769" s="77"/>
      <c r="O2769" s="77"/>
      <c r="P2769" s="77"/>
      <c r="Q2769" s="78"/>
      <c r="R2769" s="78"/>
      <c r="S2769" s="82"/>
      <c r="T2769" s="78"/>
      <c r="U2769" s="83"/>
    </row>
    <row r="2770" spans="1:21" ht="13.9" customHeight="1">
      <c r="A2770" s="76">
        <v>10414959</v>
      </c>
      <c r="B2770" s="77" t="s">
        <v>3701</v>
      </c>
      <c r="C2770" s="78"/>
      <c r="D2770" s="79"/>
      <c r="E2770" s="78"/>
      <c r="F2770" s="78"/>
      <c r="G2770" s="79"/>
      <c r="H2770" s="79"/>
      <c r="I2770" s="80"/>
      <c r="J2770" s="79"/>
      <c r="K2770" s="77"/>
      <c r="L2770" s="81" t="s">
        <v>9422</v>
      </c>
      <c r="M2770" s="77"/>
      <c r="N2770" s="77"/>
      <c r="O2770" s="77"/>
      <c r="P2770" s="77"/>
      <c r="Q2770" s="78"/>
      <c r="R2770" s="78"/>
      <c r="S2770" s="82"/>
      <c r="T2770" s="78"/>
      <c r="U2770" s="83"/>
    </row>
    <row r="2771" spans="1:21" ht="13.9" customHeight="1">
      <c r="A2771" s="76">
        <v>10414967</v>
      </c>
      <c r="B2771" s="77" t="s">
        <v>3702</v>
      </c>
      <c r="C2771" s="78"/>
      <c r="D2771" s="79"/>
      <c r="E2771" s="78"/>
      <c r="F2771" s="78"/>
      <c r="G2771" s="79"/>
      <c r="H2771" s="79"/>
      <c r="I2771" s="80"/>
      <c r="J2771" s="79"/>
      <c r="K2771" s="77"/>
      <c r="L2771" s="81" t="s">
        <v>9375</v>
      </c>
      <c r="M2771" s="77"/>
      <c r="N2771" s="77"/>
      <c r="O2771" s="77"/>
      <c r="P2771" s="77"/>
      <c r="Q2771" s="78"/>
      <c r="R2771" s="78"/>
      <c r="S2771" s="82"/>
      <c r="T2771" s="78"/>
      <c r="U2771" s="83"/>
    </row>
    <row r="2772" spans="1:21" ht="13.9" customHeight="1">
      <c r="A2772" s="76">
        <v>10414983</v>
      </c>
      <c r="B2772" s="77" t="s">
        <v>3703</v>
      </c>
      <c r="C2772" s="78"/>
      <c r="D2772" s="79"/>
      <c r="E2772" s="78"/>
      <c r="F2772" s="78"/>
      <c r="G2772" s="79"/>
      <c r="H2772" s="79"/>
      <c r="I2772" s="80"/>
      <c r="J2772" s="79"/>
      <c r="K2772" s="77"/>
      <c r="L2772" s="81" t="s">
        <v>334</v>
      </c>
      <c r="M2772" s="77"/>
      <c r="N2772" s="77"/>
      <c r="O2772" s="77"/>
      <c r="P2772" s="77"/>
      <c r="Q2772" s="78"/>
      <c r="R2772" s="78"/>
      <c r="S2772" s="82"/>
      <c r="T2772" s="78"/>
      <c r="U2772" s="83"/>
    </row>
    <row r="2773" spans="1:21" ht="13.9" customHeight="1">
      <c r="A2773" s="76">
        <v>10414991</v>
      </c>
      <c r="B2773" s="77" t="s">
        <v>3704</v>
      </c>
      <c r="C2773" s="78"/>
      <c r="D2773" s="79"/>
      <c r="E2773" s="78"/>
      <c r="F2773" s="78"/>
      <c r="G2773" s="79"/>
      <c r="H2773" s="79"/>
      <c r="I2773" s="80"/>
      <c r="J2773" s="79"/>
      <c r="K2773" s="77"/>
      <c r="L2773" s="81" t="s">
        <v>324</v>
      </c>
      <c r="M2773" s="77"/>
      <c r="N2773" s="77"/>
      <c r="O2773" s="77"/>
      <c r="P2773" s="77"/>
      <c r="Q2773" s="78"/>
      <c r="R2773" s="78"/>
      <c r="S2773" s="82"/>
      <c r="T2773" s="78"/>
      <c r="U2773" s="83"/>
    </row>
    <row r="2774" spans="1:21" ht="13.9" customHeight="1">
      <c r="A2774" s="76">
        <v>10415009</v>
      </c>
      <c r="B2774" s="77" t="s">
        <v>3705</v>
      </c>
      <c r="C2774" s="78"/>
      <c r="D2774" s="79"/>
      <c r="E2774" s="78"/>
      <c r="F2774" s="78"/>
      <c r="G2774" s="79"/>
      <c r="H2774" s="79"/>
      <c r="I2774" s="80"/>
      <c r="J2774" s="79"/>
      <c r="K2774" s="77"/>
      <c r="L2774" s="81" t="s">
        <v>362</v>
      </c>
      <c r="M2774" s="77"/>
      <c r="N2774" s="77"/>
      <c r="O2774" s="77"/>
      <c r="P2774" s="77"/>
      <c r="Q2774" s="78"/>
      <c r="R2774" s="78"/>
      <c r="S2774" s="82"/>
      <c r="T2774" s="78"/>
      <c r="U2774" s="83"/>
    </row>
    <row r="2775" spans="1:21" ht="13.9" customHeight="1">
      <c r="A2775" s="76">
        <v>10415017</v>
      </c>
      <c r="B2775" s="77" t="s">
        <v>3706</v>
      </c>
      <c r="C2775" s="78"/>
      <c r="D2775" s="79"/>
      <c r="E2775" s="78"/>
      <c r="F2775" s="78"/>
      <c r="G2775" s="79"/>
      <c r="H2775" s="79"/>
      <c r="I2775" s="80"/>
      <c r="J2775" s="79"/>
      <c r="K2775" s="77"/>
      <c r="L2775" s="81" t="s">
        <v>378</v>
      </c>
      <c r="M2775" s="77"/>
      <c r="N2775" s="77"/>
      <c r="O2775" s="77"/>
      <c r="P2775" s="77"/>
      <c r="Q2775" s="78"/>
      <c r="R2775" s="78"/>
      <c r="S2775" s="82"/>
      <c r="T2775" s="78"/>
      <c r="U2775" s="83"/>
    </row>
    <row r="2776" spans="1:21" ht="13.9" customHeight="1">
      <c r="A2776" s="76">
        <v>10415033</v>
      </c>
      <c r="B2776" s="77" t="s">
        <v>3707</v>
      </c>
      <c r="C2776" s="78"/>
      <c r="D2776" s="79"/>
      <c r="E2776" s="78"/>
      <c r="F2776" s="78"/>
      <c r="G2776" s="79"/>
      <c r="H2776" s="79"/>
      <c r="I2776" s="80"/>
      <c r="J2776" s="79"/>
      <c r="K2776" s="77"/>
      <c r="L2776" s="81" t="s">
        <v>350</v>
      </c>
      <c r="M2776" s="77"/>
      <c r="N2776" s="77"/>
      <c r="O2776" s="77"/>
      <c r="P2776" s="77"/>
      <c r="Q2776" s="78"/>
      <c r="R2776" s="78"/>
      <c r="S2776" s="82"/>
      <c r="T2776" s="78"/>
      <c r="U2776" s="83"/>
    </row>
    <row r="2777" spans="1:21" ht="13.9" customHeight="1">
      <c r="A2777" s="76">
        <v>10415041</v>
      </c>
      <c r="B2777" s="77" t="s">
        <v>3708</v>
      </c>
      <c r="C2777" s="78"/>
      <c r="D2777" s="79"/>
      <c r="E2777" s="78"/>
      <c r="F2777" s="78"/>
      <c r="G2777" s="79"/>
      <c r="H2777" s="79"/>
      <c r="I2777" s="80"/>
      <c r="J2777" s="79"/>
      <c r="K2777" s="77"/>
      <c r="L2777" s="81" t="s">
        <v>334</v>
      </c>
      <c r="M2777" s="77"/>
      <c r="N2777" s="77"/>
      <c r="O2777" s="77"/>
      <c r="P2777" s="77"/>
      <c r="Q2777" s="78"/>
      <c r="R2777" s="78"/>
      <c r="S2777" s="82"/>
      <c r="T2777" s="78"/>
      <c r="U2777" s="83"/>
    </row>
    <row r="2778" spans="1:21" ht="13.9" customHeight="1">
      <c r="A2778" s="76">
        <v>10415068</v>
      </c>
      <c r="B2778" s="77" t="s">
        <v>3709</v>
      </c>
      <c r="C2778" s="78"/>
      <c r="D2778" s="79"/>
      <c r="E2778" s="78"/>
      <c r="F2778" s="78"/>
      <c r="G2778" s="79"/>
      <c r="H2778" s="79"/>
      <c r="I2778" s="80"/>
      <c r="J2778" s="79"/>
      <c r="K2778" s="77"/>
      <c r="L2778" s="81" t="s">
        <v>9309</v>
      </c>
      <c r="M2778" s="77"/>
      <c r="N2778" s="77"/>
      <c r="O2778" s="77"/>
      <c r="P2778" s="77"/>
      <c r="Q2778" s="78"/>
      <c r="R2778" s="78"/>
      <c r="S2778" s="82"/>
      <c r="T2778" s="78"/>
      <c r="U2778" s="83"/>
    </row>
    <row r="2779" spans="1:21" ht="13.9" customHeight="1">
      <c r="A2779" s="76">
        <v>10415076</v>
      </c>
      <c r="B2779" s="77" t="s">
        <v>3710</v>
      </c>
      <c r="C2779" s="78"/>
      <c r="D2779" s="79"/>
      <c r="E2779" s="78"/>
      <c r="F2779" s="78"/>
      <c r="G2779" s="79"/>
      <c r="H2779" s="79"/>
      <c r="I2779" s="80"/>
      <c r="J2779" s="79"/>
      <c r="K2779" s="77"/>
      <c r="L2779" s="81" t="s">
        <v>319</v>
      </c>
      <c r="M2779" s="77"/>
      <c r="N2779" s="77"/>
      <c r="O2779" s="77"/>
      <c r="P2779" s="77"/>
      <c r="Q2779" s="78"/>
      <c r="R2779" s="78"/>
      <c r="S2779" s="82"/>
      <c r="T2779" s="78"/>
      <c r="U2779" s="83"/>
    </row>
    <row r="2780" spans="1:21" ht="13.9" customHeight="1">
      <c r="A2780" s="76">
        <v>10415084</v>
      </c>
      <c r="B2780" s="77" t="s">
        <v>3711</v>
      </c>
      <c r="C2780" s="78"/>
      <c r="D2780" s="79"/>
      <c r="E2780" s="78"/>
      <c r="F2780" s="78"/>
      <c r="G2780" s="79"/>
      <c r="H2780" s="79"/>
      <c r="I2780" s="80"/>
      <c r="J2780" s="79"/>
      <c r="K2780" s="77"/>
      <c r="L2780" s="81" t="s">
        <v>9328</v>
      </c>
      <c r="M2780" s="77"/>
      <c r="N2780" s="77"/>
      <c r="O2780" s="77"/>
      <c r="P2780" s="77"/>
      <c r="Q2780" s="78"/>
      <c r="R2780" s="78"/>
      <c r="S2780" s="82"/>
      <c r="T2780" s="78"/>
      <c r="U2780" s="83"/>
    </row>
    <row r="2781" spans="1:21" ht="13.9" customHeight="1">
      <c r="A2781" s="76">
        <v>10415092</v>
      </c>
      <c r="B2781" s="77" t="s">
        <v>3712</v>
      </c>
      <c r="C2781" s="78"/>
      <c r="D2781" s="79"/>
      <c r="E2781" s="78"/>
      <c r="F2781" s="78"/>
      <c r="G2781" s="79"/>
      <c r="H2781" s="79"/>
      <c r="I2781" s="80"/>
      <c r="J2781" s="79"/>
      <c r="K2781" s="77"/>
      <c r="L2781" s="81" t="s">
        <v>307</v>
      </c>
      <c r="M2781" s="77"/>
      <c r="N2781" s="77"/>
      <c r="O2781" s="77"/>
      <c r="P2781" s="77"/>
      <c r="Q2781" s="78"/>
      <c r="R2781" s="78"/>
      <c r="S2781" s="82"/>
      <c r="T2781" s="78"/>
      <c r="U2781" s="83"/>
    </row>
    <row r="2782" spans="1:21" ht="13.9" customHeight="1">
      <c r="A2782" s="76">
        <v>10415106</v>
      </c>
      <c r="B2782" s="77" t="s">
        <v>3713</v>
      </c>
      <c r="C2782" s="78"/>
      <c r="D2782" s="79"/>
      <c r="E2782" s="78"/>
      <c r="F2782" s="78"/>
      <c r="G2782" s="79"/>
      <c r="H2782" s="79"/>
      <c r="I2782" s="80"/>
      <c r="J2782" s="79"/>
      <c r="K2782" s="77"/>
      <c r="L2782" s="81" t="s">
        <v>398</v>
      </c>
      <c r="M2782" s="77"/>
      <c r="N2782" s="77"/>
      <c r="O2782" s="77"/>
      <c r="P2782" s="77"/>
      <c r="Q2782" s="78"/>
      <c r="R2782" s="78"/>
      <c r="S2782" s="82"/>
      <c r="T2782" s="78"/>
      <c r="U2782" s="83"/>
    </row>
    <row r="2783" spans="1:21" ht="13.9" customHeight="1">
      <c r="A2783" s="76">
        <v>10415114</v>
      </c>
      <c r="B2783" s="77" t="s">
        <v>3714</v>
      </c>
      <c r="C2783" s="78"/>
      <c r="D2783" s="79"/>
      <c r="E2783" s="78"/>
      <c r="F2783" s="78"/>
      <c r="G2783" s="79"/>
      <c r="H2783" s="79"/>
      <c r="I2783" s="80"/>
      <c r="J2783" s="79"/>
      <c r="K2783" s="77"/>
      <c r="L2783" s="81" t="s">
        <v>9359</v>
      </c>
      <c r="M2783" s="77"/>
      <c r="N2783" s="77"/>
      <c r="O2783" s="77"/>
      <c r="P2783" s="77"/>
      <c r="Q2783" s="78"/>
      <c r="R2783" s="78"/>
      <c r="S2783" s="82"/>
      <c r="T2783" s="78"/>
      <c r="U2783" s="83"/>
    </row>
    <row r="2784" spans="1:21" ht="13.9" customHeight="1">
      <c r="A2784" s="76">
        <v>10415149</v>
      </c>
      <c r="B2784" s="77" t="s">
        <v>3715</v>
      </c>
      <c r="C2784" s="78"/>
      <c r="D2784" s="79"/>
      <c r="E2784" s="78"/>
      <c r="F2784" s="78"/>
      <c r="G2784" s="79"/>
      <c r="H2784" s="79"/>
      <c r="I2784" s="80"/>
      <c r="J2784" s="79"/>
      <c r="K2784" s="77"/>
      <c r="L2784" s="81" t="s">
        <v>9309</v>
      </c>
      <c r="M2784" s="77"/>
      <c r="N2784" s="77"/>
      <c r="O2784" s="77"/>
      <c r="P2784" s="77"/>
      <c r="Q2784" s="78"/>
      <c r="R2784" s="78"/>
      <c r="S2784" s="82"/>
      <c r="T2784" s="78"/>
      <c r="U2784" s="83"/>
    </row>
    <row r="2785" spans="1:21" ht="13.9" customHeight="1">
      <c r="A2785" s="76">
        <v>10415157</v>
      </c>
      <c r="B2785" s="77" t="s">
        <v>3716</v>
      </c>
      <c r="C2785" s="78"/>
      <c r="D2785" s="79"/>
      <c r="E2785" s="78"/>
      <c r="F2785" s="78"/>
      <c r="G2785" s="79"/>
      <c r="H2785" s="79"/>
      <c r="I2785" s="80"/>
      <c r="J2785" s="79"/>
      <c r="K2785" s="77"/>
      <c r="L2785" s="81" t="s">
        <v>339</v>
      </c>
      <c r="M2785" s="77"/>
      <c r="N2785" s="77"/>
      <c r="O2785" s="77"/>
      <c r="P2785" s="77"/>
      <c r="Q2785" s="78"/>
      <c r="R2785" s="78"/>
      <c r="S2785" s="82"/>
      <c r="T2785" s="78"/>
      <c r="U2785" s="83"/>
    </row>
    <row r="2786" spans="1:21" ht="13.9" customHeight="1">
      <c r="A2786" s="76">
        <v>10415181</v>
      </c>
      <c r="B2786" s="77" t="s">
        <v>3717</v>
      </c>
      <c r="C2786" s="78"/>
      <c r="D2786" s="79"/>
      <c r="E2786" s="78"/>
      <c r="F2786" s="78"/>
      <c r="G2786" s="79"/>
      <c r="H2786" s="79"/>
      <c r="I2786" s="80"/>
      <c r="J2786" s="79"/>
      <c r="K2786" s="77"/>
      <c r="L2786" s="81" t="s">
        <v>311</v>
      </c>
      <c r="M2786" s="77"/>
      <c r="N2786" s="77"/>
      <c r="O2786" s="77"/>
      <c r="P2786" s="77"/>
      <c r="Q2786" s="78"/>
      <c r="R2786" s="78"/>
      <c r="S2786" s="82"/>
      <c r="T2786" s="78"/>
      <c r="U2786" s="83"/>
    </row>
    <row r="2787" spans="1:21" ht="13.9" customHeight="1">
      <c r="A2787" s="76">
        <v>10415203</v>
      </c>
      <c r="B2787" s="77" t="s">
        <v>3718</v>
      </c>
      <c r="C2787" s="78"/>
      <c r="D2787" s="79"/>
      <c r="E2787" s="78"/>
      <c r="F2787" s="78"/>
      <c r="G2787" s="79"/>
      <c r="H2787" s="79"/>
      <c r="I2787" s="80"/>
      <c r="J2787" s="79"/>
      <c r="K2787" s="77"/>
      <c r="L2787" s="81" t="s">
        <v>270</v>
      </c>
      <c r="M2787" s="77"/>
      <c r="N2787" s="77"/>
      <c r="O2787" s="77"/>
      <c r="P2787" s="77"/>
      <c r="Q2787" s="78"/>
      <c r="R2787" s="78"/>
      <c r="S2787" s="82"/>
      <c r="T2787" s="78"/>
      <c r="U2787" s="83"/>
    </row>
    <row r="2788" spans="1:21" ht="13.9" customHeight="1">
      <c r="A2788" s="76">
        <v>10415238</v>
      </c>
      <c r="B2788" s="77" t="s">
        <v>3719</v>
      </c>
      <c r="C2788" s="78"/>
      <c r="D2788" s="79"/>
      <c r="E2788" s="78"/>
      <c r="F2788" s="78"/>
      <c r="G2788" s="79"/>
      <c r="H2788" s="79"/>
      <c r="I2788" s="80"/>
      <c r="J2788" s="79"/>
      <c r="K2788" s="77"/>
      <c r="L2788" s="81" t="s">
        <v>315</v>
      </c>
      <c r="M2788" s="77"/>
      <c r="N2788" s="77"/>
      <c r="O2788" s="77"/>
      <c r="P2788" s="77"/>
      <c r="Q2788" s="78"/>
      <c r="R2788" s="78"/>
      <c r="S2788" s="82"/>
      <c r="T2788" s="78"/>
      <c r="U2788" s="83"/>
    </row>
    <row r="2789" spans="1:21" ht="13.9" customHeight="1">
      <c r="A2789" s="76">
        <v>10415246</v>
      </c>
      <c r="B2789" s="77" t="s">
        <v>3720</v>
      </c>
      <c r="C2789" s="78"/>
      <c r="D2789" s="79"/>
      <c r="E2789" s="78"/>
      <c r="F2789" s="78"/>
      <c r="G2789" s="79"/>
      <c r="H2789" s="79"/>
      <c r="I2789" s="80"/>
      <c r="J2789" s="79"/>
      <c r="K2789" s="77"/>
      <c r="L2789" s="81" t="s">
        <v>398</v>
      </c>
      <c r="M2789" s="77"/>
      <c r="N2789" s="77"/>
      <c r="O2789" s="77"/>
      <c r="P2789" s="77"/>
      <c r="Q2789" s="78"/>
      <c r="R2789" s="78"/>
      <c r="S2789" s="82"/>
      <c r="T2789" s="78"/>
      <c r="U2789" s="83"/>
    </row>
    <row r="2790" spans="1:21" ht="13.9" customHeight="1">
      <c r="A2790" s="76">
        <v>10415254</v>
      </c>
      <c r="B2790" s="77" t="s">
        <v>3721</v>
      </c>
      <c r="C2790" s="78"/>
      <c r="D2790" s="79"/>
      <c r="E2790" s="78"/>
      <c r="F2790" s="78"/>
      <c r="G2790" s="79"/>
      <c r="H2790" s="79"/>
      <c r="I2790" s="80"/>
      <c r="J2790" s="79"/>
      <c r="K2790" s="77"/>
      <c r="L2790" s="81" t="s">
        <v>9371</v>
      </c>
      <c r="M2790" s="77"/>
      <c r="N2790" s="77"/>
      <c r="O2790" s="77"/>
      <c r="P2790" s="77"/>
      <c r="Q2790" s="78"/>
      <c r="R2790" s="78"/>
      <c r="S2790" s="82"/>
      <c r="T2790" s="78"/>
      <c r="U2790" s="83"/>
    </row>
    <row r="2791" spans="1:21" ht="13.9" customHeight="1">
      <c r="A2791" s="76">
        <v>10415262</v>
      </c>
      <c r="B2791" s="77" t="s">
        <v>3722</v>
      </c>
      <c r="C2791" s="78"/>
      <c r="D2791" s="79"/>
      <c r="E2791" s="78"/>
      <c r="F2791" s="78"/>
      <c r="G2791" s="79"/>
      <c r="H2791" s="79"/>
      <c r="I2791" s="80"/>
      <c r="J2791" s="79"/>
      <c r="K2791" s="77"/>
      <c r="L2791" s="81" t="s">
        <v>315</v>
      </c>
      <c r="M2791" s="77"/>
      <c r="N2791" s="77"/>
      <c r="O2791" s="77"/>
      <c r="P2791" s="77"/>
      <c r="Q2791" s="78"/>
      <c r="R2791" s="78"/>
      <c r="S2791" s="82"/>
      <c r="T2791" s="78"/>
      <c r="U2791" s="83"/>
    </row>
    <row r="2792" spans="1:21" ht="13.9" customHeight="1">
      <c r="A2792" s="76">
        <v>10415297</v>
      </c>
      <c r="B2792" s="77" t="s">
        <v>3723</v>
      </c>
      <c r="C2792" s="78"/>
      <c r="D2792" s="79"/>
      <c r="E2792" s="78"/>
      <c r="F2792" s="78"/>
      <c r="G2792" s="79"/>
      <c r="H2792" s="79"/>
      <c r="I2792" s="80"/>
      <c r="J2792" s="79"/>
      <c r="K2792" s="77"/>
      <c r="L2792" s="84" t="s">
        <v>348</v>
      </c>
      <c r="M2792" s="77"/>
      <c r="N2792" s="77"/>
      <c r="O2792" s="77"/>
      <c r="P2792" s="77"/>
      <c r="Q2792" s="78"/>
      <c r="R2792" s="78"/>
      <c r="S2792" s="82"/>
      <c r="T2792" s="78"/>
      <c r="U2792" s="83"/>
    </row>
    <row r="2793" spans="1:21" ht="13.9" customHeight="1">
      <c r="A2793" s="76">
        <v>10415319</v>
      </c>
      <c r="B2793" s="77" t="s">
        <v>3724</v>
      </c>
      <c r="C2793" s="78"/>
      <c r="D2793" s="79"/>
      <c r="E2793" s="78"/>
      <c r="F2793" s="78"/>
      <c r="G2793" s="79"/>
      <c r="H2793" s="79"/>
      <c r="I2793" s="80"/>
      <c r="J2793" s="79"/>
      <c r="K2793" s="77"/>
      <c r="L2793" s="84" t="s">
        <v>315</v>
      </c>
      <c r="M2793" s="77"/>
      <c r="N2793" s="77"/>
      <c r="O2793" s="77"/>
      <c r="P2793" s="77"/>
      <c r="Q2793" s="78"/>
      <c r="R2793" s="78"/>
      <c r="S2793" s="82"/>
      <c r="T2793" s="78"/>
      <c r="U2793" s="83"/>
    </row>
    <row r="2794" spans="1:21" ht="13.9" customHeight="1">
      <c r="A2794" s="76">
        <v>10415327</v>
      </c>
      <c r="B2794" s="77" t="s">
        <v>3725</v>
      </c>
      <c r="C2794" s="78"/>
      <c r="D2794" s="79"/>
      <c r="E2794" s="78"/>
      <c r="F2794" s="78"/>
      <c r="G2794" s="79"/>
      <c r="H2794" s="79"/>
      <c r="I2794" s="80"/>
      <c r="J2794" s="79"/>
      <c r="K2794" s="77"/>
      <c r="L2794" s="81" t="s">
        <v>315</v>
      </c>
      <c r="M2794" s="77"/>
      <c r="N2794" s="77"/>
      <c r="O2794" s="77"/>
      <c r="P2794" s="77"/>
      <c r="Q2794" s="78"/>
      <c r="R2794" s="78"/>
      <c r="S2794" s="82"/>
      <c r="T2794" s="78"/>
      <c r="U2794" s="83"/>
    </row>
    <row r="2795" spans="1:21" ht="13.9" customHeight="1">
      <c r="A2795" s="76">
        <v>10415335</v>
      </c>
      <c r="B2795" s="77" t="s">
        <v>3726</v>
      </c>
      <c r="C2795" s="78"/>
      <c r="D2795" s="79"/>
      <c r="E2795" s="78"/>
      <c r="F2795" s="78"/>
      <c r="G2795" s="79"/>
      <c r="H2795" s="79"/>
      <c r="I2795" s="80"/>
      <c r="J2795" s="79"/>
      <c r="K2795" s="77"/>
      <c r="L2795" s="81" t="s">
        <v>388</v>
      </c>
      <c r="M2795" s="77"/>
      <c r="N2795" s="77"/>
      <c r="O2795" s="77"/>
      <c r="P2795" s="77"/>
      <c r="Q2795" s="78"/>
      <c r="R2795" s="78"/>
      <c r="S2795" s="82"/>
      <c r="T2795" s="78"/>
      <c r="U2795" s="83"/>
    </row>
    <row r="2796" spans="1:21" ht="13.9" customHeight="1">
      <c r="A2796" s="76">
        <v>10415343</v>
      </c>
      <c r="B2796" s="77" t="s">
        <v>3727</v>
      </c>
      <c r="C2796" s="78"/>
      <c r="D2796" s="79"/>
      <c r="E2796" s="78"/>
      <c r="F2796" s="78"/>
      <c r="G2796" s="79"/>
      <c r="H2796" s="79"/>
      <c r="I2796" s="80"/>
      <c r="J2796" s="79"/>
      <c r="K2796" s="77"/>
      <c r="L2796" s="81" t="s">
        <v>362</v>
      </c>
      <c r="M2796" s="77"/>
      <c r="N2796" s="77"/>
      <c r="O2796" s="77"/>
      <c r="P2796" s="77"/>
      <c r="Q2796" s="78"/>
      <c r="R2796" s="78"/>
      <c r="S2796" s="82"/>
      <c r="T2796" s="78"/>
      <c r="U2796" s="83"/>
    </row>
    <row r="2797" spans="1:21" ht="13.9" customHeight="1">
      <c r="A2797" s="76">
        <v>10415351</v>
      </c>
      <c r="B2797" s="77" t="s">
        <v>3728</v>
      </c>
      <c r="C2797" s="78"/>
      <c r="D2797" s="79"/>
      <c r="E2797" s="78"/>
      <c r="F2797" s="78"/>
      <c r="G2797" s="79"/>
      <c r="H2797" s="79"/>
      <c r="I2797" s="80"/>
      <c r="J2797" s="79"/>
      <c r="K2797" s="77"/>
      <c r="L2797" s="81" t="s">
        <v>9294</v>
      </c>
      <c r="M2797" s="77"/>
      <c r="N2797" s="77"/>
      <c r="O2797" s="77"/>
      <c r="P2797" s="77"/>
      <c r="Q2797" s="78"/>
      <c r="R2797" s="78"/>
      <c r="S2797" s="82"/>
      <c r="T2797" s="78"/>
      <c r="U2797" s="83"/>
    </row>
    <row r="2798" spans="1:21" ht="13.9" customHeight="1">
      <c r="A2798" s="76">
        <v>10415378</v>
      </c>
      <c r="B2798" s="77" t="s">
        <v>3729</v>
      </c>
      <c r="C2798" s="78"/>
      <c r="D2798" s="79"/>
      <c r="E2798" s="78"/>
      <c r="F2798" s="78"/>
      <c r="G2798" s="79"/>
      <c r="H2798" s="79"/>
      <c r="I2798" s="80"/>
      <c r="J2798" s="79"/>
      <c r="K2798" s="77"/>
      <c r="L2798" s="81" t="s">
        <v>328</v>
      </c>
      <c r="M2798" s="77"/>
      <c r="N2798" s="77"/>
      <c r="O2798" s="77"/>
      <c r="P2798" s="77"/>
      <c r="Q2798" s="78"/>
      <c r="R2798" s="78"/>
      <c r="S2798" s="82"/>
      <c r="T2798" s="78"/>
      <c r="U2798" s="83"/>
    </row>
    <row r="2799" spans="1:21" ht="13.9" customHeight="1">
      <c r="A2799" s="76">
        <v>10415394</v>
      </c>
      <c r="B2799" s="77" t="s">
        <v>3730</v>
      </c>
      <c r="C2799" s="78"/>
      <c r="D2799" s="79"/>
      <c r="E2799" s="78"/>
      <c r="F2799" s="78"/>
      <c r="G2799" s="79"/>
      <c r="H2799" s="79"/>
      <c r="I2799" s="80"/>
      <c r="J2799" s="79"/>
      <c r="K2799" s="77"/>
      <c r="L2799" s="81" t="s">
        <v>405</v>
      </c>
      <c r="M2799" s="77"/>
      <c r="N2799" s="77"/>
      <c r="O2799" s="77"/>
      <c r="P2799" s="77"/>
      <c r="Q2799" s="78"/>
      <c r="R2799" s="78"/>
      <c r="S2799" s="82"/>
      <c r="T2799" s="78"/>
      <c r="U2799" s="83"/>
    </row>
    <row r="2800" spans="1:21" ht="13.9" customHeight="1">
      <c r="A2800" s="76">
        <v>10415408</v>
      </c>
      <c r="B2800" s="77" t="s">
        <v>3731</v>
      </c>
      <c r="C2800" s="78"/>
      <c r="D2800" s="79"/>
      <c r="E2800" s="78"/>
      <c r="F2800" s="78"/>
      <c r="G2800" s="79"/>
      <c r="H2800" s="79"/>
      <c r="I2800" s="80"/>
      <c r="J2800" s="79"/>
      <c r="K2800" s="77"/>
      <c r="L2800" s="81" t="s">
        <v>357</v>
      </c>
      <c r="M2800" s="77"/>
      <c r="N2800" s="77"/>
      <c r="O2800" s="77"/>
      <c r="P2800" s="77"/>
      <c r="Q2800" s="78"/>
      <c r="R2800" s="78"/>
      <c r="S2800" s="82"/>
      <c r="T2800" s="78"/>
      <c r="U2800" s="83"/>
    </row>
    <row r="2801" spans="1:21" ht="13.9" customHeight="1">
      <c r="A2801" s="76">
        <v>10415416</v>
      </c>
      <c r="B2801" s="77" t="s">
        <v>3732</v>
      </c>
      <c r="C2801" s="78"/>
      <c r="D2801" s="79"/>
      <c r="E2801" s="78"/>
      <c r="F2801" s="78"/>
      <c r="G2801" s="79"/>
      <c r="H2801" s="79"/>
      <c r="I2801" s="80"/>
      <c r="J2801" s="79"/>
      <c r="K2801" s="77"/>
      <c r="L2801" s="81" t="s">
        <v>309</v>
      </c>
      <c r="M2801" s="77"/>
      <c r="N2801" s="77"/>
      <c r="O2801" s="77"/>
      <c r="P2801" s="77"/>
      <c r="Q2801" s="78"/>
      <c r="R2801" s="78"/>
      <c r="S2801" s="82"/>
      <c r="T2801" s="78"/>
      <c r="U2801" s="83"/>
    </row>
    <row r="2802" spans="1:21" ht="13.9" customHeight="1">
      <c r="A2802" s="76">
        <v>10415432</v>
      </c>
      <c r="B2802" s="77" t="s">
        <v>3733</v>
      </c>
      <c r="C2802" s="78"/>
      <c r="D2802" s="79"/>
      <c r="E2802" s="78"/>
      <c r="F2802" s="78"/>
      <c r="G2802" s="79"/>
      <c r="H2802" s="79"/>
      <c r="I2802" s="80"/>
      <c r="J2802" s="79"/>
      <c r="K2802" s="77"/>
      <c r="L2802" s="81" t="s">
        <v>270</v>
      </c>
      <c r="M2802" s="77"/>
      <c r="N2802" s="77"/>
      <c r="O2802" s="77"/>
      <c r="P2802" s="77"/>
      <c r="Q2802" s="78"/>
      <c r="R2802" s="78"/>
      <c r="S2802" s="82"/>
      <c r="T2802" s="78"/>
      <c r="U2802" s="83"/>
    </row>
    <row r="2803" spans="1:21" ht="13.9" customHeight="1">
      <c r="A2803" s="76">
        <v>10415459</v>
      </c>
      <c r="B2803" s="77" t="s">
        <v>3734</v>
      </c>
      <c r="C2803" s="78"/>
      <c r="D2803" s="79"/>
      <c r="E2803" s="78"/>
      <c r="F2803" s="78"/>
      <c r="G2803" s="79"/>
      <c r="H2803" s="79"/>
      <c r="I2803" s="80"/>
      <c r="J2803" s="79"/>
      <c r="K2803" s="77"/>
      <c r="L2803" s="81" t="s">
        <v>348</v>
      </c>
      <c r="M2803" s="77"/>
      <c r="N2803" s="77"/>
      <c r="O2803" s="77"/>
      <c r="P2803" s="77"/>
      <c r="Q2803" s="78"/>
      <c r="R2803" s="78"/>
      <c r="S2803" s="82"/>
      <c r="T2803" s="78"/>
      <c r="U2803" s="83"/>
    </row>
    <row r="2804" spans="1:21" ht="13.9" customHeight="1">
      <c r="A2804" s="76">
        <v>10415467</v>
      </c>
      <c r="B2804" s="77" t="s">
        <v>3735</v>
      </c>
      <c r="C2804" s="78"/>
      <c r="D2804" s="79"/>
      <c r="E2804" s="78"/>
      <c r="F2804" s="78"/>
      <c r="G2804" s="79"/>
      <c r="H2804" s="79"/>
      <c r="I2804" s="80"/>
      <c r="J2804" s="79"/>
      <c r="K2804" s="77"/>
      <c r="L2804" s="81" t="s">
        <v>285</v>
      </c>
      <c r="M2804" s="77"/>
      <c r="N2804" s="77"/>
      <c r="O2804" s="77"/>
      <c r="P2804" s="77"/>
      <c r="Q2804" s="78"/>
      <c r="R2804" s="78"/>
      <c r="S2804" s="82"/>
      <c r="T2804" s="78"/>
      <c r="U2804" s="83"/>
    </row>
    <row r="2805" spans="1:21" ht="13.9" customHeight="1">
      <c r="A2805" s="76">
        <v>10415483</v>
      </c>
      <c r="B2805" s="77" t="s">
        <v>3736</v>
      </c>
      <c r="C2805" s="78"/>
      <c r="D2805" s="79"/>
      <c r="E2805" s="78"/>
      <c r="F2805" s="78"/>
      <c r="G2805" s="79"/>
      <c r="H2805" s="79"/>
      <c r="I2805" s="80"/>
      <c r="J2805" s="79"/>
      <c r="K2805" s="77"/>
      <c r="L2805" s="81" t="s">
        <v>315</v>
      </c>
      <c r="M2805" s="77"/>
      <c r="N2805" s="77"/>
      <c r="O2805" s="77"/>
      <c r="P2805" s="77"/>
      <c r="Q2805" s="78"/>
      <c r="R2805" s="78"/>
      <c r="S2805" s="82"/>
      <c r="T2805" s="78"/>
      <c r="U2805" s="83"/>
    </row>
    <row r="2806" spans="1:21" ht="13.9" customHeight="1">
      <c r="A2806" s="76">
        <v>10415505</v>
      </c>
      <c r="B2806" s="77" t="s">
        <v>3737</v>
      </c>
      <c r="C2806" s="78"/>
      <c r="D2806" s="79"/>
      <c r="E2806" s="78"/>
      <c r="F2806" s="78"/>
      <c r="G2806" s="79"/>
      <c r="H2806" s="79"/>
      <c r="I2806" s="80"/>
      <c r="J2806" s="79"/>
      <c r="K2806" s="77"/>
      <c r="L2806" s="81" t="s">
        <v>9405</v>
      </c>
      <c r="M2806" s="77"/>
      <c r="N2806" s="77"/>
      <c r="O2806" s="77"/>
      <c r="P2806" s="77"/>
      <c r="Q2806" s="78"/>
      <c r="R2806" s="78"/>
      <c r="S2806" s="82"/>
      <c r="T2806" s="78"/>
      <c r="U2806" s="83"/>
    </row>
    <row r="2807" spans="1:21" ht="13.9" customHeight="1">
      <c r="A2807" s="76">
        <v>10415513</v>
      </c>
      <c r="B2807" s="77" t="s">
        <v>3738</v>
      </c>
      <c r="C2807" s="78"/>
      <c r="D2807" s="79"/>
      <c r="E2807" s="78"/>
      <c r="F2807" s="78"/>
      <c r="G2807" s="79"/>
      <c r="H2807" s="79"/>
      <c r="I2807" s="80"/>
      <c r="J2807" s="79"/>
      <c r="K2807" s="77"/>
      <c r="L2807" s="81" t="s">
        <v>343</v>
      </c>
      <c r="M2807" s="77"/>
      <c r="N2807" s="77"/>
      <c r="O2807" s="77"/>
      <c r="P2807" s="77"/>
      <c r="Q2807" s="78"/>
      <c r="R2807" s="78"/>
      <c r="S2807" s="82"/>
      <c r="T2807" s="78"/>
      <c r="U2807" s="83"/>
    </row>
    <row r="2808" spans="1:21" ht="13.9" customHeight="1">
      <c r="A2808" s="76">
        <v>10415521</v>
      </c>
      <c r="B2808" s="77" t="s">
        <v>3739</v>
      </c>
      <c r="C2808" s="78"/>
      <c r="D2808" s="79"/>
      <c r="E2808" s="78"/>
      <c r="F2808" s="78"/>
      <c r="G2808" s="79"/>
      <c r="H2808" s="79"/>
      <c r="I2808" s="80"/>
      <c r="J2808" s="79"/>
      <c r="K2808" s="77"/>
      <c r="L2808" s="81" t="s">
        <v>315</v>
      </c>
      <c r="M2808" s="77"/>
      <c r="N2808" s="77"/>
      <c r="O2808" s="77"/>
      <c r="P2808" s="77"/>
      <c r="Q2808" s="78"/>
      <c r="R2808" s="78"/>
      <c r="S2808" s="82"/>
      <c r="T2808" s="78"/>
      <c r="U2808" s="83"/>
    </row>
    <row r="2809" spans="1:21" ht="13.9" customHeight="1">
      <c r="A2809" s="76">
        <v>10415556</v>
      </c>
      <c r="B2809" s="77" t="s">
        <v>3740</v>
      </c>
      <c r="C2809" s="78"/>
      <c r="D2809" s="79"/>
      <c r="E2809" s="78"/>
      <c r="F2809" s="78"/>
      <c r="G2809" s="79"/>
      <c r="H2809" s="79"/>
      <c r="I2809" s="80"/>
      <c r="J2809" s="79"/>
      <c r="K2809" s="77"/>
      <c r="L2809" s="81" t="s">
        <v>283</v>
      </c>
      <c r="M2809" s="77"/>
      <c r="N2809" s="77"/>
      <c r="O2809" s="77"/>
      <c r="P2809" s="77"/>
      <c r="Q2809" s="78"/>
      <c r="R2809" s="78"/>
      <c r="S2809" s="82"/>
      <c r="T2809" s="78"/>
      <c r="U2809" s="83"/>
    </row>
    <row r="2810" spans="1:21" ht="13.9" customHeight="1">
      <c r="A2810" s="76">
        <v>10415572</v>
      </c>
      <c r="B2810" s="77" t="s">
        <v>3741</v>
      </c>
      <c r="C2810" s="78"/>
      <c r="D2810" s="79"/>
      <c r="E2810" s="78"/>
      <c r="F2810" s="78"/>
      <c r="G2810" s="79"/>
      <c r="H2810" s="79"/>
      <c r="I2810" s="80"/>
      <c r="J2810" s="79"/>
      <c r="K2810" s="77"/>
      <c r="L2810" s="84" t="s">
        <v>274</v>
      </c>
      <c r="M2810" s="77"/>
      <c r="N2810" s="77"/>
      <c r="O2810" s="77"/>
      <c r="P2810" s="77"/>
      <c r="Q2810" s="78"/>
      <c r="R2810" s="78"/>
      <c r="S2810" s="82"/>
      <c r="T2810" s="78"/>
      <c r="U2810" s="83"/>
    </row>
    <row r="2811" spans="1:21" ht="13.9" customHeight="1">
      <c r="A2811" s="76">
        <v>10415599</v>
      </c>
      <c r="B2811" s="77" t="s">
        <v>3742</v>
      </c>
      <c r="C2811" s="78"/>
      <c r="D2811" s="79"/>
      <c r="E2811" s="78"/>
      <c r="F2811" s="78"/>
      <c r="G2811" s="79"/>
      <c r="H2811" s="79"/>
      <c r="I2811" s="80"/>
      <c r="J2811" s="79"/>
      <c r="K2811" s="77"/>
      <c r="L2811" s="81" t="s">
        <v>311</v>
      </c>
      <c r="M2811" s="77"/>
      <c r="N2811" s="77"/>
      <c r="O2811" s="77"/>
      <c r="P2811" s="77"/>
      <c r="Q2811" s="78"/>
      <c r="R2811" s="78"/>
      <c r="S2811" s="82"/>
      <c r="T2811" s="78"/>
      <c r="U2811" s="83"/>
    </row>
    <row r="2812" spans="1:21" ht="13.9" customHeight="1">
      <c r="A2812" s="76">
        <v>10415629</v>
      </c>
      <c r="B2812" s="77" t="s">
        <v>3743</v>
      </c>
      <c r="C2812" s="78"/>
      <c r="D2812" s="79"/>
      <c r="E2812" s="78"/>
      <c r="F2812" s="78"/>
      <c r="G2812" s="79"/>
      <c r="H2812" s="79"/>
      <c r="I2812" s="80"/>
      <c r="J2812" s="79"/>
      <c r="K2812" s="77"/>
      <c r="L2812" s="84" t="s">
        <v>374</v>
      </c>
      <c r="M2812" s="77"/>
      <c r="N2812" s="77"/>
      <c r="O2812" s="77"/>
      <c r="P2812" s="77"/>
      <c r="Q2812" s="78"/>
      <c r="R2812" s="78"/>
      <c r="S2812" s="82"/>
      <c r="T2812" s="78"/>
      <c r="U2812" s="83"/>
    </row>
    <row r="2813" spans="1:21" ht="13.9" customHeight="1">
      <c r="A2813" s="76">
        <v>10415637</v>
      </c>
      <c r="B2813" s="77" t="s">
        <v>3744</v>
      </c>
      <c r="C2813" s="78"/>
      <c r="D2813" s="79"/>
      <c r="E2813" s="78"/>
      <c r="F2813" s="78"/>
      <c r="G2813" s="79"/>
      <c r="H2813" s="79"/>
      <c r="I2813" s="80"/>
      <c r="J2813" s="79"/>
      <c r="K2813" s="77"/>
      <c r="L2813" s="84" t="s">
        <v>307</v>
      </c>
      <c r="M2813" s="77"/>
      <c r="N2813" s="77"/>
      <c r="O2813" s="77"/>
      <c r="P2813" s="77"/>
      <c r="Q2813" s="78"/>
      <c r="R2813" s="78"/>
      <c r="S2813" s="82"/>
      <c r="T2813" s="78"/>
      <c r="U2813" s="83"/>
    </row>
    <row r="2814" spans="1:21" ht="13.9" customHeight="1">
      <c r="A2814" s="76">
        <v>10415645</v>
      </c>
      <c r="B2814" s="85" t="s">
        <v>3745</v>
      </c>
      <c r="C2814" s="78"/>
      <c r="D2814" s="79"/>
      <c r="E2814" s="78"/>
      <c r="F2814" s="78"/>
      <c r="G2814" s="86"/>
      <c r="H2814" s="79"/>
      <c r="I2814" s="79"/>
      <c r="J2814" s="78"/>
      <c r="K2814" s="77"/>
      <c r="L2814" s="84" t="s">
        <v>9343</v>
      </c>
      <c r="M2814" s="77"/>
      <c r="N2814" s="77"/>
      <c r="O2814" s="87"/>
      <c r="P2814" s="78"/>
      <c r="Q2814" s="78"/>
      <c r="R2814" s="78"/>
      <c r="S2814" s="82"/>
      <c r="T2814" s="78"/>
      <c r="U2814" s="83"/>
    </row>
    <row r="2815" spans="1:21" ht="13.9" customHeight="1">
      <c r="A2815" s="76">
        <v>10415653</v>
      </c>
      <c r="B2815" s="77" t="s">
        <v>3746</v>
      </c>
      <c r="C2815" s="78"/>
      <c r="D2815" s="79"/>
      <c r="E2815" s="78"/>
      <c r="F2815" s="78"/>
      <c r="G2815" s="79"/>
      <c r="H2815" s="79"/>
      <c r="I2815" s="80"/>
      <c r="J2815" s="79"/>
      <c r="K2815" s="77"/>
      <c r="L2815" s="81" t="s">
        <v>348</v>
      </c>
      <c r="M2815" s="77"/>
      <c r="N2815" s="77"/>
      <c r="O2815" s="77"/>
      <c r="P2815" s="77"/>
      <c r="Q2815" s="78"/>
      <c r="R2815" s="78"/>
      <c r="S2815" s="82"/>
      <c r="T2815" s="78"/>
      <c r="U2815" s="83"/>
    </row>
    <row r="2816" spans="1:21" ht="13.9" customHeight="1">
      <c r="A2816" s="76">
        <v>10415661</v>
      </c>
      <c r="B2816" s="77" t="s">
        <v>3747</v>
      </c>
      <c r="C2816" s="78"/>
      <c r="D2816" s="79"/>
      <c r="E2816" s="78"/>
      <c r="F2816" s="78"/>
      <c r="G2816" s="79"/>
      <c r="H2816" s="79"/>
      <c r="I2816" s="80"/>
      <c r="J2816" s="79"/>
      <c r="K2816" s="77"/>
      <c r="L2816" s="81" t="s">
        <v>348</v>
      </c>
      <c r="M2816" s="77"/>
      <c r="N2816" s="77"/>
      <c r="O2816" s="77"/>
      <c r="P2816" s="77"/>
      <c r="Q2816" s="78"/>
      <c r="R2816" s="78"/>
      <c r="S2816" s="82"/>
      <c r="T2816" s="78"/>
      <c r="U2816" s="83"/>
    </row>
    <row r="2817" spans="1:21" ht="13.9" customHeight="1">
      <c r="A2817" s="76">
        <v>10415688</v>
      </c>
      <c r="B2817" s="77" t="s">
        <v>3748</v>
      </c>
      <c r="C2817" s="78"/>
      <c r="D2817" s="79"/>
      <c r="E2817" s="78"/>
      <c r="F2817" s="78"/>
      <c r="G2817" s="79"/>
      <c r="H2817" s="79"/>
      <c r="I2817" s="80"/>
      <c r="J2817" s="79"/>
      <c r="K2817" s="77"/>
      <c r="L2817" s="81" t="s">
        <v>283</v>
      </c>
      <c r="M2817" s="77"/>
      <c r="N2817" s="77"/>
      <c r="O2817" s="77"/>
      <c r="P2817" s="77"/>
      <c r="Q2817" s="78"/>
      <c r="R2817" s="78"/>
      <c r="S2817" s="82"/>
      <c r="T2817" s="78"/>
      <c r="U2817" s="83"/>
    </row>
    <row r="2818" spans="1:21" ht="13.9" customHeight="1">
      <c r="A2818" s="76">
        <v>10415696</v>
      </c>
      <c r="B2818" s="77" t="s">
        <v>3749</v>
      </c>
      <c r="C2818" s="78"/>
      <c r="D2818" s="79"/>
      <c r="E2818" s="78"/>
      <c r="F2818" s="78"/>
      <c r="G2818" s="79"/>
      <c r="H2818" s="79"/>
      <c r="I2818" s="80"/>
      <c r="J2818" s="79"/>
      <c r="K2818" s="77"/>
      <c r="L2818" s="81" t="s">
        <v>9238</v>
      </c>
      <c r="M2818" s="77"/>
      <c r="N2818" s="77"/>
      <c r="O2818" s="77"/>
      <c r="P2818" s="77"/>
      <c r="Q2818" s="78"/>
      <c r="R2818" s="78"/>
      <c r="S2818" s="82"/>
      <c r="T2818" s="78"/>
      <c r="U2818" s="83"/>
    </row>
    <row r="2819" spans="1:21" ht="13.9" customHeight="1">
      <c r="A2819" s="76">
        <v>10415726</v>
      </c>
      <c r="B2819" s="77" t="s">
        <v>3750</v>
      </c>
      <c r="C2819" s="78"/>
      <c r="D2819" s="79"/>
      <c r="E2819" s="78"/>
      <c r="F2819" s="78"/>
      <c r="G2819" s="79"/>
      <c r="H2819" s="79"/>
      <c r="I2819" s="80"/>
      <c r="J2819" s="79"/>
      <c r="K2819" s="77"/>
      <c r="L2819" s="81" t="s">
        <v>9265</v>
      </c>
      <c r="M2819" s="77"/>
      <c r="N2819" s="77"/>
      <c r="O2819" s="77"/>
      <c r="P2819" s="77"/>
      <c r="Q2819" s="78"/>
      <c r="R2819" s="78"/>
      <c r="S2819" s="82"/>
      <c r="T2819" s="78"/>
      <c r="U2819" s="83"/>
    </row>
    <row r="2820" spans="1:21" ht="13.9" customHeight="1">
      <c r="A2820" s="76">
        <v>10415734</v>
      </c>
      <c r="B2820" s="77" t="s">
        <v>3751</v>
      </c>
      <c r="C2820" s="78"/>
      <c r="D2820" s="79"/>
      <c r="E2820" s="78"/>
      <c r="F2820" s="78"/>
      <c r="G2820" s="79"/>
      <c r="H2820" s="79"/>
      <c r="I2820" s="80"/>
      <c r="J2820" s="79"/>
      <c r="K2820" s="77"/>
      <c r="L2820" s="81" t="s">
        <v>195</v>
      </c>
      <c r="M2820" s="77"/>
      <c r="N2820" s="77"/>
      <c r="O2820" s="77"/>
      <c r="P2820" s="77"/>
      <c r="Q2820" s="78"/>
      <c r="R2820" s="78"/>
      <c r="S2820" s="82"/>
      <c r="T2820" s="78"/>
      <c r="U2820" s="83"/>
    </row>
    <row r="2821" spans="1:21" ht="13.9" customHeight="1">
      <c r="A2821" s="76">
        <v>10415769</v>
      </c>
      <c r="B2821" s="77" t="s">
        <v>3752</v>
      </c>
      <c r="C2821" s="78"/>
      <c r="D2821" s="79"/>
      <c r="E2821" s="78"/>
      <c r="F2821" s="78"/>
      <c r="G2821" s="79"/>
      <c r="H2821" s="79"/>
      <c r="I2821" s="80"/>
      <c r="J2821" s="79"/>
      <c r="K2821" s="77"/>
      <c r="L2821" s="81" t="s">
        <v>315</v>
      </c>
      <c r="M2821" s="77"/>
      <c r="N2821" s="77"/>
      <c r="O2821" s="77"/>
      <c r="P2821" s="77"/>
      <c r="Q2821" s="78"/>
      <c r="R2821" s="78"/>
      <c r="S2821" s="82"/>
      <c r="T2821" s="78"/>
      <c r="U2821" s="83"/>
    </row>
    <row r="2822" spans="1:21" ht="13.9" customHeight="1">
      <c r="A2822" s="76">
        <v>10415785</v>
      </c>
      <c r="B2822" s="77" t="s">
        <v>3753</v>
      </c>
      <c r="C2822" s="78"/>
      <c r="D2822" s="79"/>
      <c r="E2822" s="78"/>
      <c r="F2822" s="78"/>
      <c r="G2822" s="79"/>
      <c r="H2822" s="79"/>
      <c r="I2822" s="80"/>
      <c r="J2822" s="79"/>
      <c r="K2822" s="77"/>
      <c r="L2822" s="81" t="s">
        <v>272</v>
      </c>
      <c r="M2822" s="77"/>
      <c r="N2822" s="77"/>
      <c r="O2822" s="77"/>
      <c r="P2822" s="77"/>
      <c r="Q2822" s="78"/>
      <c r="R2822" s="78"/>
      <c r="S2822" s="82"/>
      <c r="T2822" s="78"/>
      <c r="U2822" s="83"/>
    </row>
    <row r="2823" spans="1:21" ht="13.9" customHeight="1">
      <c r="A2823" s="76">
        <v>10415793</v>
      </c>
      <c r="B2823" s="77" t="s">
        <v>3754</v>
      </c>
      <c r="C2823" s="78"/>
      <c r="D2823" s="79"/>
      <c r="E2823" s="78"/>
      <c r="F2823" s="78"/>
      <c r="G2823" s="79"/>
      <c r="H2823" s="79"/>
      <c r="I2823" s="80"/>
      <c r="J2823" s="79"/>
      <c r="K2823" s="77"/>
      <c r="L2823" s="81" t="s">
        <v>324</v>
      </c>
      <c r="M2823" s="77"/>
      <c r="N2823" s="77"/>
      <c r="O2823" s="77"/>
      <c r="P2823" s="77"/>
      <c r="Q2823" s="78"/>
      <c r="R2823" s="78"/>
      <c r="S2823" s="82"/>
      <c r="T2823" s="78"/>
      <c r="U2823" s="83"/>
    </row>
    <row r="2824" spans="1:21" ht="13.9" customHeight="1">
      <c r="A2824" s="76">
        <v>10415807</v>
      </c>
      <c r="B2824" s="77" t="s">
        <v>3755</v>
      </c>
      <c r="C2824" s="78"/>
      <c r="D2824" s="79"/>
      <c r="E2824" s="78"/>
      <c r="F2824" s="78"/>
      <c r="G2824" s="79"/>
      <c r="H2824" s="79"/>
      <c r="I2824" s="80"/>
      <c r="J2824" s="79"/>
      <c r="K2824" s="77"/>
      <c r="L2824" s="81" t="s">
        <v>9302</v>
      </c>
      <c r="M2824" s="77"/>
      <c r="N2824" s="77"/>
      <c r="O2824" s="77"/>
      <c r="P2824" s="77"/>
      <c r="Q2824" s="78"/>
      <c r="R2824" s="78"/>
      <c r="S2824" s="82"/>
      <c r="T2824" s="78"/>
      <c r="U2824" s="83"/>
    </row>
    <row r="2825" spans="1:21" ht="13.9" customHeight="1">
      <c r="A2825" s="76">
        <v>10415823</v>
      </c>
      <c r="B2825" s="77" t="s">
        <v>3756</v>
      </c>
      <c r="C2825" s="78"/>
      <c r="D2825" s="79"/>
      <c r="E2825" s="78"/>
      <c r="F2825" s="78"/>
      <c r="G2825" s="79"/>
      <c r="H2825" s="79"/>
      <c r="I2825" s="80"/>
      <c r="J2825" s="79"/>
      <c r="K2825" s="77"/>
      <c r="L2825" s="81" t="s">
        <v>362</v>
      </c>
      <c r="M2825" s="77"/>
      <c r="N2825" s="77"/>
      <c r="O2825" s="77"/>
      <c r="P2825" s="77"/>
      <c r="Q2825" s="78"/>
      <c r="R2825" s="78"/>
      <c r="S2825" s="82"/>
      <c r="T2825" s="78"/>
      <c r="U2825" s="83"/>
    </row>
    <row r="2826" spans="1:21" ht="13.9" customHeight="1">
      <c r="A2826" s="76">
        <v>10415874</v>
      </c>
      <c r="B2826" s="77" t="s">
        <v>3757</v>
      </c>
      <c r="C2826" s="78"/>
      <c r="D2826" s="79"/>
      <c r="E2826" s="78"/>
      <c r="F2826" s="78"/>
      <c r="G2826" s="79"/>
      <c r="H2826" s="79"/>
      <c r="I2826" s="80"/>
      <c r="J2826" s="79"/>
      <c r="K2826" s="77"/>
      <c r="L2826" s="81" t="s">
        <v>195</v>
      </c>
      <c r="M2826" s="77"/>
      <c r="N2826" s="77"/>
      <c r="O2826" s="77"/>
      <c r="P2826" s="77"/>
      <c r="Q2826" s="78"/>
      <c r="R2826" s="78"/>
      <c r="S2826" s="82"/>
      <c r="T2826" s="78"/>
      <c r="U2826" s="83"/>
    </row>
    <row r="2827" spans="1:21" ht="13.9" customHeight="1">
      <c r="A2827" s="76">
        <v>10415912</v>
      </c>
      <c r="B2827" s="77" t="s">
        <v>3758</v>
      </c>
      <c r="C2827" s="78"/>
      <c r="D2827" s="79"/>
      <c r="E2827" s="78"/>
      <c r="F2827" s="78"/>
      <c r="G2827" s="79"/>
      <c r="H2827" s="79"/>
      <c r="I2827" s="80"/>
      <c r="J2827" s="79"/>
      <c r="K2827" s="77"/>
      <c r="L2827" s="81" t="s">
        <v>214</v>
      </c>
      <c r="M2827" s="77"/>
      <c r="N2827" s="77"/>
      <c r="O2827" s="77"/>
      <c r="P2827" s="77"/>
      <c r="Q2827" s="78"/>
      <c r="R2827" s="78"/>
      <c r="S2827" s="82"/>
      <c r="T2827" s="78"/>
      <c r="U2827" s="83"/>
    </row>
    <row r="2828" spans="1:21" ht="13.9" customHeight="1">
      <c r="A2828" s="76">
        <v>10415939</v>
      </c>
      <c r="B2828" s="77" t="s">
        <v>3759</v>
      </c>
      <c r="C2828" s="78"/>
      <c r="D2828" s="79"/>
      <c r="E2828" s="78"/>
      <c r="F2828" s="78"/>
      <c r="G2828" s="79"/>
      <c r="H2828" s="79"/>
      <c r="I2828" s="80"/>
      <c r="J2828" s="79"/>
      <c r="K2828" s="77"/>
      <c r="L2828" s="81" t="s">
        <v>296</v>
      </c>
      <c r="M2828" s="77"/>
      <c r="N2828" s="77"/>
      <c r="O2828" s="77"/>
      <c r="P2828" s="77"/>
      <c r="Q2828" s="78"/>
      <c r="R2828" s="78"/>
      <c r="S2828" s="82"/>
      <c r="T2828" s="78"/>
      <c r="U2828" s="83"/>
    </row>
    <row r="2829" spans="1:21" ht="13.9" customHeight="1">
      <c r="A2829" s="76">
        <v>10415947</v>
      </c>
      <c r="B2829" s="77" t="s">
        <v>3760</v>
      </c>
      <c r="C2829" s="78"/>
      <c r="D2829" s="79"/>
      <c r="E2829" s="78"/>
      <c r="F2829" s="78"/>
      <c r="G2829" s="79"/>
      <c r="H2829" s="79"/>
      <c r="I2829" s="80"/>
      <c r="J2829" s="79"/>
      <c r="K2829" s="77"/>
      <c r="L2829" s="81" t="s">
        <v>378</v>
      </c>
      <c r="M2829" s="77"/>
      <c r="N2829" s="77"/>
      <c r="O2829" s="77"/>
      <c r="P2829" s="77"/>
      <c r="Q2829" s="78"/>
      <c r="R2829" s="78"/>
      <c r="S2829" s="82"/>
      <c r="T2829" s="78"/>
      <c r="U2829" s="83"/>
    </row>
    <row r="2830" spans="1:21" ht="13.9" customHeight="1">
      <c r="A2830" s="76">
        <v>10415955</v>
      </c>
      <c r="B2830" s="77" t="s">
        <v>3761</v>
      </c>
      <c r="C2830" s="78"/>
      <c r="D2830" s="79"/>
      <c r="E2830" s="78"/>
      <c r="F2830" s="78"/>
      <c r="G2830" s="79"/>
      <c r="H2830" s="79"/>
      <c r="I2830" s="80"/>
      <c r="J2830" s="79"/>
      <c r="K2830" s="77"/>
      <c r="L2830" s="81" t="s">
        <v>315</v>
      </c>
      <c r="M2830" s="77"/>
      <c r="N2830" s="77"/>
      <c r="O2830" s="77"/>
      <c r="P2830" s="77"/>
      <c r="Q2830" s="78"/>
      <c r="R2830" s="78"/>
      <c r="S2830" s="82"/>
      <c r="T2830" s="78"/>
      <c r="U2830" s="83"/>
    </row>
    <row r="2831" spans="1:21" ht="13.9" customHeight="1">
      <c r="A2831" s="76">
        <v>10415998</v>
      </c>
      <c r="B2831" s="77" t="s">
        <v>3762</v>
      </c>
      <c r="C2831" s="78"/>
      <c r="D2831" s="79"/>
      <c r="E2831" s="78"/>
      <c r="F2831" s="78"/>
      <c r="G2831" s="79"/>
      <c r="H2831" s="79"/>
      <c r="I2831" s="80"/>
      <c r="J2831" s="79"/>
      <c r="K2831" s="77"/>
      <c r="L2831" s="81" t="s">
        <v>130</v>
      </c>
      <c r="M2831" s="77"/>
      <c r="N2831" s="77"/>
      <c r="O2831" s="77"/>
      <c r="P2831" s="77"/>
      <c r="Q2831" s="78"/>
      <c r="R2831" s="78"/>
      <c r="S2831" s="82"/>
      <c r="T2831" s="78"/>
      <c r="U2831" s="83"/>
    </row>
    <row r="2832" spans="1:21" ht="13.9" customHeight="1">
      <c r="A2832" s="76">
        <v>10416005</v>
      </c>
      <c r="B2832" s="77" t="s">
        <v>3763</v>
      </c>
      <c r="C2832" s="78"/>
      <c r="D2832" s="79"/>
      <c r="E2832" s="78"/>
      <c r="F2832" s="78"/>
      <c r="G2832" s="79"/>
      <c r="H2832" s="79"/>
      <c r="I2832" s="80"/>
      <c r="J2832" s="79"/>
      <c r="K2832" s="77"/>
      <c r="L2832" s="81" t="s">
        <v>307</v>
      </c>
      <c r="M2832" s="77"/>
      <c r="N2832" s="77"/>
      <c r="O2832" s="77"/>
      <c r="P2832" s="77"/>
      <c r="Q2832" s="78"/>
      <c r="R2832" s="78"/>
      <c r="S2832" s="82"/>
      <c r="T2832" s="78"/>
      <c r="U2832" s="83"/>
    </row>
    <row r="2833" spans="1:21" ht="13.9" customHeight="1">
      <c r="A2833" s="76">
        <v>10416013</v>
      </c>
      <c r="B2833" s="77" t="s">
        <v>3764</v>
      </c>
      <c r="C2833" s="78"/>
      <c r="D2833" s="79"/>
      <c r="E2833" s="78"/>
      <c r="F2833" s="78"/>
      <c r="G2833" s="79"/>
      <c r="H2833" s="79"/>
      <c r="I2833" s="80"/>
      <c r="J2833" s="79"/>
      <c r="K2833" s="77"/>
      <c r="L2833" s="81" t="s">
        <v>9215</v>
      </c>
      <c r="M2833" s="77"/>
      <c r="N2833" s="77"/>
      <c r="O2833" s="77"/>
      <c r="P2833" s="77"/>
      <c r="Q2833" s="78"/>
      <c r="R2833" s="78"/>
      <c r="S2833" s="82"/>
      <c r="T2833" s="78"/>
      <c r="U2833" s="83"/>
    </row>
    <row r="2834" spans="1:21" ht="13.9" customHeight="1">
      <c r="A2834" s="76">
        <v>10416021</v>
      </c>
      <c r="B2834" s="77" t="s">
        <v>3765</v>
      </c>
      <c r="C2834" s="78"/>
      <c r="D2834" s="79"/>
      <c r="E2834" s="78"/>
      <c r="F2834" s="78"/>
      <c r="G2834" s="79"/>
      <c r="H2834" s="79"/>
      <c r="I2834" s="80"/>
      <c r="J2834" s="79"/>
      <c r="K2834" s="77"/>
      <c r="L2834" s="81" t="s">
        <v>9238</v>
      </c>
      <c r="M2834" s="77"/>
      <c r="N2834" s="77"/>
      <c r="O2834" s="77"/>
      <c r="P2834" s="77"/>
      <c r="Q2834" s="78"/>
      <c r="R2834" s="78"/>
      <c r="S2834" s="82"/>
      <c r="T2834" s="78"/>
      <c r="U2834" s="83"/>
    </row>
    <row r="2835" spans="1:21" ht="13.9" customHeight="1">
      <c r="A2835" s="76">
        <v>10416048</v>
      </c>
      <c r="B2835" s="85" t="s">
        <v>3766</v>
      </c>
      <c r="C2835" s="78"/>
      <c r="D2835" s="79"/>
      <c r="E2835" s="78"/>
      <c r="F2835" s="78"/>
      <c r="G2835" s="86"/>
      <c r="H2835" s="79"/>
      <c r="I2835" s="79"/>
      <c r="J2835" s="78"/>
      <c r="K2835" s="77"/>
      <c r="L2835" s="84" t="s">
        <v>362</v>
      </c>
      <c r="M2835" s="77"/>
      <c r="N2835" s="77"/>
      <c r="O2835" s="87"/>
      <c r="P2835" s="78"/>
      <c r="Q2835" s="78"/>
      <c r="R2835" s="78"/>
      <c r="S2835" s="82"/>
      <c r="T2835" s="78"/>
      <c r="U2835" s="83"/>
    </row>
    <row r="2836" spans="1:21" ht="13.9" customHeight="1">
      <c r="A2836" s="76">
        <v>10416056</v>
      </c>
      <c r="B2836" s="85" t="s">
        <v>3767</v>
      </c>
      <c r="C2836" s="78"/>
      <c r="D2836" s="79"/>
      <c r="E2836" s="78"/>
      <c r="F2836" s="78"/>
      <c r="G2836" s="86"/>
      <c r="H2836" s="79"/>
      <c r="I2836" s="79"/>
      <c r="J2836" s="78"/>
      <c r="K2836" s="77"/>
      <c r="L2836" s="84" t="s">
        <v>403</v>
      </c>
      <c r="M2836" s="77"/>
      <c r="N2836" s="77"/>
      <c r="O2836" s="87"/>
      <c r="P2836" s="78"/>
      <c r="Q2836" s="78"/>
      <c r="R2836" s="78"/>
      <c r="S2836" s="82"/>
      <c r="T2836" s="78"/>
      <c r="U2836" s="83"/>
    </row>
    <row r="2837" spans="1:21" ht="13.9" customHeight="1">
      <c r="A2837" s="76">
        <v>10416064</v>
      </c>
      <c r="B2837" s="77" t="s">
        <v>3768</v>
      </c>
      <c r="C2837" s="78"/>
      <c r="D2837" s="79"/>
      <c r="E2837" s="78"/>
      <c r="F2837" s="78"/>
      <c r="G2837" s="79"/>
      <c r="H2837" s="79"/>
      <c r="I2837" s="80"/>
      <c r="J2837" s="79"/>
      <c r="K2837" s="77"/>
      <c r="L2837" s="81" t="s">
        <v>9258</v>
      </c>
      <c r="M2837" s="77"/>
      <c r="N2837" s="77"/>
      <c r="O2837" s="77"/>
      <c r="P2837" s="77"/>
      <c r="Q2837" s="78"/>
      <c r="R2837" s="78"/>
      <c r="S2837" s="82"/>
      <c r="T2837" s="78"/>
      <c r="U2837" s="83"/>
    </row>
    <row r="2838" spans="1:21" ht="13.9" customHeight="1">
      <c r="A2838" s="76">
        <v>10416072</v>
      </c>
      <c r="B2838" s="77" t="s">
        <v>3769</v>
      </c>
      <c r="C2838" s="78"/>
      <c r="D2838" s="79"/>
      <c r="E2838" s="78"/>
      <c r="F2838" s="78"/>
      <c r="G2838" s="79"/>
      <c r="H2838" s="79"/>
      <c r="I2838" s="80"/>
      <c r="J2838" s="79"/>
      <c r="K2838" s="77"/>
      <c r="L2838" s="84" t="s">
        <v>270</v>
      </c>
      <c r="M2838" s="77"/>
      <c r="N2838" s="77"/>
      <c r="O2838" s="77"/>
      <c r="P2838" s="77"/>
      <c r="Q2838" s="78"/>
      <c r="R2838" s="78"/>
      <c r="S2838" s="82"/>
      <c r="T2838" s="78"/>
      <c r="U2838" s="83"/>
    </row>
    <row r="2839" spans="1:21" ht="13.9" customHeight="1">
      <c r="A2839" s="76">
        <v>10416099</v>
      </c>
      <c r="B2839" s="77" t="s">
        <v>3770</v>
      </c>
      <c r="C2839" s="78"/>
      <c r="D2839" s="79"/>
      <c r="E2839" s="78"/>
      <c r="F2839" s="78"/>
      <c r="G2839" s="79"/>
      <c r="H2839" s="79"/>
      <c r="I2839" s="80"/>
      <c r="J2839" s="79"/>
      <c r="K2839" s="77"/>
      <c r="L2839" s="84" t="s">
        <v>101</v>
      </c>
      <c r="M2839" s="77"/>
      <c r="N2839" s="77"/>
      <c r="O2839" s="77"/>
      <c r="P2839" s="77"/>
      <c r="Q2839" s="78"/>
      <c r="R2839" s="78"/>
      <c r="S2839" s="82"/>
      <c r="T2839" s="78"/>
      <c r="U2839" s="83"/>
    </row>
    <row r="2840" spans="1:21" ht="13.9" customHeight="1">
      <c r="A2840" s="76">
        <v>10416102</v>
      </c>
      <c r="B2840" s="77" t="s">
        <v>3771</v>
      </c>
      <c r="C2840" s="78"/>
      <c r="D2840" s="79"/>
      <c r="E2840" s="78"/>
      <c r="F2840" s="78"/>
      <c r="G2840" s="79"/>
      <c r="H2840" s="79"/>
      <c r="I2840" s="80"/>
      <c r="J2840" s="79"/>
      <c r="K2840" s="77"/>
      <c r="L2840" s="84" t="s">
        <v>270</v>
      </c>
      <c r="M2840" s="77"/>
      <c r="N2840" s="77"/>
      <c r="O2840" s="77"/>
      <c r="P2840" s="77"/>
      <c r="Q2840" s="78"/>
      <c r="R2840" s="78"/>
      <c r="S2840" s="82"/>
      <c r="T2840" s="78"/>
      <c r="U2840" s="83"/>
    </row>
    <row r="2841" spans="1:21" ht="13.9" customHeight="1">
      <c r="A2841" s="76">
        <v>10416129</v>
      </c>
      <c r="B2841" s="77" t="s">
        <v>3772</v>
      </c>
      <c r="C2841" s="78"/>
      <c r="D2841" s="79"/>
      <c r="E2841" s="78"/>
      <c r="F2841" s="78"/>
      <c r="G2841" s="79"/>
      <c r="H2841" s="79"/>
      <c r="I2841" s="80"/>
      <c r="J2841" s="79"/>
      <c r="K2841" s="77"/>
      <c r="L2841" s="84" t="s">
        <v>315</v>
      </c>
      <c r="M2841" s="77"/>
      <c r="N2841" s="77"/>
      <c r="O2841" s="77"/>
      <c r="P2841" s="77"/>
      <c r="Q2841" s="78"/>
      <c r="R2841" s="78"/>
      <c r="S2841" s="82"/>
      <c r="T2841" s="78"/>
      <c r="U2841" s="83"/>
    </row>
    <row r="2842" spans="1:21" ht="13.9" customHeight="1">
      <c r="A2842" s="76">
        <v>10416137</v>
      </c>
      <c r="B2842" s="77" t="s">
        <v>3773</v>
      </c>
      <c r="C2842" s="78"/>
      <c r="D2842" s="79"/>
      <c r="E2842" s="78"/>
      <c r="F2842" s="78"/>
      <c r="G2842" s="79"/>
      <c r="H2842" s="79"/>
      <c r="I2842" s="80"/>
      <c r="J2842" s="79"/>
      <c r="K2842" s="77"/>
      <c r="L2842" s="84" t="s">
        <v>283</v>
      </c>
      <c r="M2842" s="77"/>
      <c r="N2842" s="77"/>
      <c r="O2842" s="77"/>
      <c r="P2842" s="77"/>
      <c r="Q2842" s="78"/>
      <c r="R2842" s="78"/>
      <c r="S2842" s="82"/>
      <c r="T2842" s="78"/>
      <c r="U2842" s="83"/>
    </row>
    <row r="2843" spans="1:21" ht="13.9" customHeight="1">
      <c r="A2843" s="76">
        <v>10416145</v>
      </c>
      <c r="B2843" s="77" t="s">
        <v>3774</v>
      </c>
      <c r="C2843" s="78"/>
      <c r="D2843" s="79"/>
      <c r="E2843" s="78"/>
      <c r="F2843" s="78"/>
      <c r="G2843" s="79"/>
      <c r="H2843" s="79"/>
      <c r="I2843" s="80"/>
      <c r="J2843" s="79"/>
      <c r="K2843" s="77"/>
      <c r="L2843" s="84" t="s">
        <v>403</v>
      </c>
      <c r="M2843" s="77"/>
      <c r="N2843" s="77"/>
      <c r="O2843" s="77"/>
      <c r="P2843" s="77"/>
      <c r="Q2843" s="78"/>
      <c r="R2843" s="78"/>
      <c r="S2843" s="82"/>
      <c r="T2843" s="78"/>
      <c r="U2843" s="83"/>
    </row>
    <row r="2844" spans="1:21" ht="13.9" customHeight="1">
      <c r="A2844" s="76">
        <v>10416188</v>
      </c>
      <c r="B2844" s="77" t="s">
        <v>3775</v>
      </c>
      <c r="C2844" s="78"/>
      <c r="D2844" s="79"/>
      <c r="E2844" s="78"/>
      <c r="F2844" s="78"/>
      <c r="G2844" s="79"/>
      <c r="H2844" s="79"/>
      <c r="I2844" s="80"/>
      <c r="J2844" s="79"/>
      <c r="K2844" s="77"/>
      <c r="L2844" s="84" t="s">
        <v>219</v>
      </c>
      <c r="M2844" s="77"/>
      <c r="N2844" s="77"/>
      <c r="O2844" s="77"/>
      <c r="P2844" s="77"/>
      <c r="Q2844" s="78"/>
      <c r="R2844" s="78"/>
      <c r="S2844" s="82"/>
      <c r="T2844" s="78"/>
      <c r="U2844" s="83"/>
    </row>
    <row r="2845" spans="1:21" ht="13.9" customHeight="1">
      <c r="A2845" s="76">
        <v>10416196</v>
      </c>
      <c r="B2845" s="77" t="s">
        <v>3776</v>
      </c>
      <c r="C2845" s="78"/>
      <c r="D2845" s="79"/>
      <c r="E2845" s="78"/>
      <c r="F2845" s="78"/>
      <c r="G2845" s="79"/>
      <c r="H2845" s="79"/>
      <c r="I2845" s="80"/>
      <c r="J2845" s="79"/>
      <c r="K2845" s="79"/>
      <c r="L2845" s="84" t="s">
        <v>328</v>
      </c>
      <c r="M2845" s="77"/>
      <c r="N2845" s="77"/>
      <c r="O2845" s="77"/>
      <c r="P2845" s="77"/>
      <c r="Q2845" s="78"/>
      <c r="R2845" s="78"/>
      <c r="S2845" s="82"/>
      <c r="T2845" s="78"/>
      <c r="U2845" s="83"/>
    </row>
    <row r="2846" spans="1:21" ht="13.9" customHeight="1">
      <c r="A2846" s="76">
        <v>10416226</v>
      </c>
      <c r="B2846" s="77" t="s">
        <v>3777</v>
      </c>
      <c r="C2846" s="78"/>
      <c r="D2846" s="79"/>
      <c r="E2846" s="78"/>
      <c r="F2846" s="78"/>
      <c r="G2846" s="79"/>
      <c r="H2846" s="79"/>
      <c r="I2846" s="80"/>
      <c r="J2846" s="79"/>
      <c r="K2846" s="77"/>
      <c r="L2846" s="84" t="s">
        <v>350</v>
      </c>
      <c r="M2846" s="77"/>
      <c r="N2846" s="77"/>
      <c r="O2846" s="77"/>
      <c r="P2846" s="77"/>
      <c r="Q2846" s="78"/>
      <c r="R2846" s="78"/>
      <c r="S2846" s="82"/>
      <c r="T2846" s="78"/>
      <c r="U2846" s="83"/>
    </row>
    <row r="2847" spans="1:21" ht="13.9" customHeight="1">
      <c r="A2847" s="76">
        <v>10416234</v>
      </c>
      <c r="B2847" s="77" t="s">
        <v>3778</v>
      </c>
      <c r="C2847" s="78"/>
      <c r="D2847" s="79"/>
      <c r="E2847" s="78"/>
      <c r="F2847" s="78"/>
      <c r="G2847" s="79"/>
      <c r="H2847" s="79"/>
      <c r="I2847" s="80"/>
      <c r="J2847" s="79"/>
      <c r="K2847" s="77"/>
      <c r="L2847" s="81" t="s">
        <v>309</v>
      </c>
      <c r="M2847" s="77"/>
      <c r="N2847" s="77"/>
      <c r="O2847" s="77"/>
      <c r="P2847" s="77"/>
      <c r="Q2847" s="78"/>
      <c r="R2847" s="78"/>
      <c r="S2847" s="82"/>
      <c r="T2847" s="78"/>
      <c r="U2847" s="83"/>
    </row>
    <row r="2848" spans="1:21" ht="13.9" customHeight="1">
      <c r="A2848" s="76">
        <v>10416242</v>
      </c>
      <c r="B2848" s="77" t="s">
        <v>3779</v>
      </c>
      <c r="C2848" s="78"/>
      <c r="D2848" s="79"/>
      <c r="E2848" s="78"/>
      <c r="F2848" s="78"/>
      <c r="G2848" s="79"/>
      <c r="H2848" s="79"/>
      <c r="I2848" s="80"/>
      <c r="J2848" s="79"/>
      <c r="K2848" s="77"/>
      <c r="L2848" s="81" t="s">
        <v>315</v>
      </c>
      <c r="M2848" s="77"/>
      <c r="N2848" s="77"/>
      <c r="O2848" s="77"/>
      <c r="P2848" s="77"/>
      <c r="Q2848" s="78"/>
      <c r="R2848" s="78"/>
      <c r="S2848" s="82"/>
      <c r="T2848" s="78"/>
      <c r="U2848" s="83"/>
    </row>
    <row r="2849" spans="1:21" ht="13.9" customHeight="1">
      <c r="A2849" s="76">
        <v>10416269</v>
      </c>
      <c r="B2849" s="77" t="s">
        <v>3780</v>
      </c>
      <c r="C2849" s="78"/>
      <c r="D2849" s="79"/>
      <c r="E2849" s="78"/>
      <c r="F2849" s="78"/>
      <c r="G2849" s="79"/>
      <c r="H2849" s="79"/>
      <c r="I2849" s="80"/>
      <c r="J2849" s="79"/>
      <c r="K2849" s="77"/>
      <c r="L2849" s="81" t="s">
        <v>315</v>
      </c>
      <c r="M2849" s="77"/>
      <c r="N2849" s="77"/>
      <c r="O2849" s="77"/>
      <c r="P2849" s="77"/>
      <c r="Q2849" s="78"/>
      <c r="R2849" s="78"/>
      <c r="S2849" s="82"/>
      <c r="T2849" s="78"/>
      <c r="U2849" s="83"/>
    </row>
    <row r="2850" spans="1:21" ht="13.9" customHeight="1">
      <c r="A2850" s="76">
        <v>10416285</v>
      </c>
      <c r="B2850" s="77" t="s">
        <v>3781</v>
      </c>
      <c r="C2850" s="78"/>
      <c r="D2850" s="79"/>
      <c r="E2850" s="78"/>
      <c r="F2850" s="78"/>
      <c r="G2850" s="79"/>
      <c r="H2850" s="79"/>
      <c r="I2850" s="80"/>
      <c r="J2850" s="79"/>
      <c r="K2850" s="77"/>
      <c r="L2850" s="81" t="s">
        <v>283</v>
      </c>
      <c r="M2850" s="77"/>
      <c r="N2850" s="77"/>
      <c r="O2850" s="77"/>
      <c r="P2850" s="77"/>
      <c r="Q2850" s="78"/>
      <c r="R2850" s="78"/>
      <c r="S2850" s="82"/>
      <c r="T2850" s="78"/>
      <c r="U2850" s="83"/>
    </row>
    <row r="2851" spans="1:21" ht="13.9" customHeight="1">
      <c r="A2851" s="76">
        <v>10416293</v>
      </c>
      <c r="B2851" s="77" t="s">
        <v>3782</v>
      </c>
      <c r="C2851" s="78"/>
      <c r="D2851" s="79"/>
      <c r="E2851" s="78"/>
      <c r="F2851" s="78"/>
      <c r="G2851" s="79"/>
      <c r="H2851" s="79"/>
      <c r="I2851" s="80"/>
      <c r="J2851" s="79"/>
      <c r="K2851" s="77"/>
      <c r="L2851" s="81" t="s">
        <v>9377</v>
      </c>
      <c r="M2851" s="77"/>
      <c r="N2851" s="77"/>
      <c r="O2851" s="77"/>
      <c r="P2851" s="77"/>
      <c r="Q2851" s="78"/>
      <c r="R2851" s="78"/>
      <c r="S2851" s="82"/>
      <c r="T2851" s="78"/>
      <c r="U2851" s="83"/>
    </row>
    <row r="2852" spans="1:21" ht="13.9" customHeight="1">
      <c r="A2852" s="76">
        <v>10416307</v>
      </c>
      <c r="B2852" s="77" t="s">
        <v>3783</v>
      </c>
      <c r="C2852" s="78"/>
      <c r="D2852" s="79"/>
      <c r="E2852" s="78"/>
      <c r="F2852" s="78"/>
      <c r="G2852" s="79"/>
      <c r="H2852" s="79"/>
      <c r="I2852" s="80"/>
      <c r="J2852" s="79"/>
      <c r="K2852" s="77"/>
      <c r="L2852" s="81" t="s">
        <v>9363</v>
      </c>
      <c r="M2852" s="77"/>
      <c r="N2852" s="77"/>
      <c r="O2852" s="77"/>
      <c r="P2852" s="77"/>
      <c r="Q2852" s="78"/>
      <c r="R2852" s="78"/>
      <c r="S2852" s="82"/>
      <c r="T2852" s="78"/>
      <c r="U2852" s="83"/>
    </row>
    <row r="2853" spans="1:21" ht="13.9" customHeight="1">
      <c r="A2853" s="76">
        <v>10416315</v>
      </c>
      <c r="B2853" s="77" t="s">
        <v>3784</v>
      </c>
      <c r="C2853" s="78"/>
      <c r="D2853" s="79"/>
      <c r="E2853" s="78"/>
      <c r="F2853" s="78"/>
      <c r="G2853" s="79"/>
      <c r="H2853" s="79"/>
      <c r="I2853" s="80"/>
      <c r="J2853" s="79"/>
      <c r="K2853" s="77"/>
      <c r="L2853" s="81" t="s">
        <v>9225</v>
      </c>
      <c r="M2853" s="77"/>
      <c r="N2853" s="77"/>
      <c r="O2853" s="77"/>
      <c r="P2853" s="77"/>
      <c r="Q2853" s="78"/>
      <c r="R2853" s="78"/>
      <c r="S2853" s="82"/>
      <c r="T2853" s="78"/>
      <c r="U2853" s="83"/>
    </row>
    <row r="2854" spans="1:21" ht="13.9" customHeight="1">
      <c r="A2854" s="76">
        <v>10416323</v>
      </c>
      <c r="B2854" s="77" t="s">
        <v>3785</v>
      </c>
      <c r="C2854" s="78"/>
      <c r="D2854" s="79"/>
      <c r="E2854" s="78"/>
      <c r="F2854" s="78"/>
      <c r="G2854" s="79"/>
      <c r="H2854" s="79"/>
      <c r="I2854" s="80"/>
      <c r="J2854" s="79"/>
      <c r="K2854" s="77"/>
      <c r="L2854" s="81" t="s">
        <v>285</v>
      </c>
      <c r="M2854" s="77"/>
      <c r="N2854" s="77"/>
      <c r="O2854" s="77"/>
      <c r="P2854" s="77"/>
      <c r="Q2854" s="78"/>
      <c r="R2854" s="78"/>
      <c r="S2854" s="82"/>
      <c r="T2854" s="78"/>
      <c r="U2854" s="83"/>
    </row>
    <row r="2855" spans="1:21" ht="13.9" customHeight="1">
      <c r="A2855" s="76">
        <v>10416331</v>
      </c>
      <c r="B2855" s="77" t="s">
        <v>3786</v>
      </c>
      <c r="C2855" s="78"/>
      <c r="D2855" s="79"/>
      <c r="E2855" s="78"/>
      <c r="F2855" s="78"/>
      <c r="G2855" s="79"/>
      <c r="H2855" s="79"/>
      <c r="I2855" s="80"/>
      <c r="J2855" s="79"/>
      <c r="K2855" s="77"/>
      <c r="L2855" s="81" t="s">
        <v>296</v>
      </c>
      <c r="M2855" s="77"/>
      <c r="N2855" s="77"/>
      <c r="O2855" s="77"/>
      <c r="P2855" s="77"/>
      <c r="Q2855" s="78"/>
      <c r="R2855" s="78"/>
      <c r="S2855" s="82"/>
      <c r="T2855" s="78"/>
      <c r="U2855" s="83"/>
    </row>
    <row r="2856" spans="1:21" ht="13.9" customHeight="1">
      <c r="A2856" s="76">
        <v>10416358</v>
      </c>
      <c r="B2856" s="77" t="s">
        <v>3787</v>
      </c>
      <c r="C2856" s="78"/>
      <c r="D2856" s="79"/>
      <c r="E2856" s="78"/>
      <c r="F2856" s="78"/>
      <c r="G2856" s="79"/>
      <c r="H2856" s="79"/>
      <c r="I2856" s="80"/>
      <c r="J2856" s="79"/>
      <c r="K2856" s="77"/>
      <c r="L2856" s="81" t="s">
        <v>130</v>
      </c>
      <c r="M2856" s="77"/>
      <c r="N2856" s="77"/>
      <c r="O2856" s="77"/>
      <c r="P2856" s="77"/>
      <c r="Q2856" s="78"/>
      <c r="R2856" s="78"/>
      <c r="S2856" s="82"/>
      <c r="T2856" s="78"/>
      <c r="U2856" s="83"/>
    </row>
    <row r="2857" spans="1:21" ht="13.9" customHeight="1">
      <c r="A2857" s="76">
        <v>10416366</v>
      </c>
      <c r="B2857" s="77" t="s">
        <v>3788</v>
      </c>
      <c r="C2857" s="78"/>
      <c r="D2857" s="79"/>
      <c r="E2857" s="78"/>
      <c r="F2857" s="78"/>
      <c r="G2857" s="79"/>
      <c r="H2857" s="79"/>
      <c r="I2857" s="80"/>
      <c r="J2857" s="79"/>
      <c r="K2857" s="77"/>
      <c r="L2857" s="81" t="s">
        <v>348</v>
      </c>
      <c r="M2857" s="77"/>
      <c r="N2857" s="77"/>
      <c r="O2857" s="77"/>
      <c r="P2857" s="77"/>
      <c r="Q2857" s="78"/>
      <c r="R2857" s="78"/>
      <c r="S2857" s="82"/>
      <c r="T2857" s="78"/>
      <c r="U2857" s="83"/>
    </row>
    <row r="2858" spans="1:21" ht="13.9" customHeight="1">
      <c r="A2858" s="76">
        <v>10416374</v>
      </c>
      <c r="B2858" s="77" t="s">
        <v>3789</v>
      </c>
      <c r="C2858" s="78"/>
      <c r="D2858" s="79"/>
      <c r="E2858" s="78"/>
      <c r="F2858" s="78"/>
      <c r="G2858" s="79"/>
      <c r="H2858" s="79"/>
      <c r="I2858" s="80"/>
      <c r="J2858" s="79"/>
      <c r="K2858" s="77"/>
      <c r="L2858" s="81" t="s">
        <v>362</v>
      </c>
      <c r="M2858" s="77"/>
      <c r="N2858" s="77"/>
      <c r="O2858" s="77"/>
      <c r="P2858" s="77"/>
      <c r="Q2858" s="78"/>
      <c r="R2858" s="78"/>
      <c r="S2858" s="82"/>
      <c r="T2858" s="78"/>
      <c r="U2858" s="83"/>
    </row>
    <row r="2859" spans="1:21" ht="13.9" customHeight="1">
      <c r="A2859" s="76">
        <v>10416382</v>
      </c>
      <c r="B2859" s="77" t="s">
        <v>3790</v>
      </c>
      <c r="C2859" s="78"/>
      <c r="D2859" s="79"/>
      <c r="E2859" s="78"/>
      <c r="F2859" s="78"/>
      <c r="G2859" s="79"/>
      <c r="H2859" s="79"/>
      <c r="I2859" s="80"/>
      <c r="J2859" s="79"/>
      <c r="K2859" s="77"/>
      <c r="L2859" s="81" t="s">
        <v>287</v>
      </c>
      <c r="M2859" s="77"/>
      <c r="N2859" s="77"/>
      <c r="O2859" s="77"/>
      <c r="P2859" s="77"/>
      <c r="Q2859" s="78"/>
      <c r="R2859" s="78"/>
      <c r="S2859" s="82"/>
      <c r="T2859" s="78"/>
      <c r="U2859" s="83"/>
    </row>
    <row r="2860" spans="1:21" ht="13.9" customHeight="1">
      <c r="A2860" s="76">
        <v>10416633</v>
      </c>
      <c r="B2860" s="77" t="s">
        <v>3791</v>
      </c>
      <c r="C2860" s="78"/>
      <c r="D2860" s="79"/>
      <c r="E2860" s="78"/>
      <c r="F2860" s="78"/>
      <c r="G2860" s="79"/>
      <c r="H2860" s="79"/>
      <c r="I2860" s="80"/>
      <c r="J2860" s="79"/>
      <c r="K2860" s="77"/>
      <c r="L2860" s="81" t="s">
        <v>9371</v>
      </c>
      <c r="M2860" s="77"/>
      <c r="N2860" s="77"/>
      <c r="O2860" s="77"/>
      <c r="P2860" s="77"/>
      <c r="Q2860" s="78"/>
      <c r="R2860" s="78"/>
      <c r="S2860" s="82"/>
      <c r="T2860" s="78"/>
      <c r="U2860" s="83"/>
    </row>
    <row r="2861" spans="1:21" ht="13.9" customHeight="1">
      <c r="A2861" s="76">
        <v>10416641</v>
      </c>
      <c r="B2861" s="77" t="s">
        <v>3792</v>
      </c>
      <c r="C2861" s="78"/>
      <c r="D2861" s="79"/>
      <c r="E2861" s="78"/>
      <c r="F2861" s="78"/>
      <c r="G2861" s="79"/>
      <c r="H2861" s="79"/>
      <c r="I2861" s="80"/>
      <c r="J2861" s="79"/>
      <c r="K2861" s="77"/>
      <c r="L2861" s="81" t="s">
        <v>388</v>
      </c>
      <c r="M2861" s="77"/>
      <c r="N2861" s="77"/>
      <c r="O2861" s="77"/>
      <c r="P2861" s="77"/>
      <c r="Q2861" s="78"/>
      <c r="R2861" s="78"/>
      <c r="S2861" s="82"/>
      <c r="T2861" s="78"/>
      <c r="U2861" s="83"/>
    </row>
    <row r="2862" spans="1:21" ht="13.9" customHeight="1">
      <c r="A2862" s="76">
        <v>10416668</v>
      </c>
      <c r="B2862" s="77" t="s">
        <v>3793</v>
      </c>
      <c r="C2862" s="78"/>
      <c r="D2862" s="79"/>
      <c r="E2862" s="78"/>
      <c r="F2862" s="78"/>
      <c r="G2862" s="79"/>
      <c r="H2862" s="79"/>
      <c r="I2862" s="80"/>
      <c r="J2862" s="79"/>
      <c r="K2862" s="77"/>
      <c r="L2862" s="81" t="s">
        <v>362</v>
      </c>
      <c r="M2862" s="77"/>
      <c r="N2862" s="77"/>
      <c r="O2862" s="77"/>
      <c r="P2862" s="77"/>
      <c r="Q2862" s="78"/>
      <c r="R2862" s="78"/>
      <c r="S2862" s="82"/>
      <c r="T2862" s="78"/>
      <c r="U2862" s="83"/>
    </row>
    <row r="2863" spans="1:21" ht="13.9" customHeight="1">
      <c r="A2863" s="76">
        <v>10416684</v>
      </c>
      <c r="B2863" s="77" t="s">
        <v>3794</v>
      </c>
      <c r="C2863" s="78"/>
      <c r="D2863" s="79"/>
      <c r="E2863" s="78"/>
      <c r="F2863" s="78"/>
      <c r="G2863" s="79"/>
      <c r="H2863" s="79"/>
      <c r="I2863" s="80"/>
      <c r="J2863" s="79"/>
      <c r="K2863" s="77"/>
      <c r="L2863" s="81" t="s">
        <v>315</v>
      </c>
      <c r="M2863" s="77"/>
      <c r="N2863" s="77"/>
      <c r="O2863" s="77"/>
      <c r="P2863" s="77"/>
      <c r="Q2863" s="78"/>
      <c r="R2863" s="78"/>
      <c r="S2863" s="82"/>
      <c r="T2863" s="78"/>
      <c r="U2863" s="83"/>
    </row>
    <row r="2864" spans="1:21" ht="13.9" customHeight="1">
      <c r="A2864" s="76">
        <v>10416692</v>
      </c>
      <c r="B2864" s="77" t="s">
        <v>3795</v>
      </c>
      <c r="C2864" s="78"/>
      <c r="D2864" s="79"/>
      <c r="E2864" s="78"/>
      <c r="F2864" s="78"/>
      <c r="G2864" s="79"/>
      <c r="H2864" s="79"/>
      <c r="I2864" s="80"/>
      <c r="J2864" s="79"/>
      <c r="K2864" s="77"/>
      <c r="L2864" s="81" t="s">
        <v>315</v>
      </c>
      <c r="M2864" s="77"/>
      <c r="N2864" s="77"/>
      <c r="O2864" s="77"/>
      <c r="P2864" s="77"/>
      <c r="Q2864" s="78"/>
      <c r="R2864" s="78"/>
      <c r="S2864" s="82"/>
      <c r="T2864" s="78"/>
      <c r="U2864" s="83"/>
    </row>
    <row r="2865" spans="1:21" ht="13.9" customHeight="1">
      <c r="A2865" s="76">
        <v>10416706</v>
      </c>
      <c r="B2865" s="77" t="s">
        <v>3796</v>
      </c>
      <c r="C2865" s="78"/>
      <c r="D2865" s="79"/>
      <c r="E2865" s="78"/>
      <c r="F2865" s="78"/>
      <c r="G2865" s="79"/>
      <c r="H2865" s="79"/>
      <c r="I2865" s="80"/>
      <c r="J2865" s="79"/>
      <c r="K2865" s="77"/>
      <c r="L2865" s="84" t="s">
        <v>362</v>
      </c>
      <c r="M2865" s="77"/>
      <c r="N2865" s="77"/>
      <c r="O2865" s="77"/>
      <c r="P2865" s="77"/>
      <c r="Q2865" s="78"/>
      <c r="R2865" s="78"/>
      <c r="S2865" s="82"/>
      <c r="T2865" s="78"/>
      <c r="U2865" s="83"/>
    </row>
    <row r="2866" spans="1:21" ht="13.9" customHeight="1">
      <c r="A2866" s="76">
        <v>10416749</v>
      </c>
      <c r="B2866" s="77" t="s">
        <v>3797</v>
      </c>
      <c r="C2866" s="78"/>
      <c r="D2866" s="79"/>
      <c r="E2866" s="78"/>
      <c r="F2866" s="78"/>
      <c r="G2866" s="79"/>
      <c r="H2866" s="79"/>
      <c r="I2866" s="80"/>
      <c r="J2866" s="79"/>
      <c r="K2866" s="77"/>
      <c r="L2866" s="84" t="s">
        <v>315</v>
      </c>
      <c r="M2866" s="77"/>
      <c r="N2866" s="77"/>
      <c r="O2866" s="77"/>
      <c r="P2866" s="77"/>
      <c r="Q2866" s="78"/>
      <c r="R2866" s="78"/>
      <c r="S2866" s="82"/>
      <c r="T2866" s="78"/>
      <c r="U2866" s="83"/>
    </row>
    <row r="2867" spans="1:21" ht="13.9" customHeight="1">
      <c r="A2867" s="76">
        <v>10416757</v>
      </c>
      <c r="B2867" s="77" t="s">
        <v>3798</v>
      </c>
      <c r="C2867" s="78"/>
      <c r="D2867" s="79"/>
      <c r="E2867" s="78"/>
      <c r="F2867" s="78"/>
      <c r="G2867" s="79"/>
      <c r="H2867" s="79"/>
      <c r="I2867" s="80"/>
      <c r="J2867" s="79"/>
      <c r="K2867" s="77"/>
      <c r="L2867" s="84" t="s">
        <v>9423</v>
      </c>
      <c r="M2867" s="77"/>
      <c r="N2867" s="77"/>
      <c r="O2867" s="77"/>
      <c r="P2867" s="77"/>
      <c r="Q2867" s="78"/>
      <c r="R2867" s="78"/>
      <c r="S2867" s="82"/>
      <c r="T2867" s="78"/>
      <c r="U2867" s="83"/>
    </row>
    <row r="2868" spans="1:21" ht="13.9" customHeight="1">
      <c r="A2868" s="76">
        <v>10416765</v>
      </c>
      <c r="B2868" s="77" t="s">
        <v>3799</v>
      </c>
      <c r="C2868" s="78"/>
      <c r="D2868" s="79"/>
      <c r="E2868" s="78"/>
      <c r="F2868" s="78"/>
      <c r="G2868" s="79"/>
      <c r="H2868" s="79"/>
      <c r="I2868" s="80"/>
      <c r="J2868" s="79"/>
      <c r="K2868" s="77"/>
      <c r="L2868" s="84" t="s">
        <v>9240</v>
      </c>
      <c r="M2868" s="77"/>
      <c r="N2868" s="77"/>
      <c r="O2868" s="77"/>
      <c r="P2868" s="77"/>
      <c r="Q2868" s="78"/>
      <c r="R2868" s="78"/>
      <c r="S2868" s="82"/>
      <c r="T2868" s="78"/>
      <c r="U2868" s="83"/>
    </row>
    <row r="2869" spans="1:21" ht="13.9" customHeight="1">
      <c r="A2869" s="76">
        <v>10416773</v>
      </c>
      <c r="B2869" s="77" t="s">
        <v>3800</v>
      </c>
      <c r="C2869" s="78"/>
      <c r="D2869" s="79"/>
      <c r="E2869" s="78"/>
      <c r="F2869" s="78"/>
      <c r="G2869" s="79"/>
      <c r="H2869" s="79"/>
      <c r="I2869" s="80"/>
      <c r="J2869" s="79"/>
      <c r="K2869" s="77"/>
      <c r="L2869" s="84" t="s">
        <v>9393</v>
      </c>
      <c r="M2869" s="77"/>
      <c r="N2869" s="77"/>
      <c r="O2869" s="77"/>
      <c r="P2869" s="77"/>
      <c r="Q2869" s="78"/>
      <c r="R2869" s="78"/>
      <c r="S2869" s="82"/>
      <c r="T2869" s="78"/>
      <c r="U2869" s="83"/>
    </row>
    <row r="2870" spans="1:21" ht="13.9" customHeight="1">
      <c r="A2870" s="76">
        <v>10416781</v>
      </c>
      <c r="B2870" s="77" t="s">
        <v>3801</v>
      </c>
      <c r="C2870" s="78"/>
      <c r="D2870" s="79"/>
      <c r="E2870" s="78"/>
      <c r="F2870" s="78"/>
      <c r="G2870" s="79"/>
      <c r="H2870" s="79"/>
      <c r="I2870" s="80"/>
      <c r="J2870" s="79"/>
      <c r="K2870" s="77"/>
      <c r="L2870" s="84" t="s">
        <v>287</v>
      </c>
      <c r="M2870" s="77"/>
      <c r="N2870" s="77"/>
      <c r="O2870" s="77"/>
      <c r="P2870" s="77"/>
      <c r="Q2870" s="78"/>
      <c r="R2870" s="78"/>
      <c r="S2870" s="82"/>
      <c r="T2870" s="78"/>
      <c r="U2870" s="83"/>
    </row>
    <row r="2871" spans="1:21" ht="13.9" customHeight="1">
      <c r="A2871" s="76">
        <v>10416803</v>
      </c>
      <c r="B2871" s="77" t="s">
        <v>3802</v>
      </c>
      <c r="C2871" s="78"/>
      <c r="D2871" s="79"/>
      <c r="E2871" s="78"/>
      <c r="F2871" s="78"/>
      <c r="G2871" s="79"/>
      <c r="H2871" s="79"/>
      <c r="I2871" s="80"/>
      <c r="J2871" s="79"/>
      <c r="K2871" s="77"/>
      <c r="L2871" s="84" t="s">
        <v>191</v>
      </c>
      <c r="M2871" s="77"/>
      <c r="N2871" s="77"/>
      <c r="O2871" s="77"/>
      <c r="P2871" s="77"/>
      <c r="Q2871" s="78"/>
      <c r="R2871" s="78"/>
      <c r="S2871" s="82"/>
      <c r="T2871" s="78"/>
      <c r="U2871" s="83"/>
    </row>
    <row r="2872" spans="1:21" ht="13.9" customHeight="1">
      <c r="A2872" s="76">
        <v>10416838</v>
      </c>
      <c r="B2872" s="77" t="s">
        <v>3803</v>
      </c>
      <c r="C2872" s="78"/>
      <c r="D2872" s="79"/>
      <c r="E2872" s="78"/>
      <c r="F2872" s="78"/>
      <c r="G2872" s="79"/>
      <c r="H2872" s="79"/>
      <c r="I2872" s="80"/>
      <c r="J2872" s="79"/>
      <c r="K2872" s="77"/>
      <c r="L2872" s="84" t="s">
        <v>348</v>
      </c>
      <c r="M2872" s="77"/>
      <c r="N2872" s="77"/>
      <c r="O2872" s="77"/>
      <c r="P2872" s="77"/>
      <c r="Q2872" s="78"/>
      <c r="R2872" s="78"/>
      <c r="S2872" s="82"/>
      <c r="T2872" s="78"/>
      <c r="U2872" s="83"/>
    </row>
    <row r="2873" spans="1:21" ht="13.9" customHeight="1">
      <c r="A2873" s="76">
        <v>10416846</v>
      </c>
      <c r="B2873" s="77" t="s">
        <v>3804</v>
      </c>
      <c r="C2873" s="78"/>
      <c r="D2873" s="79"/>
      <c r="E2873" s="78"/>
      <c r="F2873" s="78"/>
      <c r="G2873" s="79"/>
      <c r="H2873" s="79"/>
      <c r="I2873" s="80"/>
      <c r="J2873" s="79"/>
      <c r="K2873" s="77"/>
      <c r="L2873" s="84" t="s">
        <v>313</v>
      </c>
      <c r="M2873" s="77"/>
      <c r="N2873" s="77"/>
      <c r="O2873" s="77"/>
      <c r="P2873" s="77"/>
      <c r="Q2873" s="78"/>
      <c r="R2873" s="78"/>
      <c r="S2873" s="82"/>
      <c r="T2873" s="78"/>
      <c r="U2873" s="83"/>
    </row>
    <row r="2874" spans="1:21" ht="13.9" customHeight="1">
      <c r="A2874" s="76">
        <v>10416854</v>
      </c>
      <c r="B2874" s="77" t="s">
        <v>3805</v>
      </c>
      <c r="C2874" s="78"/>
      <c r="D2874" s="79"/>
      <c r="E2874" s="78"/>
      <c r="F2874" s="78"/>
      <c r="G2874" s="79"/>
      <c r="H2874" s="79"/>
      <c r="I2874" s="80"/>
      <c r="J2874" s="79"/>
      <c r="K2874" s="77"/>
      <c r="L2874" s="84" t="s">
        <v>315</v>
      </c>
      <c r="M2874" s="77"/>
      <c r="N2874" s="77"/>
      <c r="O2874" s="77"/>
      <c r="P2874" s="77"/>
      <c r="Q2874" s="78"/>
      <c r="R2874" s="78"/>
      <c r="S2874" s="82"/>
      <c r="T2874" s="78"/>
      <c r="U2874" s="83"/>
    </row>
    <row r="2875" spans="1:21" ht="13.9" customHeight="1">
      <c r="A2875" s="76">
        <v>10416862</v>
      </c>
      <c r="B2875" s="77" t="s">
        <v>3806</v>
      </c>
      <c r="C2875" s="78"/>
      <c r="D2875" s="79"/>
      <c r="E2875" s="78"/>
      <c r="F2875" s="78"/>
      <c r="G2875" s="79"/>
      <c r="H2875" s="79"/>
      <c r="I2875" s="80"/>
      <c r="J2875" s="79"/>
      <c r="K2875" s="77"/>
      <c r="L2875" s="84" t="s">
        <v>9290</v>
      </c>
      <c r="M2875" s="77"/>
      <c r="N2875" s="77"/>
      <c r="O2875" s="77"/>
      <c r="P2875" s="77"/>
      <c r="Q2875" s="78"/>
      <c r="R2875" s="78"/>
      <c r="S2875" s="82"/>
      <c r="T2875" s="78"/>
      <c r="U2875" s="83"/>
    </row>
    <row r="2876" spans="1:21" ht="13.9" customHeight="1">
      <c r="A2876" s="76">
        <v>10416897</v>
      </c>
      <c r="B2876" s="77" t="s">
        <v>3807</v>
      </c>
      <c r="C2876" s="78"/>
      <c r="D2876" s="79"/>
      <c r="E2876" s="78"/>
      <c r="F2876" s="78"/>
      <c r="G2876" s="79"/>
      <c r="H2876" s="79"/>
      <c r="I2876" s="80"/>
      <c r="J2876" s="79"/>
      <c r="K2876" s="77"/>
      <c r="L2876" s="84" t="s">
        <v>287</v>
      </c>
      <c r="M2876" s="77"/>
      <c r="N2876" s="77"/>
      <c r="O2876" s="77"/>
      <c r="P2876" s="77"/>
      <c r="Q2876" s="78"/>
      <c r="R2876" s="78"/>
      <c r="S2876" s="82"/>
      <c r="T2876" s="78"/>
      <c r="U2876" s="83"/>
    </row>
    <row r="2877" spans="1:21" ht="13.9" customHeight="1">
      <c r="A2877" s="76">
        <v>10416919</v>
      </c>
      <c r="B2877" s="77" t="s">
        <v>3808</v>
      </c>
      <c r="C2877" s="78"/>
      <c r="D2877" s="79"/>
      <c r="E2877" s="78"/>
      <c r="F2877" s="78"/>
      <c r="G2877" s="79"/>
      <c r="H2877" s="79"/>
      <c r="I2877" s="80"/>
      <c r="J2877" s="79"/>
      <c r="K2877" s="77"/>
      <c r="L2877" s="84" t="s">
        <v>9384</v>
      </c>
      <c r="M2877" s="77"/>
      <c r="N2877" s="77"/>
      <c r="O2877" s="77"/>
      <c r="P2877" s="77"/>
      <c r="Q2877" s="78"/>
      <c r="R2877" s="78"/>
      <c r="S2877" s="82"/>
      <c r="T2877" s="78"/>
      <c r="U2877" s="83"/>
    </row>
    <row r="2878" spans="1:21" ht="13.9" customHeight="1">
      <c r="A2878" s="76">
        <v>10416927</v>
      </c>
      <c r="B2878" s="77" t="s">
        <v>3809</v>
      </c>
      <c r="C2878" s="78"/>
      <c r="D2878" s="79"/>
      <c r="E2878" s="78"/>
      <c r="F2878" s="78"/>
      <c r="G2878" s="79"/>
      <c r="H2878" s="79"/>
      <c r="I2878" s="80"/>
      <c r="J2878" s="79"/>
      <c r="K2878" s="77"/>
      <c r="L2878" s="84" t="s">
        <v>33</v>
      </c>
      <c r="M2878" s="77"/>
      <c r="N2878" s="77"/>
      <c r="O2878" s="77"/>
      <c r="P2878" s="77"/>
      <c r="Q2878" s="78"/>
      <c r="R2878" s="78"/>
      <c r="S2878" s="82"/>
      <c r="T2878" s="78"/>
      <c r="U2878" s="83"/>
    </row>
    <row r="2879" spans="1:21" ht="13.9" customHeight="1">
      <c r="A2879" s="76">
        <v>10416935</v>
      </c>
      <c r="B2879" s="77" t="s">
        <v>3810</v>
      </c>
      <c r="C2879" s="78"/>
      <c r="D2879" s="79"/>
      <c r="E2879" s="78"/>
      <c r="F2879" s="78"/>
      <c r="G2879" s="79"/>
      <c r="H2879" s="79"/>
      <c r="I2879" s="80"/>
      <c r="J2879" s="79"/>
      <c r="K2879" s="77"/>
      <c r="L2879" s="84" t="s">
        <v>315</v>
      </c>
      <c r="M2879" s="77"/>
      <c r="N2879" s="77"/>
      <c r="O2879" s="77"/>
      <c r="P2879" s="77"/>
      <c r="Q2879" s="78"/>
      <c r="R2879" s="78"/>
      <c r="S2879" s="82"/>
      <c r="T2879" s="78"/>
      <c r="U2879" s="83"/>
    </row>
    <row r="2880" spans="1:21" ht="13.9" customHeight="1">
      <c r="A2880" s="76">
        <v>10416943</v>
      </c>
      <c r="B2880" s="77" t="s">
        <v>3811</v>
      </c>
      <c r="C2880" s="78"/>
      <c r="D2880" s="79"/>
      <c r="E2880" s="78"/>
      <c r="F2880" s="78"/>
      <c r="G2880" s="79"/>
      <c r="H2880" s="79"/>
      <c r="I2880" s="80"/>
      <c r="J2880" s="79"/>
      <c r="K2880" s="77"/>
      <c r="L2880" s="84" t="s">
        <v>315</v>
      </c>
      <c r="M2880" s="77"/>
      <c r="N2880" s="77"/>
      <c r="O2880" s="77"/>
      <c r="P2880" s="77"/>
      <c r="Q2880" s="78"/>
      <c r="R2880" s="78"/>
      <c r="S2880" s="82"/>
      <c r="T2880" s="78"/>
      <c r="U2880" s="83"/>
    </row>
    <row r="2881" spans="1:21" ht="13.9" customHeight="1">
      <c r="A2881" s="76">
        <v>10416951</v>
      </c>
      <c r="B2881" s="77" t="s">
        <v>3812</v>
      </c>
      <c r="C2881" s="78"/>
      <c r="D2881" s="79"/>
      <c r="E2881" s="78"/>
      <c r="F2881" s="78"/>
      <c r="G2881" s="79"/>
      <c r="H2881" s="79"/>
      <c r="I2881" s="80"/>
      <c r="J2881" s="79"/>
      <c r="K2881" s="77"/>
      <c r="L2881" s="84" t="s">
        <v>332</v>
      </c>
      <c r="M2881" s="77"/>
      <c r="N2881" s="77"/>
      <c r="O2881" s="77"/>
      <c r="P2881" s="77"/>
      <c r="Q2881" s="78"/>
      <c r="R2881" s="78"/>
      <c r="S2881" s="82"/>
      <c r="T2881" s="78"/>
      <c r="U2881" s="83"/>
    </row>
    <row r="2882" spans="1:21" ht="13.9" customHeight="1">
      <c r="A2882" s="76">
        <v>10416986</v>
      </c>
      <c r="B2882" s="77" t="s">
        <v>3813</v>
      </c>
      <c r="C2882" s="78"/>
      <c r="D2882" s="79"/>
      <c r="E2882" s="78"/>
      <c r="F2882" s="78"/>
      <c r="G2882" s="79"/>
      <c r="H2882" s="79"/>
      <c r="I2882" s="80"/>
      <c r="J2882" s="79"/>
      <c r="K2882" s="77"/>
      <c r="L2882" s="84" t="s">
        <v>328</v>
      </c>
      <c r="M2882" s="77"/>
      <c r="N2882" s="77"/>
      <c r="O2882" s="77"/>
      <c r="P2882" s="77"/>
      <c r="Q2882" s="78"/>
      <c r="R2882" s="78"/>
      <c r="S2882" s="82"/>
      <c r="T2882" s="78"/>
      <c r="U2882" s="83"/>
    </row>
    <row r="2883" spans="1:21" ht="13.9" customHeight="1">
      <c r="A2883" s="76">
        <v>10416994</v>
      </c>
      <c r="B2883" s="77" t="s">
        <v>3814</v>
      </c>
      <c r="C2883" s="78"/>
      <c r="D2883" s="79"/>
      <c r="E2883" s="78"/>
      <c r="F2883" s="78"/>
      <c r="G2883" s="79"/>
      <c r="H2883" s="79"/>
      <c r="I2883" s="80"/>
      <c r="J2883" s="79"/>
      <c r="K2883" s="77"/>
      <c r="L2883" s="84" t="s">
        <v>348</v>
      </c>
      <c r="M2883" s="77"/>
      <c r="N2883" s="77"/>
      <c r="O2883" s="77"/>
      <c r="P2883" s="77"/>
      <c r="Q2883" s="78"/>
      <c r="R2883" s="78"/>
      <c r="S2883" s="82"/>
      <c r="T2883" s="78"/>
      <c r="U2883" s="83"/>
    </row>
    <row r="2884" spans="1:21" ht="13.9" customHeight="1">
      <c r="A2884" s="76">
        <v>10417001</v>
      </c>
      <c r="B2884" s="77" t="s">
        <v>3815</v>
      </c>
      <c r="C2884" s="78"/>
      <c r="D2884" s="79"/>
      <c r="E2884" s="78"/>
      <c r="F2884" s="78"/>
      <c r="G2884" s="79"/>
      <c r="H2884" s="79"/>
      <c r="I2884" s="80"/>
      <c r="J2884" s="79"/>
      <c r="K2884" s="77"/>
      <c r="L2884" s="84" t="s">
        <v>231</v>
      </c>
      <c r="M2884" s="77"/>
      <c r="N2884" s="77"/>
      <c r="O2884" s="77"/>
      <c r="P2884" s="77"/>
      <c r="Q2884" s="78"/>
      <c r="R2884" s="78"/>
      <c r="S2884" s="82"/>
      <c r="T2884" s="78"/>
      <c r="U2884" s="83"/>
    </row>
    <row r="2885" spans="1:21" ht="13.9" customHeight="1">
      <c r="A2885" s="76">
        <v>10417036</v>
      </c>
      <c r="B2885" s="77" t="s">
        <v>3816</v>
      </c>
      <c r="C2885" s="78"/>
      <c r="D2885" s="79"/>
      <c r="E2885" s="78"/>
      <c r="F2885" s="78"/>
      <c r="G2885" s="79"/>
      <c r="H2885" s="79"/>
      <c r="I2885" s="80"/>
      <c r="J2885" s="79"/>
      <c r="K2885" s="77"/>
      <c r="L2885" s="84" t="s">
        <v>330</v>
      </c>
      <c r="M2885" s="77"/>
      <c r="N2885" s="77"/>
      <c r="O2885" s="77"/>
      <c r="P2885" s="77"/>
      <c r="Q2885" s="78"/>
      <c r="R2885" s="78"/>
      <c r="S2885" s="82"/>
      <c r="T2885" s="78"/>
      <c r="U2885" s="83"/>
    </row>
    <row r="2886" spans="1:21" ht="13.9" customHeight="1">
      <c r="A2886" s="76">
        <v>10417044</v>
      </c>
      <c r="B2886" s="77" t="s">
        <v>3817</v>
      </c>
      <c r="C2886" s="78"/>
      <c r="D2886" s="79"/>
      <c r="E2886" s="78"/>
      <c r="F2886" s="78"/>
      <c r="G2886" s="79"/>
      <c r="H2886" s="79"/>
      <c r="I2886" s="80"/>
      <c r="J2886" s="79"/>
      <c r="K2886" s="77"/>
      <c r="L2886" s="84" t="s">
        <v>350</v>
      </c>
      <c r="M2886" s="77"/>
      <c r="N2886" s="77"/>
      <c r="O2886" s="77"/>
      <c r="P2886" s="77"/>
      <c r="Q2886" s="78"/>
      <c r="R2886" s="78"/>
      <c r="S2886" s="82"/>
      <c r="T2886" s="78"/>
      <c r="U2886" s="83"/>
    </row>
    <row r="2887" spans="1:21" ht="13.9" customHeight="1">
      <c r="A2887" s="76">
        <v>10417052</v>
      </c>
      <c r="B2887" s="77" t="s">
        <v>3818</v>
      </c>
      <c r="C2887" s="78"/>
      <c r="D2887" s="79"/>
      <c r="E2887" s="78"/>
      <c r="F2887" s="78"/>
      <c r="G2887" s="79"/>
      <c r="H2887" s="79"/>
      <c r="I2887" s="80"/>
      <c r="J2887" s="79"/>
      <c r="K2887" s="77"/>
      <c r="L2887" s="84" t="s">
        <v>213</v>
      </c>
      <c r="M2887" s="77"/>
      <c r="N2887" s="77"/>
      <c r="O2887" s="77"/>
      <c r="P2887" s="77"/>
      <c r="Q2887" s="78"/>
      <c r="R2887" s="78"/>
      <c r="S2887" s="82"/>
      <c r="T2887" s="78"/>
      <c r="U2887" s="83"/>
    </row>
    <row r="2888" spans="1:21" ht="13.9" customHeight="1">
      <c r="A2888" s="76">
        <v>10417079</v>
      </c>
      <c r="B2888" s="85" t="s">
        <v>3819</v>
      </c>
      <c r="C2888" s="78"/>
      <c r="D2888" s="79"/>
      <c r="E2888" s="78"/>
      <c r="F2888" s="78"/>
      <c r="G2888" s="86"/>
      <c r="H2888" s="79"/>
      <c r="I2888" s="79"/>
      <c r="J2888" s="78"/>
      <c r="K2888" s="77"/>
      <c r="L2888" s="84" t="s">
        <v>298</v>
      </c>
      <c r="M2888" s="77"/>
      <c r="N2888" s="77"/>
      <c r="O2888" s="87"/>
      <c r="P2888" s="78"/>
      <c r="Q2888" s="78"/>
      <c r="R2888" s="78"/>
      <c r="S2888" s="82"/>
      <c r="T2888" s="78"/>
      <c r="U2888" s="83"/>
    </row>
    <row r="2889" spans="1:21" ht="13.9" customHeight="1">
      <c r="A2889" s="76">
        <v>10417087</v>
      </c>
      <c r="B2889" s="77" t="s">
        <v>3820</v>
      </c>
      <c r="C2889" s="78"/>
      <c r="D2889" s="79"/>
      <c r="E2889" s="78"/>
      <c r="F2889" s="78"/>
      <c r="G2889" s="79"/>
      <c r="H2889" s="79"/>
      <c r="I2889" s="80"/>
      <c r="J2889" s="79"/>
      <c r="K2889" s="77"/>
      <c r="L2889" s="84" t="s">
        <v>33</v>
      </c>
      <c r="M2889" s="77"/>
      <c r="N2889" s="77"/>
      <c r="O2889" s="77"/>
      <c r="P2889" s="77"/>
      <c r="Q2889" s="78"/>
      <c r="R2889" s="78"/>
      <c r="S2889" s="82"/>
      <c r="T2889" s="78"/>
      <c r="U2889" s="83"/>
    </row>
    <row r="2890" spans="1:21" ht="13.9" customHeight="1">
      <c r="A2890" s="76">
        <v>10417095</v>
      </c>
      <c r="B2890" s="85" t="s">
        <v>3821</v>
      </c>
      <c r="C2890" s="78"/>
      <c r="D2890" s="79"/>
      <c r="E2890" s="78"/>
      <c r="F2890" s="78"/>
      <c r="G2890" s="86"/>
      <c r="H2890" s="79"/>
      <c r="I2890" s="79"/>
      <c r="J2890" s="78"/>
      <c r="K2890" s="77"/>
      <c r="L2890" s="84" t="s">
        <v>348</v>
      </c>
      <c r="M2890" s="77"/>
      <c r="N2890" s="77"/>
      <c r="O2890" s="87"/>
      <c r="P2890" s="78"/>
      <c r="Q2890" s="78"/>
      <c r="R2890" s="78"/>
      <c r="S2890" s="82"/>
      <c r="T2890" s="78"/>
      <c r="U2890" s="83"/>
    </row>
    <row r="2891" spans="1:21" ht="13.9" customHeight="1">
      <c r="A2891" s="76">
        <v>10417109</v>
      </c>
      <c r="B2891" s="85" t="s">
        <v>3822</v>
      </c>
      <c r="C2891" s="78"/>
      <c r="D2891" s="79"/>
      <c r="E2891" s="78"/>
      <c r="F2891" s="78"/>
      <c r="G2891" s="86"/>
      <c r="H2891" s="79"/>
      <c r="I2891" s="79"/>
      <c r="J2891" s="78"/>
      <c r="K2891" s="77"/>
      <c r="L2891" s="84" t="s">
        <v>214</v>
      </c>
      <c r="M2891" s="77"/>
      <c r="N2891" s="77"/>
      <c r="O2891" s="87"/>
      <c r="P2891" s="78"/>
      <c r="Q2891" s="78"/>
      <c r="R2891" s="78"/>
      <c r="S2891" s="82"/>
      <c r="T2891" s="78"/>
      <c r="U2891" s="83"/>
    </row>
    <row r="2892" spans="1:21" ht="13.9" customHeight="1">
      <c r="A2892" s="76">
        <v>10417117</v>
      </c>
      <c r="B2892" s="77" t="s">
        <v>3823</v>
      </c>
      <c r="C2892" s="78"/>
      <c r="D2892" s="79"/>
      <c r="E2892" s="78"/>
      <c r="F2892" s="78"/>
      <c r="G2892" s="79"/>
      <c r="H2892" s="79"/>
      <c r="I2892" s="80"/>
      <c r="J2892" s="79"/>
      <c r="K2892" s="77"/>
      <c r="L2892" s="84" t="s">
        <v>100</v>
      </c>
      <c r="M2892" s="77"/>
      <c r="N2892" s="77"/>
      <c r="O2892" s="77"/>
      <c r="P2892" s="77"/>
      <c r="Q2892" s="78"/>
      <c r="R2892" s="78"/>
      <c r="S2892" s="82"/>
      <c r="T2892" s="78"/>
      <c r="U2892" s="83"/>
    </row>
    <row r="2893" spans="1:21" ht="13.9" customHeight="1">
      <c r="A2893" s="76">
        <v>10417133</v>
      </c>
      <c r="B2893" s="77" t="s">
        <v>3824</v>
      </c>
      <c r="C2893" s="78"/>
      <c r="D2893" s="79"/>
      <c r="E2893" s="78"/>
      <c r="F2893" s="78"/>
      <c r="G2893" s="79"/>
      <c r="H2893" s="79"/>
      <c r="I2893" s="80"/>
      <c r="J2893" s="79"/>
      <c r="K2893" s="77"/>
      <c r="L2893" s="81" t="s">
        <v>307</v>
      </c>
      <c r="M2893" s="77"/>
      <c r="N2893" s="77"/>
      <c r="O2893" s="77"/>
      <c r="P2893" s="77"/>
      <c r="Q2893" s="78"/>
      <c r="R2893" s="78"/>
      <c r="S2893" s="82"/>
      <c r="T2893" s="78"/>
      <c r="U2893" s="83"/>
    </row>
    <row r="2894" spans="1:21" ht="13.9" customHeight="1">
      <c r="A2894" s="76">
        <v>10417141</v>
      </c>
      <c r="B2894" s="85" t="s">
        <v>3825</v>
      </c>
      <c r="C2894" s="78"/>
      <c r="D2894" s="79"/>
      <c r="E2894" s="78"/>
      <c r="F2894" s="78"/>
      <c r="G2894" s="86"/>
      <c r="H2894" s="79"/>
      <c r="I2894" s="79"/>
      <c r="J2894" s="78"/>
      <c r="K2894" s="77"/>
      <c r="L2894" s="84" t="s">
        <v>344</v>
      </c>
      <c r="M2894" s="77"/>
      <c r="N2894" s="77"/>
      <c r="O2894" s="87"/>
      <c r="P2894" s="78"/>
      <c r="Q2894" s="78"/>
      <c r="R2894" s="78"/>
      <c r="S2894" s="82"/>
      <c r="T2894" s="78"/>
      <c r="U2894" s="83"/>
    </row>
    <row r="2895" spans="1:21" ht="13.9" customHeight="1">
      <c r="A2895" s="76">
        <v>10417168</v>
      </c>
      <c r="B2895" s="85" t="s">
        <v>3826</v>
      </c>
      <c r="C2895" s="78"/>
      <c r="D2895" s="79"/>
      <c r="E2895" s="78"/>
      <c r="F2895" s="78"/>
      <c r="G2895" s="86"/>
      <c r="H2895" s="79"/>
      <c r="I2895" s="79"/>
      <c r="J2895" s="78"/>
      <c r="K2895" s="77"/>
      <c r="L2895" s="84" t="s">
        <v>313</v>
      </c>
      <c r="M2895" s="77"/>
      <c r="N2895" s="77"/>
      <c r="O2895" s="87"/>
      <c r="P2895" s="78"/>
      <c r="Q2895" s="78"/>
      <c r="R2895" s="78"/>
      <c r="S2895" s="82"/>
      <c r="T2895" s="78"/>
      <c r="U2895" s="83"/>
    </row>
    <row r="2896" spans="1:21" ht="13.9" customHeight="1">
      <c r="A2896" s="76">
        <v>10417176</v>
      </c>
      <c r="B2896" s="77" t="s">
        <v>3827</v>
      </c>
      <c r="C2896" s="78"/>
      <c r="D2896" s="79"/>
      <c r="E2896" s="78"/>
      <c r="F2896" s="78"/>
      <c r="G2896" s="79"/>
      <c r="H2896" s="79"/>
      <c r="I2896" s="80"/>
      <c r="J2896" s="79"/>
      <c r="K2896" s="77"/>
      <c r="L2896" s="84" t="s">
        <v>207</v>
      </c>
      <c r="M2896" s="77"/>
      <c r="N2896" s="77"/>
      <c r="O2896" s="77"/>
      <c r="P2896" s="77"/>
      <c r="Q2896" s="78"/>
      <c r="R2896" s="78"/>
      <c r="S2896" s="82"/>
      <c r="T2896" s="78"/>
      <c r="U2896" s="83"/>
    </row>
    <row r="2897" spans="1:21" ht="13.9" customHeight="1">
      <c r="A2897" s="76">
        <v>10417184</v>
      </c>
      <c r="B2897" s="77" t="s">
        <v>3828</v>
      </c>
      <c r="C2897" s="78"/>
      <c r="D2897" s="79"/>
      <c r="E2897" s="78"/>
      <c r="F2897" s="78"/>
      <c r="G2897" s="79"/>
      <c r="H2897" s="79"/>
      <c r="I2897" s="80"/>
      <c r="J2897" s="79"/>
      <c r="K2897" s="77"/>
      <c r="L2897" s="84" t="s">
        <v>315</v>
      </c>
      <c r="M2897" s="77"/>
      <c r="N2897" s="77"/>
      <c r="O2897" s="77"/>
      <c r="P2897" s="77"/>
      <c r="Q2897" s="78"/>
      <c r="R2897" s="78"/>
      <c r="S2897" s="82"/>
      <c r="T2897" s="78"/>
      <c r="U2897" s="83"/>
    </row>
    <row r="2898" spans="1:21" ht="13.9" customHeight="1">
      <c r="A2898" s="76">
        <v>10417192</v>
      </c>
      <c r="B2898" s="77" t="s">
        <v>3829</v>
      </c>
      <c r="C2898" s="78"/>
      <c r="D2898" s="79"/>
      <c r="E2898" s="78"/>
      <c r="F2898" s="78"/>
      <c r="G2898" s="79"/>
      <c r="H2898" s="79"/>
      <c r="I2898" s="80"/>
      <c r="J2898" s="79"/>
      <c r="K2898" s="77"/>
      <c r="L2898" s="81" t="s">
        <v>326</v>
      </c>
      <c r="M2898" s="77"/>
      <c r="N2898" s="77"/>
      <c r="O2898" s="77"/>
      <c r="P2898" s="77"/>
      <c r="Q2898" s="78"/>
      <c r="R2898" s="78"/>
      <c r="S2898" s="82"/>
      <c r="T2898" s="78"/>
      <c r="U2898" s="83"/>
    </row>
    <row r="2899" spans="1:21" ht="13.9" customHeight="1">
      <c r="A2899" s="76">
        <v>10417206</v>
      </c>
      <c r="B2899" s="77" t="s">
        <v>3830</v>
      </c>
      <c r="C2899" s="78"/>
      <c r="D2899" s="79"/>
      <c r="E2899" s="78"/>
      <c r="F2899" s="78"/>
      <c r="G2899" s="79"/>
      <c r="H2899" s="79"/>
      <c r="I2899" s="80"/>
      <c r="J2899" s="79"/>
      <c r="K2899" s="77"/>
      <c r="L2899" s="84" t="s">
        <v>285</v>
      </c>
      <c r="M2899" s="77"/>
      <c r="N2899" s="77"/>
      <c r="O2899" s="77"/>
      <c r="P2899" s="77"/>
      <c r="Q2899" s="78"/>
      <c r="R2899" s="78"/>
      <c r="S2899" s="82"/>
      <c r="T2899" s="78"/>
      <c r="U2899" s="83"/>
    </row>
    <row r="2900" spans="1:21" ht="13.9" customHeight="1">
      <c r="A2900" s="76">
        <v>10417214</v>
      </c>
      <c r="B2900" s="77" t="s">
        <v>3831</v>
      </c>
      <c r="C2900" s="78"/>
      <c r="D2900" s="79"/>
      <c r="E2900" s="78"/>
      <c r="F2900" s="78"/>
      <c r="G2900" s="79"/>
      <c r="H2900" s="79"/>
      <c r="I2900" s="80"/>
      <c r="J2900" s="79"/>
      <c r="K2900" s="77"/>
      <c r="L2900" s="84" t="s">
        <v>285</v>
      </c>
      <c r="M2900" s="77"/>
      <c r="N2900" s="77"/>
      <c r="O2900" s="77"/>
      <c r="P2900" s="77"/>
      <c r="Q2900" s="78"/>
      <c r="R2900" s="78"/>
      <c r="S2900" s="82"/>
      <c r="T2900" s="78"/>
      <c r="U2900" s="83"/>
    </row>
    <row r="2901" spans="1:21" ht="13.9" customHeight="1">
      <c r="A2901" s="76">
        <v>10417222</v>
      </c>
      <c r="B2901" s="77" t="s">
        <v>3832</v>
      </c>
      <c r="C2901" s="78"/>
      <c r="D2901" s="79"/>
      <c r="E2901" s="78"/>
      <c r="F2901" s="78"/>
      <c r="G2901" s="79"/>
      <c r="H2901" s="79"/>
      <c r="I2901" s="80"/>
      <c r="J2901" s="79"/>
      <c r="K2901" s="77"/>
      <c r="L2901" s="84" t="s">
        <v>315</v>
      </c>
      <c r="M2901" s="77"/>
      <c r="N2901" s="77"/>
      <c r="O2901" s="77"/>
      <c r="P2901" s="77"/>
      <c r="Q2901" s="78"/>
      <c r="R2901" s="78"/>
      <c r="S2901" s="82"/>
      <c r="T2901" s="78"/>
      <c r="U2901" s="83"/>
    </row>
    <row r="2902" spans="1:21" ht="13.9" customHeight="1">
      <c r="A2902" s="76">
        <v>10417249</v>
      </c>
      <c r="B2902" s="85" t="s">
        <v>3833</v>
      </c>
      <c r="C2902" s="78"/>
      <c r="D2902" s="79"/>
      <c r="E2902" s="78"/>
      <c r="F2902" s="78"/>
      <c r="G2902" s="86"/>
      <c r="H2902" s="79"/>
      <c r="I2902" s="79"/>
      <c r="J2902" s="78"/>
      <c r="K2902" s="77"/>
      <c r="L2902" s="84" t="s">
        <v>313</v>
      </c>
      <c r="M2902" s="77"/>
      <c r="N2902" s="77"/>
      <c r="O2902" s="87"/>
      <c r="P2902" s="78"/>
      <c r="Q2902" s="78"/>
      <c r="R2902" s="78"/>
      <c r="S2902" s="82"/>
      <c r="T2902" s="78"/>
      <c r="U2902" s="83"/>
    </row>
    <row r="2903" spans="1:21" ht="13.9" customHeight="1">
      <c r="A2903" s="76">
        <v>10417257</v>
      </c>
      <c r="B2903" s="77" t="s">
        <v>3834</v>
      </c>
      <c r="C2903" s="78"/>
      <c r="D2903" s="79"/>
      <c r="E2903" s="78"/>
      <c r="F2903" s="78"/>
      <c r="G2903" s="79"/>
      <c r="H2903" s="79"/>
      <c r="I2903" s="80"/>
      <c r="J2903" s="79"/>
      <c r="K2903" s="77"/>
      <c r="L2903" s="84" t="s">
        <v>362</v>
      </c>
      <c r="M2903" s="77"/>
      <c r="N2903" s="77"/>
      <c r="O2903" s="77"/>
      <c r="P2903" s="77"/>
      <c r="Q2903" s="78"/>
      <c r="R2903" s="78"/>
      <c r="S2903" s="82"/>
      <c r="T2903" s="78"/>
      <c r="U2903" s="83"/>
    </row>
    <row r="2904" spans="1:21" ht="13.9" customHeight="1">
      <c r="A2904" s="76">
        <v>10417265</v>
      </c>
      <c r="B2904" s="77" t="s">
        <v>3835</v>
      </c>
      <c r="C2904" s="78"/>
      <c r="D2904" s="79"/>
      <c r="E2904" s="78"/>
      <c r="F2904" s="78"/>
      <c r="G2904" s="79"/>
      <c r="H2904" s="79"/>
      <c r="I2904" s="80"/>
      <c r="J2904" s="79"/>
      <c r="K2904" s="77"/>
      <c r="L2904" s="84" t="s">
        <v>362</v>
      </c>
      <c r="M2904" s="77"/>
      <c r="N2904" s="77"/>
      <c r="O2904" s="77"/>
      <c r="P2904" s="77"/>
      <c r="Q2904" s="78"/>
      <c r="R2904" s="78"/>
      <c r="S2904" s="82"/>
      <c r="T2904" s="78"/>
      <c r="U2904" s="83"/>
    </row>
    <row r="2905" spans="1:21" ht="13.9" customHeight="1">
      <c r="A2905" s="76">
        <v>10417273</v>
      </c>
      <c r="B2905" s="77" t="s">
        <v>3836</v>
      </c>
      <c r="C2905" s="78"/>
      <c r="D2905" s="79"/>
      <c r="E2905" s="78"/>
      <c r="F2905" s="78"/>
      <c r="G2905" s="79"/>
      <c r="H2905" s="79"/>
      <c r="I2905" s="80"/>
      <c r="J2905" s="79"/>
      <c r="K2905" s="77"/>
      <c r="L2905" s="84" t="s">
        <v>362</v>
      </c>
      <c r="M2905" s="77"/>
      <c r="N2905" s="77"/>
      <c r="O2905" s="77"/>
      <c r="P2905" s="77"/>
      <c r="Q2905" s="78"/>
      <c r="R2905" s="78"/>
      <c r="S2905" s="82"/>
      <c r="T2905" s="78"/>
      <c r="U2905" s="83"/>
    </row>
    <row r="2906" spans="1:21" ht="13.9" customHeight="1">
      <c r="A2906" s="76">
        <v>10417281</v>
      </c>
      <c r="B2906" s="77" t="s">
        <v>3837</v>
      </c>
      <c r="C2906" s="78"/>
      <c r="D2906" s="79"/>
      <c r="E2906" s="78"/>
      <c r="F2906" s="78"/>
      <c r="G2906" s="79"/>
      <c r="H2906" s="79"/>
      <c r="I2906" s="80"/>
      <c r="J2906" s="79"/>
      <c r="K2906" s="77"/>
      <c r="L2906" s="81" t="s">
        <v>9277</v>
      </c>
      <c r="M2906" s="77"/>
      <c r="N2906" s="77"/>
      <c r="O2906" s="77"/>
      <c r="P2906" s="77"/>
      <c r="Q2906" s="78"/>
      <c r="R2906" s="78"/>
      <c r="S2906" s="82"/>
      <c r="T2906" s="78"/>
      <c r="U2906" s="83"/>
    </row>
    <row r="2907" spans="1:21" ht="13.9" customHeight="1">
      <c r="A2907" s="76">
        <v>10417346</v>
      </c>
      <c r="B2907" s="77" t="s">
        <v>3838</v>
      </c>
      <c r="C2907" s="78"/>
      <c r="D2907" s="79"/>
      <c r="E2907" s="78"/>
      <c r="F2907" s="78"/>
      <c r="G2907" s="79"/>
      <c r="H2907" s="79"/>
      <c r="I2907" s="80"/>
      <c r="J2907" s="79"/>
      <c r="K2907" s="77"/>
      <c r="L2907" s="84" t="s">
        <v>315</v>
      </c>
      <c r="M2907" s="77"/>
      <c r="N2907" s="77"/>
      <c r="O2907" s="77"/>
      <c r="P2907" s="77"/>
      <c r="Q2907" s="78"/>
      <c r="R2907" s="78"/>
      <c r="S2907" s="82"/>
      <c r="T2907" s="78"/>
      <c r="U2907" s="83"/>
    </row>
    <row r="2908" spans="1:21" ht="13.9" customHeight="1">
      <c r="A2908" s="76">
        <v>10417354</v>
      </c>
      <c r="B2908" s="77" t="s">
        <v>3839</v>
      </c>
      <c r="C2908" s="78"/>
      <c r="D2908" s="79"/>
      <c r="E2908" s="78"/>
      <c r="F2908" s="78"/>
      <c r="G2908" s="79"/>
      <c r="H2908" s="79"/>
      <c r="I2908" s="80"/>
      <c r="J2908" s="79"/>
      <c r="K2908" s="77"/>
      <c r="L2908" s="84" t="s">
        <v>315</v>
      </c>
      <c r="M2908" s="77"/>
      <c r="N2908" s="77"/>
      <c r="O2908" s="77"/>
      <c r="P2908" s="77"/>
      <c r="Q2908" s="78"/>
      <c r="R2908" s="78"/>
      <c r="S2908" s="82"/>
      <c r="T2908" s="78"/>
      <c r="U2908" s="83"/>
    </row>
    <row r="2909" spans="1:21" ht="13.9" customHeight="1">
      <c r="A2909" s="76">
        <v>10417362</v>
      </c>
      <c r="B2909" s="77" t="s">
        <v>3840</v>
      </c>
      <c r="C2909" s="78"/>
      <c r="D2909" s="79"/>
      <c r="E2909" s="78"/>
      <c r="F2909" s="78"/>
      <c r="G2909" s="79"/>
      <c r="H2909" s="79"/>
      <c r="I2909" s="80"/>
      <c r="J2909" s="79"/>
      <c r="K2909" s="77"/>
      <c r="L2909" s="84" t="s">
        <v>315</v>
      </c>
      <c r="M2909" s="77"/>
      <c r="N2909" s="77"/>
      <c r="O2909" s="77"/>
      <c r="P2909" s="77"/>
      <c r="Q2909" s="78"/>
      <c r="R2909" s="78"/>
      <c r="S2909" s="82"/>
      <c r="T2909" s="78"/>
      <c r="U2909" s="83"/>
    </row>
    <row r="2910" spans="1:21" ht="13.9" customHeight="1">
      <c r="A2910" s="76">
        <v>10417389</v>
      </c>
      <c r="B2910" s="77" t="s">
        <v>3841</v>
      </c>
      <c r="C2910" s="78"/>
      <c r="D2910" s="79"/>
      <c r="E2910" s="78"/>
      <c r="F2910" s="78"/>
      <c r="G2910" s="79"/>
      <c r="H2910" s="79"/>
      <c r="I2910" s="80"/>
      <c r="J2910" s="79"/>
      <c r="K2910" s="77"/>
      <c r="L2910" s="84" t="s">
        <v>311</v>
      </c>
      <c r="M2910" s="77"/>
      <c r="N2910" s="77"/>
      <c r="O2910" s="77"/>
      <c r="P2910" s="77"/>
      <c r="Q2910" s="78"/>
      <c r="R2910" s="78"/>
      <c r="S2910" s="82"/>
      <c r="T2910" s="78"/>
      <c r="U2910" s="83"/>
    </row>
    <row r="2911" spans="1:21" ht="13.9" customHeight="1">
      <c r="A2911" s="76">
        <v>10417397</v>
      </c>
      <c r="B2911" s="77" t="s">
        <v>3842</v>
      </c>
      <c r="C2911" s="78"/>
      <c r="D2911" s="79"/>
      <c r="E2911" s="78"/>
      <c r="F2911" s="78"/>
      <c r="G2911" s="79"/>
      <c r="H2911" s="79"/>
      <c r="I2911" s="80"/>
      <c r="J2911" s="79"/>
      <c r="K2911" s="77"/>
      <c r="L2911" s="81" t="s">
        <v>9238</v>
      </c>
      <c r="M2911" s="77"/>
      <c r="N2911" s="77"/>
      <c r="O2911" s="77"/>
      <c r="P2911" s="77"/>
      <c r="Q2911" s="78"/>
      <c r="R2911" s="78"/>
      <c r="S2911" s="82"/>
      <c r="T2911" s="78"/>
      <c r="U2911" s="83"/>
    </row>
    <row r="2912" spans="1:21" ht="13.9" customHeight="1">
      <c r="A2912" s="76">
        <v>10417419</v>
      </c>
      <c r="B2912" s="77" t="s">
        <v>3843</v>
      </c>
      <c r="C2912" s="78"/>
      <c r="D2912" s="79"/>
      <c r="E2912" s="78"/>
      <c r="F2912" s="78"/>
      <c r="G2912" s="79"/>
      <c r="H2912" s="79"/>
      <c r="I2912" s="80"/>
      <c r="J2912" s="79"/>
      <c r="K2912" s="77"/>
      <c r="L2912" s="84" t="s">
        <v>270</v>
      </c>
      <c r="M2912" s="77"/>
      <c r="N2912" s="77"/>
      <c r="O2912" s="77"/>
      <c r="P2912" s="77"/>
      <c r="Q2912" s="78"/>
      <c r="R2912" s="78"/>
      <c r="S2912" s="82"/>
      <c r="T2912" s="78"/>
      <c r="U2912" s="83"/>
    </row>
    <row r="2913" spans="1:21" ht="13.9" customHeight="1">
      <c r="A2913" s="76">
        <v>10417443</v>
      </c>
      <c r="B2913" s="77" t="s">
        <v>3844</v>
      </c>
      <c r="C2913" s="78"/>
      <c r="D2913" s="79"/>
      <c r="E2913" s="78"/>
      <c r="F2913" s="78"/>
      <c r="G2913" s="79"/>
      <c r="H2913" s="79"/>
      <c r="I2913" s="80"/>
      <c r="J2913" s="79"/>
      <c r="K2913" s="77"/>
      <c r="L2913" s="84" t="s">
        <v>334</v>
      </c>
      <c r="M2913" s="77"/>
      <c r="N2913" s="77"/>
      <c r="O2913" s="77"/>
      <c r="P2913" s="77"/>
      <c r="Q2913" s="78"/>
      <c r="R2913" s="78"/>
      <c r="S2913" s="82"/>
      <c r="T2913" s="78"/>
      <c r="U2913" s="83"/>
    </row>
    <row r="2914" spans="1:21" ht="13.9" customHeight="1">
      <c r="A2914" s="76">
        <v>10417451</v>
      </c>
      <c r="B2914" s="77" t="s">
        <v>3845</v>
      </c>
      <c r="C2914" s="78"/>
      <c r="D2914" s="79"/>
      <c r="E2914" s="78"/>
      <c r="F2914" s="78"/>
      <c r="G2914" s="79"/>
      <c r="H2914" s="79"/>
      <c r="I2914" s="80"/>
      <c r="J2914" s="79"/>
      <c r="K2914" s="77"/>
      <c r="L2914" s="84" t="s">
        <v>332</v>
      </c>
      <c r="M2914" s="77"/>
      <c r="N2914" s="77"/>
      <c r="O2914" s="77"/>
      <c r="P2914" s="77"/>
      <c r="Q2914" s="78"/>
      <c r="R2914" s="78"/>
      <c r="S2914" s="82"/>
      <c r="T2914" s="78"/>
      <c r="U2914" s="83"/>
    </row>
    <row r="2915" spans="1:21" ht="13.9" customHeight="1">
      <c r="A2915" s="76">
        <v>10417486</v>
      </c>
      <c r="B2915" s="77" t="s">
        <v>3846</v>
      </c>
      <c r="C2915" s="78"/>
      <c r="D2915" s="79"/>
      <c r="E2915" s="78"/>
      <c r="F2915" s="78"/>
      <c r="G2915" s="79"/>
      <c r="H2915" s="79"/>
      <c r="I2915" s="80"/>
      <c r="J2915" s="79"/>
      <c r="K2915" s="77"/>
      <c r="L2915" s="84" t="s">
        <v>9316</v>
      </c>
      <c r="M2915" s="77"/>
      <c r="N2915" s="77"/>
      <c r="O2915" s="77"/>
      <c r="P2915" s="77"/>
      <c r="Q2915" s="78"/>
      <c r="R2915" s="78"/>
      <c r="S2915" s="82"/>
      <c r="T2915" s="78"/>
      <c r="U2915" s="83"/>
    </row>
    <row r="2916" spans="1:21" ht="13.9" customHeight="1">
      <c r="A2916" s="76">
        <v>10417494</v>
      </c>
      <c r="B2916" s="77" t="s">
        <v>3847</v>
      </c>
      <c r="C2916" s="78"/>
      <c r="D2916" s="79"/>
      <c r="E2916" s="78"/>
      <c r="F2916" s="78"/>
      <c r="G2916" s="79"/>
      <c r="H2916" s="79"/>
      <c r="I2916" s="80"/>
      <c r="J2916" s="79"/>
      <c r="K2916" s="77"/>
      <c r="L2916" s="84" t="s">
        <v>315</v>
      </c>
      <c r="M2916" s="77"/>
      <c r="N2916" s="77"/>
      <c r="O2916" s="77"/>
      <c r="P2916" s="77"/>
      <c r="Q2916" s="78"/>
      <c r="R2916" s="78"/>
      <c r="S2916" s="82"/>
      <c r="T2916" s="78"/>
      <c r="U2916" s="83"/>
    </row>
    <row r="2917" spans="1:21" ht="13.9" customHeight="1">
      <c r="A2917" s="76">
        <v>10417508</v>
      </c>
      <c r="B2917" s="77" t="s">
        <v>3848</v>
      </c>
      <c r="C2917" s="78"/>
      <c r="D2917" s="79"/>
      <c r="E2917" s="78"/>
      <c r="F2917" s="78"/>
      <c r="G2917" s="79"/>
      <c r="H2917" s="79"/>
      <c r="I2917" s="80"/>
      <c r="J2917" s="79"/>
      <c r="K2917" s="77"/>
      <c r="L2917" s="84" t="s">
        <v>330</v>
      </c>
      <c r="M2917" s="77"/>
      <c r="N2917" s="77"/>
      <c r="O2917" s="77"/>
      <c r="P2917" s="77"/>
      <c r="Q2917" s="78"/>
      <c r="R2917" s="78"/>
      <c r="S2917" s="82"/>
      <c r="T2917" s="78"/>
      <c r="U2917" s="83"/>
    </row>
    <row r="2918" spans="1:21" ht="13.9" customHeight="1">
      <c r="A2918" s="76">
        <v>10417516</v>
      </c>
      <c r="B2918" s="77" t="s">
        <v>3849</v>
      </c>
      <c r="C2918" s="78"/>
      <c r="D2918" s="79"/>
      <c r="E2918" s="78"/>
      <c r="F2918" s="78"/>
      <c r="G2918" s="79"/>
      <c r="H2918" s="79"/>
      <c r="I2918" s="80"/>
      <c r="J2918" s="79"/>
      <c r="K2918" s="77"/>
      <c r="L2918" s="84" t="s">
        <v>311</v>
      </c>
      <c r="M2918" s="77"/>
      <c r="N2918" s="77"/>
      <c r="O2918" s="77"/>
      <c r="P2918" s="77"/>
      <c r="Q2918" s="78"/>
      <c r="R2918" s="78"/>
      <c r="S2918" s="82"/>
      <c r="T2918" s="78"/>
      <c r="U2918" s="83"/>
    </row>
    <row r="2919" spans="1:21" ht="13.9" customHeight="1">
      <c r="A2919" s="76">
        <v>10417524</v>
      </c>
      <c r="B2919" s="77" t="s">
        <v>3850</v>
      </c>
      <c r="C2919" s="78"/>
      <c r="D2919" s="79"/>
      <c r="E2919" s="78"/>
      <c r="F2919" s="78"/>
      <c r="G2919" s="79"/>
      <c r="H2919" s="79"/>
      <c r="I2919" s="80"/>
      <c r="J2919" s="79"/>
      <c r="K2919" s="77"/>
      <c r="L2919" s="84" t="s">
        <v>324</v>
      </c>
      <c r="M2919" s="77"/>
      <c r="N2919" s="77"/>
      <c r="O2919" s="77"/>
      <c r="P2919" s="77"/>
      <c r="Q2919" s="78"/>
      <c r="R2919" s="78"/>
      <c r="S2919" s="82"/>
      <c r="T2919" s="78"/>
      <c r="U2919" s="83"/>
    </row>
    <row r="2920" spans="1:21" ht="13.9" customHeight="1">
      <c r="A2920" s="76">
        <v>10417575</v>
      </c>
      <c r="B2920" s="77" t="s">
        <v>3851</v>
      </c>
      <c r="C2920" s="78"/>
      <c r="D2920" s="79"/>
      <c r="E2920" s="78"/>
      <c r="F2920" s="78"/>
      <c r="G2920" s="79"/>
      <c r="H2920" s="79"/>
      <c r="I2920" s="80"/>
      <c r="J2920" s="79"/>
      <c r="K2920" s="77"/>
      <c r="L2920" s="84" t="s">
        <v>400</v>
      </c>
      <c r="M2920" s="77"/>
      <c r="N2920" s="77"/>
      <c r="O2920" s="77"/>
      <c r="P2920" s="77"/>
      <c r="Q2920" s="78"/>
      <c r="R2920" s="78"/>
      <c r="S2920" s="82"/>
      <c r="T2920" s="78"/>
      <c r="U2920" s="83"/>
    </row>
    <row r="2921" spans="1:21" ht="13.9" customHeight="1">
      <c r="A2921" s="76">
        <v>10417583</v>
      </c>
      <c r="B2921" s="77" t="s">
        <v>3852</v>
      </c>
      <c r="C2921" s="78"/>
      <c r="D2921" s="79"/>
      <c r="E2921" s="78"/>
      <c r="F2921" s="78"/>
      <c r="G2921" s="79"/>
      <c r="H2921" s="79"/>
      <c r="I2921" s="80"/>
      <c r="J2921" s="79"/>
      <c r="K2921" s="77"/>
      <c r="L2921" s="84" t="s">
        <v>311</v>
      </c>
      <c r="M2921" s="77"/>
      <c r="N2921" s="77"/>
      <c r="O2921" s="77"/>
      <c r="P2921" s="77"/>
      <c r="Q2921" s="78"/>
      <c r="R2921" s="78"/>
      <c r="S2921" s="82"/>
      <c r="T2921" s="78"/>
      <c r="U2921" s="83"/>
    </row>
    <row r="2922" spans="1:21" ht="13.9" customHeight="1">
      <c r="A2922" s="76">
        <v>10417591</v>
      </c>
      <c r="B2922" s="77" t="s">
        <v>3853</v>
      </c>
      <c r="C2922" s="78"/>
      <c r="D2922" s="79"/>
      <c r="E2922" s="78"/>
      <c r="F2922" s="78"/>
      <c r="G2922" s="79"/>
      <c r="H2922" s="79"/>
      <c r="I2922" s="80"/>
      <c r="J2922" s="79"/>
      <c r="K2922" s="77"/>
      <c r="L2922" s="84" t="s">
        <v>9312</v>
      </c>
      <c r="M2922" s="77"/>
      <c r="N2922" s="77"/>
      <c r="O2922" s="77"/>
      <c r="P2922" s="77"/>
      <c r="Q2922" s="78"/>
      <c r="R2922" s="78"/>
      <c r="S2922" s="82"/>
      <c r="T2922" s="78"/>
      <c r="U2922" s="83"/>
    </row>
    <row r="2923" spans="1:21" ht="13.9" customHeight="1">
      <c r="A2923" s="76">
        <v>10417605</v>
      </c>
      <c r="B2923" s="77" t="s">
        <v>3854</v>
      </c>
      <c r="C2923" s="78"/>
      <c r="D2923" s="79"/>
      <c r="E2923" s="78"/>
      <c r="F2923" s="78"/>
      <c r="G2923" s="79"/>
      <c r="H2923" s="79"/>
      <c r="I2923" s="80"/>
      <c r="J2923" s="79"/>
      <c r="K2923" s="77"/>
      <c r="L2923" s="84" t="s">
        <v>219</v>
      </c>
      <c r="M2923" s="77"/>
      <c r="N2923" s="77"/>
      <c r="O2923" s="77"/>
      <c r="P2923" s="77"/>
      <c r="Q2923" s="78"/>
      <c r="R2923" s="78"/>
      <c r="S2923" s="82"/>
      <c r="T2923" s="78"/>
      <c r="U2923" s="83"/>
    </row>
    <row r="2924" spans="1:21" ht="13.9" customHeight="1">
      <c r="A2924" s="76">
        <v>10417621</v>
      </c>
      <c r="B2924" s="85" t="s">
        <v>3855</v>
      </c>
      <c r="C2924" s="78"/>
      <c r="D2924" s="79"/>
      <c r="E2924" s="78"/>
      <c r="F2924" s="78"/>
      <c r="G2924" s="86"/>
      <c r="H2924" s="79"/>
      <c r="I2924" s="79"/>
      <c r="J2924" s="78"/>
      <c r="K2924" s="77"/>
      <c r="L2924" s="84" t="s">
        <v>324</v>
      </c>
      <c r="M2924" s="77"/>
      <c r="N2924" s="77"/>
      <c r="O2924" s="87"/>
      <c r="P2924" s="78"/>
      <c r="Q2924" s="78"/>
      <c r="R2924" s="78"/>
      <c r="S2924" s="82"/>
      <c r="T2924" s="78"/>
      <c r="U2924" s="83"/>
    </row>
    <row r="2925" spans="1:21" ht="13.9" customHeight="1">
      <c r="A2925" s="76">
        <v>10417648</v>
      </c>
      <c r="B2925" s="77" t="s">
        <v>3856</v>
      </c>
      <c r="C2925" s="78"/>
      <c r="D2925" s="79"/>
      <c r="E2925" s="78"/>
      <c r="F2925" s="78"/>
      <c r="G2925" s="79"/>
      <c r="H2925" s="79"/>
      <c r="I2925" s="80"/>
      <c r="J2925" s="79"/>
      <c r="K2925" s="77"/>
      <c r="L2925" s="84" t="s">
        <v>319</v>
      </c>
      <c r="M2925" s="77"/>
      <c r="N2925" s="77"/>
      <c r="O2925" s="77"/>
      <c r="P2925" s="77"/>
      <c r="Q2925" s="78"/>
      <c r="R2925" s="78"/>
      <c r="S2925" s="82"/>
      <c r="T2925" s="78"/>
      <c r="U2925" s="83"/>
    </row>
    <row r="2926" spans="1:21" ht="13.9" customHeight="1">
      <c r="A2926" s="76">
        <v>10417656</v>
      </c>
      <c r="B2926" s="77" t="s">
        <v>3857</v>
      </c>
      <c r="C2926" s="78"/>
      <c r="D2926" s="79"/>
      <c r="E2926" s="78"/>
      <c r="F2926" s="78"/>
      <c r="G2926" s="79"/>
      <c r="H2926" s="79"/>
      <c r="I2926" s="80"/>
      <c r="J2926" s="79"/>
      <c r="K2926" s="77"/>
      <c r="L2926" s="84" t="s">
        <v>350</v>
      </c>
      <c r="M2926" s="77"/>
      <c r="N2926" s="77"/>
      <c r="O2926" s="77"/>
      <c r="P2926" s="77"/>
      <c r="Q2926" s="78"/>
      <c r="R2926" s="78"/>
      <c r="S2926" s="82"/>
      <c r="T2926" s="78"/>
      <c r="U2926" s="83"/>
    </row>
    <row r="2927" spans="1:21" ht="13.9" customHeight="1">
      <c r="A2927" s="76">
        <v>10417664</v>
      </c>
      <c r="B2927" s="77" t="s">
        <v>3858</v>
      </c>
      <c r="C2927" s="78"/>
      <c r="D2927" s="79"/>
      <c r="E2927" s="78"/>
      <c r="F2927" s="78"/>
      <c r="G2927" s="79"/>
      <c r="H2927" s="79"/>
      <c r="I2927" s="80"/>
      <c r="J2927" s="79"/>
      <c r="K2927" s="77"/>
      <c r="L2927" s="84" t="s">
        <v>315</v>
      </c>
      <c r="M2927" s="77"/>
      <c r="N2927" s="77"/>
      <c r="O2927" s="77"/>
      <c r="P2927" s="77"/>
      <c r="Q2927" s="78"/>
      <c r="R2927" s="78"/>
      <c r="S2927" s="82"/>
      <c r="T2927" s="78"/>
      <c r="U2927" s="83"/>
    </row>
    <row r="2928" spans="1:21" ht="13.9" customHeight="1">
      <c r="A2928" s="76">
        <v>10417699</v>
      </c>
      <c r="B2928" s="77" t="s">
        <v>3859</v>
      </c>
      <c r="C2928" s="78"/>
      <c r="D2928" s="79"/>
      <c r="E2928" s="78"/>
      <c r="F2928" s="78"/>
      <c r="G2928" s="79"/>
      <c r="H2928" s="79"/>
      <c r="I2928" s="80"/>
      <c r="J2928" s="79"/>
      <c r="K2928" s="77"/>
      <c r="L2928" s="81" t="s">
        <v>307</v>
      </c>
      <c r="M2928" s="77"/>
      <c r="N2928" s="77"/>
      <c r="O2928" s="77"/>
      <c r="P2928" s="77"/>
      <c r="Q2928" s="78"/>
      <c r="R2928" s="78"/>
      <c r="S2928" s="82"/>
      <c r="T2928" s="78"/>
      <c r="U2928" s="83"/>
    </row>
    <row r="2929" spans="1:21" ht="13.9" customHeight="1">
      <c r="A2929" s="76">
        <v>10417702</v>
      </c>
      <c r="B2929" s="85" t="s">
        <v>3860</v>
      </c>
      <c r="C2929" s="78"/>
      <c r="D2929" s="79"/>
      <c r="E2929" s="78"/>
      <c r="F2929" s="78"/>
      <c r="G2929" s="86"/>
      <c r="H2929" s="79"/>
      <c r="I2929" s="79"/>
      <c r="J2929" s="78"/>
      <c r="K2929" s="77"/>
      <c r="L2929" s="84" t="s">
        <v>324</v>
      </c>
      <c r="M2929" s="77"/>
      <c r="N2929" s="77"/>
      <c r="O2929" s="87"/>
      <c r="P2929" s="78"/>
      <c r="Q2929" s="78"/>
      <c r="R2929" s="78"/>
      <c r="S2929" s="82"/>
      <c r="T2929" s="78"/>
      <c r="U2929" s="83"/>
    </row>
    <row r="2930" spans="1:21" ht="13.9" customHeight="1">
      <c r="A2930" s="76">
        <v>10417729</v>
      </c>
      <c r="B2930" s="77" t="s">
        <v>3861</v>
      </c>
      <c r="C2930" s="78"/>
      <c r="D2930" s="79"/>
      <c r="E2930" s="78"/>
      <c r="F2930" s="78"/>
      <c r="G2930" s="79"/>
      <c r="H2930" s="79"/>
      <c r="I2930" s="80"/>
      <c r="J2930" s="79"/>
      <c r="K2930" s="77"/>
      <c r="L2930" s="84" t="s">
        <v>348</v>
      </c>
      <c r="M2930" s="77"/>
      <c r="N2930" s="77"/>
      <c r="O2930" s="77"/>
      <c r="P2930" s="77"/>
      <c r="Q2930" s="78"/>
      <c r="R2930" s="78"/>
      <c r="S2930" s="82"/>
      <c r="T2930" s="78"/>
      <c r="U2930" s="83"/>
    </row>
    <row r="2931" spans="1:21" ht="13.9" customHeight="1">
      <c r="A2931" s="76">
        <v>10417737</v>
      </c>
      <c r="B2931" s="77" t="s">
        <v>3862</v>
      </c>
      <c r="C2931" s="78"/>
      <c r="D2931" s="79"/>
      <c r="E2931" s="78"/>
      <c r="F2931" s="78"/>
      <c r="G2931" s="79"/>
      <c r="H2931" s="79"/>
      <c r="I2931" s="80"/>
      <c r="J2931" s="79"/>
      <c r="K2931" s="77"/>
      <c r="L2931" s="84" t="s">
        <v>9274</v>
      </c>
      <c r="M2931" s="77"/>
      <c r="N2931" s="77"/>
      <c r="O2931" s="77"/>
      <c r="P2931" s="77"/>
      <c r="Q2931" s="78"/>
      <c r="R2931" s="78"/>
      <c r="S2931" s="82"/>
      <c r="T2931" s="78"/>
      <c r="U2931" s="83"/>
    </row>
    <row r="2932" spans="1:21" ht="13.9" customHeight="1">
      <c r="A2932" s="76">
        <v>10417745</v>
      </c>
      <c r="B2932" s="77" t="s">
        <v>3863</v>
      </c>
      <c r="C2932" s="78"/>
      <c r="D2932" s="79"/>
      <c r="E2932" s="78"/>
      <c r="F2932" s="78"/>
      <c r="G2932" s="79"/>
      <c r="H2932" s="79"/>
      <c r="I2932" s="80"/>
      <c r="J2932" s="79"/>
      <c r="K2932" s="77"/>
      <c r="L2932" s="84" t="s">
        <v>311</v>
      </c>
      <c r="M2932" s="77"/>
      <c r="N2932" s="77"/>
      <c r="O2932" s="77"/>
      <c r="P2932" s="77"/>
      <c r="Q2932" s="78"/>
      <c r="R2932" s="78"/>
      <c r="S2932" s="82"/>
      <c r="T2932" s="78"/>
      <c r="U2932" s="83"/>
    </row>
    <row r="2933" spans="1:21" ht="13.9" customHeight="1">
      <c r="A2933" s="76">
        <v>10417753</v>
      </c>
      <c r="B2933" s="77" t="s">
        <v>3864</v>
      </c>
      <c r="C2933" s="78"/>
      <c r="D2933" s="79"/>
      <c r="E2933" s="78"/>
      <c r="F2933" s="78"/>
      <c r="G2933" s="79"/>
      <c r="H2933" s="79"/>
      <c r="I2933" s="80"/>
      <c r="J2933" s="79"/>
      <c r="K2933" s="77"/>
      <c r="L2933" s="84" t="s">
        <v>324</v>
      </c>
      <c r="M2933" s="77"/>
      <c r="N2933" s="77"/>
      <c r="O2933" s="77"/>
      <c r="P2933" s="77"/>
      <c r="Q2933" s="78"/>
      <c r="R2933" s="78"/>
      <c r="S2933" s="82"/>
      <c r="T2933" s="78"/>
      <c r="U2933" s="83"/>
    </row>
    <row r="2934" spans="1:21" ht="13.9" customHeight="1">
      <c r="A2934" s="76">
        <v>10417761</v>
      </c>
      <c r="B2934" s="77" t="s">
        <v>3865</v>
      </c>
      <c r="C2934" s="78"/>
      <c r="D2934" s="79"/>
      <c r="E2934" s="78"/>
      <c r="F2934" s="78"/>
      <c r="G2934" s="79"/>
      <c r="H2934" s="79"/>
      <c r="I2934" s="80"/>
      <c r="J2934" s="79"/>
      <c r="K2934" s="77"/>
      <c r="L2934" s="81" t="s">
        <v>119</v>
      </c>
      <c r="M2934" s="77"/>
      <c r="N2934" s="77"/>
      <c r="O2934" s="77"/>
      <c r="P2934" s="77"/>
      <c r="Q2934" s="78"/>
      <c r="R2934" s="78"/>
      <c r="S2934" s="82"/>
      <c r="T2934" s="78"/>
      <c r="U2934" s="83"/>
    </row>
    <row r="2935" spans="1:21" ht="13.9" customHeight="1">
      <c r="A2935" s="76">
        <v>10417788</v>
      </c>
      <c r="B2935" s="77" t="s">
        <v>3866</v>
      </c>
      <c r="C2935" s="78"/>
      <c r="D2935" s="79"/>
      <c r="E2935" s="78"/>
      <c r="F2935" s="78"/>
      <c r="G2935" s="79"/>
      <c r="H2935" s="79"/>
      <c r="I2935" s="80"/>
      <c r="J2935" s="79"/>
      <c r="K2935" s="77"/>
      <c r="L2935" s="84" t="s">
        <v>285</v>
      </c>
      <c r="M2935" s="77"/>
      <c r="N2935" s="77"/>
      <c r="O2935" s="77"/>
      <c r="P2935" s="77"/>
      <c r="Q2935" s="78"/>
      <c r="R2935" s="78"/>
      <c r="S2935" s="82"/>
      <c r="T2935" s="78"/>
      <c r="U2935" s="83"/>
    </row>
    <row r="2936" spans="1:21" ht="13.9" customHeight="1">
      <c r="A2936" s="76">
        <v>10417796</v>
      </c>
      <c r="B2936" s="77" t="s">
        <v>3867</v>
      </c>
      <c r="C2936" s="78"/>
      <c r="D2936" s="79"/>
      <c r="E2936" s="78"/>
      <c r="F2936" s="78"/>
      <c r="G2936" s="79"/>
      <c r="H2936" s="79"/>
      <c r="I2936" s="80"/>
      <c r="J2936" s="79"/>
      <c r="K2936" s="77"/>
      <c r="L2936" s="84" t="s">
        <v>270</v>
      </c>
      <c r="M2936" s="77"/>
      <c r="N2936" s="77"/>
      <c r="O2936" s="77"/>
      <c r="P2936" s="77"/>
      <c r="Q2936" s="78"/>
      <c r="R2936" s="78"/>
      <c r="S2936" s="82"/>
      <c r="T2936" s="78"/>
      <c r="U2936" s="83"/>
    </row>
    <row r="2937" spans="1:21" ht="13.9" customHeight="1">
      <c r="A2937" s="76">
        <v>10417818</v>
      </c>
      <c r="B2937" s="77" t="s">
        <v>3868</v>
      </c>
      <c r="C2937" s="78"/>
      <c r="D2937" s="79"/>
      <c r="E2937" s="78"/>
      <c r="F2937" s="78"/>
      <c r="G2937" s="79"/>
      <c r="H2937" s="79"/>
      <c r="I2937" s="80"/>
      <c r="J2937" s="79"/>
      <c r="K2937" s="77"/>
      <c r="L2937" s="84" t="s">
        <v>388</v>
      </c>
      <c r="M2937" s="77"/>
      <c r="N2937" s="77"/>
      <c r="O2937" s="77"/>
      <c r="P2937" s="77"/>
      <c r="Q2937" s="78"/>
      <c r="R2937" s="78"/>
      <c r="S2937" s="82"/>
      <c r="T2937" s="78"/>
      <c r="U2937" s="83"/>
    </row>
    <row r="2938" spans="1:21" ht="13.9" customHeight="1">
      <c r="A2938" s="76">
        <v>10417826</v>
      </c>
      <c r="B2938" s="77" t="s">
        <v>3869</v>
      </c>
      <c r="C2938" s="78"/>
      <c r="D2938" s="79"/>
      <c r="E2938" s="78"/>
      <c r="F2938" s="78"/>
      <c r="G2938" s="79"/>
      <c r="H2938" s="79"/>
      <c r="I2938" s="80"/>
      <c r="J2938" s="79"/>
      <c r="K2938" s="77"/>
      <c r="L2938" s="84" t="s">
        <v>319</v>
      </c>
      <c r="M2938" s="77"/>
      <c r="N2938" s="77"/>
      <c r="O2938" s="77"/>
      <c r="P2938" s="77"/>
      <c r="Q2938" s="78"/>
      <c r="R2938" s="78"/>
      <c r="S2938" s="82"/>
      <c r="T2938" s="78"/>
      <c r="U2938" s="83"/>
    </row>
    <row r="2939" spans="1:21" ht="13.9" customHeight="1">
      <c r="A2939" s="76">
        <v>10417842</v>
      </c>
      <c r="B2939" s="77" t="s">
        <v>3870</v>
      </c>
      <c r="C2939" s="78"/>
      <c r="D2939" s="79"/>
      <c r="E2939" s="78"/>
      <c r="F2939" s="78"/>
      <c r="G2939" s="79"/>
      <c r="H2939" s="79"/>
      <c r="I2939" s="80"/>
      <c r="J2939" s="79"/>
      <c r="K2939" s="77"/>
      <c r="L2939" s="84" t="s">
        <v>362</v>
      </c>
      <c r="M2939" s="77"/>
      <c r="N2939" s="77"/>
      <c r="O2939" s="77"/>
      <c r="P2939" s="77"/>
      <c r="Q2939" s="78"/>
      <c r="R2939" s="78"/>
      <c r="S2939" s="82"/>
      <c r="T2939" s="78"/>
      <c r="U2939" s="83"/>
    </row>
    <row r="2940" spans="1:21" ht="13.9" customHeight="1">
      <c r="A2940" s="76">
        <v>10417877</v>
      </c>
      <c r="B2940" s="85" t="s">
        <v>3871</v>
      </c>
      <c r="C2940" s="78"/>
      <c r="D2940" s="79"/>
      <c r="E2940" s="78"/>
      <c r="F2940" s="78"/>
      <c r="G2940" s="86"/>
      <c r="H2940" s="79"/>
      <c r="I2940" s="79"/>
      <c r="J2940" s="78"/>
      <c r="K2940" s="77"/>
      <c r="L2940" s="84" t="s">
        <v>285</v>
      </c>
      <c r="M2940" s="77"/>
      <c r="N2940" s="77"/>
      <c r="O2940" s="87"/>
      <c r="P2940" s="78"/>
      <c r="Q2940" s="78"/>
      <c r="R2940" s="78"/>
      <c r="S2940" s="82"/>
      <c r="T2940" s="78"/>
      <c r="U2940" s="83"/>
    </row>
    <row r="2941" spans="1:21" ht="13.9" customHeight="1">
      <c r="A2941" s="76">
        <v>10417893</v>
      </c>
      <c r="B2941" s="85" t="s">
        <v>3872</v>
      </c>
      <c r="C2941" s="78"/>
      <c r="D2941" s="79"/>
      <c r="E2941" s="78"/>
      <c r="F2941" s="78"/>
      <c r="G2941" s="86"/>
      <c r="H2941" s="79"/>
      <c r="I2941" s="79"/>
      <c r="J2941" s="78"/>
      <c r="K2941" s="77"/>
      <c r="L2941" s="84" t="s">
        <v>330</v>
      </c>
      <c r="M2941" s="77"/>
      <c r="N2941" s="77"/>
      <c r="O2941" s="87"/>
      <c r="P2941" s="78"/>
      <c r="Q2941" s="78"/>
      <c r="R2941" s="78"/>
      <c r="S2941" s="82"/>
      <c r="T2941" s="78"/>
      <c r="U2941" s="83"/>
    </row>
    <row r="2942" spans="1:21" ht="13.9" customHeight="1">
      <c r="A2942" s="76">
        <v>10417907</v>
      </c>
      <c r="B2942" s="77" t="s">
        <v>3873</v>
      </c>
      <c r="C2942" s="78"/>
      <c r="D2942" s="79"/>
      <c r="E2942" s="78"/>
      <c r="F2942" s="78"/>
      <c r="G2942" s="79"/>
      <c r="H2942" s="79"/>
      <c r="I2942" s="80"/>
      <c r="J2942" s="79"/>
      <c r="K2942" s="77"/>
      <c r="L2942" s="84" t="s">
        <v>309</v>
      </c>
      <c r="M2942" s="77"/>
      <c r="N2942" s="77"/>
      <c r="O2942" s="77"/>
      <c r="P2942" s="77"/>
      <c r="Q2942" s="78"/>
      <c r="R2942" s="78"/>
      <c r="S2942" s="82"/>
      <c r="T2942" s="78"/>
      <c r="U2942" s="83"/>
    </row>
    <row r="2943" spans="1:21" ht="13.9" customHeight="1">
      <c r="A2943" s="76">
        <v>10417915</v>
      </c>
      <c r="B2943" s="85" t="s">
        <v>3874</v>
      </c>
      <c r="C2943" s="78"/>
      <c r="D2943" s="79"/>
      <c r="E2943" s="78"/>
      <c r="F2943" s="78"/>
      <c r="G2943" s="86"/>
      <c r="H2943" s="79"/>
      <c r="I2943" s="79"/>
      <c r="J2943" s="78"/>
      <c r="K2943" s="77"/>
      <c r="L2943" s="84" t="s">
        <v>309</v>
      </c>
      <c r="M2943" s="77"/>
      <c r="N2943" s="77"/>
      <c r="O2943" s="87"/>
      <c r="P2943" s="78"/>
      <c r="Q2943" s="78"/>
      <c r="R2943" s="78"/>
      <c r="S2943" s="82"/>
      <c r="T2943" s="78"/>
      <c r="U2943" s="83"/>
    </row>
    <row r="2944" spans="1:21" ht="13.9" customHeight="1">
      <c r="A2944" s="76">
        <v>10417923</v>
      </c>
      <c r="B2944" s="77" t="s">
        <v>3875</v>
      </c>
      <c r="C2944" s="78"/>
      <c r="D2944" s="79"/>
      <c r="E2944" s="78"/>
      <c r="F2944" s="78"/>
      <c r="G2944" s="79"/>
      <c r="H2944" s="79"/>
      <c r="I2944" s="80"/>
      <c r="J2944" s="79"/>
      <c r="K2944" s="77"/>
      <c r="L2944" s="84" t="s">
        <v>309</v>
      </c>
      <c r="M2944" s="77"/>
      <c r="N2944" s="77"/>
      <c r="O2944" s="77"/>
      <c r="P2944" s="77"/>
      <c r="Q2944" s="78"/>
      <c r="R2944" s="78"/>
      <c r="S2944" s="82"/>
      <c r="T2944" s="78"/>
      <c r="U2944" s="83"/>
    </row>
    <row r="2945" spans="1:21" ht="13.9" customHeight="1">
      <c r="A2945" s="76">
        <v>10417958</v>
      </c>
      <c r="B2945" s="77" t="s">
        <v>3876</v>
      </c>
      <c r="C2945" s="78"/>
      <c r="D2945" s="79"/>
      <c r="E2945" s="78"/>
      <c r="F2945" s="78"/>
      <c r="G2945" s="79"/>
      <c r="H2945" s="79"/>
      <c r="I2945" s="80"/>
      <c r="J2945" s="79"/>
      <c r="K2945" s="77"/>
      <c r="L2945" s="84" t="s">
        <v>311</v>
      </c>
      <c r="M2945" s="77"/>
      <c r="N2945" s="77"/>
      <c r="O2945" s="77"/>
      <c r="P2945" s="77"/>
      <c r="Q2945" s="78"/>
      <c r="R2945" s="78"/>
      <c r="S2945" s="82"/>
      <c r="T2945" s="78"/>
      <c r="U2945" s="83"/>
    </row>
    <row r="2946" spans="1:21" ht="13.9" customHeight="1">
      <c r="A2946" s="76">
        <v>10418008</v>
      </c>
      <c r="B2946" s="77" t="s">
        <v>3877</v>
      </c>
      <c r="C2946" s="78"/>
      <c r="D2946" s="79"/>
      <c r="E2946" s="78"/>
      <c r="F2946" s="78"/>
      <c r="G2946" s="79"/>
      <c r="H2946" s="79"/>
      <c r="I2946" s="80"/>
      <c r="J2946" s="79"/>
      <c r="K2946" s="77"/>
      <c r="L2946" s="84" t="s">
        <v>309</v>
      </c>
      <c r="M2946" s="77"/>
      <c r="N2946" s="77"/>
      <c r="O2946" s="77"/>
      <c r="P2946" s="77"/>
      <c r="Q2946" s="78"/>
      <c r="R2946" s="78"/>
      <c r="S2946" s="82"/>
      <c r="T2946" s="78"/>
      <c r="U2946" s="83"/>
    </row>
    <row r="2947" spans="1:21" ht="13.9" customHeight="1">
      <c r="A2947" s="76">
        <v>10418016</v>
      </c>
      <c r="B2947" s="77" t="s">
        <v>3878</v>
      </c>
      <c r="C2947" s="78"/>
      <c r="D2947" s="79"/>
      <c r="E2947" s="78"/>
      <c r="F2947" s="78"/>
      <c r="G2947" s="79"/>
      <c r="H2947" s="79"/>
      <c r="I2947" s="80"/>
      <c r="J2947" s="79"/>
      <c r="K2947" s="77"/>
      <c r="L2947" s="84" t="s">
        <v>283</v>
      </c>
      <c r="M2947" s="77"/>
      <c r="N2947" s="77"/>
      <c r="O2947" s="77"/>
      <c r="P2947" s="77"/>
      <c r="Q2947" s="78"/>
      <c r="R2947" s="78"/>
      <c r="S2947" s="82"/>
      <c r="T2947" s="78"/>
      <c r="U2947" s="83"/>
    </row>
    <row r="2948" spans="1:21" ht="13.9" customHeight="1">
      <c r="A2948" s="76">
        <v>10418024</v>
      </c>
      <c r="B2948" s="77" t="s">
        <v>3879</v>
      </c>
      <c r="C2948" s="78"/>
      <c r="D2948" s="79"/>
      <c r="E2948" s="78"/>
      <c r="F2948" s="78"/>
      <c r="G2948" s="79"/>
      <c r="H2948" s="79"/>
      <c r="I2948" s="80"/>
      <c r="J2948" s="79"/>
      <c r="K2948" s="77"/>
      <c r="L2948" s="81" t="s">
        <v>101</v>
      </c>
      <c r="M2948" s="77"/>
      <c r="N2948" s="77"/>
      <c r="O2948" s="77"/>
      <c r="P2948" s="77"/>
      <c r="Q2948" s="78"/>
      <c r="R2948" s="78"/>
      <c r="S2948" s="82"/>
      <c r="T2948" s="78"/>
      <c r="U2948" s="83"/>
    </row>
    <row r="2949" spans="1:21" ht="13.9" customHeight="1">
      <c r="A2949" s="76">
        <v>10418059</v>
      </c>
      <c r="B2949" s="77" t="s">
        <v>3880</v>
      </c>
      <c r="C2949" s="78"/>
      <c r="D2949" s="79"/>
      <c r="E2949" s="78"/>
      <c r="F2949" s="78"/>
      <c r="G2949" s="79"/>
      <c r="H2949" s="79"/>
      <c r="I2949" s="80"/>
      <c r="J2949" s="79"/>
      <c r="K2949" s="77"/>
      <c r="L2949" s="84" t="s">
        <v>332</v>
      </c>
      <c r="M2949" s="77"/>
      <c r="N2949" s="77"/>
      <c r="O2949" s="77"/>
      <c r="P2949" s="77"/>
      <c r="Q2949" s="78"/>
      <c r="R2949" s="78"/>
      <c r="S2949" s="82"/>
      <c r="T2949" s="78"/>
      <c r="U2949" s="83"/>
    </row>
    <row r="2950" spans="1:21" ht="13.9" customHeight="1">
      <c r="A2950" s="76">
        <v>10418067</v>
      </c>
      <c r="B2950" s="77" t="s">
        <v>3881</v>
      </c>
      <c r="C2950" s="78"/>
      <c r="D2950" s="79"/>
      <c r="E2950" s="78"/>
      <c r="F2950" s="78"/>
      <c r="G2950" s="79"/>
      <c r="H2950" s="79"/>
      <c r="I2950" s="80"/>
      <c r="J2950" s="79"/>
      <c r="K2950" s="77"/>
      <c r="L2950" s="84" t="s">
        <v>196</v>
      </c>
      <c r="M2950" s="77"/>
      <c r="N2950" s="77"/>
      <c r="O2950" s="77"/>
      <c r="P2950" s="77"/>
      <c r="Q2950" s="78"/>
      <c r="R2950" s="78"/>
      <c r="S2950" s="82"/>
      <c r="T2950" s="78"/>
      <c r="U2950" s="83"/>
    </row>
    <row r="2951" spans="1:21" ht="13.9" customHeight="1">
      <c r="A2951" s="76">
        <v>10418075</v>
      </c>
      <c r="B2951" s="85" t="s">
        <v>3882</v>
      </c>
      <c r="C2951" s="78"/>
      <c r="D2951" s="79"/>
      <c r="E2951" s="78"/>
      <c r="F2951" s="78"/>
      <c r="G2951" s="86"/>
      <c r="H2951" s="79"/>
      <c r="I2951" s="79"/>
      <c r="J2951" s="78"/>
      <c r="K2951" s="77"/>
      <c r="L2951" s="84" t="s">
        <v>9309</v>
      </c>
      <c r="M2951" s="77"/>
      <c r="N2951" s="77"/>
      <c r="O2951" s="87"/>
      <c r="P2951" s="78"/>
      <c r="Q2951" s="78"/>
      <c r="R2951" s="78"/>
      <c r="S2951" s="82"/>
      <c r="T2951" s="78"/>
      <c r="U2951" s="83"/>
    </row>
    <row r="2952" spans="1:21" ht="13.9" customHeight="1">
      <c r="A2952" s="76">
        <v>10418091</v>
      </c>
      <c r="B2952" s="85" t="s">
        <v>3883</v>
      </c>
      <c r="C2952" s="78"/>
      <c r="D2952" s="79"/>
      <c r="E2952" s="78"/>
      <c r="F2952" s="78"/>
      <c r="G2952" s="86"/>
      <c r="H2952" s="79"/>
      <c r="I2952" s="79"/>
      <c r="J2952" s="78"/>
      <c r="K2952" s="77"/>
      <c r="L2952" s="84" t="s">
        <v>9265</v>
      </c>
      <c r="M2952" s="77"/>
      <c r="N2952" s="77"/>
      <c r="O2952" s="87"/>
      <c r="P2952" s="78"/>
      <c r="Q2952" s="78"/>
      <c r="R2952" s="78"/>
      <c r="S2952" s="82"/>
      <c r="T2952" s="78"/>
      <c r="U2952" s="83"/>
    </row>
    <row r="2953" spans="1:21" ht="13.9" customHeight="1">
      <c r="A2953" s="76">
        <v>10418105</v>
      </c>
      <c r="B2953" s="77" t="s">
        <v>3884</v>
      </c>
      <c r="C2953" s="78"/>
      <c r="D2953" s="79"/>
      <c r="E2953" s="78"/>
      <c r="F2953" s="78"/>
      <c r="G2953" s="79"/>
      <c r="H2953" s="79"/>
      <c r="I2953" s="80"/>
      <c r="J2953" s="79"/>
      <c r="K2953" s="77"/>
      <c r="L2953" s="84" t="s">
        <v>398</v>
      </c>
      <c r="M2953" s="77"/>
      <c r="N2953" s="77"/>
      <c r="O2953" s="77"/>
      <c r="P2953" s="77"/>
      <c r="Q2953" s="78"/>
      <c r="R2953" s="78"/>
      <c r="S2953" s="82"/>
      <c r="T2953" s="78"/>
      <c r="U2953" s="83"/>
    </row>
    <row r="2954" spans="1:21" ht="13.9" customHeight="1">
      <c r="A2954" s="76">
        <v>10418113</v>
      </c>
      <c r="B2954" s="85" t="s">
        <v>3885</v>
      </c>
      <c r="C2954" s="78"/>
      <c r="D2954" s="79"/>
      <c r="E2954" s="78"/>
      <c r="F2954" s="78"/>
      <c r="G2954" s="86"/>
      <c r="H2954" s="79"/>
      <c r="I2954" s="79"/>
      <c r="J2954" s="78"/>
      <c r="K2954" s="77"/>
      <c r="L2954" s="84" t="s">
        <v>346</v>
      </c>
      <c r="M2954" s="77"/>
      <c r="N2954" s="77"/>
      <c r="O2954" s="87"/>
      <c r="P2954" s="78"/>
      <c r="Q2954" s="78"/>
      <c r="R2954" s="78"/>
      <c r="S2954" s="82"/>
      <c r="T2954" s="78"/>
      <c r="U2954" s="83"/>
    </row>
    <row r="2955" spans="1:21" ht="13.9" customHeight="1">
      <c r="A2955" s="76">
        <v>10418121</v>
      </c>
      <c r="B2955" s="77" t="s">
        <v>3886</v>
      </c>
      <c r="C2955" s="78"/>
      <c r="D2955" s="79"/>
      <c r="E2955" s="78"/>
      <c r="F2955" s="78"/>
      <c r="G2955" s="79"/>
      <c r="H2955" s="79"/>
      <c r="I2955" s="80"/>
      <c r="J2955" s="79"/>
      <c r="K2955" s="77"/>
      <c r="L2955" s="84" t="s">
        <v>326</v>
      </c>
      <c r="M2955" s="77"/>
      <c r="N2955" s="77"/>
      <c r="O2955" s="77"/>
      <c r="P2955" s="77"/>
      <c r="Q2955" s="78"/>
      <c r="R2955" s="78"/>
      <c r="S2955" s="82"/>
      <c r="T2955" s="78"/>
      <c r="U2955" s="83"/>
    </row>
    <row r="2956" spans="1:21" ht="13.9" customHeight="1">
      <c r="A2956" s="76">
        <v>10418148</v>
      </c>
      <c r="B2956" s="77" t="s">
        <v>3887</v>
      </c>
      <c r="C2956" s="78"/>
      <c r="D2956" s="79"/>
      <c r="E2956" s="78"/>
      <c r="F2956" s="78"/>
      <c r="G2956" s="79"/>
      <c r="H2956" s="79"/>
      <c r="I2956" s="80"/>
      <c r="J2956" s="79"/>
      <c r="K2956" s="77"/>
      <c r="L2956" s="81" t="s">
        <v>285</v>
      </c>
      <c r="M2956" s="77"/>
      <c r="N2956" s="77"/>
      <c r="O2956" s="77"/>
      <c r="P2956" s="77"/>
      <c r="Q2956" s="78"/>
      <c r="R2956" s="78"/>
      <c r="S2956" s="82"/>
      <c r="T2956" s="78"/>
      <c r="U2956" s="83"/>
    </row>
    <row r="2957" spans="1:21" ht="13.9" customHeight="1">
      <c r="A2957" s="76">
        <v>10418156</v>
      </c>
      <c r="B2957" s="77" t="s">
        <v>3888</v>
      </c>
      <c r="C2957" s="78"/>
      <c r="D2957" s="79"/>
      <c r="E2957" s="78"/>
      <c r="F2957" s="78"/>
      <c r="G2957" s="79"/>
      <c r="H2957" s="79"/>
      <c r="I2957" s="80"/>
      <c r="J2957" s="79"/>
      <c r="K2957" s="77"/>
      <c r="L2957" s="84" t="s">
        <v>287</v>
      </c>
      <c r="M2957" s="77"/>
      <c r="N2957" s="77"/>
      <c r="O2957" s="77"/>
      <c r="P2957" s="77"/>
      <c r="Q2957" s="78"/>
      <c r="R2957" s="78"/>
      <c r="S2957" s="82"/>
      <c r="T2957" s="78"/>
      <c r="U2957" s="83"/>
    </row>
    <row r="2958" spans="1:21" ht="13.9" customHeight="1">
      <c r="A2958" s="76">
        <v>10418164</v>
      </c>
      <c r="B2958" s="77" t="s">
        <v>3889</v>
      </c>
      <c r="C2958" s="78"/>
      <c r="D2958" s="79"/>
      <c r="E2958" s="78"/>
      <c r="F2958" s="78"/>
      <c r="G2958" s="79"/>
      <c r="H2958" s="79"/>
      <c r="I2958" s="80"/>
      <c r="J2958" s="79"/>
      <c r="K2958" s="77"/>
      <c r="L2958" s="84" t="s">
        <v>9238</v>
      </c>
      <c r="M2958" s="77"/>
      <c r="N2958" s="77"/>
      <c r="O2958" s="77"/>
      <c r="P2958" s="77"/>
      <c r="Q2958" s="78"/>
      <c r="R2958" s="78"/>
      <c r="S2958" s="82"/>
      <c r="T2958" s="78"/>
      <c r="U2958" s="83"/>
    </row>
    <row r="2959" spans="1:21" ht="13.9" customHeight="1">
      <c r="A2959" s="76">
        <v>10418172</v>
      </c>
      <c r="B2959" s="77" t="s">
        <v>3890</v>
      </c>
      <c r="C2959" s="78"/>
      <c r="D2959" s="79"/>
      <c r="E2959" s="78"/>
      <c r="F2959" s="78"/>
      <c r="G2959" s="79"/>
      <c r="H2959" s="79"/>
      <c r="I2959" s="80"/>
      <c r="J2959" s="79"/>
      <c r="K2959" s="77"/>
      <c r="L2959" s="81" t="s">
        <v>213</v>
      </c>
      <c r="M2959" s="77"/>
      <c r="N2959" s="77"/>
      <c r="O2959" s="77"/>
      <c r="P2959" s="77"/>
      <c r="Q2959" s="78"/>
      <c r="R2959" s="78"/>
      <c r="S2959" s="82"/>
      <c r="T2959" s="78"/>
      <c r="U2959" s="83"/>
    </row>
    <row r="2960" spans="1:21" ht="13.9" customHeight="1">
      <c r="A2960" s="76">
        <v>10418199</v>
      </c>
      <c r="B2960" s="77" t="s">
        <v>3891</v>
      </c>
      <c r="C2960" s="78"/>
      <c r="D2960" s="79"/>
      <c r="E2960" s="78"/>
      <c r="F2960" s="78"/>
      <c r="G2960" s="79"/>
      <c r="H2960" s="79"/>
      <c r="I2960" s="80"/>
      <c r="J2960" s="79"/>
      <c r="K2960" s="77"/>
      <c r="L2960" s="84" t="s">
        <v>9302</v>
      </c>
      <c r="M2960" s="77"/>
      <c r="N2960" s="77"/>
      <c r="O2960" s="77"/>
      <c r="P2960" s="77"/>
      <c r="Q2960" s="78"/>
      <c r="R2960" s="78"/>
      <c r="S2960" s="82"/>
      <c r="T2960" s="78"/>
      <c r="U2960" s="83"/>
    </row>
    <row r="2961" spans="1:21" ht="13.9" customHeight="1">
      <c r="A2961" s="76">
        <v>10418202</v>
      </c>
      <c r="B2961" s="77" t="s">
        <v>3892</v>
      </c>
      <c r="C2961" s="78"/>
      <c r="D2961" s="79"/>
      <c r="E2961" s="78"/>
      <c r="F2961" s="78"/>
      <c r="G2961" s="79"/>
      <c r="H2961" s="79"/>
      <c r="I2961" s="80"/>
      <c r="J2961" s="79"/>
      <c r="K2961" s="77"/>
      <c r="L2961" s="84" t="s">
        <v>315</v>
      </c>
      <c r="M2961" s="77"/>
      <c r="N2961" s="77"/>
      <c r="O2961" s="77"/>
      <c r="P2961" s="77"/>
      <c r="Q2961" s="78"/>
      <c r="R2961" s="78"/>
      <c r="S2961" s="82"/>
      <c r="T2961" s="78"/>
      <c r="U2961" s="83"/>
    </row>
    <row r="2962" spans="1:21">
      <c r="A2962" s="76">
        <v>10418229</v>
      </c>
      <c r="B2962" s="77" t="s">
        <v>3893</v>
      </c>
      <c r="C2962" s="78"/>
      <c r="D2962" s="79"/>
      <c r="E2962" s="78"/>
      <c r="F2962" s="78"/>
      <c r="G2962" s="79"/>
      <c r="H2962" s="79"/>
      <c r="I2962" s="80"/>
      <c r="J2962" s="79"/>
      <c r="K2962" s="77"/>
      <c r="L2962" s="84" t="s">
        <v>315</v>
      </c>
      <c r="M2962" s="77"/>
      <c r="N2962" s="77"/>
      <c r="O2962" s="77"/>
      <c r="P2962" s="77"/>
      <c r="Q2962" s="78"/>
      <c r="R2962" s="78"/>
      <c r="S2962" s="82"/>
      <c r="T2962" s="78"/>
      <c r="U2962" s="83"/>
    </row>
    <row r="2963" spans="1:21" ht="13.9" customHeight="1">
      <c r="A2963" s="76">
        <v>10418245</v>
      </c>
      <c r="B2963" s="77" t="s">
        <v>3894</v>
      </c>
      <c r="C2963" s="78"/>
      <c r="D2963" s="79"/>
      <c r="E2963" s="78"/>
      <c r="F2963" s="78"/>
      <c r="G2963" s="79"/>
      <c r="H2963" s="79"/>
      <c r="I2963" s="80"/>
      <c r="J2963" s="79"/>
      <c r="K2963" s="77"/>
      <c r="L2963" s="84" t="s">
        <v>315</v>
      </c>
      <c r="M2963" s="77"/>
      <c r="N2963" s="77"/>
      <c r="O2963" s="77"/>
      <c r="P2963" s="77"/>
      <c r="Q2963" s="78"/>
      <c r="R2963" s="78"/>
      <c r="S2963" s="82"/>
      <c r="T2963" s="78"/>
      <c r="U2963" s="83"/>
    </row>
    <row r="2964" spans="1:21" ht="13.9" customHeight="1">
      <c r="A2964" s="76">
        <v>10418253</v>
      </c>
      <c r="B2964" s="77" t="s">
        <v>3895</v>
      </c>
      <c r="C2964" s="78"/>
      <c r="D2964" s="79"/>
      <c r="E2964" s="78"/>
      <c r="F2964" s="78"/>
      <c r="G2964" s="79"/>
      <c r="H2964" s="79"/>
      <c r="I2964" s="80"/>
      <c r="J2964" s="79"/>
      <c r="K2964" s="77"/>
      <c r="L2964" s="84" t="s">
        <v>388</v>
      </c>
      <c r="M2964" s="77"/>
      <c r="N2964" s="77"/>
      <c r="O2964" s="77"/>
      <c r="P2964" s="77"/>
      <c r="Q2964" s="78"/>
      <c r="R2964" s="78"/>
      <c r="S2964" s="82"/>
      <c r="T2964" s="78"/>
      <c r="U2964" s="83"/>
    </row>
    <row r="2965" spans="1:21" ht="13.9" customHeight="1">
      <c r="A2965" s="76">
        <v>10418296</v>
      </c>
      <c r="B2965" s="77" t="s">
        <v>3896</v>
      </c>
      <c r="C2965" s="78"/>
      <c r="D2965" s="79"/>
      <c r="E2965" s="78"/>
      <c r="F2965" s="78"/>
      <c r="G2965" s="79"/>
      <c r="H2965" s="79"/>
      <c r="I2965" s="80"/>
      <c r="J2965" s="79"/>
      <c r="K2965" s="77"/>
      <c r="L2965" s="84" t="s">
        <v>374</v>
      </c>
      <c r="M2965" s="77"/>
      <c r="N2965" s="77"/>
      <c r="O2965" s="77"/>
      <c r="P2965" s="77"/>
      <c r="Q2965" s="78"/>
      <c r="R2965" s="78"/>
      <c r="S2965" s="82"/>
      <c r="T2965" s="78"/>
      <c r="U2965" s="83"/>
    </row>
    <row r="2966" spans="1:21" ht="13.9" customHeight="1">
      <c r="A2966" s="76">
        <v>10418334</v>
      </c>
      <c r="B2966" s="77" t="s">
        <v>3897</v>
      </c>
      <c r="C2966" s="78"/>
      <c r="D2966" s="79"/>
      <c r="E2966" s="78"/>
      <c r="F2966" s="78"/>
      <c r="G2966" s="79"/>
      <c r="H2966" s="79"/>
      <c r="I2966" s="80"/>
      <c r="J2966" s="79"/>
      <c r="K2966" s="77"/>
      <c r="L2966" s="84" t="s">
        <v>315</v>
      </c>
      <c r="M2966" s="77"/>
      <c r="N2966" s="77"/>
      <c r="O2966" s="77"/>
      <c r="P2966" s="77"/>
      <c r="Q2966" s="78"/>
      <c r="R2966" s="78"/>
      <c r="S2966" s="82"/>
      <c r="T2966" s="78"/>
      <c r="U2966" s="83"/>
    </row>
    <row r="2967" spans="1:21" ht="13.9" customHeight="1">
      <c r="A2967" s="76">
        <v>10418342</v>
      </c>
      <c r="B2967" s="77" t="s">
        <v>3898</v>
      </c>
      <c r="C2967" s="78"/>
      <c r="D2967" s="79"/>
      <c r="E2967" s="78"/>
      <c r="F2967" s="78"/>
      <c r="G2967" s="79"/>
      <c r="H2967" s="79"/>
      <c r="I2967" s="80"/>
      <c r="J2967" s="79"/>
      <c r="K2967" s="77"/>
      <c r="L2967" s="84" t="s">
        <v>362</v>
      </c>
      <c r="M2967" s="77"/>
      <c r="N2967" s="77"/>
      <c r="O2967" s="77"/>
      <c r="P2967" s="77"/>
      <c r="Q2967" s="78"/>
      <c r="R2967" s="78"/>
      <c r="S2967" s="82"/>
      <c r="T2967" s="78"/>
      <c r="U2967" s="83"/>
    </row>
    <row r="2968" spans="1:21" ht="13.9" customHeight="1">
      <c r="A2968" s="76">
        <v>10418377</v>
      </c>
      <c r="B2968" s="77" t="s">
        <v>3899</v>
      </c>
      <c r="C2968" s="78"/>
      <c r="D2968" s="79"/>
      <c r="E2968" s="78"/>
      <c r="F2968" s="78"/>
      <c r="G2968" s="79"/>
      <c r="H2968" s="79"/>
      <c r="I2968" s="80"/>
      <c r="J2968" s="79"/>
      <c r="K2968" s="77"/>
      <c r="L2968" s="81" t="s">
        <v>315</v>
      </c>
      <c r="M2968" s="77"/>
      <c r="N2968" s="77"/>
      <c r="O2968" s="77"/>
      <c r="P2968" s="77"/>
      <c r="Q2968" s="78"/>
      <c r="R2968" s="78"/>
      <c r="S2968" s="82"/>
      <c r="T2968" s="78"/>
      <c r="U2968" s="83"/>
    </row>
    <row r="2969" spans="1:21" ht="13.9" customHeight="1">
      <c r="A2969" s="76">
        <v>10418385</v>
      </c>
      <c r="B2969" s="77" t="s">
        <v>3900</v>
      </c>
      <c r="C2969" s="78"/>
      <c r="D2969" s="79"/>
      <c r="E2969" s="78"/>
      <c r="F2969" s="78"/>
      <c r="G2969" s="79"/>
      <c r="H2969" s="79"/>
      <c r="I2969" s="80"/>
      <c r="J2969" s="79"/>
      <c r="K2969" s="77"/>
      <c r="L2969" s="84" t="s">
        <v>315</v>
      </c>
      <c r="M2969" s="77"/>
      <c r="N2969" s="77"/>
      <c r="O2969" s="77"/>
      <c r="P2969" s="77"/>
      <c r="Q2969" s="78"/>
      <c r="R2969" s="78"/>
      <c r="S2969" s="82"/>
      <c r="T2969" s="78"/>
      <c r="U2969" s="83"/>
    </row>
    <row r="2970" spans="1:21" ht="13.9" customHeight="1">
      <c r="A2970" s="76">
        <v>10418393</v>
      </c>
      <c r="B2970" s="77" t="s">
        <v>3901</v>
      </c>
      <c r="C2970" s="78"/>
      <c r="D2970" s="79"/>
      <c r="E2970" s="78"/>
      <c r="F2970" s="78"/>
      <c r="G2970" s="79"/>
      <c r="H2970" s="79"/>
      <c r="I2970" s="80"/>
      <c r="J2970" s="79"/>
      <c r="K2970" s="77"/>
      <c r="L2970" s="84" t="s">
        <v>283</v>
      </c>
      <c r="M2970" s="77"/>
      <c r="N2970" s="77"/>
      <c r="O2970" s="77"/>
      <c r="P2970" s="77"/>
      <c r="Q2970" s="78"/>
      <c r="R2970" s="78"/>
      <c r="S2970" s="82"/>
      <c r="T2970" s="78"/>
      <c r="U2970" s="83"/>
    </row>
    <row r="2971" spans="1:21" ht="13.9" customHeight="1">
      <c r="A2971" s="76">
        <v>10418407</v>
      </c>
      <c r="B2971" s="77" t="s">
        <v>3902</v>
      </c>
      <c r="C2971" s="78"/>
      <c r="D2971" s="79"/>
      <c r="E2971" s="78"/>
      <c r="F2971" s="78"/>
      <c r="G2971" s="79"/>
      <c r="H2971" s="79"/>
      <c r="I2971" s="80"/>
      <c r="J2971" s="79"/>
      <c r="K2971" s="77"/>
      <c r="L2971" s="84" t="s">
        <v>285</v>
      </c>
      <c r="M2971" s="77"/>
      <c r="N2971" s="77"/>
      <c r="O2971" s="77"/>
      <c r="P2971" s="77"/>
      <c r="Q2971" s="78"/>
      <c r="R2971" s="78"/>
      <c r="S2971" s="82"/>
      <c r="T2971" s="78"/>
      <c r="U2971" s="83"/>
    </row>
    <row r="2972" spans="1:21" ht="13.9" customHeight="1">
      <c r="A2972" s="76">
        <v>10418415</v>
      </c>
      <c r="B2972" s="85" t="s">
        <v>3903</v>
      </c>
      <c r="C2972" s="78"/>
      <c r="D2972" s="79"/>
      <c r="E2972" s="78"/>
      <c r="F2972" s="78"/>
      <c r="G2972" s="86"/>
      <c r="H2972" s="79"/>
      <c r="I2972" s="79"/>
      <c r="J2972" s="78"/>
      <c r="K2972" s="77"/>
      <c r="L2972" s="84" t="s">
        <v>213</v>
      </c>
      <c r="M2972" s="77"/>
      <c r="N2972" s="77"/>
      <c r="O2972" s="87"/>
      <c r="P2972" s="78"/>
      <c r="Q2972" s="78"/>
      <c r="R2972" s="78"/>
      <c r="S2972" s="82"/>
      <c r="T2972" s="78"/>
      <c r="U2972" s="83"/>
    </row>
    <row r="2973" spans="1:21" ht="13.9" customHeight="1">
      <c r="A2973" s="76">
        <v>10418423</v>
      </c>
      <c r="B2973" s="77" t="s">
        <v>3904</v>
      </c>
      <c r="C2973" s="78"/>
      <c r="D2973" s="79"/>
      <c r="E2973" s="78"/>
      <c r="F2973" s="78"/>
      <c r="G2973" s="79"/>
      <c r="H2973" s="79"/>
      <c r="I2973" s="80"/>
      <c r="J2973" s="79"/>
      <c r="K2973" s="77"/>
      <c r="L2973" s="84" t="s">
        <v>214</v>
      </c>
      <c r="M2973" s="77"/>
      <c r="N2973" s="77"/>
      <c r="O2973" s="77"/>
      <c r="P2973" s="77"/>
      <c r="Q2973" s="78"/>
      <c r="R2973" s="78"/>
      <c r="S2973" s="82"/>
      <c r="T2973" s="78"/>
      <c r="U2973" s="83"/>
    </row>
    <row r="2974" spans="1:21" ht="13.9" customHeight="1">
      <c r="A2974" s="76">
        <v>10418431</v>
      </c>
      <c r="B2974" s="85" t="s">
        <v>3905</v>
      </c>
      <c r="C2974" s="78"/>
      <c r="D2974" s="79"/>
      <c r="E2974" s="78"/>
      <c r="F2974" s="78"/>
      <c r="G2974" s="86"/>
      <c r="H2974" s="79"/>
      <c r="I2974" s="79"/>
      <c r="J2974" s="78"/>
      <c r="K2974" s="77"/>
      <c r="L2974" s="84" t="s">
        <v>315</v>
      </c>
      <c r="M2974" s="77"/>
      <c r="N2974" s="77"/>
      <c r="O2974" s="87"/>
      <c r="P2974" s="78"/>
      <c r="Q2974" s="78"/>
      <c r="R2974" s="78"/>
      <c r="S2974" s="82"/>
      <c r="T2974" s="78"/>
      <c r="U2974" s="83"/>
    </row>
    <row r="2975" spans="1:21" ht="13.9" customHeight="1">
      <c r="A2975" s="76">
        <v>10418458</v>
      </c>
      <c r="B2975" s="85" t="s">
        <v>3906</v>
      </c>
      <c r="C2975" s="78"/>
      <c r="D2975" s="79"/>
      <c r="E2975" s="78"/>
      <c r="F2975" s="78"/>
      <c r="G2975" s="86"/>
      <c r="H2975" s="79"/>
      <c r="I2975" s="79"/>
      <c r="J2975" s="78"/>
      <c r="K2975" s="77"/>
      <c r="L2975" s="84" t="s">
        <v>324</v>
      </c>
      <c r="M2975" s="77"/>
      <c r="N2975" s="77"/>
      <c r="O2975" s="87"/>
      <c r="P2975" s="78"/>
      <c r="Q2975" s="78"/>
      <c r="R2975" s="78"/>
      <c r="S2975" s="82"/>
      <c r="T2975" s="78"/>
      <c r="U2975" s="83"/>
    </row>
    <row r="2976" spans="1:21" ht="13.9" customHeight="1">
      <c r="A2976" s="76">
        <v>10418466</v>
      </c>
      <c r="B2976" s="85" t="s">
        <v>3907</v>
      </c>
      <c r="C2976" s="78"/>
      <c r="D2976" s="79"/>
      <c r="E2976" s="78"/>
      <c r="F2976" s="78"/>
      <c r="G2976" s="86"/>
      <c r="H2976" s="79"/>
      <c r="I2976" s="79"/>
      <c r="J2976" s="78"/>
      <c r="K2976" s="77"/>
      <c r="L2976" s="84" t="s">
        <v>315</v>
      </c>
      <c r="M2976" s="77"/>
      <c r="N2976" s="77"/>
      <c r="O2976" s="87"/>
      <c r="P2976" s="78"/>
      <c r="Q2976" s="78"/>
      <c r="R2976" s="78"/>
      <c r="S2976" s="82"/>
      <c r="T2976" s="78"/>
      <c r="U2976" s="83"/>
    </row>
    <row r="2977" spans="1:21" ht="13.9" customHeight="1">
      <c r="A2977" s="76">
        <v>10418474</v>
      </c>
      <c r="B2977" s="85" t="s">
        <v>3908</v>
      </c>
      <c r="C2977" s="78"/>
      <c r="D2977" s="79"/>
      <c r="E2977" s="78"/>
      <c r="F2977" s="78"/>
      <c r="G2977" s="86"/>
      <c r="H2977" s="79"/>
      <c r="I2977" s="79"/>
      <c r="J2977" s="78"/>
      <c r="K2977" s="77"/>
      <c r="L2977" s="84" t="s">
        <v>315</v>
      </c>
      <c r="M2977" s="77"/>
      <c r="N2977" s="77"/>
      <c r="O2977" s="87"/>
      <c r="P2977" s="78"/>
      <c r="Q2977" s="78"/>
      <c r="R2977" s="78"/>
      <c r="S2977" s="82"/>
      <c r="T2977" s="78"/>
      <c r="U2977" s="83"/>
    </row>
    <row r="2978" spans="1:21" ht="13.9" customHeight="1">
      <c r="A2978" s="76">
        <v>10418482</v>
      </c>
      <c r="B2978" s="85" t="s">
        <v>3909</v>
      </c>
      <c r="C2978" s="78"/>
      <c r="D2978" s="79"/>
      <c r="E2978" s="78"/>
      <c r="F2978" s="78"/>
      <c r="G2978" s="86"/>
      <c r="H2978" s="79"/>
      <c r="I2978" s="79"/>
      <c r="J2978" s="78"/>
      <c r="K2978" s="77"/>
      <c r="L2978" s="84" t="s">
        <v>332</v>
      </c>
      <c r="M2978" s="77"/>
      <c r="N2978" s="77"/>
      <c r="O2978" s="87"/>
      <c r="P2978" s="78"/>
      <c r="Q2978" s="78"/>
      <c r="R2978" s="78"/>
      <c r="S2978" s="82"/>
      <c r="T2978" s="78"/>
      <c r="U2978" s="83"/>
    </row>
    <row r="2979" spans="1:21" ht="13.9" customHeight="1">
      <c r="A2979" s="76">
        <v>10418504</v>
      </c>
      <c r="B2979" s="77" t="s">
        <v>3910</v>
      </c>
      <c r="C2979" s="78"/>
      <c r="D2979" s="79"/>
      <c r="E2979" s="78"/>
      <c r="F2979" s="78"/>
      <c r="G2979" s="79"/>
      <c r="H2979" s="79"/>
      <c r="I2979" s="80"/>
      <c r="J2979" s="79"/>
      <c r="K2979" s="77"/>
      <c r="L2979" s="84" t="s">
        <v>214</v>
      </c>
      <c r="M2979" s="77"/>
      <c r="N2979" s="77"/>
      <c r="O2979" s="77"/>
      <c r="P2979" s="77"/>
      <c r="Q2979" s="78"/>
      <c r="R2979" s="78"/>
      <c r="S2979" s="82"/>
      <c r="T2979" s="78"/>
      <c r="U2979" s="83"/>
    </row>
    <row r="2980" spans="1:21" ht="13.9" customHeight="1">
      <c r="A2980" s="76">
        <v>10418539</v>
      </c>
      <c r="B2980" s="77" t="s">
        <v>3911</v>
      </c>
      <c r="C2980" s="78"/>
      <c r="D2980" s="79"/>
      <c r="E2980" s="78"/>
      <c r="F2980" s="78"/>
      <c r="G2980" s="79"/>
      <c r="H2980" s="79"/>
      <c r="I2980" s="80"/>
      <c r="J2980" s="79"/>
      <c r="K2980" s="77"/>
      <c r="L2980" s="84" t="s">
        <v>315</v>
      </c>
      <c r="M2980" s="77"/>
      <c r="N2980" s="77"/>
      <c r="O2980" s="77"/>
      <c r="P2980" s="77"/>
      <c r="Q2980" s="78"/>
      <c r="R2980" s="78"/>
      <c r="S2980" s="82"/>
      <c r="T2980" s="78"/>
      <c r="U2980" s="83"/>
    </row>
    <row r="2981" spans="1:21" ht="13.9" customHeight="1">
      <c r="A2981" s="76">
        <v>10418547</v>
      </c>
      <c r="B2981" s="77" t="s">
        <v>3912</v>
      </c>
      <c r="C2981" s="78"/>
      <c r="D2981" s="79"/>
      <c r="E2981" s="78"/>
      <c r="F2981" s="78"/>
      <c r="G2981" s="79"/>
      <c r="H2981" s="79"/>
      <c r="I2981" s="80"/>
      <c r="J2981" s="79"/>
      <c r="K2981" s="77"/>
      <c r="L2981" s="81" t="s">
        <v>315</v>
      </c>
      <c r="M2981" s="77"/>
      <c r="N2981" s="77"/>
      <c r="O2981" s="77"/>
      <c r="P2981" s="77"/>
      <c r="Q2981" s="78"/>
      <c r="R2981" s="78"/>
      <c r="S2981" s="82"/>
      <c r="T2981" s="78"/>
      <c r="U2981" s="83"/>
    </row>
    <row r="2982" spans="1:21" ht="13.9" customHeight="1">
      <c r="A2982" s="76">
        <v>10418555</v>
      </c>
      <c r="B2982" s="77" t="s">
        <v>3913</v>
      </c>
      <c r="C2982" s="78"/>
      <c r="D2982" s="79"/>
      <c r="E2982" s="78"/>
      <c r="F2982" s="78"/>
      <c r="G2982" s="79"/>
      <c r="H2982" s="79"/>
      <c r="I2982" s="80"/>
      <c r="J2982" s="79"/>
      <c r="K2982" s="77"/>
      <c r="L2982" s="84" t="s">
        <v>315</v>
      </c>
      <c r="M2982" s="77"/>
      <c r="N2982" s="77"/>
      <c r="O2982" s="77"/>
      <c r="P2982" s="77"/>
      <c r="Q2982" s="78"/>
      <c r="R2982" s="78"/>
      <c r="S2982" s="82"/>
      <c r="T2982" s="78"/>
      <c r="U2982" s="83"/>
    </row>
    <row r="2983" spans="1:21" ht="13.9" customHeight="1">
      <c r="A2983" s="76">
        <v>10418563</v>
      </c>
      <c r="B2983" s="77" t="s">
        <v>3914</v>
      </c>
      <c r="C2983" s="78"/>
      <c r="D2983" s="79"/>
      <c r="E2983" s="78"/>
      <c r="F2983" s="78"/>
      <c r="G2983" s="79"/>
      <c r="H2983" s="79"/>
      <c r="I2983" s="80"/>
      <c r="J2983" s="79"/>
      <c r="K2983" s="77"/>
      <c r="L2983" s="84" t="s">
        <v>315</v>
      </c>
      <c r="M2983" s="77"/>
      <c r="N2983" s="77"/>
      <c r="O2983" s="77"/>
      <c r="P2983" s="77"/>
      <c r="Q2983" s="78"/>
      <c r="R2983" s="78"/>
      <c r="S2983" s="82"/>
      <c r="T2983" s="78"/>
      <c r="U2983" s="83"/>
    </row>
    <row r="2984" spans="1:21" ht="13.9" customHeight="1">
      <c r="A2984" s="76">
        <v>10418598</v>
      </c>
      <c r="B2984" s="77" t="s">
        <v>3915</v>
      </c>
      <c r="C2984" s="78"/>
      <c r="D2984" s="79"/>
      <c r="E2984" s="78"/>
      <c r="F2984" s="78"/>
      <c r="G2984" s="79"/>
      <c r="H2984" s="79"/>
      <c r="I2984" s="80"/>
      <c r="J2984" s="79"/>
      <c r="K2984" s="77"/>
      <c r="L2984" s="84" t="s">
        <v>348</v>
      </c>
      <c r="M2984" s="77"/>
      <c r="N2984" s="77"/>
      <c r="O2984" s="77"/>
      <c r="P2984" s="77"/>
      <c r="Q2984" s="78"/>
      <c r="R2984" s="78"/>
      <c r="S2984" s="82"/>
      <c r="T2984" s="78"/>
      <c r="U2984" s="83"/>
    </row>
    <row r="2985" spans="1:21" ht="13.9" customHeight="1">
      <c r="A2985" s="76">
        <v>10418601</v>
      </c>
      <c r="B2985" s="77" t="s">
        <v>3916</v>
      </c>
      <c r="C2985" s="78"/>
      <c r="D2985" s="79"/>
      <c r="E2985" s="78"/>
      <c r="F2985" s="78"/>
      <c r="G2985" s="79"/>
      <c r="H2985" s="79"/>
      <c r="I2985" s="80"/>
      <c r="J2985" s="79"/>
      <c r="K2985" s="77"/>
      <c r="L2985" s="84" t="s">
        <v>119</v>
      </c>
      <c r="M2985" s="77"/>
      <c r="N2985" s="77"/>
      <c r="O2985" s="77"/>
      <c r="P2985" s="77"/>
      <c r="Q2985" s="78"/>
      <c r="R2985" s="78"/>
      <c r="S2985" s="82"/>
      <c r="T2985" s="78"/>
      <c r="U2985" s="83"/>
    </row>
    <row r="2986" spans="1:21" ht="13.9" customHeight="1">
      <c r="A2986" s="76">
        <v>10418628</v>
      </c>
      <c r="B2986" s="77" t="s">
        <v>3917</v>
      </c>
      <c r="C2986" s="78"/>
      <c r="D2986" s="79"/>
      <c r="E2986" s="78"/>
      <c r="F2986" s="78"/>
      <c r="G2986" s="79"/>
      <c r="H2986" s="79"/>
      <c r="I2986" s="80"/>
      <c r="J2986" s="79"/>
      <c r="K2986" s="77"/>
      <c r="L2986" s="81" t="s">
        <v>348</v>
      </c>
      <c r="M2986" s="77"/>
      <c r="N2986" s="77"/>
      <c r="O2986" s="77"/>
      <c r="P2986" s="77"/>
      <c r="Q2986" s="78"/>
      <c r="R2986" s="78"/>
      <c r="S2986" s="82"/>
      <c r="T2986" s="78"/>
      <c r="U2986" s="83"/>
    </row>
    <row r="2987" spans="1:21" ht="13.9" customHeight="1">
      <c r="A2987" s="76">
        <v>10418636</v>
      </c>
      <c r="B2987" s="77" t="s">
        <v>3918</v>
      </c>
      <c r="C2987" s="78"/>
      <c r="D2987" s="79"/>
      <c r="E2987" s="78"/>
      <c r="F2987" s="78"/>
      <c r="G2987" s="79"/>
      <c r="H2987" s="79"/>
      <c r="I2987" s="80"/>
      <c r="J2987" s="79"/>
      <c r="K2987" s="77"/>
      <c r="L2987" s="81" t="s">
        <v>122</v>
      </c>
      <c r="M2987" s="77"/>
      <c r="N2987" s="77"/>
      <c r="O2987" s="77"/>
      <c r="P2987" s="77"/>
      <c r="Q2987" s="78"/>
      <c r="R2987" s="78"/>
      <c r="S2987" s="82"/>
      <c r="T2987" s="78"/>
      <c r="U2987" s="83"/>
    </row>
    <row r="2988" spans="1:21" ht="13.9" customHeight="1">
      <c r="A2988" s="76">
        <v>10418652</v>
      </c>
      <c r="B2988" s="77" t="s">
        <v>3919</v>
      </c>
      <c r="C2988" s="78"/>
      <c r="D2988" s="79"/>
      <c r="E2988" s="78"/>
      <c r="F2988" s="78"/>
      <c r="G2988" s="79"/>
      <c r="H2988" s="79"/>
      <c r="I2988" s="80"/>
      <c r="J2988" s="79"/>
      <c r="K2988" s="77"/>
      <c r="L2988" s="84" t="s">
        <v>309</v>
      </c>
      <c r="M2988" s="77"/>
      <c r="N2988" s="77"/>
      <c r="O2988" s="77"/>
      <c r="P2988" s="77"/>
      <c r="Q2988" s="78"/>
      <c r="R2988" s="78"/>
      <c r="S2988" s="82"/>
      <c r="T2988" s="78"/>
      <c r="U2988" s="83"/>
    </row>
    <row r="2989" spans="1:21" ht="13.9" customHeight="1">
      <c r="A2989" s="76">
        <v>10418687</v>
      </c>
      <c r="B2989" s="77" t="s">
        <v>3920</v>
      </c>
      <c r="C2989" s="78"/>
      <c r="D2989" s="79"/>
      <c r="E2989" s="78"/>
      <c r="F2989" s="78"/>
      <c r="G2989" s="79"/>
      <c r="H2989" s="79"/>
      <c r="I2989" s="80"/>
      <c r="J2989" s="79"/>
      <c r="K2989" s="77"/>
      <c r="L2989" s="81" t="s">
        <v>344</v>
      </c>
      <c r="M2989" s="77"/>
      <c r="N2989" s="77"/>
      <c r="O2989" s="77"/>
      <c r="P2989" s="77"/>
      <c r="Q2989" s="78"/>
      <c r="R2989" s="78"/>
      <c r="S2989" s="82"/>
      <c r="T2989" s="78"/>
      <c r="U2989" s="83"/>
    </row>
    <row r="2990" spans="1:21" ht="13.9" customHeight="1">
      <c r="A2990" s="76">
        <v>10418695</v>
      </c>
      <c r="B2990" s="77" t="s">
        <v>3921</v>
      </c>
      <c r="C2990" s="78"/>
      <c r="D2990" s="79"/>
      <c r="E2990" s="78"/>
      <c r="F2990" s="78"/>
      <c r="G2990" s="79"/>
      <c r="H2990" s="79"/>
      <c r="I2990" s="80"/>
      <c r="J2990" s="79"/>
      <c r="K2990" s="77"/>
      <c r="L2990" s="81" t="s">
        <v>360</v>
      </c>
      <c r="M2990" s="77"/>
      <c r="N2990" s="77"/>
      <c r="O2990" s="77"/>
      <c r="P2990" s="77"/>
      <c r="Q2990" s="78"/>
      <c r="R2990" s="78"/>
      <c r="S2990" s="82"/>
      <c r="T2990" s="78"/>
      <c r="U2990" s="83"/>
    </row>
    <row r="2991" spans="1:21" ht="13.9" customHeight="1">
      <c r="A2991" s="76">
        <v>10418709</v>
      </c>
      <c r="B2991" s="77" t="s">
        <v>3922</v>
      </c>
      <c r="C2991" s="78"/>
      <c r="D2991" s="79"/>
      <c r="E2991" s="78"/>
      <c r="F2991" s="78"/>
      <c r="G2991" s="79"/>
      <c r="H2991" s="79"/>
      <c r="I2991" s="80"/>
      <c r="J2991" s="79"/>
      <c r="K2991" s="77"/>
      <c r="L2991" s="81" t="s">
        <v>315</v>
      </c>
      <c r="M2991" s="77"/>
      <c r="N2991" s="77"/>
      <c r="O2991" s="77"/>
      <c r="P2991" s="77"/>
      <c r="Q2991" s="78"/>
      <c r="R2991" s="78"/>
      <c r="S2991" s="82"/>
      <c r="T2991" s="78"/>
      <c r="U2991" s="83"/>
    </row>
    <row r="2992" spans="1:21" ht="13.9" customHeight="1">
      <c r="A2992" s="76">
        <v>10418792</v>
      </c>
      <c r="B2992" s="85" t="s">
        <v>3923</v>
      </c>
      <c r="C2992" s="78"/>
      <c r="D2992" s="79"/>
      <c r="E2992" s="78"/>
      <c r="F2992" s="78"/>
      <c r="G2992" s="86"/>
      <c r="H2992" s="79"/>
      <c r="I2992" s="79"/>
      <c r="J2992" s="78"/>
      <c r="K2992" s="77"/>
      <c r="L2992" s="84" t="s">
        <v>309</v>
      </c>
      <c r="M2992" s="77"/>
      <c r="N2992" s="77"/>
      <c r="O2992" s="87"/>
      <c r="P2992" s="78"/>
      <c r="Q2992" s="78"/>
      <c r="R2992" s="78"/>
      <c r="S2992" s="82"/>
      <c r="T2992" s="78"/>
      <c r="U2992" s="83"/>
    </row>
    <row r="2993" spans="1:21" ht="13.9" customHeight="1">
      <c r="A2993" s="76">
        <v>10418806</v>
      </c>
      <c r="B2993" s="77" t="s">
        <v>3924</v>
      </c>
      <c r="C2993" s="78"/>
      <c r="D2993" s="79"/>
      <c r="E2993" s="78"/>
      <c r="F2993" s="78"/>
      <c r="G2993" s="79"/>
      <c r="H2993" s="79"/>
      <c r="I2993" s="80"/>
      <c r="J2993" s="79"/>
      <c r="K2993" s="77"/>
      <c r="L2993" s="84" t="s">
        <v>341</v>
      </c>
      <c r="M2993" s="77"/>
      <c r="N2993" s="77"/>
      <c r="O2993" s="77"/>
      <c r="P2993" s="77"/>
      <c r="Q2993" s="78"/>
      <c r="R2993" s="78"/>
      <c r="S2993" s="82"/>
      <c r="T2993" s="78"/>
      <c r="U2993" s="83"/>
    </row>
    <row r="2994" spans="1:21" ht="13.9" customHeight="1">
      <c r="A2994" s="76">
        <v>10418849</v>
      </c>
      <c r="B2994" s="77" t="s">
        <v>3925</v>
      </c>
      <c r="C2994" s="78"/>
      <c r="D2994" s="79"/>
      <c r="E2994" s="78"/>
      <c r="F2994" s="78"/>
      <c r="G2994" s="79"/>
      <c r="H2994" s="79"/>
      <c r="I2994" s="80"/>
      <c r="J2994" s="79"/>
      <c r="K2994" s="77"/>
      <c r="L2994" s="84" t="s">
        <v>272</v>
      </c>
      <c r="M2994" s="77"/>
      <c r="N2994" s="77"/>
      <c r="O2994" s="77"/>
      <c r="P2994" s="77"/>
      <c r="Q2994" s="78"/>
      <c r="R2994" s="78"/>
      <c r="S2994" s="82"/>
      <c r="T2994" s="78"/>
      <c r="U2994" s="83"/>
    </row>
    <row r="2995" spans="1:21" ht="13.9" customHeight="1">
      <c r="A2995" s="76">
        <v>10418857</v>
      </c>
      <c r="B2995" s="77" t="s">
        <v>3926</v>
      </c>
      <c r="C2995" s="78"/>
      <c r="D2995" s="79"/>
      <c r="E2995" s="78"/>
      <c r="F2995" s="78"/>
      <c r="G2995" s="79"/>
      <c r="H2995" s="79"/>
      <c r="I2995" s="80"/>
      <c r="J2995" s="79"/>
      <c r="K2995" s="77"/>
      <c r="L2995" s="84" t="s">
        <v>378</v>
      </c>
      <c r="M2995" s="77"/>
      <c r="N2995" s="77"/>
      <c r="O2995" s="77"/>
      <c r="P2995" s="77"/>
      <c r="Q2995" s="78"/>
      <c r="R2995" s="78"/>
      <c r="S2995" s="82"/>
      <c r="T2995" s="78"/>
      <c r="U2995" s="83"/>
    </row>
    <row r="2996" spans="1:21" ht="13.9" customHeight="1">
      <c r="A2996" s="76">
        <v>10418865</v>
      </c>
      <c r="B2996" s="77" t="s">
        <v>3927</v>
      </c>
      <c r="C2996" s="78"/>
      <c r="D2996" s="79"/>
      <c r="E2996" s="78"/>
      <c r="F2996" s="78"/>
      <c r="G2996" s="79"/>
      <c r="H2996" s="79"/>
      <c r="I2996" s="80"/>
      <c r="J2996" s="79"/>
      <c r="K2996" s="77"/>
      <c r="L2996" s="84" t="s">
        <v>384</v>
      </c>
      <c r="M2996" s="77"/>
      <c r="N2996" s="77"/>
      <c r="O2996" s="77"/>
      <c r="P2996" s="77"/>
      <c r="Q2996" s="78"/>
      <c r="R2996" s="78"/>
      <c r="S2996" s="82"/>
      <c r="T2996" s="78"/>
      <c r="U2996" s="83"/>
    </row>
    <row r="2997" spans="1:21" ht="13.9" customHeight="1">
      <c r="A2997" s="76">
        <v>10418873</v>
      </c>
      <c r="B2997" s="77" t="s">
        <v>3928</v>
      </c>
      <c r="C2997" s="78"/>
      <c r="D2997" s="79"/>
      <c r="E2997" s="78"/>
      <c r="F2997" s="78"/>
      <c r="G2997" s="79"/>
      <c r="H2997" s="79"/>
      <c r="I2997" s="80"/>
      <c r="J2997" s="79"/>
      <c r="K2997" s="77"/>
      <c r="L2997" s="81" t="s">
        <v>348</v>
      </c>
      <c r="M2997" s="77"/>
      <c r="N2997" s="77"/>
      <c r="O2997" s="77"/>
      <c r="P2997" s="77"/>
      <c r="Q2997" s="78"/>
      <c r="R2997" s="78"/>
      <c r="S2997" s="82"/>
      <c r="T2997" s="78"/>
      <c r="U2997" s="83"/>
    </row>
    <row r="2998" spans="1:21" ht="13.9" customHeight="1">
      <c r="A2998" s="76">
        <v>10418881</v>
      </c>
      <c r="B2998" s="77" t="s">
        <v>3929</v>
      </c>
      <c r="C2998" s="78"/>
      <c r="D2998" s="79"/>
      <c r="E2998" s="78"/>
      <c r="F2998" s="78"/>
      <c r="G2998" s="79"/>
      <c r="H2998" s="79"/>
      <c r="I2998" s="80"/>
      <c r="J2998" s="79"/>
      <c r="K2998" s="77"/>
      <c r="L2998" s="81" t="s">
        <v>309</v>
      </c>
      <c r="M2998" s="77"/>
      <c r="N2998" s="77"/>
      <c r="O2998" s="77"/>
      <c r="P2998" s="77"/>
      <c r="Q2998" s="78"/>
      <c r="R2998" s="78"/>
      <c r="S2998" s="82"/>
      <c r="T2998" s="78"/>
      <c r="U2998" s="83"/>
    </row>
    <row r="2999" spans="1:21" ht="13.9" customHeight="1">
      <c r="A2999" s="76">
        <v>10418911</v>
      </c>
      <c r="B2999" s="77" t="s">
        <v>3930</v>
      </c>
      <c r="C2999" s="78"/>
      <c r="D2999" s="79"/>
      <c r="E2999" s="78"/>
      <c r="F2999" s="78"/>
      <c r="G2999" s="79"/>
      <c r="H2999" s="79"/>
      <c r="I2999" s="80"/>
      <c r="J2999" s="79"/>
      <c r="K2999" s="77"/>
      <c r="L2999" s="84" t="s">
        <v>382</v>
      </c>
      <c r="M2999" s="77"/>
      <c r="N2999" s="77"/>
      <c r="O2999" s="77"/>
      <c r="P2999" s="77"/>
      <c r="Q2999" s="78"/>
      <c r="R2999" s="78"/>
      <c r="S2999" s="82"/>
      <c r="T2999" s="78"/>
      <c r="U2999" s="83"/>
    </row>
    <row r="3000" spans="1:21" ht="13.9" customHeight="1">
      <c r="A3000" s="76">
        <v>10418938</v>
      </c>
      <c r="B3000" s="77" t="s">
        <v>3931</v>
      </c>
      <c r="C3000" s="78"/>
      <c r="D3000" s="79"/>
      <c r="E3000" s="78"/>
      <c r="F3000" s="78"/>
      <c r="G3000" s="79"/>
      <c r="H3000" s="79"/>
      <c r="I3000" s="80"/>
      <c r="J3000" s="79"/>
      <c r="K3000" s="77"/>
      <c r="L3000" s="81" t="s">
        <v>270</v>
      </c>
      <c r="M3000" s="77"/>
      <c r="N3000" s="77"/>
      <c r="O3000" s="77"/>
      <c r="P3000" s="77"/>
      <c r="Q3000" s="78"/>
      <c r="R3000" s="78"/>
      <c r="S3000" s="82"/>
      <c r="T3000" s="78"/>
      <c r="U3000" s="83"/>
    </row>
    <row r="3001" spans="1:21" ht="13.9" customHeight="1">
      <c r="A3001" s="76">
        <v>10418954</v>
      </c>
      <c r="B3001" s="77" t="s">
        <v>3932</v>
      </c>
      <c r="C3001" s="78"/>
      <c r="D3001" s="79"/>
      <c r="E3001" s="78"/>
      <c r="F3001" s="78"/>
      <c r="G3001" s="79"/>
      <c r="H3001" s="79"/>
      <c r="I3001" s="80"/>
      <c r="J3001" s="79"/>
      <c r="K3001" s="77"/>
      <c r="L3001" s="84" t="s">
        <v>315</v>
      </c>
      <c r="M3001" s="77"/>
      <c r="N3001" s="77"/>
      <c r="O3001" s="77"/>
      <c r="P3001" s="77"/>
      <c r="Q3001" s="78"/>
      <c r="R3001" s="78"/>
      <c r="S3001" s="82"/>
      <c r="T3001" s="78"/>
      <c r="U3001" s="83"/>
    </row>
    <row r="3002" spans="1:21" ht="13.9" customHeight="1">
      <c r="A3002" s="76">
        <v>10418989</v>
      </c>
      <c r="B3002" s="77" t="s">
        <v>3933</v>
      </c>
      <c r="C3002" s="78"/>
      <c r="D3002" s="79"/>
      <c r="E3002" s="78"/>
      <c r="F3002" s="78"/>
      <c r="G3002" s="79"/>
      <c r="H3002" s="79"/>
      <c r="I3002" s="80"/>
      <c r="J3002" s="79"/>
      <c r="K3002" s="77"/>
      <c r="L3002" s="81" t="s">
        <v>319</v>
      </c>
      <c r="M3002" s="77"/>
      <c r="N3002" s="77"/>
      <c r="O3002" s="77"/>
      <c r="P3002" s="77"/>
      <c r="Q3002" s="78"/>
      <c r="R3002" s="78"/>
      <c r="S3002" s="82"/>
      <c r="T3002" s="78"/>
      <c r="U3002" s="83"/>
    </row>
    <row r="3003" spans="1:21" ht="13.9" customHeight="1">
      <c r="A3003" s="76">
        <v>10419012</v>
      </c>
      <c r="B3003" s="77" t="s">
        <v>3934</v>
      </c>
      <c r="C3003" s="78"/>
      <c r="D3003" s="79"/>
      <c r="E3003" s="78"/>
      <c r="F3003" s="78"/>
      <c r="G3003" s="79"/>
      <c r="H3003" s="79"/>
      <c r="I3003" s="80"/>
      <c r="J3003" s="79"/>
      <c r="K3003" s="77"/>
      <c r="L3003" s="84" t="s">
        <v>9265</v>
      </c>
      <c r="M3003" s="77"/>
      <c r="N3003" s="77"/>
      <c r="O3003" s="77"/>
      <c r="P3003" s="77"/>
      <c r="Q3003" s="78"/>
      <c r="R3003" s="78"/>
      <c r="S3003" s="82"/>
      <c r="T3003" s="78"/>
      <c r="U3003" s="83"/>
    </row>
    <row r="3004" spans="1:21" ht="13.9" customHeight="1">
      <c r="A3004" s="76">
        <v>10419039</v>
      </c>
      <c r="B3004" s="77" t="s">
        <v>3935</v>
      </c>
      <c r="C3004" s="78"/>
      <c r="D3004" s="79"/>
      <c r="E3004" s="78"/>
      <c r="F3004" s="78"/>
      <c r="G3004" s="79"/>
      <c r="H3004" s="79"/>
      <c r="I3004" s="80"/>
      <c r="J3004" s="79"/>
      <c r="K3004" s="77"/>
      <c r="L3004" s="81" t="s">
        <v>195</v>
      </c>
      <c r="M3004" s="77"/>
      <c r="N3004" s="77"/>
      <c r="O3004" s="77"/>
      <c r="P3004" s="77"/>
      <c r="Q3004" s="78"/>
      <c r="R3004" s="78"/>
      <c r="S3004" s="82"/>
      <c r="T3004" s="78"/>
      <c r="U3004" s="83"/>
    </row>
    <row r="3005" spans="1:21" ht="13.9" customHeight="1">
      <c r="A3005" s="76">
        <v>10419047</v>
      </c>
      <c r="B3005" s="77" t="s">
        <v>3936</v>
      </c>
      <c r="C3005" s="78"/>
      <c r="D3005" s="79"/>
      <c r="E3005" s="78"/>
      <c r="F3005" s="78"/>
      <c r="G3005" s="79"/>
      <c r="H3005" s="79"/>
      <c r="I3005" s="80"/>
      <c r="J3005" s="79"/>
      <c r="K3005" s="77"/>
      <c r="L3005" s="84" t="s">
        <v>283</v>
      </c>
      <c r="M3005" s="77"/>
      <c r="N3005" s="77"/>
      <c r="O3005" s="77"/>
      <c r="P3005" s="77"/>
      <c r="Q3005" s="78"/>
      <c r="R3005" s="78"/>
      <c r="S3005" s="82"/>
      <c r="T3005" s="78"/>
      <c r="U3005" s="83"/>
    </row>
    <row r="3006" spans="1:21" ht="13.9" customHeight="1">
      <c r="A3006" s="76">
        <v>10419055</v>
      </c>
      <c r="B3006" s="77" t="s">
        <v>3937</v>
      </c>
      <c r="C3006" s="78"/>
      <c r="D3006" s="79"/>
      <c r="E3006" s="78"/>
      <c r="F3006" s="78"/>
      <c r="G3006" s="79"/>
      <c r="H3006" s="79"/>
      <c r="I3006" s="80"/>
      <c r="J3006" s="79"/>
      <c r="K3006" s="77"/>
      <c r="L3006" s="84" t="s">
        <v>266</v>
      </c>
      <c r="M3006" s="77"/>
      <c r="N3006" s="77"/>
      <c r="O3006" s="77"/>
      <c r="P3006" s="77"/>
      <c r="Q3006" s="78"/>
      <c r="R3006" s="78"/>
      <c r="S3006" s="82"/>
      <c r="T3006" s="78"/>
      <c r="U3006" s="83"/>
    </row>
    <row r="3007" spans="1:21" ht="13.9" customHeight="1">
      <c r="A3007" s="76">
        <v>10419071</v>
      </c>
      <c r="B3007" s="77" t="s">
        <v>3938</v>
      </c>
      <c r="C3007" s="78"/>
      <c r="D3007" s="79"/>
      <c r="E3007" s="78"/>
      <c r="F3007" s="78"/>
      <c r="G3007" s="79"/>
      <c r="H3007" s="79"/>
      <c r="I3007" s="80"/>
      <c r="J3007" s="79"/>
      <c r="K3007" s="77"/>
      <c r="L3007" s="84" t="s">
        <v>9328</v>
      </c>
      <c r="M3007" s="77"/>
      <c r="N3007" s="77"/>
      <c r="O3007" s="77"/>
      <c r="P3007" s="77"/>
      <c r="Q3007" s="78"/>
      <c r="R3007" s="78"/>
      <c r="S3007" s="82"/>
      <c r="T3007" s="78"/>
      <c r="U3007" s="83"/>
    </row>
    <row r="3008" spans="1:21" ht="13.9" customHeight="1">
      <c r="A3008" s="89">
        <v>10451811</v>
      </c>
      <c r="B3008" s="77" t="s">
        <v>3939</v>
      </c>
      <c r="C3008" s="90"/>
      <c r="D3008" s="79"/>
      <c r="E3008" s="78"/>
      <c r="F3008" s="78"/>
      <c r="G3008" s="79"/>
      <c r="H3008" s="79"/>
      <c r="I3008" s="80"/>
      <c r="J3008" s="79"/>
      <c r="K3008" s="77"/>
      <c r="L3008" s="84" t="s">
        <v>285</v>
      </c>
      <c r="M3008" s="77"/>
      <c r="N3008" s="77"/>
      <c r="O3008" s="77"/>
      <c r="P3008" s="77"/>
      <c r="Q3008" s="78"/>
      <c r="R3008" s="78"/>
      <c r="S3008" s="82"/>
      <c r="T3008" s="78"/>
      <c r="U3008" s="83"/>
    </row>
    <row r="3009" spans="1:21" ht="13.9" customHeight="1">
      <c r="A3009" s="76">
        <v>10463143</v>
      </c>
      <c r="B3009" s="77" t="s">
        <v>3940</v>
      </c>
      <c r="C3009" s="78"/>
      <c r="D3009" s="79"/>
      <c r="E3009" s="78"/>
      <c r="F3009" s="78"/>
      <c r="G3009" s="79"/>
      <c r="H3009" s="79"/>
      <c r="I3009" s="80"/>
      <c r="J3009" s="79"/>
      <c r="K3009" s="77"/>
      <c r="L3009" s="84" t="s">
        <v>285</v>
      </c>
      <c r="M3009" s="77"/>
      <c r="N3009" s="77"/>
      <c r="O3009" s="77"/>
      <c r="P3009" s="77"/>
      <c r="Q3009" s="78"/>
      <c r="R3009" s="78"/>
      <c r="S3009" s="82"/>
      <c r="T3009" s="78"/>
      <c r="U3009" s="83"/>
    </row>
    <row r="3010" spans="1:21" ht="13.9" customHeight="1">
      <c r="A3010" s="76">
        <v>10486658</v>
      </c>
      <c r="B3010" s="85" t="s">
        <v>3941</v>
      </c>
      <c r="C3010" s="78"/>
      <c r="D3010" s="79"/>
      <c r="E3010" s="78"/>
      <c r="F3010" s="78"/>
      <c r="G3010" s="86"/>
      <c r="H3010" s="79"/>
      <c r="I3010" s="79"/>
      <c r="J3010" s="78"/>
      <c r="K3010" s="77"/>
      <c r="L3010" s="84" t="s">
        <v>285</v>
      </c>
      <c r="M3010" s="77"/>
      <c r="N3010" s="77"/>
      <c r="O3010" s="87"/>
      <c r="P3010" s="78"/>
      <c r="Q3010" s="78"/>
      <c r="R3010" s="78"/>
      <c r="S3010" s="82"/>
      <c r="T3010" s="78"/>
      <c r="U3010" s="83"/>
    </row>
    <row r="3011" spans="1:21" ht="13.9" customHeight="1">
      <c r="A3011" s="76">
        <v>10518894</v>
      </c>
      <c r="B3011" s="77" t="s">
        <v>3942</v>
      </c>
      <c r="C3011" s="78"/>
      <c r="D3011" s="79"/>
      <c r="E3011" s="78"/>
      <c r="F3011" s="78"/>
      <c r="G3011" s="79"/>
      <c r="H3011" s="79"/>
      <c r="I3011" s="80"/>
      <c r="J3011" s="79"/>
      <c r="K3011" s="77"/>
      <c r="L3011" s="84" t="s">
        <v>9347</v>
      </c>
      <c r="M3011" s="77"/>
      <c r="N3011" s="77"/>
      <c r="O3011" s="77"/>
      <c r="P3011" s="77"/>
      <c r="Q3011" s="78"/>
      <c r="R3011" s="78"/>
      <c r="S3011" s="82"/>
      <c r="T3011" s="78"/>
      <c r="U3011" s="83"/>
    </row>
    <row r="3012" spans="1:21" ht="13.9" customHeight="1">
      <c r="A3012" s="76">
        <v>10518975</v>
      </c>
      <c r="B3012" s="77" t="s">
        <v>3943</v>
      </c>
      <c r="C3012" s="78"/>
      <c r="D3012" s="79"/>
      <c r="E3012" s="78"/>
      <c r="F3012" s="78"/>
      <c r="G3012" s="79"/>
      <c r="H3012" s="79"/>
      <c r="I3012" s="80"/>
      <c r="J3012" s="79"/>
      <c r="K3012" s="77"/>
      <c r="L3012" s="84" t="s">
        <v>9347</v>
      </c>
      <c r="M3012" s="77"/>
      <c r="N3012" s="77"/>
      <c r="O3012" s="77"/>
      <c r="P3012" s="77"/>
      <c r="Q3012" s="78"/>
      <c r="R3012" s="78"/>
      <c r="S3012" s="82"/>
      <c r="T3012" s="78"/>
      <c r="U3012" s="83"/>
    </row>
    <row r="3013" spans="1:21" ht="13.9" customHeight="1">
      <c r="A3013" s="76">
        <v>10519807</v>
      </c>
      <c r="B3013" s="77" t="s">
        <v>3944</v>
      </c>
      <c r="C3013" s="78"/>
      <c r="D3013" s="79"/>
      <c r="E3013" s="78"/>
      <c r="F3013" s="78"/>
      <c r="G3013" s="79"/>
      <c r="H3013" s="79"/>
      <c r="I3013" s="80"/>
      <c r="J3013" s="79"/>
      <c r="K3013" s="77"/>
      <c r="L3013" s="84" t="s">
        <v>9424</v>
      </c>
      <c r="M3013" s="77"/>
      <c r="N3013" s="77"/>
      <c r="O3013" s="77"/>
      <c r="P3013" s="77"/>
      <c r="Q3013" s="78"/>
      <c r="R3013" s="78"/>
      <c r="S3013" s="82"/>
      <c r="T3013" s="78"/>
      <c r="U3013" s="83"/>
    </row>
    <row r="3014" spans="1:21" ht="13.9" customHeight="1">
      <c r="A3014" s="76">
        <v>10530657</v>
      </c>
      <c r="B3014" s="77" t="s">
        <v>3945</v>
      </c>
      <c r="C3014" s="78"/>
      <c r="D3014" s="79"/>
      <c r="E3014" s="78"/>
      <c r="F3014" s="78"/>
      <c r="G3014" s="79"/>
      <c r="H3014" s="79"/>
      <c r="I3014" s="80"/>
      <c r="J3014" s="79"/>
      <c r="K3014" s="77"/>
      <c r="L3014" s="81" t="s">
        <v>285</v>
      </c>
      <c r="M3014" s="77"/>
      <c r="N3014" s="77"/>
      <c r="O3014" s="77"/>
      <c r="P3014" s="77"/>
      <c r="Q3014" s="78"/>
      <c r="R3014" s="78"/>
      <c r="S3014" s="82"/>
      <c r="T3014" s="78"/>
      <c r="U3014" s="83"/>
    </row>
    <row r="3015" spans="1:21" ht="13.9" customHeight="1">
      <c r="A3015" s="76">
        <v>10544348</v>
      </c>
      <c r="B3015" s="77" t="s">
        <v>3946</v>
      </c>
      <c r="C3015" s="78"/>
      <c r="D3015" s="79"/>
      <c r="E3015" s="78"/>
      <c r="F3015" s="78"/>
      <c r="G3015" s="79"/>
      <c r="H3015" s="79"/>
      <c r="I3015" s="80"/>
      <c r="J3015" s="79"/>
      <c r="K3015" s="77"/>
      <c r="L3015" s="84" t="s">
        <v>315</v>
      </c>
      <c r="M3015" s="77"/>
      <c r="N3015" s="77"/>
      <c r="O3015" s="77"/>
      <c r="P3015" s="77"/>
      <c r="Q3015" s="78"/>
      <c r="R3015" s="78"/>
      <c r="S3015" s="82"/>
      <c r="T3015" s="78"/>
      <c r="U3015" s="83"/>
    </row>
    <row r="3016" spans="1:21" ht="13.9" customHeight="1">
      <c r="A3016" s="76">
        <v>10545107</v>
      </c>
      <c r="B3016" s="77" t="s">
        <v>3947</v>
      </c>
      <c r="C3016" s="78"/>
      <c r="D3016" s="79"/>
      <c r="E3016" s="78"/>
      <c r="F3016" s="78"/>
      <c r="G3016" s="79"/>
      <c r="H3016" s="79"/>
      <c r="I3016" s="80"/>
      <c r="J3016" s="79"/>
      <c r="K3016" s="77"/>
      <c r="L3016" s="84" t="s">
        <v>285</v>
      </c>
      <c r="M3016" s="77"/>
      <c r="N3016" s="77"/>
      <c r="O3016" s="77"/>
      <c r="P3016" s="77"/>
      <c r="Q3016" s="78"/>
      <c r="R3016" s="78"/>
      <c r="S3016" s="82"/>
      <c r="T3016" s="78"/>
      <c r="U3016" s="83"/>
    </row>
    <row r="3017" spans="1:21" ht="13.9" customHeight="1">
      <c r="A3017" s="76">
        <v>10545506</v>
      </c>
      <c r="B3017" s="77" t="s">
        <v>3948</v>
      </c>
      <c r="C3017" s="78"/>
      <c r="D3017" s="79"/>
      <c r="E3017" s="78"/>
      <c r="F3017" s="78"/>
      <c r="G3017" s="79"/>
      <c r="H3017" s="79"/>
      <c r="I3017" s="80"/>
      <c r="J3017" s="79"/>
      <c r="K3017" s="77"/>
      <c r="L3017" s="81" t="s">
        <v>287</v>
      </c>
      <c r="M3017" s="77"/>
      <c r="N3017" s="77"/>
      <c r="O3017" s="77"/>
      <c r="P3017" s="77"/>
      <c r="Q3017" s="78"/>
      <c r="R3017" s="78"/>
      <c r="S3017" s="82"/>
      <c r="T3017" s="78"/>
      <c r="U3017" s="83"/>
    </row>
    <row r="3018" spans="1:21" ht="13.9" customHeight="1">
      <c r="A3018" s="76">
        <v>10545662</v>
      </c>
      <c r="B3018" s="77" t="s">
        <v>3949</v>
      </c>
      <c r="C3018" s="78"/>
      <c r="D3018" s="79"/>
      <c r="E3018" s="78"/>
      <c r="F3018" s="78"/>
      <c r="G3018" s="79"/>
      <c r="H3018" s="79"/>
      <c r="I3018" s="80"/>
      <c r="J3018" s="79"/>
      <c r="K3018" s="77"/>
      <c r="L3018" s="84" t="s">
        <v>9347</v>
      </c>
      <c r="M3018" s="77"/>
      <c r="N3018" s="77"/>
      <c r="O3018" s="77"/>
      <c r="P3018" s="77"/>
      <c r="Q3018" s="78"/>
      <c r="R3018" s="78"/>
      <c r="S3018" s="82"/>
      <c r="T3018" s="78"/>
      <c r="U3018" s="83"/>
    </row>
    <row r="3019" spans="1:21" ht="13.9" customHeight="1">
      <c r="A3019" s="76">
        <v>10546197</v>
      </c>
      <c r="B3019" s="77" t="s">
        <v>3950</v>
      </c>
      <c r="C3019" s="78"/>
      <c r="D3019" s="79"/>
      <c r="E3019" s="78"/>
      <c r="F3019" s="78"/>
      <c r="G3019" s="79"/>
      <c r="H3019" s="79"/>
      <c r="I3019" s="80"/>
      <c r="J3019" s="79"/>
      <c r="K3019" s="77"/>
      <c r="L3019" s="84" t="s">
        <v>9347</v>
      </c>
      <c r="M3019" s="77"/>
      <c r="N3019" s="77"/>
      <c r="O3019" s="77"/>
      <c r="P3019" s="77"/>
      <c r="Q3019" s="78"/>
      <c r="R3019" s="78"/>
      <c r="S3019" s="82"/>
      <c r="T3019" s="78"/>
      <c r="U3019" s="83"/>
    </row>
    <row r="3020" spans="1:21" ht="13.9" customHeight="1">
      <c r="A3020" s="76">
        <v>10546359</v>
      </c>
      <c r="B3020" s="77" t="s">
        <v>3951</v>
      </c>
      <c r="C3020" s="78"/>
      <c r="D3020" s="79"/>
      <c r="E3020" s="78"/>
      <c r="F3020" s="78"/>
      <c r="G3020" s="79"/>
      <c r="H3020" s="79"/>
      <c r="I3020" s="80"/>
      <c r="J3020" s="79"/>
      <c r="K3020" s="77"/>
      <c r="L3020" s="84" t="s">
        <v>287</v>
      </c>
      <c r="M3020" s="77"/>
      <c r="N3020" s="77"/>
      <c r="O3020" s="77"/>
      <c r="P3020" s="77"/>
      <c r="Q3020" s="78"/>
      <c r="R3020" s="78"/>
      <c r="S3020" s="82"/>
      <c r="T3020" s="78"/>
      <c r="U3020" s="83"/>
    </row>
    <row r="3021" spans="1:21" ht="13.9" customHeight="1">
      <c r="A3021" s="76">
        <v>10546626</v>
      </c>
      <c r="B3021" s="77" t="s">
        <v>3952</v>
      </c>
      <c r="C3021" s="78"/>
      <c r="D3021" s="79"/>
      <c r="E3021" s="78"/>
      <c r="F3021" s="78"/>
      <c r="G3021" s="79"/>
      <c r="H3021" s="79"/>
      <c r="I3021" s="80"/>
      <c r="J3021" s="79"/>
      <c r="K3021" s="77"/>
      <c r="L3021" s="84" t="s">
        <v>9347</v>
      </c>
      <c r="M3021" s="77"/>
      <c r="N3021" s="77"/>
      <c r="O3021" s="77"/>
      <c r="P3021" s="77"/>
      <c r="Q3021" s="78"/>
      <c r="R3021" s="78"/>
      <c r="S3021" s="82"/>
      <c r="T3021" s="78"/>
      <c r="U3021" s="83"/>
    </row>
    <row r="3022" spans="1:21" ht="13.9" customHeight="1">
      <c r="A3022" s="76">
        <v>10546812</v>
      </c>
      <c r="B3022" s="85" t="s">
        <v>3953</v>
      </c>
      <c r="C3022" s="78"/>
      <c r="D3022" s="79"/>
      <c r="E3022" s="78"/>
      <c r="F3022" s="78"/>
      <c r="G3022" s="86"/>
      <c r="H3022" s="79"/>
      <c r="I3022" s="79"/>
      <c r="J3022" s="78"/>
      <c r="K3022" s="77"/>
      <c r="L3022" s="84" t="s">
        <v>9347</v>
      </c>
      <c r="M3022" s="77"/>
      <c r="N3022" s="77"/>
      <c r="O3022" s="87"/>
      <c r="P3022" s="78"/>
      <c r="Q3022" s="78"/>
      <c r="R3022" s="78"/>
      <c r="S3022" s="82"/>
      <c r="T3022" s="78"/>
      <c r="U3022" s="83"/>
    </row>
    <row r="3023" spans="1:21" ht="13.9" customHeight="1">
      <c r="A3023" s="76">
        <v>10547045</v>
      </c>
      <c r="B3023" s="77" t="s">
        <v>3954</v>
      </c>
      <c r="C3023" s="78"/>
      <c r="D3023" s="79"/>
      <c r="E3023" s="78"/>
      <c r="F3023" s="78"/>
      <c r="G3023" s="79"/>
      <c r="H3023" s="79"/>
      <c r="I3023" s="80"/>
      <c r="J3023" s="79"/>
      <c r="K3023" s="77"/>
      <c r="L3023" s="84" t="s">
        <v>93</v>
      </c>
      <c r="M3023" s="77"/>
      <c r="N3023" s="77"/>
      <c r="O3023" s="77"/>
      <c r="P3023" s="77"/>
      <c r="Q3023" s="78"/>
      <c r="R3023" s="78"/>
      <c r="S3023" s="82"/>
      <c r="T3023" s="78"/>
      <c r="U3023" s="83"/>
    </row>
    <row r="3024" spans="1:21" ht="13.9" customHeight="1">
      <c r="A3024" s="76">
        <v>10547266</v>
      </c>
      <c r="B3024" s="77" t="s">
        <v>3955</v>
      </c>
      <c r="C3024" s="78"/>
      <c r="D3024" s="79"/>
      <c r="E3024" s="78"/>
      <c r="F3024" s="78"/>
      <c r="G3024" s="79"/>
      <c r="H3024" s="79"/>
      <c r="I3024" s="80"/>
      <c r="J3024" s="79"/>
      <c r="K3024" s="77"/>
      <c r="L3024" s="81" t="s">
        <v>9347</v>
      </c>
      <c r="M3024" s="77"/>
      <c r="N3024" s="77"/>
      <c r="O3024" s="77"/>
      <c r="P3024" s="77"/>
      <c r="Q3024" s="78"/>
      <c r="R3024" s="78"/>
      <c r="S3024" s="82"/>
      <c r="T3024" s="78"/>
      <c r="U3024" s="83"/>
    </row>
    <row r="3025" spans="1:21" ht="13.9" customHeight="1">
      <c r="A3025" s="76">
        <v>10547274</v>
      </c>
      <c r="B3025" s="77" t="s">
        <v>3956</v>
      </c>
      <c r="C3025" s="78"/>
      <c r="D3025" s="79"/>
      <c r="E3025" s="78"/>
      <c r="F3025" s="78"/>
      <c r="G3025" s="79"/>
      <c r="H3025" s="79"/>
      <c r="I3025" s="80"/>
      <c r="J3025" s="79"/>
      <c r="K3025" s="77"/>
      <c r="L3025" s="81" t="s">
        <v>9347</v>
      </c>
      <c r="M3025" s="77"/>
      <c r="N3025" s="77"/>
      <c r="O3025" s="77"/>
      <c r="P3025" s="77"/>
      <c r="Q3025" s="78"/>
      <c r="R3025" s="78"/>
      <c r="S3025" s="82"/>
      <c r="T3025" s="78"/>
      <c r="U3025" s="83"/>
    </row>
    <row r="3026" spans="1:21" ht="13.9" customHeight="1">
      <c r="A3026" s="76">
        <v>10547282</v>
      </c>
      <c r="B3026" s="77" t="s">
        <v>3957</v>
      </c>
      <c r="C3026" s="78"/>
      <c r="D3026" s="79"/>
      <c r="E3026" s="78"/>
      <c r="F3026" s="78"/>
      <c r="G3026" s="79"/>
      <c r="H3026" s="79"/>
      <c r="I3026" s="80"/>
      <c r="J3026" s="79"/>
      <c r="K3026" s="77"/>
      <c r="L3026" s="84" t="s">
        <v>285</v>
      </c>
      <c r="M3026" s="77"/>
      <c r="N3026" s="77"/>
      <c r="O3026" s="77"/>
      <c r="P3026" s="77"/>
      <c r="Q3026" s="78"/>
      <c r="R3026" s="78"/>
      <c r="S3026" s="82"/>
      <c r="T3026" s="78"/>
      <c r="U3026" s="83"/>
    </row>
    <row r="3027" spans="1:21" ht="13.9" customHeight="1">
      <c r="A3027" s="76">
        <v>10547401</v>
      </c>
      <c r="B3027" s="77" t="s">
        <v>3958</v>
      </c>
      <c r="C3027" s="78"/>
      <c r="D3027" s="79"/>
      <c r="E3027" s="78"/>
      <c r="F3027" s="78"/>
      <c r="G3027" s="79"/>
      <c r="H3027" s="79"/>
      <c r="I3027" s="80"/>
      <c r="J3027" s="79"/>
      <c r="K3027" s="77"/>
      <c r="L3027" s="84" t="s">
        <v>285</v>
      </c>
      <c r="M3027" s="77"/>
      <c r="N3027" s="77"/>
      <c r="O3027" s="77"/>
      <c r="P3027" s="77"/>
      <c r="Q3027" s="78"/>
      <c r="R3027" s="78"/>
      <c r="S3027" s="82"/>
      <c r="T3027" s="78"/>
      <c r="U3027" s="83"/>
    </row>
    <row r="3028" spans="1:21" ht="13.9" customHeight="1">
      <c r="A3028" s="76">
        <v>10547657</v>
      </c>
      <c r="B3028" s="77" t="s">
        <v>3959</v>
      </c>
      <c r="C3028" s="78"/>
      <c r="D3028" s="79"/>
      <c r="E3028" s="78"/>
      <c r="F3028" s="78"/>
      <c r="G3028" s="79"/>
      <c r="H3028" s="79"/>
      <c r="I3028" s="80"/>
      <c r="J3028" s="79"/>
      <c r="K3028" s="77"/>
      <c r="L3028" s="84" t="s">
        <v>315</v>
      </c>
      <c r="M3028" s="77"/>
      <c r="N3028" s="77"/>
      <c r="O3028" s="77"/>
      <c r="P3028" s="77"/>
      <c r="Q3028" s="78"/>
      <c r="R3028" s="78"/>
      <c r="S3028" s="82"/>
      <c r="T3028" s="78"/>
      <c r="U3028" s="83"/>
    </row>
    <row r="3029" spans="1:21" ht="13.9" customHeight="1">
      <c r="A3029" s="76">
        <v>10548114</v>
      </c>
      <c r="B3029" s="77" t="s">
        <v>3960</v>
      </c>
      <c r="C3029" s="78"/>
      <c r="D3029" s="79"/>
      <c r="E3029" s="78"/>
      <c r="F3029" s="78"/>
      <c r="G3029" s="79"/>
      <c r="H3029" s="79"/>
      <c r="I3029" s="80"/>
      <c r="J3029" s="79"/>
      <c r="K3029" s="77"/>
      <c r="L3029" s="84" t="s">
        <v>348</v>
      </c>
      <c r="M3029" s="77"/>
      <c r="N3029" s="77"/>
      <c r="O3029" s="77"/>
      <c r="P3029" s="77"/>
      <c r="Q3029" s="78"/>
      <c r="R3029" s="78"/>
      <c r="S3029" s="82"/>
      <c r="T3029" s="78"/>
      <c r="U3029" s="83"/>
    </row>
    <row r="3030" spans="1:21" ht="13.9" customHeight="1">
      <c r="A3030" s="76">
        <v>10549285</v>
      </c>
      <c r="B3030" s="77" t="s">
        <v>3961</v>
      </c>
      <c r="C3030" s="78"/>
      <c r="D3030" s="79"/>
      <c r="E3030" s="78"/>
      <c r="F3030" s="78"/>
      <c r="G3030" s="79"/>
      <c r="H3030" s="79"/>
      <c r="I3030" s="80"/>
      <c r="J3030" s="79"/>
      <c r="K3030" s="77"/>
      <c r="L3030" s="84" t="s">
        <v>9347</v>
      </c>
      <c r="M3030" s="77"/>
      <c r="N3030" s="77"/>
      <c r="O3030" s="77"/>
      <c r="P3030" s="77"/>
      <c r="Q3030" s="78"/>
      <c r="R3030" s="78"/>
      <c r="S3030" s="82"/>
      <c r="T3030" s="78"/>
      <c r="U3030" s="83"/>
    </row>
    <row r="3031" spans="1:21" ht="13.9" customHeight="1">
      <c r="A3031" s="76">
        <v>10549293</v>
      </c>
      <c r="B3031" s="77" t="s">
        <v>3962</v>
      </c>
      <c r="C3031" s="78"/>
      <c r="D3031" s="79"/>
      <c r="E3031" s="78"/>
      <c r="F3031" s="78"/>
      <c r="G3031" s="79"/>
      <c r="H3031" s="79"/>
      <c r="I3031" s="80"/>
      <c r="J3031" s="79"/>
      <c r="K3031" s="77"/>
      <c r="L3031" s="84" t="s">
        <v>285</v>
      </c>
      <c r="M3031" s="77"/>
      <c r="N3031" s="77"/>
      <c r="O3031" s="77"/>
      <c r="P3031" s="77"/>
      <c r="Q3031" s="78"/>
      <c r="R3031" s="78"/>
      <c r="S3031" s="82"/>
      <c r="T3031" s="78"/>
      <c r="U3031" s="83"/>
    </row>
    <row r="3032" spans="1:21" ht="13.9" customHeight="1">
      <c r="A3032" s="76">
        <v>10549501</v>
      </c>
      <c r="B3032" s="77" t="s">
        <v>3963</v>
      </c>
      <c r="C3032" s="78"/>
      <c r="D3032" s="79"/>
      <c r="E3032" s="78"/>
      <c r="F3032" s="78"/>
      <c r="G3032" s="79"/>
      <c r="H3032" s="79"/>
      <c r="I3032" s="80"/>
      <c r="J3032" s="79"/>
      <c r="K3032" s="77"/>
      <c r="L3032" s="81" t="s">
        <v>315</v>
      </c>
      <c r="M3032" s="77"/>
      <c r="N3032" s="77"/>
      <c r="O3032" s="77"/>
      <c r="P3032" s="77"/>
      <c r="Q3032" s="78"/>
      <c r="R3032" s="78"/>
      <c r="S3032" s="82"/>
      <c r="T3032" s="78"/>
      <c r="U3032" s="83"/>
    </row>
    <row r="3033" spans="1:21" ht="13.9" customHeight="1">
      <c r="A3033" s="76">
        <v>10549889</v>
      </c>
      <c r="B3033" s="77" t="s">
        <v>3964</v>
      </c>
      <c r="C3033" s="78"/>
      <c r="D3033" s="79"/>
      <c r="E3033" s="78"/>
      <c r="F3033" s="78"/>
      <c r="G3033" s="79"/>
      <c r="H3033" s="79"/>
      <c r="I3033" s="80"/>
      <c r="J3033" s="79"/>
      <c r="K3033" s="77"/>
      <c r="L3033" s="81" t="s">
        <v>315</v>
      </c>
      <c r="M3033" s="77"/>
      <c r="N3033" s="77"/>
      <c r="O3033" s="77"/>
      <c r="P3033" s="77"/>
      <c r="Q3033" s="78"/>
      <c r="R3033" s="78"/>
      <c r="S3033" s="82"/>
      <c r="T3033" s="78"/>
      <c r="U3033" s="83"/>
    </row>
    <row r="3034" spans="1:21" ht="13.9" customHeight="1">
      <c r="A3034" s="76">
        <v>10554084</v>
      </c>
      <c r="B3034" s="77" t="s">
        <v>3965</v>
      </c>
      <c r="C3034" s="78"/>
      <c r="D3034" s="79"/>
      <c r="E3034" s="78"/>
      <c r="F3034" s="78"/>
      <c r="G3034" s="79"/>
      <c r="H3034" s="79"/>
      <c r="I3034" s="80"/>
      <c r="J3034" s="79"/>
      <c r="K3034" s="77"/>
      <c r="L3034" s="84" t="s">
        <v>287</v>
      </c>
      <c r="M3034" s="77"/>
      <c r="N3034" s="77"/>
      <c r="O3034" s="77"/>
      <c r="P3034" s="77"/>
      <c r="Q3034" s="78"/>
      <c r="R3034" s="78"/>
      <c r="S3034" s="82"/>
      <c r="T3034" s="78"/>
      <c r="U3034" s="83"/>
    </row>
    <row r="3035" spans="1:21" ht="13.9" customHeight="1">
      <c r="A3035" s="76">
        <v>10555609</v>
      </c>
      <c r="B3035" s="77" t="s">
        <v>3966</v>
      </c>
      <c r="C3035" s="78"/>
      <c r="D3035" s="79"/>
      <c r="E3035" s="78"/>
      <c r="F3035" s="78"/>
      <c r="G3035" s="79"/>
      <c r="H3035" s="79"/>
      <c r="I3035" s="80"/>
      <c r="J3035" s="79"/>
      <c r="K3035" s="77"/>
      <c r="L3035" s="81" t="s">
        <v>374</v>
      </c>
      <c r="M3035" s="77"/>
      <c r="N3035" s="77"/>
      <c r="O3035" s="77"/>
      <c r="P3035" s="77"/>
      <c r="Q3035" s="78"/>
      <c r="R3035" s="78"/>
      <c r="S3035" s="82"/>
      <c r="T3035" s="78"/>
      <c r="U3035" s="83"/>
    </row>
    <row r="3036" spans="1:21" ht="13.9" customHeight="1">
      <c r="A3036" s="76">
        <v>10586369</v>
      </c>
      <c r="B3036" s="77" t="s">
        <v>3967</v>
      </c>
      <c r="C3036" s="78"/>
      <c r="D3036" s="79"/>
      <c r="E3036" s="78"/>
      <c r="F3036" s="78"/>
      <c r="G3036" s="79"/>
      <c r="H3036" s="79"/>
      <c r="I3036" s="80"/>
      <c r="J3036" s="79"/>
      <c r="K3036" s="77"/>
      <c r="L3036" s="81" t="s">
        <v>326</v>
      </c>
      <c r="M3036" s="77"/>
      <c r="N3036" s="77"/>
      <c r="O3036" s="77"/>
      <c r="P3036" s="77"/>
      <c r="Q3036" s="78"/>
      <c r="R3036" s="78"/>
      <c r="S3036" s="82"/>
      <c r="T3036" s="78"/>
      <c r="U3036" s="83"/>
    </row>
    <row r="3037" spans="1:21" ht="13.9" customHeight="1">
      <c r="A3037" s="76">
        <v>10594493</v>
      </c>
      <c r="B3037" s="77" t="s">
        <v>3968</v>
      </c>
      <c r="C3037" s="78"/>
      <c r="D3037" s="79"/>
      <c r="E3037" s="78"/>
      <c r="F3037" s="78"/>
      <c r="G3037" s="79"/>
      <c r="H3037" s="79"/>
      <c r="I3037" s="80"/>
      <c r="J3037" s="79"/>
      <c r="K3037" s="77"/>
      <c r="L3037" s="84" t="s">
        <v>405</v>
      </c>
      <c r="M3037" s="77"/>
      <c r="N3037" s="77"/>
      <c r="O3037" s="77"/>
      <c r="P3037" s="77"/>
      <c r="Q3037" s="78"/>
      <c r="R3037" s="78"/>
      <c r="S3037" s="82"/>
      <c r="T3037" s="78"/>
      <c r="U3037" s="83"/>
    </row>
    <row r="3038" spans="1:21" ht="13.9" customHeight="1">
      <c r="A3038" s="76">
        <v>10600043</v>
      </c>
      <c r="B3038" s="77" t="s">
        <v>3969</v>
      </c>
      <c r="C3038" s="78"/>
      <c r="D3038" s="79"/>
      <c r="E3038" s="78"/>
      <c r="F3038" s="78"/>
      <c r="G3038" s="79"/>
      <c r="H3038" s="79"/>
      <c r="I3038" s="80"/>
      <c r="J3038" s="79"/>
      <c r="K3038" s="77"/>
      <c r="L3038" s="81" t="s">
        <v>285</v>
      </c>
      <c r="M3038" s="77"/>
      <c r="N3038" s="77"/>
      <c r="O3038" s="77"/>
      <c r="P3038" s="77"/>
      <c r="Q3038" s="78"/>
      <c r="R3038" s="78"/>
      <c r="S3038" s="82"/>
      <c r="T3038" s="78"/>
      <c r="U3038" s="83"/>
    </row>
    <row r="3039" spans="1:21" ht="13.9" customHeight="1">
      <c r="A3039" s="76">
        <v>10607749</v>
      </c>
      <c r="B3039" s="77" t="s">
        <v>3970</v>
      </c>
      <c r="C3039" s="78"/>
      <c r="D3039" s="79"/>
      <c r="E3039" s="78"/>
      <c r="F3039" s="78"/>
      <c r="G3039" s="79"/>
      <c r="H3039" s="79"/>
      <c r="I3039" s="80"/>
      <c r="J3039" s="79"/>
      <c r="K3039" s="77"/>
      <c r="L3039" s="81" t="s">
        <v>285</v>
      </c>
      <c r="M3039" s="77"/>
      <c r="N3039" s="77"/>
      <c r="O3039" s="77"/>
      <c r="P3039" s="77"/>
      <c r="Q3039" s="78"/>
      <c r="R3039" s="78"/>
      <c r="S3039" s="82"/>
      <c r="T3039" s="78"/>
      <c r="U3039" s="83"/>
    </row>
    <row r="3040" spans="1:21" ht="13.9" customHeight="1">
      <c r="A3040" s="76">
        <v>10663762</v>
      </c>
      <c r="B3040" s="77" t="s">
        <v>3971</v>
      </c>
      <c r="C3040" s="78"/>
      <c r="D3040" s="79"/>
      <c r="E3040" s="78"/>
      <c r="F3040" s="78"/>
      <c r="G3040" s="79"/>
      <c r="H3040" s="79"/>
      <c r="I3040" s="80"/>
      <c r="J3040" s="79"/>
      <c r="K3040" s="77"/>
      <c r="L3040" s="81" t="s">
        <v>328</v>
      </c>
      <c r="M3040" s="77"/>
      <c r="N3040" s="77"/>
      <c r="O3040" s="77"/>
      <c r="P3040" s="77"/>
      <c r="Q3040" s="78"/>
      <c r="R3040" s="78"/>
      <c r="S3040" s="82"/>
      <c r="T3040" s="78"/>
      <c r="U3040" s="83"/>
    </row>
    <row r="3041" spans="1:21" ht="13.9" customHeight="1">
      <c r="A3041" s="76">
        <v>10668101</v>
      </c>
      <c r="B3041" s="77" t="s">
        <v>3972</v>
      </c>
      <c r="C3041" s="78"/>
      <c r="D3041" s="79"/>
      <c r="E3041" s="78"/>
      <c r="F3041" s="78"/>
      <c r="G3041" s="79"/>
      <c r="H3041" s="79"/>
      <c r="I3041" s="80"/>
      <c r="J3041" s="79"/>
      <c r="K3041" s="77"/>
      <c r="L3041" s="81" t="s">
        <v>307</v>
      </c>
      <c r="M3041" s="77"/>
      <c r="N3041" s="77"/>
      <c r="O3041" s="77"/>
      <c r="P3041" s="77"/>
      <c r="Q3041" s="78"/>
      <c r="R3041" s="78"/>
      <c r="S3041" s="82"/>
      <c r="T3041" s="78"/>
      <c r="U3041" s="83"/>
    </row>
    <row r="3042" spans="1:21" ht="13.9" customHeight="1">
      <c r="A3042" s="76">
        <v>10678131</v>
      </c>
      <c r="B3042" s="77" t="s">
        <v>3973</v>
      </c>
      <c r="C3042" s="78"/>
      <c r="D3042" s="79"/>
      <c r="E3042" s="78"/>
      <c r="F3042" s="78"/>
      <c r="G3042" s="79"/>
      <c r="H3042" s="79"/>
      <c r="I3042" s="80"/>
      <c r="J3042" s="79"/>
      <c r="K3042" s="77"/>
      <c r="L3042" s="81" t="s">
        <v>285</v>
      </c>
      <c r="M3042" s="77"/>
      <c r="N3042" s="77"/>
      <c r="O3042" s="77"/>
      <c r="P3042" s="77"/>
      <c r="Q3042" s="78"/>
      <c r="R3042" s="78"/>
      <c r="S3042" s="82"/>
      <c r="T3042" s="78"/>
      <c r="U3042" s="83"/>
    </row>
    <row r="3043" spans="1:21" ht="13.9" customHeight="1">
      <c r="A3043" s="76">
        <v>10691049</v>
      </c>
      <c r="B3043" s="77" t="s">
        <v>3974</v>
      </c>
      <c r="C3043" s="78"/>
      <c r="D3043" s="79"/>
      <c r="E3043" s="78"/>
      <c r="F3043" s="78"/>
      <c r="G3043" s="79"/>
      <c r="H3043" s="79"/>
      <c r="I3043" s="80"/>
      <c r="J3043" s="79"/>
      <c r="K3043" s="77"/>
      <c r="L3043" s="81" t="s">
        <v>285</v>
      </c>
      <c r="M3043" s="77"/>
      <c r="N3043" s="77"/>
      <c r="O3043" s="77"/>
      <c r="P3043" s="77"/>
      <c r="Q3043" s="78"/>
      <c r="R3043" s="78"/>
      <c r="S3043" s="82"/>
      <c r="T3043" s="78"/>
      <c r="U3043" s="83"/>
    </row>
    <row r="3044" spans="1:21" ht="13.9" customHeight="1">
      <c r="A3044" s="76">
        <v>10692134</v>
      </c>
      <c r="B3044" s="77" t="s">
        <v>3975</v>
      </c>
      <c r="C3044" s="78"/>
      <c r="D3044" s="79"/>
      <c r="E3044" s="78"/>
      <c r="F3044" s="78"/>
      <c r="G3044" s="79"/>
      <c r="H3044" s="79"/>
      <c r="I3044" s="80"/>
      <c r="J3044" s="79"/>
      <c r="K3044" s="77"/>
      <c r="L3044" s="81" t="s">
        <v>285</v>
      </c>
      <c r="M3044" s="77"/>
      <c r="N3044" s="77"/>
      <c r="O3044" s="77"/>
      <c r="P3044" s="77"/>
      <c r="Q3044" s="78"/>
      <c r="R3044" s="78"/>
      <c r="S3044" s="82"/>
      <c r="T3044" s="78"/>
      <c r="U3044" s="83"/>
    </row>
    <row r="3045" spans="1:21" ht="13.9" customHeight="1">
      <c r="A3045" s="76">
        <v>10746986</v>
      </c>
      <c r="B3045" s="77" t="s">
        <v>3976</v>
      </c>
      <c r="C3045" s="78"/>
      <c r="D3045" s="79"/>
      <c r="E3045" s="78"/>
      <c r="F3045" s="78"/>
      <c r="G3045" s="79"/>
      <c r="H3045" s="79"/>
      <c r="I3045" s="80"/>
      <c r="J3045" s="79"/>
      <c r="K3045" s="77"/>
      <c r="L3045" s="81" t="s">
        <v>285</v>
      </c>
      <c r="M3045" s="77"/>
      <c r="N3045" s="77"/>
      <c r="O3045" s="77"/>
      <c r="P3045" s="77"/>
      <c r="Q3045" s="78"/>
      <c r="R3045" s="78"/>
      <c r="S3045" s="82"/>
      <c r="T3045" s="78"/>
      <c r="U3045" s="83"/>
    </row>
    <row r="3046" spans="1:21" ht="13.9" customHeight="1">
      <c r="A3046" s="76">
        <v>10748792</v>
      </c>
      <c r="B3046" s="77" t="s">
        <v>3977</v>
      </c>
      <c r="C3046" s="78"/>
      <c r="D3046" s="79"/>
      <c r="E3046" s="78"/>
      <c r="F3046" s="78"/>
      <c r="G3046" s="79"/>
      <c r="H3046" s="79"/>
      <c r="I3046" s="80"/>
      <c r="J3046" s="79"/>
      <c r="K3046" s="77"/>
      <c r="L3046" s="81" t="s">
        <v>285</v>
      </c>
      <c r="M3046" s="77"/>
      <c r="N3046" s="77"/>
      <c r="O3046" s="77"/>
      <c r="P3046" s="77"/>
      <c r="Q3046" s="78"/>
      <c r="R3046" s="78"/>
      <c r="S3046" s="82"/>
      <c r="T3046" s="78"/>
      <c r="U3046" s="83"/>
    </row>
    <row r="3047" spans="1:21" ht="13.9" customHeight="1">
      <c r="A3047" s="76">
        <v>10778276</v>
      </c>
      <c r="B3047" s="77" t="s">
        <v>3978</v>
      </c>
      <c r="C3047" s="78"/>
      <c r="D3047" s="79"/>
      <c r="E3047" s="78"/>
      <c r="F3047" s="78"/>
      <c r="G3047" s="79"/>
      <c r="H3047" s="79"/>
      <c r="I3047" s="80"/>
      <c r="J3047" s="79"/>
      <c r="K3047" s="77"/>
      <c r="L3047" s="81" t="s">
        <v>287</v>
      </c>
      <c r="M3047" s="77"/>
      <c r="N3047" s="77"/>
      <c r="O3047" s="77"/>
      <c r="P3047" s="77"/>
      <c r="Q3047" s="78"/>
      <c r="R3047" s="78"/>
      <c r="S3047" s="82"/>
      <c r="T3047" s="78"/>
      <c r="U3047" s="83"/>
    </row>
    <row r="3048" spans="1:21" ht="13.9" customHeight="1">
      <c r="A3048" s="76">
        <v>10785965</v>
      </c>
      <c r="B3048" s="77" t="s">
        <v>3979</v>
      </c>
      <c r="C3048" s="78"/>
      <c r="D3048" s="79"/>
      <c r="E3048" s="78"/>
      <c r="F3048" s="78"/>
      <c r="G3048" s="79"/>
      <c r="H3048" s="79"/>
      <c r="I3048" s="80"/>
      <c r="J3048" s="79"/>
      <c r="K3048" s="77"/>
      <c r="L3048" s="81" t="s">
        <v>285</v>
      </c>
      <c r="M3048" s="77"/>
      <c r="N3048" s="77"/>
      <c r="O3048" s="77"/>
      <c r="P3048" s="77"/>
      <c r="Q3048" s="78"/>
      <c r="R3048" s="78"/>
      <c r="S3048" s="82"/>
      <c r="T3048" s="78"/>
      <c r="U3048" s="83"/>
    </row>
    <row r="3049" spans="1:21" ht="13.9" customHeight="1">
      <c r="A3049" s="76">
        <v>10816747</v>
      </c>
      <c r="B3049" s="77" t="s">
        <v>3980</v>
      </c>
      <c r="C3049" s="78"/>
      <c r="D3049" s="79"/>
      <c r="E3049" s="78"/>
      <c r="F3049" s="78"/>
      <c r="G3049" s="79"/>
      <c r="H3049" s="79"/>
      <c r="I3049" s="80"/>
      <c r="J3049" s="79"/>
      <c r="K3049" s="77"/>
      <c r="L3049" s="84" t="s">
        <v>315</v>
      </c>
      <c r="M3049" s="77"/>
      <c r="N3049" s="77"/>
      <c r="O3049" s="77"/>
      <c r="P3049" s="77"/>
      <c r="Q3049" s="78"/>
      <c r="R3049" s="78"/>
      <c r="S3049" s="82"/>
      <c r="T3049" s="78"/>
      <c r="U3049" s="83"/>
    </row>
    <row r="3050" spans="1:21" ht="13.9" customHeight="1">
      <c r="A3050" s="76">
        <v>10844368</v>
      </c>
      <c r="B3050" s="85" t="s">
        <v>3981</v>
      </c>
      <c r="C3050" s="78"/>
      <c r="D3050" s="79"/>
      <c r="E3050" s="78"/>
      <c r="F3050" s="78"/>
      <c r="G3050" s="86"/>
      <c r="H3050" s="79"/>
      <c r="I3050" s="79"/>
      <c r="J3050" s="78"/>
      <c r="K3050" s="77"/>
      <c r="L3050" s="84" t="s">
        <v>285</v>
      </c>
      <c r="M3050" s="77"/>
      <c r="N3050" s="77"/>
      <c r="O3050" s="87"/>
      <c r="P3050" s="78"/>
      <c r="Q3050" s="78"/>
      <c r="R3050" s="78"/>
      <c r="S3050" s="82"/>
      <c r="T3050" s="78"/>
      <c r="U3050" s="83"/>
    </row>
    <row r="3051" spans="1:21" ht="13.9" customHeight="1">
      <c r="A3051" s="76">
        <v>10848959</v>
      </c>
      <c r="B3051" s="77" t="s">
        <v>3982</v>
      </c>
      <c r="C3051" s="78"/>
      <c r="D3051" s="79"/>
      <c r="E3051" s="78"/>
      <c r="F3051" s="78"/>
      <c r="G3051" s="79"/>
      <c r="H3051" s="79"/>
      <c r="I3051" s="80"/>
      <c r="J3051" s="79"/>
      <c r="K3051" s="77"/>
      <c r="L3051" s="84" t="s">
        <v>315</v>
      </c>
      <c r="M3051" s="77"/>
      <c r="N3051" s="77"/>
      <c r="O3051" s="77"/>
      <c r="P3051" s="77"/>
      <c r="Q3051" s="78"/>
      <c r="R3051" s="78"/>
      <c r="S3051" s="82"/>
      <c r="T3051" s="78"/>
      <c r="U3051" s="83"/>
    </row>
    <row r="3052" spans="1:21" ht="13.9" customHeight="1">
      <c r="A3052" s="76">
        <v>10850171</v>
      </c>
      <c r="B3052" s="85" t="s">
        <v>3983</v>
      </c>
      <c r="C3052" s="78"/>
      <c r="D3052" s="79"/>
      <c r="E3052" s="78"/>
      <c r="F3052" s="78"/>
      <c r="G3052" s="86"/>
      <c r="H3052" s="79"/>
      <c r="I3052" s="79"/>
      <c r="J3052" s="78"/>
      <c r="K3052" s="77"/>
      <c r="L3052" s="84" t="s">
        <v>287</v>
      </c>
      <c r="M3052" s="77"/>
      <c r="N3052" s="77"/>
      <c r="O3052" s="87"/>
      <c r="P3052" s="78"/>
      <c r="Q3052" s="78"/>
      <c r="R3052" s="78"/>
      <c r="S3052" s="82"/>
      <c r="T3052" s="78"/>
      <c r="U3052" s="83"/>
    </row>
    <row r="3053" spans="1:21" ht="13.9" customHeight="1">
      <c r="A3053" s="76">
        <v>10877576</v>
      </c>
      <c r="B3053" s="77" t="s">
        <v>3984</v>
      </c>
      <c r="C3053" s="78"/>
      <c r="D3053" s="79"/>
      <c r="E3053" s="78"/>
      <c r="F3053" s="78"/>
      <c r="G3053" s="79"/>
      <c r="H3053" s="79"/>
      <c r="I3053" s="80"/>
      <c r="J3053" s="79"/>
      <c r="K3053" s="77"/>
      <c r="L3053" s="84" t="s">
        <v>285</v>
      </c>
      <c r="M3053" s="77"/>
      <c r="N3053" s="77"/>
      <c r="O3053" s="77"/>
      <c r="P3053" s="77"/>
      <c r="Q3053" s="78"/>
      <c r="R3053" s="78"/>
      <c r="S3053" s="82"/>
      <c r="T3053" s="78"/>
      <c r="U3053" s="83"/>
    </row>
    <row r="3054" spans="1:21" ht="13.9" customHeight="1">
      <c r="A3054" s="76">
        <v>10953957</v>
      </c>
      <c r="B3054" s="85" t="s">
        <v>3985</v>
      </c>
      <c r="C3054" s="78"/>
      <c r="D3054" s="79"/>
      <c r="E3054" s="78"/>
      <c r="F3054" s="78"/>
      <c r="G3054" s="86"/>
      <c r="H3054" s="79"/>
      <c r="I3054" s="79"/>
      <c r="J3054" s="78"/>
      <c r="K3054" s="77"/>
      <c r="L3054" s="84" t="s">
        <v>38</v>
      </c>
      <c r="M3054" s="77"/>
      <c r="N3054" s="77"/>
      <c r="O3054" s="87"/>
      <c r="P3054" s="78"/>
      <c r="Q3054" s="78"/>
      <c r="R3054" s="78"/>
      <c r="S3054" s="82"/>
      <c r="T3054" s="78"/>
      <c r="U3054" s="83"/>
    </row>
    <row r="3055" spans="1:21" ht="13.9" customHeight="1">
      <c r="A3055" s="76">
        <v>10964231</v>
      </c>
      <c r="B3055" s="85" t="s">
        <v>3986</v>
      </c>
      <c r="C3055" s="78"/>
      <c r="D3055" s="79"/>
      <c r="E3055" s="78"/>
      <c r="F3055" s="78"/>
      <c r="G3055" s="86"/>
      <c r="H3055" s="79"/>
      <c r="I3055" s="79"/>
      <c r="J3055" s="78"/>
      <c r="K3055" s="77"/>
      <c r="L3055" s="84" t="s">
        <v>296</v>
      </c>
      <c r="M3055" s="77"/>
      <c r="N3055" s="77"/>
      <c r="O3055" s="87"/>
      <c r="P3055" s="78"/>
      <c r="Q3055" s="78"/>
      <c r="R3055" s="78"/>
      <c r="S3055" s="82"/>
      <c r="T3055" s="78"/>
      <c r="U3055" s="83"/>
    </row>
    <row r="3056" spans="1:21" ht="13.9" customHeight="1">
      <c r="A3056" s="76">
        <v>10965068</v>
      </c>
      <c r="B3056" s="77" t="s">
        <v>3987</v>
      </c>
      <c r="C3056" s="78"/>
      <c r="D3056" s="79"/>
      <c r="E3056" s="78"/>
      <c r="F3056" s="78"/>
      <c r="G3056" s="79"/>
      <c r="H3056" s="79"/>
      <c r="I3056" s="80"/>
      <c r="J3056" s="79"/>
      <c r="K3056" s="77"/>
      <c r="L3056" s="84" t="s">
        <v>285</v>
      </c>
      <c r="M3056" s="77"/>
      <c r="N3056" s="77"/>
      <c r="O3056" s="77"/>
      <c r="P3056" s="77"/>
      <c r="Q3056" s="78"/>
      <c r="R3056" s="78"/>
      <c r="S3056" s="82"/>
      <c r="T3056" s="78"/>
      <c r="U3056" s="83"/>
    </row>
    <row r="3057" spans="1:21" ht="13.9" customHeight="1">
      <c r="A3057" s="76">
        <v>10966439</v>
      </c>
      <c r="B3057" s="85" t="s">
        <v>3988</v>
      </c>
      <c r="C3057" s="78"/>
      <c r="D3057" s="79"/>
      <c r="E3057" s="78"/>
      <c r="F3057" s="78"/>
      <c r="G3057" s="86"/>
      <c r="H3057" s="79"/>
      <c r="I3057" s="79"/>
      <c r="J3057" s="78"/>
      <c r="K3057" s="77"/>
      <c r="L3057" s="84" t="s">
        <v>362</v>
      </c>
      <c r="M3057" s="77"/>
      <c r="N3057" s="77"/>
      <c r="O3057" s="87"/>
      <c r="P3057" s="78"/>
      <c r="Q3057" s="78"/>
      <c r="R3057" s="78"/>
      <c r="S3057" s="82"/>
      <c r="T3057" s="78"/>
      <c r="U3057" s="83"/>
    </row>
    <row r="3058" spans="1:21" ht="13.9" customHeight="1">
      <c r="A3058" s="76">
        <v>10969365</v>
      </c>
      <c r="B3058" s="77" t="s">
        <v>3989</v>
      </c>
      <c r="C3058" s="78"/>
      <c r="D3058" s="79"/>
      <c r="E3058" s="78"/>
      <c r="F3058" s="78"/>
      <c r="G3058" s="79"/>
      <c r="H3058" s="79"/>
      <c r="I3058" s="80"/>
      <c r="J3058" s="79"/>
      <c r="K3058" s="77"/>
      <c r="L3058" s="84" t="s">
        <v>285</v>
      </c>
      <c r="M3058" s="77"/>
      <c r="N3058" s="77"/>
      <c r="O3058" s="77"/>
      <c r="P3058" s="77"/>
      <c r="Q3058" s="78"/>
      <c r="R3058" s="78"/>
      <c r="S3058" s="82"/>
      <c r="T3058" s="78"/>
      <c r="U3058" s="83"/>
    </row>
    <row r="3059" spans="1:21" ht="13.9" customHeight="1">
      <c r="A3059" s="76">
        <v>10971297</v>
      </c>
      <c r="B3059" s="77" t="s">
        <v>3990</v>
      </c>
      <c r="C3059" s="78"/>
      <c r="D3059" s="79"/>
      <c r="E3059" s="78"/>
      <c r="F3059" s="78"/>
      <c r="G3059" s="79"/>
      <c r="H3059" s="79"/>
      <c r="I3059" s="80"/>
      <c r="J3059" s="79"/>
      <c r="K3059" s="77"/>
      <c r="L3059" s="84" t="s">
        <v>285</v>
      </c>
      <c r="M3059" s="77"/>
      <c r="N3059" s="77"/>
      <c r="O3059" s="77"/>
      <c r="P3059" s="77"/>
      <c r="Q3059" s="78"/>
      <c r="R3059" s="78"/>
      <c r="S3059" s="82"/>
      <c r="T3059" s="78"/>
      <c r="U3059" s="83"/>
    </row>
    <row r="3060" spans="1:21" ht="13.9" customHeight="1">
      <c r="A3060" s="76">
        <v>10973443</v>
      </c>
      <c r="B3060" s="77" t="s">
        <v>3991</v>
      </c>
      <c r="C3060" s="78"/>
      <c r="D3060" s="79"/>
      <c r="E3060" s="78"/>
      <c r="F3060" s="78"/>
      <c r="G3060" s="79"/>
      <c r="H3060" s="79"/>
      <c r="I3060" s="80"/>
      <c r="J3060" s="79"/>
      <c r="K3060" s="77"/>
      <c r="L3060" s="84" t="s">
        <v>311</v>
      </c>
      <c r="M3060" s="77"/>
      <c r="N3060" s="77"/>
      <c r="O3060" s="77"/>
      <c r="P3060" s="77"/>
      <c r="Q3060" s="78"/>
      <c r="R3060" s="78"/>
      <c r="S3060" s="82"/>
      <c r="T3060" s="78"/>
      <c r="U3060" s="83"/>
    </row>
    <row r="3061" spans="1:21" ht="13.9" customHeight="1">
      <c r="A3061" s="76">
        <v>10980261</v>
      </c>
      <c r="B3061" s="77" t="s">
        <v>3992</v>
      </c>
      <c r="C3061" s="78"/>
      <c r="D3061" s="79"/>
      <c r="E3061" s="78"/>
      <c r="F3061" s="78"/>
      <c r="G3061" s="79"/>
      <c r="H3061" s="79"/>
      <c r="I3061" s="80"/>
      <c r="J3061" s="79"/>
      <c r="K3061" s="77"/>
      <c r="L3061" s="84" t="s">
        <v>166</v>
      </c>
      <c r="M3061" s="77"/>
      <c r="N3061" s="77"/>
      <c r="O3061" s="77"/>
      <c r="P3061" s="77"/>
      <c r="Q3061" s="78"/>
      <c r="R3061" s="78"/>
      <c r="S3061" s="82"/>
      <c r="T3061" s="78"/>
      <c r="U3061" s="83"/>
    </row>
    <row r="3062" spans="1:21" ht="13.9" customHeight="1">
      <c r="A3062" s="76">
        <v>10986073</v>
      </c>
      <c r="B3062" s="77" t="s">
        <v>3993</v>
      </c>
      <c r="C3062" s="78"/>
      <c r="D3062" s="79"/>
      <c r="E3062" s="78"/>
      <c r="F3062" s="78"/>
      <c r="G3062" s="79"/>
      <c r="H3062" s="79"/>
      <c r="I3062" s="80"/>
      <c r="J3062" s="79"/>
      <c r="K3062" s="77"/>
      <c r="L3062" s="84" t="s">
        <v>285</v>
      </c>
      <c r="M3062" s="77"/>
      <c r="N3062" s="77"/>
      <c r="O3062" s="77"/>
      <c r="P3062" s="77"/>
      <c r="Q3062" s="78"/>
      <c r="R3062" s="78"/>
      <c r="S3062" s="82"/>
      <c r="T3062" s="78"/>
      <c r="U3062" s="83"/>
    </row>
    <row r="3063" spans="1:21" ht="13.9" customHeight="1">
      <c r="A3063" s="76">
        <v>10997873</v>
      </c>
      <c r="B3063" s="77" t="s">
        <v>3994</v>
      </c>
      <c r="C3063" s="78"/>
      <c r="D3063" s="79"/>
      <c r="E3063" s="78"/>
      <c r="F3063" s="78"/>
      <c r="G3063" s="79"/>
      <c r="H3063" s="79"/>
      <c r="I3063" s="80"/>
      <c r="J3063" s="79"/>
      <c r="K3063" s="77"/>
      <c r="L3063" s="81" t="s">
        <v>315</v>
      </c>
      <c r="M3063" s="77"/>
      <c r="N3063" s="77"/>
      <c r="O3063" s="77"/>
      <c r="P3063" s="77"/>
      <c r="Q3063" s="78"/>
      <c r="R3063" s="78"/>
      <c r="S3063" s="82"/>
      <c r="T3063" s="78"/>
      <c r="U3063" s="83"/>
    </row>
    <row r="3064" spans="1:21" ht="13.9" customHeight="1">
      <c r="A3064" s="76">
        <v>11035927</v>
      </c>
      <c r="B3064" s="77" t="s">
        <v>3995</v>
      </c>
      <c r="C3064" s="78"/>
      <c r="D3064" s="79"/>
      <c r="E3064" s="78"/>
      <c r="F3064" s="78"/>
      <c r="G3064" s="79"/>
      <c r="H3064" s="79"/>
      <c r="I3064" s="80"/>
      <c r="J3064" s="79"/>
      <c r="K3064" s="77"/>
      <c r="L3064" s="84" t="s">
        <v>285</v>
      </c>
      <c r="M3064" s="77"/>
      <c r="N3064" s="77"/>
      <c r="O3064" s="77"/>
      <c r="P3064" s="77"/>
      <c r="Q3064" s="78"/>
      <c r="R3064" s="78"/>
      <c r="S3064" s="82"/>
      <c r="T3064" s="78"/>
      <c r="U3064" s="83"/>
    </row>
    <row r="3065" spans="1:21" ht="13.9" customHeight="1">
      <c r="A3065" s="76">
        <v>11037504</v>
      </c>
      <c r="B3065" s="77" t="s">
        <v>3996</v>
      </c>
      <c r="C3065" s="78"/>
      <c r="D3065" s="79"/>
      <c r="E3065" s="78"/>
      <c r="F3065" s="78"/>
      <c r="G3065" s="79"/>
      <c r="H3065" s="79"/>
      <c r="I3065" s="80"/>
      <c r="J3065" s="79"/>
      <c r="K3065" s="77"/>
      <c r="L3065" s="84" t="s">
        <v>9258</v>
      </c>
      <c r="M3065" s="77"/>
      <c r="N3065" s="77"/>
      <c r="O3065" s="77"/>
      <c r="P3065" s="77"/>
      <c r="Q3065" s="78"/>
      <c r="R3065" s="78"/>
      <c r="S3065" s="82"/>
      <c r="T3065" s="78"/>
      <c r="U3065" s="83"/>
    </row>
    <row r="3066" spans="1:21" ht="13.9" customHeight="1">
      <c r="A3066" s="76">
        <v>11037512</v>
      </c>
      <c r="B3066" s="85" t="s">
        <v>3893</v>
      </c>
      <c r="C3066" s="78"/>
      <c r="D3066" s="79"/>
      <c r="E3066" s="78"/>
      <c r="F3066" s="78"/>
      <c r="G3066" s="86"/>
      <c r="H3066" s="79"/>
      <c r="I3066" s="79"/>
      <c r="J3066" s="78"/>
      <c r="K3066" s="77"/>
      <c r="L3066" s="84" t="s">
        <v>315</v>
      </c>
      <c r="M3066" s="77"/>
      <c r="N3066" s="77"/>
      <c r="O3066" s="87"/>
      <c r="P3066" s="78"/>
      <c r="Q3066" s="78"/>
      <c r="R3066" s="78"/>
      <c r="S3066" s="82"/>
      <c r="T3066" s="78"/>
      <c r="U3066" s="83"/>
    </row>
    <row r="3067" spans="1:21" ht="13.9" customHeight="1">
      <c r="A3067" s="76">
        <v>11038373</v>
      </c>
      <c r="B3067" s="77" t="s">
        <v>3997</v>
      </c>
      <c r="C3067" s="78"/>
      <c r="D3067" s="79"/>
      <c r="E3067" s="78"/>
      <c r="F3067" s="78"/>
      <c r="G3067" s="79"/>
      <c r="H3067" s="79"/>
      <c r="I3067" s="80"/>
      <c r="J3067" s="79"/>
      <c r="K3067" s="77"/>
      <c r="L3067" s="84" t="s">
        <v>9347</v>
      </c>
      <c r="M3067" s="77"/>
      <c r="N3067" s="77"/>
      <c r="O3067" s="77"/>
      <c r="P3067" s="77"/>
      <c r="Q3067" s="78"/>
      <c r="R3067" s="78"/>
      <c r="S3067" s="82"/>
      <c r="T3067" s="78"/>
      <c r="U3067" s="83"/>
    </row>
    <row r="3068" spans="1:21" ht="13.9" customHeight="1">
      <c r="A3068" s="76">
        <v>11038446</v>
      </c>
      <c r="B3068" s="85" t="s">
        <v>3998</v>
      </c>
      <c r="C3068" s="78"/>
      <c r="D3068" s="79"/>
      <c r="E3068" s="78"/>
      <c r="F3068" s="78"/>
      <c r="G3068" s="86"/>
      <c r="H3068" s="79"/>
      <c r="I3068" s="79"/>
      <c r="J3068" s="78"/>
      <c r="K3068" s="77"/>
      <c r="L3068" s="84" t="s">
        <v>285</v>
      </c>
      <c r="M3068" s="77"/>
      <c r="N3068" s="77"/>
      <c r="O3068" s="87"/>
      <c r="P3068" s="78"/>
      <c r="Q3068" s="78"/>
      <c r="R3068" s="78"/>
      <c r="S3068" s="82"/>
      <c r="T3068" s="78"/>
      <c r="U3068" s="83"/>
    </row>
    <row r="3069" spans="1:21" ht="13.9" customHeight="1">
      <c r="A3069" s="76">
        <v>11038624</v>
      </c>
      <c r="B3069" s="77" t="s">
        <v>3999</v>
      </c>
      <c r="C3069" s="78"/>
      <c r="D3069" s="79"/>
      <c r="E3069" s="78"/>
      <c r="F3069" s="78"/>
      <c r="G3069" s="79"/>
      <c r="H3069" s="79"/>
      <c r="I3069" s="80"/>
      <c r="J3069" s="79"/>
      <c r="K3069" s="77"/>
      <c r="L3069" s="81" t="s">
        <v>9347</v>
      </c>
      <c r="M3069" s="77"/>
      <c r="N3069" s="77"/>
      <c r="O3069" s="77"/>
      <c r="P3069" s="77"/>
      <c r="Q3069" s="78"/>
      <c r="R3069" s="78"/>
      <c r="S3069" s="82"/>
      <c r="T3069" s="78"/>
      <c r="U3069" s="83"/>
    </row>
    <row r="3070" spans="1:21" ht="13.9" customHeight="1">
      <c r="A3070" s="76">
        <v>11038942</v>
      </c>
      <c r="B3070" s="77" t="s">
        <v>4000</v>
      </c>
      <c r="C3070" s="78"/>
      <c r="D3070" s="79"/>
      <c r="E3070" s="78"/>
      <c r="F3070" s="78"/>
      <c r="G3070" s="79"/>
      <c r="H3070" s="79"/>
      <c r="I3070" s="80"/>
      <c r="J3070" s="79"/>
      <c r="K3070" s="77"/>
      <c r="L3070" s="84" t="s">
        <v>285</v>
      </c>
      <c r="M3070" s="77"/>
      <c r="N3070" s="77"/>
      <c r="O3070" s="77"/>
      <c r="P3070" s="77"/>
      <c r="Q3070" s="78"/>
      <c r="R3070" s="78"/>
      <c r="S3070" s="82"/>
      <c r="T3070" s="78"/>
      <c r="U3070" s="83"/>
    </row>
    <row r="3071" spans="1:21" ht="13.9" customHeight="1">
      <c r="A3071" s="76">
        <v>11039086</v>
      </c>
      <c r="B3071" s="77" t="s">
        <v>4001</v>
      </c>
      <c r="C3071" s="78"/>
      <c r="D3071" s="79"/>
      <c r="E3071" s="78"/>
      <c r="F3071" s="78"/>
      <c r="G3071" s="79"/>
      <c r="H3071" s="79"/>
      <c r="I3071" s="80"/>
      <c r="J3071" s="79"/>
      <c r="K3071" s="77"/>
      <c r="L3071" s="84" t="s">
        <v>287</v>
      </c>
      <c r="M3071" s="77"/>
      <c r="N3071" s="77"/>
      <c r="O3071" s="77"/>
      <c r="P3071" s="77"/>
      <c r="Q3071" s="78"/>
      <c r="R3071" s="78"/>
      <c r="S3071" s="82"/>
      <c r="T3071" s="78"/>
      <c r="U3071" s="83"/>
    </row>
    <row r="3072" spans="1:21" ht="13.9" customHeight="1">
      <c r="A3072" s="76">
        <v>11039094</v>
      </c>
      <c r="B3072" s="77" t="s">
        <v>4002</v>
      </c>
      <c r="C3072" s="78"/>
      <c r="D3072" s="79"/>
      <c r="E3072" s="78"/>
      <c r="F3072" s="78"/>
      <c r="G3072" s="79"/>
      <c r="H3072" s="79"/>
      <c r="I3072" s="80"/>
      <c r="J3072" s="79"/>
      <c r="K3072" s="77"/>
      <c r="L3072" s="84" t="s">
        <v>9347</v>
      </c>
      <c r="M3072" s="77"/>
      <c r="N3072" s="77"/>
      <c r="O3072" s="77"/>
      <c r="P3072" s="77"/>
      <c r="Q3072" s="78"/>
      <c r="R3072" s="78"/>
      <c r="S3072" s="82"/>
      <c r="T3072" s="78"/>
      <c r="U3072" s="83"/>
    </row>
    <row r="3073" spans="1:21" ht="13.9" customHeight="1">
      <c r="A3073" s="76">
        <v>11039906</v>
      </c>
      <c r="B3073" s="77" t="s">
        <v>4003</v>
      </c>
      <c r="C3073" s="78"/>
      <c r="D3073" s="79"/>
      <c r="E3073" s="78"/>
      <c r="F3073" s="78"/>
      <c r="G3073" s="79"/>
      <c r="H3073" s="79"/>
      <c r="I3073" s="80"/>
      <c r="J3073" s="79"/>
      <c r="K3073" s="77"/>
      <c r="L3073" s="84" t="s">
        <v>315</v>
      </c>
      <c r="M3073" s="77"/>
      <c r="N3073" s="77"/>
      <c r="O3073" s="77"/>
      <c r="P3073" s="77"/>
      <c r="Q3073" s="78"/>
      <c r="R3073" s="78"/>
      <c r="S3073" s="82"/>
      <c r="T3073" s="78"/>
      <c r="U3073" s="83"/>
    </row>
    <row r="3074" spans="1:21" ht="13.9" customHeight="1">
      <c r="A3074" s="76">
        <v>11040726</v>
      </c>
      <c r="B3074" s="77" t="s">
        <v>4004</v>
      </c>
      <c r="C3074" s="78"/>
      <c r="D3074" s="79"/>
      <c r="E3074" s="78"/>
      <c r="F3074" s="78"/>
      <c r="G3074" s="78"/>
      <c r="H3074" s="79"/>
      <c r="I3074" s="80"/>
      <c r="J3074" s="78"/>
      <c r="K3074" s="77"/>
      <c r="L3074" s="84" t="s">
        <v>362</v>
      </c>
      <c r="M3074" s="77"/>
      <c r="N3074" s="77"/>
      <c r="O3074" s="77"/>
      <c r="P3074" s="77"/>
      <c r="Q3074" s="78"/>
      <c r="R3074" s="78"/>
      <c r="S3074" s="82"/>
      <c r="T3074" s="78"/>
      <c r="U3074" s="83"/>
    </row>
    <row r="3075" spans="1:21" ht="13.9" customHeight="1">
      <c r="A3075" s="76">
        <v>11040831</v>
      </c>
      <c r="B3075" s="77" t="s">
        <v>4005</v>
      </c>
      <c r="C3075" s="78"/>
      <c r="D3075" s="79"/>
      <c r="E3075" s="78"/>
      <c r="F3075" s="79"/>
      <c r="G3075" s="79"/>
      <c r="H3075" s="79"/>
      <c r="I3075" s="80"/>
      <c r="J3075" s="79"/>
      <c r="K3075" s="77"/>
      <c r="L3075" s="84" t="s">
        <v>274</v>
      </c>
      <c r="M3075" s="77"/>
      <c r="N3075" s="77"/>
      <c r="O3075" s="77"/>
      <c r="P3075" s="77"/>
      <c r="Q3075" s="78"/>
      <c r="R3075" s="78"/>
      <c r="S3075" s="82"/>
      <c r="T3075" s="78"/>
      <c r="U3075" s="83"/>
    </row>
    <row r="3076" spans="1:21" ht="13.9" customHeight="1">
      <c r="A3076" s="76">
        <v>11041293</v>
      </c>
      <c r="B3076" s="77" t="s">
        <v>4006</v>
      </c>
      <c r="C3076" s="78"/>
      <c r="D3076" s="79"/>
      <c r="E3076" s="78"/>
      <c r="F3076" s="78"/>
      <c r="G3076" s="79"/>
      <c r="H3076" s="79"/>
      <c r="I3076" s="80"/>
      <c r="J3076" s="79"/>
      <c r="K3076" s="77"/>
      <c r="L3076" s="84" t="s">
        <v>70</v>
      </c>
      <c r="M3076" s="77"/>
      <c r="N3076" s="77"/>
      <c r="O3076" s="77"/>
      <c r="P3076" s="77"/>
      <c r="Q3076" s="78"/>
      <c r="R3076" s="78"/>
      <c r="S3076" s="82"/>
      <c r="T3076" s="78"/>
      <c r="U3076" s="83"/>
    </row>
    <row r="3077" spans="1:21" ht="13.9" customHeight="1">
      <c r="A3077" s="76">
        <v>11041412</v>
      </c>
      <c r="B3077" s="77" t="s">
        <v>4007</v>
      </c>
      <c r="C3077" s="78"/>
      <c r="D3077" s="79"/>
      <c r="E3077" s="78"/>
      <c r="F3077" s="78"/>
      <c r="G3077" s="79"/>
      <c r="H3077" s="79"/>
      <c r="I3077" s="80"/>
      <c r="J3077" s="79"/>
      <c r="K3077" s="77"/>
      <c r="L3077" s="84" t="s">
        <v>9347</v>
      </c>
      <c r="M3077" s="77"/>
      <c r="N3077" s="77"/>
      <c r="O3077" s="77"/>
      <c r="P3077" s="77"/>
      <c r="Q3077" s="78"/>
      <c r="R3077" s="78"/>
      <c r="S3077" s="82"/>
      <c r="T3077" s="78"/>
      <c r="U3077" s="83"/>
    </row>
    <row r="3078" spans="1:21" ht="13.9" customHeight="1">
      <c r="A3078" s="76">
        <v>11041501</v>
      </c>
      <c r="B3078" s="77" t="s">
        <v>4008</v>
      </c>
      <c r="C3078" s="78"/>
      <c r="D3078" s="79"/>
      <c r="E3078" s="78"/>
      <c r="F3078" s="78"/>
      <c r="G3078" s="79"/>
      <c r="H3078" s="79"/>
      <c r="I3078" s="80"/>
      <c r="J3078" s="79"/>
      <c r="K3078" s="77"/>
      <c r="L3078" s="84" t="s">
        <v>9347</v>
      </c>
      <c r="M3078" s="77"/>
      <c r="N3078" s="77"/>
      <c r="O3078" s="77"/>
      <c r="P3078" s="77"/>
      <c r="Q3078" s="78"/>
      <c r="R3078" s="78"/>
      <c r="S3078" s="82"/>
      <c r="T3078" s="78"/>
      <c r="U3078" s="83"/>
    </row>
    <row r="3079" spans="1:21" ht="13.9" customHeight="1">
      <c r="A3079" s="76">
        <v>11041544</v>
      </c>
      <c r="B3079" s="77" t="s">
        <v>4009</v>
      </c>
      <c r="C3079" s="78"/>
      <c r="D3079" s="79"/>
      <c r="E3079" s="78"/>
      <c r="F3079" s="78"/>
      <c r="G3079" s="79"/>
      <c r="H3079" s="79"/>
      <c r="I3079" s="80"/>
      <c r="J3079" s="79"/>
      <c r="K3079" s="77"/>
      <c r="L3079" s="84" t="s">
        <v>9347</v>
      </c>
      <c r="M3079" s="77"/>
      <c r="N3079" s="77"/>
      <c r="O3079" s="77"/>
      <c r="P3079" s="77"/>
      <c r="Q3079" s="78"/>
      <c r="R3079" s="78"/>
      <c r="S3079" s="82"/>
      <c r="T3079" s="78"/>
      <c r="U3079" s="83"/>
    </row>
    <row r="3080" spans="1:21" ht="13.9" customHeight="1">
      <c r="A3080" s="76">
        <v>11043121</v>
      </c>
      <c r="B3080" s="77" t="s">
        <v>4010</v>
      </c>
      <c r="C3080" s="78"/>
      <c r="D3080" s="79"/>
      <c r="E3080" s="78"/>
      <c r="F3080" s="78"/>
      <c r="G3080" s="79"/>
      <c r="H3080" s="79"/>
      <c r="I3080" s="80"/>
      <c r="J3080" s="79"/>
      <c r="K3080" s="77"/>
      <c r="L3080" s="84" t="s">
        <v>285</v>
      </c>
      <c r="M3080" s="77"/>
      <c r="N3080" s="77"/>
      <c r="O3080" s="77"/>
      <c r="P3080" s="77"/>
      <c r="Q3080" s="78"/>
      <c r="R3080" s="78"/>
      <c r="S3080" s="82"/>
      <c r="T3080" s="78"/>
      <c r="U3080" s="83"/>
    </row>
    <row r="3081" spans="1:21" ht="13.9" customHeight="1">
      <c r="A3081" s="76">
        <v>11043245</v>
      </c>
      <c r="B3081" s="77" t="s">
        <v>4011</v>
      </c>
      <c r="C3081" s="78"/>
      <c r="D3081" s="79"/>
      <c r="E3081" s="78"/>
      <c r="F3081" s="78"/>
      <c r="G3081" s="79"/>
      <c r="H3081" s="79"/>
      <c r="I3081" s="80"/>
      <c r="J3081" s="79"/>
      <c r="K3081" s="77"/>
      <c r="L3081" s="84" t="s">
        <v>285</v>
      </c>
      <c r="M3081" s="77"/>
      <c r="N3081" s="77"/>
      <c r="O3081" s="77"/>
      <c r="P3081" s="77"/>
      <c r="Q3081" s="78"/>
      <c r="R3081" s="78"/>
      <c r="S3081" s="82"/>
      <c r="T3081" s="78"/>
      <c r="U3081" s="83"/>
    </row>
    <row r="3082" spans="1:21" ht="13.9" customHeight="1">
      <c r="A3082" s="76">
        <v>11043261</v>
      </c>
      <c r="B3082" s="77" t="s">
        <v>4012</v>
      </c>
      <c r="C3082" s="78"/>
      <c r="D3082" s="79"/>
      <c r="E3082" s="78"/>
      <c r="F3082" s="78"/>
      <c r="G3082" s="79"/>
      <c r="H3082" s="79"/>
      <c r="I3082" s="80"/>
      <c r="J3082" s="79"/>
      <c r="K3082" s="77"/>
      <c r="L3082" s="84" t="s">
        <v>285</v>
      </c>
      <c r="M3082" s="77"/>
      <c r="N3082" s="77"/>
      <c r="O3082" s="77"/>
      <c r="P3082" s="77"/>
      <c r="Q3082" s="78"/>
      <c r="R3082" s="78"/>
      <c r="S3082" s="82"/>
      <c r="T3082" s="78"/>
      <c r="U3082" s="83"/>
    </row>
    <row r="3083" spans="1:21" ht="13.9" customHeight="1">
      <c r="A3083" s="76">
        <v>11043407</v>
      </c>
      <c r="B3083" s="77" t="s">
        <v>4013</v>
      </c>
      <c r="C3083" s="78"/>
      <c r="D3083" s="79"/>
      <c r="E3083" s="78"/>
      <c r="F3083" s="78"/>
      <c r="G3083" s="79"/>
      <c r="H3083" s="79"/>
      <c r="I3083" s="80"/>
      <c r="J3083" s="79"/>
      <c r="K3083" s="77"/>
      <c r="L3083" s="84" t="s">
        <v>362</v>
      </c>
      <c r="M3083" s="77"/>
      <c r="N3083" s="77"/>
      <c r="O3083" s="77"/>
      <c r="P3083" s="77"/>
      <c r="Q3083" s="78"/>
      <c r="R3083" s="78"/>
      <c r="S3083" s="82"/>
      <c r="T3083" s="78"/>
      <c r="U3083" s="83"/>
    </row>
    <row r="3084" spans="1:21" ht="13.9" customHeight="1">
      <c r="A3084" s="76">
        <v>11043474</v>
      </c>
      <c r="B3084" s="77" t="s">
        <v>4014</v>
      </c>
      <c r="C3084" s="78"/>
      <c r="D3084" s="79"/>
      <c r="E3084" s="78"/>
      <c r="F3084" s="78"/>
      <c r="G3084" s="79"/>
      <c r="H3084" s="79"/>
      <c r="I3084" s="80"/>
      <c r="J3084" s="79"/>
      <c r="K3084" s="77"/>
      <c r="L3084" s="84" t="s">
        <v>285</v>
      </c>
      <c r="M3084" s="77"/>
      <c r="N3084" s="77"/>
      <c r="O3084" s="77"/>
      <c r="P3084" s="77"/>
      <c r="Q3084" s="78"/>
      <c r="R3084" s="78"/>
      <c r="S3084" s="82"/>
      <c r="T3084" s="78"/>
      <c r="U3084" s="83"/>
    </row>
    <row r="3085" spans="1:21" ht="13.9" customHeight="1">
      <c r="A3085" s="76">
        <v>11043792</v>
      </c>
      <c r="B3085" s="77" t="s">
        <v>4015</v>
      </c>
      <c r="C3085" s="78"/>
      <c r="D3085" s="79"/>
      <c r="E3085" s="78"/>
      <c r="F3085" s="78"/>
      <c r="G3085" s="79"/>
      <c r="H3085" s="79"/>
      <c r="I3085" s="80"/>
      <c r="J3085" s="79"/>
      <c r="K3085" s="77"/>
      <c r="L3085" s="84" t="s">
        <v>285</v>
      </c>
      <c r="M3085" s="77"/>
      <c r="N3085" s="77"/>
      <c r="O3085" s="77"/>
      <c r="P3085" s="77"/>
      <c r="Q3085" s="78"/>
      <c r="R3085" s="78"/>
      <c r="S3085" s="82"/>
      <c r="T3085" s="78"/>
      <c r="U3085" s="83"/>
    </row>
    <row r="3086" spans="1:21" ht="13.9" customHeight="1">
      <c r="A3086" s="76">
        <v>11044055</v>
      </c>
      <c r="B3086" s="77" t="s">
        <v>4016</v>
      </c>
      <c r="C3086" s="78"/>
      <c r="D3086" s="79"/>
      <c r="E3086" s="78"/>
      <c r="F3086" s="78"/>
      <c r="G3086" s="79"/>
      <c r="H3086" s="79"/>
      <c r="I3086" s="80"/>
      <c r="J3086" s="79"/>
      <c r="K3086" s="77"/>
      <c r="L3086" s="84" t="s">
        <v>287</v>
      </c>
      <c r="M3086" s="77"/>
      <c r="N3086" s="77"/>
      <c r="O3086" s="77"/>
      <c r="P3086" s="77"/>
      <c r="Q3086" s="78"/>
      <c r="R3086" s="78"/>
      <c r="S3086" s="82"/>
      <c r="T3086" s="78"/>
      <c r="U3086" s="83"/>
    </row>
    <row r="3087" spans="1:21" ht="13.9" customHeight="1">
      <c r="A3087" s="76">
        <v>11044187</v>
      </c>
      <c r="B3087" s="77" t="s">
        <v>4017</v>
      </c>
      <c r="C3087" s="78"/>
      <c r="D3087" s="79"/>
      <c r="E3087" s="78"/>
      <c r="F3087" s="78"/>
      <c r="G3087" s="79"/>
      <c r="H3087" s="79"/>
      <c r="I3087" s="80"/>
      <c r="J3087" s="79"/>
      <c r="K3087" s="77"/>
      <c r="L3087" s="81" t="s">
        <v>287</v>
      </c>
      <c r="M3087" s="77"/>
      <c r="N3087" s="77"/>
      <c r="O3087" s="77"/>
      <c r="P3087" s="77"/>
      <c r="Q3087" s="78"/>
      <c r="R3087" s="78"/>
      <c r="S3087" s="82"/>
      <c r="T3087" s="78"/>
      <c r="U3087" s="83"/>
    </row>
    <row r="3088" spans="1:21" ht="13.9" customHeight="1">
      <c r="A3088" s="76">
        <v>11045515</v>
      </c>
      <c r="B3088" s="85" t="s">
        <v>4018</v>
      </c>
      <c r="C3088" s="78"/>
      <c r="D3088" s="79"/>
      <c r="E3088" s="78"/>
      <c r="F3088" s="78"/>
      <c r="G3088" s="86"/>
      <c r="H3088" s="79"/>
      <c r="I3088" s="79"/>
      <c r="J3088" s="78"/>
      <c r="K3088" s="77"/>
      <c r="L3088" s="84" t="s">
        <v>287</v>
      </c>
      <c r="M3088" s="77"/>
      <c r="N3088" s="77"/>
      <c r="O3088" s="87"/>
      <c r="P3088" s="78"/>
      <c r="Q3088" s="78"/>
      <c r="R3088" s="78"/>
      <c r="S3088" s="82"/>
      <c r="T3088" s="78"/>
      <c r="U3088" s="83"/>
    </row>
    <row r="3089" spans="1:21" ht="13.9" customHeight="1">
      <c r="A3089" s="76">
        <v>11045566</v>
      </c>
      <c r="B3089" s="77" t="s">
        <v>4019</v>
      </c>
      <c r="C3089" s="78"/>
      <c r="D3089" s="79"/>
      <c r="E3089" s="78"/>
      <c r="F3089" s="78"/>
      <c r="G3089" s="79"/>
      <c r="H3089" s="79"/>
      <c r="I3089" s="80"/>
      <c r="J3089" s="79"/>
      <c r="K3089" s="77"/>
      <c r="L3089" s="84" t="s">
        <v>9347</v>
      </c>
      <c r="M3089" s="77"/>
      <c r="N3089" s="77"/>
      <c r="O3089" s="77"/>
      <c r="P3089" s="77"/>
      <c r="Q3089" s="78"/>
      <c r="R3089" s="78"/>
      <c r="S3089" s="82"/>
      <c r="T3089" s="78"/>
      <c r="U3089" s="83"/>
    </row>
    <row r="3090" spans="1:21" ht="13.9" customHeight="1">
      <c r="A3090" s="76">
        <v>11045787</v>
      </c>
      <c r="B3090" s="77" t="s">
        <v>4020</v>
      </c>
      <c r="C3090" s="78"/>
      <c r="D3090" s="79"/>
      <c r="E3090" s="78"/>
      <c r="F3090" s="78"/>
      <c r="G3090" s="79"/>
      <c r="H3090" s="79"/>
      <c r="I3090" s="80"/>
      <c r="J3090" s="79"/>
      <c r="K3090" s="77"/>
      <c r="L3090" s="84" t="s">
        <v>285</v>
      </c>
      <c r="M3090" s="77"/>
      <c r="N3090" s="77"/>
      <c r="O3090" s="77"/>
      <c r="P3090" s="77"/>
      <c r="Q3090" s="78"/>
      <c r="R3090" s="78"/>
      <c r="S3090" s="82"/>
      <c r="T3090" s="78"/>
      <c r="U3090" s="83"/>
    </row>
    <row r="3091" spans="1:21" ht="13.9" customHeight="1">
      <c r="A3091" s="76">
        <v>11057122</v>
      </c>
      <c r="B3091" s="77" t="s">
        <v>4021</v>
      </c>
      <c r="C3091" s="78"/>
      <c r="D3091" s="79"/>
      <c r="E3091" s="78"/>
      <c r="F3091" s="78"/>
      <c r="G3091" s="79"/>
      <c r="H3091" s="79"/>
      <c r="I3091" s="80"/>
      <c r="J3091" s="79"/>
      <c r="K3091" s="77"/>
      <c r="L3091" s="84" t="s">
        <v>285</v>
      </c>
      <c r="M3091" s="77"/>
      <c r="N3091" s="77"/>
      <c r="O3091" s="77"/>
      <c r="P3091" s="77"/>
      <c r="Q3091" s="78"/>
      <c r="R3091" s="78"/>
      <c r="S3091" s="82"/>
      <c r="T3091" s="78"/>
      <c r="U3091" s="83"/>
    </row>
    <row r="3092" spans="1:21" ht="13.9" customHeight="1">
      <c r="A3092" s="76">
        <v>11075449</v>
      </c>
      <c r="B3092" s="77" t="s">
        <v>4022</v>
      </c>
      <c r="C3092" s="78"/>
      <c r="D3092" s="79"/>
      <c r="E3092" s="78"/>
      <c r="F3092" s="78"/>
      <c r="G3092" s="79"/>
      <c r="H3092" s="79"/>
      <c r="I3092" s="80"/>
      <c r="J3092" s="79"/>
      <c r="K3092" s="77"/>
      <c r="L3092" s="84" t="s">
        <v>9347</v>
      </c>
      <c r="M3092" s="77"/>
      <c r="N3092" s="77"/>
      <c r="O3092" s="77"/>
      <c r="P3092" s="77"/>
      <c r="Q3092" s="78"/>
      <c r="R3092" s="78"/>
      <c r="S3092" s="82"/>
      <c r="T3092" s="78"/>
      <c r="U3092" s="83"/>
    </row>
    <row r="3093" spans="1:21" ht="13.9" customHeight="1">
      <c r="A3093" s="76">
        <v>11075988</v>
      </c>
      <c r="B3093" s="77" t="s">
        <v>4023</v>
      </c>
      <c r="C3093" s="78"/>
      <c r="D3093" s="79"/>
      <c r="E3093" s="78"/>
      <c r="F3093" s="78"/>
      <c r="G3093" s="79"/>
      <c r="H3093" s="79"/>
      <c r="I3093" s="80"/>
      <c r="J3093" s="79"/>
      <c r="K3093" s="77"/>
      <c r="L3093" s="84" t="s">
        <v>270</v>
      </c>
      <c r="M3093" s="77"/>
      <c r="N3093" s="77"/>
      <c r="O3093" s="77"/>
      <c r="P3093" s="77"/>
      <c r="Q3093" s="78"/>
      <c r="R3093" s="78"/>
      <c r="S3093" s="82"/>
      <c r="T3093" s="78"/>
      <c r="U3093" s="83"/>
    </row>
    <row r="3094" spans="1:21" ht="13.9" customHeight="1">
      <c r="A3094" s="76">
        <v>11078243</v>
      </c>
      <c r="B3094" s="77" t="s">
        <v>4024</v>
      </c>
      <c r="C3094" s="78"/>
      <c r="D3094" s="79"/>
      <c r="E3094" s="78"/>
      <c r="F3094" s="78"/>
      <c r="G3094" s="79"/>
      <c r="H3094" s="79"/>
      <c r="I3094" s="80"/>
      <c r="J3094" s="79"/>
      <c r="K3094" s="77"/>
      <c r="L3094" s="84" t="s">
        <v>285</v>
      </c>
      <c r="M3094" s="77"/>
      <c r="N3094" s="77"/>
      <c r="O3094" s="77"/>
      <c r="P3094" s="77"/>
      <c r="Q3094" s="78"/>
      <c r="R3094" s="78"/>
      <c r="S3094" s="82"/>
      <c r="T3094" s="78"/>
      <c r="U3094" s="83"/>
    </row>
    <row r="3095" spans="1:21" ht="13.9" customHeight="1">
      <c r="A3095" s="76">
        <v>11080817</v>
      </c>
      <c r="B3095" s="77" t="s">
        <v>4025</v>
      </c>
      <c r="C3095" s="78"/>
      <c r="D3095" s="79"/>
      <c r="E3095" s="78"/>
      <c r="F3095" s="78"/>
      <c r="G3095" s="79"/>
      <c r="H3095" s="79"/>
      <c r="I3095" s="80"/>
      <c r="J3095" s="79"/>
      <c r="K3095" s="77"/>
      <c r="L3095" s="84" t="s">
        <v>285</v>
      </c>
      <c r="M3095" s="77"/>
      <c r="N3095" s="77"/>
      <c r="O3095" s="77"/>
      <c r="P3095" s="77"/>
      <c r="Q3095" s="78"/>
      <c r="R3095" s="78"/>
      <c r="S3095" s="82"/>
      <c r="T3095" s="78"/>
      <c r="U3095" s="83"/>
    </row>
    <row r="3096" spans="1:21" ht="13.9" customHeight="1">
      <c r="A3096" s="76">
        <v>11081597</v>
      </c>
      <c r="B3096" s="85" t="s">
        <v>4026</v>
      </c>
      <c r="C3096" s="78"/>
      <c r="D3096" s="79"/>
      <c r="E3096" s="78"/>
      <c r="F3096" s="78"/>
      <c r="G3096" s="78"/>
      <c r="H3096" s="79"/>
      <c r="I3096" s="80"/>
      <c r="J3096" s="78"/>
      <c r="K3096" s="77"/>
      <c r="L3096" s="84" t="s">
        <v>285</v>
      </c>
      <c r="M3096" s="77"/>
      <c r="N3096" s="77"/>
      <c r="O3096" s="87"/>
      <c r="P3096" s="78"/>
      <c r="Q3096" s="78"/>
      <c r="R3096" s="78"/>
      <c r="S3096" s="82"/>
      <c r="T3096" s="78"/>
      <c r="U3096" s="83"/>
    </row>
    <row r="3097" spans="1:21" ht="13.9" customHeight="1">
      <c r="A3097" s="76">
        <v>11082097</v>
      </c>
      <c r="B3097" s="77" t="s">
        <v>4027</v>
      </c>
      <c r="C3097" s="78"/>
      <c r="D3097" s="79"/>
      <c r="E3097" s="78"/>
      <c r="F3097" s="78"/>
      <c r="G3097" s="79"/>
      <c r="H3097" s="79"/>
      <c r="I3097" s="80"/>
      <c r="J3097" s="79"/>
      <c r="K3097" s="77"/>
      <c r="L3097" s="84" t="s">
        <v>315</v>
      </c>
      <c r="M3097" s="77"/>
      <c r="N3097" s="77"/>
      <c r="O3097" s="77"/>
      <c r="P3097" s="77"/>
      <c r="Q3097" s="78"/>
      <c r="R3097" s="78"/>
      <c r="S3097" s="82"/>
      <c r="T3097" s="78"/>
      <c r="U3097" s="83"/>
    </row>
    <row r="3098" spans="1:21" ht="13.9" customHeight="1">
      <c r="A3098" s="76">
        <v>11085169</v>
      </c>
      <c r="B3098" s="77" t="s">
        <v>4028</v>
      </c>
      <c r="C3098" s="78"/>
      <c r="D3098" s="79"/>
      <c r="E3098" s="78"/>
      <c r="F3098" s="78"/>
      <c r="G3098" s="79"/>
      <c r="H3098" s="79"/>
      <c r="I3098" s="80"/>
      <c r="J3098" s="79"/>
      <c r="K3098" s="77"/>
      <c r="L3098" s="84" t="s">
        <v>285</v>
      </c>
      <c r="M3098" s="77"/>
      <c r="N3098" s="77"/>
      <c r="O3098" s="77"/>
      <c r="P3098" s="77"/>
      <c r="Q3098" s="78"/>
      <c r="R3098" s="78"/>
      <c r="S3098" s="82"/>
      <c r="T3098" s="78"/>
      <c r="U3098" s="83"/>
    </row>
    <row r="3099" spans="1:21" ht="13.9" customHeight="1">
      <c r="A3099" s="76">
        <v>11091352</v>
      </c>
      <c r="B3099" s="77" t="s">
        <v>4029</v>
      </c>
      <c r="C3099" s="78"/>
      <c r="D3099" s="79"/>
      <c r="E3099" s="78"/>
      <c r="F3099" s="78"/>
      <c r="G3099" s="79"/>
      <c r="H3099" s="79"/>
      <c r="I3099" s="80"/>
      <c r="J3099" s="79"/>
      <c r="K3099" s="77"/>
      <c r="L3099" s="84" t="s">
        <v>9347</v>
      </c>
      <c r="M3099" s="77"/>
      <c r="N3099" s="77"/>
      <c r="O3099" s="77"/>
      <c r="P3099" s="77"/>
      <c r="Q3099" s="78"/>
      <c r="R3099" s="78"/>
      <c r="S3099" s="82"/>
      <c r="T3099" s="78"/>
      <c r="U3099" s="83"/>
    </row>
    <row r="3100" spans="1:21" ht="13.9" customHeight="1">
      <c r="A3100" s="76">
        <v>11131934</v>
      </c>
      <c r="B3100" s="77" t="s">
        <v>4030</v>
      </c>
      <c r="C3100" s="78"/>
      <c r="D3100" s="79"/>
      <c r="E3100" s="78"/>
      <c r="F3100" s="78"/>
      <c r="G3100" s="79"/>
      <c r="H3100" s="79"/>
      <c r="I3100" s="80"/>
      <c r="J3100" s="79"/>
      <c r="K3100" s="77"/>
      <c r="L3100" s="84" t="s">
        <v>287</v>
      </c>
      <c r="M3100" s="77"/>
      <c r="N3100" s="77"/>
      <c r="O3100" s="77"/>
      <c r="P3100" s="77"/>
      <c r="Q3100" s="78"/>
      <c r="R3100" s="78"/>
      <c r="S3100" s="82"/>
      <c r="T3100" s="78"/>
      <c r="U3100" s="83"/>
    </row>
    <row r="3101" spans="1:21" ht="13.9" customHeight="1">
      <c r="A3101" s="76">
        <v>11140461</v>
      </c>
      <c r="B3101" s="77" t="s">
        <v>4031</v>
      </c>
      <c r="C3101" s="78"/>
      <c r="D3101" s="79"/>
      <c r="E3101" s="78"/>
      <c r="F3101" s="78"/>
      <c r="G3101" s="79"/>
      <c r="H3101" s="79"/>
      <c r="I3101" s="80"/>
      <c r="J3101" s="79"/>
      <c r="K3101" s="77"/>
      <c r="L3101" s="84" t="s">
        <v>285</v>
      </c>
      <c r="M3101" s="77"/>
      <c r="N3101" s="77"/>
      <c r="O3101" s="77"/>
      <c r="P3101" s="77"/>
      <c r="Q3101" s="78"/>
      <c r="R3101" s="78"/>
      <c r="S3101" s="82"/>
      <c r="T3101" s="78"/>
      <c r="U3101" s="83"/>
    </row>
    <row r="3102" spans="1:21" ht="13.9" customHeight="1">
      <c r="A3102" s="76">
        <v>11156953</v>
      </c>
      <c r="B3102" s="77" t="s">
        <v>4032</v>
      </c>
      <c r="C3102" s="78"/>
      <c r="D3102" s="79"/>
      <c r="E3102" s="78"/>
      <c r="F3102" s="78"/>
      <c r="G3102" s="79"/>
      <c r="H3102" s="79"/>
      <c r="I3102" s="80"/>
      <c r="J3102" s="79"/>
      <c r="K3102" s="77"/>
      <c r="L3102" s="81" t="s">
        <v>285</v>
      </c>
      <c r="M3102" s="77"/>
      <c r="N3102" s="77"/>
      <c r="O3102" s="77"/>
      <c r="P3102" s="77"/>
      <c r="Q3102" s="78"/>
      <c r="R3102" s="78"/>
      <c r="S3102" s="82"/>
      <c r="T3102" s="78"/>
      <c r="U3102" s="83"/>
    </row>
    <row r="3103" spans="1:21" ht="13.9" customHeight="1">
      <c r="A3103" s="76">
        <v>11157062</v>
      </c>
      <c r="B3103" s="77" t="s">
        <v>4033</v>
      </c>
      <c r="C3103" s="78"/>
      <c r="D3103" s="79"/>
      <c r="E3103" s="78"/>
      <c r="F3103" s="78"/>
      <c r="G3103" s="79"/>
      <c r="H3103" s="79"/>
      <c r="I3103" s="80"/>
      <c r="J3103" s="79"/>
      <c r="K3103" s="77"/>
      <c r="L3103" s="84" t="s">
        <v>285</v>
      </c>
      <c r="M3103" s="77"/>
      <c r="N3103" s="77"/>
      <c r="O3103" s="77"/>
      <c r="P3103" s="77"/>
      <c r="Q3103" s="78"/>
      <c r="R3103" s="78"/>
      <c r="S3103" s="82"/>
      <c r="T3103" s="78"/>
      <c r="U3103" s="83"/>
    </row>
    <row r="3104" spans="1:21" ht="13.9" customHeight="1">
      <c r="A3104" s="76">
        <v>11157089</v>
      </c>
      <c r="B3104" s="77" t="s">
        <v>4034</v>
      </c>
      <c r="C3104" s="78"/>
      <c r="D3104" s="79"/>
      <c r="E3104" s="78"/>
      <c r="F3104" s="78"/>
      <c r="G3104" s="79"/>
      <c r="H3104" s="79"/>
      <c r="I3104" s="80"/>
      <c r="J3104" s="79"/>
      <c r="K3104" s="77"/>
      <c r="L3104" s="84" t="s">
        <v>285</v>
      </c>
      <c r="M3104" s="77"/>
      <c r="N3104" s="77"/>
      <c r="O3104" s="77"/>
      <c r="P3104" s="77"/>
      <c r="Q3104" s="78"/>
      <c r="R3104" s="78"/>
      <c r="S3104" s="82"/>
      <c r="T3104" s="78"/>
      <c r="U3104" s="83"/>
    </row>
    <row r="3105" spans="1:21" ht="13.9" customHeight="1">
      <c r="A3105" s="76">
        <v>11157844</v>
      </c>
      <c r="B3105" s="77" t="s">
        <v>4035</v>
      </c>
      <c r="C3105" s="78"/>
      <c r="D3105" s="79"/>
      <c r="E3105" s="78"/>
      <c r="F3105" s="78"/>
      <c r="G3105" s="79"/>
      <c r="H3105" s="79"/>
      <c r="I3105" s="80"/>
      <c r="J3105" s="79"/>
      <c r="K3105" s="77"/>
      <c r="L3105" s="84" t="s">
        <v>285</v>
      </c>
      <c r="M3105" s="77"/>
      <c r="N3105" s="77"/>
      <c r="O3105" s="77"/>
      <c r="P3105" s="77"/>
      <c r="Q3105" s="78"/>
      <c r="R3105" s="78"/>
      <c r="S3105" s="82"/>
      <c r="T3105" s="78"/>
      <c r="U3105" s="83"/>
    </row>
    <row r="3106" spans="1:21" ht="13.9" customHeight="1">
      <c r="A3106" s="76">
        <v>11161132</v>
      </c>
      <c r="B3106" s="77" t="s">
        <v>4036</v>
      </c>
      <c r="C3106" s="78"/>
      <c r="D3106" s="79"/>
      <c r="E3106" s="78"/>
      <c r="F3106" s="78"/>
      <c r="G3106" s="79"/>
      <c r="H3106" s="79"/>
      <c r="I3106" s="80"/>
      <c r="J3106" s="79"/>
      <c r="K3106" s="77"/>
      <c r="L3106" s="84" t="s">
        <v>285</v>
      </c>
      <c r="M3106" s="77"/>
      <c r="N3106" s="77"/>
      <c r="O3106" s="77"/>
      <c r="P3106" s="77"/>
      <c r="Q3106" s="78"/>
      <c r="R3106" s="78"/>
      <c r="S3106" s="82"/>
      <c r="T3106" s="78"/>
      <c r="U3106" s="83"/>
    </row>
    <row r="3107" spans="1:21" ht="13.9" customHeight="1">
      <c r="A3107" s="76">
        <v>11165413</v>
      </c>
      <c r="B3107" s="77" t="s">
        <v>4037</v>
      </c>
      <c r="C3107" s="78"/>
      <c r="D3107" s="79"/>
      <c r="E3107" s="78"/>
      <c r="F3107" s="78"/>
      <c r="G3107" s="79"/>
      <c r="H3107" s="79"/>
      <c r="I3107" s="80"/>
      <c r="J3107" s="79"/>
      <c r="K3107" s="77"/>
      <c r="L3107" s="84" t="s">
        <v>9347</v>
      </c>
      <c r="M3107" s="77"/>
      <c r="N3107" s="77"/>
      <c r="O3107" s="77"/>
      <c r="P3107" s="77"/>
      <c r="Q3107" s="78"/>
      <c r="R3107" s="78"/>
      <c r="S3107" s="82"/>
      <c r="T3107" s="78"/>
      <c r="U3107" s="83"/>
    </row>
    <row r="3108" spans="1:21" ht="13.9" customHeight="1">
      <c r="A3108" s="76">
        <v>11167858</v>
      </c>
      <c r="B3108" s="77" t="s">
        <v>4038</v>
      </c>
      <c r="C3108" s="78"/>
      <c r="D3108" s="79"/>
      <c r="E3108" s="78"/>
      <c r="F3108" s="78"/>
      <c r="G3108" s="79"/>
      <c r="H3108" s="79"/>
      <c r="I3108" s="80"/>
      <c r="J3108" s="79"/>
      <c r="K3108" s="77"/>
      <c r="L3108" s="81" t="s">
        <v>285</v>
      </c>
      <c r="M3108" s="77"/>
      <c r="N3108" s="77"/>
      <c r="O3108" s="77"/>
      <c r="P3108" s="77"/>
      <c r="Q3108" s="78"/>
      <c r="R3108" s="78"/>
      <c r="S3108" s="82"/>
      <c r="T3108" s="78"/>
      <c r="U3108" s="83"/>
    </row>
    <row r="3109" spans="1:21" ht="13.9" customHeight="1">
      <c r="A3109" s="76">
        <v>11167882</v>
      </c>
      <c r="B3109" s="77" t="s">
        <v>4039</v>
      </c>
      <c r="C3109" s="78"/>
      <c r="D3109" s="79"/>
      <c r="E3109" s="78"/>
      <c r="F3109" s="78"/>
      <c r="G3109" s="79"/>
      <c r="H3109" s="79"/>
      <c r="I3109" s="80"/>
      <c r="J3109" s="79"/>
      <c r="K3109" s="77"/>
      <c r="L3109" s="84" t="s">
        <v>285</v>
      </c>
      <c r="M3109" s="77"/>
      <c r="N3109" s="77"/>
      <c r="O3109" s="77"/>
      <c r="P3109" s="77"/>
      <c r="Q3109" s="78"/>
      <c r="R3109" s="78"/>
      <c r="S3109" s="82"/>
      <c r="T3109" s="78"/>
      <c r="U3109" s="83"/>
    </row>
    <row r="3110" spans="1:21" ht="13.9" customHeight="1">
      <c r="A3110" s="76">
        <v>11232404</v>
      </c>
      <c r="B3110" s="85" t="s">
        <v>4040</v>
      </c>
      <c r="C3110" s="78"/>
      <c r="D3110" s="79"/>
      <c r="E3110" s="78"/>
      <c r="F3110" s="78"/>
      <c r="G3110" s="86"/>
      <c r="H3110" s="79"/>
      <c r="I3110" s="79"/>
      <c r="J3110" s="78"/>
      <c r="K3110" s="77"/>
      <c r="L3110" s="84" t="s">
        <v>9425</v>
      </c>
      <c r="M3110" s="77"/>
      <c r="N3110" s="77"/>
      <c r="O3110" s="87"/>
      <c r="P3110" s="78"/>
      <c r="Q3110" s="78"/>
      <c r="R3110" s="78"/>
      <c r="S3110" s="82"/>
      <c r="T3110" s="78"/>
      <c r="U3110" s="83"/>
    </row>
    <row r="3111" spans="1:21" ht="13.9" customHeight="1">
      <c r="A3111" s="76">
        <v>11236701</v>
      </c>
      <c r="B3111" s="77" t="s">
        <v>4041</v>
      </c>
      <c r="C3111" s="78"/>
      <c r="D3111" s="79"/>
      <c r="E3111" s="78"/>
      <c r="F3111" s="78"/>
      <c r="G3111" s="79"/>
      <c r="H3111" s="79"/>
      <c r="I3111" s="80"/>
      <c r="J3111" s="79"/>
      <c r="K3111" s="77"/>
      <c r="L3111" s="84" t="s">
        <v>9426</v>
      </c>
      <c r="M3111" s="77"/>
      <c r="N3111" s="77"/>
      <c r="O3111" s="77"/>
      <c r="P3111" s="77"/>
      <c r="Q3111" s="78"/>
      <c r="R3111" s="78"/>
      <c r="S3111" s="82"/>
      <c r="T3111" s="78"/>
      <c r="U3111" s="83"/>
    </row>
    <row r="3112" spans="1:21" ht="13.9" customHeight="1">
      <c r="A3112" s="76">
        <v>11270179</v>
      </c>
      <c r="B3112" s="77" t="s">
        <v>4042</v>
      </c>
      <c r="C3112" s="78"/>
      <c r="D3112" s="79"/>
      <c r="E3112" s="78"/>
      <c r="F3112" s="78"/>
      <c r="G3112" s="79"/>
      <c r="H3112" s="79"/>
      <c r="I3112" s="80"/>
      <c r="J3112" s="79"/>
      <c r="K3112" s="77"/>
      <c r="L3112" s="84" t="s">
        <v>285</v>
      </c>
      <c r="M3112" s="77"/>
      <c r="N3112" s="77"/>
      <c r="O3112" s="77"/>
      <c r="P3112" s="77"/>
      <c r="Q3112" s="78"/>
      <c r="R3112" s="78"/>
      <c r="S3112" s="82"/>
      <c r="T3112" s="78"/>
      <c r="U3112" s="83"/>
    </row>
    <row r="3113" spans="1:21" ht="13.9" customHeight="1">
      <c r="A3113" s="76">
        <v>11277653</v>
      </c>
      <c r="B3113" s="85" t="s">
        <v>4043</v>
      </c>
      <c r="C3113" s="78"/>
      <c r="D3113" s="79"/>
      <c r="E3113" s="78"/>
      <c r="F3113" s="78"/>
      <c r="G3113" s="78"/>
      <c r="H3113" s="79"/>
      <c r="I3113" s="79"/>
      <c r="J3113" s="78"/>
      <c r="K3113" s="77"/>
      <c r="L3113" s="84" t="s">
        <v>285</v>
      </c>
      <c r="M3113" s="77"/>
      <c r="N3113" s="77"/>
      <c r="O3113" s="87"/>
      <c r="P3113" s="78"/>
      <c r="Q3113" s="78"/>
      <c r="R3113" s="78"/>
      <c r="S3113" s="82"/>
      <c r="T3113" s="78"/>
      <c r="U3113" s="83"/>
    </row>
    <row r="3114" spans="1:21" ht="13.9" customHeight="1">
      <c r="A3114" s="76">
        <v>11321105</v>
      </c>
      <c r="B3114" s="77" t="s">
        <v>4044</v>
      </c>
      <c r="C3114" s="78"/>
      <c r="D3114" s="79"/>
      <c r="E3114" s="78"/>
      <c r="F3114" s="78"/>
      <c r="G3114" s="79"/>
      <c r="H3114" s="79"/>
      <c r="I3114" s="80"/>
      <c r="J3114" s="79"/>
      <c r="K3114" s="77"/>
      <c r="L3114" s="84" t="s">
        <v>285</v>
      </c>
      <c r="M3114" s="77"/>
      <c r="N3114" s="77"/>
      <c r="O3114" s="77"/>
      <c r="P3114" s="77"/>
      <c r="Q3114" s="78"/>
      <c r="R3114" s="78"/>
      <c r="S3114" s="82"/>
      <c r="T3114" s="78"/>
      <c r="U3114" s="83"/>
    </row>
    <row r="3115" spans="1:21" ht="13.9" customHeight="1">
      <c r="A3115" s="76">
        <v>11328371</v>
      </c>
      <c r="B3115" s="77" t="s">
        <v>4045</v>
      </c>
      <c r="C3115" s="78"/>
      <c r="D3115" s="79"/>
      <c r="E3115" s="78"/>
      <c r="F3115" s="78"/>
      <c r="G3115" s="79"/>
      <c r="H3115" s="79"/>
      <c r="I3115" s="80"/>
      <c r="J3115" s="79"/>
      <c r="K3115" s="77"/>
      <c r="L3115" s="84" t="s">
        <v>7</v>
      </c>
      <c r="M3115" s="77"/>
      <c r="N3115" s="77"/>
      <c r="O3115" s="77"/>
      <c r="P3115" s="77"/>
      <c r="Q3115" s="78"/>
      <c r="R3115" s="78"/>
      <c r="S3115" s="82"/>
      <c r="T3115" s="78"/>
      <c r="U3115" s="83"/>
    </row>
    <row r="3116" spans="1:21" ht="13.9" customHeight="1">
      <c r="A3116" s="76">
        <v>11340339</v>
      </c>
      <c r="B3116" s="77" t="s">
        <v>4046</v>
      </c>
      <c r="C3116" s="78"/>
      <c r="D3116" s="79"/>
      <c r="E3116" s="78"/>
      <c r="F3116" s="78"/>
      <c r="G3116" s="79"/>
      <c r="H3116" s="79"/>
      <c r="I3116" s="80"/>
      <c r="J3116" s="79"/>
      <c r="K3116" s="77"/>
      <c r="L3116" s="84" t="s">
        <v>285</v>
      </c>
      <c r="M3116" s="77"/>
      <c r="N3116" s="77"/>
      <c r="O3116" s="77"/>
      <c r="P3116" s="77"/>
      <c r="Q3116" s="78"/>
      <c r="R3116" s="78"/>
      <c r="S3116" s="82"/>
      <c r="T3116" s="78"/>
      <c r="U3116" s="83"/>
    </row>
    <row r="3117" spans="1:21" ht="13.9" customHeight="1">
      <c r="A3117" s="76">
        <v>11386177</v>
      </c>
      <c r="B3117" s="77" t="s">
        <v>4047</v>
      </c>
      <c r="C3117" s="78"/>
      <c r="D3117" s="79"/>
      <c r="E3117" s="78"/>
      <c r="F3117" s="78"/>
      <c r="G3117" s="79"/>
      <c r="H3117" s="79"/>
      <c r="I3117" s="80"/>
      <c r="J3117" s="79"/>
      <c r="K3117" s="77"/>
      <c r="L3117" s="84" t="s">
        <v>9362</v>
      </c>
      <c r="M3117" s="77"/>
      <c r="N3117" s="77"/>
      <c r="O3117" s="77"/>
      <c r="P3117" s="77"/>
      <c r="Q3117" s="78"/>
      <c r="R3117" s="78"/>
      <c r="S3117" s="82"/>
      <c r="T3117" s="78"/>
      <c r="U3117" s="83"/>
    </row>
    <row r="3118" spans="1:21" ht="13.9" customHeight="1">
      <c r="A3118" s="76">
        <v>11386193</v>
      </c>
      <c r="B3118" s="85" t="s">
        <v>4048</v>
      </c>
      <c r="C3118" s="78"/>
      <c r="D3118" s="79"/>
      <c r="E3118" s="78"/>
      <c r="F3118" s="78"/>
      <c r="G3118" s="86"/>
      <c r="H3118" s="79"/>
      <c r="I3118" s="79"/>
      <c r="J3118" s="78"/>
      <c r="K3118" s="77"/>
      <c r="L3118" s="84" t="s">
        <v>9347</v>
      </c>
      <c r="M3118" s="77"/>
      <c r="N3118" s="77"/>
      <c r="O3118" s="87"/>
      <c r="P3118" s="78"/>
      <c r="Q3118" s="78"/>
      <c r="R3118" s="78"/>
      <c r="S3118" s="82"/>
      <c r="T3118" s="78"/>
      <c r="U3118" s="83"/>
    </row>
    <row r="3119" spans="1:21" ht="13.9" customHeight="1">
      <c r="A3119" s="89">
        <v>11386215</v>
      </c>
      <c r="B3119" s="100" t="s">
        <v>4049</v>
      </c>
      <c r="C3119" s="90"/>
      <c r="D3119" s="79"/>
      <c r="E3119" s="78"/>
      <c r="F3119" s="78"/>
      <c r="G3119" s="79"/>
      <c r="H3119" s="79"/>
      <c r="I3119" s="80"/>
      <c r="J3119" s="79"/>
      <c r="K3119" s="77"/>
      <c r="L3119" s="84" t="s">
        <v>285</v>
      </c>
      <c r="M3119" s="77"/>
      <c r="N3119" s="77"/>
      <c r="O3119" s="77"/>
      <c r="P3119" s="77"/>
      <c r="Q3119" s="78"/>
      <c r="R3119" s="78"/>
      <c r="S3119" s="82"/>
      <c r="T3119" s="78"/>
      <c r="U3119" s="83"/>
    </row>
    <row r="3120" spans="1:21" ht="13.9" customHeight="1">
      <c r="A3120" s="76">
        <v>11394757</v>
      </c>
      <c r="B3120" s="77" t="s">
        <v>4050</v>
      </c>
      <c r="C3120" s="78"/>
      <c r="D3120" s="79"/>
      <c r="E3120" s="78"/>
      <c r="F3120" s="78"/>
      <c r="G3120" s="79"/>
      <c r="H3120" s="79"/>
      <c r="I3120" s="80"/>
      <c r="J3120" s="79"/>
      <c r="K3120" s="77"/>
      <c r="L3120" s="84" t="s">
        <v>287</v>
      </c>
      <c r="M3120" s="77"/>
      <c r="N3120" s="77"/>
      <c r="O3120" s="77"/>
      <c r="P3120" s="77"/>
      <c r="Q3120" s="78"/>
      <c r="R3120" s="78"/>
      <c r="S3120" s="82"/>
      <c r="T3120" s="78"/>
      <c r="U3120" s="83"/>
    </row>
    <row r="3121" spans="1:21" ht="13.9" customHeight="1">
      <c r="A3121" s="76">
        <v>11410299</v>
      </c>
      <c r="B3121" s="77" t="s">
        <v>4051</v>
      </c>
      <c r="C3121" s="78"/>
      <c r="D3121" s="79"/>
      <c r="E3121" s="78"/>
      <c r="F3121" s="78"/>
      <c r="G3121" s="79"/>
      <c r="H3121" s="79"/>
      <c r="I3121" s="80"/>
      <c r="J3121" s="79"/>
      <c r="K3121" s="77"/>
      <c r="L3121" s="84" t="s">
        <v>285</v>
      </c>
      <c r="M3121" s="77"/>
      <c r="N3121" s="77"/>
      <c r="O3121" s="77"/>
      <c r="P3121" s="77"/>
      <c r="Q3121" s="78"/>
      <c r="R3121" s="78"/>
      <c r="S3121" s="82"/>
      <c r="T3121" s="78"/>
      <c r="U3121" s="83"/>
    </row>
    <row r="3122" spans="1:21" ht="13.9" customHeight="1">
      <c r="A3122" s="76">
        <v>11414898</v>
      </c>
      <c r="B3122" s="77" t="s">
        <v>4052</v>
      </c>
      <c r="C3122" s="78"/>
      <c r="D3122" s="79"/>
      <c r="E3122" s="78"/>
      <c r="F3122" s="78"/>
      <c r="G3122" s="79"/>
      <c r="H3122" s="79"/>
      <c r="I3122" s="80"/>
      <c r="J3122" s="79"/>
      <c r="K3122" s="77"/>
      <c r="L3122" s="84" t="s">
        <v>285</v>
      </c>
      <c r="M3122" s="77"/>
      <c r="N3122" s="77"/>
      <c r="O3122" s="77"/>
      <c r="P3122" s="77"/>
      <c r="Q3122" s="78"/>
      <c r="R3122" s="78"/>
      <c r="S3122" s="82"/>
      <c r="T3122" s="78"/>
      <c r="U3122" s="83"/>
    </row>
    <row r="3123" spans="1:21" ht="13.9" customHeight="1">
      <c r="A3123" s="76">
        <v>11414901</v>
      </c>
      <c r="B3123" s="77" t="s">
        <v>4053</v>
      </c>
      <c r="C3123" s="78"/>
      <c r="D3123" s="79"/>
      <c r="E3123" s="78"/>
      <c r="F3123" s="78"/>
      <c r="G3123" s="79"/>
      <c r="H3123" s="79"/>
      <c r="I3123" s="80"/>
      <c r="J3123" s="79"/>
      <c r="K3123" s="77"/>
      <c r="L3123" s="84" t="s">
        <v>285</v>
      </c>
      <c r="M3123" s="77"/>
      <c r="N3123" s="77"/>
      <c r="O3123" s="77"/>
      <c r="P3123" s="77"/>
      <c r="Q3123" s="78"/>
      <c r="R3123" s="78"/>
      <c r="S3123" s="82"/>
      <c r="T3123" s="78"/>
      <c r="U3123" s="83"/>
    </row>
    <row r="3124" spans="1:21" ht="13.9" customHeight="1">
      <c r="A3124" s="76">
        <v>11415436</v>
      </c>
      <c r="B3124" s="77" t="s">
        <v>4054</v>
      </c>
      <c r="C3124" s="78"/>
      <c r="D3124" s="79"/>
      <c r="E3124" s="78"/>
      <c r="F3124" s="78"/>
      <c r="G3124" s="79"/>
      <c r="H3124" s="79"/>
      <c r="I3124" s="80"/>
      <c r="J3124" s="79"/>
      <c r="K3124" s="77"/>
      <c r="L3124" s="84" t="s">
        <v>285</v>
      </c>
      <c r="M3124" s="77"/>
      <c r="N3124" s="77"/>
      <c r="O3124" s="77"/>
      <c r="P3124" s="77"/>
      <c r="Q3124" s="78"/>
      <c r="R3124" s="78"/>
      <c r="S3124" s="82"/>
      <c r="T3124" s="78"/>
      <c r="U3124" s="83"/>
    </row>
    <row r="3125" spans="1:21" ht="13.9" customHeight="1">
      <c r="A3125" s="76">
        <v>11415525</v>
      </c>
      <c r="B3125" s="77" t="s">
        <v>4055</v>
      </c>
      <c r="C3125" s="78"/>
      <c r="D3125" s="79"/>
      <c r="E3125" s="78"/>
      <c r="F3125" s="78"/>
      <c r="G3125" s="79"/>
      <c r="H3125" s="79"/>
      <c r="I3125" s="80"/>
      <c r="J3125" s="79"/>
      <c r="K3125" s="77"/>
      <c r="L3125" s="81" t="s">
        <v>285</v>
      </c>
      <c r="M3125" s="77"/>
      <c r="N3125" s="77"/>
      <c r="O3125" s="77"/>
      <c r="P3125" s="77"/>
      <c r="Q3125" s="78"/>
      <c r="R3125" s="78"/>
      <c r="S3125" s="82"/>
      <c r="T3125" s="78"/>
      <c r="U3125" s="83"/>
    </row>
    <row r="3126" spans="1:21">
      <c r="A3126" s="76">
        <v>11448636</v>
      </c>
      <c r="B3126" s="77" t="s">
        <v>4056</v>
      </c>
      <c r="C3126" s="78"/>
      <c r="D3126" s="79"/>
      <c r="E3126" s="78"/>
      <c r="F3126" s="78"/>
      <c r="G3126" s="79"/>
      <c r="H3126" s="79"/>
      <c r="I3126" s="80"/>
      <c r="J3126" s="79"/>
      <c r="K3126" s="77"/>
      <c r="L3126" s="81" t="s">
        <v>362</v>
      </c>
      <c r="M3126" s="77"/>
      <c r="N3126" s="77"/>
      <c r="O3126" s="77"/>
      <c r="P3126" s="77"/>
      <c r="Q3126" s="78"/>
      <c r="R3126" s="78"/>
      <c r="S3126" s="82"/>
      <c r="T3126" s="78"/>
      <c r="U3126" s="83"/>
    </row>
    <row r="3127" spans="1:21" ht="13.9" customHeight="1">
      <c r="A3127" s="76">
        <v>11448903</v>
      </c>
      <c r="B3127" s="77" t="s">
        <v>4057</v>
      </c>
      <c r="C3127" s="78"/>
      <c r="D3127" s="79"/>
      <c r="E3127" s="78"/>
      <c r="F3127" s="78"/>
      <c r="G3127" s="79"/>
      <c r="H3127" s="79"/>
      <c r="I3127" s="80"/>
      <c r="J3127" s="79"/>
      <c r="K3127" s="77"/>
      <c r="L3127" s="81" t="s">
        <v>285</v>
      </c>
      <c r="M3127" s="77"/>
      <c r="N3127" s="77"/>
      <c r="O3127" s="77"/>
      <c r="P3127" s="77"/>
      <c r="Q3127" s="78"/>
      <c r="R3127" s="78"/>
      <c r="S3127" s="82"/>
      <c r="T3127" s="78"/>
      <c r="U3127" s="83"/>
    </row>
    <row r="3128" spans="1:21" ht="13.9" customHeight="1">
      <c r="A3128" s="76">
        <v>11449071</v>
      </c>
      <c r="B3128" s="77" t="s">
        <v>4058</v>
      </c>
      <c r="C3128" s="78"/>
      <c r="D3128" s="79"/>
      <c r="E3128" s="78"/>
      <c r="F3128" s="78"/>
      <c r="G3128" s="79"/>
      <c r="H3128" s="79"/>
      <c r="I3128" s="80"/>
      <c r="J3128" s="79"/>
      <c r="K3128" s="77"/>
      <c r="L3128" s="81" t="s">
        <v>403</v>
      </c>
      <c r="M3128" s="77"/>
      <c r="N3128" s="77"/>
      <c r="O3128" s="77"/>
      <c r="P3128" s="77"/>
      <c r="Q3128" s="78"/>
      <c r="R3128" s="78"/>
      <c r="S3128" s="82"/>
      <c r="T3128" s="78"/>
      <c r="U3128" s="83"/>
    </row>
    <row r="3129" spans="1:21" ht="13.9" customHeight="1">
      <c r="A3129" s="76">
        <v>11449209</v>
      </c>
      <c r="B3129" s="77" t="s">
        <v>4059</v>
      </c>
      <c r="C3129" s="78"/>
      <c r="D3129" s="79"/>
      <c r="E3129" s="78"/>
      <c r="F3129" s="78"/>
      <c r="G3129" s="79"/>
      <c r="H3129" s="79"/>
      <c r="I3129" s="80"/>
      <c r="J3129" s="79"/>
      <c r="K3129" s="77"/>
      <c r="L3129" s="81" t="s">
        <v>9427</v>
      </c>
      <c r="M3129" s="77"/>
      <c r="N3129" s="77"/>
      <c r="O3129" s="77"/>
      <c r="P3129" s="77"/>
      <c r="Q3129" s="78"/>
      <c r="R3129" s="78"/>
      <c r="S3129" s="82"/>
      <c r="T3129" s="78"/>
      <c r="U3129" s="83"/>
    </row>
    <row r="3130" spans="1:21" ht="13.9" customHeight="1">
      <c r="A3130" s="76">
        <v>11450045</v>
      </c>
      <c r="B3130" s="77" t="s">
        <v>4060</v>
      </c>
      <c r="C3130" s="78"/>
      <c r="D3130" s="79"/>
      <c r="E3130" s="78"/>
      <c r="F3130" s="78"/>
      <c r="G3130" s="79"/>
      <c r="H3130" s="79"/>
      <c r="I3130" s="80"/>
      <c r="J3130" s="79"/>
      <c r="K3130" s="77"/>
      <c r="L3130" s="81" t="s">
        <v>9428</v>
      </c>
      <c r="M3130" s="77"/>
      <c r="N3130" s="77"/>
      <c r="O3130" s="77"/>
      <c r="P3130" s="77"/>
      <c r="Q3130" s="78"/>
      <c r="R3130" s="78"/>
      <c r="S3130" s="82"/>
      <c r="T3130" s="78"/>
      <c r="U3130" s="83"/>
    </row>
    <row r="3131" spans="1:21" ht="13.9" customHeight="1">
      <c r="A3131" s="76">
        <v>11450703</v>
      </c>
      <c r="B3131" s="77" t="s">
        <v>4061</v>
      </c>
      <c r="C3131" s="78"/>
      <c r="D3131" s="79"/>
      <c r="E3131" s="78"/>
      <c r="F3131" s="78"/>
      <c r="G3131" s="79"/>
      <c r="H3131" s="79"/>
      <c r="I3131" s="80"/>
      <c r="J3131" s="79"/>
      <c r="K3131" s="77"/>
      <c r="L3131" s="81" t="s">
        <v>270</v>
      </c>
      <c r="M3131" s="77"/>
      <c r="N3131" s="77"/>
      <c r="O3131" s="77"/>
      <c r="P3131" s="77"/>
      <c r="Q3131" s="78"/>
      <c r="R3131" s="78"/>
      <c r="S3131" s="82"/>
      <c r="T3131" s="78"/>
      <c r="U3131" s="83"/>
    </row>
    <row r="3132" spans="1:21" ht="13.9" customHeight="1">
      <c r="A3132" s="76">
        <v>11452587</v>
      </c>
      <c r="B3132" s="77" t="s">
        <v>4062</v>
      </c>
      <c r="C3132" s="78"/>
      <c r="D3132" s="79"/>
      <c r="E3132" s="78"/>
      <c r="F3132" s="78"/>
      <c r="G3132" s="79"/>
      <c r="H3132" s="79"/>
      <c r="I3132" s="80"/>
      <c r="J3132" s="79"/>
      <c r="K3132" s="77"/>
      <c r="L3132" s="81" t="s">
        <v>70</v>
      </c>
      <c r="M3132" s="77"/>
      <c r="N3132" s="77"/>
      <c r="O3132" s="77"/>
      <c r="P3132" s="77"/>
      <c r="Q3132" s="78"/>
      <c r="R3132" s="78"/>
      <c r="S3132" s="82"/>
      <c r="T3132" s="78"/>
      <c r="U3132" s="83"/>
    </row>
    <row r="3133" spans="1:21" ht="13.9" customHeight="1">
      <c r="A3133" s="76">
        <v>11452633</v>
      </c>
      <c r="B3133" s="77" t="s">
        <v>4063</v>
      </c>
      <c r="C3133" s="78"/>
      <c r="D3133" s="79"/>
      <c r="E3133" s="78"/>
      <c r="F3133" s="78"/>
      <c r="G3133" s="79"/>
      <c r="H3133" s="79"/>
      <c r="I3133" s="80"/>
      <c r="J3133" s="79"/>
      <c r="K3133" s="77"/>
      <c r="L3133" s="81" t="s">
        <v>315</v>
      </c>
      <c r="M3133" s="77"/>
      <c r="N3133" s="77"/>
      <c r="O3133" s="77"/>
      <c r="P3133" s="77"/>
      <c r="Q3133" s="78"/>
      <c r="R3133" s="78"/>
      <c r="S3133" s="82"/>
      <c r="T3133" s="78"/>
      <c r="U3133" s="83"/>
    </row>
    <row r="3134" spans="1:21" ht="13.9" customHeight="1">
      <c r="A3134" s="76">
        <v>11452943</v>
      </c>
      <c r="B3134" s="77" t="s">
        <v>4064</v>
      </c>
      <c r="C3134" s="78"/>
      <c r="D3134" s="79"/>
      <c r="E3134" s="78"/>
      <c r="F3134" s="78"/>
      <c r="G3134" s="79"/>
      <c r="H3134" s="79"/>
      <c r="I3134" s="80"/>
      <c r="J3134" s="79"/>
      <c r="K3134" s="77"/>
      <c r="L3134" s="81" t="s">
        <v>315</v>
      </c>
      <c r="M3134" s="77"/>
      <c r="N3134" s="77"/>
      <c r="O3134" s="77"/>
      <c r="P3134" s="77"/>
      <c r="Q3134" s="78"/>
      <c r="R3134" s="78"/>
      <c r="S3134" s="82"/>
      <c r="T3134" s="78"/>
      <c r="U3134" s="83"/>
    </row>
    <row r="3135" spans="1:21" ht="13.9" customHeight="1">
      <c r="A3135" s="76">
        <v>11454687</v>
      </c>
      <c r="B3135" s="77" t="s">
        <v>4065</v>
      </c>
      <c r="C3135" s="78"/>
      <c r="D3135" s="79"/>
      <c r="E3135" s="78"/>
      <c r="F3135" s="78"/>
      <c r="G3135" s="79"/>
      <c r="H3135" s="79"/>
      <c r="I3135" s="80"/>
      <c r="J3135" s="79"/>
      <c r="K3135" s="77"/>
      <c r="L3135" s="81" t="s">
        <v>315</v>
      </c>
      <c r="M3135" s="77"/>
      <c r="N3135" s="77"/>
      <c r="O3135" s="77"/>
      <c r="P3135" s="77"/>
      <c r="Q3135" s="78"/>
      <c r="R3135" s="78"/>
      <c r="S3135" s="82"/>
      <c r="T3135" s="78"/>
      <c r="U3135" s="83"/>
    </row>
    <row r="3136" spans="1:21" ht="13.9" customHeight="1">
      <c r="A3136" s="76">
        <v>11456086</v>
      </c>
      <c r="B3136" s="77" t="s">
        <v>4066</v>
      </c>
      <c r="C3136" s="78"/>
      <c r="D3136" s="79"/>
      <c r="E3136" s="78"/>
      <c r="F3136" s="78"/>
      <c r="G3136" s="79"/>
      <c r="H3136" s="79"/>
      <c r="I3136" s="80"/>
      <c r="J3136" s="79"/>
      <c r="K3136" s="77"/>
      <c r="L3136" s="81" t="s">
        <v>315</v>
      </c>
      <c r="M3136" s="77"/>
      <c r="N3136" s="77"/>
      <c r="O3136" s="77"/>
      <c r="P3136" s="77"/>
      <c r="Q3136" s="78"/>
      <c r="R3136" s="78"/>
      <c r="S3136" s="82"/>
      <c r="T3136" s="78"/>
      <c r="U3136" s="83"/>
    </row>
    <row r="3137" spans="1:21" ht="13.9" customHeight="1">
      <c r="A3137" s="76">
        <v>11456299</v>
      </c>
      <c r="B3137" s="77" t="s">
        <v>4067</v>
      </c>
      <c r="C3137" s="78"/>
      <c r="D3137" s="79"/>
      <c r="E3137" s="78"/>
      <c r="F3137" s="78"/>
      <c r="G3137" s="79"/>
      <c r="H3137" s="79"/>
      <c r="I3137" s="80"/>
      <c r="J3137" s="79"/>
      <c r="K3137" s="77"/>
      <c r="L3137" s="81" t="s">
        <v>315</v>
      </c>
      <c r="M3137" s="77"/>
      <c r="N3137" s="77"/>
      <c r="O3137" s="77"/>
      <c r="P3137" s="77"/>
      <c r="Q3137" s="78"/>
      <c r="R3137" s="78"/>
      <c r="S3137" s="82"/>
      <c r="T3137" s="78"/>
      <c r="U3137" s="83"/>
    </row>
    <row r="3138" spans="1:21" ht="13.9" customHeight="1">
      <c r="A3138" s="76">
        <v>11456353</v>
      </c>
      <c r="B3138" s="77" t="s">
        <v>4068</v>
      </c>
      <c r="C3138" s="78"/>
      <c r="D3138" s="79"/>
      <c r="E3138" s="78"/>
      <c r="F3138" s="78"/>
      <c r="G3138" s="79"/>
      <c r="H3138" s="79"/>
      <c r="I3138" s="80"/>
      <c r="J3138" s="79"/>
      <c r="K3138" s="77"/>
      <c r="L3138" s="81" t="s">
        <v>315</v>
      </c>
      <c r="M3138" s="77"/>
      <c r="N3138" s="77"/>
      <c r="O3138" s="77"/>
      <c r="P3138" s="77"/>
      <c r="Q3138" s="78"/>
      <c r="R3138" s="78"/>
      <c r="S3138" s="82"/>
      <c r="T3138" s="78"/>
      <c r="U3138" s="83"/>
    </row>
    <row r="3139" spans="1:21" ht="13.9" customHeight="1">
      <c r="A3139" s="76">
        <v>11457236</v>
      </c>
      <c r="B3139" s="77" t="s">
        <v>4069</v>
      </c>
      <c r="C3139" s="78"/>
      <c r="D3139" s="79"/>
      <c r="E3139" s="78"/>
      <c r="F3139" s="78"/>
      <c r="G3139" s="79"/>
      <c r="H3139" s="79"/>
      <c r="I3139" s="80"/>
      <c r="J3139" s="79"/>
      <c r="K3139" s="77"/>
      <c r="L3139" s="81" t="s">
        <v>287</v>
      </c>
      <c r="M3139" s="77"/>
      <c r="N3139" s="77"/>
      <c r="O3139" s="77"/>
      <c r="P3139" s="77"/>
      <c r="Q3139" s="78"/>
      <c r="R3139" s="78"/>
      <c r="S3139" s="82"/>
      <c r="T3139" s="78"/>
      <c r="U3139" s="83"/>
    </row>
    <row r="3140" spans="1:21" ht="13.9" customHeight="1">
      <c r="A3140" s="76">
        <v>11457511</v>
      </c>
      <c r="B3140" s="77" t="s">
        <v>4070</v>
      </c>
      <c r="C3140" s="78"/>
      <c r="D3140" s="79"/>
      <c r="E3140" s="78"/>
      <c r="F3140" s="78"/>
      <c r="G3140" s="79"/>
      <c r="H3140" s="79"/>
      <c r="I3140" s="80"/>
      <c r="J3140" s="79"/>
      <c r="K3140" s="77"/>
      <c r="L3140" s="81" t="s">
        <v>285</v>
      </c>
      <c r="M3140" s="77"/>
      <c r="N3140" s="77"/>
      <c r="O3140" s="77"/>
      <c r="P3140" s="77"/>
      <c r="Q3140" s="78"/>
      <c r="R3140" s="78"/>
      <c r="S3140" s="82"/>
      <c r="T3140" s="78"/>
      <c r="U3140" s="83"/>
    </row>
    <row r="3141" spans="1:21" ht="13.9" customHeight="1">
      <c r="A3141" s="76">
        <v>11457562</v>
      </c>
      <c r="B3141" s="77" t="s">
        <v>4071</v>
      </c>
      <c r="C3141" s="78"/>
      <c r="D3141" s="79"/>
      <c r="E3141" s="78"/>
      <c r="F3141" s="78"/>
      <c r="G3141" s="79"/>
      <c r="H3141" s="79"/>
      <c r="I3141" s="80"/>
      <c r="J3141" s="79"/>
      <c r="K3141" s="77"/>
      <c r="L3141" s="81" t="s">
        <v>285</v>
      </c>
      <c r="M3141" s="77"/>
      <c r="N3141" s="77"/>
      <c r="O3141" s="77"/>
      <c r="P3141" s="77"/>
      <c r="Q3141" s="78"/>
      <c r="R3141" s="78"/>
      <c r="S3141" s="82"/>
      <c r="T3141" s="78"/>
      <c r="U3141" s="83"/>
    </row>
    <row r="3142" spans="1:21" ht="13.9" customHeight="1">
      <c r="A3142" s="76">
        <v>11457716</v>
      </c>
      <c r="B3142" s="77" t="s">
        <v>4072</v>
      </c>
      <c r="C3142" s="78"/>
      <c r="D3142" s="79"/>
      <c r="E3142" s="78"/>
      <c r="F3142" s="78"/>
      <c r="G3142" s="79"/>
      <c r="H3142" s="79"/>
      <c r="I3142" s="80"/>
      <c r="J3142" s="79"/>
      <c r="K3142" s="77"/>
      <c r="L3142" s="84" t="s">
        <v>285</v>
      </c>
      <c r="M3142" s="77"/>
      <c r="N3142" s="77"/>
      <c r="O3142" s="77"/>
      <c r="P3142" s="77"/>
      <c r="Q3142" s="78"/>
      <c r="R3142" s="78"/>
      <c r="S3142" s="82"/>
      <c r="T3142" s="78"/>
      <c r="U3142" s="83"/>
    </row>
    <row r="3143" spans="1:21" ht="13.9" customHeight="1">
      <c r="A3143" s="76">
        <v>11458038</v>
      </c>
      <c r="B3143" s="77" t="s">
        <v>4073</v>
      </c>
      <c r="C3143" s="78"/>
      <c r="D3143" s="79"/>
      <c r="E3143" s="78"/>
      <c r="F3143" s="78"/>
      <c r="G3143" s="79"/>
      <c r="H3143" s="79"/>
      <c r="I3143" s="80"/>
      <c r="J3143" s="79"/>
      <c r="K3143" s="77"/>
      <c r="L3143" s="84" t="s">
        <v>315</v>
      </c>
      <c r="M3143" s="77"/>
      <c r="N3143" s="77"/>
      <c r="O3143" s="77"/>
      <c r="P3143" s="77"/>
      <c r="Q3143" s="78"/>
      <c r="R3143" s="78"/>
      <c r="S3143" s="82"/>
      <c r="T3143" s="78"/>
      <c r="U3143" s="83"/>
    </row>
    <row r="3144" spans="1:21" ht="13.9" customHeight="1">
      <c r="A3144" s="76">
        <v>11458119</v>
      </c>
      <c r="B3144" s="77" t="s">
        <v>4074</v>
      </c>
      <c r="C3144" s="78"/>
      <c r="D3144" s="79"/>
      <c r="E3144" s="78"/>
      <c r="F3144" s="78"/>
      <c r="G3144" s="79"/>
      <c r="H3144" s="79"/>
      <c r="I3144" s="80"/>
      <c r="J3144" s="79"/>
      <c r="K3144" s="77"/>
      <c r="L3144" s="84" t="s">
        <v>315</v>
      </c>
      <c r="M3144" s="77"/>
      <c r="N3144" s="77"/>
      <c r="O3144" s="77"/>
      <c r="P3144" s="77"/>
      <c r="Q3144" s="78"/>
      <c r="R3144" s="78"/>
      <c r="S3144" s="82"/>
      <c r="T3144" s="78"/>
      <c r="U3144" s="83"/>
    </row>
    <row r="3145" spans="1:21" ht="13.9" customHeight="1">
      <c r="A3145" s="76">
        <v>11458518</v>
      </c>
      <c r="B3145" s="77" t="s">
        <v>4075</v>
      </c>
      <c r="C3145" s="78"/>
      <c r="D3145" s="79"/>
      <c r="E3145" s="78"/>
      <c r="F3145" s="78"/>
      <c r="G3145" s="79"/>
      <c r="H3145" s="79"/>
      <c r="I3145" s="80"/>
      <c r="J3145" s="79"/>
      <c r="K3145" s="77"/>
      <c r="L3145" s="84" t="s">
        <v>287</v>
      </c>
      <c r="M3145" s="77"/>
      <c r="N3145" s="77"/>
      <c r="O3145" s="77"/>
      <c r="P3145" s="77"/>
      <c r="Q3145" s="78"/>
      <c r="R3145" s="78"/>
      <c r="S3145" s="82"/>
      <c r="T3145" s="78"/>
      <c r="U3145" s="83"/>
    </row>
    <row r="3146" spans="1:21" ht="13.9" customHeight="1">
      <c r="A3146" s="76">
        <v>11458984</v>
      </c>
      <c r="B3146" s="77" t="s">
        <v>4076</v>
      </c>
      <c r="C3146" s="78"/>
      <c r="D3146" s="79"/>
      <c r="E3146" s="78"/>
      <c r="F3146" s="78"/>
      <c r="G3146" s="79"/>
      <c r="H3146" s="79"/>
      <c r="I3146" s="80"/>
      <c r="J3146" s="79"/>
      <c r="K3146" s="77"/>
      <c r="L3146" s="84" t="s">
        <v>9347</v>
      </c>
      <c r="M3146" s="77"/>
      <c r="N3146" s="77"/>
      <c r="O3146" s="77"/>
      <c r="P3146" s="77"/>
      <c r="Q3146" s="78"/>
      <c r="R3146" s="78"/>
      <c r="S3146" s="82"/>
      <c r="T3146" s="78"/>
      <c r="U3146" s="83"/>
    </row>
    <row r="3147" spans="1:21" ht="13.9" customHeight="1">
      <c r="A3147" s="76">
        <v>11459808</v>
      </c>
      <c r="B3147" s="77" t="s">
        <v>4077</v>
      </c>
      <c r="C3147" s="78"/>
      <c r="D3147" s="79"/>
      <c r="E3147" s="78"/>
      <c r="F3147" s="78"/>
      <c r="G3147" s="79"/>
      <c r="H3147" s="79"/>
      <c r="I3147" s="80"/>
      <c r="J3147" s="79"/>
      <c r="K3147" s="77"/>
      <c r="L3147" s="84" t="s">
        <v>285</v>
      </c>
      <c r="M3147" s="77"/>
      <c r="N3147" s="77"/>
      <c r="O3147" s="77"/>
      <c r="P3147" s="77"/>
      <c r="Q3147" s="78"/>
      <c r="R3147" s="78"/>
      <c r="S3147" s="82"/>
      <c r="T3147" s="78"/>
      <c r="U3147" s="83"/>
    </row>
    <row r="3148" spans="1:21" ht="13.9" customHeight="1">
      <c r="A3148" s="76">
        <v>11459824</v>
      </c>
      <c r="B3148" s="77" t="s">
        <v>4078</v>
      </c>
      <c r="C3148" s="78"/>
      <c r="D3148" s="79"/>
      <c r="E3148" s="78"/>
      <c r="F3148" s="78"/>
      <c r="G3148" s="79"/>
      <c r="H3148" s="79"/>
      <c r="I3148" s="80"/>
      <c r="J3148" s="79"/>
      <c r="K3148" s="77"/>
      <c r="L3148" s="84" t="s">
        <v>9347</v>
      </c>
      <c r="M3148" s="77"/>
      <c r="N3148" s="77"/>
      <c r="O3148" s="77"/>
      <c r="P3148" s="77"/>
      <c r="Q3148" s="78"/>
      <c r="R3148" s="78"/>
      <c r="S3148" s="82"/>
      <c r="T3148" s="78"/>
      <c r="U3148" s="83"/>
    </row>
    <row r="3149" spans="1:21" ht="13.9" customHeight="1">
      <c r="A3149" s="76">
        <v>11460164</v>
      </c>
      <c r="B3149" s="77" t="s">
        <v>4079</v>
      </c>
      <c r="C3149" s="78"/>
      <c r="D3149" s="79"/>
      <c r="E3149" s="78"/>
      <c r="F3149" s="78"/>
      <c r="G3149" s="79"/>
      <c r="H3149" s="79"/>
      <c r="I3149" s="80"/>
      <c r="J3149" s="79"/>
      <c r="K3149" s="77"/>
      <c r="L3149" s="84" t="s">
        <v>287</v>
      </c>
      <c r="M3149" s="77"/>
      <c r="N3149" s="77"/>
      <c r="O3149" s="77"/>
      <c r="P3149" s="77"/>
      <c r="Q3149" s="78"/>
      <c r="R3149" s="78"/>
      <c r="S3149" s="82"/>
      <c r="T3149" s="78"/>
      <c r="U3149" s="83"/>
    </row>
    <row r="3150" spans="1:21" ht="13.9" customHeight="1">
      <c r="A3150" s="76">
        <v>11460792</v>
      </c>
      <c r="B3150" s="77" t="s">
        <v>4080</v>
      </c>
      <c r="C3150" s="78"/>
      <c r="D3150" s="79"/>
      <c r="E3150" s="78"/>
      <c r="F3150" s="78"/>
      <c r="G3150" s="79"/>
      <c r="H3150" s="79"/>
      <c r="I3150" s="80"/>
      <c r="J3150" s="79"/>
      <c r="K3150" s="77"/>
      <c r="L3150" s="84" t="s">
        <v>285</v>
      </c>
      <c r="M3150" s="77"/>
      <c r="N3150" s="77"/>
      <c r="O3150" s="77"/>
      <c r="P3150" s="77"/>
      <c r="Q3150" s="78"/>
      <c r="R3150" s="78"/>
      <c r="S3150" s="82"/>
      <c r="T3150" s="78"/>
      <c r="U3150" s="83"/>
    </row>
    <row r="3151" spans="1:21" ht="13.9" customHeight="1">
      <c r="A3151" s="76">
        <v>11462744</v>
      </c>
      <c r="B3151" s="77" t="s">
        <v>4081</v>
      </c>
      <c r="C3151" s="78"/>
      <c r="D3151" s="79"/>
      <c r="E3151" s="78"/>
      <c r="F3151" s="78"/>
      <c r="G3151" s="79"/>
      <c r="H3151" s="79"/>
      <c r="I3151" s="80"/>
      <c r="J3151" s="79"/>
      <c r="K3151" s="77"/>
      <c r="L3151" s="84" t="s">
        <v>287</v>
      </c>
      <c r="M3151" s="77"/>
      <c r="N3151" s="77"/>
      <c r="O3151" s="77"/>
      <c r="P3151" s="77"/>
      <c r="Q3151" s="78"/>
      <c r="R3151" s="78"/>
      <c r="S3151" s="82"/>
      <c r="T3151" s="78"/>
      <c r="U3151" s="83"/>
    </row>
    <row r="3152" spans="1:21" ht="13.9" customHeight="1">
      <c r="A3152" s="76">
        <v>11462833</v>
      </c>
      <c r="B3152" s="77" t="s">
        <v>4082</v>
      </c>
      <c r="C3152" s="78"/>
      <c r="D3152" s="79"/>
      <c r="E3152" s="78"/>
      <c r="F3152" s="78"/>
      <c r="G3152" s="79"/>
      <c r="H3152" s="79"/>
      <c r="I3152" s="80"/>
      <c r="J3152" s="79"/>
      <c r="K3152" s="77"/>
      <c r="L3152" s="84" t="s">
        <v>287</v>
      </c>
      <c r="M3152" s="77"/>
      <c r="N3152" s="77"/>
      <c r="O3152" s="77"/>
      <c r="P3152" s="77"/>
      <c r="Q3152" s="78"/>
      <c r="R3152" s="78"/>
      <c r="S3152" s="82"/>
      <c r="T3152" s="78"/>
      <c r="U3152" s="83"/>
    </row>
    <row r="3153" spans="1:21" ht="13.9" customHeight="1">
      <c r="A3153" s="76">
        <v>11462914</v>
      </c>
      <c r="B3153" s="77" t="s">
        <v>4083</v>
      </c>
      <c r="C3153" s="78"/>
      <c r="D3153" s="79"/>
      <c r="E3153" s="78"/>
      <c r="F3153" s="78"/>
      <c r="G3153" s="79"/>
      <c r="H3153" s="79"/>
      <c r="I3153" s="80"/>
      <c r="J3153" s="79"/>
      <c r="K3153" s="77"/>
      <c r="L3153" s="84" t="s">
        <v>315</v>
      </c>
      <c r="M3153" s="77"/>
      <c r="N3153" s="77"/>
      <c r="O3153" s="77"/>
      <c r="P3153" s="77"/>
      <c r="Q3153" s="78"/>
      <c r="R3153" s="78"/>
      <c r="S3153" s="82"/>
      <c r="T3153" s="78"/>
      <c r="U3153" s="83"/>
    </row>
    <row r="3154" spans="1:21">
      <c r="A3154" s="76">
        <v>11463058</v>
      </c>
      <c r="B3154" s="77" t="s">
        <v>4084</v>
      </c>
      <c r="C3154" s="78"/>
      <c r="D3154" s="79"/>
      <c r="E3154" s="78"/>
      <c r="F3154" s="78"/>
      <c r="G3154" s="79"/>
      <c r="H3154" s="79"/>
      <c r="I3154" s="80"/>
      <c r="J3154" s="79"/>
      <c r="K3154" s="77"/>
      <c r="L3154" s="84" t="s">
        <v>270</v>
      </c>
      <c r="M3154" s="77"/>
      <c r="N3154" s="77"/>
      <c r="O3154" s="77"/>
      <c r="P3154" s="77"/>
      <c r="Q3154" s="78"/>
      <c r="R3154" s="78"/>
      <c r="S3154" s="82"/>
      <c r="T3154" s="78"/>
      <c r="U3154" s="83"/>
    </row>
    <row r="3155" spans="1:21">
      <c r="A3155" s="76">
        <v>11463309</v>
      </c>
      <c r="B3155" s="88" t="s">
        <v>4085</v>
      </c>
      <c r="C3155" s="78"/>
      <c r="D3155" s="79"/>
      <c r="E3155" s="78"/>
      <c r="F3155" s="78"/>
      <c r="G3155" s="86"/>
      <c r="H3155" s="79"/>
      <c r="I3155" s="79"/>
      <c r="J3155" s="78"/>
      <c r="K3155" s="77"/>
      <c r="L3155" s="84" t="s">
        <v>9347</v>
      </c>
      <c r="M3155" s="77"/>
      <c r="N3155" s="77"/>
      <c r="O3155" s="87"/>
      <c r="P3155" s="78"/>
      <c r="Q3155" s="78"/>
      <c r="R3155" s="78"/>
      <c r="S3155" s="82"/>
      <c r="T3155" s="78"/>
      <c r="U3155" s="83"/>
    </row>
    <row r="3156" spans="1:21" ht="13.9" customHeight="1">
      <c r="A3156" s="76">
        <v>11463414</v>
      </c>
      <c r="B3156" s="77" t="s">
        <v>4086</v>
      </c>
      <c r="C3156" s="78"/>
      <c r="D3156" s="79"/>
      <c r="E3156" s="78"/>
      <c r="F3156" s="78"/>
      <c r="G3156" s="79"/>
      <c r="H3156" s="79"/>
      <c r="I3156" s="80"/>
      <c r="J3156" s="79"/>
      <c r="K3156" s="77"/>
      <c r="L3156" s="81" t="s">
        <v>287</v>
      </c>
      <c r="M3156" s="77"/>
      <c r="N3156" s="77"/>
      <c r="O3156" s="77"/>
      <c r="P3156" s="77"/>
      <c r="Q3156" s="78"/>
      <c r="R3156" s="78"/>
      <c r="S3156" s="82"/>
      <c r="T3156" s="78"/>
      <c r="U3156" s="83"/>
    </row>
    <row r="3157" spans="1:21" ht="13.9" customHeight="1">
      <c r="A3157" s="76">
        <v>11464623</v>
      </c>
      <c r="B3157" s="77" t="s">
        <v>4087</v>
      </c>
      <c r="C3157" s="78"/>
      <c r="D3157" s="79"/>
      <c r="E3157" s="78"/>
      <c r="F3157" s="78"/>
      <c r="G3157" s="79"/>
      <c r="H3157" s="79"/>
      <c r="I3157" s="80"/>
      <c r="J3157" s="79"/>
      <c r="K3157" s="77"/>
      <c r="L3157" s="81" t="s">
        <v>285</v>
      </c>
      <c r="M3157" s="77"/>
      <c r="N3157" s="77"/>
      <c r="O3157" s="77"/>
      <c r="P3157" s="77"/>
      <c r="Q3157" s="78"/>
      <c r="R3157" s="78"/>
      <c r="S3157" s="82"/>
      <c r="T3157" s="78"/>
      <c r="U3157" s="83"/>
    </row>
    <row r="3158" spans="1:21" ht="13.9" customHeight="1">
      <c r="A3158" s="76">
        <v>11464801</v>
      </c>
      <c r="B3158" s="77" t="s">
        <v>4088</v>
      </c>
      <c r="C3158" s="78"/>
      <c r="D3158" s="79"/>
      <c r="E3158" s="78"/>
      <c r="F3158" s="78"/>
      <c r="G3158" s="79"/>
      <c r="H3158" s="79"/>
      <c r="I3158" s="80"/>
      <c r="J3158" s="79"/>
      <c r="K3158" s="77"/>
      <c r="L3158" s="81" t="s">
        <v>285</v>
      </c>
      <c r="M3158" s="77"/>
      <c r="N3158" s="77"/>
      <c r="O3158" s="77"/>
      <c r="P3158" s="77"/>
      <c r="Q3158" s="78"/>
      <c r="R3158" s="78"/>
      <c r="S3158" s="82"/>
      <c r="T3158" s="78"/>
      <c r="U3158" s="83"/>
    </row>
    <row r="3159" spans="1:21" ht="13.9" customHeight="1">
      <c r="A3159" s="76">
        <v>11464984</v>
      </c>
      <c r="B3159" s="77" t="s">
        <v>4089</v>
      </c>
      <c r="C3159" s="78"/>
      <c r="D3159" s="79"/>
      <c r="E3159" s="78"/>
      <c r="F3159" s="78"/>
      <c r="G3159" s="79"/>
      <c r="H3159" s="79"/>
      <c r="I3159" s="80"/>
      <c r="J3159" s="79"/>
      <c r="K3159" s="77"/>
      <c r="L3159" s="81" t="s">
        <v>9347</v>
      </c>
      <c r="M3159" s="77"/>
      <c r="N3159" s="77"/>
      <c r="O3159" s="77"/>
      <c r="P3159" s="77"/>
      <c r="Q3159" s="78"/>
      <c r="R3159" s="78"/>
      <c r="S3159" s="82"/>
      <c r="T3159" s="78"/>
      <c r="U3159" s="83"/>
    </row>
    <row r="3160" spans="1:21" ht="13.9" customHeight="1">
      <c r="A3160" s="76">
        <v>11465131</v>
      </c>
      <c r="B3160" s="77" t="s">
        <v>4090</v>
      </c>
      <c r="C3160" s="78"/>
      <c r="D3160" s="79"/>
      <c r="E3160" s="78"/>
      <c r="F3160" s="78"/>
      <c r="G3160" s="79"/>
      <c r="H3160" s="79"/>
      <c r="I3160" s="80"/>
      <c r="J3160" s="79"/>
      <c r="K3160" s="77"/>
      <c r="L3160" s="84" t="s">
        <v>9347</v>
      </c>
      <c r="M3160" s="77"/>
      <c r="N3160" s="77"/>
      <c r="O3160" s="77"/>
      <c r="P3160" s="77"/>
      <c r="Q3160" s="78"/>
      <c r="R3160" s="78"/>
      <c r="S3160" s="82"/>
      <c r="T3160" s="78"/>
      <c r="U3160" s="83"/>
    </row>
    <row r="3161" spans="1:21" ht="13.9" customHeight="1">
      <c r="A3161" s="76">
        <v>11465301</v>
      </c>
      <c r="B3161" s="85" t="s">
        <v>4091</v>
      </c>
      <c r="C3161" s="78"/>
      <c r="D3161" s="79"/>
      <c r="E3161" s="78"/>
      <c r="F3161" s="78"/>
      <c r="G3161" s="86"/>
      <c r="H3161" s="79"/>
      <c r="I3161" s="79"/>
      <c r="J3161" s="78"/>
      <c r="K3161" s="77"/>
      <c r="L3161" s="84" t="s">
        <v>9347</v>
      </c>
      <c r="M3161" s="77"/>
      <c r="N3161" s="77"/>
      <c r="O3161" s="87"/>
      <c r="P3161" s="78"/>
      <c r="Q3161" s="78"/>
      <c r="R3161" s="78"/>
      <c r="S3161" s="82"/>
      <c r="T3161" s="78"/>
      <c r="U3161" s="83"/>
    </row>
    <row r="3162" spans="1:21" ht="13.9" customHeight="1">
      <c r="A3162" s="76">
        <v>11465409</v>
      </c>
      <c r="B3162" s="85" t="s">
        <v>4092</v>
      </c>
      <c r="C3162" s="78"/>
      <c r="D3162" s="79"/>
      <c r="E3162" s="78"/>
      <c r="F3162" s="78"/>
      <c r="G3162" s="86"/>
      <c r="H3162" s="79"/>
      <c r="I3162" s="79"/>
      <c r="J3162" s="78"/>
      <c r="K3162" s="77"/>
      <c r="L3162" s="84" t="s">
        <v>9347</v>
      </c>
      <c r="M3162" s="77"/>
      <c r="N3162" s="77"/>
      <c r="O3162" s="87"/>
      <c r="P3162" s="78"/>
      <c r="Q3162" s="78"/>
      <c r="R3162" s="78"/>
      <c r="S3162" s="82"/>
      <c r="T3162" s="78"/>
      <c r="U3162" s="83"/>
    </row>
    <row r="3163" spans="1:21" ht="13.9" customHeight="1">
      <c r="A3163" s="76">
        <v>11465778</v>
      </c>
      <c r="B3163" s="77" t="s">
        <v>4093</v>
      </c>
      <c r="C3163" s="78"/>
      <c r="D3163" s="79"/>
      <c r="E3163" s="78"/>
      <c r="F3163" s="78"/>
      <c r="G3163" s="79"/>
      <c r="H3163" s="79"/>
      <c r="I3163" s="80"/>
      <c r="J3163" s="79"/>
      <c r="K3163" s="77"/>
      <c r="L3163" s="84" t="s">
        <v>9347</v>
      </c>
      <c r="M3163" s="77"/>
      <c r="N3163" s="77"/>
      <c r="O3163" s="77"/>
      <c r="P3163" s="77"/>
      <c r="Q3163" s="78"/>
      <c r="R3163" s="78"/>
      <c r="S3163" s="82"/>
      <c r="T3163" s="78"/>
      <c r="U3163" s="83"/>
    </row>
    <row r="3164" spans="1:21" ht="13.9" customHeight="1">
      <c r="A3164" s="76">
        <v>11465816</v>
      </c>
      <c r="B3164" s="85" t="s">
        <v>4094</v>
      </c>
      <c r="C3164" s="78"/>
      <c r="D3164" s="79"/>
      <c r="E3164" s="78"/>
      <c r="F3164" s="78"/>
      <c r="G3164" s="86"/>
      <c r="H3164" s="79"/>
      <c r="I3164" s="79"/>
      <c r="J3164" s="78"/>
      <c r="K3164" s="77"/>
      <c r="L3164" s="84" t="s">
        <v>287</v>
      </c>
      <c r="M3164" s="77"/>
      <c r="N3164" s="77"/>
      <c r="O3164" s="87"/>
      <c r="P3164" s="78"/>
      <c r="Q3164" s="78"/>
      <c r="R3164" s="78"/>
      <c r="S3164" s="82"/>
      <c r="T3164" s="78"/>
      <c r="U3164" s="83"/>
    </row>
    <row r="3165" spans="1:21" ht="13.9" customHeight="1">
      <c r="A3165" s="76">
        <v>11465824</v>
      </c>
      <c r="B3165" s="77" t="s">
        <v>4095</v>
      </c>
      <c r="C3165" s="78"/>
      <c r="D3165" s="79"/>
      <c r="E3165" s="78"/>
      <c r="F3165" s="78"/>
      <c r="G3165" s="79"/>
      <c r="H3165" s="79"/>
      <c r="I3165" s="80"/>
      <c r="J3165" s="79"/>
      <c r="K3165" s="77"/>
      <c r="L3165" s="84" t="s">
        <v>287</v>
      </c>
      <c r="M3165" s="77"/>
      <c r="N3165" s="77"/>
      <c r="O3165" s="77"/>
      <c r="P3165" s="77"/>
      <c r="Q3165" s="78"/>
      <c r="R3165" s="78"/>
      <c r="S3165" s="82"/>
      <c r="T3165" s="78"/>
      <c r="U3165" s="83"/>
    </row>
    <row r="3166" spans="1:21" ht="13.9" customHeight="1">
      <c r="A3166" s="76">
        <v>11465832</v>
      </c>
      <c r="B3166" s="77" t="s">
        <v>4096</v>
      </c>
      <c r="C3166" s="78"/>
      <c r="D3166" s="79"/>
      <c r="E3166" s="78"/>
      <c r="F3166" s="78"/>
      <c r="G3166" s="79"/>
      <c r="H3166" s="79"/>
      <c r="I3166" s="80"/>
      <c r="J3166" s="79"/>
      <c r="K3166" s="77"/>
      <c r="L3166" s="84" t="s">
        <v>9347</v>
      </c>
      <c r="M3166" s="77"/>
      <c r="N3166" s="77"/>
      <c r="O3166" s="77"/>
      <c r="P3166" s="77"/>
      <c r="Q3166" s="78"/>
      <c r="R3166" s="78"/>
      <c r="S3166" s="82"/>
      <c r="T3166" s="78"/>
      <c r="U3166" s="83"/>
    </row>
    <row r="3167" spans="1:21" ht="13.9" customHeight="1">
      <c r="A3167" s="76">
        <v>11466022</v>
      </c>
      <c r="B3167" s="77" t="s">
        <v>4097</v>
      </c>
      <c r="C3167" s="78"/>
      <c r="D3167" s="79"/>
      <c r="E3167" s="78"/>
      <c r="F3167" s="78"/>
      <c r="G3167" s="79"/>
      <c r="H3167" s="79"/>
      <c r="I3167" s="80"/>
      <c r="J3167" s="79"/>
      <c r="K3167" s="77"/>
      <c r="L3167" s="84" t="s">
        <v>70</v>
      </c>
      <c r="M3167" s="77"/>
      <c r="N3167" s="77"/>
      <c r="O3167" s="77"/>
      <c r="P3167" s="77"/>
      <c r="Q3167" s="78"/>
      <c r="R3167" s="78"/>
      <c r="S3167" s="82"/>
      <c r="T3167" s="78"/>
      <c r="U3167" s="83"/>
    </row>
    <row r="3168" spans="1:21" ht="13.9" customHeight="1">
      <c r="A3168" s="76">
        <v>11466081</v>
      </c>
      <c r="B3168" s="77" t="s">
        <v>4098</v>
      </c>
      <c r="C3168" s="78"/>
      <c r="D3168" s="79"/>
      <c r="E3168" s="78"/>
      <c r="F3168" s="78"/>
      <c r="G3168" s="79"/>
      <c r="H3168" s="79"/>
      <c r="I3168" s="80"/>
      <c r="J3168" s="79"/>
      <c r="K3168" s="77"/>
      <c r="L3168" s="84" t="s">
        <v>9347</v>
      </c>
      <c r="M3168" s="77"/>
      <c r="N3168" s="77"/>
      <c r="O3168" s="77"/>
      <c r="P3168" s="77"/>
      <c r="Q3168" s="78"/>
      <c r="R3168" s="78"/>
      <c r="S3168" s="82"/>
      <c r="T3168" s="78"/>
      <c r="U3168" s="83"/>
    </row>
    <row r="3169" spans="1:21" ht="13.9" customHeight="1">
      <c r="A3169" s="76">
        <v>11466596</v>
      </c>
      <c r="B3169" s="85" t="s">
        <v>4099</v>
      </c>
      <c r="C3169" s="78"/>
      <c r="D3169" s="79"/>
      <c r="E3169" s="78"/>
      <c r="F3169" s="78"/>
      <c r="G3169" s="86"/>
      <c r="H3169" s="79"/>
      <c r="I3169" s="79"/>
      <c r="J3169" s="78"/>
      <c r="K3169" s="77"/>
      <c r="L3169" s="84" t="s">
        <v>9347</v>
      </c>
      <c r="M3169" s="77"/>
      <c r="N3169" s="77"/>
      <c r="O3169" s="87"/>
      <c r="P3169" s="78"/>
      <c r="Q3169" s="78"/>
      <c r="R3169" s="78"/>
      <c r="S3169" s="82"/>
      <c r="T3169" s="78"/>
      <c r="U3169" s="83"/>
    </row>
    <row r="3170" spans="1:21" ht="13.9" customHeight="1">
      <c r="A3170" s="76">
        <v>11466693</v>
      </c>
      <c r="B3170" s="85" t="s">
        <v>4100</v>
      </c>
      <c r="C3170" s="78"/>
      <c r="D3170" s="79"/>
      <c r="E3170" s="78"/>
      <c r="F3170" s="78"/>
      <c r="G3170" s="86"/>
      <c r="H3170" s="79"/>
      <c r="I3170" s="79"/>
      <c r="J3170" s="78"/>
      <c r="K3170" s="77"/>
      <c r="L3170" s="84" t="s">
        <v>287</v>
      </c>
      <c r="M3170" s="77"/>
      <c r="N3170" s="77"/>
      <c r="O3170" s="87"/>
      <c r="P3170" s="78"/>
      <c r="Q3170" s="78"/>
      <c r="R3170" s="78"/>
      <c r="S3170" s="82"/>
      <c r="T3170" s="78"/>
      <c r="U3170" s="83"/>
    </row>
    <row r="3171" spans="1:21" ht="13.9" customHeight="1">
      <c r="A3171" s="76">
        <v>11467088</v>
      </c>
      <c r="B3171" s="85" t="s">
        <v>4101</v>
      </c>
      <c r="C3171" s="78"/>
      <c r="D3171" s="79"/>
      <c r="E3171" s="78"/>
      <c r="F3171" s="78"/>
      <c r="G3171" s="86"/>
      <c r="H3171" s="79"/>
      <c r="I3171" s="79"/>
      <c r="J3171" s="78"/>
      <c r="K3171" s="77"/>
      <c r="L3171" s="84" t="s">
        <v>9347</v>
      </c>
      <c r="M3171" s="77"/>
      <c r="N3171" s="77"/>
      <c r="O3171" s="87"/>
      <c r="P3171" s="78"/>
      <c r="Q3171" s="78"/>
      <c r="R3171" s="78"/>
      <c r="S3171" s="82"/>
      <c r="T3171" s="78"/>
      <c r="U3171" s="83"/>
    </row>
    <row r="3172" spans="1:21" ht="13.9" customHeight="1">
      <c r="A3172" s="76">
        <v>11472502</v>
      </c>
      <c r="B3172" s="77" t="s">
        <v>4102</v>
      </c>
      <c r="C3172" s="78"/>
      <c r="D3172" s="79"/>
      <c r="E3172" s="78"/>
      <c r="F3172" s="78"/>
      <c r="G3172" s="79"/>
      <c r="H3172" s="79"/>
      <c r="I3172" s="80"/>
      <c r="J3172" s="79"/>
      <c r="K3172" s="77"/>
      <c r="L3172" s="84" t="s">
        <v>9258</v>
      </c>
      <c r="M3172" s="77"/>
      <c r="N3172" s="77"/>
      <c r="O3172" s="77"/>
      <c r="P3172" s="77"/>
      <c r="Q3172" s="78"/>
      <c r="R3172" s="78"/>
      <c r="S3172" s="82"/>
      <c r="T3172" s="78"/>
      <c r="U3172" s="83"/>
    </row>
    <row r="3173" spans="1:21" ht="13.9" customHeight="1">
      <c r="A3173" s="76">
        <v>11500956</v>
      </c>
      <c r="B3173" s="77" t="s">
        <v>4103</v>
      </c>
      <c r="C3173" s="78"/>
      <c r="D3173" s="79"/>
      <c r="E3173" s="78"/>
      <c r="F3173" s="78"/>
      <c r="G3173" s="79"/>
      <c r="H3173" s="79"/>
      <c r="I3173" s="80"/>
      <c r="J3173" s="79"/>
      <c r="K3173" s="77"/>
      <c r="L3173" s="84" t="s">
        <v>285</v>
      </c>
      <c r="M3173" s="77"/>
      <c r="N3173" s="77"/>
      <c r="O3173" s="77"/>
      <c r="P3173" s="77"/>
      <c r="Q3173" s="78"/>
      <c r="R3173" s="78"/>
      <c r="S3173" s="82"/>
      <c r="T3173" s="78"/>
      <c r="U3173" s="83"/>
    </row>
    <row r="3174" spans="1:21" ht="13.9" customHeight="1">
      <c r="A3174" s="76">
        <v>11508965</v>
      </c>
      <c r="B3174" s="77" t="s">
        <v>4104</v>
      </c>
      <c r="C3174" s="78"/>
      <c r="D3174" s="79"/>
      <c r="E3174" s="78"/>
      <c r="F3174" s="78"/>
      <c r="G3174" s="79"/>
      <c r="H3174" s="79"/>
      <c r="I3174" s="80"/>
      <c r="J3174" s="79"/>
      <c r="K3174" s="77"/>
      <c r="L3174" s="81" t="s">
        <v>9347</v>
      </c>
      <c r="M3174" s="77"/>
      <c r="N3174" s="77"/>
      <c r="O3174" s="77"/>
      <c r="P3174" s="77"/>
      <c r="Q3174" s="78"/>
      <c r="R3174" s="78"/>
      <c r="S3174" s="82"/>
      <c r="T3174" s="78"/>
      <c r="U3174" s="83"/>
    </row>
    <row r="3175" spans="1:21" ht="13.9" customHeight="1">
      <c r="A3175" s="76">
        <v>11532181</v>
      </c>
      <c r="B3175" s="77" t="s">
        <v>4105</v>
      </c>
      <c r="C3175" s="78"/>
      <c r="D3175" s="79"/>
      <c r="E3175" s="78"/>
      <c r="F3175" s="78"/>
      <c r="G3175" s="79"/>
      <c r="H3175" s="79"/>
      <c r="I3175" s="80"/>
      <c r="J3175" s="79"/>
      <c r="K3175" s="77"/>
      <c r="L3175" s="81" t="s">
        <v>285</v>
      </c>
      <c r="M3175" s="77"/>
      <c r="N3175" s="77"/>
      <c r="O3175" s="77"/>
      <c r="P3175" s="77"/>
      <c r="Q3175" s="78"/>
      <c r="R3175" s="78"/>
      <c r="S3175" s="82"/>
      <c r="T3175" s="78"/>
      <c r="U3175" s="83"/>
    </row>
    <row r="3176" spans="1:21" ht="13.9" customHeight="1">
      <c r="A3176" s="76">
        <v>11536772</v>
      </c>
      <c r="B3176" s="85" t="s">
        <v>4106</v>
      </c>
      <c r="C3176" s="78"/>
      <c r="D3176" s="79"/>
      <c r="E3176" s="78"/>
      <c r="F3176" s="78"/>
      <c r="G3176" s="86"/>
      <c r="H3176" s="79"/>
      <c r="I3176" s="79"/>
      <c r="J3176" s="78"/>
      <c r="K3176" s="77"/>
      <c r="L3176" s="84" t="s">
        <v>287</v>
      </c>
      <c r="M3176" s="77"/>
      <c r="N3176" s="77"/>
      <c r="O3176" s="87"/>
      <c r="P3176" s="78"/>
      <c r="Q3176" s="78"/>
      <c r="R3176" s="78"/>
      <c r="S3176" s="82"/>
      <c r="T3176" s="78"/>
      <c r="U3176" s="83"/>
    </row>
    <row r="3177" spans="1:21" ht="13.9" customHeight="1">
      <c r="A3177" s="76">
        <v>11552697</v>
      </c>
      <c r="B3177" s="85" t="s">
        <v>4107</v>
      </c>
      <c r="C3177" s="78"/>
      <c r="D3177" s="79"/>
      <c r="E3177" s="78"/>
      <c r="F3177" s="78"/>
      <c r="G3177" s="86"/>
      <c r="H3177" s="79"/>
      <c r="I3177" s="79"/>
      <c r="J3177" s="78"/>
      <c r="K3177" s="77"/>
      <c r="L3177" s="84" t="s">
        <v>309</v>
      </c>
      <c r="M3177" s="77"/>
      <c r="N3177" s="77"/>
      <c r="O3177" s="87"/>
      <c r="P3177" s="78"/>
      <c r="Q3177" s="78"/>
      <c r="R3177" s="78"/>
      <c r="S3177" s="82"/>
      <c r="T3177" s="78"/>
      <c r="U3177" s="83"/>
    </row>
    <row r="3178" spans="1:21" ht="13.9" customHeight="1">
      <c r="A3178" s="76">
        <v>11575883</v>
      </c>
      <c r="B3178" s="77" t="s">
        <v>4108</v>
      </c>
      <c r="C3178" s="78"/>
      <c r="D3178" s="79"/>
      <c r="E3178" s="78"/>
      <c r="F3178" s="78"/>
      <c r="G3178" s="79"/>
      <c r="H3178" s="79"/>
      <c r="I3178" s="80"/>
      <c r="J3178" s="79"/>
      <c r="K3178" s="77"/>
      <c r="L3178" s="84" t="s">
        <v>272</v>
      </c>
      <c r="M3178" s="77"/>
      <c r="N3178" s="77"/>
      <c r="O3178" s="77"/>
      <c r="P3178" s="77"/>
      <c r="Q3178" s="78"/>
      <c r="R3178" s="78"/>
      <c r="S3178" s="82"/>
      <c r="T3178" s="78"/>
      <c r="U3178" s="83"/>
    </row>
    <row r="3179" spans="1:21" ht="13.9" customHeight="1">
      <c r="A3179" s="76">
        <v>11631201</v>
      </c>
      <c r="B3179" s="77" t="s">
        <v>4109</v>
      </c>
      <c r="C3179" s="78"/>
      <c r="D3179" s="79"/>
      <c r="E3179" s="78"/>
      <c r="F3179" s="78"/>
      <c r="G3179" s="79"/>
      <c r="H3179" s="79"/>
      <c r="I3179" s="80"/>
      <c r="J3179" s="79"/>
      <c r="K3179" s="77"/>
      <c r="L3179" s="81" t="s">
        <v>285</v>
      </c>
      <c r="M3179" s="77"/>
      <c r="N3179" s="77"/>
      <c r="O3179" s="77"/>
      <c r="P3179" s="77"/>
      <c r="Q3179" s="78"/>
      <c r="R3179" s="78"/>
      <c r="S3179" s="82"/>
      <c r="T3179" s="78"/>
      <c r="U3179" s="83"/>
    </row>
    <row r="3180" spans="1:21" ht="13.9" customHeight="1">
      <c r="A3180" s="76">
        <v>11651792</v>
      </c>
      <c r="B3180" s="77" t="s">
        <v>4110</v>
      </c>
      <c r="C3180" s="78"/>
      <c r="D3180" s="79"/>
      <c r="E3180" s="78"/>
      <c r="F3180" s="78"/>
      <c r="G3180" s="79"/>
      <c r="H3180" s="79"/>
      <c r="I3180" s="80"/>
      <c r="J3180" s="79"/>
      <c r="K3180" s="77"/>
      <c r="L3180" s="84" t="s">
        <v>107</v>
      </c>
      <c r="M3180" s="77"/>
      <c r="N3180" s="77"/>
      <c r="O3180" s="77"/>
      <c r="P3180" s="77"/>
      <c r="Q3180" s="78"/>
      <c r="R3180" s="78"/>
      <c r="S3180" s="82"/>
      <c r="T3180" s="78"/>
      <c r="U3180" s="83"/>
    </row>
    <row r="3181" spans="1:21" ht="13.9" customHeight="1">
      <c r="A3181" s="76">
        <v>11720379</v>
      </c>
      <c r="B3181" s="77" t="s">
        <v>4111</v>
      </c>
      <c r="C3181" s="78"/>
      <c r="D3181" s="79"/>
      <c r="E3181" s="78"/>
      <c r="F3181" s="78"/>
      <c r="G3181" s="79"/>
      <c r="H3181" s="79"/>
      <c r="I3181" s="80"/>
      <c r="J3181" s="79"/>
      <c r="K3181" s="77"/>
      <c r="L3181" s="84" t="s">
        <v>285</v>
      </c>
      <c r="M3181" s="77"/>
      <c r="N3181" s="77"/>
      <c r="O3181" s="77"/>
      <c r="P3181" s="77"/>
      <c r="Q3181" s="78"/>
      <c r="R3181" s="78"/>
      <c r="S3181" s="82"/>
      <c r="T3181" s="78"/>
      <c r="U3181" s="83"/>
    </row>
    <row r="3182" spans="1:21" ht="13.9" customHeight="1">
      <c r="A3182" s="76">
        <v>11723947</v>
      </c>
      <c r="B3182" s="77" t="s">
        <v>4112</v>
      </c>
      <c r="C3182" s="78"/>
      <c r="D3182" s="79"/>
      <c r="E3182" s="78"/>
      <c r="F3182" s="78"/>
      <c r="G3182" s="79"/>
      <c r="H3182" s="79"/>
      <c r="I3182" s="80"/>
      <c r="J3182" s="79"/>
      <c r="K3182" s="77"/>
      <c r="L3182" s="84" t="s">
        <v>9363</v>
      </c>
      <c r="M3182" s="77"/>
      <c r="N3182" s="77"/>
      <c r="O3182" s="77"/>
      <c r="P3182" s="77"/>
      <c r="Q3182" s="78"/>
      <c r="R3182" s="78"/>
      <c r="S3182" s="82"/>
      <c r="T3182" s="78"/>
      <c r="U3182" s="83"/>
    </row>
    <row r="3183" spans="1:21" ht="13.9" customHeight="1">
      <c r="A3183" s="76">
        <v>11729252</v>
      </c>
      <c r="B3183" s="85" t="s">
        <v>4113</v>
      </c>
      <c r="C3183" s="78"/>
      <c r="D3183" s="79"/>
      <c r="E3183" s="78"/>
      <c r="F3183" s="78"/>
      <c r="G3183" s="86"/>
      <c r="H3183" s="79"/>
      <c r="I3183" s="79"/>
      <c r="J3183" s="78"/>
      <c r="K3183" s="77"/>
      <c r="L3183" s="84" t="s">
        <v>285</v>
      </c>
      <c r="M3183" s="77"/>
      <c r="N3183" s="77"/>
      <c r="O3183" s="87"/>
      <c r="P3183" s="78"/>
      <c r="Q3183" s="78"/>
      <c r="R3183" s="78"/>
      <c r="S3183" s="82"/>
      <c r="T3183" s="78"/>
      <c r="U3183" s="83"/>
    </row>
    <row r="3184" spans="1:21" ht="13.9" customHeight="1">
      <c r="A3184" s="76">
        <v>11760729</v>
      </c>
      <c r="B3184" s="77" t="s">
        <v>4114</v>
      </c>
      <c r="C3184" s="78"/>
      <c r="D3184" s="79"/>
      <c r="E3184" s="78"/>
      <c r="F3184" s="78"/>
      <c r="G3184" s="79"/>
      <c r="H3184" s="79"/>
      <c r="I3184" s="80"/>
      <c r="J3184" s="79"/>
      <c r="K3184" s="77"/>
      <c r="L3184" s="84" t="s">
        <v>270</v>
      </c>
      <c r="M3184" s="77"/>
      <c r="N3184" s="77"/>
      <c r="O3184" s="77"/>
      <c r="P3184" s="77"/>
      <c r="Q3184" s="78"/>
      <c r="R3184" s="78"/>
      <c r="S3184" s="82"/>
      <c r="T3184" s="78"/>
      <c r="U3184" s="83"/>
    </row>
    <row r="3185" spans="1:21" ht="13.9" customHeight="1">
      <c r="A3185" s="76">
        <v>11770988</v>
      </c>
      <c r="B3185" s="85" t="s">
        <v>4115</v>
      </c>
      <c r="C3185" s="78"/>
      <c r="D3185" s="79"/>
      <c r="E3185" s="78"/>
      <c r="F3185" s="78"/>
      <c r="G3185" s="86"/>
      <c r="H3185" s="79"/>
      <c r="I3185" s="79"/>
      <c r="J3185" s="78"/>
      <c r="K3185" s="77"/>
      <c r="L3185" s="84" t="s">
        <v>9284</v>
      </c>
      <c r="M3185" s="77"/>
      <c r="N3185" s="77"/>
      <c r="O3185" s="87"/>
      <c r="P3185" s="78"/>
      <c r="Q3185" s="78"/>
      <c r="R3185" s="78"/>
      <c r="S3185" s="82"/>
      <c r="T3185" s="78"/>
      <c r="U3185" s="83"/>
    </row>
    <row r="3186" spans="1:21" ht="13.9" customHeight="1">
      <c r="A3186" s="76">
        <v>11789662</v>
      </c>
      <c r="B3186" s="77" t="s">
        <v>4116</v>
      </c>
      <c r="C3186" s="78"/>
      <c r="D3186" s="79"/>
      <c r="E3186" s="78"/>
      <c r="F3186" s="78"/>
      <c r="G3186" s="79"/>
      <c r="H3186" s="79"/>
      <c r="I3186" s="80"/>
      <c r="J3186" s="79"/>
      <c r="K3186" s="77"/>
      <c r="L3186" s="84" t="s">
        <v>348</v>
      </c>
      <c r="M3186" s="77"/>
      <c r="N3186" s="77"/>
      <c r="O3186" s="77"/>
      <c r="P3186" s="77"/>
      <c r="Q3186" s="78"/>
      <c r="R3186" s="78"/>
      <c r="S3186" s="82"/>
      <c r="T3186" s="78"/>
      <c r="U3186" s="83"/>
    </row>
    <row r="3187" spans="1:21" ht="13.9" customHeight="1">
      <c r="A3187" s="76">
        <v>11799234</v>
      </c>
      <c r="B3187" s="77" t="s">
        <v>4117</v>
      </c>
      <c r="C3187" s="78"/>
      <c r="D3187" s="79"/>
      <c r="E3187" s="78"/>
      <c r="F3187" s="78"/>
      <c r="G3187" s="79"/>
      <c r="H3187" s="79"/>
      <c r="I3187" s="80"/>
      <c r="J3187" s="79"/>
      <c r="K3187" s="77"/>
      <c r="L3187" s="84" t="s">
        <v>285</v>
      </c>
      <c r="M3187" s="77"/>
      <c r="N3187" s="77"/>
      <c r="O3187" s="77"/>
      <c r="P3187" s="77"/>
      <c r="Q3187" s="78"/>
      <c r="R3187" s="78"/>
      <c r="S3187" s="82"/>
      <c r="T3187" s="78"/>
      <c r="U3187" s="83"/>
    </row>
    <row r="3188" spans="1:21" ht="13.9" customHeight="1">
      <c r="A3188" s="76">
        <v>11802979</v>
      </c>
      <c r="B3188" s="88" t="s">
        <v>4118</v>
      </c>
      <c r="C3188" s="78"/>
      <c r="D3188" s="79"/>
      <c r="E3188" s="78"/>
      <c r="F3188" s="78"/>
      <c r="G3188" s="86"/>
      <c r="H3188" s="79"/>
      <c r="I3188" s="79"/>
      <c r="J3188" s="78"/>
      <c r="K3188" s="77"/>
      <c r="L3188" s="84" t="s">
        <v>388</v>
      </c>
      <c r="M3188" s="77"/>
      <c r="N3188" s="77"/>
      <c r="O3188" s="87"/>
      <c r="P3188" s="78"/>
      <c r="Q3188" s="78"/>
      <c r="R3188" s="78"/>
      <c r="S3188" s="82"/>
      <c r="T3188" s="78"/>
      <c r="U3188" s="83"/>
    </row>
    <row r="3189" spans="1:21" ht="13.9" customHeight="1">
      <c r="A3189" s="76">
        <v>11835168</v>
      </c>
      <c r="B3189" s="77" t="s">
        <v>4119</v>
      </c>
      <c r="C3189" s="78"/>
      <c r="D3189" s="79"/>
      <c r="E3189" s="78"/>
      <c r="F3189" s="78"/>
      <c r="G3189" s="79"/>
      <c r="H3189" s="79"/>
      <c r="I3189" s="80"/>
      <c r="J3189" s="79"/>
      <c r="K3189" s="77"/>
      <c r="L3189" s="84" t="s">
        <v>9290</v>
      </c>
      <c r="M3189" s="77"/>
      <c r="N3189" s="77"/>
      <c r="O3189" s="77"/>
      <c r="P3189" s="77"/>
      <c r="Q3189" s="78"/>
      <c r="R3189" s="78"/>
      <c r="S3189" s="82"/>
      <c r="T3189" s="78"/>
      <c r="U3189" s="83"/>
    </row>
    <row r="3190" spans="1:21" ht="13.9" customHeight="1">
      <c r="A3190" s="76">
        <v>11835621</v>
      </c>
      <c r="B3190" s="77" t="s">
        <v>4120</v>
      </c>
      <c r="C3190" s="78"/>
      <c r="D3190" s="79"/>
      <c r="E3190" s="78"/>
      <c r="F3190" s="78"/>
      <c r="G3190" s="79"/>
      <c r="H3190" s="79"/>
      <c r="I3190" s="80"/>
      <c r="J3190" s="79"/>
      <c r="K3190" s="77"/>
      <c r="L3190" s="84" t="s">
        <v>362</v>
      </c>
      <c r="M3190" s="77"/>
      <c r="N3190" s="77"/>
      <c r="O3190" s="77"/>
      <c r="P3190" s="77"/>
      <c r="Q3190" s="78"/>
      <c r="R3190" s="78"/>
      <c r="S3190" s="82"/>
      <c r="T3190" s="78"/>
      <c r="U3190" s="83"/>
    </row>
    <row r="3191" spans="1:21" ht="13.9" customHeight="1">
      <c r="A3191" s="76">
        <v>11836938</v>
      </c>
      <c r="B3191" s="85" t="s">
        <v>4121</v>
      </c>
      <c r="C3191" s="78"/>
      <c r="D3191" s="79"/>
      <c r="E3191" s="78"/>
      <c r="F3191" s="78"/>
      <c r="G3191" s="86"/>
      <c r="H3191" s="79"/>
      <c r="I3191" s="79"/>
      <c r="J3191" s="78"/>
      <c r="K3191" s="77"/>
      <c r="L3191" s="84" t="s">
        <v>315</v>
      </c>
      <c r="M3191" s="77"/>
      <c r="N3191" s="77"/>
      <c r="O3191" s="87"/>
      <c r="P3191" s="78"/>
      <c r="Q3191" s="78"/>
      <c r="R3191" s="78"/>
      <c r="S3191" s="82"/>
      <c r="T3191" s="78"/>
      <c r="U3191" s="83"/>
    </row>
    <row r="3192" spans="1:21" ht="13.9" customHeight="1">
      <c r="A3192" s="76">
        <v>11837187</v>
      </c>
      <c r="B3192" s="85" t="s">
        <v>4122</v>
      </c>
      <c r="C3192" s="78"/>
      <c r="D3192" s="79"/>
      <c r="E3192" s="78"/>
      <c r="F3192" s="78"/>
      <c r="G3192" s="86"/>
      <c r="H3192" s="79"/>
      <c r="I3192" s="79"/>
      <c r="J3192" s="78"/>
      <c r="K3192" s="77"/>
      <c r="L3192" s="84" t="s">
        <v>362</v>
      </c>
      <c r="M3192" s="77"/>
      <c r="N3192" s="77"/>
      <c r="O3192" s="87"/>
      <c r="P3192" s="78"/>
      <c r="Q3192" s="78"/>
      <c r="R3192" s="78"/>
      <c r="S3192" s="82"/>
      <c r="T3192" s="78"/>
      <c r="U3192" s="83"/>
    </row>
    <row r="3193" spans="1:21" ht="13.9" customHeight="1">
      <c r="A3193" s="76">
        <v>11838485</v>
      </c>
      <c r="B3193" s="77" t="s">
        <v>4123</v>
      </c>
      <c r="C3193" s="78"/>
      <c r="D3193" s="79"/>
      <c r="E3193" s="78"/>
      <c r="F3193" s="78"/>
      <c r="G3193" s="79"/>
      <c r="H3193" s="79"/>
      <c r="I3193" s="80"/>
      <c r="J3193" s="79"/>
      <c r="K3193" s="77"/>
      <c r="L3193" s="81" t="s">
        <v>287</v>
      </c>
      <c r="M3193" s="77"/>
      <c r="N3193" s="77"/>
      <c r="O3193" s="77"/>
      <c r="P3193" s="77"/>
      <c r="Q3193" s="78"/>
      <c r="R3193" s="78"/>
      <c r="S3193" s="82"/>
      <c r="T3193" s="78"/>
      <c r="U3193" s="83"/>
    </row>
    <row r="3194" spans="1:21" ht="13.9" customHeight="1">
      <c r="A3194" s="76">
        <v>11838914</v>
      </c>
      <c r="B3194" s="77" t="s">
        <v>4124</v>
      </c>
      <c r="C3194" s="78"/>
      <c r="D3194" s="79"/>
      <c r="E3194" s="78"/>
      <c r="F3194" s="78"/>
      <c r="G3194" s="79"/>
      <c r="H3194" s="79"/>
      <c r="I3194" s="80"/>
      <c r="J3194" s="79"/>
      <c r="K3194" s="77"/>
      <c r="L3194" s="84" t="s">
        <v>285</v>
      </c>
      <c r="M3194" s="77"/>
      <c r="N3194" s="77"/>
      <c r="O3194" s="77"/>
      <c r="P3194" s="77"/>
      <c r="Q3194" s="78"/>
      <c r="R3194" s="78"/>
      <c r="S3194" s="82"/>
      <c r="T3194" s="78"/>
      <c r="U3194" s="83"/>
    </row>
    <row r="3195" spans="1:21" ht="13.9" customHeight="1">
      <c r="A3195" s="76">
        <v>11839678</v>
      </c>
      <c r="B3195" s="85" t="s">
        <v>4125</v>
      </c>
      <c r="C3195" s="78"/>
      <c r="D3195" s="79"/>
      <c r="E3195" s="78"/>
      <c r="F3195" s="78"/>
      <c r="G3195" s="86"/>
      <c r="H3195" s="79"/>
      <c r="I3195" s="79"/>
      <c r="J3195" s="78"/>
      <c r="K3195" s="77"/>
      <c r="L3195" s="84" t="s">
        <v>9347</v>
      </c>
      <c r="M3195" s="77"/>
      <c r="N3195" s="77"/>
      <c r="O3195" s="87"/>
      <c r="P3195" s="78"/>
      <c r="Q3195" s="78"/>
      <c r="R3195" s="78"/>
      <c r="S3195" s="82"/>
      <c r="T3195" s="78"/>
      <c r="U3195" s="83"/>
    </row>
    <row r="3196" spans="1:21" ht="13.9" customHeight="1">
      <c r="A3196" s="76">
        <v>11840587</v>
      </c>
      <c r="B3196" s="77" t="s">
        <v>4126</v>
      </c>
      <c r="C3196" s="78"/>
      <c r="D3196" s="79"/>
      <c r="E3196" s="78"/>
      <c r="F3196" s="78"/>
      <c r="G3196" s="79"/>
      <c r="H3196" s="79"/>
      <c r="I3196" s="80"/>
      <c r="J3196" s="79"/>
      <c r="K3196" s="77"/>
      <c r="L3196" s="84" t="s">
        <v>70</v>
      </c>
      <c r="M3196" s="77"/>
      <c r="N3196" s="77"/>
      <c r="O3196" s="77"/>
      <c r="P3196" s="77"/>
      <c r="Q3196" s="78"/>
      <c r="R3196" s="78"/>
      <c r="S3196" s="82"/>
      <c r="T3196" s="78"/>
      <c r="U3196" s="83"/>
    </row>
    <row r="3197" spans="1:21" ht="13.9" customHeight="1">
      <c r="A3197" s="76">
        <v>11842121</v>
      </c>
      <c r="B3197" s="85" t="s">
        <v>4127</v>
      </c>
      <c r="C3197" s="78"/>
      <c r="D3197" s="79"/>
      <c r="E3197" s="78"/>
      <c r="F3197" s="78"/>
      <c r="G3197" s="86"/>
      <c r="H3197" s="79"/>
      <c r="I3197" s="79"/>
      <c r="J3197" s="78"/>
      <c r="K3197" s="77"/>
      <c r="L3197" s="84" t="s">
        <v>315</v>
      </c>
      <c r="M3197" s="77"/>
      <c r="N3197" s="77"/>
      <c r="O3197" s="87"/>
      <c r="P3197" s="78"/>
      <c r="Q3197" s="78"/>
      <c r="R3197" s="78"/>
      <c r="S3197" s="82"/>
      <c r="T3197" s="78"/>
      <c r="U3197" s="83"/>
    </row>
    <row r="3198" spans="1:21" ht="13.9" customHeight="1">
      <c r="A3198" s="76">
        <v>11863242</v>
      </c>
      <c r="B3198" s="77" t="s">
        <v>4128</v>
      </c>
      <c r="C3198" s="78"/>
      <c r="D3198" s="79"/>
      <c r="E3198" s="78"/>
      <c r="F3198" s="78"/>
      <c r="G3198" s="79"/>
      <c r="H3198" s="79"/>
      <c r="I3198" s="80"/>
      <c r="J3198" s="79"/>
      <c r="K3198" s="77"/>
      <c r="L3198" s="84" t="s">
        <v>285</v>
      </c>
      <c r="M3198" s="77"/>
      <c r="N3198" s="77"/>
      <c r="O3198" s="77"/>
      <c r="P3198" s="77"/>
      <c r="Q3198" s="78"/>
      <c r="R3198" s="78"/>
      <c r="S3198" s="82"/>
      <c r="T3198" s="78"/>
      <c r="U3198" s="83"/>
    </row>
    <row r="3199" spans="1:21" ht="13.9" customHeight="1">
      <c r="A3199" s="76">
        <v>11896396</v>
      </c>
      <c r="B3199" s="77" t="s">
        <v>4129</v>
      </c>
      <c r="C3199" s="78"/>
      <c r="D3199" s="79"/>
      <c r="E3199" s="78"/>
      <c r="F3199" s="78"/>
      <c r="G3199" s="79"/>
      <c r="H3199" s="79"/>
      <c r="I3199" s="80"/>
      <c r="J3199" s="79"/>
      <c r="K3199" s="77"/>
      <c r="L3199" s="84" t="s">
        <v>285</v>
      </c>
      <c r="M3199" s="77"/>
      <c r="N3199" s="77"/>
      <c r="O3199" s="77"/>
      <c r="P3199" s="77"/>
      <c r="Q3199" s="78"/>
      <c r="R3199" s="78"/>
      <c r="S3199" s="82"/>
      <c r="T3199" s="78"/>
      <c r="U3199" s="83"/>
    </row>
    <row r="3200" spans="1:21" ht="13.9" customHeight="1">
      <c r="A3200" s="76">
        <v>11921196</v>
      </c>
      <c r="B3200" s="77" t="s">
        <v>4130</v>
      </c>
      <c r="C3200" s="78"/>
      <c r="D3200" s="79"/>
      <c r="E3200" s="78"/>
      <c r="F3200" s="78"/>
      <c r="G3200" s="79"/>
      <c r="H3200" s="79"/>
      <c r="I3200" s="80"/>
      <c r="J3200" s="79"/>
      <c r="K3200" s="77"/>
      <c r="L3200" s="84" t="s">
        <v>9347</v>
      </c>
      <c r="M3200" s="77"/>
      <c r="N3200" s="77"/>
      <c r="O3200" s="77"/>
      <c r="P3200" s="77"/>
      <c r="Q3200" s="78"/>
      <c r="R3200" s="78"/>
      <c r="S3200" s="82"/>
      <c r="T3200" s="78"/>
      <c r="U3200" s="83"/>
    </row>
    <row r="3201" spans="1:21" ht="13.9" customHeight="1">
      <c r="A3201" s="76">
        <v>11921404</v>
      </c>
      <c r="B3201" s="77" t="s">
        <v>4131</v>
      </c>
      <c r="C3201" s="78"/>
      <c r="D3201" s="79"/>
      <c r="E3201" s="78"/>
      <c r="F3201" s="78"/>
      <c r="G3201" s="79"/>
      <c r="H3201" s="79"/>
      <c r="I3201" s="80"/>
      <c r="J3201" s="79"/>
      <c r="K3201" s="77"/>
      <c r="L3201" s="84" t="s">
        <v>315</v>
      </c>
      <c r="M3201" s="77"/>
      <c r="N3201" s="77"/>
      <c r="O3201" s="77"/>
      <c r="P3201" s="77"/>
      <c r="Q3201" s="78"/>
      <c r="R3201" s="78"/>
      <c r="S3201" s="82"/>
      <c r="T3201" s="78"/>
      <c r="U3201" s="83"/>
    </row>
    <row r="3202" spans="1:21" ht="13.9" customHeight="1">
      <c r="A3202" s="76">
        <v>11924756</v>
      </c>
      <c r="B3202" s="77" t="s">
        <v>4132</v>
      </c>
      <c r="C3202" s="78"/>
      <c r="D3202" s="79"/>
      <c r="E3202" s="78"/>
      <c r="F3202" s="78"/>
      <c r="G3202" s="79"/>
      <c r="H3202" s="79"/>
      <c r="I3202" s="80"/>
      <c r="J3202" s="79"/>
      <c r="K3202" s="77"/>
      <c r="L3202" s="84" t="s">
        <v>307</v>
      </c>
      <c r="M3202" s="77"/>
      <c r="N3202" s="77"/>
      <c r="O3202" s="77"/>
      <c r="P3202" s="77"/>
      <c r="Q3202" s="78"/>
      <c r="R3202" s="78"/>
      <c r="S3202" s="82"/>
      <c r="T3202" s="78"/>
      <c r="U3202" s="83"/>
    </row>
    <row r="3203" spans="1:21" ht="13.9" customHeight="1">
      <c r="A3203" s="76">
        <v>11984635</v>
      </c>
      <c r="B3203" s="77" t="s">
        <v>4133</v>
      </c>
      <c r="C3203" s="78"/>
      <c r="D3203" s="79"/>
      <c r="E3203" s="78"/>
      <c r="F3203" s="78"/>
      <c r="G3203" s="79"/>
      <c r="H3203" s="79"/>
      <c r="I3203" s="80"/>
      <c r="J3203" s="79"/>
      <c r="K3203" s="77"/>
      <c r="L3203" s="84" t="s">
        <v>313</v>
      </c>
      <c r="M3203" s="77"/>
      <c r="N3203" s="77"/>
      <c r="O3203" s="77"/>
      <c r="P3203" s="77"/>
      <c r="Q3203" s="78"/>
      <c r="R3203" s="78"/>
      <c r="S3203" s="82"/>
      <c r="T3203" s="78"/>
      <c r="U3203" s="83"/>
    </row>
    <row r="3204" spans="1:21" ht="13.9" customHeight="1">
      <c r="A3204" s="76">
        <v>12000515</v>
      </c>
      <c r="B3204" s="77" t="s">
        <v>4134</v>
      </c>
      <c r="C3204" s="78"/>
      <c r="D3204" s="79"/>
      <c r="E3204" s="78"/>
      <c r="F3204" s="78"/>
      <c r="G3204" s="79"/>
      <c r="H3204" s="79"/>
      <c r="I3204" s="80"/>
      <c r="J3204" s="79"/>
      <c r="K3204" s="77"/>
      <c r="L3204" s="84" t="s">
        <v>388</v>
      </c>
      <c r="M3204" s="77"/>
      <c r="N3204" s="77"/>
      <c r="O3204" s="77"/>
      <c r="P3204" s="77"/>
      <c r="Q3204" s="78"/>
      <c r="R3204" s="78"/>
      <c r="S3204" s="82"/>
      <c r="T3204" s="78"/>
      <c r="U3204" s="83"/>
    </row>
    <row r="3205" spans="1:21" ht="13.9" customHeight="1">
      <c r="A3205" s="76">
        <v>12000523</v>
      </c>
      <c r="B3205" s="77" t="s">
        <v>4135</v>
      </c>
      <c r="C3205" s="78"/>
      <c r="D3205" s="79"/>
      <c r="E3205" s="78"/>
      <c r="F3205" s="78"/>
      <c r="G3205" s="79"/>
      <c r="H3205" s="79"/>
      <c r="I3205" s="80"/>
      <c r="J3205" s="79"/>
      <c r="K3205" s="77"/>
      <c r="L3205" s="84" t="s">
        <v>285</v>
      </c>
      <c r="M3205" s="77"/>
      <c r="N3205" s="77"/>
      <c r="O3205" s="77"/>
      <c r="P3205" s="77"/>
      <c r="Q3205" s="78"/>
      <c r="R3205" s="78"/>
      <c r="S3205" s="82"/>
      <c r="T3205" s="78"/>
      <c r="U3205" s="83"/>
    </row>
    <row r="3206" spans="1:21" ht="13.9" customHeight="1">
      <c r="A3206" s="76">
        <v>12000531</v>
      </c>
      <c r="B3206" s="77" t="s">
        <v>4136</v>
      </c>
      <c r="C3206" s="78"/>
      <c r="D3206" s="79"/>
      <c r="E3206" s="78"/>
      <c r="F3206" s="78"/>
      <c r="G3206" s="79"/>
      <c r="H3206" s="79"/>
      <c r="I3206" s="80"/>
      <c r="J3206" s="79"/>
      <c r="K3206" s="77"/>
      <c r="L3206" s="84" t="s">
        <v>9333</v>
      </c>
      <c r="M3206" s="77"/>
      <c r="N3206" s="77"/>
      <c r="O3206" s="77"/>
      <c r="P3206" s="77"/>
      <c r="Q3206" s="78"/>
      <c r="R3206" s="78"/>
      <c r="S3206" s="82"/>
      <c r="T3206" s="78"/>
      <c r="U3206" s="83"/>
    </row>
    <row r="3207" spans="1:21" ht="13.9" customHeight="1">
      <c r="A3207" s="76">
        <v>12197963</v>
      </c>
      <c r="B3207" s="77" t="s">
        <v>4137</v>
      </c>
      <c r="C3207" s="78"/>
      <c r="D3207" s="79"/>
      <c r="E3207" s="78"/>
      <c r="F3207" s="78"/>
      <c r="G3207" s="79"/>
      <c r="H3207" s="79"/>
      <c r="I3207" s="80"/>
      <c r="J3207" s="79"/>
      <c r="K3207" s="77"/>
      <c r="L3207" s="84" t="s">
        <v>315</v>
      </c>
      <c r="M3207" s="77"/>
      <c r="N3207" s="77"/>
      <c r="O3207" s="77"/>
      <c r="P3207" s="77"/>
      <c r="Q3207" s="78"/>
      <c r="R3207" s="78"/>
      <c r="S3207" s="82"/>
      <c r="T3207" s="78"/>
      <c r="U3207" s="83"/>
    </row>
    <row r="3208" spans="1:21">
      <c r="A3208" s="76">
        <v>97151174</v>
      </c>
      <c r="B3208" s="77" t="s">
        <v>4138</v>
      </c>
      <c r="C3208" s="78"/>
      <c r="D3208" s="79"/>
      <c r="E3208" s="78"/>
      <c r="F3208" s="78"/>
      <c r="G3208" s="79"/>
      <c r="H3208" s="79"/>
      <c r="I3208" s="80"/>
      <c r="J3208" s="79"/>
      <c r="K3208" s="77"/>
      <c r="L3208" s="84" t="s">
        <v>285</v>
      </c>
      <c r="M3208" s="77"/>
      <c r="N3208" s="77"/>
      <c r="O3208" s="77"/>
      <c r="P3208" s="77"/>
      <c r="Q3208" s="78"/>
      <c r="R3208" s="78"/>
      <c r="S3208" s="82"/>
      <c r="T3208" s="78"/>
      <c r="U3208" s="83"/>
    </row>
    <row r="3209" spans="1:21" ht="13.9" customHeight="1">
      <c r="A3209" s="76">
        <v>97151263</v>
      </c>
      <c r="B3209" s="77" t="s">
        <v>4139</v>
      </c>
      <c r="C3209" s="78"/>
      <c r="D3209" s="79"/>
      <c r="E3209" s="78"/>
      <c r="F3209" s="78"/>
      <c r="G3209" s="79"/>
      <c r="H3209" s="79"/>
      <c r="I3209" s="80"/>
      <c r="J3209" s="79"/>
      <c r="K3209" s="77"/>
      <c r="L3209" s="84" t="s">
        <v>285</v>
      </c>
      <c r="M3209" s="77"/>
      <c r="N3209" s="77"/>
      <c r="O3209" s="77"/>
      <c r="P3209" s="77"/>
      <c r="Q3209" s="78"/>
      <c r="R3209" s="78"/>
      <c r="S3209" s="82"/>
      <c r="T3209" s="78"/>
      <c r="U3209" s="83"/>
    </row>
    <row r="3210" spans="1:21" ht="13.9" customHeight="1">
      <c r="A3210" s="76">
        <v>97158208</v>
      </c>
      <c r="B3210" s="77" t="s">
        <v>4140</v>
      </c>
      <c r="C3210" s="78"/>
      <c r="D3210" s="79"/>
      <c r="E3210" s="78"/>
      <c r="F3210" s="78"/>
      <c r="G3210" s="79"/>
      <c r="H3210" s="79"/>
      <c r="I3210" s="80"/>
      <c r="J3210" s="79"/>
      <c r="K3210" s="77"/>
      <c r="L3210" s="84" t="s">
        <v>285</v>
      </c>
      <c r="M3210" s="77"/>
      <c r="N3210" s="77"/>
      <c r="O3210" s="77"/>
      <c r="P3210" s="77"/>
      <c r="Q3210" s="78"/>
      <c r="R3210" s="78"/>
      <c r="S3210" s="82"/>
      <c r="T3210" s="78"/>
      <c r="U3210" s="83"/>
    </row>
    <row r="3211" spans="1:21" ht="13.9" customHeight="1">
      <c r="A3211" s="76">
        <v>97201409</v>
      </c>
      <c r="B3211" s="77" t="s">
        <v>4141</v>
      </c>
      <c r="C3211" s="78"/>
      <c r="D3211" s="79"/>
      <c r="E3211" s="78"/>
      <c r="F3211" s="78"/>
      <c r="G3211" s="79"/>
      <c r="H3211" s="79"/>
      <c r="I3211" s="80"/>
      <c r="J3211" s="79"/>
      <c r="K3211" s="77"/>
      <c r="L3211" s="84" t="s">
        <v>285</v>
      </c>
      <c r="M3211" s="77"/>
      <c r="N3211" s="77"/>
      <c r="O3211" s="77"/>
      <c r="P3211" s="77"/>
      <c r="Q3211" s="78"/>
      <c r="R3211" s="78"/>
      <c r="S3211" s="82"/>
      <c r="T3211" s="78"/>
      <c r="U3211" s="83"/>
    </row>
    <row r="3212" spans="1:21" ht="13.9" customHeight="1">
      <c r="A3212" s="76">
        <v>97203194</v>
      </c>
      <c r="B3212" s="77" t="s">
        <v>4142</v>
      </c>
      <c r="C3212" s="78"/>
      <c r="D3212" s="79"/>
      <c r="E3212" s="78"/>
      <c r="F3212" s="78"/>
      <c r="G3212" s="79"/>
      <c r="H3212" s="79"/>
      <c r="I3212" s="80"/>
      <c r="J3212" s="79"/>
      <c r="K3212" s="77"/>
      <c r="L3212" s="84" t="s">
        <v>285</v>
      </c>
      <c r="M3212" s="77"/>
      <c r="N3212" s="77"/>
      <c r="O3212" s="77"/>
      <c r="P3212" s="77"/>
      <c r="Q3212" s="78"/>
      <c r="R3212" s="78"/>
      <c r="S3212" s="82"/>
      <c r="T3212" s="78"/>
      <c r="U3212" s="83"/>
    </row>
    <row r="3213" spans="1:21" ht="13.9" customHeight="1">
      <c r="A3213" s="76">
        <v>98020724</v>
      </c>
      <c r="B3213" s="85" t="s">
        <v>4143</v>
      </c>
      <c r="C3213" s="78"/>
      <c r="D3213" s="79"/>
      <c r="E3213" s="78"/>
      <c r="F3213" s="78"/>
      <c r="G3213" s="86"/>
      <c r="H3213" s="79"/>
      <c r="I3213" s="79"/>
      <c r="J3213" s="78"/>
      <c r="K3213" s="77"/>
      <c r="L3213" s="84" t="s">
        <v>285</v>
      </c>
      <c r="M3213" s="77"/>
      <c r="N3213" s="77"/>
      <c r="O3213" s="87"/>
      <c r="P3213" s="78"/>
      <c r="Q3213" s="78"/>
      <c r="R3213" s="78"/>
      <c r="S3213" s="82"/>
      <c r="T3213" s="78"/>
      <c r="U3213" s="83"/>
    </row>
    <row r="3214" spans="1:21" ht="13.9" customHeight="1">
      <c r="A3214" s="76">
        <v>98020766</v>
      </c>
      <c r="B3214" s="77" t="s">
        <v>4144</v>
      </c>
      <c r="C3214" s="78"/>
      <c r="D3214" s="79"/>
      <c r="E3214" s="78"/>
      <c r="F3214" s="78"/>
      <c r="G3214" s="79"/>
      <c r="H3214" s="79"/>
      <c r="I3214" s="80"/>
      <c r="J3214" s="79"/>
      <c r="K3214" s="77"/>
      <c r="L3214" s="84" t="s">
        <v>285</v>
      </c>
      <c r="M3214" s="77"/>
      <c r="N3214" s="77"/>
      <c r="O3214" s="77"/>
      <c r="P3214" s="77"/>
      <c r="Q3214" s="78"/>
      <c r="R3214" s="78"/>
      <c r="S3214" s="82"/>
      <c r="T3214" s="78"/>
      <c r="U3214" s="83"/>
    </row>
    <row r="3215" spans="1:21" ht="13.9" customHeight="1">
      <c r="A3215" s="76">
        <v>98020773</v>
      </c>
      <c r="B3215" s="85" t="s">
        <v>4145</v>
      </c>
      <c r="C3215" s="78"/>
      <c r="D3215" s="79"/>
      <c r="E3215" s="78"/>
      <c r="F3215" s="78"/>
      <c r="G3215" s="86"/>
      <c r="H3215" s="79"/>
      <c r="I3215" s="80"/>
      <c r="J3215" s="78"/>
      <c r="K3215" s="77"/>
      <c r="L3215" s="84" t="s">
        <v>9295</v>
      </c>
      <c r="M3215" s="77"/>
      <c r="N3215" s="77"/>
      <c r="O3215" s="87"/>
      <c r="P3215" s="78"/>
      <c r="Q3215" s="78"/>
      <c r="R3215" s="78"/>
      <c r="S3215" s="82"/>
      <c r="T3215" s="78"/>
      <c r="U3215" s="83"/>
    </row>
    <row r="3216" spans="1:21" ht="13.9" customHeight="1">
      <c r="A3216" s="76">
        <v>98020868</v>
      </c>
      <c r="B3216" s="77" t="s">
        <v>4146</v>
      </c>
      <c r="C3216" s="78"/>
      <c r="D3216" s="79"/>
      <c r="E3216" s="78"/>
      <c r="F3216" s="78"/>
      <c r="G3216" s="79"/>
      <c r="H3216" s="79"/>
      <c r="I3216" s="80"/>
      <c r="J3216" s="79"/>
      <c r="K3216" s="77"/>
      <c r="L3216" s="84" t="s">
        <v>285</v>
      </c>
      <c r="M3216" s="77"/>
      <c r="N3216" s="77"/>
      <c r="O3216" s="77"/>
      <c r="P3216" s="77"/>
      <c r="Q3216" s="78"/>
      <c r="R3216" s="78"/>
      <c r="S3216" s="82"/>
      <c r="T3216" s="78"/>
      <c r="U3216" s="83"/>
    </row>
    <row r="3217" spans="1:21" ht="13.9" customHeight="1">
      <c r="A3217" s="76">
        <v>98020930</v>
      </c>
      <c r="B3217" s="77" t="s">
        <v>4147</v>
      </c>
      <c r="C3217" s="78"/>
      <c r="D3217" s="79"/>
      <c r="E3217" s="78"/>
      <c r="F3217" s="78"/>
      <c r="G3217" s="79"/>
      <c r="H3217" s="79"/>
      <c r="I3217" s="80"/>
      <c r="J3217" s="79"/>
      <c r="K3217" s="77"/>
      <c r="L3217" s="81" t="s">
        <v>285</v>
      </c>
      <c r="M3217" s="77"/>
      <c r="N3217" s="77"/>
      <c r="O3217" s="77"/>
      <c r="P3217" s="77"/>
      <c r="Q3217" s="78"/>
      <c r="R3217" s="78"/>
      <c r="S3217" s="82"/>
      <c r="T3217" s="78"/>
      <c r="U3217" s="83"/>
    </row>
    <row r="3218" spans="1:21" ht="13.9" customHeight="1">
      <c r="A3218" s="76">
        <v>98021066</v>
      </c>
      <c r="B3218" s="77" t="s">
        <v>4148</v>
      </c>
      <c r="C3218" s="78"/>
      <c r="D3218" s="79"/>
      <c r="E3218" s="78"/>
      <c r="F3218" s="78"/>
      <c r="G3218" s="79"/>
      <c r="H3218" s="79"/>
      <c r="I3218" s="80"/>
      <c r="J3218" s="79"/>
      <c r="K3218" s="77"/>
      <c r="L3218" s="84" t="s">
        <v>285</v>
      </c>
      <c r="M3218" s="77"/>
      <c r="N3218" s="77"/>
      <c r="O3218" s="77"/>
      <c r="P3218" s="77"/>
      <c r="Q3218" s="78"/>
      <c r="R3218" s="78"/>
      <c r="S3218" s="82"/>
      <c r="T3218" s="78"/>
      <c r="U3218" s="83"/>
    </row>
    <row r="3219" spans="1:21" ht="13.9" customHeight="1">
      <c r="A3219" s="76">
        <v>98021632</v>
      </c>
      <c r="B3219" s="77" t="s">
        <v>4149</v>
      </c>
      <c r="C3219" s="78"/>
      <c r="D3219" s="79"/>
      <c r="E3219" s="78"/>
      <c r="F3219" s="78"/>
      <c r="G3219" s="79"/>
      <c r="H3219" s="79"/>
      <c r="I3219" s="80"/>
      <c r="J3219" s="79"/>
      <c r="K3219" s="77"/>
      <c r="L3219" s="84" t="s">
        <v>285</v>
      </c>
      <c r="M3219" s="77"/>
      <c r="N3219" s="77"/>
      <c r="O3219" s="77"/>
      <c r="P3219" s="77"/>
      <c r="Q3219" s="78"/>
      <c r="R3219" s="78"/>
      <c r="S3219" s="82"/>
      <c r="T3219" s="78"/>
      <c r="U3219" s="83"/>
    </row>
    <row r="3220" spans="1:21" ht="13.9" customHeight="1">
      <c r="A3220" s="76">
        <v>98021639</v>
      </c>
      <c r="B3220" s="85" t="s">
        <v>4150</v>
      </c>
      <c r="C3220" s="78"/>
      <c r="D3220" s="79"/>
      <c r="E3220" s="78"/>
      <c r="F3220" s="78"/>
      <c r="G3220" s="86"/>
      <c r="H3220" s="79"/>
      <c r="I3220" s="79"/>
      <c r="J3220" s="78"/>
      <c r="K3220" s="77"/>
      <c r="L3220" s="84" t="s">
        <v>285</v>
      </c>
      <c r="M3220" s="77"/>
      <c r="N3220" s="77"/>
      <c r="O3220" s="87"/>
      <c r="P3220" s="78"/>
      <c r="Q3220" s="78"/>
      <c r="R3220" s="78"/>
      <c r="S3220" s="82"/>
      <c r="T3220" s="78"/>
      <c r="U3220" s="83"/>
    </row>
    <row r="3221" spans="1:21" ht="13.9" customHeight="1">
      <c r="A3221" s="76">
        <v>98022347</v>
      </c>
      <c r="B3221" s="77" t="s">
        <v>4151</v>
      </c>
      <c r="C3221" s="78"/>
      <c r="D3221" s="79"/>
      <c r="E3221" s="78"/>
      <c r="F3221" s="78"/>
      <c r="G3221" s="79"/>
      <c r="H3221" s="79"/>
      <c r="I3221" s="80"/>
      <c r="J3221" s="79"/>
      <c r="K3221" s="77"/>
      <c r="L3221" s="84" t="s">
        <v>309</v>
      </c>
      <c r="M3221" s="77"/>
      <c r="N3221" s="77"/>
      <c r="O3221" s="77"/>
      <c r="P3221" s="77"/>
      <c r="Q3221" s="78"/>
      <c r="R3221" s="78"/>
      <c r="S3221" s="82"/>
      <c r="T3221" s="78"/>
      <c r="U3221" s="83"/>
    </row>
    <row r="3222" spans="1:21" ht="13.9" customHeight="1">
      <c r="A3222" s="76">
        <v>98022603</v>
      </c>
      <c r="B3222" s="77" t="s">
        <v>4152</v>
      </c>
      <c r="C3222" s="78"/>
      <c r="D3222" s="79"/>
      <c r="E3222" s="78"/>
      <c r="F3222" s="78"/>
      <c r="G3222" s="79"/>
      <c r="H3222" s="79"/>
      <c r="I3222" s="80"/>
      <c r="J3222" s="79"/>
      <c r="K3222" s="77"/>
      <c r="L3222" s="84" t="s">
        <v>350</v>
      </c>
      <c r="M3222" s="77"/>
      <c r="N3222" s="77"/>
      <c r="O3222" s="77"/>
      <c r="P3222" s="77"/>
      <c r="Q3222" s="78"/>
      <c r="R3222" s="78"/>
      <c r="S3222" s="82"/>
      <c r="T3222" s="78"/>
      <c r="U3222" s="83"/>
    </row>
    <row r="3223" spans="1:21" ht="13.9" customHeight="1">
      <c r="A3223" s="76">
        <v>98024495</v>
      </c>
      <c r="B3223" s="77" t="s">
        <v>4153</v>
      </c>
      <c r="C3223" s="78"/>
      <c r="D3223" s="79"/>
      <c r="E3223" s="78"/>
      <c r="F3223" s="78"/>
      <c r="G3223" s="79"/>
      <c r="H3223" s="79"/>
      <c r="I3223" s="80"/>
      <c r="J3223" s="79"/>
      <c r="K3223" s="77"/>
      <c r="L3223" s="84" t="s">
        <v>285</v>
      </c>
      <c r="M3223" s="77"/>
      <c r="N3223" s="77"/>
      <c r="O3223" s="77"/>
      <c r="P3223" s="77"/>
      <c r="Q3223" s="78"/>
      <c r="R3223" s="78"/>
      <c r="S3223" s="82"/>
      <c r="T3223" s="78"/>
      <c r="U3223" s="83"/>
    </row>
    <row r="3224" spans="1:21" ht="13.9" customHeight="1">
      <c r="A3224" s="76">
        <v>98025205</v>
      </c>
      <c r="B3224" s="77" t="s">
        <v>4154</v>
      </c>
      <c r="C3224" s="78"/>
      <c r="D3224" s="79"/>
      <c r="E3224" s="78"/>
      <c r="F3224" s="78"/>
      <c r="G3224" s="79"/>
      <c r="H3224" s="79"/>
      <c r="I3224" s="80"/>
      <c r="J3224" s="79"/>
      <c r="K3224" s="77"/>
      <c r="L3224" s="84" t="s">
        <v>9429</v>
      </c>
      <c r="M3224" s="77"/>
      <c r="N3224" s="77"/>
      <c r="O3224" s="77"/>
      <c r="P3224" s="77"/>
      <c r="Q3224" s="78"/>
      <c r="R3224" s="78"/>
      <c r="S3224" s="82"/>
      <c r="T3224" s="78"/>
      <c r="U3224" s="83"/>
    </row>
    <row r="3225" spans="1:21" ht="13.9" customHeight="1">
      <c r="A3225" s="89">
        <v>98050021</v>
      </c>
      <c r="B3225" s="90" t="s">
        <v>4155</v>
      </c>
      <c r="C3225" s="91"/>
      <c r="D3225" s="79"/>
      <c r="E3225" s="78"/>
      <c r="F3225" s="78"/>
      <c r="G3225" s="86"/>
      <c r="H3225" s="79"/>
      <c r="I3225" s="79"/>
      <c r="J3225" s="78"/>
      <c r="K3225" s="77"/>
      <c r="L3225" s="84" t="s">
        <v>70</v>
      </c>
      <c r="M3225" s="77"/>
      <c r="N3225" s="77"/>
      <c r="O3225" s="87"/>
      <c r="P3225" s="78"/>
      <c r="Q3225" s="78"/>
      <c r="R3225" s="78"/>
      <c r="S3225" s="82"/>
      <c r="T3225" s="78"/>
      <c r="U3225" s="83"/>
    </row>
    <row r="3226" spans="1:21" ht="13.9" customHeight="1">
      <c r="A3226" s="76">
        <v>98051232</v>
      </c>
      <c r="B3226" s="77" t="s">
        <v>4156</v>
      </c>
      <c r="C3226" s="78"/>
      <c r="D3226" s="79"/>
      <c r="E3226" s="78"/>
      <c r="F3226" s="78"/>
      <c r="G3226" s="79"/>
      <c r="H3226" s="79"/>
      <c r="I3226" s="80"/>
      <c r="J3226" s="79"/>
      <c r="K3226" s="77"/>
      <c r="L3226" s="84" t="s">
        <v>285</v>
      </c>
      <c r="M3226" s="77"/>
      <c r="N3226" s="77"/>
      <c r="O3226" s="77"/>
      <c r="P3226" s="77"/>
      <c r="Q3226" s="78"/>
      <c r="R3226" s="78"/>
      <c r="S3226" s="82"/>
      <c r="T3226" s="78"/>
      <c r="U3226" s="83"/>
    </row>
    <row r="3227" spans="1:21" ht="13.9" customHeight="1">
      <c r="A3227" s="76">
        <v>98051330</v>
      </c>
      <c r="B3227" s="77" t="s">
        <v>4157</v>
      </c>
      <c r="C3227" s="78"/>
      <c r="D3227" s="79"/>
      <c r="E3227" s="78"/>
      <c r="F3227" s="78"/>
      <c r="G3227" s="79"/>
      <c r="H3227" s="79"/>
      <c r="I3227" s="80"/>
      <c r="J3227" s="79"/>
      <c r="K3227" s="77"/>
      <c r="L3227" s="84" t="s">
        <v>285</v>
      </c>
      <c r="M3227" s="77"/>
      <c r="N3227" s="77"/>
      <c r="O3227" s="77"/>
      <c r="P3227" s="77"/>
      <c r="Q3227" s="78"/>
      <c r="R3227" s="78"/>
      <c r="S3227" s="82"/>
      <c r="T3227" s="78"/>
      <c r="U3227" s="83"/>
    </row>
    <row r="3228" spans="1:21" ht="13.9" customHeight="1">
      <c r="A3228" s="76">
        <v>98054337</v>
      </c>
      <c r="B3228" s="77" t="s">
        <v>4158</v>
      </c>
      <c r="C3228" s="78"/>
      <c r="D3228" s="79"/>
      <c r="E3228" s="78"/>
      <c r="F3228" s="78"/>
      <c r="G3228" s="79"/>
      <c r="H3228" s="79"/>
      <c r="I3228" s="80"/>
      <c r="J3228" s="79"/>
      <c r="K3228" s="77"/>
      <c r="L3228" s="84" t="s">
        <v>287</v>
      </c>
      <c r="M3228" s="77"/>
      <c r="N3228" s="77"/>
      <c r="O3228" s="77"/>
      <c r="P3228" s="77"/>
      <c r="Q3228" s="78"/>
      <c r="R3228" s="78"/>
      <c r="S3228" s="82"/>
      <c r="T3228" s="78"/>
      <c r="U3228" s="83"/>
    </row>
    <row r="3229" spans="1:21" ht="13.9" customHeight="1">
      <c r="A3229" s="76">
        <v>98070068</v>
      </c>
      <c r="B3229" s="77" t="s">
        <v>4159</v>
      </c>
      <c r="C3229" s="78"/>
      <c r="D3229" s="79"/>
      <c r="E3229" s="78"/>
      <c r="F3229" s="78"/>
      <c r="G3229" s="79"/>
      <c r="H3229" s="79"/>
      <c r="I3229" s="80"/>
      <c r="J3229" s="79"/>
      <c r="K3229" s="77"/>
      <c r="L3229" s="84" t="s">
        <v>285</v>
      </c>
      <c r="M3229" s="77"/>
      <c r="N3229" s="77"/>
      <c r="O3229" s="77"/>
      <c r="P3229" s="77"/>
      <c r="Q3229" s="78"/>
      <c r="R3229" s="78"/>
      <c r="S3229" s="82"/>
      <c r="T3229" s="78"/>
      <c r="U3229" s="83"/>
    </row>
    <row r="3230" spans="1:21" ht="13.9" customHeight="1">
      <c r="A3230" s="76">
        <v>98070566</v>
      </c>
      <c r="B3230" s="77" t="s">
        <v>4160</v>
      </c>
      <c r="C3230" s="78"/>
      <c r="D3230" s="79"/>
      <c r="E3230" s="78"/>
      <c r="F3230" s="78"/>
      <c r="G3230" s="79"/>
      <c r="H3230" s="79"/>
      <c r="I3230" s="80"/>
      <c r="J3230" s="79"/>
      <c r="K3230" s="77"/>
      <c r="L3230" s="84" t="s">
        <v>315</v>
      </c>
      <c r="M3230" s="77"/>
      <c r="N3230" s="77"/>
      <c r="O3230" s="77"/>
      <c r="P3230" s="77"/>
      <c r="Q3230" s="78"/>
      <c r="R3230" s="78"/>
      <c r="S3230" s="82"/>
      <c r="T3230" s="78"/>
      <c r="U3230" s="83"/>
    </row>
    <row r="3231" spans="1:21" ht="13.9" customHeight="1">
      <c r="A3231" s="76">
        <v>98074113</v>
      </c>
      <c r="B3231" s="85" t="s">
        <v>4161</v>
      </c>
      <c r="C3231" s="78"/>
      <c r="D3231" s="79"/>
      <c r="E3231" s="78"/>
      <c r="F3231" s="78"/>
      <c r="G3231" s="86"/>
      <c r="H3231" s="79"/>
      <c r="I3231" s="79"/>
      <c r="J3231" s="78"/>
      <c r="K3231" s="77"/>
      <c r="L3231" s="84" t="s">
        <v>287</v>
      </c>
      <c r="M3231" s="77"/>
      <c r="N3231" s="77"/>
      <c r="O3231" s="87"/>
      <c r="P3231" s="78"/>
      <c r="Q3231" s="78"/>
      <c r="R3231" s="78"/>
      <c r="S3231" s="82"/>
      <c r="T3231" s="78"/>
      <c r="U3231" s="83"/>
    </row>
    <row r="3232" spans="1:21" ht="13.9" customHeight="1">
      <c r="A3232" s="76">
        <v>98080960</v>
      </c>
      <c r="B3232" s="77" t="s">
        <v>4162</v>
      </c>
      <c r="C3232" s="78"/>
      <c r="D3232" s="79"/>
      <c r="E3232" s="78"/>
      <c r="F3232" s="78"/>
      <c r="G3232" s="79"/>
      <c r="H3232" s="79"/>
      <c r="I3232" s="80"/>
      <c r="J3232" s="79"/>
      <c r="K3232" s="77"/>
      <c r="L3232" s="84" t="s">
        <v>285</v>
      </c>
      <c r="M3232" s="77"/>
      <c r="N3232" s="77"/>
      <c r="O3232" s="77"/>
      <c r="P3232" s="77"/>
      <c r="Q3232" s="78"/>
      <c r="R3232" s="78"/>
      <c r="S3232" s="82"/>
      <c r="T3232" s="78"/>
      <c r="U3232" s="83"/>
    </row>
    <row r="3233" spans="1:21" ht="13.9" customHeight="1">
      <c r="A3233" s="76">
        <v>98081653</v>
      </c>
      <c r="B3233" s="88" t="s">
        <v>4163</v>
      </c>
      <c r="C3233" s="78"/>
      <c r="D3233" s="79"/>
      <c r="E3233" s="78"/>
      <c r="F3233" s="78"/>
      <c r="G3233" s="78"/>
      <c r="H3233" s="79"/>
      <c r="I3233" s="79"/>
      <c r="J3233" s="78"/>
      <c r="K3233" s="77"/>
      <c r="L3233" s="84" t="s">
        <v>9430</v>
      </c>
      <c r="M3233" s="77"/>
      <c r="N3233" s="77"/>
      <c r="O3233" s="87"/>
      <c r="P3233" s="78"/>
      <c r="Q3233" s="78"/>
      <c r="R3233" s="78"/>
      <c r="S3233" s="82"/>
      <c r="T3233" s="78"/>
      <c r="U3233" s="83"/>
    </row>
    <row r="3234" spans="1:21" ht="13.9" customHeight="1">
      <c r="A3234" s="76">
        <v>98081673</v>
      </c>
      <c r="B3234" s="77" t="s">
        <v>4164</v>
      </c>
      <c r="C3234" s="78"/>
      <c r="D3234" s="79"/>
      <c r="E3234" s="78"/>
      <c r="F3234" s="78"/>
      <c r="G3234" s="79"/>
      <c r="H3234" s="79"/>
      <c r="I3234" s="80"/>
      <c r="J3234" s="79"/>
      <c r="K3234" s="77"/>
      <c r="L3234" s="84" t="s">
        <v>70</v>
      </c>
      <c r="M3234" s="77"/>
      <c r="N3234" s="77"/>
      <c r="O3234" s="77"/>
      <c r="P3234" s="77"/>
      <c r="Q3234" s="78"/>
      <c r="R3234" s="78"/>
      <c r="S3234" s="82"/>
      <c r="T3234" s="78"/>
      <c r="U3234" s="83"/>
    </row>
    <row r="3235" spans="1:21" ht="13.9" customHeight="1">
      <c r="A3235" s="76">
        <v>98081674</v>
      </c>
      <c r="B3235" s="88" t="s">
        <v>4165</v>
      </c>
      <c r="C3235" s="78"/>
      <c r="D3235" s="79"/>
      <c r="E3235" s="78"/>
      <c r="F3235" s="78"/>
      <c r="G3235" s="78"/>
      <c r="H3235" s="79"/>
      <c r="I3235" s="79"/>
      <c r="J3235" s="78"/>
      <c r="K3235" s="77"/>
      <c r="L3235" s="84" t="s">
        <v>70</v>
      </c>
      <c r="M3235" s="77"/>
      <c r="N3235" s="77"/>
      <c r="O3235" s="87"/>
      <c r="P3235" s="78"/>
      <c r="Q3235" s="78"/>
      <c r="R3235" s="78"/>
      <c r="S3235" s="82"/>
      <c r="T3235" s="78"/>
      <c r="U3235" s="83"/>
    </row>
    <row r="3236" spans="1:21" ht="13.9" customHeight="1">
      <c r="A3236" s="76">
        <v>98082044</v>
      </c>
      <c r="B3236" s="77" t="s">
        <v>4166</v>
      </c>
      <c r="C3236" s="78"/>
      <c r="D3236" s="79"/>
      <c r="E3236" s="78"/>
      <c r="F3236" s="78"/>
      <c r="G3236" s="79"/>
      <c r="H3236" s="79"/>
      <c r="I3236" s="80"/>
      <c r="J3236" s="79"/>
      <c r="K3236" s="77"/>
      <c r="L3236" s="84" t="s">
        <v>285</v>
      </c>
      <c r="M3236" s="77"/>
      <c r="N3236" s="77"/>
      <c r="O3236" s="77"/>
      <c r="P3236" s="77"/>
      <c r="Q3236" s="78"/>
      <c r="R3236" s="78"/>
      <c r="S3236" s="82"/>
      <c r="T3236" s="78"/>
      <c r="U3236" s="83"/>
    </row>
    <row r="3237" spans="1:21" ht="13.9" customHeight="1">
      <c r="A3237" s="76">
        <v>98082358</v>
      </c>
      <c r="B3237" s="77" t="s">
        <v>4167</v>
      </c>
      <c r="C3237" s="78"/>
      <c r="D3237" s="79"/>
      <c r="E3237" s="78"/>
      <c r="F3237" s="78"/>
      <c r="G3237" s="79"/>
      <c r="H3237" s="79"/>
      <c r="I3237" s="80"/>
      <c r="J3237" s="79"/>
      <c r="K3237" s="77"/>
      <c r="L3237" s="84" t="s">
        <v>344</v>
      </c>
      <c r="M3237" s="77"/>
      <c r="N3237" s="77"/>
      <c r="O3237" s="77"/>
      <c r="P3237" s="77"/>
      <c r="Q3237" s="78"/>
      <c r="R3237" s="78"/>
      <c r="S3237" s="82"/>
      <c r="T3237" s="78"/>
      <c r="U3237" s="83"/>
    </row>
    <row r="3238" spans="1:21" ht="13.9" customHeight="1">
      <c r="A3238" s="76">
        <v>98111337</v>
      </c>
      <c r="B3238" s="77" t="s">
        <v>4168</v>
      </c>
      <c r="C3238" s="78"/>
      <c r="D3238" s="79"/>
      <c r="E3238" s="78"/>
      <c r="F3238" s="78"/>
      <c r="G3238" s="79"/>
      <c r="H3238" s="79"/>
      <c r="I3238" s="80"/>
      <c r="J3238" s="79"/>
      <c r="K3238" s="77"/>
      <c r="L3238" s="84" t="s">
        <v>287</v>
      </c>
      <c r="M3238" s="77"/>
      <c r="N3238" s="77"/>
      <c r="O3238" s="77"/>
      <c r="P3238" s="77"/>
      <c r="Q3238" s="78"/>
      <c r="R3238" s="78"/>
      <c r="S3238" s="82"/>
      <c r="T3238" s="78"/>
      <c r="U3238" s="83"/>
    </row>
    <row r="3239" spans="1:21" ht="13.9" customHeight="1">
      <c r="A3239" s="76">
        <v>98113079</v>
      </c>
      <c r="B3239" s="77" t="s">
        <v>4169</v>
      </c>
      <c r="C3239" s="78"/>
      <c r="D3239" s="79"/>
      <c r="E3239" s="78"/>
      <c r="F3239" s="78"/>
      <c r="G3239" s="79"/>
      <c r="H3239" s="79"/>
      <c r="I3239" s="80"/>
      <c r="J3239" s="79"/>
      <c r="K3239" s="77"/>
      <c r="L3239" s="84" t="s">
        <v>285</v>
      </c>
      <c r="M3239" s="77"/>
      <c r="N3239" s="77"/>
      <c r="O3239" s="77"/>
      <c r="P3239" s="77"/>
      <c r="Q3239" s="78"/>
      <c r="R3239" s="78"/>
      <c r="S3239" s="82"/>
      <c r="T3239" s="78"/>
      <c r="U3239" s="83"/>
    </row>
    <row r="3240" spans="1:21" ht="13.9" customHeight="1">
      <c r="A3240" s="76">
        <v>98113880</v>
      </c>
      <c r="B3240" s="77" t="s">
        <v>4170</v>
      </c>
      <c r="C3240" s="78"/>
      <c r="D3240" s="79"/>
      <c r="E3240" s="78"/>
      <c r="F3240" s="78"/>
      <c r="G3240" s="79"/>
      <c r="H3240" s="79"/>
      <c r="I3240" s="80"/>
      <c r="J3240" s="79"/>
      <c r="K3240" s="77"/>
      <c r="L3240" s="84" t="s">
        <v>287</v>
      </c>
      <c r="M3240" s="77"/>
      <c r="N3240" s="77"/>
      <c r="O3240" s="77"/>
      <c r="P3240" s="77"/>
      <c r="Q3240" s="78"/>
      <c r="R3240" s="78"/>
      <c r="S3240" s="82"/>
      <c r="T3240" s="78"/>
      <c r="U3240" s="83"/>
    </row>
    <row r="3241" spans="1:21" ht="13.9" customHeight="1">
      <c r="A3241" s="76">
        <v>98114257</v>
      </c>
      <c r="B3241" s="77" t="s">
        <v>4171</v>
      </c>
      <c r="C3241" s="78"/>
      <c r="D3241" s="79"/>
      <c r="E3241" s="78"/>
      <c r="F3241" s="78"/>
      <c r="G3241" s="79"/>
      <c r="H3241" s="79"/>
      <c r="I3241" s="80"/>
      <c r="J3241" s="79"/>
      <c r="K3241" s="77"/>
      <c r="L3241" s="84" t="s">
        <v>315</v>
      </c>
      <c r="M3241" s="77"/>
      <c r="N3241" s="77"/>
      <c r="O3241" s="77"/>
      <c r="P3241" s="77"/>
      <c r="Q3241" s="78"/>
      <c r="R3241" s="78"/>
      <c r="S3241" s="82"/>
      <c r="T3241" s="78"/>
      <c r="U3241" s="83"/>
    </row>
    <row r="3242" spans="1:21" ht="13.9" customHeight="1">
      <c r="A3242" s="76">
        <v>98115061</v>
      </c>
      <c r="B3242" s="77" t="s">
        <v>4172</v>
      </c>
      <c r="C3242" s="78"/>
      <c r="D3242" s="79"/>
      <c r="E3242" s="78"/>
      <c r="F3242" s="78"/>
      <c r="G3242" s="79"/>
      <c r="H3242" s="79"/>
      <c r="I3242" s="80"/>
      <c r="J3242" s="79"/>
      <c r="K3242" s="77"/>
      <c r="L3242" s="84" t="s">
        <v>285</v>
      </c>
      <c r="M3242" s="77"/>
      <c r="N3242" s="77"/>
      <c r="O3242" s="77"/>
      <c r="P3242" s="77"/>
      <c r="Q3242" s="78"/>
      <c r="R3242" s="78"/>
      <c r="S3242" s="82"/>
      <c r="T3242" s="78"/>
      <c r="U3242" s="83"/>
    </row>
    <row r="3243" spans="1:21" ht="13.9" customHeight="1">
      <c r="A3243" s="76">
        <v>98115118</v>
      </c>
      <c r="B3243" s="77" t="s">
        <v>4173</v>
      </c>
      <c r="C3243" s="78"/>
      <c r="D3243" s="79"/>
      <c r="E3243" s="78"/>
      <c r="F3243" s="78"/>
      <c r="G3243" s="79"/>
      <c r="H3243" s="79"/>
      <c r="I3243" s="80"/>
      <c r="J3243" s="79"/>
      <c r="K3243" s="77"/>
      <c r="L3243" s="81" t="s">
        <v>285</v>
      </c>
      <c r="M3243" s="77"/>
      <c r="N3243" s="77"/>
      <c r="O3243" s="77"/>
      <c r="P3243" s="77"/>
      <c r="Q3243" s="78"/>
      <c r="R3243" s="78"/>
      <c r="S3243" s="82"/>
      <c r="T3243" s="78"/>
      <c r="U3243" s="83"/>
    </row>
    <row r="3244" spans="1:21" ht="13.9" customHeight="1">
      <c r="A3244" s="76">
        <v>98115120</v>
      </c>
      <c r="B3244" s="77" t="s">
        <v>4174</v>
      </c>
      <c r="C3244" s="78"/>
      <c r="D3244" s="79"/>
      <c r="E3244" s="78"/>
      <c r="F3244" s="78"/>
      <c r="G3244" s="79"/>
      <c r="H3244" s="79"/>
      <c r="I3244" s="80"/>
      <c r="J3244" s="79"/>
      <c r="K3244" s="77"/>
      <c r="L3244" s="81" t="s">
        <v>285</v>
      </c>
      <c r="M3244" s="77"/>
      <c r="N3244" s="77"/>
      <c r="O3244" s="77"/>
      <c r="P3244" s="77"/>
      <c r="Q3244" s="78"/>
      <c r="R3244" s="78"/>
      <c r="S3244" s="82"/>
      <c r="T3244" s="78"/>
      <c r="U3244" s="83"/>
    </row>
    <row r="3245" spans="1:21" ht="13.9" customHeight="1">
      <c r="A3245" s="76">
        <v>98117288</v>
      </c>
      <c r="B3245" s="77" t="s">
        <v>4175</v>
      </c>
      <c r="C3245" s="78"/>
      <c r="D3245" s="79"/>
      <c r="E3245" s="78"/>
      <c r="F3245" s="78"/>
      <c r="G3245" s="79"/>
      <c r="H3245" s="79"/>
      <c r="I3245" s="80"/>
      <c r="J3245" s="79"/>
      <c r="K3245" s="77"/>
      <c r="L3245" s="84" t="s">
        <v>285</v>
      </c>
      <c r="M3245" s="77"/>
      <c r="N3245" s="77"/>
      <c r="O3245" s="77"/>
      <c r="P3245" s="77"/>
      <c r="Q3245" s="78"/>
      <c r="R3245" s="78"/>
      <c r="S3245" s="82"/>
      <c r="T3245" s="78"/>
      <c r="U3245" s="83"/>
    </row>
    <row r="3246" spans="1:21" ht="13.9" customHeight="1">
      <c r="A3246" s="76">
        <v>98153213</v>
      </c>
      <c r="B3246" s="77" t="s">
        <v>4176</v>
      </c>
      <c r="C3246" s="78"/>
      <c r="D3246" s="79"/>
      <c r="E3246" s="78"/>
      <c r="F3246" s="78"/>
      <c r="G3246" s="79"/>
      <c r="H3246" s="79"/>
      <c r="I3246" s="80"/>
      <c r="J3246" s="79"/>
      <c r="K3246" s="77"/>
      <c r="L3246" s="84" t="s">
        <v>285</v>
      </c>
      <c r="M3246" s="77"/>
      <c r="N3246" s="77"/>
      <c r="O3246" s="77"/>
      <c r="P3246" s="77"/>
      <c r="Q3246" s="78"/>
      <c r="R3246" s="78"/>
      <c r="S3246" s="82"/>
      <c r="T3246" s="78"/>
      <c r="U3246" s="83"/>
    </row>
    <row r="3247" spans="1:21" ht="13.9" customHeight="1">
      <c r="A3247" s="76">
        <v>98155649</v>
      </c>
      <c r="B3247" s="77" t="s">
        <v>4177</v>
      </c>
      <c r="C3247" s="78"/>
      <c r="D3247" s="79"/>
      <c r="E3247" s="78"/>
      <c r="F3247" s="78"/>
      <c r="G3247" s="79"/>
      <c r="H3247" s="79"/>
      <c r="I3247" s="80"/>
      <c r="J3247" s="79"/>
      <c r="K3247" s="77"/>
      <c r="L3247" s="84" t="s">
        <v>285</v>
      </c>
      <c r="M3247" s="77"/>
      <c r="N3247" s="77"/>
      <c r="O3247" s="77"/>
      <c r="P3247" s="77"/>
      <c r="Q3247" s="78"/>
      <c r="R3247" s="78"/>
      <c r="S3247" s="82"/>
      <c r="T3247" s="78"/>
      <c r="U3247" s="83"/>
    </row>
    <row r="3248" spans="1:21" ht="13.9" customHeight="1">
      <c r="A3248" s="76">
        <v>98155673</v>
      </c>
      <c r="B3248" s="85" t="s">
        <v>4178</v>
      </c>
      <c r="C3248" s="78"/>
      <c r="D3248" s="79"/>
      <c r="E3248" s="78"/>
      <c r="F3248" s="78"/>
      <c r="G3248" s="86"/>
      <c r="H3248" s="79"/>
      <c r="I3248" s="79"/>
      <c r="J3248" s="78"/>
      <c r="K3248" s="77"/>
      <c r="L3248" s="84" t="s">
        <v>285</v>
      </c>
      <c r="M3248" s="77"/>
      <c r="N3248" s="77"/>
      <c r="O3248" s="87"/>
      <c r="P3248" s="78"/>
      <c r="Q3248" s="78"/>
      <c r="R3248" s="78"/>
      <c r="S3248" s="82"/>
      <c r="T3248" s="78"/>
      <c r="U3248" s="83"/>
    </row>
    <row r="3249" spans="1:21" ht="13.9" customHeight="1">
      <c r="A3249" s="76">
        <v>98158258</v>
      </c>
      <c r="B3249" s="77" t="s">
        <v>4179</v>
      </c>
      <c r="C3249" s="78"/>
      <c r="D3249" s="79"/>
      <c r="E3249" s="78"/>
      <c r="F3249" s="78"/>
      <c r="G3249" s="79"/>
      <c r="H3249" s="79"/>
      <c r="I3249" s="80"/>
      <c r="J3249" s="79"/>
      <c r="K3249" s="77"/>
      <c r="L3249" s="84" t="s">
        <v>9431</v>
      </c>
      <c r="M3249" s="77"/>
      <c r="N3249" s="77"/>
      <c r="O3249" s="77"/>
      <c r="P3249" s="77"/>
      <c r="Q3249" s="78"/>
      <c r="R3249" s="78"/>
      <c r="S3249" s="82"/>
      <c r="T3249" s="78"/>
      <c r="U3249" s="83"/>
    </row>
    <row r="3250" spans="1:21" ht="13.9" customHeight="1">
      <c r="A3250" s="76">
        <v>98158267</v>
      </c>
      <c r="B3250" s="77" t="s">
        <v>4180</v>
      </c>
      <c r="C3250" s="78"/>
      <c r="D3250" s="79"/>
      <c r="E3250" s="78"/>
      <c r="F3250" s="78"/>
      <c r="G3250" s="79"/>
      <c r="H3250" s="79"/>
      <c r="I3250" s="80"/>
      <c r="J3250" s="79"/>
      <c r="K3250" s="77"/>
      <c r="L3250" s="84" t="s">
        <v>285</v>
      </c>
      <c r="M3250" s="77"/>
      <c r="N3250" s="77"/>
      <c r="O3250" s="77"/>
      <c r="P3250" s="77"/>
      <c r="Q3250" s="78"/>
      <c r="R3250" s="78"/>
      <c r="S3250" s="82"/>
      <c r="T3250" s="78"/>
      <c r="U3250" s="83"/>
    </row>
    <row r="3251" spans="1:21" ht="13.9" customHeight="1">
      <c r="A3251" s="76">
        <v>98164352</v>
      </c>
      <c r="B3251" s="77" t="s">
        <v>4181</v>
      </c>
      <c r="C3251" s="78"/>
      <c r="D3251" s="79"/>
      <c r="E3251" s="78"/>
      <c r="F3251" s="78"/>
      <c r="G3251" s="79"/>
      <c r="H3251" s="79"/>
      <c r="I3251" s="80"/>
      <c r="J3251" s="79"/>
      <c r="K3251" s="77"/>
      <c r="L3251" s="84" t="s">
        <v>319</v>
      </c>
      <c r="M3251" s="77"/>
      <c r="N3251" s="77"/>
      <c r="O3251" s="77"/>
      <c r="P3251" s="77"/>
      <c r="Q3251" s="78"/>
      <c r="R3251" s="78"/>
      <c r="S3251" s="82"/>
      <c r="T3251" s="78"/>
      <c r="U3251" s="83"/>
    </row>
    <row r="3252" spans="1:21" ht="13.9" customHeight="1">
      <c r="A3252" s="76">
        <v>98165312</v>
      </c>
      <c r="B3252" s="77" t="s">
        <v>4182</v>
      </c>
      <c r="C3252" s="78"/>
      <c r="D3252" s="79"/>
      <c r="E3252" s="78"/>
      <c r="F3252" s="78"/>
      <c r="G3252" s="79"/>
      <c r="H3252" s="79"/>
      <c r="I3252" s="80"/>
      <c r="J3252" s="79"/>
      <c r="K3252" s="77"/>
      <c r="L3252" s="81" t="s">
        <v>315</v>
      </c>
      <c r="M3252" s="77"/>
      <c r="N3252" s="77"/>
      <c r="O3252" s="77"/>
      <c r="P3252" s="77"/>
      <c r="Q3252" s="78"/>
      <c r="R3252" s="78"/>
      <c r="S3252" s="82"/>
      <c r="T3252" s="78"/>
      <c r="U3252" s="83"/>
    </row>
    <row r="3253" spans="1:21" ht="13.9" customHeight="1">
      <c r="A3253" s="76">
        <v>98165327</v>
      </c>
      <c r="B3253" s="77" t="s">
        <v>4183</v>
      </c>
      <c r="C3253" s="78"/>
      <c r="D3253" s="79"/>
      <c r="E3253" s="78"/>
      <c r="F3253" s="78"/>
      <c r="G3253" s="79"/>
      <c r="H3253" s="79"/>
      <c r="I3253" s="80"/>
      <c r="J3253" s="79"/>
      <c r="K3253" s="77"/>
      <c r="L3253" s="84" t="s">
        <v>332</v>
      </c>
      <c r="M3253" s="77"/>
      <c r="N3253" s="77"/>
      <c r="O3253" s="77"/>
      <c r="P3253" s="77"/>
      <c r="Q3253" s="78"/>
      <c r="R3253" s="78"/>
      <c r="S3253" s="82"/>
      <c r="T3253" s="78"/>
      <c r="U3253" s="83"/>
    </row>
    <row r="3254" spans="1:21" ht="13.9" customHeight="1">
      <c r="A3254" s="76">
        <v>98166632</v>
      </c>
      <c r="B3254" s="77" t="s">
        <v>4184</v>
      </c>
      <c r="C3254" s="78"/>
      <c r="D3254" s="79"/>
      <c r="E3254" s="78"/>
      <c r="F3254" s="78"/>
      <c r="G3254" s="79"/>
      <c r="H3254" s="79"/>
      <c r="I3254" s="80"/>
      <c r="J3254" s="79"/>
      <c r="K3254" s="77"/>
      <c r="L3254" s="84" t="s">
        <v>315</v>
      </c>
      <c r="M3254" s="77"/>
      <c r="N3254" s="77"/>
      <c r="O3254" s="77"/>
      <c r="P3254" s="77"/>
      <c r="Q3254" s="78"/>
      <c r="R3254" s="78"/>
      <c r="S3254" s="82"/>
      <c r="T3254" s="78"/>
      <c r="U3254" s="83"/>
    </row>
    <row r="3255" spans="1:21" ht="13.9" customHeight="1">
      <c r="A3255" s="76">
        <v>98166779</v>
      </c>
      <c r="B3255" s="77" t="s">
        <v>4185</v>
      </c>
      <c r="C3255" s="78"/>
      <c r="D3255" s="79"/>
      <c r="E3255" s="78"/>
      <c r="F3255" s="78"/>
      <c r="G3255" s="79"/>
      <c r="H3255" s="79"/>
      <c r="I3255" s="80"/>
      <c r="J3255" s="79"/>
      <c r="K3255" s="77"/>
      <c r="L3255" s="81" t="s">
        <v>285</v>
      </c>
      <c r="M3255" s="77"/>
      <c r="N3255" s="77"/>
      <c r="O3255" s="77"/>
      <c r="P3255" s="77"/>
      <c r="Q3255" s="78"/>
      <c r="R3255" s="78"/>
      <c r="S3255" s="82"/>
      <c r="T3255" s="78"/>
      <c r="U3255" s="83"/>
    </row>
    <row r="3256" spans="1:21" ht="13.9" customHeight="1">
      <c r="A3256" s="76">
        <v>98168194</v>
      </c>
      <c r="B3256" s="77" t="s">
        <v>4186</v>
      </c>
      <c r="C3256" s="78"/>
      <c r="D3256" s="79"/>
      <c r="E3256" s="78"/>
      <c r="F3256" s="78"/>
      <c r="G3256" s="79"/>
      <c r="H3256" s="79"/>
      <c r="I3256" s="80"/>
      <c r="J3256" s="79"/>
      <c r="K3256" s="77"/>
      <c r="L3256" s="84" t="s">
        <v>285</v>
      </c>
      <c r="M3256" s="77"/>
      <c r="N3256" s="77"/>
      <c r="O3256" s="77"/>
      <c r="P3256" s="77"/>
      <c r="Q3256" s="78"/>
      <c r="R3256" s="78"/>
      <c r="S3256" s="82"/>
      <c r="T3256" s="78"/>
      <c r="U3256" s="83"/>
    </row>
    <row r="3257" spans="1:21" ht="13.9" customHeight="1">
      <c r="A3257" s="76">
        <v>98168199</v>
      </c>
      <c r="B3257" s="77" t="s">
        <v>4187</v>
      </c>
      <c r="C3257" s="78"/>
      <c r="D3257" s="79"/>
      <c r="E3257" s="78"/>
      <c r="F3257" s="78"/>
      <c r="G3257" s="79"/>
      <c r="H3257" s="79"/>
      <c r="I3257" s="80"/>
      <c r="J3257" s="79"/>
      <c r="K3257" s="77"/>
      <c r="L3257" s="84" t="s">
        <v>285</v>
      </c>
      <c r="M3257" s="77"/>
      <c r="N3257" s="77"/>
      <c r="O3257" s="77"/>
      <c r="P3257" s="77"/>
      <c r="Q3257" s="78"/>
      <c r="R3257" s="78"/>
      <c r="S3257" s="82"/>
      <c r="T3257" s="78"/>
      <c r="U3257" s="83"/>
    </row>
    <row r="3258" spans="1:21" ht="13.9" customHeight="1">
      <c r="A3258" s="76">
        <v>98170647</v>
      </c>
      <c r="B3258" s="77" t="s">
        <v>4188</v>
      </c>
      <c r="C3258" s="78"/>
      <c r="D3258" s="79"/>
      <c r="E3258" s="78"/>
      <c r="F3258" s="78"/>
      <c r="G3258" s="79"/>
      <c r="H3258" s="79"/>
      <c r="I3258" s="80"/>
      <c r="J3258" s="79"/>
      <c r="K3258" s="77"/>
      <c r="L3258" s="84" t="s">
        <v>296</v>
      </c>
      <c r="M3258" s="77"/>
      <c r="N3258" s="77"/>
      <c r="O3258" s="77"/>
      <c r="P3258" s="77"/>
      <c r="Q3258" s="78"/>
      <c r="R3258" s="78"/>
      <c r="S3258" s="82"/>
      <c r="T3258" s="78"/>
      <c r="U3258" s="83"/>
    </row>
    <row r="3259" spans="1:21" ht="13.9" customHeight="1">
      <c r="A3259" s="76">
        <v>98172706</v>
      </c>
      <c r="B3259" s="77" t="s">
        <v>4189</v>
      </c>
      <c r="C3259" s="78"/>
      <c r="D3259" s="79"/>
      <c r="E3259" s="78"/>
      <c r="F3259" s="78"/>
      <c r="G3259" s="79"/>
      <c r="H3259" s="79"/>
      <c r="I3259" s="80"/>
      <c r="J3259" s="79"/>
      <c r="K3259" s="77"/>
      <c r="L3259" s="81" t="s">
        <v>272</v>
      </c>
      <c r="M3259" s="77"/>
      <c r="N3259" s="77"/>
      <c r="O3259" s="77"/>
      <c r="P3259" s="77"/>
      <c r="Q3259" s="78"/>
      <c r="R3259" s="78"/>
      <c r="S3259" s="82"/>
      <c r="T3259" s="78"/>
      <c r="U3259" s="83"/>
    </row>
    <row r="3260" spans="1:21" ht="13.9" customHeight="1">
      <c r="A3260" s="76">
        <v>98175282</v>
      </c>
      <c r="B3260" s="77" t="s">
        <v>4190</v>
      </c>
      <c r="C3260" s="78"/>
      <c r="D3260" s="79"/>
      <c r="E3260" s="78"/>
      <c r="F3260" s="78"/>
      <c r="G3260" s="79"/>
      <c r="H3260" s="79"/>
      <c r="I3260" s="80"/>
      <c r="J3260" s="79"/>
      <c r="K3260" s="77"/>
      <c r="L3260" s="84" t="s">
        <v>287</v>
      </c>
      <c r="M3260" s="77"/>
      <c r="N3260" s="77"/>
      <c r="O3260" s="77"/>
      <c r="P3260" s="77"/>
      <c r="Q3260" s="78"/>
      <c r="R3260" s="78"/>
      <c r="S3260" s="82"/>
      <c r="T3260" s="78"/>
      <c r="U3260" s="83"/>
    </row>
    <row r="3261" spans="1:21" ht="13.9" customHeight="1">
      <c r="A3261" s="76">
        <v>98175724</v>
      </c>
      <c r="B3261" s="77" t="s">
        <v>4191</v>
      </c>
      <c r="C3261" s="78"/>
      <c r="D3261" s="79"/>
      <c r="E3261" s="78"/>
      <c r="F3261" s="78"/>
      <c r="G3261" s="79"/>
      <c r="H3261" s="79"/>
      <c r="I3261" s="80"/>
      <c r="J3261" s="79"/>
      <c r="K3261" s="77"/>
      <c r="L3261" s="84" t="s">
        <v>9430</v>
      </c>
      <c r="M3261" s="77"/>
      <c r="N3261" s="77"/>
      <c r="O3261" s="77"/>
      <c r="P3261" s="77"/>
      <c r="Q3261" s="78"/>
      <c r="R3261" s="78"/>
      <c r="S3261" s="82"/>
      <c r="T3261" s="78"/>
      <c r="U3261" s="83"/>
    </row>
    <row r="3262" spans="1:21" ht="13.9" customHeight="1">
      <c r="A3262" s="76">
        <v>98176868</v>
      </c>
      <c r="B3262" s="77" t="s">
        <v>4192</v>
      </c>
      <c r="C3262" s="78"/>
      <c r="D3262" s="79"/>
      <c r="E3262" s="78"/>
      <c r="F3262" s="78"/>
      <c r="G3262" s="79"/>
      <c r="H3262" s="79"/>
      <c r="I3262" s="80"/>
      <c r="J3262" s="79"/>
      <c r="K3262" s="77"/>
      <c r="L3262" s="84" t="s">
        <v>9384</v>
      </c>
      <c r="M3262" s="77"/>
      <c r="N3262" s="77"/>
      <c r="O3262" s="77"/>
      <c r="P3262" s="77"/>
      <c r="Q3262" s="78"/>
      <c r="R3262" s="78"/>
      <c r="S3262" s="82"/>
      <c r="T3262" s="78"/>
      <c r="U3262" s="83"/>
    </row>
    <row r="3263" spans="1:21" ht="13.9" customHeight="1">
      <c r="A3263" s="76">
        <v>98201862</v>
      </c>
      <c r="B3263" s="77" t="s">
        <v>4193</v>
      </c>
      <c r="C3263" s="78"/>
      <c r="D3263" s="79"/>
      <c r="E3263" s="78"/>
      <c r="F3263" s="78"/>
      <c r="G3263" s="79"/>
      <c r="H3263" s="79"/>
      <c r="I3263" s="80"/>
      <c r="J3263" s="79"/>
      <c r="K3263" s="77"/>
      <c r="L3263" s="81" t="s">
        <v>285</v>
      </c>
      <c r="M3263" s="77"/>
      <c r="N3263" s="77"/>
      <c r="O3263" s="77"/>
      <c r="P3263" s="77"/>
      <c r="Q3263" s="78"/>
      <c r="R3263" s="78"/>
      <c r="S3263" s="82"/>
      <c r="T3263" s="78"/>
      <c r="U3263" s="83"/>
    </row>
    <row r="3264" spans="1:21" ht="13.9" customHeight="1">
      <c r="A3264" s="76">
        <v>98202196</v>
      </c>
      <c r="B3264" s="77" t="s">
        <v>4194</v>
      </c>
      <c r="C3264" s="78"/>
      <c r="D3264" s="79"/>
      <c r="E3264" s="78"/>
      <c r="F3264" s="78"/>
      <c r="G3264" s="79"/>
      <c r="H3264" s="79"/>
      <c r="I3264" s="80"/>
      <c r="J3264" s="79"/>
      <c r="K3264" s="77"/>
      <c r="L3264" s="84" t="s">
        <v>285</v>
      </c>
      <c r="M3264" s="77"/>
      <c r="N3264" s="77"/>
      <c r="O3264" s="77"/>
      <c r="P3264" s="77"/>
      <c r="Q3264" s="78"/>
      <c r="R3264" s="78"/>
      <c r="S3264" s="82"/>
      <c r="T3264" s="78"/>
      <c r="U3264" s="83"/>
    </row>
    <row r="3265" spans="1:21" ht="13.9" customHeight="1">
      <c r="A3265" s="76">
        <v>98208707</v>
      </c>
      <c r="B3265" s="77" t="s">
        <v>4195</v>
      </c>
      <c r="C3265" s="78"/>
      <c r="D3265" s="79"/>
      <c r="E3265" s="78"/>
      <c r="F3265" s="78"/>
      <c r="G3265" s="79"/>
      <c r="H3265" s="79"/>
      <c r="I3265" s="80"/>
      <c r="J3265" s="79"/>
      <c r="K3265" s="77"/>
      <c r="L3265" s="84" t="s">
        <v>285</v>
      </c>
      <c r="M3265" s="77"/>
      <c r="N3265" s="77"/>
      <c r="O3265" s="77"/>
      <c r="P3265" s="77"/>
      <c r="Q3265" s="78"/>
      <c r="R3265" s="78"/>
      <c r="S3265" s="82"/>
      <c r="T3265" s="78"/>
      <c r="U3265" s="83"/>
    </row>
    <row r="3266" spans="1:21" ht="13.9" customHeight="1">
      <c r="A3266" s="76">
        <v>98209417</v>
      </c>
      <c r="B3266" s="77" t="s">
        <v>4196</v>
      </c>
      <c r="C3266" s="78"/>
      <c r="D3266" s="79"/>
      <c r="E3266" s="78"/>
      <c r="F3266" s="78"/>
      <c r="G3266" s="79"/>
      <c r="H3266" s="79"/>
      <c r="I3266" s="80"/>
      <c r="J3266" s="79"/>
      <c r="K3266" s="77"/>
      <c r="L3266" s="84" t="s">
        <v>285</v>
      </c>
      <c r="M3266" s="77"/>
      <c r="N3266" s="77"/>
      <c r="O3266" s="77"/>
      <c r="P3266" s="77"/>
      <c r="Q3266" s="78"/>
      <c r="R3266" s="78"/>
      <c r="S3266" s="82"/>
      <c r="T3266" s="78"/>
      <c r="U3266" s="83"/>
    </row>
    <row r="3267" spans="1:21" ht="13.9" customHeight="1">
      <c r="A3267" s="76">
        <v>98220421</v>
      </c>
      <c r="B3267" s="77" t="s">
        <v>4197</v>
      </c>
      <c r="C3267" s="78"/>
      <c r="D3267" s="79"/>
      <c r="E3267" s="78"/>
      <c r="F3267" s="78"/>
      <c r="G3267" s="79"/>
      <c r="H3267" s="79"/>
      <c r="I3267" s="80"/>
      <c r="J3267" s="79"/>
      <c r="K3267" s="77"/>
      <c r="L3267" s="84" t="s">
        <v>285</v>
      </c>
      <c r="M3267" s="77"/>
      <c r="N3267" s="77"/>
      <c r="O3267" s="77"/>
      <c r="P3267" s="77"/>
      <c r="Q3267" s="78"/>
      <c r="R3267" s="78"/>
      <c r="S3267" s="82"/>
      <c r="T3267" s="78"/>
      <c r="U3267" s="83"/>
    </row>
    <row r="3268" spans="1:21" ht="13.9" customHeight="1">
      <c r="A3268" s="76">
        <v>98220544</v>
      </c>
      <c r="B3268" s="77" t="s">
        <v>4198</v>
      </c>
      <c r="C3268" s="78"/>
      <c r="D3268" s="79"/>
      <c r="E3268" s="78"/>
      <c r="F3268" s="78"/>
      <c r="G3268" s="79"/>
      <c r="H3268" s="79"/>
      <c r="I3268" s="80"/>
      <c r="J3268" s="79"/>
      <c r="K3268" s="77"/>
      <c r="L3268" s="84" t="s">
        <v>285</v>
      </c>
      <c r="M3268" s="77"/>
      <c r="N3268" s="77"/>
      <c r="O3268" s="77"/>
      <c r="P3268" s="77"/>
      <c r="Q3268" s="78"/>
      <c r="R3268" s="78"/>
      <c r="S3268" s="82"/>
      <c r="T3268" s="78"/>
      <c r="U3268" s="83"/>
    </row>
    <row r="3269" spans="1:21" ht="13.9" customHeight="1">
      <c r="A3269" s="76">
        <v>98224321</v>
      </c>
      <c r="B3269" s="77" t="s">
        <v>4199</v>
      </c>
      <c r="C3269" s="78"/>
      <c r="D3269" s="79"/>
      <c r="E3269" s="78"/>
      <c r="F3269" s="78"/>
      <c r="G3269" s="79"/>
      <c r="H3269" s="79"/>
      <c r="I3269" s="80"/>
      <c r="J3269" s="79"/>
      <c r="K3269" s="77"/>
      <c r="L3269" s="84" t="s">
        <v>285</v>
      </c>
      <c r="M3269" s="77"/>
      <c r="N3269" s="77"/>
      <c r="O3269" s="77"/>
      <c r="P3269" s="77"/>
      <c r="Q3269" s="78"/>
      <c r="R3269" s="78"/>
      <c r="S3269" s="82"/>
      <c r="T3269" s="78"/>
      <c r="U3269" s="83"/>
    </row>
    <row r="3270" spans="1:21" ht="13.9" customHeight="1">
      <c r="A3270" s="76">
        <v>98224325</v>
      </c>
      <c r="B3270" s="77" t="s">
        <v>4200</v>
      </c>
      <c r="C3270" s="78"/>
      <c r="D3270" s="79"/>
      <c r="E3270" s="78"/>
      <c r="F3270" s="78"/>
      <c r="G3270" s="79"/>
      <c r="H3270" s="79"/>
      <c r="I3270" s="80"/>
      <c r="J3270" s="79"/>
      <c r="K3270" s="77"/>
      <c r="L3270" s="84" t="s">
        <v>285</v>
      </c>
      <c r="M3270" s="77"/>
      <c r="N3270" s="77"/>
      <c r="O3270" s="77"/>
      <c r="P3270" s="77"/>
      <c r="Q3270" s="78"/>
      <c r="R3270" s="78"/>
      <c r="S3270" s="82"/>
      <c r="T3270" s="78"/>
      <c r="U3270" s="83"/>
    </row>
    <row r="3271" spans="1:21" ht="13.9" customHeight="1">
      <c r="A3271" s="76">
        <v>98225258</v>
      </c>
      <c r="B3271" s="77" t="s">
        <v>4201</v>
      </c>
      <c r="C3271" s="78"/>
      <c r="D3271" s="79"/>
      <c r="E3271" s="78"/>
      <c r="F3271" s="93"/>
      <c r="G3271" s="79"/>
      <c r="H3271" s="79"/>
      <c r="I3271" s="80"/>
      <c r="J3271" s="79"/>
      <c r="K3271" s="77"/>
      <c r="L3271" s="84" t="s">
        <v>287</v>
      </c>
      <c r="M3271" s="77"/>
      <c r="N3271" s="77"/>
      <c r="O3271" s="77"/>
      <c r="P3271" s="77"/>
      <c r="Q3271" s="78"/>
      <c r="R3271" s="78"/>
      <c r="S3271" s="82"/>
      <c r="T3271" s="78"/>
      <c r="U3271" s="83"/>
    </row>
    <row r="3272" spans="1:21" ht="13.9" customHeight="1">
      <c r="A3272" s="76">
        <v>98226076</v>
      </c>
      <c r="B3272" s="77" t="s">
        <v>4202</v>
      </c>
      <c r="C3272" s="78"/>
      <c r="D3272" s="79"/>
      <c r="E3272" s="78"/>
      <c r="F3272" s="78"/>
      <c r="G3272" s="79"/>
      <c r="H3272" s="79"/>
      <c r="I3272" s="80"/>
      <c r="J3272" s="79"/>
      <c r="K3272" s="77"/>
      <c r="L3272" s="84" t="s">
        <v>287</v>
      </c>
      <c r="M3272" s="77"/>
      <c r="N3272" s="77"/>
      <c r="O3272" s="77"/>
      <c r="P3272" s="77"/>
      <c r="Q3272" s="78"/>
      <c r="R3272" s="78"/>
      <c r="S3272" s="82"/>
      <c r="T3272" s="78"/>
      <c r="U3272" s="83"/>
    </row>
    <row r="3273" spans="1:21" ht="13.9" customHeight="1">
      <c r="A3273" s="76">
        <v>98252493</v>
      </c>
      <c r="B3273" s="101" t="s">
        <v>4203</v>
      </c>
      <c r="C3273" s="78"/>
      <c r="D3273" s="79"/>
      <c r="E3273" s="78"/>
      <c r="F3273" s="78"/>
      <c r="G3273" s="79"/>
      <c r="H3273" s="79"/>
      <c r="I3273" s="80"/>
      <c r="J3273" s="79"/>
      <c r="K3273" s="77"/>
      <c r="L3273" s="84" t="s">
        <v>315</v>
      </c>
      <c r="M3273" s="77"/>
      <c r="N3273" s="77"/>
      <c r="O3273" s="77"/>
      <c r="P3273" s="77"/>
      <c r="Q3273" s="78"/>
      <c r="R3273" s="78"/>
      <c r="S3273" s="82"/>
      <c r="T3273" s="78"/>
      <c r="U3273" s="83"/>
    </row>
    <row r="3274" spans="1:21" ht="13.9" customHeight="1">
      <c r="A3274" s="76">
        <v>98253425</v>
      </c>
      <c r="B3274" s="77" t="s">
        <v>4204</v>
      </c>
      <c r="C3274" s="78"/>
      <c r="D3274" s="79"/>
      <c r="E3274" s="78"/>
      <c r="F3274" s="78"/>
      <c r="G3274" s="79"/>
      <c r="H3274" s="79"/>
      <c r="I3274" s="80"/>
      <c r="J3274" s="79"/>
      <c r="K3274" s="77"/>
      <c r="L3274" s="81" t="s">
        <v>285</v>
      </c>
      <c r="M3274" s="77"/>
      <c r="N3274" s="77"/>
      <c r="O3274" s="77"/>
      <c r="P3274" s="77"/>
      <c r="Q3274" s="78"/>
      <c r="R3274" s="78"/>
      <c r="S3274" s="82"/>
      <c r="T3274" s="78"/>
      <c r="U3274" s="83"/>
    </row>
    <row r="3275" spans="1:21" ht="13.9" customHeight="1">
      <c r="A3275" s="76">
        <v>98260468</v>
      </c>
      <c r="B3275" s="77" t="s">
        <v>4205</v>
      </c>
      <c r="C3275" s="78"/>
      <c r="D3275" s="79"/>
      <c r="E3275" s="78"/>
      <c r="F3275" s="78"/>
      <c r="G3275" s="79"/>
      <c r="H3275" s="79"/>
      <c r="I3275" s="80"/>
      <c r="J3275" s="79"/>
      <c r="K3275" s="77"/>
      <c r="L3275" s="84" t="s">
        <v>9359</v>
      </c>
      <c r="M3275" s="77"/>
      <c r="N3275" s="77"/>
      <c r="O3275" s="77"/>
      <c r="P3275" s="77"/>
      <c r="Q3275" s="78"/>
      <c r="R3275" s="78"/>
      <c r="S3275" s="82"/>
      <c r="T3275" s="78"/>
      <c r="U3275" s="83"/>
    </row>
    <row r="3276" spans="1:21" ht="13.9" customHeight="1">
      <c r="A3276" s="76">
        <v>98260496</v>
      </c>
      <c r="B3276" s="77" t="s">
        <v>4206</v>
      </c>
      <c r="C3276" s="78"/>
      <c r="D3276" s="79"/>
      <c r="E3276" s="78"/>
      <c r="F3276" s="78"/>
      <c r="G3276" s="79"/>
      <c r="H3276" s="79"/>
      <c r="I3276" s="80"/>
      <c r="J3276" s="79"/>
      <c r="K3276" s="77"/>
      <c r="L3276" s="84" t="s">
        <v>309</v>
      </c>
      <c r="M3276" s="77"/>
      <c r="N3276" s="77"/>
      <c r="O3276" s="77"/>
      <c r="P3276" s="77"/>
      <c r="Q3276" s="78"/>
      <c r="R3276" s="78"/>
      <c r="S3276" s="82"/>
      <c r="T3276" s="78"/>
      <c r="U3276" s="83"/>
    </row>
    <row r="3277" spans="1:21" ht="13.9" customHeight="1">
      <c r="A3277" s="76">
        <v>98260562</v>
      </c>
      <c r="B3277" s="77" t="s">
        <v>4207</v>
      </c>
      <c r="C3277" s="78"/>
      <c r="D3277" s="79"/>
      <c r="E3277" s="78"/>
      <c r="F3277" s="78"/>
      <c r="G3277" s="79"/>
      <c r="H3277" s="79"/>
      <c r="I3277" s="80"/>
      <c r="J3277" s="79"/>
      <c r="K3277" s="77"/>
      <c r="L3277" s="84" t="s">
        <v>285</v>
      </c>
      <c r="M3277" s="77"/>
      <c r="N3277" s="77"/>
      <c r="O3277" s="77"/>
      <c r="P3277" s="77"/>
      <c r="Q3277" s="78"/>
      <c r="R3277" s="78"/>
      <c r="S3277" s="82"/>
      <c r="T3277" s="78"/>
      <c r="U3277" s="83"/>
    </row>
    <row r="3278" spans="1:21" ht="13.9" customHeight="1">
      <c r="A3278" s="76">
        <v>98260569</v>
      </c>
      <c r="B3278" s="77" t="s">
        <v>4208</v>
      </c>
      <c r="C3278" s="78"/>
      <c r="D3278" s="79"/>
      <c r="E3278" s="78"/>
      <c r="F3278" s="78"/>
      <c r="G3278" s="79"/>
      <c r="H3278" s="79"/>
      <c r="I3278" s="80"/>
      <c r="J3278" s="79"/>
      <c r="K3278" s="77"/>
      <c r="L3278" s="84" t="s">
        <v>285</v>
      </c>
      <c r="M3278" s="77"/>
      <c r="N3278" s="77"/>
      <c r="O3278" s="77"/>
      <c r="P3278" s="77"/>
      <c r="Q3278" s="78"/>
      <c r="R3278" s="78"/>
      <c r="S3278" s="82"/>
      <c r="T3278" s="78"/>
      <c r="U3278" s="83"/>
    </row>
    <row r="3279" spans="1:21" ht="13.9" customHeight="1">
      <c r="A3279" s="76">
        <v>98260575</v>
      </c>
      <c r="B3279" s="77" t="s">
        <v>4209</v>
      </c>
      <c r="C3279" s="78"/>
      <c r="D3279" s="79"/>
      <c r="E3279" s="78"/>
      <c r="F3279" s="78"/>
      <c r="G3279" s="79"/>
      <c r="H3279" s="79"/>
      <c r="I3279" s="80"/>
      <c r="J3279" s="79"/>
      <c r="K3279" s="77"/>
      <c r="L3279" s="84" t="s">
        <v>287</v>
      </c>
      <c r="M3279" s="77"/>
      <c r="N3279" s="77"/>
      <c r="O3279" s="77"/>
      <c r="P3279" s="77"/>
      <c r="Q3279" s="78"/>
      <c r="R3279" s="78"/>
      <c r="S3279" s="82"/>
      <c r="T3279" s="78"/>
      <c r="U3279" s="83"/>
    </row>
    <row r="3280" spans="1:21" ht="13.9" customHeight="1">
      <c r="A3280" s="76">
        <v>98260597</v>
      </c>
      <c r="B3280" s="77" t="s">
        <v>4210</v>
      </c>
      <c r="C3280" s="78"/>
      <c r="D3280" s="79"/>
      <c r="E3280" s="78"/>
      <c r="F3280" s="78"/>
      <c r="G3280" s="79"/>
      <c r="H3280" s="79"/>
      <c r="I3280" s="80"/>
      <c r="J3280" s="79"/>
      <c r="K3280" s="77"/>
      <c r="L3280" s="84" t="s">
        <v>287</v>
      </c>
      <c r="M3280" s="77"/>
      <c r="N3280" s="77"/>
      <c r="O3280" s="77"/>
      <c r="P3280" s="77"/>
      <c r="Q3280" s="78"/>
      <c r="R3280" s="78"/>
      <c r="S3280" s="82"/>
      <c r="T3280" s="78"/>
      <c r="U3280" s="83"/>
    </row>
    <row r="3281" spans="1:21" ht="13.9" customHeight="1">
      <c r="A3281" s="76">
        <v>98261501</v>
      </c>
      <c r="B3281" s="77" t="s">
        <v>4211</v>
      </c>
      <c r="C3281" s="78"/>
      <c r="D3281" s="79"/>
      <c r="E3281" s="78"/>
      <c r="F3281" s="78"/>
      <c r="G3281" s="79"/>
      <c r="H3281" s="79"/>
      <c r="I3281" s="80"/>
      <c r="J3281" s="79"/>
      <c r="K3281" s="77"/>
      <c r="L3281" s="84" t="s">
        <v>270</v>
      </c>
      <c r="M3281" s="77"/>
      <c r="N3281" s="77"/>
      <c r="O3281" s="77"/>
      <c r="P3281" s="77"/>
      <c r="Q3281" s="78"/>
      <c r="R3281" s="78"/>
      <c r="S3281" s="82"/>
      <c r="T3281" s="78"/>
      <c r="U3281" s="83"/>
    </row>
    <row r="3282" spans="1:21" ht="13.9" customHeight="1">
      <c r="A3282" s="76">
        <v>98261820</v>
      </c>
      <c r="B3282" s="77" t="s">
        <v>4212</v>
      </c>
      <c r="C3282" s="78"/>
      <c r="D3282" s="79"/>
      <c r="E3282" s="78"/>
      <c r="F3282" s="78"/>
      <c r="G3282" s="79"/>
      <c r="H3282" s="79"/>
      <c r="I3282" s="80"/>
      <c r="J3282" s="79"/>
      <c r="K3282" s="77"/>
      <c r="L3282" s="81" t="s">
        <v>309</v>
      </c>
      <c r="M3282" s="77"/>
      <c r="N3282" s="77"/>
      <c r="O3282" s="77"/>
      <c r="P3282" s="77"/>
      <c r="Q3282" s="78"/>
      <c r="R3282" s="78"/>
      <c r="S3282" s="82"/>
      <c r="T3282" s="78"/>
      <c r="U3282" s="83"/>
    </row>
    <row r="3283" spans="1:21" ht="13.9" customHeight="1">
      <c r="A3283" s="76">
        <v>98261961</v>
      </c>
      <c r="B3283" s="77" t="s">
        <v>4213</v>
      </c>
      <c r="C3283" s="78"/>
      <c r="D3283" s="79"/>
      <c r="E3283" s="78"/>
      <c r="F3283" s="78"/>
      <c r="G3283" s="79"/>
      <c r="H3283" s="79"/>
      <c r="I3283" s="80"/>
      <c r="J3283" s="79"/>
      <c r="K3283" s="77"/>
      <c r="L3283" s="84" t="s">
        <v>315</v>
      </c>
      <c r="M3283" s="77"/>
      <c r="N3283" s="77"/>
      <c r="O3283" s="77"/>
      <c r="P3283" s="77"/>
      <c r="Q3283" s="78"/>
      <c r="R3283" s="78"/>
      <c r="S3283" s="82"/>
      <c r="T3283" s="78"/>
      <c r="U3283" s="83"/>
    </row>
    <row r="3284" spans="1:21" ht="13.9" customHeight="1">
      <c r="A3284" s="76">
        <v>98262042</v>
      </c>
      <c r="B3284" s="77" t="s">
        <v>4214</v>
      </c>
      <c r="C3284" s="78"/>
      <c r="D3284" s="79"/>
      <c r="E3284" s="78"/>
      <c r="F3284" s="78"/>
      <c r="G3284" s="79"/>
      <c r="H3284" s="79"/>
      <c r="I3284" s="80"/>
      <c r="J3284" s="79"/>
      <c r="K3284" s="77"/>
      <c r="L3284" s="84" t="s">
        <v>309</v>
      </c>
      <c r="M3284" s="77"/>
      <c r="N3284" s="77"/>
      <c r="O3284" s="77"/>
      <c r="P3284" s="77"/>
      <c r="Q3284" s="78"/>
      <c r="R3284" s="78"/>
      <c r="S3284" s="82"/>
      <c r="T3284" s="78"/>
      <c r="U3284" s="83"/>
    </row>
    <row r="3285" spans="1:21" ht="13.9" customHeight="1">
      <c r="A3285" s="76">
        <v>98262339</v>
      </c>
      <c r="B3285" s="77" t="s">
        <v>4215</v>
      </c>
      <c r="C3285" s="78"/>
      <c r="D3285" s="79"/>
      <c r="E3285" s="78"/>
      <c r="F3285" s="78"/>
      <c r="G3285" s="79"/>
      <c r="H3285" s="79"/>
      <c r="I3285" s="80"/>
      <c r="J3285" s="79"/>
      <c r="K3285" s="77"/>
      <c r="L3285" s="84" t="s">
        <v>287</v>
      </c>
      <c r="M3285" s="77"/>
      <c r="N3285" s="77"/>
      <c r="O3285" s="77"/>
      <c r="P3285" s="77"/>
      <c r="Q3285" s="78"/>
      <c r="R3285" s="78"/>
      <c r="S3285" s="82"/>
      <c r="T3285" s="78"/>
      <c r="U3285" s="83"/>
    </row>
    <row r="3286" spans="1:21" ht="13.9" customHeight="1">
      <c r="A3286" s="76">
        <v>98262351</v>
      </c>
      <c r="B3286" s="77" t="s">
        <v>4216</v>
      </c>
      <c r="C3286" s="78"/>
      <c r="D3286" s="79"/>
      <c r="E3286" s="78"/>
      <c r="F3286" s="78"/>
      <c r="G3286" s="79"/>
      <c r="H3286" s="79"/>
      <c r="I3286" s="80"/>
      <c r="J3286" s="79"/>
      <c r="K3286" s="77"/>
      <c r="L3286" s="84" t="s">
        <v>287</v>
      </c>
      <c r="M3286" s="77"/>
      <c r="N3286" s="77"/>
      <c r="O3286" s="77"/>
      <c r="P3286" s="77"/>
      <c r="Q3286" s="78"/>
      <c r="R3286" s="78"/>
      <c r="S3286" s="82"/>
      <c r="T3286" s="78"/>
      <c r="U3286" s="83"/>
    </row>
    <row r="3287" spans="1:21" ht="13.9" customHeight="1">
      <c r="A3287" s="76">
        <v>98262378</v>
      </c>
      <c r="B3287" s="77" t="s">
        <v>4217</v>
      </c>
      <c r="C3287" s="78"/>
      <c r="D3287" s="79"/>
      <c r="E3287" s="78"/>
      <c r="F3287" s="78"/>
      <c r="G3287" s="79"/>
      <c r="H3287" s="79"/>
      <c r="I3287" s="80"/>
      <c r="J3287" s="79"/>
      <c r="K3287" s="77"/>
      <c r="L3287" s="84" t="s">
        <v>287</v>
      </c>
      <c r="M3287" s="77"/>
      <c r="N3287" s="77"/>
      <c r="O3287" s="77"/>
      <c r="P3287" s="77"/>
      <c r="Q3287" s="78"/>
      <c r="R3287" s="78"/>
      <c r="S3287" s="82"/>
      <c r="T3287" s="78"/>
      <c r="U3287" s="83"/>
    </row>
    <row r="3288" spans="1:21" ht="13.9" customHeight="1">
      <c r="A3288" s="76">
        <v>98263120</v>
      </c>
      <c r="B3288" s="77" t="s">
        <v>4218</v>
      </c>
      <c r="C3288" s="78"/>
      <c r="D3288" s="79"/>
      <c r="E3288" s="78"/>
      <c r="F3288" s="78"/>
      <c r="G3288" s="79"/>
      <c r="H3288" s="79"/>
      <c r="I3288" s="80"/>
      <c r="J3288" s="79"/>
      <c r="K3288" s="77"/>
      <c r="L3288" s="84" t="s">
        <v>287</v>
      </c>
      <c r="M3288" s="77"/>
      <c r="N3288" s="77"/>
      <c r="O3288" s="77"/>
      <c r="P3288" s="77"/>
      <c r="Q3288" s="78"/>
      <c r="R3288" s="78"/>
      <c r="S3288" s="82"/>
      <c r="T3288" s="78"/>
      <c r="U3288" s="83"/>
    </row>
    <row r="3289" spans="1:21" ht="13.9" customHeight="1">
      <c r="A3289" s="76">
        <v>98263141</v>
      </c>
      <c r="B3289" s="77" t="s">
        <v>4219</v>
      </c>
      <c r="C3289" s="78"/>
      <c r="D3289" s="79"/>
      <c r="E3289" s="78"/>
      <c r="F3289" s="78"/>
      <c r="G3289" s="79"/>
      <c r="H3289" s="79"/>
      <c r="I3289" s="80"/>
      <c r="J3289" s="79"/>
      <c r="K3289" s="77"/>
      <c r="L3289" s="84" t="s">
        <v>287</v>
      </c>
      <c r="M3289" s="77"/>
      <c r="N3289" s="77"/>
      <c r="O3289" s="77"/>
      <c r="P3289" s="77"/>
      <c r="Q3289" s="78"/>
      <c r="R3289" s="78"/>
      <c r="S3289" s="82"/>
      <c r="T3289" s="78"/>
      <c r="U3289" s="83"/>
    </row>
    <row r="3290" spans="1:21" ht="13.9" customHeight="1">
      <c r="A3290" s="76">
        <v>98263146</v>
      </c>
      <c r="B3290" s="77" t="s">
        <v>4220</v>
      </c>
      <c r="C3290" s="78"/>
      <c r="D3290" s="79"/>
      <c r="E3290" s="78"/>
      <c r="F3290" s="78"/>
      <c r="G3290" s="79"/>
      <c r="H3290" s="79"/>
      <c r="I3290" s="80"/>
      <c r="J3290" s="79"/>
      <c r="K3290" s="77"/>
      <c r="L3290" s="84" t="s">
        <v>287</v>
      </c>
      <c r="M3290" s="77"/>
      <c r="N3290" s="77"/>
      <c r="O3290" s="77"/>
      <c r="P3290" s="77"/>
      <c r="Q3290" s="78"/>
      <c r="R3290" s="78"/>
      <c r="S3290" s="82"/>
      <c r="T3290" s="78"/>
      <c r="U3290" s="83"/>
    </row>
    <row r="3291" spans="1:21" ht="13.9" customHeight="1">
      <c r="A3291" s="76">
        <v>98263154</v>
      </c>
      <c r="B3291" s="77" t="s">
        <v>4221</v>
      </c>
      <c r="C3291" s="78"/>
      <c r="D3291" s="79"/>
      <c r="E3291" s="78"/>
      <c r="F3291" s="78"/>
      <c r="G3291" s="79"/>
      <c r="H3291" s="79"/>
      <c r="I3291" s="80"/>
      <c r="J3291" s="79"/>
      <c r="K3291" s="77"/>
      <c r="L3291" s="84" t="s">
        <v>287</v>
      </c>
      <c r="M3291" s="77"/>
      <c r="N3291" s="77"/>
      <c r="O3291" s="77"/>
      <c r="P3291" s="77"/>
      <c r="Q3291" s="78"/>
      <c r="R3291" s="78"/>
      <c r="S3291" s="82"/>
      <c r="T3291" s="78"/>
      <c r="U3291" s="83"/>
    </row>
    <row r="3292" spans="1:21" ht="13.9" customHeight="1">
      <c r="A3292" s="76">
        <v>98263305</v>
      </c>
      <c r="B3292" s="77" t="s">
        <v>4222</v>
      </c>
      <c r="C3292" s="78"/>
      <c r="D3292" s="79"/>
      <c r="E3292" s="78"/>
      <c r="F3292" s="78"/>
      <c r="G3292" s="79"/>
      <c r="H3292" s="79"/>
      <c r="I3292" s="80"/>
      <c r="J3292" s="79"/>
      <c r="K3292" s="77"/>
      <c r="L3292" s="84" t="s">
        <v>309</v>
      </c>
      <c r="M3292" s="77"/>
      <c r="N3292" s="77"/>
      <c r="O3292" s="77"/>
      <c r="P3292" s="77"/>
      <c r="Q3292" s="78"/>
      <c r="R3292" s="78"/>
      <c r="S3292" s="82"/>
      <c r="T3292" s="78"/>
      <c r="U3292" s="83"/>
    </row>
    <row r="3293" spans="1:21" ht="13.9" customHeight="1">
      <c r="A3293" s="76">
        <v>98263921</v>
      </c>
      <c r="B3293" s="77" t="s">
        <v>4223</v>
      </c>
      <c r="C3293" s="78"/>
      <c r="D3293" s="79"/>
      <c r="E3293" s="78"/>
      <c r="F3293" s="78"/>
      <c r="G3293" s="79"/>
      <c r="H3293" s="79"/>
      <c r="I3293" s="80"/>
      <c r="J3293" s="79"/>
      <c r="K3293" s="77"/>
      <c r="L3293" s="81" t="s">
        <v>285</v>
      </c>
      <c r="M3293" s="77"/>
      <c r="N3293" s="77"/>
      <c r="O3293" s="77"/>
      <c r="P3293" s="77"/>
      <c r="Q3293" s="78"/>
      <c r="R3293" s="78"/>
      <c r="S3293" s="82"/>
      <c r="T3293" s="78"/>
      <c r="U3293" s="83"/>
    </row>
    <row r="3294" spans="1:21" ht="13.9" customHeight="1">
      <c r="A3294" s="76">
        <v>98264730</v>
      </c>
      <c r="B3294" s="77" t="s">
        <v>4224</v>
      </c>
      <c r="C3294" s="78"/>
      <c r="D3294" s="79"/>
      <c r="E3294" s="78"/>
      <c r="F3294" s="78"/>
      <c r="G3294" s="79"/>
      <c r="H3294" s="79"/>
      <c r="I3294" s="80"/>
      <c r="J3294" s="79"/>
      <c r="K3294" s="77"/>
      <c r="L3294" s="84" t="s">
        <v>287</v>
      </c>
      <c r="M3294" s="77"/>
      <c r="N3294" s="77"/>
      <c r="O3294" s="77"/>
      <c r="P3294" s="77"/>
      <c r="Q3294" s="78"/>
      <c r="R3294" s="78"/>
      <c r="S3294" s="82"/>
      <c r="T3294" s="78"/>
      <c r="U3294" s="83"/>
    </row>
    <row r="3295" spans="1:21" ht="13.9" customHeight="1">
      <c r="A3295" s="76">
        <v>98265967</v>
      </c>
      <c r="B3295" s="77" t="s">
        <v>4225</v>
      </c>
      <c r="C3295" s="78"/>
      <c r="D3295" s="79"/>
      <c r="E3295" s="78"/>
      <c r="F3295" s="78"/>
      <c r="G3295" s="79"/>
      <c r="H3295" s="79"/>
      <c r="I3295" s="80"/>
      <c r="J3295" s="79"/>
      <c r="K3295" s="77"/>
      <c r="L3295" s="84" t="s">
        <v>315</v>
      </c>
      <c r="M3295" s="77"/>
      <c r="N3295" s="77"/>
      <c r="O3295" s="77"/>
      <c r="P3295" s="77"/>
      <c r="Q3295" s="78"/>
      <c r="R3295" s="78"/>
      <c r="S3295" s="82"/>
      <c r="T3295" s="78"/>
      <c r="U3295" s="83"/>
    </row>
    <row r="3296" spans="1:21" ht="13.9" customHeight="1">
      <c r="A3296" s="76">
        <v>98267011</v>
      </c>
      <c r="B3296" s="77" t="s">
        <v>4226</v>
      </c>
      <c r="C3296" s="78"/>
      <c r="D3296" s="79"/>
      <c r="E3296" s="78"/>
      <c r="F3296" s="78"/>
      <c r="G3296" s="79"/>
      <c r="H3296" s="79"/>
      <c r="I3296" s="80"/>
      <c r="J3296" s="79"/>
      <c r="K3296" s="77"/>
      <c r="L3296" s="84" t="s">
        <v>309</v>
      </c>
      <c r="M3296" s="77"/>
      <c r="N3296" s="77"/>
      <c r="O3296" s="77"/>
      <c r="P3296" s="77"/>
      <c r="Q3296" s="78"/>
      <c r="R3296" s="78"/>
      <c r="S3296" s="82"/>
      <c r="T3296" s="78"/>
      <c r="U3296" s="83"/>
    </row>
    <row r="3297" spans="1:21" ht="13.9" customHeight="1">
      <c r="A3297" s="76">
        <v>98267319</v>
      </c>
      <c r="B3297" s="77" t="s">
        <v>4227</v>
      </c>
      <c r="C3297" s="78"/>
      <c r="D3297" s="79"/>
      <c r="E3297" s="78"/>
      <c r="F3297" s="78"/>
      <c r="G3297" s="79"/>
      <c r="H3297" s="79"/>
      <c r="I3297" s="80"/>
      <c r="J3297" s="79"/>
      <c r="K3297" s="77"/>
      <c r="L3297" s="84" t="s">
        <v>309</v>
      </c>
      <c r="M3297" s="77"/>
      <c r="N3297" s="77"/>
      <c r="O3297" s="77"/>
      <c r="P3297" s="77"/>
      <c r="Q3297" s="78"/>
      <c r="R3297" s="78"/>
      <c r="S3297" s="82"/>
      <c r="T3297" s="78"/>
      <c r="U3297" s="83"/>
    </row>
    <row r="3298" spans="1:21" ht="13.9" customHeight="1">
      <c r="A3298" s="76">
        <v>98270566</v>
      </c>
      <c r="B3298" s="85" t="s">
        <v>4228</v>
      </c>
      <c r="C3298" s="78"/>
      <c r="D3298" s="79"/>
      <c r="E3298" s="78"/>
      <c r="F3298" s="78"/>
      <c r="G3298" s="86"/>
      <c r="H3298" s="79"/>
      <c r="I3298" s="79"/>
      <c r="J3298" s="78"/>
      <c r="K3298" s="77"/>
      <c r="L3298" s="84" t="s">
        <v>285</v>
      </c>
      <c r="M3298" s="77"/>
      <c r="N3298" s="77"/>
      <c r="O3298" s="87"/>
      <c r="P3298" s="78"/>
      <c r="Q3298" s="78"/>
      <c r="R3298" s="78"/>
      <c r="S3298" s="82"/>
      <c r="T3298" s="78"/>
      <c r="U3298" s="83"/>
    </row>
    <row r="3299" spans="1:21" ht="13.9" customHeight="1">
      <c r="A3299" s="76">
        <v>98270738</v>
      </c>
      <c r="B3299" s="77" t="s">
        <v>4229</v>
      </c>
      <c r="C3299" s="78"/>
      <c r="D3299" s="79"/>
      <c r="E3299" s="78"/>
      <c r="F3299" s="78"/>
      <c r="G3299" s="79"/>
      <c r="H3299" s="79"/>
      <c r="I3299" s="80"/>
      <c r="J3299" s="79"/>
      <c r="K3299" s="77"/>
      <c r="L3299" s="81" t="s">
        <v>270</v>
      </c>
      <c r="M3299" s="77"/>
      <c r="N3299" s="77"/>
      <c r="O3299" s="77"/>
      <c r="P3299" s="77"/>
      <c r="Q3299" s="78"/>
      <c r="R3299" s="78"/>
      <c r="S3299" s="82"/>
      <c r="T3299" s="78"/>
      <c r="U3299" s="83"/>
    </row>
    <row r="3300" spans="1:21" ht="13.9" customHeight="1">
      <c r="A3300" s="76">
        <v>98271248</v>
      </c>
      <c r="B3300" s="77" t="s">
        <v>4230</v>
      </c>
      <c r="C3300" s="78"/>
      <c r="D3300" s="79"/>
      <c r="E3300" s="78"/>
      <c r="F3300" s="78"/>
      <c r="G3300" s="79"/>
      <c r="H3300" s="79"/>
      <c r="I3300" s="80"/>
      <c r="J3300" s="79"/>
      <c r="K3300" s="77"/>
      <c r="L3300" s="81" t="s">
        <v>287</v>
      </c>
      <c r="M3300" s="77"/>
      <c r="N3300" s="77"/>
      <c r="O3300" s="77"/>
      <c r="P3300" s="77"/>
      <c r="Q3300" s="78"/>
      <c r="R3300" s="78"/>
      <c r="S3300" s="82"/>
      <c r="T3300" s="78"/>
      <c r="U3300" s="83"/>
    </row>
    <row r="3301" spans="1:21" ht="13.9" customHeight="1">
      <c r="A3301" s="76">
        <v>98271415</v>
      </c>
      <c r="B3301" s="77" t="s">
        <v>4231</v>
      </c>
      <c r="C3301" s="78"/>
      <c r="D3301" s="79"/>
      <c r="E3301" s="78"/>
      <c r="F3301" s="78"/>
      <c r="G3301" s="79"/>
      <c r="H3301" s="79"/>
      <c r="I3301" s="80"/>
      <c r="J3301" s="79"/>
      <c r="K3301" s="77"/>
      <c r="L3301" s="84" t="s">
        <v>332</v>
      </c>
      <c r="M3301" s="77"/>
      <c r="N3301" s="77"/>
      <c r="O3301" s="77"/>
      <c r="P3301" s="77"/>
      <c r="Q3301" s="78"/>
      <c r="R3301" s="78"/>
      <c r="S3301" s="82"/>
      <c r="T3301" s="78"/>
      <c r="U3301" s="83"/>
    </row>
    <row r="3302" spans="1:21" ht="13.9" customHeight="1">
      <c r="A3302" s="76">
        <v>98272631</v>
      </c>
      <c r="B3302" s="77" t="s">
        <v>4232</v>
      </c>
      <c r="C3302" s="78"/>
      <c r="D3302" s="79"/>
      <c r="E3302" s="78"/>
      <c r="F3302" s="78"/>
      <c r="G3302" s="79"/>
      <c r="H3302" s="79"/>
      <c r="I3302" s="80"/>
      <c r="J3302" s="79"/>
      <c r="K3302" s="77"/>
      <c r="L3302" s="84" t="s">
        <v>315</v>
      </c>
      <c r="M3302" s="77"/>
      <c r="N3302" s="77"/>
      <c r="O3302" s="77"/>
      <c r="P3302" s="77"/>
      <c r="Q3302" s="78"/>
      <c r="R3302" s="78"/>
      <c r="S3302" s="82"/>
      <c r="T3302" s="78"/>
      <c r="U3302" s="83"/>
    </row>
    <row r="3303" spans="1:21" ht="13.9" customHeight="1">
      <c r="A3303" s="76">
        <v>98273466</v>
      </c>
      <c r="B3303" s="77" t="s">
        <v>4233</v>
      </c>
      <c r="C3303" s="78"/>
      <c r="D3303" s="79"/>
      <c r="E3303" s="78"/>
      <c r="F3303" s="78"/>
      <c r="G3303" s="79"/>
      <c r="H3303" s="79"/>
      <c r="I3303" s="80"/>
      <c r="J3303" s="79"/>
      <c r="K3303" s="77"/>
      <c r="L3303" s="84" t="s">
        <v>287</v>
      </c>
      <c r="M3303" s="77"/>
      <c r="N3303" s="77"/>
      <c r="O3303" s="77"/>
      <c r="P3303" s="77"/>
      <c r="Q3303" s="78"/>
      <c r="R3303" s="78"/>
      <c r="S3303" s="82"/>
      <c r="T3303" s="78"/>
      <c r="U3303" s="83"/>
    </row>
    <row r="3304" spans="1:21" ht="13.9" customHeight="1">
      <c r="A3304" s="76">
        <v>98273695</v>
      </c>
      <c r="B3304" s="77" t="s">
        <v>4234</v>
      </c>
      <c r="C3304" s="78"/>
      <c r="D3304" s="79"/>
      <c r="E3304" s="78"/>
      <c r="F3304" s="78"/>
      <c r="G3304" s="79"/>
      <c r="H3304" s="79"/>
      <c r="I3304" s="80"/>
      <c r="J3304" s="79"/>
      <c r="K3304" s="77"/>
      <c r="L3304" s="84" t="s">
        <v>285</v>
      </c>
      <c r="M3304" s="77"/>
      <c r="N3304" s="77"/>
      <c r="O3304" s="77"/>
      <c r="P3304" s="77"/>
      <c r="Q3304" s="78"/>
      <c r="R3304" s="78"/>
      <c r="S3304" s="82"/>
      <c r="T3304" s="78"/>
      <c r="U3304" s="83"/>
    </row>
    <row r="3305" spans="1:21" ht="13.9" customHeight="1">
      <c r="A3305" s="76">
        <v>98274336</v>
      </c>
      <c r="B3305" s="77" t="s">
        <v>4235</v>
      </c>
      <c r="C3305" s="78"/>
      <c r="D3305" s="79"/>
      <c r="E3305" s="78"/>
      <c r="F3305" s="78"/>
      <c r="G3305" s="79"/>
      <c r="H3305" s="80"/>
      <c r="I3305" s="80"/>
      <c r="J3305" s="79"/>
      <c r="K3305" s="77"/>
      <c r="L3305" s="84" t="s">
        <v>285</v>
      </c>
      <c r="M3305" s="77"/>
      <c r="N3305" s="77"/>
      <c r="O3305" s="77"/>
      <c r="P3305" s="77"/>
      <c r="Q3305" s="78"/>
      <c r="R3305" s="78"/>
      <c r="S3305" s="82"/>
      <c r="T3305" s="78"/>
      <c r="U3305" s="83"/>
    </row>
    <row r="3306" spans="1:21" ht="13.9" customHeight="1">
      <c r="A3306" s="76">
        <v>98274845</v>
      </c>
      <c r="B3306" s="77" t="s">
        <v>4236</v>
      </c>
      <c r="C3306" s="78"/>
      <c r="D3306" s="79"/>
      <c r="E3306" s="78"/>
      <c r="F3306" s="78"/>
      <c r="G3306" s="79"/>
      <c r="H3306" s="79"/>
      <c r="I3306" s="80"/>
      <c r="J3306" s="79"/>
      <c r="K3306" s="77"/>
      <c r="L3306" s="81" t="s">
        <v>285</v>
      </c>
      <c r="M3306" s="77"/>
      <c r="N3306" s="77"/>
      <c r="O3306" s="77"/>
      <c r="P3306" s="77"/>
      <c r="Q3306" s="78"/>
      <c r="R3306" s="78"/>
      <c r="S3306" s="82"/>
      <c r="T3306" s="78"/>
      <c r="U3306" s="83"/>
    </row>
    <row r="3307" spans="1:21" ht="13.9" customHeight="1">
      <c r="A3307" s="76">
        <v>98275849</v>
      </c>
      <c r="B3307" s="77" t="s">
        <v>4237</v>
      </c>
      <c r="C3307" s="78"/>
      <c r="D3307" s="79"/>
      <c r="E3307" s="78"/>
      <c r="F3307" s="78"/>
      <c r="G3307" s="79"/>
      <c r="H3307" s="79"/>
      <c r="I3307" s="80"/>
      <c r="J3307" s="79"/>
      <c r="K3307" s="77"/>
      <c r="L3307" s="84" t="s">
        <v>315</v>
      </c>
      <c r="M3307" s="77"/>
      <c r="N3307" s="77"/>
      <c r="O3307" s="77"/>
      <c r="P3307" s="77"/>
      <c r="Q3307" s="78"/>
      <c r="R3307" s="78"/>
      <c r="S3307" s="82"/>
      <c r="T3307" s="78"/>
      <c r="U3307" s="83"/>
    </row>
    <row r="3308" spans="1:21" ht="13.9" customHeight="1">
      <c r="A3308" s="76">
        <v>98311780</v>
      </c>
      <c r="B3308" s="77" t="s">
        <v>4238</v>
      </c>
      <c r="C3308" s="78"/>
      <c r="D3308" s="79"/>
      <c r="E3308" s="78"/>
      <c r="F3308" s="78"/>
      <c r="G3308" s="79"/>
      <c r="H3308" s="79"/>
      <c r="I3308" s="80"/>
      <c r="J3308" s="79"/>
      <c r="K3308" s="77"/>
      <c r="L3308" s="84" t="s">
        <v>285</v>
      </c>
      <c r="M3308" s="77"/>
      <c r="N3308" s="77"/>
      <c r="O3308" s="77"/>
      <c r="P3308" s="77"/>
      <c r="Q3308" s="78"/>
      <c r="R3308" s="78"/>
      <c r="S3308" s="82"/>
      <c r="T3308" s="78"/>
      <c r="U3308" s="83"/>
    </row>
    <row r="3309" spans="1:21" ht="13.9" customHeight="1">
      <c r="A3309" s="76">
        <v>98314906</v>
      </c>
      <c r="B3309" s="77" t="s">
        <v>4239</v>
      </c>
      <c r="C3309" s="78"/>
      <c r="D3309" s="79"/>
      <c r="E3309" s="78"/>
      <c r="F3309" s="78"/>
      <c r="G3309" s="79"/>
      <c r="H3309" s="79"/>
      <c r="I3309" s="80"/>
      <c r="J3309" s="79"/>
      <c r="K3309" s="77"/>
      <c r="L3309" s="84" t="s">
        <v>287</v>
      </c>
      <c r="M3309" s="77"/>
      <c r="N3309" s="77"/>
      <c r="O3309" s="77"/>
      <c r="P3309" s="77"/>
      <c r="Q3309" s="78"/>
      <c r="R3309" s="78"/>
      <c r="S3309" s="82"/>
      <c r="T3309" s="78"/>
      <c r="U3309" s="83"/>
    </row>
    <row r="3310" spans="1:21" ht="13.9" customHeight="1">
      <c r="A3310" s="76">
        <v>98316130</v>
      </c>
      <c r="B3310" s="77" t="s">
        <v>4240</v>
      </c>
      <c r="C3310" s="78"/>
      <c r="D3310" s="79"/>
      <c r="E3310" s="78"/>
      <c r="F3310" s="78"/>
      <c r="G3310" s="79"/>
      <c r="H3310" s="79"/>
      <c r="I3310" s="80"/>
      <c r="J3310" s="79"/>
      <c r="K3310" s="77"/>
      <c r="L3310" s="84" t="s">
        <v>285</v>
      </c>
      <c r="M3310" s="77"/>
      <c r="N3310" s="77"/>
      <c r="O3310" s="77"/>
      <c r="P3310" s="77"/>
      <c r="Q3310" s="78"/>
      <c r="R3310" s="78"/>
      <c r="S3310" s="82"/>
      <c r="T3310" s="78"/>
      <c r="U3310" s="83"/>
    </row>
    <row r="3311" spans="1:21" ht="13.9" customHeight="1">
      <c r="A3311" s="76">
        <v>98323846</v>
      </c>
      <c r="B3311" s="79" t="s">
        <v>4241</v>
      </c>
      <c r="C3311" s="85"/>
      <c r="D3311" s="79"/>
      <c r="E3311" s="78"/>
      <c r="F3311" s="78"/>
      <c r="G3311" s="79"/>
      <c r="H3311" s="79"/>
      <c r="I3311" s="80"/>
      <c r="J3311" s="79"/>
      <c r="K3311" s="77"/>
      <c r="L3311" s="81" t="s">
        <v>287</v>
      </c>
      <c r="M3311" s="77"/>
      <c r="N3311" s="77"/>
      <c r="O3311" s="77"/>
      <c r="P3311" s="77"/>
      <c r="Q3311" s="78"/>
      <c r="R3311" s="78"/>
      <c r="S3311" s="82"/>
      <c r="T3311" s="78"/>
      <c r="U3311" s="83"/>
    </row>
    <row r="3312" spans="1:21" ht="13.9" customHeight="1">
      <c r="A3312" s="76">
        <v>98330187</v>
      </c>
      <c r="B3312" s="77" t="s">
        <v>4242</v>
      </c>
      <c r="C3312" s="78"/>
      <c r="D3312" s="79"/>
      <c r="E3312" s="78"/>
      <c r="F3312" s="78"/>
      <c r="G3312" s="79"/>
      <c r="H3312" s="79"/>
      <c r="I3312" s="80"/>
      <c r="J3312" s="79"/>
      <c r="K3312" s="77"/>
      <c r="L3312" s="84" t="s">
        <v>285</v>
      </c>
      <c r="M3312" s="77"/>
      <c r="N3312" s="77"/>
      <c r="O3312" s="77"/>
      <c r="P3312" s="77"/>
      <c r="Q3312" s="78"/>
      <c r="R3312" s="78"/>
      <c r="S3312" s="82"/>
      <c r="T3312" s="78"/>
      <c r="U3312" s="83"/>
    </row>
    <row r="3313" spans="1:21" ht="13.9" customHeight="1">
      <c r="A3313" s="76">
        <v>98330228</v>
      </c>
      <c r="B3313" s="77" t="s">
        <v>4243</v>
      </c>
      <c r="C3313" s="78"/>
      <c r="D3313" s="79"/>
      <c r="E3313" s="78"/>
      <c r="F3313" s="78"/>
      <c r="G3313" s="79"/>
      <c r="H3313" s="79"/>
      <c r="I3313" s="80"/>
      <c r="J3313" s="79"/>
      <c r="K3313" s="77"/>
      <c r="L3313" s="84" t="s">
        <v>285</v>
      </c>
      <c r="M3313" s="77"/>
      <c r="N3313" s="77"/>
      <c r="O3313" s="77"/>
      <c r="P3313" s="77"/>
      <c r="Q3313" s="78"/>
      <c r="R3313" s="78"/>
      <c r="S3313" s="82"/>
      <c r="T3313" s="78"/>
      <c r="U3313" s="83"/>
    </row>
    <row r="3314" spans="1:21" ht="13.9" customHeight="1">
      <c r="A3314" s="76">
        <v>98331118</v>
      </c>
      <c r="B3314" s="77" t="s">
        <v>4244</v>
      </c>
      <c r="C3314" s="78"/>
      <c r="D3314" s="79"/>
      <c r="E3314" s="78"/>
      <c r="F3314" s="78"/>
      <c r="G3314" s="79"/>
      <c r="H3314" s="79"/>
      <c r="I3314" s="80"/>
      <c r="J3314" s="79"/>
      <c r="K3314" s="77"/>
      <c r="L3314" s="84" t="s">
        <v>287</v>
      </c>
      <c r="M3314" s="77"/>
      <c r="N3314" s="77"/>
      <c r="O3314" s="77"/>
      <c r="P3314" s="77"/>
      <c r="Q3314" s="78"/>
      <c r="R3314" s="78"/>
      <c r="S3314" s="82"/>
      <c r="T3314" s="78"/>
      <c r="U3314" s="83"/>
    </row>
    <row r="3315" spans="1:21" ht="13.9" customHeight="1">
      <c r="A3315" s="76">
        <v>98331133</v>
      </c>
      <c r="B3315" s="77" t="s">
        <v>4245</v>
      </c>
      <c r="C3315" s="78"/>
      <c r="D3315" s="79"/>
      <c r="E3315" s="78"/>
      <c r="F3315" s="78"/>
      <c r="G3315" s="79"/>
      <c r="H3315" s="79"/>
      <c r="I3315" s="80"/>
      <c r="J3315" s="79"/>
      <c r="K3315" s="77"/>
      <c r="L3315" s="84" t="s">
        <v>287</v>
      </c>
      <c r="M3315" s="77"/>
      <c r="N3315" s="77"/>
      <c r="O3315" s="77"/>
      <c r="P3315" s="77"/>
      <c r="Q3315" s="78"/>
      <c r="R3315" s="78"/>
      <c r="S3315" s="82"/>
      <c r="T3315" s="78"/>
      <c r="U3315" s="83"/>
    </row>
    <row r="3316" spans="1:21" ht="13.9" customHeight="1">
      <c r="A3316" s="76">
        <v>98350976</v>
      </c>
      <c r="B3316" s="77" t="s">
        <v>4246</v>
      </c>
      <c r="C3316" s="78"/>
      <c r="D3316" s="79"/>
      <c r="E3316" s="78"/>
      <c r="F3316" s="78"/>
      <c r="G3316" s="79"/>
      <c r="H3316" s="79"/>
      <c r="I3316" s="80"/>
      <c r="J3316" s="79"/>
      <c r="K3316" s="77"/>
      <c r="L3316" s="81" t="s">
        <v>309</v>
      </c>
      <c r="M3316" s="77"/>
      <c r="N3316" s="77"/>
      <c r="O3316" s="77"/>
      <c r="P3316" s="77"/>
      <c r="Q3316" s="78"/>
      <c r="R3316" s="78"/>
      <c r="S3316" s="82"/>
      <c r="T3316" s="78"/>
      <c r="U3316" s="83"/>
    </row>
    <row r="3317" spans="1:21" ht="13.9" customHeight="1">
      <c r="A3317" s="76">
        <v>98351820</v>
      </c>
      <c r="B3317" s="77" t="s">
        <v>4247</v>
      </c>
      <c r="C3317" s="78"/>
      <c r="D3317" s="79"/>
      <c r="E3317" s="78"/>
      <c r="F3317" s="78"/>
      <c r="G3317" s="79"/>
      <c r="H3317" s="79"/>
      <c r="I3317" s="80"/>
      <c r="J3317" s="79"/>
      <c r="K3317" s="77"/>
      <c r="L3317" s="81" t="s">
        <v>285</v>
      </c>
      <c r="M3317" s="77"/>
      <c r="N3317" s="77"/>
      <c r="O3317" s="77"/>
      <c r="P3317" s="77"/>
      <c r="Q3317" s="78"/>
      <c r="R3317" s="78"/>
      <c r="S3317" s="82"/>
      <c r="T3317" s="78"/>
      <c r="U3317" s="83"/>
    </row>
    <row r="3318" spans="1:21" ht="13.9" customHeight="1">
      <c r="A3318" s="76">
        <v>98360840</v>
      </c>
      <c r="B3318" s="77" t="s">
        <v>4248</v>
      </c>
      <c r="C3318" s="78"/>
      <c r="D3318" s="79"/>
      <c r="E3318" s="78"/>
      <c r="F3318" s="78"/>
      <c r="G3318" s="79"/>
      <c r="H3318" s="79"/>
      <c r="I3318" s="80"/>
      <c r="J3318" s="79"/>
      <c r="K3318" s="77"/>
      <c r="L3318" s="81" t="s">
        <v>285</v>
      </c>
      <c r="M3318" s="77"/>
      <c r="N3318" s="77"/>
      <c r="O3318" s="77"/>
      <c r="P3318" s="77"/>
      <c r="Q3318" s="78"/>
      <c r="R3318" s="78"/>
      <c r="S3318" s="82"/>
      <c r="T3318" s="78"/>
      <c r="U3318" s="83"/>
    </row>
    <row r="3319" spans="1:21" ht="13.9" customHeight="1">
      <c r="A3319" s="76">
        <v>98363501</v>
      </c>
      <c r="B3319" s="77" t="s">
        <v>4249</v>
      </c>
      <c r="C3319" s="78"/>
      <c r="D3319" s="79"/>
      <c r="E3319" s="78"/>
      <c r="F3319" s="78"/>
      <c r="G3319" s="79"/>
      <c r="H3319" s="79"/>
      <c r="I3319" s="80"/>
      <c r="J3319" s="79"/>
      <c r="K3319" s="77"/>
      <c r="L3319" s="81" t="s">
        <v>272</v>
      </c>
      <c r="M3319" s="77"/>
      <c r="N3319" s="77"/>
      <c r="O3319" s="77"/>
      <c r="P3319" s="77"/>
      <c r="Q3319" s="78"/>
      <c r="R3319" s="78"/>
      <c r="S3319" s="82"/>
      <c r="T3319" s="78"/>
      <c r="U3319" s="83"/>
    </row>
    <row r="3320" spans="1:21" ht="13.9" customHeight="1">
      <c r="A3320" s="76">
        <v>98364387</v>
      </c>
      <c r="B3320" s="77" t="s">
        <v>4250</v>
      </c>
      <c r="C3320" s="78"/>
      <c r="D3320" s="79"/>
      <c r="E3320" s="78"/>
      <c r="F3320" s="78"/>
      <c r="G3320" s="79"/>
      <c r="H3320" s="79"/>
      <c r="I3320" s="80"/>
      <c r="J3320" s="79"/>
      <c r="K3320" s="77"/>
      <c r="L3320" s="81" t="s">
        <v>285</v>
      </c>
      <c r="M3320" s="77"/>
      <c r="N3320" s="77"/>
      <c r="O3320" s="77"/>
      <c r="P3320" s="77"/>
      <c r="Q3320" s="78"/>
      <c r="R3320" s="78"/>
      <c r="S3320" s="82"/>
      <c r="T3320" s="78"/>
      <c r="U3320" s="83"/>
    </row>
    <row r="3321" spans="1:21" ht="13.9" customHeight="1">
      <c r="A3321" s="76">
        <v>98366121</v>
      </c>
      <c r="B3321" s="77" t="s">
        <v>4251</v>
      </c>
      <c r="C3321" s="78"/>
      <c r="D3321" s="79"/>
      <c r="E3321" s="78"/>
      <c r="F3321" s="78"/>
      <c r="G3321" s="79"/>
      <c r="H3321" s="79"/>
      <c r="I3321" s="80"/>
      <c r="J3321" s="79"/>
      <c r="K3321" s="77"/>
      <c r="L3321" s="81" t="s">
        <v>285</v>
      </c>
      <c r="M3321" s="77"/>
      <c r="N3321" s="77"/>
      <c r="O3321" s="77"/>
      <c r="P3321" s="77"/>
      <c r="Q3321" s="78"/>
      <c r="R3321" s="78"/>
      <c r="S3321" s="82"/>
      <c r="T3321" s="78"/>
      <c r="U3321" s="83"/>
    </row>
    <row r="3322" spans="1:21" ht="13.9" customHeight="1">
      <c r="A3322" s="76">
        <v>98366286</v>
      </c>
      <c r="B3322" s="77" t="s">
        <v>4252</v>
      </c>
      <c r="C3322" s="78"/>
      <c r="D3322" s="79"/>
      <c r="E3322" s="78"/>
      <c r="F3322" s="78"/>
      <c r="G3322" s="79"/>
      <c r="H3322" s="79"/>
      <c r="I3322" s="80"/>
      <c r="J3322" s="79"/>
      <c r="K3322" s="77"/>
      <c r="L3322" s="81" t="s">
        <v>285</v>
      </c>
      <c r="M3322" s="77"/>
      <c r="N3322" s="77"/>
      <c r="O3322" s="77"/>
      <c r="P3322" s="77"/>
      <c r="Q3322" s="78"/>
      <c r="R3322" s="78"/>
      <c r="S3322" s="82"/>
      <c r="T3322" s="78"/>
      <c r="U3322" s="83"/>
    </row>
    <row r="3323" spans="1:21" ht="13.9" customHeight="1">
      <c r="A3323" s="76">
        <v>98374031</v>
      </c>
      <c r="B3323" s="85" t="s">
        <v>4253</v>
      </c>
      <c r="C3323" s="78"/>
      <c r="D3323" s="79"/>
      <c r="E3323" s="78"/>
      <c r="F3323" s="78"/>
      <c r="G3323" s="86"/>
      <c r="H3323" s="79"/>
      <c r="I3323" s="79"/>
      <c r="J3323" s="78"/>
      <c r="K3323" s="77"/>
      <c r="L3323" s="84" t="s">
        <v>362</v>
      </c>
      <c r="M3323" s="77"/>
      <c r="N3323" s="77"/>
      <c r="O3323" s="87"/>
      <c r="P3323" s="78"/>
      <c r="Q3323" s="78"/>
      <c r="R3323" s="78"/>
      <c r="S3323" s="82"/>
      <c r="T3323" s="78"/>
      <c r="U3323" s="83"/>
    </row>
    <row r="3324" spans="1:21" ht="13.9" customHeight="1">
      <c r="A3324" s="76">
        <v>98374581</v>
      </c>
      <c r="B3324" s="77" t="s">
        <v>4254</v>
      </c>
      <c r="C3324" s="78"/>
      <c r="D3324" s="79"/>
      <c r="E3324" s="78"/>
      <c r="F3324" s="78"/>
      <c r="G3324" s="79"/>
      <c r="H3324" s="79"/>
      <c r="I3324" s="80"/>
      <c r="J3324" s="79"/>
      <c r="K3324" s="77"/>
      <c r="L3324" s="84" t="s">
        <v>285</v>
      </c>
      <c r="M3324" s="77"/>
      <c r="N3324" s="77"/>
      <c r="O3324" s="77"/>
      <c r="P3324" s="77"/>
      <c r="Q3324" s="78"/>
      <c r="R3324" s="78"/>
      <c r="S3324" s="82"/>
      <c r="T3324" s="78"/>
      <c r="U3324" s="83"/>
    </row>
    <row r="3325" spans="1:21" ht="13.9" customHeight="1">
      <c r="A3325" s="76">
        <v>98376496</v>
      </c>
      <c r="B3325" s="77" t="s">
        <v>4255</v>
      </c>
      <c r="C3325" s="78"/>
      <c r="D3325" s="79"/>
      <c r="E3325" s="78"/>
      <c r="F3325" s="78"/>
      <c r="G3325" s="79"/>
      <c r="H3325" s="79"/>
      <c r="I3325" s="80"/>
      <c r="J3325" s="79"/>
      <c r="K3325" s="77"/>
      <c r="L3325" s="84" t="s">
        <v>270</v>
      </c>
      <c r="M3325" s="77"/>
      <c r="N3325" s="77"/>
      <c r="O3325" s="77"/>
      <c r="P3325" s="77"/>
      <c r="Q3325" s="78"/>
      <c r="R3325" s="78"/>
      <c r="S3325" s="82"/>
      <c r="T3325" s="78"/>
      <c r="U3325" s="83"/>
    </row>
    <row r="3326" spans="1:21" ht="13.9" customHeight="1">
      <c r="A3326" s="76">
        <v>98378295</v>
      </c>
      <c r="B3326" s="77" t="s">
        <v>4256</v>
      </c>
      <c r="C3326" s="78"/>
      <c r="D3326" s="79"/>
      <c r="E3326" s="78"/>
      <c r="F3326" s="78"/>
      <c r="G3326" s="79"/>
      <c r="H3326" s="79"/>
      <c r="I3326" s="80"/>
      <c r="J3326" s="79"/>
      <c r="K3326" s="77"/>
      <c r="L3326" s="84" t="s">
        <v>285</v>
      </c>
      <c r="M3326" s="77"/>
      <c r="N3326" s="77"/>
      <c r="O3326" s="77"/>
      <c r="P3326" s="77"/>
      <c r="Q3326" s="78"/>
      <c r="R3326" s="78"/>
      <c r="S3326" s="82"/>
      <c r="T3326" s="78"/>
      <c r="U3326" s="83"/>
    </row>
    <row r="3327" spans="1:21" ht="13.9" customHeight="1">
      <c r="A3327" s="76">
        <v>98380926</v>
      </c>
      <c r="B3327" s="77" t="s">
        <v>4257</v>
      </c>
      <c r="C3327" s="78"/>
      <c r="D3327" s="79"/>
      <c r="E3327" s="78"/>
      <c r="F3327" s="78"/>
      <c r="G3327" s="79"/>
      <c r="H3327" s="79"/>
      <c r="I3327" s="80"/>
      <c r="J3327" s="79"/>
      <c r="K3327" s="77"/>
      <c r="L3327" s="81" t="s">
        <v>285</v>
      </c>
      <c r="M3327" s="77"/>
      <c r="N3327" s="77"/>
      <c r="O3327" s="77"/>
      <c r="P3327" s="77"/>
      <c r="Q3327" s="78"/>
      <c r="R3327" s="78"/>
      <c r="S3327" s="82"/>
      <c r="T3327" s="78"/>
      <c r="U3327" s="83"/>
    </row>
    <row r="3328" spans="1:21" ht="13.9" customHeight="1">
      <c r="A3328" s="76">
        <v>98382367</v>
      </c>
      <c r="B3328" s="85" t="s">
        <v>4258</v>
      </c>
      <c r="C3328" s="78"/>
      <c r="D3328" s="79"/>
      <c r="E3328" s="78"/>
      <c r="F3328" s="78"/>
      <c r="G3328" s="86"/>
      <c r="H3328" s="79"/>
      <c r="I3328" s="79"/>
      <c r="J3328" s="78"/>
      <c r="K3328" s="77"/>
      <c r="L3328" s="84" t="s">
        <v>315</v>
      </c>
      <c r="M3328" s="77"/>
      <c r="N3328" s="77"/>
      <c r="O3328" s="87"/>
      <c r="P3328" s="78"/>
      <c r="Q3328" s="78"/>
      <c r="R3328" s="78"/>
      <c r="S3328" s="82"/>
      <c r="T3328" s="78"/>
      <c r="U3328" s="83"/>
    </row>
    <row r="3329" spans="1:21" ht="13.9" customHeight="1">
      <c r="A3329" s="76">
        <v>98382754</v>
      </c>
      <c r="B3329" s="77" t="s">
        <v>4259</v>
      </c>
      <c r="C3329" s="78"/>
      <c r="D3329" s="79"/>
      <c r="E3329" s="78"/>
      <c r="F3329" s="78"/>
      <c r="G3329" s="79"/>
      <c r="H3329" s="79"/>
      <c r="I3329" s="80"/>
      <c r="J3329" s="79"/>
      <c r="K3329" s="77"/>
      <c r="L3329" s="84" t="s">
        <v>285</v>
      </c>
      <c r="M3329" s="77"/>
      <c r="N3329" s="77"/>
      <c r="O3329" s="77"/>
      <c r="P3329" s="77"/>
      <c r="Q3329" s="78"/>
      <c r="R3329" s="78"/>
      <c r="S3329" s="82"/>
      <c r="T3329" s="78"/>
      <c r="U3329" s="83"/>
    </row>
    <row r="3330" spans="1:21" ht="13.9" customHeight="1">
      <c r="A3330" s="76">
        <v>98382798</v>
      </c>
      <c r="B3330" s="77" t="s">
        <v>4260</v>
      </c>
      <c r="C3330" s="78"/>
      <c r="D3330" s="79"/>
      <c r="E3330" s="78"/>
      <c r="F3330" s="78"/>
      <c r="G3330" s="79"/>
      <c r="H3330" s="79"/>
      <c r="I3330" s="80"/>
      <c r="J3330" s="79"/>
      <c r="K3330" s="77"/>
      <c r="L3330" s="84" t="s">
        <v>285</v>
      </c>
      <c r="M3330" s="77"/>
      <c r="N3330" s="77"/>
      <c r="O3330" s="77"/>
      <c r="P3330" s="77"/>
      <c r="Q3330" s="78"/>
      <c r="R3330" s="78"/>
      <c r="S3330" s="82"/>
      <c r="T3330" s="78"/>
      <c r="U3330" s="83"/>
    </row>
    <row r="3331" spans="1:21" ht="13.9" customHeight="1">
      <c r="A3331" s="76">
        <v>98383218</v>
      </c>
      <c r="B3331" s="77" t="s">
        <v>4261</v>
      </c>
      <c r="C3331" s="78"/>
      <c r="D3331" s="79"/>
      <c r="E3331" s="78"/>
      <c r="F3331" s="78"/>
      <c r="G3331" s="79"/>
      <c r="H3331" s="79"/>
      <c r="I3331" s="80"/>
      <c r="J3331" s="79"/>
      <c r="K3331" s="77"/>
      <c r="L3331" s="84" t="s">
        <v>285</v>
      </c>
      <c r="M3331" s="77"/>
      <c r="N3331" s="77"/>
      <c r="O3331" s="77"/>
      <c r="P3331" s="77"/>
      <c r="Q3331" s="78"/>
      <c r="R3331" s="78"/>
      <c r="S3331" s="82"/>
      <c r="T3331" s="78"/>
      <c r="U3331" s="83"/>
    </row>
    <row r="3332" spans="1:21" ht="13.9" customHeight="1">
      <c r="A3332" s="76">
        <v>98384059</v>
      </c>
      <c r="B3332" s="77" t="s">
        <v>4262</v>
      </c>
      <c r="C3332" s="78"/>
      <c r="D3332" s="79"/>
      <c r="E3332" s="78"/>
      <c r="F3332" s="78"/>
      <c r="G3332" s="79"/>
      <c r="H3332" s="79"/>
      <c r="I3332" s="80"/>
      <c r="J3332" s="79"/>
      <c r="K3332" s="77"/>
      <c r="L3332" s="84" t="s">
        <v>285</v>
      </c>
      <c r="M3332" s="77"/>
      <c r="N3332" s="77"/>
      <c r="O3332" s="77"/>
      <c r="P3332" s="77"/>
      <c r="Q3332" s="78"/>
      <c r="R3332" s="78"/>
      <c r="S3332" s="82"/>
      <c r="T3332" s="78"/>
      <c r="U3332" s="83"/>
    </row>
    <row r="3333" spans="1:21" ht="13.9" customHeight="1">
      <c r="A3333" s="76">
        <v>98386584</v>
      </c>
      <c r="B3333" s="77" t="s">
        <v>4263</v>
      </c>
      <c r="C3333" s="78"/>
      <c r="D3333" s="79"/>
      <c r="E3333" s="78"/>
      <c r="F3333" s="78"/>
      <c r="G3333" s="79"/>
      <c r="H3333" s="79"/>
      <c r="I3333" s="80"/>
      <c r="J3333" s="79"/>
      <c r="K3333" s="77"/>
      <c r="L3333" s="81" t="s">
        <v>285</v>
      </c>
      <c r="M3333" s="77"/>
      <c r="N3333" s="77"/>
      <c r="O3333" s="77"/>
      <c r="P3333" s="77"/>
      <c r="Q3333" s="78"/>
      <c r="R3333" s="78"/>
      <c r="S3333" s="82"/>
      <c r="T3333" s="78"/>
      <c r="U3333" s="83"/>
    </row>
    <row r="3334" spans="1:21" ht="13.9" customHeight="1">
      <c r="A3334" s="76">
        <v>98388737</v>
      </c>
      <c r="B3334" s="77" t="s">
        <v>4264</v>
      </c>
      <c r="C3334" s="78"/>
      <c r="D3334" s="79"/>
      <c r="E3334" s="78"/>
      <c r="F3334" s="78"/>
      <c r="G3334" s="79"/>
      <c r="H3334" s="79"/>
      <c r="I3334" s="80"/>
      <c r="J3334" s="79"/>
      <c r="K3334" s="77"/>
      <c r="L3334" s="84" t="s">
        <v>285</v>
      </c>
      <c r="M3334" s="77"/>
      <c r="N3334" s="77"/>
      <c r="O3334" s="77"/>
      <c r="P3334" s="77"/>
      <c r="Q3334" s="78"/>
      <c r="R3334" s="78"/>
      <c r="S3334" s="82"/>
      <c r="T3334" s="78"/>
      <c r="U3334" s="83"/>
    </row>
    <row r="3335" spans="1:21" ht="13.9" customHeight="1">
      <c r="A3335" s="76">
        <v>98389593</v>
      </c>
      <c r="B3335" s="77" t="s">
        <v>4265</v>
      </c>
      <c r="C3335" s="78"/>
      <c r="D3335" s="79"/>
      <c r="E3335" s="78"/>
      <c r="F3335" s="78"/>
      <c r="G3335" s="79"/>
      <c r="H3335" s="79"/>
      <c r="I3335" s="80"/>
      <c r="J3335" s="79"/>
      <c r="K3335" s="77"/>
      <c r="L3335" s="81" t="s">
        <v>285</v>
      </c>
      <c r="M3335" s="77"/>
      <c r="N3335" s="77"/>
      <c r="O3335" s="77"/>
      <c r="P3335" s="77"/>
      <c r="Q3335" s="78"/>
      <c r="R3335" s="78"/>
      <c r="S3335" s="82"/>
      <c r="T3335" s="78"/>
      <c r="U3335" s="83"/>
    </row>
    <row r="3336" spans="1:21" ht="13.9" customHeight="1">
      <c r="A3336" s="76">
        <v>99011058</v>
      </c>
      <c r="B3336" s="77" t="s">
        <v>4266</v>
      </c>
      <c r="C3336" s="78"/>
      <c r="D3336" s="79"/>
      <c r="E3336" s="78"/>
      <c r="F3336" s="78"/>
      <c r="G3336" s="79"/>
      <c r="H3336" s="79"/>
      <c r="I3336" s="80"/>
      <c r="J3336" s="79"/>
      <c r="K3336" s="77"/>
      <c r="L3336" s="81" t="s">
        <v>324</v>
      </c>
      <c r="M3336" s="77"/>
      <c r="N3336" s="77"/>
      <c r="O3336" s="77"/>
      <c r="P3336" s="77"/>
      <c r="Q3336" s="78"/>
      <c r="R3336" s="78"/>
      <c r="S3336" s="82"/>
      <c r="T3336" s="78"/>
      <c r="U3336" s="83"/>
    </row>
    <row r="3337" spans="1:21" ht="13.9" customHeight="1">
      <c r="A3337" s="76">
        <v>99012134</v>
      </c>
      <c r="B3337" s="77" t="s">
        <v>4267</v>
      </c>
      <c r="C3337" s="78"/>
      <c r="D3337" s="79"/>
      <c r="E3337" s="78"/>
      <c r="F3337" s="78"/>
      <c r="G3337" s="79"/>
      <c r="H3337" s="79"/>
      <c r="I3337" s="80"/>
      <c r="J3337" s="79"/>
      <c r="K3337" s="77"/>
      <c r="L3337" s="81" t="s">
        <v>93</v>
      </c>
      <c r="M3337" s="77"/>
      <c r="N3337" s="77"/>
      <c r="O3337" s="77"/>
      <c r="P3337" s="77"/>
      <c r="Q3337" s="78"/>
      <c r="R3337" s="78"/>
      <c r="S3337" s="82"/>
      <c r="T3337" s="78"/>
      <c r="U3337" s="83"/>
    </row>
    <row r="3338" spans="1:21" ht="13.9" customHeight="1">
      <c r="A3338" s="76">
        <v>99012585</v>
      </c>
      <c r="B3338" s="77" t="s">
        <v>4268</v>
      </c>
      <c r="C3338" s="78"/>
      <c r="D3338" s="79"/>
      <c r="E3338" s="78"/>
      <c r="F3338" s="78"/>
      <c r="G3338" s="79"/>
      <c r="H3338" s="79"/>
      <c r="I3338" s="80"/>
      <c r="J3338" s="79"/>
      <c r="K3338" s="77"/>
      <c r="L3338" s="81" t="s">
        <v>285</v>
      </c>
      <c r="M3338" s="77"/>
      <c r="N3338" s="77"/>
      <c r="O3338" s="77"/>
      <c r="P3338" s="77"/>
      <c r="Q3338" s="78"/>
      <c r="R3338" s="78"/>
      <c r="S3338" s="82"/>
      <c r="T3338" s="78"/>
      <c r="U3338" s="83"/>
    </row>
    <row r="3339" spans="1:21" ht="13.9" customHeight="1">
      <c r="A3339" s="76">
        <v>99013187</v>
      </c>
      <c r="B3339" s="77" t="s">
        <v>4269</v>
      </c>
      <c r="C3339" s="78"/>
      <c r="D3339" s="79"/>
      <c r="E3339" s="78"/>
      <c r="F3339" s="78"/>
      <c r="G3339" s="79"/>
      <c r="H3339" s="79"/>
      <c r="I3339" s="80"/>
      <c r="J3339" s="79"/>
      <c r="K3339" s="77"/>
      <c r="L3339" s="81" t="s">
        <v>9350</v>
      </c>
      <c r="M3339" s="77"/>
      <c r="N3339" s="77"/>
      <c r="O3339" s="77"/>
      <c r="P3339" s="77"/>
      <c r="Q3339" s="78"/>
      <c r="R3339" s="78"/>
      <c r="S3339" s="82"/>
      <c r="T3339" s="78"/>
      <c r="U3339" s="83"/>
    </row>
    <row r="3340" spans="1:21" ht="13.9" customHeight="1">
      <c r="A3340" s="76">
        <v>99015552</v>
      </c>
      <c r="B3340" s="77" t="s">
        <v>4270</v>
      </c>
      <c r="C3340" s="78"/>
      <c r="D3340" s="79"/>
      <c r="E3340" s="78"/>
      <c r="F3340" s="78"/>
      <c r="G3340" s="79"/>
      <c r="H3340" s="79"/>
      <c r="I3340" s="80"/>
      <c r="J3340" s="79"/>
      <c r="K3340" s="77"/>
      <c r="L3340" s="81" t="s">
        <v>285</v>
      </c>
      <c r="M3340" s="77"/>
      <c r="N3340" s="77"/>
      <c r="O3340" s="77"/>
      <c r="P3340" s="77"/>
      <c r="Q3340" s="78"/>
      <c r="R3340" s="78"/>
      <c r="S3340" s="82"/>
      <c r="T3340" s="78"/>
      <c r="U3340" s="83"/>
    </row>
    <row r="3341" spans="1:21" ht="13.9" customHeight="1">
      <c r="A3341" s="76">
        <v>99020460</v>
      </c>
      <c r="B3341" s="77" t="s">
        <v>4271</v>
      </c>
      <c r="C3341" s="78"/>
      <c r="D3341" s="79"/>
      <c r="E3341" s="78"/>
      <c r="F3341" s="78"/>
      <c r="G3341" s="79"/>
      <c r="H3341" s="79"/>
      <c r="I3341" s="80"/>
      <c r="J3341" s="79"/>
      <c r="K3341" s="77"/>
      <c r="L3341" s="81" t="s">
        <v>348</v>
      </c>
      <c r="M3341" s="77"/>
      <c r="N3341" s="77"/>
      <c r="O3341" s="77"/>
      <c r="P3341" s="77"/>
      <c r="Q3341" s="78"/>
      <c r="R3341" s="78"/>
      <c r="S3341" s="82"/>
      <c r="T3341" s="78"/>
      <c r="U3341" s="83"/>
    </row>
    <row r="3342" spans="1:21" ht="13.9" customHeight="1">
      <c r="A3342" s="76">
        <v>99021179</v>
      </c>
      <c r="B3342" s="77" t="s">
        <v>4272</v>
      </c>
      <c r="C3342" s="78"/>
      <c r="D3342" s="79"/>
      <c r="E3342" s="78"/>
      <c r="F3342" s="78"/>
      <c r="G3342" s="79"/>
      <c r="H3342" s="79"/>
      <c r="I3342" s="80"/>
      <c r="J3342" s="79"/>
      <c r="K3342" s="77"/>
      <c r="L3342" s="81" t="s">
        <v>311</v>
      </c>
      <c r="M3342" s="77"/>
      <c r="N3342" s="77"/>
      <c r="O3342" s="77"/>
      <c r="P3342" s="77"/>
      <c r="Q3342" s="78"/>
      <c r="R3342" s="78"/>
      <c r="S3342" s="82"/>
      <c r="T3342" s="78"/>
      <c r="U3342" s="83"/>
    </row>
    <row r="3343" spans="1:21" ht="13.9" customHeight="1">
      <c r="A3343" s="76">
        <v>99021762</v>
      </c>
      <c r="B3343" s="77" t="s">
        <v>4273</v>
      </c>
      <c r="C3343" s="78"/>
      <c r="D3343" s="79"/>
      <c r="E3343" s="78"/>
      <c r="F3343" s="78"/>
      <c r="G3343" s="79"/>
      <c r="H3343" s="79"/>
      <c r="I3343" s="80"/>
      <c r="J3343" s="79"/>
      <c r="K3343" s="77"/>
      <c r="L3343" s="81" t="s">
        <v>270</v>
      </c>
      <c r="M3343" s="77"/>
      <c r="N3343" s="77"/>
      <c r="O3343" s="77"/>
      <c r="P3343" s="77"/>
      <c r="Q3343" s="78"/>
      <c r="R3343" s="78"/>
      <c r="S3343" s="82"/>
      <c r="T3343" s="78"/>
      <c r="U3343" s="83"/>
    </row>
    <row r="3344" spans="1:21">
      <c r="A3344" s="76">
        <v>99022412</v>
      </c>
      <c r="B3344" s="77" t="s">
        <v>4274</v>
      </c>
      <c r="C3344" s="78"/>
      <c r="D3344" s="79"/>
      <c r="E3344" s="78"/>
      <c r="F3344" s="78"/>
      <c r="G3344" s="79"/>
      <c r="H3344" s="79"/>
      <c r="I3344" s="80"/>
      <c r="J3344" s="79"/>
      <c r="K3344" s="77"/>
      <c r="L3344" s="81" t="s">
        <v>315</v>
      </c>
      <c r="M3344" s="77"/>
      <c r="N3344" s="77"/>
      <c r="O3344" s="77"/>
      <c r="P3344" s="77"/>
      <c r="Q3344" s="78"/>
      <c r="R3344" s="78"/>
      <c r="S3344" s="82"/>
      <c r="T3344" s="78"/>
      <c r="U3344" s="83"/>
    </row>
    <row r="3345" spans="1:21" ht="13.9" customHeight="1">
      <c r="A3345" s="76">
        <v>99022668</v>
      </c>
      <c r="B3345" s="77" t="s">
        <v>4275</v>
      </c>
      <c r="C3345" s="78"/>
      <c r="D3345" s="79"/>
      <c r="E3345" s="78"/>
      <c r="F3345" s="78"/>
      <c r="G3345" s="79"/>
      <c r="H3345" s="79"/>
      <c r="I3345" s="80"/>
      <c r="J3345" s="79"/>
      <c r="K3345" s="77"/>
      <c r="L3345" s="81" t="s">
        <v>285</v>
      </c>
      <c r="M3345" s="77"/>
      <c r="N3345" s="77"/>
      <c r="O3345" s="77"/>
      <c r="P3345" s="77"/>
      <c r="Q3345" s="78"/>
      <c r="R3345" s="78"/>
      <c r="S3345" s="82"/>
      <c r="T3345" s="78"/>
      <c r="U3345" s="83"/>
    </row>
    <row r="3346" spans="1:21" ht="13.9" customHeight="1">
      <c r="A3346" s="76">
        <v>99023191</v>
      </c>
      <c r="B3346" s="77" t="s">
        <v>4276</v>
      </c>
      <c r="C3346" s="78"/>
      <c r="D3346" s="79"/>
      <c r="E3346" s="78"/>
      <c r="F3346" s="78"/>
      <c r="G3346" s="79"/>
      <c r="H3346" s="79"/>
      <c r="I3346" s="80"/>
      <c r="J3346" s="79"/>
      <c r="K3346" s="77"/>
      <c r="L3346" s="81" t="s">
        <v>285</v>
      </c>
      <c r="M3346" s="77"/>
      <c r="N3346" s="77"/>
      <c r="O3346" s="77"/>
      <c r="P3346" s="77"/>
      <c r="Q3346" s="78"/>
      <c r="R3346" s="78"/>
      <c r="S3346" s="82"/>
      <c r="T3346" s="78"/>
      <c r="U3346" s="83"/>
    </row>
    <row r="3347" spans="1:21" ht="13.9" customHeight="1">
      <c r="A3347" s="76">
        <v>99023454</v>
      </c>
      <c r="B3347" s="77" t="s">
        <v>4277</v>
      </c>
      <c r="C3347" s="78"/>
      <c r="D3347" s="79"/>
      <c r="E3347" s="78"/>
      <c r="F3347" s="78"/>
      <c r="G3347" s="79"/>
      <c r="H3347" s="79"/>
      <c r="I3347" s="80"/>
      <c r="J3347" s="79"/>
      <c r="K3347" s="77"/>
      <c r="L3347" s="81" t="s">
        <v>93</v>
      </c>
      <c r="M3347" s="77"/>
      <c r="N3347" s="77"/>
      <c r="O3347" s="77"/>
      <c r="P3347" s="77"/>
      <c r="Q3347" s="78"/>
      <c r="R3347" s="78"/>
      <c r="S3347" s="82"/>
      <c r="T3347" s="78"/>
      <c r="U3347" s="83"/>
    </row>
    <row r="3348" spans="1:21" ht="13.9" customHeight="1">
      <c r="A3348" s="76">
        <v>99023581</v>
      </c>
      <c r="B3348" s="77" t="s">
        <v>4278</v>
      </c>
      <c r="C3348" s="78"/>
      <c r="D3348" s="79"/>
      <c r="E3348" s="78"/>
      <c r="F3348" s="78"/>
      <c r="G3348" s="79"/>
      <c r="H3348" s="79"/>
      <c r="I3348" s="80"/>
      <c r="J3348" s="79"/>
      <c r="K3348" s="77"/>
      <c r="L3348" s="81" t="s">
        <v>285</v>
      </c>
      <c r="M3348" s="77"/>
      <c r="N3348" s="77"/>
      <c r="O3348" s="77"/>
      <c r="P3348" s="77"/>
      <c r="Q3348" s="78"/>
      <c r="R3348" s="78"/>
      <c r="S3348" s="82"/>
      <c r="T3348" s="78"/>
      <c r="U3348" s="83"/>
    </row>
    <row r="3349" spans="1:21" ht="13.9" customHeight="1">
      <c r="A3349" s="76">
        <v>99023897</v>
      </c>
      <c r="B3349" s="77" t="s">
        <v>4279</v>
      </c>
      <c r="C3349" s="78"/>
      <c r="D3349" s="79"/>
      <c r="E3349" s="78"/>
      <c r="F3349" s="78"/>
      <c r="G3349" s="79"/>
      <c r="H3349" s="79"/>
      <c r="I3349" s="80"/>
      <c r="J3349" s="79"/>
      <c r="K3349" s="77"/>
      <c r="L3349" s="81" t="s">
        <v>9384</v>
      </c>
      <c r="M3349" s="77"/>
      <c r="N3349" s="77"/>
      <c r="O3349" s="77"/>
      <c r="P3349" s="77"/>
      <c r="Q3349" s="78"/>
      <c r="R3349" s="78"/>
      <c r="S3349" s="82"/>
      <c r="T3349" s="78"/>
      <c r="U3349" s="83"/>
    </row>
    <row r="3350" spans="1:21" ht="13.9" customHeight="1">
      <c r="A3350" s="76">
        <v>99024586</v>
      </c>
      <c r="B3350" s="77" t="s">
        <v>4280</v>
      </c>
      <c r="C3350" s="78"/>
      <c r="D3350" s="79"/>
      <c r="E3350" s="78"/>
      <c r="F3350" s="78"/>
      <c r="G3350" s="79"/>
      <c r="H3350" s="79"/>
      <c r="I3350" s="80"/>
      <c r="J3350" s="79"/>
      <c r="K3350" s="77"/>
      <c r="L3350" s="81" t="s">
        <v>285</v>
      </c>
      <c r="M3350" s="77"/>
      <c r="N3350" s="77"/>
      <c r="O3350" s="77"/>
      <c r="P3350" s="77"/>
      <c r="Q3350" s="78"/>
      <c r="R3350" s="78"/>
      <c r="S3350" s="82"/>
      <c r="T3350" s="78"/>
      <c r="U3350" s="83"/>
    </row>
    <row r="3351" spans="1:21" ht="13.9" customHeight="1">
      <c r="A3351" s="76">
        <v>99024955</v>
      </c>
      <c r="B3351" s="77" t="s">
        <v>4281</v>
      </c>
      <c r="C3351" s="78"/>
      <c r="D3351" s="79"/>
      <c r="E3351" s="78"/>
      <c r="F3351" s="78"/>
      <c r="G3351" s="79"/>
      <c r="H3351" s="79"/>
      <c r="I3351" s="80"/>
      <c r="J3351" s="79"/>
      <c r="K3351" s="77"/>
      <c r="L3351" s="81" t="s">
        <v>9384</v>
      </c>
      <c r="M3351" s="77"/>
      <c r="N3351" s="77"/>
      <c r="O3351" s="77"/>
      <c r="P3351" s="77"/>
      <c r="Q3351" s="78"/>
      <c r="R3351" s="78"/>
      <c r="S3351" s="82"/>
      <c r="T3351" s="78"/>
      <c r="U3351" s="83"/>
    </row>
    <row r="3352" spans="1:21" ht="13.9" customHeight="1">
      <c r="A3352" s="76">
        <v>99025149</v>
      </c>
      <c r="B3352" s="77" t="s">
        <v>4282</v>
      </c>
      <c r="C3352" s="78"/>
      <c r="D3352" s="79"/>
      <c r="E3352" s="78"/>
      <c r="F3352" s="78"/>
      <c r="G3352" s="79"/>
      <c r="H3352" s="79"/>
      <c r="I3352" s="80"/>
      <c r="J3352" s="79"/>
      <c r="K3352" s="77"/>
      <c r="L3352" s="81" t="s">
        <v>9384</v>
      </c>
      <c r="M3352" s="77"/>
      <c r="N3352" s="77"/>
      <c r="O3352" s="77"/>
      <c r="P3352" s="77"/>
      <c r="Q3352" s="78"/>
      <c r="R3352" s="78"/>
      <c r="S3352" s="82"/>
      <c r="T3352" s="78"/>
      <c r="U3352" s="83"/>
    </row>
    <row r="3353" spans="1:21" ht="13.9" customHeight="1">
      <c r="A3353" s="76">
        <v>99025970</v>
      </c>
      <c r="B3353" s="77" t="s">
        <v>4283</v>
      </c>
      <c r="C3353" s="78"/>
      <c r="D3353" s="79"/>
      <c r="E3353" s="78"/>
      <c r="F3353" s="78"/>
      <c r="G3353" s="79"/>
      <c r="H3353" s="79"/>
      <c r="I3353" s="80"/>
      <c r="J3353" s="79"/>
      <c r="K3353" s="77"/>
      <c r="L3353" s="81" t="s">
        <v>287</v>
      </c>
      <c r="M3353" s="77"/>
      <c r="N3353" s="77"/>
      <c r="O3353" s="77"/>
      <c r="P3353" s="77"/>
      <c r="Q3353" s="78"/>
      <c r="R3353" s="78"/>
      <c r="S3353" s="82"/>
      <c r="T3353" s="78"/>
      <c r="U3353" s="83"/>
    </row>
    <row r="3354" spans="1:21" ht="13.9" customHeight="1">
      <c r="A3354" s="76">
        <v>99026812</v>
      </c>
      <c r="B3354" s="77" t="s">
        <v>4284</v>
      </c>
      <c r="C3354" s="78"/>
      <c r="D3354" s="79"/>
      <c r="E3354" s="78"/>
      <c r="F3354" s="78"/>
      <c r="G3354" s="79"/>
      <c r="H3354" s="79"/>
      <c r="I3354" s="80"/>
      <c r="J3354" s="79"/>
      <c r="K3354" s="77"/>
      <c r="L3354" s="81" t="s">
        <v>285</v>
      </c>
      <c r="M3354" s="77"/>
      <c r="N3354" s="77"/>
      <c r="O3354" s="77"/>
      <c r="P3354" s="77"/>
      <c r="Q3354" s="78"/>
      <c r="R3354" s="78"/>
      <c r="S3354" s="82"/>
      <c r="T3354" s="78"/>
      <c r="U3354" s="83"/>
    </row>
    <row r="3355" spans="1:21" ht="13.9" customHeight="1">
      <c r="A3355" s="76">
        <v>99026821</v>
      </c>
      <c r="B3355" s="77" t="s">
        <v>4285</v>
      </c>
      <c r="C3355" s="78"/>
      <c r="D3355" s="79"/>
      <c r="E3355" s="78"/>
      <c r="F3355" s="78"/>
      <c r="G3355" s="79"/>
      <c r="H3355" s="79"/>
      <c r="I3355" s="80"/>
      <c r="J3355" s="79"/>
      <c r="K3355" s="77"/>
      <c r="L3355" s="81" t="s">
        <v>285</v>
      </c>
      <c r="M3355" s="77"/>
      <c r="N3355" s="77"/>
      <c r="O3355" s="77"/>
      <c r="P3355" s="77"/>
      <c r="Q3355" s="78"/>
      <c r="R3355" s="78"/>
      <c r="S3355" s="82"/>
      <c r="T3355" s="78"/>
      <c r="U3355" s="83"/>
    </row>
    <row r="3356" spans="1:21" ht="13.9" customHeight="1">
      <c r="A3356" s="76">
        <v>99026825</v>
      </c>
      <c r="B3356" s="77" t="s">
        <v>4286</v>
      </c>
      <c r="C3356" s="78"/>
      <c r="D3356" s="79"/>
      <c r="E3356" s="78"/>
      <c r="F3356" s="78"/>
      <c r="G3356" s="79"/>
      <c r="H3356" s="79"/>
      <c r="I3356" s="80"/>
      <c r="J3356" s="79"/>
      <c r="K3356" s="77"/>
      <c r="L3356" s="81" t="s">
        <v>285</v>
      </c>
      <c r="M3356" s="77"/>
      <c r="N3356" s="77"/>
      <c r="O3356" s="77"/>
      <c r="P3356" s="77"/>
      <c r="Q3356" s="78"/>
      <c r="R3356" s="78"/>
      <c r="S3356" s="82"/>
      <c r="T3356" s="78"/>
      <c r="U3356" s="83"/>
    </row>
    <row r="3357" spans="1:21" ht="13.9" customHeight="1">
      <c r="A3357" s="76">
        <v>99027480</v>
      </c>
      <c r="B3357" s="77" t="s">
        <v>4287</v>
      </c>
      <c r="C3357" s="78"/>
      <c r="D3357" s="79"/>
      <c r="E3357" s="78"/>
      <c r="F3357" s="78"/>
      <c r="G3357" s="79"/>
      <c r="H3357" s="79"/>
      <c r="I3357" s="80"/>
      <c r="J3357" s="79"/>
      <c r="K3357" s="77"/>
      <c r="L3357" s="81" t="s">
        <v>270</v>
      </c>
      <c r="M3357" s="77"/>
      <c r="N3357" s="77"/>
      <c r="O3357" s="77"/>
      <c r="P3357" s="77"/>
      <c r="Q3357" s="78"/>
      <c r="R3357" s="78"/>
      <c r="S3357" s="82"/>
      <c r="T3357" s="78"/>
      <c r="U3357" s="83"/>
    </row>
    <row r="3358" spans="1:21" ht="13.9" customHeight="1">
      <c r="A3358" s="76">
        <v>99028345</v>
      </c>
      <c r="B3358" s="77" t="s">
        <v>4288</v>
      </c>
      <c r="C3358" s="78"/>
      <c r="D3358" s="79"/>
      <c r="E3358" s="78"/>
      <c r="F3358" s="78"/>
      <c r="G3358" s="79"/>
      <c r="H3358" s="79"/>
      <c r="I3358" s="80"/>
      <c r="J3358" s="79"/>
      <c r="K3358" s="77"/>
      <c r="L3358" s="81" t="s">
        <v>388</v>
      </c>
      <c r="M3358" s="77"/>
      <c r="N3358" s="77"/>
      <c r="O3358" s="77"/>
      <c r="P3358" s="77"/>
      <c r="Q3358" s="78"/>
      <c r="R3358" s="78"/>
      <c r="S3358" s="82"/>
      <c r="T3358" s="78"/>
      <c r="U3358" s="83"/>
    </row>
    <row r="3359" spans="1:21" ht="13.9" customHeight="1">
      <c r="A3359" s="76">
        <v>99028501</v>
      </c>
      <c r="B3359" s="77" t="s">
        <v>4289</v>
      </c>
      <c r="C3359" s="78"/>
      <c r="D3359" s="79"/>
      <c r="E3359" s="78"/>
      <c r="F3359" s="78"/>
      <c r="G3359" s="79"/>
      <c r="H3359" s="79"/>
      <c r="I3359" s="80"/>
      <c r="J3359" s="79"/>
      <c r="K3359" s="77"/>
      <c r="L3359" s="81" t="s">
        <v>315</v>
      </c>
      <c r="M3359" s="77"/>
      <c r="N3359" s="77"/>
      <c r="O3359" s="77"/>
      <c r="P3359" s="77"/>
      <c r="Q3359" s="78"/>
      <c r="R3359" s="78"/>
      <c r="S3359" s="82"/>
      <c r="T3359" s="78"/>
      <c r="U3359" s="83"/>
    </row>
    <row r="3360" spans="1:21" ht="13.9" customHeight="1">
      <c r="A3360" s="76">
        <v>99028608</v>
      </c>
      <c r="B3360" s="77" t="s">
        <v>4290</v>
      </c>
      <c r="C3360" s="78"/>
      <c r="D3360" s="79"/>
      <c r="E3360" s="78"/>
      <c r="F3360" s="78"/>
      <c r="G3360" s="79"/>
      <c r="H3360" s="79"/>
      <c r="I3360" s="80"/>
      <c r="J3360" s="79"/>
      <c r="K3360" s="77"/>
      <c r="L3360" s="81" t="s">
        <v>287</v>
      </c>
      <c r="M3360" s="77"/>
      <c r="N3360" s="77"/>
      <c r="O3360" s="77"/>
      <c r="P3360" s="77"/>
      <c r="Q3360" s="78"/>
      <c r="R3360" s="78"/>
      <c r="S3360" s="82"/>
      <c r="T3360" s="78"/>
      <c r="U3360" s="83"/>
    </row>
    <row r="3361" spans="1:21" ht="13.9" customHeight="1">
      <c r="A3361" s="76">
        <v>99029160</v>
      </c>
      <c r="B3361" s="77" t="s">
        <v>4291</v>
      </c>
      <c r="C3361" s="78"/>
      <c r="D3361" s="79"/>
      <c r="E3361" s="78"/>
      <c r="F3361" s="78"/>
      <c r="G3361" s="79"/>
      <c r="H3361" s="79"/>
      <c r="I3361" s="80"/>
      <c r="J3361" s="79"/>
      <c r="K3361" s="77"/>
      <c r="L3361" s="81" t="s">
        <v>287</v>
      </c>
      <c r="M3361" s="77"/>
      <c r="N3361" s="77"/>
      <c r="O3361" s="77"/>
      <c r="P3361" s="77"/>
      <c r="Q3361" s="78"/>
      <c r="R3361" s="78"/>
      <c r="S3361" s="82"/>
      <c r="T3361" s="78"/>
      <c r="U3361" s="83"/>
    </row>
    <row r="3362" spans="1:21" ht="13.9" customHeight="1">
      <c r="A3362" s="76">
        <v>99029599</v>
      </c>
      <c r="B3362" s="77" t="s">
        <v>4292</v>
      </c>
      <c r="C3362" s="78"/>
      <c r="D3362" s="79"/>
      <c r="E3362" s="78"/>
      <c r="F3362" s="78"/>
      <c r="G3362" s="79"/>
      <c r="H3362" s="79"/>
      <c r="I3362" s="80"/>
      <c r="J3362" s="79"/>
      <c r="K3362" s="77"/>
      <c r="L3362" s="81" t="s">
        <v>270</v>
      </c>
      <c r="M3362" s="77"/>
      <c r="N3362" s="77"/>
      <c r="O3362" s="77"/>
      <c r="P3362" s="77"/>
      <c r="Q3362" s="78"/>
      <c r="R3362" s="78"/>
      <c r="S3362" s="82"/>
      <c r="T3362" s="78"/>
      <c r="U3362" s="83"/>
    </row>
    <row r="3363" spans="1:21" ht="13.9" customHeight="1">
      <c r="A3363" s="76">
        <v>99029659</v>
      </c>
      <c r="B3363" s="77" t="s">
        <v>4293</v>
      </c>
      <c r="C3363" s="78"/>
      <c r="D3363" s="79"/>
      <c r="E3363" s="78"/>
      <c r="F3363" s="78"/>
      <c r="G3363" s="79"/>
      <c r="H3363" s="79"/>
      <c r="I3363" s="80"/>
      <c r="J3363" s="79"/>
      <c r="K3363" s="77"/>
      <c r="L3363" s="81" t="s">
        <v>9430</v>
      </c>
      <c r="M3363" s="77"/>
      <c r="N3363" s="77"/>
      <c r="O3363" s="77"/>
      <c r="P3363" s="77"/>
      <c r="Q3363" s="78"/>
      <c r="R3363" s="78"/>
      <c r="S3363" s="82"/>
      <c r="T3363" s="78"/>
      <c r="U3363" s="83"/>
    </row>
    <row r="3364" spans="1:21" ht="13.9" customHeight="1">
      <c r="A3364" s="76">
        <v>99030007</v>
      </c>
      <c r="B3364" s="77" t="s">
        <v>4294</v>
      </c>
      <c r="C3364" s="78"/>
      <c r="D3364" s="79"/>
      <c r="E3364" s="78"/>
      <c r="F3364" s="78"/>
      <c r="G3364" s="79"/>
      <c r="H3364" s="79"/>
      <c r="I3364" s="80"/>
      <c r="J3364" s="79"/>
      <c r="K3364" s="77"/>
      <c r="L3364" s="84" t="s">
        <v>285</v>
      </c>
      <c r="M3364" s="77"/>
      <c r="N3364" s="77"/>
      <c r="O3364" s="77"/>
      <c r="P3364" s="77"/>
      <c r="Q3364" s="78"/>
      <c r="R3364" s="78"/>
      <c r="S3364" s="82"/>
      <c r="T3364" s="78"/>
      <c r="U3364" s="83"/>
    </row>
    <row r="3365" spans="1:21" ht="13.9" customHeight="1">
      <c r="A3365" s="76">
        <v>99030008</v>
      </c>
      <c r="B3365" s="77" t="s">
        <v>4295</v>
      </c>
      <c r="C3365" s="78"/>
      <c r="D3365" s="79"/>
      <c r="E3365" s="78"/>
      <c r="F3365" s="78"/>
      <c r="G3365" s="79"/>
      <c r="H3365" s="79"/>
      <c r="I3365" s="80"/>
      <c r="J3365" s="79"/>
      <c r="K3365" s="77"/>
      <c r="L3365" s="84" t="s">
        <v>309</v>
      </c>
      <c r="M3365" s="77"/>
      <c r="N3365" s="77"/>
      <c r="O3365" s="77"/>
      <c r="P3365" s="77"/>
      <c r="Q3365" s="78"/>
      <c r="R3365" s="78"/>
      <c r="S3365" s="82"/>
      <c r="T3365" s="78"/>
      <c r="U3365" s="83"/>
    </row>
    <row r="3366" spans="1:21" ht="13.9" customHeight="1">
      <c r="A3366" s="76">
        <v>99030009</v>
      </c>
      <c r="B3366" s="77" t="s">
        <v>4296</v>
      </c>
      <c r="C3366" s="78"/>
      <c r="D3366" s="79"/>
      <c r="E3366" s="78"/>
      <c r="F3366" s="78"/>
      <c r="G3366" s="79"/>
      <c r="H3366" s="79"/>
      <c r="I3366" s="80"/>
      <c r="J3366" s="79"/>
      <c r="K3366" s="77"/>
      <c r="L3366" s="84" t="s">
        <v>332</v>
      </c>
      <c r="M3366" s="77"/>
      <c r="N3366" s="77"/>
      <c r="O3366" s="77"/>
      <c r="P3366" s="77"/>
      <c r="Q3366" s="78"/>
      <c r="R3366" s="78"/>
      <c r="S3366" s="82"/>
      <c r="T3366" s="78"/>
      <c r="U3366" s="83"/>
    </row>
    <row r="3367" spans="1:21" ht="13.9" customHeight="1">
      <c r="A3367" s="76">
        <v>99030010</v>
      </c>
      <c r="B3367" s="77" t="s">
        <v>4297</v>
      </c>
      <c r="C3367" s="78"/>
      <c r="D3367" s="79"/>
      <c r="E3367" s="78"/>
      <c r="F3367" s="78"/>
      <c r="G3367" s="79"/>
      <c r="H3367" s="79"/>
      <c r="I3367" s="80"/>
      <c r="J3367" s="79"/>
      <c r="K3367" s="77"/>
      <c r="L3367" s="84" t="s">
        <v>296</v>
      </c>
      <c r="M3367" s="77"/>
      <c r="N3367" s="77"/>
      <c r="O3367" s="77"/>
      <c r="P3367" s="77"/>
      <c r="Q3367" s="78"/>
      <c r="R3367" s="78"/>
      <c r="S3367" s="82"/>
      <c r="T3367" s="78"/>
      <c r="U3367" s="83"/>
    </row>
    <row r="3368" spans="1:21" ht="13.9" customHeight="1">
      <c r="A3368" s="76">
        <v>99030012</v>
      </c>
      <c r="B3368" s="77" t="s">
        <v>4298</v>
      </c>
      <c r="C3368" s="78"/>
      <c r="D3368" s="79"/>
      <c r="E3368" s="78"/>
      <c r="F3368" s="78"/>
      <c r="G3368" s="79"/>
      <c r="H3368" s="79"/>
      <c r="I3368" s="80"/>
      <c r="J3368" s="79"/>
      <c r="K3368" s="77"/>
      <c r="L3368" s="81" t="s">
        <v>285</v>
      </c>
      <c r="M3368" s="77"/>
      <c r="N3368" s="77"/>
      <c r="O3368" s="77"/>
      <c r="P3368" s="77"/>
      <c r="Q3368" s="78"/>
      <c r="R3368" s="78"/>
      <c r="S3368" s="82"/>
      <c r="T3368" s="78"/>
      <c r="U3368" s="83"/>
    </row>
    <row r="3369" spans="1:21" ht="13.9" customHeight="1">
      <c r="A3369" s="76">
        <v>99030017</v>
      </c>
      <c r="B3369" s="77" t="s">
        <v>4299</v>
      </c>
      <c r="C3369" s="78"/>
      <c r="D3369" s="79"/>
      <c r="E3369" s="78"/>
      <c r="F3369" s="78"/>
      <c r="G3369" s="79"/>
      <c r="H3369" s="79"/>
      <c r="I3369" s="80"/>
      <c r="J3369" s="79"/>
      <c r="K3369" s="77"/>
      <c r="L3369" s="84" t="s">
        <v>9284</v>
      </c>
      <c r="M3369" s="77"/>
      <c r="N3369" s="77"/>
      <c r="O3369" s="77"/>
      <c r="P3369" s="77"/>
      <c r="Q3369" s="78"/>
      <c r="R3369" s="78"/>
      <c r="S3369" s="82"/>
      <c r="T3369" s="78"/>
      <c r="U3369" s="83"/>
    </row>
    <row r="3370" spans="1:21" ht="13.9" customHeight="1">
      <c r="A3370" s="76">
        <v>99030018</v>
      </c>
      <c r="B3370" s="77" t="s">
        <v>4300</v>
      </c>
      <c r="C3370" s="78"/>
      <c r="D3370" s="79"/>
      <c r="E3370" s="78"/>
      <c r="F3370" s="78"/>
      <c r="G3370" s="79"/>
      <c r="H3370" s="79"/>
      <c r="I3370" s="80"/>
      <c r="J3370" s="79"/>
      <c r="K3370" s="77"/>
      <c r="L3370" s="81" t="s">
        <v>100</v>
      </c>
      <c r="M3370" s="77"/>
      <c r="N3370" s="77"/>
      <c r="O3370" s="77"/>
      <c r="P3370" s="77"/>
      <c r="Q3370" s="78"/>
      <c r="R3370" s="78"/>
      <c r="S3370" s="82"/>
      <c r="T3370" s="78"/>
      <c r="U3370" s="83"/>
    </row>
    <row r="3371" spans="1:21" ht="13.9" customHeight="1">
      <c r="A3371" s="76">
        <v>99030020</v>
      </c>
      <c r="B3371" s="77" t="s">
        <v>4301</v>
      </c>
      <c r="C3371" s="78"/>
      <c r="D3371" s="79"/>
      <c r="E3371" s="78"/>
      <c r="F3371" s="78"/>
      <c r="G3371" s="79"/>
      <c r="H3371" s="79"/>
      <c r="I3371" s="80"/>
      <c r="J3371" s="79"/>
      <c r="K3371" s="77"/>
      <c r="L3371" s="81" t="s">
        <v>339</v>
      </c>
      <c r="M3371" s="77"/>
      <c r="N3371" s="77"/>
      <c r="O3371" s="77"/>
      <c r="P3371" s="77"/>
      <c r="Q3371" s="78"/>
      <c r="R3371" s="78"/>
      <c r="S3371" s="82"/>
      <c r="T3371" s="78"/>
      <c r="U3371" s="83"/>
    </row>
    <row r="3372" spans="1:21">
      <c r="A3372" s="76">
        <v>99030021</v>
      </c>
      <c r="B3372" s="77" t="s">
        <v>4302</v>
      </c>
      <c r="C3372" s="78"/>
      <c r="D3372" s="79"/>
      <c r="E3372" s="78"/>
      <c r="F3372" s="78"/>
      <c r="G3372" s="79"/>
      <c r="H3372" s="79"/>
      <c r="I3372" s="80"/>
      <c r="J3372" s="79"/>
      <c r="K3372" s="77"/>
      <c r="L3372" s="81" t="s">
        <v>9343</v>
      </c>
      <c r="M3372" s="77"/>
      <c r="N3372" s="77"/>
      <c r="O3372" s="77"/>
      <c r="P3372" s="77"/>
      <c r="Q3372" s="78"/>
      <c r="R3372" s="78"/>
      <c r="S3372" s="82"/>
      <c r="T3372" s="78"/>
      <c r="U3372" s="83"/>
    </row>
    <row r="3373" spans="1:21" ht="13.9" customHeight="1">
      <c r="A3373" s="76">
        <v>99030023</v>
      </c>
      <c r="B3373" s="77" t="s">
        <v>4303</v>
      </c>
      <c r="C3373" s="78"/>
      <c r="D3373" s="79"/>
      <c r="E3373" s="78"/>
      <c r="F3373" s="78"/>
      <c r="G3373" s="79"/>
      <c r="H3373" s="79"/>
      <c r="I3373" s="80"/>
      <c r="J3373" s="79"/>
      <c r="K3373" s="77"/>
      <c r="L3373" s="81" t="s">
        <v>358</v>
      </c>
      <c r="M3373" s="77"/>
      <c r="N3373" s="77"/>
      <c r="O3373" s="77"/>
      <c r="P3373" s="77"/>
      <c r="Q3373" s="78"/>
      <c r="R3373" s="78"/>
      <c r="S3373" s="82"/>
      <c r="T3373" s="78"/>
      <c r="U3373" s="83"/>
    </row>
    <row r="3374" spans="1:21" ht="13.9" customHeight="1">
      <c r="A3374" s="76">
        <v>99030024</v>
      </c>
      <c r="B3374" s="77" t="s">
        <v>4304</v>
      </c>
      <c r="C3374" s="78"/>
      <c r="D3374" s="79"/>
      <c r="E3374" s="78"/>
      <c r="F3374" s="78"/>
      <c r="G3374" s="79"/>
      <c r="H3374" s="79"/>
      <c r="I3374" s="80"/>
      <c r="J3374" s="79"/>
      <c r="K3374" s="77"/>
      <c r="L3374" s="81" t="s">
        <v>315</v>
      </c>
      <c r="M3374" s="77"/>
      <c r="N3374" s="77"/>
      <c r="O3374" s="77"/>
      <c r="P3374" s="77"/>
      <c r="Q3374" s="78"/>
      <c r="R3374" s="78"/>
      <c r="S3374" s="82"/>
      <c r="T3374" s="78"/>
      <c r="U3374" s="83"/>
    </row>
    <row r="3375" spans="1:21" ht="13.9" customHeight="1">
      <c r="A3375" s="76">
        <v>99030025</v>
      </c>
      <c r="B3375" s="77" t="s">
        <v>4305</v>
      </c>
      <c r="C3375" s="78"/>
      <c r="D3375" s="79"/>
      <c r="E3375" s="78"/>
      <c r="F3375" s="78"/>
      <c r="G3375" s="79"/>
      <c r="H3375" s="79"/>
      <c r="I3375" s="80"/>
      <c r="J3375" s="79"/>
      <c r="K3375" s="77"/>
      <c r="L3375" s="81" t="s">
        <v>309</v>
      </c>
      <c r="M3375" s="77"/>
      <c r="N3375" s="77"/>
      <c r="O3375" s="77"/>
      <c r="P3375" s="77"/>
      <c r="Q3375" s="78"/>
      <c r="R3375" s="78"/>
      <c r="S3375" s="82"/>
      <c r="T3375" s="78"/>
      <c r="U3375" s="83"/>
    </row>
    <row r="3376" spans="1:21" ht="13.9" customHeight="1">
      <c r="A3376" s="76">
        <v>99030026</v>
      </c>
      <c r="B3376" s="77" t="s">
        <v>4306</v>
      </c>
      <c r="C3376" s="78"/>
      <c r="D3376" s="79"/>
      <c r="E3376" s="78"/>
      <c r="F3376" s="78"/>
      <c r="G3376" s="79"/>
      <c r="H3376" s="79"/>
      <c r="I3376" s="80"/>
      <c r="J3376" s="79"/>
      <c r="K3376" s="77"/>
      <c r="L3376" s="81" t="s">
        <v>362</v>
      </c>
      <c r="M3376" s="77"/>
      <c r="N3376" s="77"/>
      <c r="O3376" s="77"/>
      <c r="P3376" s="77"/>
      <c r="Q3376" s="78"/>
      <c r="R3376" s="78"/>
      <c r="S3376" s="82"/>
      <c r="T3376" s="78"/>
      <c r="U3376" s="83"/>
    </row>
    <row r="3377" spans="1:21" ht="13.9" customHeight="1">
      <c r="A3377" s="76">
        <v>99030027</v>
      </c>
      <c r="B3377" s="77" t="s">
        <v>4307</v>
      </c>
      <c r="C3377" s="78"/>
      <c r="D3377" s="79"/>
      <c r="E3377" s="78"/>
      <c r="F3377" s="78"/>
      <c r="G3377" s="79"/>
      <c r="H3377" s="79"/>
      <c r="I3377" s="80"/>
      <c r="J3377" s="79"/>
      <c r="K3377" s="77"/>
      <c r="L3377" s="81" t="s">
        <v>315</v>
      </c>
      <c r="M3377" s="77"/>
      <c r="N3377" s="77"/>
      <c r="O3377" s="77"/>
      <c r="P3377" s="77"/>
      <c r="Q3377" s="78"/>
      <c r="R3377" s="78"/>
      <c r="S3377" s="82"/>
      <c r="T3377" s="78"/>
      <c r="U3377" s="83"/>
    </row>
    <row r="3378" spans="1:21" ht="13.9" customHeight="1">
      <c r="A3378" s="76">
        <v>99030028</v>
      </c>
      <c r="B3378" s="77" t="s">
        <v>4308</v>
      </c>
      <c r="C3378" s="78"/>
      <c r="D3378" s="79"/>
      <c r="E3378" s="78"/>
      <c r="F3378" s="78"/>
      <c r="G3378" s="79"/>
      <c r="H3378" s="79"/>
      <c r="I3378" s="80"/>
      <c r="J3378" s="79"/>
      <c r="K3378" s="77"/>
      <c r="L3378" s="81" t="s">
        <v>339</v>
      </c>
      <c r="M3378" s="77"/>
      <c r="N3378" s="77"/>
      <c r="O3378" s="77"/>
      <c r="P3378" s="77"/>
      <c r="Q3378" s="78"/>
      <c r="R3378" s="78"/>
      <c r="S3378" s="82"/>
      <c r="T3378" s="78"/>
      <c r="U3378" s="83"/>
    </row>
    <row r="3379" spans="1:21" ht="13.9" customHeight="1">
      <c r="A3379" s="76">
        <v>99030031</v>
      </c>
      <c r="B3379" s="77" t="s">
        <v>4309</v>
      </c>
      <c r="C3379" s="78"/>
      <c r="D3379" s="79"/>
      <c r="E3379" s="78"/>
      <c r="F3379" s="78"/>
      <c r="G3379" s="79"/>
      <c r="H3379" s="79"/>
      <c r="I3379" s="80"/>
      <c r="J3379" s="79"/>
      <c r="K3379" s="77"/>
      <c r="L3379" s="81" t="s">
        <v>309</v>
      </c>
      <c r="M3379" s="77"/>
      <c r="N3379" s="77"/>
      <c r="O3379" s="77"/>
      <c r="P3379" s="77"/>
      <c r="Q3379" s="78"/>
      <c r="R3379" s="78"/>
      <c r="S3379" s="82"/>
      <c r="T3379" s="78"/>
      <c r="U3379" s="83"/>
    </row>
    <row r="3380" spans="1:21" ht="13.9" customHeight="1">
      <c r="A3380" s="76">
        <v>99030032</v>
      </c>
      <c r="B3380" s="77" t="s">
        <v>4310</v>
      </c>
      <c r="C3380" s="78"/>
      <c r="D3380" s="79"/>
      <c r="E3380" s="78"/>
      <c r="F3380" s="78"/>
      <c r="G3380" s="79"/>
      <c r="H3380" s="79"/>
      <c r="I3380" s="80"/>
      <c r="J3380" s="79"/>
      <c r="K3380" s="77"/>
      <c r="L3380" s="81" t="s">
        <v>332</v>
      </c>
      <c r="M3380" s="77"/>
      <c r="N3380" s="77"/>
      <c r="O3380" s="77"/>
      <c r="P3380" s="77"/>
      <c r="Q3380" s="78"/>
      <c r="R3380" s="78"/>
      <c r="S3380" s="82"/>
      <c r="T3380" s="78"/>
      <c r="U3380" s="83"/>
    </row>
    <row r="3381" spans="1:21" ht="13.9" customHeight="1">
      <c r="A3381" s="76">
        <v>99030033</v>
      </c>
      <c r="B3381" s="77" t="s">
        <v>4311</v>
      </c>
      <c r="C3381" s="78"/>
      <c r="D3381" s="79"/>
      <c r="E3381" s="78"/>
      <c r="F3381" s="78"/>
      <c r="G3381" s="79"/>
      <c r="H3381" s="79"/>
      <c r="I3381" s="80"/>
      <c r="J3381" s="79"/>
      <c r="K3381" s="77"/>
      <c r="L3381" s="81" t="s">
        <v>348</v>
      </c>
      <c r="M3381" s="77"/>
      <c r="N3381" s="77"/>
      <c r="O3381" s="77"/>
      <c r="P3381" s="77"/>
      <c r="Q3381" s="78"/>
      <c r="R3381" s="78"/>
      <c r="S3381" s="82"/>
      <c r="T3381" s="78"/>
      <c r="U3381" s="83"/>
    </row>
    <row r="3382" spans="1:21" ht="13.9" customHeight="1">
      <c r="A3382" s="76">
        <v>99030034</v>
      </c>
      <c r="B3382" s="77" t="s">
        <v>4312</v>
      </c>
      <c r="C3382" s="78"/>
      <c r="D3382" s="79"/>
      <c r="E3382" s="78"/>
      <c r="F3382" s="78"/>
      <c r="G3382" s="79"/>
      <c r="H3382" s="79"/>
      <c r="I3382" s="80"/>
      <c r="J3382" s="79"/>
      <c r="K3382" s="77"/>
      <c r="L3382" s="81" t="s">
        <v>348</v>
      </c>
      <c r="M3382" s="77"/>
      <c r="N3382" s="77"/>
      <c r="O3382" s="77"/>
      <c r="P3382" s="77"/>
      <c r="Q3382" s="78"/>
      <c r="R3382" s="78"/>
      <c r="S3382" s="82"/>
      <c r="T3382" s="78"/>
      <c r="U3382" s="83"/>
    </row>
    <row r="3383" spans="1:21" ht="13.9" customHeight="1">
      <c r="A3383" s="76">
        <v>99030035</v>
      </c>
      <c r="B3383" s="77" t="s">
        <v>4313</v>
      </c>
      <c r="C3383" s="78"/>
      <c r="D3383" s="79"/>
      <c r="E3383" s="78"/>
      <c r="F3383" s="78"/>
      <c r="G3383" s="79"/>
      <c r="H3383" s="79"/>
      <c r="I3383" s="80"/>
      <c r="J3383" s="79"/>
      <c r="K3383" s="77"/>
      <c r="L3383" s="81" t="s">
        <v>9274</v>
      </c>
      <c r="M3383" s="77"/>
      <c r="N3383" s="77"/>
      <c r="O3383" s="77"/>
      <c r="P3383" s="77"/>
      <c r="Q3383" s="78"/>
      <c r="R3383" s="78"/>
      <c r="S3383" s="82"/>
      <c r="T3383" s="78"/>
      <c r="U3383" s="83"/>
    </row>
    <row r="3384" spans="1:21" ht="13.9" customHeight="1">
      <c r="A3384" s="76">
        <v>99030036</v>
      </c>
      <c r="B3384" s="77" t="s">
        <v>4314</v>
      </c>
      <c r="C3384" s="78"/>
      <c r="D3384" s="79"/>
      <c r="E3384" s="78"/>
      <c r="F3384" s="78"/>
      <c r="G3384" s="79"/>
      <c r="H3384" s="79"/>
      <c r="I3384" s="80"/>
      <c r="J3384" s="79"/>
      <c r="K3384" s="77"/>
      <c r="L3384" s="84" t="s">
        <v>348</v>
      </c>
      <c r="M3384" s="77"/>
      <c r="N3384" s="77"/>
      <c r="O3384" s="77"/>
      <c r="P3384" s="77"/>
      <c r="Q3384" s="78"/>
      <c r="R3384" s="78"/>
      <c r="S3384" s="82"/>
      <c r="T3384" s="78"/>
      <c r="U3384" s="83"/>
    </row>
    <row r="3385" spans="1:21" ht="13.9" customHeight="1">
      <c r="A3385" s="76">
        <v>99030040</v>
      </c>
      <c r="B3385" s="77" t="s">
        <v>4315</v>
      </c>
      <c r="C3385" s="78"/>
      <c r="D3385" s="79"/>
      <c r="E3385" s="78"/>
      <c r="F3385" s="78"/>
      <c r="G3385" s="79"/>
      <c r="H3385" s="79"/>
      <c r="I3385" s="80"/>
      <c r="J3385" s="79"/>
      <c r="K3385" s="77"/>
      <c r="L3385" s="84" t="s">
        <v>270</v>
      </c>
      <c r="M3385" s="77"/>
      <c r="N3385" s="77"/>
      <c r="O3385" s="77"/>
      <c r="P3385" s="77"/>
      <c r="Q3385" s="78"/>
      <c r="R3385" s="78"/>
      <c r="S3385" s="82"/>
      <c r="T3385" s="78"/>
      <c r="U3385" s="83"/>
    </row>
    <row r="3386" spans="1:21" ht="13.9" customHeight="1">
      <c r="A3386" s="76">
        <v>99030042</v>
      </c>
      <c r="B3386" s="77" t="s">
        <v>4316</v>
      </c>
      <c r="C3386" s="78"/>
      <c r="D3386" s="79"/>
      <c r="E3386" s="78"/>
      <c r="F3386" s="78"/>
      <c r="G3386" s="79"/>
      <c r="H3386" s="79"/>
      <c r="I3386" s="80"/>
      <c r="J3386" s="79"/>
      <c r="K3386" s="77"/>
      <c r="L3386" s="84" t="s">
        <v>311</v>
      </c>
      <c r="M3386" s="77"/>
      <c r="N3386" s="77"/>
      <c r="O3386" s="77"/>
      <c r="P3386" s="77"/>
      <c r="Q3386" s="78"/>
      <c r="R3386" s="78"/>
      <c r="S3386" s="82"/>
      <c r="T3386" s="78"/>
      <c r="U3386" s="83"/>
    </row>
    <row r="3387" spans="1:21" ht="13.9" customHeight="1">
      <c r="A3387" s="76">
        <v>99030043</v>
      </c>
      <c r="B3387" s="77" t="s">
        <v>4317</v>
      </c>
      <c r="C3387" s="78"/>
      <c r="D3387" s="79"/>
      <c r="E3387" s="78"/>
      <c r="F3387" s="78"/>
      <c r="G3387" s="79"/>
      <c r="H3387" s="79"/>
      <c r="I3387" s="80"/>
      <c r="J3387" s="79"/>
      <c r="K3387" s="77"/>
      <c r="L3387" s="84" t="s">
        <v>101</v>
      </c>
      <c r="M3387" s="77"/>
      <c r="N3387" s="77"/>
      <c r="O3387" s="77"/>
      <c r="P3387" s="77"/>
      <c r="Q3387" s="78"/>
      <c r="R3387" s="78"/>
      <c r="S3387" s="82"/>
      <c r="T3387" s="78"/>
      <c r="U3387" s="83"/>
    </row>
    <row r="3388" spans="1:21" ht="13.9" customHeight="1">
      <c r="A3388" s="76">
        <v>99030045</v>
      </c>
      <c r="B3388" s="77" t="s">
        <v>4318</v>
      </c>
      <c r="C3388" s="78"/>
      <c r="D3388" s="79"/>
      <c r="E3388" s="78"/>
      <c r="F3388" s="78"/>
      <c r="G3388" s="79"/>
      <c r="H3388" s="79"/>
      <c r="I3388" s="80"/>
      <c r="J3388" s="79"/>
      <c r="K3388" s="77"/>
      <c r="L3388" s="84" t="s">
        <v>207</v>
      </c>
      <c r="M3388" s="77"/>
      <c r="N3388" s="77"/>
      <c r="O3388" s="77"/>
      <c r="P3388" s="77"/>
      <c r="Q3388" s="78"/>
      <c r="R3388" s="78"/>
      <c r="S3388" s="82"/>
      <c r="T3388" s="78"/>
      <c r="U3388" s="83"/>
    </row>
    <row r="3389" spans="1:21" ht="13.9" customHeight="1">
      <c r="A3389" s="76">
        <v>99030046</v>
      </c>
      <c r="B3389" s="77" t="s">
        <v>4319</v>
      </c>
      <c r="C3389" s="78"/>
      <c r="D3389" s="79"/>
      <c r="E3389" s="78"/>
      <c r="F3389" s="78"/>
      <c r="G3389" s="79"/>
      <c r="H3389" s="79"/>
      <c r="I3389" s="80"/>
      <c r="J3389" s="79"/>
      <c r="K3389" s="77"/>
      <c r="L3389" s="84" t="s">
        <v>285</v>
      </c>
      <c r="M3389" s="77"/>
      <c r="N3389" s="77"/>
      <c r="O3389" s="77"/>
      <c r="P3389" s="77"/>
      <c r="Q3389" s="78"/>
      <c r="R3389" s="78"/>
      <c r="S3389" s="82"/>
      <c r="T3389" s="78"/>
      <c r="U3389" s="83"/>
    </row>
    <row r="3390" spans="1:21" ht="13.9" customHeight="1">
      <c r="A3390" s="76">
        <v>99030048</v>
      </c>
      <c r="B3390" s="77" t="s">
        <v>4320</v>
      </c>
      <c r="C3390" s="78"/>
      <c r="D3390" s="79"/>
      <c r="E3390" s="78"/>
      <c r="F3390" s="78"/>
      <c r="G3390" s="79"/>
      <c r="H3390" s="79"/>
      <c r="I3390" s="80"/>
      <c r="J3390" s="79"/>
      <c r="K3390" s="77"/>
      <c r="L3390" s="84" t="s">
        <v>9347</v>
      </c>
      <c r="M3390" s="77"/>
      <c r="N3390" s="77"/>
      <c r="O3390" s="77"/>
      <c r="P3390" s="77"/>
      <c r="Q3390" s="78"/>
      <c r="R3390" s="78"/>
      <c r="S3390" s="82"/>
      <c r="T3390" s="78"/>
      <c r="U3390" s="83"/>
    </row>
    <row r="3391" spans="1:21" ht="13.9" customHeight="1">
      <c r="A3391" s="76">
        <v>99030049</v>
      </c>
      <c r="B3391" s="77" t="s">
        <v>4321</v>
      </c>
      <c r="C3391" s="78"/>
      <c r="D3391" s="79"/>
      <c r="E3391" s="78"/>
      <c r="F3391" s="78"/>
      <c r="G3391" s="79"/>
      <c r="H3391" s="79"/>
      <c r="I3391" s="80"/>
      <c r="J3391" s="79"/>
      <c r="K3391" s="77"/>
      <c r="L3391" s="84" t="s">
        <v>9347</v>
      </c>
      <c r="M3391" s="77"/>
      <c r="N3391" s="77"/>
      <c r="O3391" s="77"/>
      <c r="P3391" s="77"/>
      <c r="Q3391" s="78"/>
      <c r="R3391" s="78"/>
      <c r="S3391" s="82"/>
      <c r="T3391" s="78"/>
      <c r="U3391" s="83"/>
    </row>
    <row r="3392" spans="1:21" ht="13.9" customHeight="1">
      <c r="A3392" s="76">
        <v>99030050</v>
      </c>
      <c r="B3392" s="77" t="s">
        <v>4322</v>
      </c>
      <c r="C3392" s="78"/>
      <c r="D3392" s="79"/>
      <c r="E3392" s="78"/>
      <c r="F3392" s="78"/>
      <c r="G3392" s="79"/>
      <c r="H3392" s="79"/>
      <c r="I3392" s="80"/>
      <c r="J3392" s="79"/>
      <c r="K3392" s="77"/>
      <c r="L3392" s="84" t="s">
        <v>9347</v>
      </c>
      <c r="M3392" s="77"/>
      <c r="N3392" s="77"/>
      <c r="O3392" s="77"/>
      <c r="P3392" s="77"/>
      <c r="Q3392" s="78"/>
      <c r="R3392" s="78"/>
      <c r="S3392" s="82"/>
      <c r="T3392" s="78"/>
      <c r="U3392" s="83"/>
    </row>
    <row r="3393" spans="1:21" ht="13.9" customHeight="1">
      <c r="A3393" s="76">
        <v>99030070</v>
      </c>
      <c r="B3393" s="77" t="s">
        <v>4323</v>
      </c>
      <c r="C3393" s="78"/>
      <c r="D3393" s="79"/>
      <c r="E3393" s="78"/>
      <c r="F3393" s="78"/>
      <c r="G3393" s="79"/>
      <c r="H3393" s="79"/>
      <c r="I3393" s="80"/>
      <c r="J3393" s="79"/>
      <c r="K3393" s="77"/>
      <c r="L3393" s="84" t="s">
        <v>9312</v>
      </c>
      <c r="M3393" s="77"/>
      <c r="N3393" s="77"/>
      <c r="O3393" s="77"/>
      <c r="P3393" s="77"/>
      <c r="Q3393" s="78"/>
      <c r="R3393" s="78"/>
      <c r="S3393" s="82"/>
      <c r="T3393" s="78"/>
      <c r="U3393" s="83"/>
    </row>
    <row r="3394" spans="1:21" ht="13.9" customHeight="1">
      <c r="A3394" s="76">
        <v>99030072</v>
      </c>
      <c r="B3394" s="77" t="s">
        <v>1429</v>
      </c>
      <c r="C3394" s="78"/>
      <c r="D3394" s="79"/>
      <c r="E3394" s="78"/>
      <c r="F3394" s="78"/>
      <c r="G3394" s="79"/>
      <c r="H3394" s="79"/>
      <c r="I3394" s="80"/>
      <c r="J3394" s="79"/>
      <c r="K3394" s="77"/>
      <c r="L3394" s="84" t="s">
        <v>9258</v>
      </c>
      <c r="M3394" s="77"/>
      <c r="N3394" s="77"/>
      <c r="O3394" s="77"/>
      <c r="P3394" s="77"/>
      <c r="Q3394" s="78"/>
      <c r="R3394" s="78"/>
      <c r="S3394" s="82"/>
      <c r="T3394" s="78"/>
      <c r="U3394" s="83"/>
    </row>
    <row r="3395" spans="1:21" ht="13.9" customHeight="1">
      <c r="A3395" s="76">
        <v>99030074</v>
      </c>
      <c r="B3395" s="77" t="s">
        <v>2571</v>
      </c>
      <c r="C3395" s="78"/>
      <c r="D3395" s="79"/>
      <c r="E3395" s="78"/>
      <c r="F3395" s="78"/>
      <c r="G3395" s="79"/>
      <c r="H3395" s="79"/>
      <c r="I3395" s="80"/>
      <c r="J3395" s="79"/>
      <c r="K3395" s="77"/>
      <c r="L3395" s="84" t="s">
        <v>348</v>
      </c>
      <c r="M3395" s="77"/>
      <c r="N3395" s="77"/>
      <c r="O3395" s="77"/>
      <c r="P3395" s="77"/>
      <c r="Q3395" s="78"/>
      <c r="R3395" s="78"/>
      <c r="S3395" s="82"/>
      <c r="T3395" s="78"/>
      <c r="U3395" s="83"/>
    </row>
    <row r="3396" spans="1:21" ht="13.9" customHeight="1">
      <c r="A3396" s="76">
        <v>99030075</v>
      </c>
      <c r="B3396" s="77" t="s">
        <v>2827</v>
      </c>
      <c r="C3396" s="78"/>
      <c r="D3396" s="79"/>
      <c r="E3396" s="78"/>
      <c r="F3396" s="78"/>
      <c r="G3396" s="79"/>
      <c r="H3396" s="79"/>
      <c r="I3396" s="80"/>
      <c r="J3396" s="79"/>
      <c r="K3396" s="77"/>
      <c r="L3396" s="84" t="s">
        <v>301</v>
      </c>
      <c r="M3396" s="77"/>
      <c r="N3396" s="77"/>
      <c r="O3396" s="77"/>
      <c r="P3396" s="77"/>
      <c r="Q3396" s="78"/>
      <c r="R3396" s="78"/>
      <c r="S3396" s="82"/>
      <c r="T3396" s="78"/>
      <c r="U3396" s="83"/>
    </row>
    <row r="3397" spans="1:21" ht="13.9" customHeight="1">
      <c r="A3397" s="76">
        <v>99030076</v>
      </c>
      <c r="B3397" s="77" t="s">
        <v>4324</v>
      </c>
      <c r="C3397" s="78"/>
      <c r="D3397" s="79"/>
      <c r="E3397" s="78"/>
      <c r="F3397" s="78"/>
      <c r="G3397" s="79"/>
      <c r="H3397" s="79"/>
      <c r="I3397" s="80"/>
      <c r="J3397" s="79"/>
      <c r="K3397" s="77"/>
      <c r="L3397" s="84" t="s">
        <v>9347</v>
      </c>
      <c r="M3397" s="77"/>
      <c r="N3397" s="77"/>
      <c r="O3397" s="77"/>
      <c r="P3397" s="77"/>
      <c r="Q3397" s="78"/>
      <c r="R3397" s="78"/>
      <c r="S3397" s="82"/>
      <c r="T3397" s="78"/>
      <c r="U3397" s="83"/>
    </row>
    <row r="3398" spans="1:21" ht="13.9" customHeight="1">
      <c r="A3398" s="76">
        <v>99030077</v>
      </c>
      <c r="B3398" s="77" t="s">
        <v>4325</v>
      </c>
      <c r="C3398" s="78"/>
      <c r="D3398" s="79"/>
      <c r="E3398" s="78"/>
      <c r="F3398" s="78"/>
      <c r="G3398" s="79"/>
      <c r="H3398" s="79"/>
      <c r="I3398" s="80"/>
      <c r="J3398" s="79"/>
      <c r="K3398" s="77"/>
      <c r="L3398" s="84" t="s">
        <v>9347</v>
      </c>
      <c r="M3398" s="77"/>
      <c r="N3398" s="77"/>
      <c r="O3398" s="77"/>
      <c r="P3398" s="77"/>
      <c r="Q3398" s="78"/>
      <c r="R3398" s="78"/>
      <c r="S3398" s="82"/>
      <c r="T3398" s="78"/>
      <c r="U3398" s="83"/>
    </row>
    <row r="3399" spans="1:21" ht="13.9" customHeight="1">
      <c r="A3399" s="76">
        <v>99030078</v>
      </c>
      <c r="B3399" s="77" t="s">
        <v>4326</v>
      </c>
      <c r="C3399" s="78"/>
      <c r="D3399" s="79"/>
      <c r="E3399" s="78"/>
      <c r="F3399" s="78"/>
      <c r="G3399" s="79"/>
      <c r="H3399" s="79"/>
      <c r="I3399" s="80"/>
      <c r="J3399" s="79"/>
      <c r="K3399" s="77"/>
      <c r="L3399" s="81" t="s">
        <v>70</v>
      </c>
      <c r="M3399" s="77"/>
      <c r="N3399" s="77"/>
      <c r="O3399" s="77"/>
      <c r="P3399" s="77"/>
      <c r="Q3399" s="78"/>
      <c r="R3399" s="78"/>
      <c r="S3399" s="82"/>
      <c r="T3399" s="78"/>
      <c r="U3399" s="83"/>
    </row>
    <row r="3400" spans="1:21" ht="13.9" customHeight="1">
      <c r="A3400" s="76">
        <v>99030079</v>
      </c>
      <c r="B3400" s="77" t="s">
        <v>4327</v>
      </c>
      <c r="C3400" s="78"/>
      <c r="D3400" s="79"/>
      <c r="E3400" s="78"/>
      <c r="F3400" s="78"/>
      <c r="G3400" s="79"/>
      <c r="H3400" s="79"/>
      <c r="I3400" s="80"/>
      <c r="J3400" s="79"/>
      <c r="K3400" s="77"/>
      <c r="L3400" s="81" t="s">
        <v>70</v>
      </c>
      <c r="M3400" s="77"/>
      <c r="N3400" s="77"/>
      <c r="O3400" s="77"/>
      <c r="P3400" s="77"/>
      <c r="Q3400" s="78"/>
      <c r="R3400" s="78"/>
      <c r="S3400" s="82"/>
      <c r="T3400" s="78"/>
      <c r="U3400" s="83"/>
    </row>
    <row r="3401" spans="1:21" ht="13.9" customHeight="1">
      <c r="A3401" s="76">
        <v>99030080</v>
      </c>
      <c r="B3401" s="85" t="s">
        <v>4328</v>
      </c>
      <c r="C3401" s="78"/>
      <c r="D3401" s="79"/>
      <c r="E3401" s="78"/>
      <c r="F3401" s="78"/>
      <c r="G3401" s="86"/>
      <c r="H3401" s="79"/>
      <c r="I3401" s="79"/>
      <c r="J3401" s="78"/>
      <c r="K3401" s="77"/>
      <c r="L3401" s="84" t="s">
        <v>9347</v>
      </c>
      <c r="M3401" s="77"/>
      <c r="N3401" s="77"/>
      <c r="O3401" s="87"/>
      <c r="P3401" s="78"/>
      <c r="Q3401" s="78"/>
      <c r="R3401" s="78"/>
      <c r="S3401" s="82"/>
      <c r="T3401" s="78"/>
      <c r="U3401" s="83"/>
    </row>
    <row r="3402" spans="1:21" ht="13.9" customHeight="1">
      <c r="A3402" s="76">
        <v>99030081</v>
      </c>
      <c r="B3402" s="77" t="s">
        <v>4329</v>
      </c>
      <c r="C3402" s="78"/>
      <c r="D3402" s="79"/>
      <c r="E3402" s="78"/>
      <c r="F3402" s="78"/>
      <c r="G3402" s="79"/>
      <c r="H3402" s="79"/>
      <c r="I3402" s="80"/>
      <c r="J3402" s="79"/>
      <c r="K3402" s="77"/>
      <c r="L3402" s="84" t="s">
        <v>9347</v>
      </c>
      <c r="M3402" s="77"/>
      <c r="N3402" s="77"/>
      <c r="O3402" s="77"/>
      <c r="P3402" s="77"/>
      <c r="Q3402" s="78"/>
      <c r="R3402" s="78"/>
      <c r="S3402" s="82"/>
      <c r="T3402" s="78"/>
      <c r="U3402" s="83"/>
    </row>
    <row r="3403" spans="1:21" ht="13.9" customHeight="1">
      <c r="A3403" s="76">
        <v>99030082</v>
      </c>
      <c r="B3403" s="77" t="s">
        <v>4330</v>
      </c>
      <c r="C3403" s="78"/>
      <c r="D3403" s="79"/>
      <c r="E3403" s="78"/>
      <c r="F3403" s="78"/>
      <c r="G3403" s="79"/>
      <c r="H3403" s="79"/>
      <c r="I3403" s="80"/>
      <c r="J3403" s="79"/>
      <c r="K3403" s="77"/>
      <c r="L3403" s="84" t="s">
        <v>9347</v>
      </c>
      <c r="M3403" s="77"/>
      <c r="N3403" s="77"/>
      <c r="O3403" s="77"/>
      <c r="P3403" s="77"/>
      <c r="Q3403" s="78"/>
      <c r="R3403" s="78"/>
      <c r="S3403" s="82"/>
      <c r="T3403" s="78"/>
      <c r="U3403" s="83"/>
    </row>
    <row r="3404" spans="1:21" ht="13.9" customHeight="1">
      <c r="A3404" s="76">
        <v>99030084</v>
      </c>
      <c r="B3404" s="77" t="s">
        <v>4331</v>
      </c>
      <c r="C3404" s="78"/>
      <c r="D3404" s="79"/>
      <c r="E3404" s="78"/>
      <c r="F3404" s="78"/>
      <c r="G3404" s="79"/>
      <c r="H3404" s="79"/>
      <c r="I3404" s="80"/>
      <c r="J3404" s="79"/>
      <c r="K3404" s="77"/>
      <c r="L3404" s="84" t="s">
        <v>101</v>
      </c>
      <c r="M3404" s="77"/>
      <c r="N3404" s="77"/>
      <c r="O3404" s="77"/>
      <c r="P3404" s="77"/>
      <c r="Q3404" s="78"/>
      <c r="R3404" s="78"/>
      <c r="S3404" s="82"/>
      <c r="T3404" s="78"/>
      <c r="U3404" s="83"/>
    </row>
    <row r="3405" spans="1:21" ht="13.9" customHeight="1">
      <c r="A3405" s="76">
        <v>99030085</v>
      </c>
      <c r="B3405" s="77" t="s">
        <v>4332</v>
      </c>
      <c r="C3405" s="78"/>
      <c r="D3405" s="79"/>
      <c r="E3405" s="78"/>
      <c r="F3405" s="78"/>
      <c r="G3405" s="79"/>
      <c r="H3405" s="79"/>
      <c r="I3405" s="80"/>
      <c r="J3405" s="79"/>
      <c r="K3405" s="77"/>
      <c r="L3405" s="84" t="s">
        <v>9347</v>
      </c>
      <c r="M3405" s="77"/>
      <c r="N3405" s="77"/>
      <c r="O3405" s="77"/>
      <c r="P3405" s="77"/>
      <c r="Q3405" s="78"/>
      <c r="R3405" s="78"/>
      <c r="S3405" s="82"/>
      <c r="T3405" s="78"/>
      <c r="U3405" s="83"/>
    </row>
    <row r="3406" spans="1:21" ht="13.9" customHeight="1">
      <c r="A3406" s="76">
        <v>99030086</v>
      </c>
      <c r="B3406" s="77" t="s">
        <v>4333</v>
      </c>
      <c r="C3406" s="78"/>
      <c r="D3406" s="79"/>
      <c r="E3406" s="78"/>
      <c r="F3406" s="78"/>
      <c r="G3406" s="79"/>
      <c r="H3406" s="79"/>
      <c r="I3406" s="80"/>
      <c r="J3406" s="79"/>
      <c r="K3406" s="77"/>
      <c r="L3406" s="84" t="s">
        <v>285</v>
      </c>
      <c r="M3406" s="77"/>
      <c r="N3406" s="77"/>
      <c r="O3406" s="77"/>
      <c r="P3406" s="77"/>
      <c r="Q3406" s="78"/>
      <c r="R3406" s="78"/>
      <c r="S3406" s="82"/>
      <c r="T3406" s="78"/>
      <c r="U3406" s="83"/>
    </row>
    <row r="3407" spans="1:21" ht="13.9" customHeight="1">
      <c r="A3407" s="76">
        <v>99030087</v>
      </c>
      <c r="B3407" s="77" t="s">
        <v>4334</v>
      </c>
      <c r="C3407" s="78"/>
      <c r="D3407" s="79"/>
      <c r="E3407" s="78"/>
      <c r="F3407" s="78"/>
      <c r="G3407" s="79"/>
      <c r="H3407" s="79"/>
      <c r="I3407" s="80"/>
      <c r="J3407" s="79"/>
      <c r="K3407" s="77"/>
      <c r="L3407" s="84" t="s">
        <v>270</v>
      </c>
      <c r="M3407" s="77"/>
      <c r="N3407" s="77"/>
      <c r="O3407" s="77"/>
      <c r="P3407" s="77"/>
      <c r="Q3407" s="78"/>
      <c r="R3407" s="78"/>
      <c r="S3407" s="82"/>
      <c r="T3407" s="78"/>
      <c r="U3407" s="83"/>
    </row>
    <row r="3408" spans="1:21" ht="13.9" customHeight="1">
      <c r="A3408" s="76">
        <v>99030088</v>
      </c>
      <c r="B3408" s="77" t="s">
        <v>4335</v>
      </c>
      <c r="C3408" s="78"/>
      <c r="D3408" s="79"/>
      <c r="E3408" s="78"/>
      <c r="F3408" s="78"/>
      <c r="G3408" s="79"/>
      <c r="H3408" s="79"/>
      <c r="I3408" s="80"/>
      <c r="J3408" s="79"/>
      <c r="K3408" s="77"/>
      <c r="L3408" s="84" t="s">
        <v>287</v>
      </c>
      <c r="M3408" s="77"/>
      <c r="N3408" s="77"/>
      <c r="O3408" s="77"/>
      <c r="P3408" s="77"/>
      <c r="Q3408" s="78"/>
      <c r="R3408" s="78"/>
      <c r="S3408" s="82"/>
      <c r="T3408" s="78"/>
      <c r="U3408" s="83"/>
    </row>
    <row r="3409" spans="1:21" ht="13.9" customHeight="1">
      <c r="A3409" s="76">
        <v>99030089</v>
      </c>
      <c r="B3409" s="77" t="s">
        <v>4336</v>
      </c>
      <c r="C3409" s="78"/>
      <c r="D3409" s="79"/>
      <c r="E3409" s="78"/>
      <c r="F3409" s="78"/>
      <c r="G3409" s="79"/>
      <c r="H3409" s="79"/>
      <c r="I3409" s="80"/>
      <c r="J3409" s="79"/>
      <c r="K3409" s="77"/>
      <c r="L3409" s="84" t="s">
        <v>309</v>
      </c>
      <c r="M3409" s="77"/>
      <c r="N3409" s="77"/>
      <c r="O3409" s="77"/>
      <c r="P3409" s="77"/>
      <c r="Q3409" s="78"/>
      <c r="R3409" s="78"/>
      <c r="S3409" s="82"/>
      <c r="T3409" s="78"/>
      <c r="U3409" s="83"/>
    </row>
    <row r="3410" spans="1:21" ht="13.9" customHeight="1">
      <c r="A3410" s="76">
        <v>99030090</v>
      </c>
      <c r="B3410" s="88" t="s">
        <v>4337</v>
      </c>
      <c r="C3410" s="78"/>
      <c r="D3410" s="79"/>
      <c r="E3410" s="78"/>
      <c r="F3410" s="78"/>
      <c r="G3410" s="86"/>
      <c r="H3410" s="79"/>
      <c r="I3410" s="79"/>
      <c r="J3410" s="78"/>
      <c r="K3410" s="77"/>
      <c r="L3410" s="84" t="s">
        <v>319</v>
      </c>
      <c r="M3410" s="77"/>
      <c r="N3410" s="77"/>
      <c r="O3410" s="87"/>
      <c r="P3410" s="78"/>
      <c r="Q3410" s="78"/>
      <c r="R3410" s="78"/>
      <c r="S3410" s="82"/>
      <c r="T3410" s="78"/>
      <c r="U3410" s="83"/>
    </row>
    <row r="3411" spans="1:21" ht="13.9" customHeight="1">
      <c r="A3411" s="76">
        <v>99030091</v>
      </c>
      <c r="B3411" s="85" t="s">
        <v>4338</v>
      </c>
      <c r="C3411" s="78"/>
      <c r="D3411" s="79"/>
      <c r="E3411" s="78"/>
      <c r="F3411" s="78"/>
      <c r="G3411" s="86"/>
      <c r="H3411" s="79"/>
      <c r="I3411" s="79"/>
      <c r="J3411" s="78"/>
      <c r="K3411" s="77"/>
      <c r="L3411" s="84" t="s">
        <v>285</v>
      </c>
      <c r="M3411" s="77"/>
      <c r="N3411" s="77"/>
      <c r="O3411" s="87"/>
      <c r="P3411" s="78"/>
      <c r="Q3411" s="78"/>
      <c r="R3411" s="78"/>
      <c r="S3411" s="82"/>
      <c r="T3411" s="78"/>
      <c r="U3411" s="83"/>
    </row>
    <row r="3412" spans="1:21" ht="13.9" customHeight="1">
      <c r="A3412" s="76">
        <v>99030092</v>
      </c>
      <c r="B3412" s="85" t="s">
        <v>4339</v>
      </c>
      <c r="C3412" s="78"/>
      <c r="D3412" s="79"/>
      <c r="E3412" s="78"/>
      <c r="F3412" s="78"/>
      <c r="G3412" s="86"/>
      <c r="H3412" s="79"/>
      <c r="I3412" s="79"/>
      <c r="J3412" s="78"/>
      <c r="K3412" s="77"/>
      <c r="L3412" s="84" t="s">
        <v>296</v>
      </c>
      <c r="M3412" s="77"/>
      <c r="N3412" s="77"/>
      <c r="O3412" s="87"/>
      <c r="P3412" s="78"/>
      <c r="Q3412" s="78"/>
      <c r="R3412" s="78"/>
      <c r="S3412" s="82"/>
      <c r="T3412" s="78"/>
      <c r="U3412" s="83"/>
    </row>
    <row r="3413" spans="1:21" ht="13.9" customHeight="1">
      <c r="A3413" s="76">
        <v>99030094</v>
      </c>
      <c r="B3413" s="77" t="s">
        <v>4340</v>
      </c>
      <c r="C3413" s="78"/>
      <c r="D3413" s="79"/>
      <c r="E3413" s="78"/>
      <c r="F3413" s="78"/>
      <c r="G3413" s="79"/>
      <c r="H3413" s="79"/>
      <c r="I3413" s="80"/>
      <c r="J3413" s="79"/>
      <c r="K3413" s="77"/>
      <c r="L3413" s="81" t="s">
        <v>285</v>
      </c>
      <c r="M3413" s="77"/>
      <c r="N3413" s="77"/>
      <c r="O3413" s="77"/>
      <c r="P3413" s="77"/>
      <c r="Q3413" s="78"/>
      <c r="R3413" s="78"/>
      <c r="S3413" s="82"/>
      <c r="T3413" s="78"/>
      <c r="U3413" s="83"/>
    </row>
    <row r="3414" spans="1:21" ht="13.9" customHeight="1">
      <c r="A3414" s="76">
        <v>99030095</v>
      </c>
      <c r="B3414" s="77" t="s">
        <v>4341</v>
      </c>
      <c r="C3414" s="78"/>
      <c r="D3414" s="79"/>
      <c r="E3414" s="78"/>
      <c r="F3414" s="78"/>
      <c r="G3414" s="79"/>
      <c r="H3414" s="79"/>
      <c r="I3414" s="80"/>
      <c r="J3414" s="79"/>
      <c r="K3414" s="77"/>
      <c r="L3414" s="81" t="s">
        <v>270</v>
      </c>
      <c r="M3414" s="77"/>
      <c r="N3414" s="77"/>
      <c r="O3414" s="77"/>
      <c r="P3414" s="77"/>
      <c r="Q3414" s="78"/>
      <c r="R3414" s="78"/>
      <c r="S3414" s="82"/>
      <c r="T3414" s="78"/>
      <c r="U3414" s="83"/>
    </row>
    <row r="3415" spans="1:21" ht="13.9" customHeight="1">
      <c r="A3415" s="76">
        <v>99030097</v>
      </c>
      <c r="B3415" s="77" t="s">
        <v>4342</v>
      </c>
      <c r="C3415" s="78"/>
      <c r="D3415" s="79"/>
      <c r="E3415" s="78"/>
      <c r="F3415" s="78"/>
      <c r="G3415" s="79"/>
      <c r="H3415" s="79"/>
      <c r="I3415" s="80"/>
      <c r="J3415" s="79"/>
      <c r="K3415" s="77"/>
      <c r="L3415" s="81" t="s">
        <v>9405</v>
      </c>
      <c r="M3415" s="77"/>
      <c r="N3415" s="77"/>
      <c r="O3415" s="77"/>
      <c r="P3415" s="77"/>
      <c r="Q3415" s="78"/>
      <c r="R3415" s="78"/>
      <c r="S3415" s="82"/>
      <c r="T3415" s="78"/>
      <c r="U3415" s="83"/>
    </row>
    <row r="3416" spans="1:21" ht="13.9" customHeight="1">
      <c r="A3416" s="76">
        <v>99030099</v>
      </c>
      <c r="B3416" s="77" t="s">
        <v>4343</v>
      </c>
      <c r="C3416" s="78"/>
      <c r="D3416" s="79"/>
      <c r="E3416" s="78"/>
      <c r="F3416" s="78"/>
      <c r="G3416" s="79"/>
      <c r="H3416" s="79"/>
      <c r="I3416" s="80"/>
      <c r="J3416" s="79"/>
      <c r="K3416" s="77"/>
      <c r="L3416" s="81" t="s">
        <v>315</v>
      </c>
      <c r="M3416" s="77"/>
      <c r="N3416" s="77"/>
      <c r="O3416" s="77"/>
      <c r="P3416" s="77"/>
      <c r="Q3416" s="78"/>
      <c r="R3416" s="78"/>
      <c r="S3416" s="82"/>
      <c r="T3416" s="78"/>
      <c r="U3416" s="83"/>
    </row>
    <row r="3417" spans="1:21" ht="13.9" customHeight="1">
      <c r="A3417" s="76">
        <v>99030103</v>
      </c>
      <c r="B3417" s="77" t="s">
        <v>4344</v>
      </c>
      <c r="C3417" s="78"/>
      <c r="D3417" s="79"/>
      <c r="E3417" s="78"/>
      <c r="F3417" s="78"/>
      <c r="G3417" s="79"/>
      <c r="H3417" s="79"/>
      <c r="I3417" s="80"/>
      <c r="J3417" s="79"/>
      <c r="K3417" s="77"/>
      <c r="L3417" s="81" t="s">
        <v>285</v>
      </c>
      <c r="M3417" s="77"/>
      <c r="N3417" s="77"/>
      <c r="O3417" s="77"/>
      <c r="P3417" s="77"/>
      <c r="Q3417" s="78"/>
      <c r="R3417" s="78"/>
      <c r="S3417" s="82"/>
      <c r="T3417" s="78"/>
      <c r="U3417" s="83"/>
    </row>
    <row r="3418" spans="1:21" ht="13.9" customHeight="1">
      <c r="A3418" s="76">
        <v>99030106</v>
      </c>
      <c r="B3418" s="77" t="s">
        <v>4345</v>
      </c>
      <c r="C3418" s="78"/>
      <c r="D3418" s="79"/>
      <c r="E3418" s="78"/>
      <c r="F3418" s="78"/>
      <c r="G3418" s="79"/>
      <c r="H3418" s="79"/>
      <c r="I3418" s="80"/>
      <c r="J3418" s="79"/>
      <c r="K3418" s="77"/>
      <c r="L3418" s="81" t="s">
        <v>362</v>
      </c>
      <c r="M3418" s="77"/>
      <c r="N3418" s="77"/>
      <c r="O3418" s="77"/>
      <c r="P3418" s="77"/>
      <c r="Q3418" s="78"/>
      <c r="R3418" s="78"/>
      <c r="S3418" s="82"/>
      <c r="T3418" s="78"/>
      <c r="U3418" s="83"/>
    </row>
    <row r="3419" spans="1:21" ht="13.9" customHeight="1">
      <c r="A3419" s="76">
        <v>99030109</v>
      </c>
      <c r="B3419" s="77" t="s">
        <v>4346</v>
      </c>
      <c r="C3419" s="78"/>
      <c r="D3419" s="79"/>
      <c r="E3419" s="78"/>
      <c r="F3419" s="78"/>
      <c r="G3419" s="79"/>
      <c r="H3419" s="79"/>
      <c r="I3419" s="80"/>
      <c r="J3419" s="79"/>
      <c r="K3419" s="77"/>
      <c r="L3419" s="81" t="s">
        <v>315</v>
      </c>
      <c r="M3419" s="77"/>
      <c r="N3419" s="77"/>
      <c r="O3419" s="77"/>
      <c r="P3419" s="77"/>
      <c r="Q3419" s="78"/>
      <c r="R3419" s="78"/>
      <c r="S3419" s="82"/>
      <c r="T3419" s="78"/>
      <c r="U3419" s="83"/>
    </row>
    <row r="3420" spans="1:21" ht="13.9" customHeight="1">
      <c r="A3420" s="76">
        <v>99030110</v>
      </c>
      <c r="B3420" s="77" t="s">
        <v>4347</v>
      </c>
      <c r="C3420" s="78"/>
      <c r="D3420" s="79"/>
      <c r="E3420" s="78"/>
      <c r="F3420" s="78"/>
      <c r="G3420" s="79"/>
      <c r="H3420" s="79"/>
      <c r="I3420" s="80"/>
      <c r="J3420" s="79"/>
      <c r="K3420" s="77"/>
      <c r="L3420" s="81" t="s">
        <v>332</v>
      </c>
      <c r="M3420" s="77"/>
      <c r="N3420" s="77"/>
      <c r="O3420" s="77"/>
      <c r="P3420" s="77"/>
      <c r="Q3420" s="78"/>
      <c r="R3420" s="78"/>
      <c r="S3420" s="82"/>
      <c r="T3420" s="78"/>
      <c r="U3420" s="83"/>
    </row>
    <row r="3421" spans="1:21" ht="13.9" customHeight="1">
      <c r="A3421" s="76">
        <v>99030111</v>
      </c>
      <c r="B3421" s="77" t="s">
        <v>4348</v>
      </c>
      <c r="C3421" s="78"/>
      <c r="D3421" s="79"/>
      <c r="E3421" s="78"/>
      <c r="F3421" s="78"/>
      <c r="G3421" s="79"/>
      <c r="H3421" s="79"/>
      <c r="I3421" s="80"/>
      <c r="J3421" s="79"/>
      <c r="K3421" s="77"/>
      <c r="L3421" s="81" t="s">
        <v>283</v>
      </c>
      <c r="M3421" s="77"/>
      <c r="N3421" s="77"/>
      <c r="O3421" s="77"/>
      <c r="P3421" s="77"/>
      <c r="Q3421" s="78"/>
      <c r="R3421" s="78"/>
      <c r="S3421" s="82"/>
      <c r="T3421" s="78"/>
      <c r="U3421" s="83"/>
    </row>
    <row r="3422" spans="1:21" ht="13.9" customHeight="1">
      <c r="A3422" s="76">
        <v>99030113</v>
      </c>
      <c r="B3422" s="77" t="s">
        <v>4349</v>
      </c>
      <c r="C3422" s="78"/>
      <c r="D3422" s="79"/>
      <c r="E3422" s="78"/>
      <c r="F3422" s="78"/>
      <c r="G3422" s="79"/>
      <c r="H3422" s="79"/>
      <c r="I3422" s="80"/>
      <c r="J3422" s="79"/>
      <c r="K3422" s="77"/>
      <c r="L3422" s="81" t="s">
        <v>315</v>
      </c>
      <c r="M3422" s="77"/>
      <c r="N3422" s="77"/>
      <c r="O3422" s="77"/>
      <c r="P3422" s="77"/>
      <c r="Q3422" s="78"/>
      <c r="R3422" s="78"/>
      <c r="S3422" s="82"/>
      <c r="T3422" s="78"/>
      <c r="U3422" s="83"/>
    </row>
    <row r="3423" spans="1:21" ht="13.9" customHeight="1">
      <c r="A3423" s="76">
        <v>99030114</v>
      </c>
      <c r="B3423" s="77" t="s">
        <v>4350</v>
      </c>
      <c r="C3423" s="78"/>
      <c r="D3423" s="79"/>
      <c r="E3423" s="78"/>
      <c r="F3423" s="78"/>
      <c r="G3423" s="79"/>
      <c r="H3423" s="79"/>
      <c r="I3423" s="80"/>
      <c r="J3423" s="79"/>
      <c r="K3423" s="77"/>
      <c r="L3423" s="81" t="s">
        <v>388</v>
      </c>
      <c r="M3423" s="77"/>
      <c r="N3423" s="77"/>
      <c r="O3423" s="77"/>
      <c r="P3423" s="77"/>
      <c r="Q3423" s="78"/>
      <c r="R3423" s="78"/>
      <c r="S3423" s="82"/>
      <c r="T3423" s="78"/>
      <c r="U3423" s="83"/>
    </row>
    <row r="3424" spans="1:21" ht="13.9" customHeight="1">
      <c r="A3424" s="76">
        <v>99030115</v>
      </c>
      <c r="B3424" s="77" t="s">
        <v>4351</v>
      </c>
      <c r="C3424" s="78"/>
      <c r="D3424" s="79"/>
      <c r="E3424" s="78"/>
      <c r="F3424" s="78"/>
      <c r="G3424" s="79"/>
      <c r="H3424" s="79"/>
      <c r="I3424" s="80"/>
      <c r="J3424" s="79"/>
      <c r="K3424" s="77"/>
      <c r="L3424" s="81" t="s">
        <v>315</v>
      </c>
      <c r="M3424" s="77"/>
      <c r="N3424" s="77"/>
      <c r="O3424" s="77"/>
      <c r="P3424" s="77"/>
      <c r="Q3424" s="78"/>
      <c r="R3424" s="78"/>
      <c r="S3424" s="82"/>
      <c r="T3424" s="78"/>
      <c r="U3424" s="83"/>
    </row>
    <row r="3425" spans="1:21" ht="13.9" customHeight="1">
      <c r="A3425" s="76">
        <v>99030116</v>
      </c>
      <c r="B3425" s="77" t="s">
        <v>4352</v>
      </c>
      <c r="C3425" s="78"/>
      <c r="D3425" s="79"/>
      <c r="E3425" s="78"/>
      <c r="F3425" s="78"/>
      <c r="G3425" s="79"/>
      <c r="H3425" s="79"/>
      <c r="I3425" s="80"/>
      <c r="J3425" s="79"/>
      <c r="K3425" s="77"/>
      <c r="L3425" s="84" t="s">
        <v>9274</v>
      </c>
      <c r="M3425" s="77"/>
      <c r="N3425" s="77"/>
      <c r="O3425" s="77"/>
      <c r="P3425" s="77"/>
      <c r="Q3425" s="78"/>
      <c r="R3425" s="78"/>
      <c r="S3425" s="82"/>
      <c r="T3425" s="78"/>
      <c r="U3425" s="83"/>
    </row>
    <row r="3426" spans="1:21" ht="13.9" customHeight="1">
      <c r="A3426" s="76">
        <v>99030118</v>
      </c>
      <c r="B3426" s="77" t="s">
        <v>4353</v>
      </c>
      <c r="C3426" s="78"/>
      <c r="D3426" s="79"/>
      <c r="E3426" s="78"/>
      <c r="F3426" s="78"/>
      <c r="G3426" s="79"/>
      <c r="H3426" s="79"/>
      <c r="I3426" s="80"/>
      <c r="J3426" s="79"/>
      <c r="K3426" s="77"/>
      <c r="L3426" s="84" t="s">
        <v>315</v>
      </c>
      <c r="M3426" s="77"/>
      <c r="N3426" s="77"/>
      <c r="O3426" s="77"/>
      <c r="P3426" s="77"/>
      <c r="Q3426" s="78"/>
      <c r="R3426" s="78"/>
      <c r="S3426" s="82"/>
      <c r="T3426" s="78"/>
      <c r="U3426" s="83"/>
    </row>
    <row r="3427" spans="1:21" ht="13.9" customHeight="1">
      <c r="A3427" s="76">
        <v>99030120</v>
      </c>
      <c r="B3427" s="77" t="s">
        <v>4354</v>
      </c>
      <c r="C3427" s="78"/>
      <c r="D3427" s="79"/>
      <c r="E3427" s="78"/>
      <c r="F3427" s="78"/>
      <c r="G3427" s="79"/>
      <c r="H3427" s="79"/>
      <c r="I3427" s="80"/>
      <c r="J3427" s="79"/>
      <c r="K3427" s="77"/>
      <c r="L3427" s="84" t="s">
        <v>348</v>
      </c>
      <c r="M3427" s="77"/>
      <c r="N3427" s="77"/>
      <c r="O3427" s="77"/>
      <c r="P3427" s="77"/>
      <c r="Q3427" s="78"/>
      <c r="R3427" s="78"/>
      <c r="S3427" s="82"/>
      <c r="T3427" s="78"/>
      <c r="U3427" s="83"/>
    </row>
    <row r="3428" spans="1:21" ht="13.9" customHeight="1">
      <c r="A3428" s="76">
        <v>99030122</v>
      </c>
      <c r="B3428" s="77" t="s">
        <v>4355</v>
      </c>
      <c r="C3428" s="78"/>
      <c r="D3428" s="79"/>
      <c r="E3428" s="78"/>
      <c r="F3428" s="78"/>
      <c r="G3428" s="79"/>
      <c r="H3428" s="79"/>
      <c r="I3428" s="80"/>
      <c r="J3428" s="79"/>
      <c r="K3428" s="77"/>
      <c r="L3428" s="84" t="s">
        <v>390</v>
      </c>
      <c r="M3428" s="77"/>
      <c r="N3428" s="77"/>
      <c r="O3428" s="77"/>
      <c r="P3428" s="77"/>
      <c r="Q3428" s="78"/>
      <c r="R3428" s="78"/>
      <c r="S3428" s="82"/>
      <c r="T3428" s="78"/>
      <c r="U3428" s="83"/>
    </row>
    <row r="3429" spans="1:21" ht="13.9" customHeight="1">
      <c r="A3429" s="76">
        <v>99030123</v>
      </c>
      <c r="B3429" s="77" t="s">
        <v>4356</v>
      </c>
      <c r="C3429" s="78"/>
      <c r="D3429" s="79"/>
      <c r="E3429" s="78"/>
      <c r="F3429" s="78"/>
      <c r="G3429" s="79"/>
      <c r="H3429" s="79"/>
      <c r="I3429" s="80"/>
      <c r="J3429" s="79"/>
      <c r="K3429" s="77"/>
      <c r="L3429" s="84" t="s">
        <v>315</v>
      </c>
      <c r="M3429" s="77"/>
      <c r="N3429" s="77"/>
      <c r="O3429" s="77"/>
      <c r="P3429" s="77"/>
      <c r="Q3429" s="78"/>
      <c r="R3429" s="78"/>
      <c r="S3429" s="82"/>
      <c r="T3429" s="78"/>
      <c r="U3429" s="83"/>
    </row>
    <row r="3430" spans="1:21" ht="13.9" customHeight="1">
      <c r="A3430" s="76">
        <v>99030124</v>
      </c>
      <c r="B3430" s="77" t="s">
        <v>4357</v>
      </c>
      <c r="C3430" s="78"/>
      <c r="D3430" s="79"/>
      <c r="E3430" s="78"/>
      <c r="F3430" s="78"/>
      <c r="G3430" s="79"/>
      <c r="H3430" s="79"/>
      <c r="I3430" s="80"/>
      <c r="J3430" s="79"/>
      <c r="K3430" s="77"/>
      <c r="L3430" s="81" t="s">
        <v>119</v>
      </c>
      <c r="M3430" s="77"/>
      <c r="N3430" s="77"/>
      <c r="O3430" s="77"/>
      <c r="P3430" s="77"/>
      <c r="Q3430" s="78"/>
      <c r="R3430" s="78"/>
      <c r="S3430" s="82"/>
      <c r="T3430" s="78"/>
      <c r="U3430" s="83"/>
    </row>
    <row r="3431" spans="1:21" ht="13.9" customHeight="1">
      <c r="A3431" s="76">
        <v>99030125</v>
      </c>
      <c r="B3431" s="77" t="s">
        <v>4358</v>
      </c>
      <c r="C3431" s="78"/>
      <c r="D3431" s="79"/>
      <c r="E3431" s="78"/>
      <c r="F3431" s="78"/>
      <c r="G3431" s="79"/>
      <c r="H3431" s="79"/>
      <c r="I3431" s="80"/>
      <c r="J3431" s="79"/>
      <c r="K3431" s="77"/>
      <c r="L3431" s="81" t="s">
        <v>285</v>
      </c>
      <c r="M3431" s="77"/>
      <c r="N3431" s="77"/>
      <c r="O3431" s="77"/>
      <c r="P3431" s="77"/>
      <c r="Q3431" s="78"/>
      <c r="R3431" s="78"/>
      <c r="S3431" s="82"/>
      <c r="T3431" s="78"/>
      <c r="U3431" s="83"/>
    </row>
    <row r="3432" spans="1:21" ht="13.9" customHeight="1">
      <c r="A3432" s="76">
        <v>99030126</v>
      </c>
      <c r="B3432" s="77" t="s">
        <v>4359</v>
      </c>
      <c r="C3432" s="78"/>
      <c r="D3432" s="79"/>
      <c r="E3432" s="78"/>
      <c r="F3432" s="78"/>
      <c r="G3432" s="79"/>
      <c r="H3432" s="79"/>
      <c r="I3432" s="80"/>
      <c r="J3432" s="79"/>
      <c r="K3432" s="77"/>
      <c r="L3432" s="81" t="s">
        <v>9347</v>
      </c>
      <c r="M3432" s="77"/>
      <c r="N3432" s="77"/>
      <c r="O3432" s="77"/>
      <c r="P3432" s="77"/>
      <c r="Q3432" s="78"/>
      <c r="R3432" s="78"/>
      <c r="S3432" s="82"/>
      <c r="T3432" s="78"/>
      <c r="U3432" s="83"/>
    </row>
    <row r="3433" spans="1:21" ht="13.9" customHeight="1">
      <c r="A3433" s="76">
        <v>99030127</v>
      </c>
      <c r="B3433" s="88" t="s">
        <v>4360</v>
      </c>
      <c r="C3433" s="78"/>
      <c r="D3433" s="79"/>
      <c r="E3433" s="78"/>
      <c r="F3433" s="78"/>
      <c r="G3433" s="86"/>
      <c r="H3433" s="79"/>
      <c r="I3433" s="79"/>
      <c r="J3433" s="78"/>
      <c r="K3433" s="77"/>
      <c r="L3433" s="84" t="s">
        <v>285</v>
      </c>
      <c r="M3433" s="77"/>
      <c r="N3433" s="77"/>
      <c r="O3433" s="87"/>
      <c r="P3433" s="78"/>
      <c r="Q3433" s="78"/>
      <c r="R3433" s="78"/>
      <c r="S3433" s="82"/>
      <c r="T3433" s="78"/>
      <c r="U3433" s="83"/>
    </row>
    <row r="3434" spans="1:21" ht="13.9" customHeight="1">
      <c r="A3434" s="76">
        <v>99030128</v>
      </c>
      <c r="B3434" s="77" t="s">
        <v>4361</v>
      </c>
      <c r="C3434" s="78"/>
      <c r="D3434" s="79"/>
      <c r="E3434" s="78"/>
      <c r="F3434" s="78"/>
      <c r="G3434" s="79"/>
      <c r="H3434" s="79"/>
      <c r="I3434" s="80"/>
      <c r="J3434" s="79"/>
      <c r="K3434" s="77"/>
      <c r="L3434" s="84" t="s">
        <v>366</v>
      </c>
      <c r="M3434" s="77"/>
      <c r="N3434" s="77"/>
      <c r="O3434" s="77"/>
      <c r="P3434" s="77"/>
      <c r="Q3434" s="78"/>
      <c r="R3434" s="78"/>
      <c r="S3434" s="82"/>
      <c r="T3434" s="78"/>
      <c r="U3434" s="83"/>
    </row>
    <row r="3435" spans="1:21" ht="13.9" customHeight="1">
      <c r="A3435" s="76">
        <v>99030129</v>
      </c>
      <c r="B3435" s="77" t="s">
        <v>4362</v>
      </c>
      <c r="C3435" s="78"/>
      <c r="D3435" s="79"/>
      <c r="E3435" s="78"/>
      <c r="F3435" s="78"/>
      <c r="G3435" s="79"/>
      <c r="H3435" s="79"/>
      <c r="I3435" s="80"/>
      <c r="J3435" s="79"/>
      <c r="K3435" s="77"/>
      <c r="L3435" s="84" t="s">
        <v>274</v>
      </c>
      <c r="M3435" s="77"/>
      <c r="N3435" s="77"/>
      <c r="O3435" s="77"/>
      <c r="P3435" s="77"/>
      <c r="Q3435" s="78"/>
      <c r="R3435" s="78"/>
      <c r="S3435" s="82"/>
      <c r="T3435" s="78"/>
      <c r="U3435" s="83"/>
    </row>
    <row r="3436" spans="1:21" ht="13.9" customHeight="1">
      <c r="A3436" s="76">
        <v>99030130</v>
      </c>
      <c r="B3436" s="77" t="s">
        <v>4363</v>
      </c>
      <c r="C3436" s="78"/>
      <c r="D3436" s="79"/>
      <c r="E3436" s="78"/>
      <c r="F3436" s="78"/>
      <c r="G3436" s="79"/>
      <c r="H3436" s="79"/>
      <c r="I3436" s="80"/>
      <c r="J3436" s="79"/>
      <c r="K3436" s="77"/>
      <c r="L3436" s="84" t="s">
        <v>9412</v>
      </c>
      <c r="M3436" s="77"/>
      <c r="N3436" s="77"/>
      <c r="O3436" s="77"/>
      <c r="P3436" s="77"/>
      <c r="Q3436" s="78"/>
      <c r="R3436" s="78"/>
      <c r="S3436" s="82"/>
      <c r="T3436" s="78"/>
      <c r="U3436" s="83"/>
    </row>
    <row r="3437" spans="1:21" ht="13.9" customHeight="1">
      <c r="A3437" s="76">
        <v>99030132</v>
      </c>
      <c r="B3437" s="77" t="s">
        <v>4364</v>
      </c>
      <c r="C3437" s="78"/>
      <c r="D3437" s="79"/>
      <c r="E3437" s="78"/>
      <c r="F3437" s="78"/>
      <c r="G3437" s="79"/>
      <c r="H3437" s="79"/>
      <c r="I3437" s="80"/>
      <c r="J3437" s="79"/>
      <c r="K3437" s="77"/>
      <c r="L3437" s="84" t="s">
        <v>362</v>
      </c>
      <c r="M3437" s="77"/>
      <c r="N3437" s="77"/>
      <c r="O3437" s="77"/>
      <c r="P3437" s="77"/>
      <c r="Q3437" s="78"/>
      <c r="R3437" s="78"/>
      <c r="S3437" s="82"/>
      <c r="T3437" s="78"/>
      <c r="U3437" s="83"/>
    </row>
    <row r="3438" spans="1:21" ht="13.9" customHeight="1">
      <c r="A3438" s="76">
        <v>99030133</v>
      </c>
      <c r="B3438" s="77" t="s">
        <v>4365</v>
      </c>
      <c r="C3438" s="78"/>
      <c r="D3438" s="79"/>
      <c r="E3438" s="78"/>
      <c r="F3438" s="78"/>
      <c r="G3438" s="79"/>
      <c r="H3438" s="79"/>
      <c r="I3438" s="80"/>
      <c r="J3438" s="79"/>
      <c r="K3438" s="77"/>
      <c r="L3438" s="84" t="s">
        <v>177</v>
      </c>
      <c r="M3438" s="77"/>
      <c r="N3438" s="77"/>
      <c r="O3438" s="77"/>
      <c r="P3438" s="77"/>
      <c r="Q3438" s="78"/>
      <c r="R3438" s="78"/>
      <c r="S3438" s="82"/>
      <c r="T3438" s="78"/>
      <c r="U3438" s="83"/>
    </row>
    <row r="3439" spans="1:21" ht="13.9" customHeight="1">
      <c r="A3439" s="76">
        <v>99030134</v>
      </c>
      <c r="B3439" s="77" t="s">
        <v>4366</v>
      </c>
      <c r="C3439" s="78"/>
      <c r="D3439" s="79"/>
      <c r="E3439" s="78"/>
      <c r="F3439" s="78"/>
      <c r="G3439" s="79"/>
      <c r="H3439" s="79"/>
      <c r="I3439" s="80"/>
      <c r="J3439" s="79"/>
      <c r="K3439" s="77"/>
      <c r="L3439" s="84" t="s">
        <v>350</v>
      </c>
      <c r="M3439" s="77"/>
      <c r="N3439" s="77"/>
      <c r="O3439" s="77"/>
      <c r="P3439" s="77"/>
      <c r="Q3439" s="78"/>
      <c r="R3439" s="78"/>
      <c r="S3439" s="82"/>
      <c r="T3439" s="78"/>
      <c r="U3439" s="83"/>
    </row>
    <row r="3440" spans="1:21" ht="13.9" customHeight="1">
      <c r="A3440" s="76">
        <v>99030135</v>
      </c>
      <c r="B3440" s="77" t="s">
        <v>4367</v>
      </c>
      <c r="C3440" s="78"/>
      <c r="D3440" s="79"/>
      <c r="E3440" s="78"/>
      <c r="F3440" s="78"/>
      <c r="G3440" s="79"/>
      <c r="H3440" s="79"/>
      <c r="I3440" s="80"/>
      <c r="J3440" s="79"/>
      <c r="K3440" s="77"/>
      <c r="L3440" s="84" t="s">
        <v>324</v>
      </c>
      <c r="M3440" s="77"/>
      <c r="N3440" s="77"/>
      <c r="O3440" s="77"/>
      <c r="P3440" s="77"/>
      <c r="Q3440" s="78"/>
      <c r="R3440" s="78"/>
      <c r="S3440" s="82"/>
      <c r="T3440" s="78"/>
      <c r="U3440" s="83"/>
    </row>
    <row r="3441" spans="1:21" ht="13.9" customHeight="1">
      <c r="A3441" s="76">
        <v>99030137</v>
      </c>
      <c r="B3441" s="77" t="s">
        <v>4368</v>
      </c>
      <c r="C3441" s="78"/>
      <c r="D3441" s="79"/>
      <c r="E3441" s="78"/>
      <c r="F3441" s="78"/>
      <c r="G3441" s="79"/>
      <c r="H3441" s="79"/>
      <c r="I3441" s="80"/>
      <c r="J3441" s="79"/>
      <c r="K3441" s="77"/>
      <c r="L3441" s="81" t="s">
        <v>70</v>
      </c>
      <c r="M3441" s="155"/>
      <c r="N3441" s="155"/>
      <c r="O3441" s="155"/>
      <c r="P3441" s="155"/>
      <c r="Q3441" s="155"/>
      <c r="R3441" s="155"/>
      <c r="S3441" s="157"/>
      <c r="T3441" s="155"/>
      <c r="U3441" s="158"/>
    </row>
    <row r="3442" spans="1:21" ht="13.9" customHeight="1">
      <c r="A3442" s="76">
        <v>99030139</v>
      </c>
      <c r="B3442" s="77" t="s">
        <v>4369</v>
      </c>
      <c r="C3442" s="78"/>
      <c r="D3442" s="79"/>
      <c r="E3442" s="78"/>
      <c r="F3442" s="78"/>
      <c r="G3442" s="79"/>
      <c r="H3442" s="79"/>
      <c r="I3442" s="80"/>
      <c r="J3442" s="79"/>
      <c r="K3442" s="77"/>
      <c r="L3442" s="84" t="s">
        <v>315</v>
      </c>
      <c r="M3442" s="77"/>
      <c r="N3442" s="77"/>
      <c r="O3442" s="77"/>
      <c r="P3442" s="77"/>
      <c r="Q3442" s="78"/>
      <c r="R3442" s="78"/>
      <c r="S3442" s="82"/>
      <c r="T3442" s="78"/>
      <c r="U3442" s="83"/>
    </row>
    <row r="3443" spans="1:21" ht="13.9" customHeight="1">
      <c r="A3443" s="76">
        <v>99030140</v>
      </c>
      <c r="B3443" s="77" t="s">
        <v>4370</v>
      </c>
      <c r="C3443" s="78"/>
      <c r="D3443" s="79"/>
      <c r="E3443" s="78"/>
      <c r="F3443" s="78"/>
      <c r="G3443" s="79"/>
      <c r="H3443" s="79"/>
      <c r="I3443" s="80"/>
      <c r="J3443" s="79"/>
      <c r="K3443" s="77"/>
      <c r="L3443" s="84" t="s">
        <v>378</v>
      </c>
      <c r="M3443" s="77"/>
      <c r="N3443" s="77"/>
      <c r="O3443" s="77"/>
      <c r="P3443" s="77"/>
      <c r="Q3443" s="78"/>
      <c r="R3443" s="78"/>
      <c r="S3443" s="82"/>
      <c r="T3443" s="78"/>
      <c r="U3443" s="83"/>
    </row>
    <row r="3444" spans="1:21" ht="13.9" customHeight="1">
      <c r="A3444" s="76">
        <v>99030141</v>
      </c>
      <c r="B3444" s="77" t="s">
        <v>4371</v>
      </c>
      <c r="C3444" s="78"/>
      <c r="D3444" s="79"/>
      <c r="E3444" s="78"/>
      <c r="F3444" s="78"/>
      <c r="G3444" s="79"/>
      <c r="H3444" s="79"/>
      <c r="I3444" s="80"/>
      <c r="J3444" s="79"/>
      <c r="K3444" s="77"/>
      <c r="L3444" s="84" t="s">
        <v>40</v>
      </c>
      <c r="M3444" s="77"/>
      <c r="N3444" s="77"/>
      <c r="O3444" s="77"/>
      <c r="P3444" s="77"/>
      <c r="Q3444" s="78"/>
      <c r="R3444" s="78"/>
      <c r="S3444" s="82"/>
      <c r="T3444" s="78"/>
      <c r="U3444" s="83"/>
    </row>
    <row r="3445" spans="1:21" ht="13.9" customHeight="1">
      <c r="A3445" s="76">
        <v>99030142</v>
      </c>
      <c r="B3445" s="85" t="s">
        <v>4372</v>
      </c>
      <c r="C3445" s="78"/>
      <c r="D3445" s="79"/>
      <c r="E3445" s="78"/>
      <c r="F3445" s="78"/>
      <c r="G3445" s="86"/>
      <c r="H3445" s="79"/>
      <c r="I3445" s="79"/>
      <c r="J3445" s="78"/>
      <c r="K3445" s="77"/>
      <c r="L3445" s="84" t="s">
        <v>9284</v>
      </c>
      <c r="M3445" s="77"/>
      <c r="N3445" s="77"/>
      <c r="O3445" s="87"/>
      <c r="P3445" s="78"/>
      <c r="Q3445" s="78"/>
      <c r="R3445" s="78"/>
      <c r="S3445" s="82"/>
      <c r="T3445" s="78"/>
      <c r="U3445" s="83"/>
    </row>
    <row r="3446" spans="1:21" ht="13.9" customHeight="1">
      <c r="A3446" s="76">
        <v>99030143</v>
      </c>
      <c r="B3446" s="85" t="s">
        <v>4373</v>
      </c>
      <c r="C3446" s="78"/>
      <c r="D3446" s="79"/>
      <c r="E3446" s="78"/>
      <c r="F3446" s="78"/>
      <c r="G3446" s="86"/>
      <c r="H3446" s="79"/>
      <c r="I3446" s="79"/>
      <c r="J3446" s="78"/>
      <c r="K3446" s="77"/>
      <c r="L3446" s="84" t="s">
        <v>315</v>
      </c>
      <c r="M3446" s="77"/>
      <c r="N3446" s="77"/>
      <c r="O3446" s="87"/>
      <c r="P3446" s="78"/>
      <c r="Q3446" s="78"/>
      <c r="R3446" s="78"/>
      <c r="S3446" s="82"/>
      <c r="T3446" s="78"/>
      <c r="U3446" s="83"/>
    </row>
    <row r="3447" spans="1:21" ht="13.9" customHeight="1">
      <c r="A3447" s="76">
        <v>99030146</v>
      </c>
      <c r="B3447" s="85" t="s">
        <v>4374</v>
      </c>
      <c r="C3447" s="78"/>
      <c r="D3447" s="79"/>
      <c r="E3447" s="78"/>
      <c r="F3447" s="78"/>
      <c r="G3447" s="86"/>
      <c r="H3447" s="79"/>
      <c r="I3447" s="79"/>
      <c r="J3447" s="78"/>
      <c r="K3447" s="77"/>
      <c r="L3447" s="84" t="s">
        <v>315</v>
      </c>
      <c r="M3447" s="77"/>
      <c r="N3447" s="77"/>
      <c r="O3447" s="87"/>
      <c r="P3447" s="78"/>
      <c r="Q3447" s="78"/>
      <c r="R3447" s="78"/>
      <c r="S3447" s="82"/>
      <c r="T3447" s="78"/>
      <c r="U3447" s="83"/>
    </row>
    <row r="3448" spans="1:21" ht="13.9" customHeight="1">
      <c r="A3448" s="76">
        <v>99030147</v>
      </c>
      <c r="B3448" s="85" t="s">
        <v>4375</v>
      </c>
      <c r="C3448" s="78"/>
      <c r="D3448" s="79"/>
      <c r="E3448" s="78"/>
      <c r="F3448" s="78"/>
      <c r="G3448" s="86"/>
      <c r="H3448" s="79"/>
      <c r="I3448" s="79"/>
      <c r="J3448" s="78"/>
      <c r="K3448" s="79"/>
      <c r="L3448" s="84" t="s">
        <v>127</v>
      </c>
      <c r="M3448" s="77"/>
      <c r="N3448" s="77"/>
      <c r="O3448" s="87"/>
      <c r="P3448" s="78"/>
      <c r="Q3448" s="78"/>
      <c r="R3448" s="78"/>
      <c r="S3448" s="82"/>
      <c r="T3448" s="78"/>
      <c r="U3448" s="83"/>
    </row>
    <row r="3449" spans="1:21" ht="13.9" customHeight="1">
      <c r="A3449" s="76">
        <v>99030148</v>
      </c>
      <c r="B3449" s="85" t="s">
        <v>4376</v>
      </c>
      <c r="C3449" s="78"/>
      <c r="D3449" s="79"/>
      <c r="E3449" s="78"/>
      <c r="F3449" s="78"/>
      <c r="G3449" s="86"/>
      <c r="H3449" s="79"/>
      <c r="I3449" s="79"/>
      <c r="J3449" s="78"/>
      <c r="K3449" s="77"/>
      <c r="L3449" s="84" t="s">
        <v>348</v>
      </c>
      <c r="M3449" s="77"/>
      <c r="N3449" s="77"/>
      <c r="O3449" s="87"/>
      <c r="P3449" s="78"/>
      <c r="Q3449" s="78"/>
      <c r="R3449" s="78"/>
      <c r="S3449" s="82"/>
      <c r="T3449" s="78"/>
      <c r="U3449" s="83"/>
    </row>
    <row r="3450" spans="1:21" ht="13.9" customHeight="1">
      <c r="A3450" s="76">
        <v>99030153</v>
      </c>
      <c r="B3450" s="85" t="s">
        <v>4377</v>
      </c>
      <c r="C3450" s="78"/>
      <c r="D3450" s="79"/>
      <c r="E3450" s="78"/>
      <c r="F3450" s="78"/>
      <c r="G3450" s="86"/>
      <c r="H3450" s="79"/>
      <c r="I3450" s="79"/>
      <c r="J3450" s="78"/>
      <c r="K3450" s="77"/>
      <c r="L3450" s="84" t="s">
        <v>270</v>
      </c>
      <c r="M3450" s="77"/>
      <c r="N3450" s="77"/>
      <c r="O3450" s="87"/>
      <c r="P3450" s="78"/>
      <c r="Q3450" s="78"/>
      <c r="R3450" s="78"/>
      <c r="S3450" s="82"/>
      <c r="T3450" s="78"/>
      <c r="U3450" s="83"/>
    </row>
    <row r="3451" spans="1:21" ht="13.9" customHeight="1">
      <c r="A3451" s="76">
        <v>99030154</v>
      </c>
      <c r="B3451" s="85" t="s">
        <v>4378</v>
      </c>
      <c r="C3451" s="78"/>
      <c r="D3451" s="79"/>
      <c r="E3451" s="78"/>
      <c r="F3451" s="78"/>
      <c r="G3451" s="86"/>
      <c r="H3451" s="79"/>
      <c r="I3451" s="79"/>
      <c r="J3451" s="78"/>
      <c r="K3451" s="77"/>
      <c r="L3451" s="84" t="s">
        <v>315</v>
      </c>
      <c r="M3451" s="77"/>
      <c r="N3451" s="77"/>
      <c r="O3451" s="87"/>
      <c r="P3451" s="78"/>
      <c r="Q3451" s="78"/>
      <c r="R3451" s="78"/>
      <c r="S3451" s="82"/>
      <c r="T3451" s="78"/>
      <c r="U3451" s="83"/>
    </row>
    <row r="3452" spans="1:21" ht="13.9" customHeight="1">
      <c r="A3452" s="76">
        <v>99030157</v>
      </c>
      <c r="B3452" s="85" t="s">
        <v>4377</v>
      </c>
      <c r="C3452" s="78"/>
      <c r="D3452" s="79"/>
      <c r="E3452" s="78"/>
      <c r="F3452" s="78"/>
      <c r="G3452" s="86"/>
      <c r="H3452" s="79"/>
      <c r="I3452" s="79"/>
      <c r="J3452" s="78"/>
      <c r="K3452" s="77"/>
      <c r="L3452" s="84" t="s">
        <v>9258</v>
      </c>
      <c r="M3452" s="77"/>
      <c r="N3452" s="77"/>
      <c r="O3452" s="87"/>
      <c r="P3452" s="78"/>
      <c r="Q3452" s="78"/>
      <c r="R3452" s="78"/>
      <c r="S3452" s="82"/>
      <c r="T3452" s="78"/>
      <c r="U3452" s="83"/>
    </row>
    <row r="3453" spans="1:21" ht="13.9" customHeight="1">
      <c r="A3453" s="76">
        <v>99030159</v>
      </c>
      <c r="B3453" s="85" t="s">
        <v>4379</v>
      </c>
      <c r="C3453" s="78"/>
      <c r="D3453" s="79"/>
      <c r="E3453" s="78"/>
      <c r="F3453" s="78"/>
      <c r="G3453" s="86"/>
      <c r="H3453" s="79"/>
      <c r="I3453" s="79"/>
      <c r="J3453" s="78"/>
      <c r="K3453" s="77"/>
      <c r="L3453" s="84" t="s">
        <v>315</v>
      </c>
      <c r="M3453" s="77"/>
      <c r="N3453" s="77"/>
      <c r="O3453" s="87"/>
      <c r="P3453" s="78"/>
      <c r="Q3453" s="78"/>
      <c r="R3453" s="78"/>
      <c r="S3453" s="82"/>
      <c r="T3453" s="78"/>
      <c r="U3453" s="83"/>
    </row>
    <row r="3454" spans="1:21" ht="13.9" customHeight="1">
      <c r="A3454" s="76">
        <v>99030160</v>
      </c>
      <c r="B3454" s="85" t="s">
        <v>4380</v>
      </c>
      <c r="C3454" s="78"/>
      <c r="D3454" s="79"/>
      <c r="E3454" s="78"/>
      <c r="F3454" s="78"/>
      <c r="G3454" s="86"/>
      <c r="H3454" s="79"/>
      <c r="I3454" s="79"/>
      <c r="J3454" s="78"/>
      <c r="K3454" s="77"/>
      <c r="L3454" s="84" t="s">
        <v>9347</v>
      </c>
      <c r="M3454" s="77"/>
      <c r="N3454" s="77"/>
      <c r="O3454" s="87"/>
      <c r="P3454" s="78"/>
      <c r="Q3454" s="78"/>
      <c r="R3454" s="78"/>
      <c r="S3454" s="82"/>
      <c r="T3454" s="78"/>
      <c r="U3454" s="83"/>
    </row>
    <row r="3455" spans="1:21" ht="13.9" customHeight="1">
      <c r="A3455" s="76">
        <v>99030161</v>
      </c>
      <c r="B3455" s="85" t="s">
        <v>4381</v>
      </c>
      <c r="C3455" s="78"/>
      <c r="D3455" s="79"/>
      <c r="E3455" s="78"/>
      <c r="F3455" s="78"/>
      <c r="G3455" s="86"/>
      <c r="H3455" s="79"/>
      <c r="I3455" s="79"/>
      <c r="J3455" s="78"/>
      <c r="K3455" s="77"/>
      <c r="L3455" s="84" t="s">
        <v>9371</v>
      </c>
      <c r="M3455" s="77"/>
      <c r="N3455" s="77"/>
      <c r="O3455" s="87"/>
      <c r="P3455" s="78"/>
      <c r="Q3455" s="78"/>
      <c r="R3455" s="78"/>
      <c r="S3455" s="82"/>
      <c r="T3455" s="78"/>
      <c r="U3455" s="83"/>
    </row>
    <row r="3456" spans="1:21" ht="13.9" customHeight="1">
      <c r="A3456" s="89">
        <v>99030162</v>
      </c>
      <c r="B3456" s="90" t="s">
        <v>4382</v>
      </c>
      <c r="C3456" s="91"/>
      <c r="D3456" s="79"/>
      <c r="E3456" s="78"/>
      <c r="F3456" s="78"/>
      <c r="G3456" s="86"/>
      <c r="H3456" s="79"/>
      <c r="I3456" s="79"/>
      <c r="J3456" s="78"/>
      <c r="K3456" s="77"/>
      <c r="L3456" s="84" t="s">
        <v>287</v>
      </c>
      <c r="M3456" s="77"/>
      <c r="N3456" s="77"/>
      <c r="O3456" s="87"/>
      <c r="P3456" s="78"/>
      <c r="Q3456" s="78"/>
      <c r="R3456" s="78"/>
      <c r="S3456" s="82"/>
      <c r="T3456" s="78"/>
      <c r="U3456" s="83"/>
    </row>
    <row r="3457" spans="1:21" ht="13.9" customHeight="1">
      <c r="A3457" s="76">
        <v>99030163</v>
      </c>
      <c r="B3457" s="85" t="s">
        <v>4383</v>
      </c>
      <c r="C3457" s="78"/>
      <c r="D3457" s="79"/>
      <c r="E3457" s="78"/>
      <c r="F3457" s="78"/>
      <c r="G3457" s="86"/>
      <c r="H3457" s="79"/>
      <c r="I3457" s="79"/>
      <c r="J3457" s="78"/>
      <c r="K3457" s="77"/>
      <c r="L3457" s="84" t="s">
        <v>287</v>
      </c>
      <c r="M3457" s="77"/>
      <c r="N3457" s="77"/>
      <c r="O3457" s="87"/>
      <c r="P3457" s="78"/>
      <c r="Q3457" s="78"/>
      <c r="R3457" s="78"/>
      <c r="S3457" s="82"/>
      <c r="T3457" s="78"/>
      <c r="U3457" s="83"/>
    </row>
    <row r="3458" spans="1:21" ht="13.9" customHeight="1">
      <c r="A3458" s="76">
        <v>99030164</v>
      </c>
      <c r="B3458" s="85" t="s">
        <v>4384</v>
      </c>
      <c r="C3458" s="78"/>
      <c r="D3458" s="79"/>
      <c r="E3458" s="78"/>
      <c r="F3458" s="78"/>
      <c r="G3458" s="86"/>
      <c r="H3458" s="79"/>
      <c r="I3458" s="79"/>
      <c r="J3458" s="78"/>
      <c r="K3458" s="77"/>
      <c r="L3458" s="84" t="s">
        <v>70</v>
      </c>
      <c r="M3458" s="77"/>
      <c r="N3458" s="77"/>
      <c r="O3458" s="87"/>
      <c r="P3458" s="78"/>
      <c r="Q3458" s="78"/>
      <c r="R3458" s="78"/>
      <c r="S3458" s="82"/>
      <c r="T3458" s="78"/>
      <c r="U3458" s="83"/>
    </row>
    <row r="3459" spans="1:21" ht="13.9" customHeight="1">
      <c r="A3459" s="76">
        <v>99030165</v>
      </c>
      <c r="B3459" s="85" t="s">
        <v>4385</v>
      </c>
      <c r="C3459" s="78"/>
      <c r="D3459" s="79"/>
      <c r="E3459" s="78"/>
      <c r="F3459" s="78"/>
      <c r="G3459" s="86"/>
      <c r="H3459" s="79"/>
      <c r="I3459" s="79"/>
      <c r="J3459" s="78"/>
      <c r="K3459" s="77"/>
      <c r="L3459" s="84" t="s">
        <v>285</v>
      </c>
      <c r="M3459" s="77"/>
      <c r="N3459" s="77"/>
      <c r="O3459" s="87"/>
      <c r="P3459" s="78"/>
      <c r="Q3459" s="78"/>
      <c r="R3459" s="78"/>
      <c r="S3459" s="82"/>
      <c r="T3459" s="78"/>
      <c r="U3459" s="83"/>
    </row>
    <row r="3460" spans="1:21" ht="13.9" customHeight="1">
      <c r="A3460" s="76">
        <v>99030166</v>
      </c>
      <c r="B3460" s="85" t="s">
        <v>4386</v>
      </c>
      <c r="C3460" s="78"/>
      <c r="D3460" s="79"/>
      <c r="E3460" s="78"/>
      <c r="F3460" s="78"/>
      <c r="G3460" s="86"/>
      <c r="H3460" s="79"/>
      <c r="I3460" s="79"/>
      <c r="J3460" s="78"/>
      <c r="K3460" s="77"/>
      <c r="L3460" s="84" t="s">
        <v>9418</v>
      </c>
      <c r="M3460" s="77"/>
      <c r="N3460" s="77"/>
      <c r="O3460" s="87"/>
      <c r="P3460" s="78"/>
      <c r="Q3460" s="78"/>
      <c r="R3460" s="78"/>
      <c r="S3460" s="82"/>
      <c r="T3460" s="78"/>
      <c r="U3460" s="83"/>
    </row>
    <row r="3461" spans="1:21" ht="13.9" customHeight="1">
      <c r="A3461" s="76">
        <v>99030167</v>
      </c>
      <c r="B3461" s="85" t="s">
        <v>4387</v>
      </c>
      <c r="C3461" s="78"/>
      <c r="D3461" s="79"/>
      <c r="E3461" s="78"/>
      <c r="F3461" s="78"/>
      <c r="G3461" s="86"/>
      <c r="H3461" s="79"/>
      <c r="I3461" s="79"/>
      <c r="J3461" s="78"/>
      <c r="K3461" s="77"/>
      <c r="L3461" s="84" t="s">
        <v>9325</v>
      </c>
      <c r="M3461" s="77"/>
      <c r="N3461" s="77"/>
      <c r="O3461" s="87"/>
      <c r="P3461" s="78"/>
      <c r="Q3461" s="78"/>
      <c r="R3461" s="78"/>
      <c r="S3461" s="82"/>
      <c r="T3461" s="78"/>
      <c r="U3461" s="83"/>
    </row>
    <row r="3462" spans="1:21" ht="13.9" customHeight="1">
      <c r="A3462" s="76">
        <v>99030168</v>
      </c>
      <c r="B3462" s="77" t="s">
        <v>4388</v>
      </c>
      <c r="C3462" s="78"/>
      <c r="D3462" s="79"/>
      <c r="E3462" s="78"/>
      <c r="F3462" s="78"/>
      <c r="G3462" s="79"/>
      <c r="H3462" s="79"/>
      <c r="I3462" s="80"/>
      <c r="J3462" s="79"/>
      <c r="K3462" s="77"/>
      <c r="L3462" s="84" t="s">
        <v>9274</v>
      </c>
      <c r="M3462" s="77"/>
      <c r="N3462" s="77"/>
      <c r="O3462" s="77"/>
      <c r="P3462" s="77"/>
      <c r="Q3462" s="78"/>
      <c r="R3462" s="78"/>
      <c r="S3462" s="82"/>
      <c r="T3462" s="78"/>
      <c r="U3462" s="83"/>
    </row>
    <row r="3463" spans="1:21" ht="13.9" customHeight="1">
      <c r="A3463" s="76">
        <v>99030169</v>
      </c>
      <c r="B3463" s="85" t="s">
        <v>4389</v>
      </c>
      <c r="C3463" s="78"/>
      <c r="D3463" s="79"/>
      <c r="E3463" s="78"/>
      <c r="F3463" s="78"/>
      <c r="G3463" s="86"/>
      <c r="H3463" s="79"/>
      <c r="I3463" s="79"/>
      <c r="J3463" s="78"/>
      <c r="K3463" s="77"/>
      <c r="L3463" s="84" t="s">
        <v>9312</v>
      </c>
      <c r="M3463" s="77"/>
      <c r="N3463" s="77"/>
      <c r="O3463" s="87"/>
      <c r="P3463" s="78"/>
      <c r="Q3463" s="78"/>
      <c r="R3463" s="78"/>
      <c r="S3463" s="82"/>
      <c r="T3463" s="78"/>
      <c r="U3463" s="83"/>
    </row>
    <row r="3464" spans="1:21" ht="13.9" customHeight="1">
      <c r="A3464" s="76">
        <v>99030170</v>
      </c>
      <c r="B3464" s="85" t="s">
        <v>4390</v>
      </c>
      <c r="C3464" s="78"/>
      <c r="D3464" s="79"/>
      <c r="E3464" s="78"/>
      <c r="F3464" s="78"/>
      <c r="G3464" s="86"/>
      <c r="H3464" s="79"/>
      <c r="I3464" s="79"/>
      <c r="J3464" s="78"/>
      <c r="K3464" s="77"/>
      <c r="L3464" s="84" t="s">
        <v>287</v>
      </c>
      <c r="M3464" s="77"/>
      <c r="N3464" s="77"/>
      <c r="O3464" s="87"/>
      <c r="P3464" s="78"/>
      <c r="Q3464" s="78"/>
      <c r="R3464" s="78"/>
      <c r="S3464" s="82"/>
      <c r="T3464" s="78"/>
      <c r="U3464" s="83"/>
    </row>
    <row r="3465" spans="1:21" ht="13.9" customHeight="1">
      <c r="A3465" s="76">
        <v>99030171</v>
      </c>
      <c r="B3465" s="85" t="s">
        <v>4391</v>
      </c>
      <c r="C3465" s="78"/>
      <c r="D3465" s="79"/>
      <c r="E3465" s="78"/>
      <c r="F3465" s="78"/>
      <c r="G3465" s="86"/>
      <c r="H3465" s="79"/>
      <c r="I3465" s="79"/>
      <c r="J3465" s="78"/>
      <c r="K3465" s="77"/>
      <c r="L3465" s="84" t="s">
        <v>313</v>
      </c>
      <c r="M3465" s="77"/>
      <c r="N3465" s="77"/>
      <c r="O3465" s="87"/>
      <c r="P3465" s="78"/>
      <c r="Q3465" s="78"/>
      <c r="R3465" s="78"/>
      <c r="S3465" s="82"/>
      <c r="T3465" s="78"/>
      <c r="U3465" s="83"/>
    </row>
    <row r="3466" spans="1:21" ht="13.9" customHeight="1">
      <c r="A3466" s="76">
        <v>99030172</v>
      </c>
      <c r="B3466" s="88" t="s">
        <v>4392</v>
      </c>
      <c r="C3466" s="78"/>
      <c r="D3466" s="79"/>
      <c r="E3466" s="78"/>
      <c r="F3466" s="78"/>
      <c r="G3466" s="86"/>
      <c r="H3466" s="79"/>
      <c r="I3466" s="79"/>
      <c r="J3466" s="78"/>
      <c r="K3466" s="77"/>
      <c r="L3466" s="84" t="s">
        <v>283</v>
      </c>
      <c r="M3466" s="77"/>
      <c r="N3466" s="77"/>
      <c r="O3466" s="87"/>
      <c r="P3466" s="78"/>
      <c r="Q3466" s="78"/>
      <c r="R3466" s="78"/>
      <c r="S3466" s="82"/>
      <c r="T3466" s="78"/>
      <c r="U3466" s="83"/>
    </row>
    <row r="3467" spans="1:21" ht="13.9" customHeight="1">
      <c r="A3467" s="76">
        <v>99030173</v>
      </c>
      <c r="B3467" s="85" t="s">
        <v>4393</v>
      </c>
      <c r="C3467" s="78"/>
      <c r="D3467" s="79"/>
      <c r="E3467" s="78"/>
      <c r="F3467" s="78"/>
      <c r="G3467" s="86"/>
      <c r="H3467" s="79"/>
      <c r="I3467" s="79"/>
      <c r="J3467" s="78"/>
      <c r="K3467" s="77"/>
      <c r="L3467" s="84" t="s">
        <v>362</v>
      </c>
      <c r="M3467" s="77"/>
      <c r="N3467" s="77"/>
      <c r="O3467" s="87"/>
      <c r="P3467" s="78"/>
      <c r="Q3467" s="78"/>
      <c r="R3467" s="78"/>
      <c r="S3467" s="82"/>
      <c r="T3467" s="78"/>
      <c r="U3467" s="83"/>
    </row>
    <row r="3468" spans="1:21" ht="13.9" customHeight="1">
      <c r="A3468" s="76">
        <v>99030174</v>
      </c>
      <c r="B3468" s="77" t="s">
        <v>4394</v>
      </c>
      <c r="C3468" s="78"/>
      <c r="D3468" s="79"/>
      <c r="E3468" s="78"/>
      <c r="F3468" s="78"/>
      <c r="G3468" s="79"/>
      <c r="H3468" s="79"/>
      <c r="I3468" s="80"/>
      <c r="J3468" s="79"/>
      <c r="K3468" s="77"/>
      <c r="L3468" s="81" t="s">
        <v>315</v>
      </c>
      <c r="M3468" s="77"/>
      <c r="N3468" s="77"/>
      <c r="O3468" s="77"/>
      <c r="P3468" s="77"/>
      <c r="Q3468" s="78"/>
      <c r="R3468" s="78"/>
      <c r="S3468" s="82"/>
      <c r="T3468" s="78"/>
      <c r="U3468" s="83"/>
    </row>
    <row r="3469" spans="1:21" ht="13.9" customHeight="1">
      <c r="A3469" s="76">
        <v>99030176</v>
      </c>
      <c r="B3469" s="77" t="s">
        <v>4395</v>
      </c>
      <c r="C3469" s="78"/>
      <c r="D3469" s="79"/>
      <c r="E3469" s="78"/>
      <c r="F3469" s="78"/>
      <c r="G3469" s="79"/>
      <c r="H3469" s="79"/>
      <c r="I3469" s="80"/>
      <c r="J3469" s="79"/>
      <c r="K3469" s="77"/>
      <c r="L3469" s="81" t="s">
        <v>287</v>
      </c>
      <c r="M3469" s="77"/>
      <c r="N3469" s="77"/>
      <c r="O3469" s="77"/>
      <c r="P3469" s="77"/>
      <c r="Q3469" s="78"/>
      <c r="R3469" s="78"/>
      <c r="S3469" s="82"/>
      <c r="T3469" s="78"/>
      <c r="U3469" s="83"/>
    </row>
    <row r="3470" spans="1:21" ht="13.9" customHeight="1">
      <c r="A3470" s="76">
        <v>99030177</v>
      </c>
      <c r="B3470" s="77" t="s">
        <v>4396</v>
      </c>
      <c r="C3470" s="78"/>
      <c r="D3470" s="79"/>
      <c r="E3470" s="78"/>
      <c r="F3470" s="78"/>
      <c r="G3470" s="79"/>
      <c r="H3470" s="79"/>
      <c r="I3470" s="80"/>
      <c r="J3470" s="79"/>
      <c r="K3470" s="77"/>
      <c r="L3470" s="81" t="s">
        <v>9238</v>
      </c>
      <c r="M3470" s="77"/>
      <c r="N3470" s="77"/>
      <c r="O3470" s="77"/>
      <c r="P3470" s="77"/>
      <c r="Q3470" s="78"/>
      <c r="R3470" s="78"/>
      <c r="S3470" s="82"/>
      <c r="T3470" s="78"/>
      <c r="U3470" s="83"/>
    </row>
    <row r="3471" spans="1:21" ht="13.9" customHeight="1">
      <c r="A3471" s="76">
        <v>99030178</v>
      </c>
      <c r="B3471" s="77" t="s">
        <v>4397</v>
      </c>
      <c r="C3471" s="78"/>
      <c r="D3471" s="79"/>
      <c r="E3471" s="78"/>
      <c r="F3471" s="78"/>
      <c r="G3471" s="79"/>
      <c r="H3471" s="79"/>
      <c r="I3471" s="80"/>
      <c r="J3471" s="79"/>
      <c r="K3471" s="77"/>
      <c r="L3471" s="81" t="s">
        <v>9225</v>
      </c>
      <c r="M3471" s="77"/>
      <c r="N3471" s="77"/>
      <c r="O3471" s="77"/>
      <c r="P3471" s="77"/>
      <c r="Q3471" s="78"/>
      <c r="R3471" s="78"/>
      <c r="S3471" s="82"/>
      <c r="T3471" s="78"/>
      <c r="U3471" s="83"/>
    </row>
    <row r="3472" spans="1:21" ht="13.9" customHeight="1">
      <c r="A3472" s="76">
        <v>99030179</v>
      </c>
      <c r="B3472" s="77" t="s">
        <v>4398</v>
      </c>
      <c r="C3472" s="78"/>
      <c r="D3472" s="79"/>
      <c r="E3472" s="78"/>
      <c r="F3472" s="78"/>
      <c r="G3472" s="79"/>
      <c r="H3472" s="79"/>
      <c r="I3472" s="80"/>
      <c r="J3472" s="79"/>
      <c r="K3472" s="77"/>
      <c r="L3472" s="81" t="s">
        <v>272</v>
      </c>
      <c r="M3472" s="77"/>
      <c r="N3472" s="77"/>
      <c r="O3472" s="77"/>
      <c r="P3472" s="77"/>
      <c r="Q3472" s="78"/>
      <c r="R3472" s="78"/>
      <c r="S3472" s="82"/>
      <c r="T3472" s="78"/>
      <c r="U3472" s="83"/>
    </row>
    <row r="3473" spans="1:21" ht="13.9" customHeight="1">
      <c r="A3473" s="76">
        <v>99030180</v>
      </c>
      <c r="B3473" s="77" t="s">
        <v>4399</v>
      </c>
      <c r="C3473" s="78"/>
      <c r="D3473" s="79"/>
      <c r="E3473" s="78"/>
      <c r="F3473" s="78"/>
      <c r="G3473" s="79"/>
      <c r="H3473" s="79"/>
      <c r="I3473" s="80"/>
      <c r="J3473" s="79"/>
      <c r="K3473" s="77"/>
      <c r="L3473" s="81" t="s">
        <v>362</v>
      </c>
      <c r="M3473" s="77"/>
      <c r="N3473" s="77"/>
      <c r="O3473" s="77"/>
      <c r="P3473" s="77"/>
      <c r="Q3473" s="78"/>
      <c r="R3473" s="78"/>
      <c r="S3473" s="82"/>
      <c r="T3473" s="78"/>
      <c r="U3473" s="83"/>
    </row>
    <row r="3474" spans="1:21" ht="13.9" customHeight="1">
      <c r="A3474" s="76">
        <v>99030181</v>
      </c>
      <c r="B3474" s="77" t="s">
        <v>4400</v>
      </c>
      <c r="C3474" s="78"/>
      <c r="D3474" s="79"/>
      <c r="E3474" s="78"/>
      <c r="F3474" s="78"/>
      <c r="G3474" s="79"/>
      <c r="H3474" s="79"/>
      <c r="I3474" s="80"/>
      <c r="J3474" s="79"/>
      <c r="K3474" s="77"/>
      <c r="L3474" s="81" t="s">
        <v>330</v>
      </c>
      <c r="M3474" s="77"/>
      <c r="N3474" s="77"/>
      <c r="O3474" s="77"/>
      <c r="P3474" s="77"/>
      <c r="Q3474" s="78"/>
      <c r="R3474" s="78"/>
      <c r="S3474" s="82"/>
      <c r="T3474" s="78"/>
      <c r="U3474" s="83"/>
    </row>
    <row r="3475" spans="1:21" ht="13.9" customHeight="1">
      <c r="A3475" s="76">
        <v>99030182</v>
      </c>
      <c r="B3475" s="85" t="s">
        <v>4401</v>
      </c>
      <c r="C3475" s="78"/>
      <c r="D3475" s="79"/>
      <c r="E3475" s="78"/>
      <c r="F3475" s="78"/>
      <c r="G3475" s="86"/>
      <c r="H3475" s="79"/>
      <c r="I3475" s="79"/>
      <c r="J3475" s="78"/>
      <c r="K3475" s="77"/>
      <c r="L3475" s="84" t="s">
        <v>270</v>
      </c>
      <c r="M3475" s="77"/>
      <c r="N3475" s="77"/>
      <c r="O3475" s="87"/>
      <c r="P3475" s="78"/>
      <c r="Q3475" s="78"/>
      <c r="R3475" s="78"/>
      <c r="S3475" s="82"/>
      <c r="T3475" s="78"/>
      <c r="U3475" s="83"/>
    </row>
    <row r="3476" spans="1:21" ht="13.9" customHeight="1">
      <c r="A3476" s="76">
        <v>99030183</v>
      </c>
      <c r="B3476" s="85" t="s">
        <v>4402</v>
      </c>
      <c r="C3476" s="78"/>
      <c r="D3476" s="79"/>
      <c r="E3476" s="78"/>
      <c r="F3476" s="78"/>
      <c r="G3476" s="86"/>
      <c r="H3476" s="79"/>
      <c r="I3476" s="79"/>
      <c r="J3476" s="78"/>
      <c r="K3476" s="77"/>
      <c r="L3476" s="84" t="s">
        <v>270</v>
      </c>
      <c r="M3476" s="77"/>
      <c r="N3476" s="77"/>
      <c r="O3476" s="87"/>
      <c r="P3476" s="78"/>
      <c r="Q3476" s="78"/>
      <c r="R3476" s="78"/>
      <c r="S3476" s="82"/>
      <c r="T3476" s="78"/>
      <c r="U3476" s="83"/>
    </row>
    <row r="3477" spans="1:21" ht="13.9" customHeight="1">
      <c r="A3477" s="76">
        <v>99030184</v>
      </c>
      <c r="B3477" s="85" t="s">
        <v>4403</v>
      </c>
      <c r="C3477" s="78"/>
      <c r="D3477" s="79"/>
      <c r="E3477" s="78"/>
      <c r="F3477" s="78"/>
      <c r="G3477" s="86"/>
      <c r="H3477" s="79"/>
      <c r="I3477" s="79"/>
      <c r="J3477" s="78"/>
      <c r="K3477" s="77"/>
      <c r="L3477" s="84" t="s">
        <v>315</v>
      </c>
      <c r="M3477" s="77"/>
      <c r="N3477" s="77"/>
      <c r="O3477" s="87"/>
      <c r="P3477" s="78"/>
      <c r="Q3477" s="78"/>
      <c r="R3477" s="78"/>
      <c r="S3477" s="82"/>
      <c r="T3477" s="78"/>
      <c r="U3477" s="83"/>
    </row>
    <row r="3478" spans="1:21" ht="13.9" customHeight="1">
      <c r="A3478" s="76">
        <v>99030185</v>
      </c>
      <c r="B3478" s="85" t="s">
        <v>4404</v>
      </c>
      <c r="C3478" s="78"/>
      <c r="D3478" s="79"/>
      <c r="E3478" s="78"/>
      <c r="F3478" s="78"/>
      <c r="G3478" s="78"/>
      <c r="H3478" s="79"/>
      <c r="I3478" s="79"/>
      <c r="J3478" s="78"/>
      <c r="K3478" s="77"/>
      <c r="L3478" s="84" t="s">
        <v>348</v>
      </c>
      <c r="M3478" s="77"/>
      <c r="N3478" s="77"/>
      <c r="O3478" s="87"/>
      <c r="P3478" s="78"/>
      <c r="Q3478" s="78"/>
      <c r="R3478" s="78"/>
      <c r="S3478" s="82"/>
      <c r="T3478" s="78"/>
      <c r="U3478" s="83"/>
    </row>
    <row r="3479" spans="1:21" ht="13.9" customHeight="1">
      <c r="A3479" s="76">
        <v>99030188</v>
      </c>
      <c r="B3479" s="77" t="s">
        <v>1828</v>
      </c>
      <c r="C3479" s="78"/>
      <c r="D3479" s="79"/>
      <c r="E3479" s="78"/>
      <c r="F3479" s="78"/>
      <c r="G3479" s="79"/>
      <c r="H3479" s="79"/>
      <c r="I3479" s="80"/>
      <c r="J3479" s="79"/>
      <c r="K3479" s="77"/>
      <c r="L3479" s="81" t="s">
        <v>315</v>
      </c>
      <c r="M3479" s="77"/>
      <c r="N3479" s="77"/>
      <c r="O3479" s="77"/>
      <c r="P3479" s="77"/>
      <c r="Q3479" s="78"/>
      <c r="R3479" s="78"/>
      <c r="S3479" s="82"/>
      <c r="T3479" s="78"/>
      <c r="U3479" s="83"/>
    </row>
    <row r="3480" spans="1:21" ht="13.9" customHeight="1">
      <c r="A3480" s="76">
        <v>99030189</v>
      </c>
      <c r="B3480" s="77" t="s">
        <v>4405</v>
      </c>
      <c r="C3480" s="78"/>
      <c r="D3480" s="79"/>
      <c r="E3480" s="78"/>
      <c r="F3480" s="78"/>
      <c r="G3480" s="79"/>
      <c r="H3480" s="79"/>
      <c r="I3480" s="80"/>
      <c r="J3480" s="79"/>
      <c r="K3480" s="77"/>
      <c r="L3480" s="81" t="s">
        <v>330</v>
      </c>
      <c r="M3480" s="77"/>
      <c r="N3480" s="77"/>
      <c r="O3480" s="77"/>
      <c r="P3480" s="77"/>
      <c r="Q3480" s="78"/>
      <c r="R3480" s="78"/>
      <c r="S3480" s="82"/>
      <c r="T3480" s="78"/>
      <c r="U3480" s="83"/>
    </row>
    <row r="3481" spans="1:21" ht="13.9" customHeight="1">
      <c r="A3481" s="76">
        <v>99030190</v>
      </c>
      <c r="B3481" s="88" t="s">
        <v>4406</v>
      </c>
      <c r="C3481" s="78"/>
      <c r="D3481" s="79"/>
      <c r="E3481" s="78"/>
      <c r="F3481" s="78"/>
      <c r="G3481" s="86"/>
      <c r="H3481" s="79"/>
      <c r="I3481" s="79"/>
      <c r="J3481" s="78"/>
      <c r="K3481" s="77"/>
      <c r="L3481" s="84" t="s">
        <v>368</v>
      </c>
      <c r="M3481" s="77"/>
      <c r="N3481" s="77"/>
      <c r="O3481" s="87"/>
      <c r="P3481" s="78"/>
      <c r="Q3481" s="78"/>
      <c r="R3481" s="78"/>
      <c r="S3481" s="82"/>
      <c r="T3481" s="78"/>
      <c r="U3481" s="83"/>
    </row>
    <row r="3482" spans="1:21" ht="13.9" customHeight="1">
      <c r="A3482" s="76">
        <v>99030191</v>
      </c>
      <c r="B3482" s="85" t="s">
        <v>4407</v>
      </c>
      <c r="C3482" s="78"/>
      <c r="D3482" s="79"/>
      <c r="E3482" s="78"/>
      <c r="F3482" s="78"/>
      <c r="G3482" s="78"/>
      <c r="H3482" s="79"/>
      <c r="I3482" s="79"/>
      <c r="J3482" s="78"/>
      <c r="K3482" s="77"/>
      <c r="L3482" s="84" t="s">
        <v>330</v>
      </c>
      <c r="M3482" s="77"/>
      <c r="N3482" s="77"/>
      <c r="O3482" s="87"/>
      <c r="P3482" s="78"/>
      <c r="Q3482" s="78"/>
      <c r="R3482" s="78"/>
      <c r="S3482" s="82"/>
      <c r="T3482" s="78"/>
      <c r="U3482" s="83"/>
    </row>
    <row r="3483" spans="1:21" ht="13.9" customHeight="1">
      <c r="A3483" s="76">
        <v>99030204</v>
      </c>
      <c r="B3483" s="88" t="s">
        <v>4408</v>
      </c>
      <c r="C3483" s="78"/>
      <c r="D3483" s="79"/>
      <c r="E3483" s="78"/>
      <c r="F3483" s="78"/>
      <c r="G3483" s="86"/>
      <c r="H3483" s="79"/>
      <c r="I3483" s="79"/>
      <c r="J3483" s="78"/>
      <c r="K3483" s="77"/>
      <c r="L3483" s="84" t="s">
        <v>44</v>
      </c>
      <c r="M3483" s="77"/>
      <c r="N3483" s="77"/>
      <c r="O3483" s="87"/>
      <c r="P3483" s="78"/>
      <c r="Q3483" s="78"/>
      <c r="R3483" s="78"/>
      <c r="S3483" s="82"/>
      <c r="T3483" s="78"/>
      <c r="U3483" s="83"/>
    </row>
    <row r="3484" spans="1:21" ht="13.9" customHeight="1">
      <c r="A3484" s="76">
        <v>99030207</v>
      </c>
      <c r="B3484" s="85" t="s">
        <v>4409</v>
      </c>
      <c r="C3484" s="78"/>
      <c r="D3484" s="79"/>
      <c r="E3484" s="78"/>
      <c r="F3484" s="78"/>
      <c r="G3484" s="86"/>
      <c r="H3484" s="79"/>
      <c r="I3484" s="79"/>
      <c r="J3484" s="78"/>
      <c r="K3484" s="77"/>
      <c r="L3484" s="84" t="s">
        <v>388</v>
      </c>
      <c r="M3484" s="77"/>
      <c r="N3484" s="77"/>
      <c r="O3484" s="87"/>
      <c r="P3484" s="78"/>
      <c r="Q3484" s="78"/>
      <c r="R3484" s="78"/>
      <c r="S3484" s="82"/>
      <c r="T3484" s="78"/>
      <c r="U3484" s="83"/>
    </row>
    <row r="3485" spans="1:21" ht="13.9" customHeight="1">
      <c r="A3485" s="76">
        <v>99030208</v>
      </c>
      <c r="B3485" s="85" t="s">
        <v>4410</v>
      </c>
      <c r="C3485" s="78"/>
      <c r="D3485" s="79"/>
      <c r="E3485" s="78"/>
      <c r="F3485" s="78"/>
      <c r="G3485" s="86"/>
      <c r="H3485" s="79"/>
      <c r="I3485" s="80"/>
      <c r="J3485" s="78"/>
      <c r="K3485" s="77"/>
      <c r="L3485" s="84" t="s">
        <v>283</v>
      </c>
      <c r="M3485" s="77"/>
      <c r="N3485" s="77"/>
      <c r="O3485" s="87"/>
      <c r="P3485" s="78"/>
      <c r="Q3485" s="78"/>
      <c r="R3485" s="78"/>
      <c r="S3485" s="82"/>
      <c r="T3485" s="78"/>
      <c r="U3485" s="83"/>
    </row>
    <row r="3486" spans="1:21" ht="13.9" customHeight="1">
      <c r="A3486" s="76">
        <v>99030209</v>
      </c>
      <c r="B3486" s="88" t="s">
        <v>4411</v>
      </c>
      <c r="C3486" s="78"/>
      <c r="D3486" s="79"/>
      <c r="E3486" s="78"/>
      <c r="F3486" s="78"/>
      <c r="G3486" s="86"/>
      <c r="H3486" s="79"/>
      <c r="I3486" s="79"/>
      <c r="J3486" s="78"/>
      <c r="K3486" s="77"/>
      <c r="L3486" s="84" t="s">
        <v>191</v>
      </c>
      <c r="M3486" s="77"/>
      <c r="N3486" s="77"/>
      <c r="O3486" s="87"/>
      <c r="P3486" s="78"/>
      <c r="Q3486" s="78"/>
      <c r="R3486" s="78"/>
      <c r="S3486" s="82"/>
      <c r="T3486" s="78"/>
      <c r="U3486" s="83"/>
    </row>
    <row r="3487" spans="1:21" ht="13.9" customHeight="1">
      <c r="A3487" s="76">
        <v>99030210</v>
      </c>
      <c r="B3487" s="85" t="s">
        <v>4412</v>
      </c>
      <c r="C3487" s="78"/>
      <c r="D3487" s="79"/>
      <c r="E3487" s="78"/>
      <c r="F3487" s="78"/>
      <c r="G3487" s="86"/>
      <c r="H3487" s="79"/>
      <c r="I3487" s="79"/>
      <c r="J3487" s="78"/>
      <c r="K3487" s="77"/>
      <c r="L3487" s="84" t="s">
        <v>362</v>
      </c>
      <c r="M3487" s="77"/>
      <c r="N3487" s="77"/>
      <c r="O3487" s="87"/>
      <c r="P3487" s="78"/>
      <c r="Q3487" s="78"/>
      <c r="R3487" s="78"/>
      <c r="S3487" s="82"/>
      <c r="T3487" s="78"/>
      <c r="U3487" s="83"/>
    </row>
    <row r="3488" spans="1:21" ht="13.9" customHeight="1">
      <c r="A3488" s="76">
        <v>99030211</v>
      </c>
      <c r="B3488" s="88" t="s">
        <v>4413</v>
      </c>
      <c r="C3488" s="78"/>
      <c r="D3488" s="79"/>
      <c r="E3488" s="78"/>
      <c r="F3488" s="78"/>
      <c r="G3488" s="78"/>
      <c r="H3488" s="79"/>
      <c r="I3488" s="79"/>
      <c r="J3488" s="78"/>
      <c r="K3488" s="77"/>
      <c r="L3488" s="84" t="s">
        <v>330</v>
      </c>
      <c r="M3488" s="77"/>
      <c r="N3488" s="77"/>
      <c r="O3488" s="87"/>
      <c r="P3488" s="78"/>
      <c r="Q3488" s="78"/>
      <c r="R3488" s="78"/>
      <c r="S3488" s="82"/>
      <c r="T3488" s="78"/>
      <c r="U3488" s="83"/>
    </row>
    <row r="3489" spans="1:21" ht="13.9" customHeight="1">
      <c r="A3489" s="76">
        <v>99030212</v>
      </c>
      <c r="B3489" s="85" t="s">
        <v>4414</v>
      </c>
      <c r="C3489" s="78"/>
      <c r="D3489" s="79"/>
      <c r="E3489" s="78"/>
      <c r="F3489" s="78"/>
      <c r="G3489" s="86"/>
      <c r="H3489" s="79"/>
      <c r="I3489" s="79"/>
      <c r="J3489" s="78"/>
      <c r="K3489" s="77"/>
      <c r="L3489" s="84" t="s">
        <v>9347</v>
      </c>
      <c r="M3489" s="77"/>
      <c r="N3489" s="77"/>
      <c r="O3489" s="87"/>
      <c r="P3489" s="78"/>
      <c r="Q3489" s="78"/>
      <c r="R3489" s="78"/>
      <c r="S3489" s="82"/>
      <c r="T3489" s="78"/>
      <c r="U3489" s="83"/>
    </row>
    <row r="3490" spans="1:21" ht="13.9" customHeight="1">
      <c r="A3490" s="76">
        <v>99030215</v>
      </c>
      <c r="B3490" s="88" t="s">
        <v>4415</v>
      </c>
      <c r="C3490" s="78"/>
      <c r="D3490" s="79"/>
      <c r="E3490" s="78"/>
      <c r="F3490" s="78"/>
      <c r="G3490" s="86"/>
      <c r="H3490" s="79"/>
      <c r="I3490" s="79"/>
      <c r="J3490" s="78"/>
      <c r="K3490" s="77"/>
      <c r="L3490" s="84" t="s">
        <v>315</v>
      </c>
      <c r="M3490" s="77"/>
      <c r="N3490" s="77"/>
      <c r="O3490" s="87"/>
      <c r="P3490" s="78"/>
      <c r="Q3490" s="78"/>
      <c r="R3490" s="78"/>
      <c r="S3490" s="82"/>
      <c r="T3490" s="78"/>
      <c r="U3490" s="83"/>
    </row>
    <row r="3491" spans="1:21" ht="13.9" customHeight="1">
      <c r="A3491" s="76">
        <v>99030216</v>
      </c>
      <c r="B3491" s="77" t="s">
        <v>4416</v>
      </c>
      <c r="C3491" s="78"/>
      <c r="D3491" s="79"/>
      <c r="E3491" s="78"/>
      <c r="F3491" s="78"/>
      <c r="G3491" s="79"/>
      <c r="H3491" s="79"/>
      <c r="I3491" s="80"/>
      <c r="J3491" s="79"/>
      <c r="K3491" s="77"/>
      <c r="L3491" s="84" t="s">
        <v>339</v>
      </c>
      <c r="M3491" s="77"/>
      <c r="N3491" s="77"/>
      <c r="O3491" s="77"/>
      <c r="P3491" s="77"/>
      <c r="Q3491" s="78"/>
      <c r="R3491" s="78"/>
      <c r="S3491" s="82"/>
      <c r="T3491" s="78"/>
      <c r="U3491" s="83"/>
    </row>
    <row r="3492" spans="1:21" ht="13.9" customHeight="1">
      <c r="A3492" s="76">
        <v>99030217</v>
      </c>
      <c r="B3492" s="77" t="s">
        <v>4417</v>
      </c>
      <c r="C3492" s="78"/>
      <c r="D3492" s="79"/>
      <c r="E3492" s="78"/>
      <c r="F3492" s="78"/>
      <c r="G3492" s="79"/>
      <c r="H3492" s="79"/>
      <c r="I3492" s="80"/>
      <c r="J3492" s="79"/>
      <c r="K3492" s="77"/>
      <c r="L3492" s="84" t="s">
        <v>9347</v>
      </c>
      <c r="M3492" s="77"/>
      <c r="N3492" s="77"/>
      <c r="O3492" s="77"/>
      <c r="P3492" s="77"/>
      <c r="Q3492" s="78"/>
      <c r="R3492" s="78"/>
      <c r="S3492" s="82"/>
      <c r="T3492" s="78"/>
      <c r="U3492" s="83"/>
    </row>
    <row r="3493" spans="1:21" ht="13.9" customHeight="1">
      <c r="A3493" s="76">
        <v>99030218</v>
      </c>
      <c r="B3493" s="77" t="s">
        <v>4418</v>
      </c>
      <c r="C3493" s="78"/>
      <c r="D3493" s="79"/>
      <c r="E3493" s="78"/>
      <c r="F3493" s="78"/>
      <c r="G3493" s="79"/>
      <c r="H3493" s="79"/>
      <c r="I3493" s="80"/>
      <c r="J3493" s="79"/>
      <c r="K3493" s="77"/>
      <c r="L3493" s="84" t="s">
        <v>285</v>
      </c>
      <c r="M3493" s="77"/>
      <c r="N3493" s="77"/>
      <c r="O3493" s="77"/>
      <c r="P3493" s="77"/>
      <c r="Q3493" s="78"/>
      <c r="R3493" s="78"/>
      <c r="S3493" s="82"/>
      <c r="T3493" s="78"/>
      <c r="U3493" s="83"/>
    </row>
    <row r="3494" spans="1:21" ht="13.9" customHeight="1">
      <c r="A3494" s="76">
        <v>99030219</v>
      </c>
      <c r="B3494" s="77" t="s">
        <v>4419</v>
      </c>
      <c r="C3494" s="78"/>
      <c r="D3494" s="79"/>
      <c r="E3494" s="78"/>
      <c r="F3494" s="78"/>
      <c r="G3494" s="79"/>
      <c r="H3494" s="79"/>
      <c r="I3494" s="80"/>
      <c r="J3494" s="79"/>
      <c r="K3494" s="77"/>
      <c r="L3494" s="84" t="s">
        <v>362</v>
      </c>
      <c r="M3494" s="77"/>
      <c r="N3494" s="77"/>
      <c r="O3494" s="77"/>
      <c r="P3494" s="77"/>
      <c r="Q3494" s="78"/>
      <c r="R3494" s="78"/>
      <c r="S3494" s="82"/>
      <c r="T3494" s="78"/>
      <c r="U3494" s="83"/>
    </row>
    <row r="3495" spans="1:21" ht="13.9" customHeight="1">
      <c r="A3495" s="76">
        <v>99030220</v>
      </c>
      <c r="B3495" s="77" t="s">
        <v>4420</v>
      </c>
      <c r="C3495" s="78"/>
      <c r="D3495" s="79"/>
      <c r="E3495" s="78"/>
      <c r="F3495" s="78"/>
      <c r="G3495" s="79"/>
      <c r="H3495" s="79"/>
      <c r="I3495" s="80"/>
      <c r="J3495" s="79"/>
      <c r="K3495" s="77"/>
      <c r="L3495" s="84" t="s">
        <v>213</v>
      </c>
      <c r="M3495" s="77"/>
      <c r="N3495" s="77"/>
      <c r="O3495" s="77"/>
      <c r="P3495" s="77"/>
      <c r="Q3495" s="78"/>
      <c r="R3495" s="78"/>
      <c r="S3495" s="82"/>
      <c r="T3495" s="78"/>
      <c r="U3495" s="83"/>
    </row>
    <row r="3496" spans="1:21" ht="13.9" customHeight="1">
      <c r="A3496" s="76">
        <v>99030221</v>
      </c>
      <c r="B3496" s="77" t="s">
        <v>4421</v>
      </c>
      <c r="C3496" s="78"/>
      <c r="D3496" s="79"/>
      <c r="E3496" s="78"/>
      <c r="F3496" s="78"/>
      <c r="G3496" s="79"/>
      <c r="H3496" s="79"/>
      <c r="I3496" s="80"/>
      <c r="J3496" s="79"/>
      <c r="K3496" s="77"/>
      <c r="L3496" s="84" t="s">
        <v>9317</v>
      </c>
      <c r="M3496" s="77"/>
      <c r="N3496" s="77"/>
      <c r="O3496" s="77"/>
      <c r="P3496" s="77"/>
      <c r="Q3496" s="78"/>
      <c r="R3496" s="78"/>
      <c r="S3496" s="82"/>
      <c r="T3496" s="78"/>
      <c r="U3496" s="83"/>
    </row>
    <row r="3497" spans="1:21" ht="13.9" customHeight="1">
      <c r="A3497" s="76">
        <v>99030222</v>
      </c>
      <c r="B3497" s="77" t="s">
        <v>4422</v>
      </c>
      <c r="C3497" s="78"/>
      <c r="D3497" s="79"/>
      <c r="E3497" s="78"/>
      <c r="F3497" s="78"/>
      <c r="G3497" s="79"/>
      <c r="H3497" s="79"/>
      <c r="I3497" s="80"/>
      <c r="J3497" s="79"/>
      <c r="K3497" s="77"/>
      <c r="L3497" s="84" t="s">
        <v>296</v>
      </c>
      <c r="M3497" s="77"/>
      <c r="N3497" s="77"/>
      <c r="O3497" s="77"/>
      <c r="P3497" s="77"/>
      <c r="Q3497" s="78"/>
      <c r="R3497" s="78"/>
      <c r="S3497" s="82"/>
      <c r="T3497" s="78"/>
      <c r="U3497" s="83"/>
    </row>
    <row r="3498" spans="1:21" ht="13.9" customHeight="1">
      <c r="A3498" s="76">
        <v>99030223</v>
      </c>
      <c r="B3498" s="77" t="s">
        <v>4423</v>
      </c>
      <c r="C3498" s="78"/>
      <c r="D3498" s="79"/>
      <c r="E3498" s="78"/>
      <c r="F3498" s="78"/>
      <c r="G3498" s="79"/>
      <c r="H3498" s="79"/>
      <c r="I3498" s="80"/>
      <c r="J3498" s="79"/>
      <c r="K3498" s="77"/>
      <c r="L3498" s="84" t="s">
        <v>9290</v>
      </c>
      <c r="M3498" s="77"/>
      <c r="N3498" s="77"/>
      <c r="O3498" s="77"/>
      <c r="P3498" s="77"/>
      <c r="Q3498" s="78"/>
      <c r="R3498" s="78"/>
      <c r="S3498" s="82"/>
      <c r="T3498" s="78"/>
      <c r="U3498" s="83"/>
    </row>
    <row r="3499" spans="1:21" ht="13.9" customHeight="1">
      <c r="A3499" s="76">
        <v>99030224</v>
      </c>
      <c r="B3499" s="77" t="s">
        <v>4424</v>
      </c>
      <c r="C3499" s="78"/>
      <c r="D3499" s="79"/>
      <c r="E3499" s="78"/>
      <c r="F3499" s="78"/>
      <c r="G3499" s="79"/>
      <c r="H3499" s="79"/>
      <c r="I3499" s="80"/>
      <c r="J3499" s="79"/>
      <c r="K3499" s="77"/>
      <c r="L3499" s="84" t="s">
        <v>270</v>
      </c>
      <c r="M3499" s="77"/>
      <c r="N3499" s="77"/>
      <c r="O3499" s="77"/>
      <c r="P3499" s="77"/>
      <c r="Q3499" s="78"/>
      <c r="R3499" s="78"/>
      <c r="S3499" s="82"/>
      <c r="T3499" s="78"/>
      <c r="U3499" s="83"/>
    </row>
    <row r="3500" spans="1:21" ht="13.9" customHeight="1">
      <c r="A3500" s="76">
        <v>99030225</v>
      </c>
      <c r="B3500" s="77" t="s">
        <v>4425</v>
      </c>
      <c r="C3500" s="78"/>
      <c r="D3500" s="79"/>
      <c r="E3500" s="78"/>
      <c r="F3500" s="78"/>
      <c r="G3500" s="79"/>
      <c r="H3500" s="79"/>
      <c r="I3500" s="80"/>
      <c r="J3500" s="79"/>
      <c r="K3500" s="77"/>
      <c r="L3500" s="84" t="s">
        <v>339</v>
      </c>
      <c r="M3500" s="77"/>
      <c r="N3500" s="77"/>
      <c r="O3500" s="77"/>
      <c r="P3500" s="77"/>
      <c r="Q3500" s="78"/>
      <c r="R3500" s="78"/>
      <c r="S3500" s="82"/>
      <c r="T3500" s="78"/>
      <c r="U3500" s="83"/>
    </row>
    <row r="3501" spans="1:21" ht="13.9" customHeight="1">
      <c r="A3501" s="76">
        <v>99030226</v>
      </c>
      <c r="B3501" s="77" t="s">
        <v>4426</v>
      </c>
      <c r="C3501" s="78"/>
      <c r="D3501" s="79"/>
      <c r="E3501" s="78"/>
      <c r="F3501" s="78"/>
      <c r="G3501" s="79"/>
      <c r="H3501" s="79"/>
      <c r="I3501" s="80"/>
      <c r="J3501" s="79"/>
      <c r="K3501" s="77"/>
      <c r="L3501" s="84" t="s">
        <v>362</v>
      </c>
      <c r="M3501" s="77"/>
      <c r="N3501" s="77"/>
      <c r="O3501" s="77"/>
      <c r="P3501" s="77"/>
      <c r="Q3501" s="78"/>
      <c r="R3501" s="78"/>
      <c r="S3501" s="82"/>
      <c r="T3501" s="78"/>
      <c r="U3501" s="83"/>
    </row>
    <row r="3502" spans="1:21" ht="13.9" customHeight="1">
      <c r="A3502" s="76">
        <v>99030227</v>
      </c>
      <c r="B3502" s="77" t="s">
        <v>4427</v>
      </c>
      <c r="C3502" s="78"/>
      <c r="D3502" s="79"/>
      <c r="E3502" s="78"/>
      <c r="F3502" s="78"/>
      <c r="G3502" s="79"/>
      <c r="H3502" s="79"/>
      <c r="I3502" s="80"/>
      <c r="J3502" s="79"/>
      <c r="K3502" s="77"/>
      <c r="L3502" s="84" t="s">
        <v>9384</v>
      </c>
      <c r="M3502" s="77"/>
      <c r="N3502" s="77"/>
      <c r="O3502" s="77"/>
      <c r="P3502" s="77"/>
      <c r="Q3502" s="78"/>
      <c r="R3502" s="78"/>
      <c r="S3502" s="82"/>
      <c r="T3502" s="78"/>
      <c r="U3502" s="83"/>
    </row>
    <row r="3503" spans="1:21" ht="13.9" customHeight="1">
      <c r="A3503" s="76">
        <v>99030230</v>
      </c>
      <c r="B3503" s="77" t="s">
        <v>4428</v>
      </c>
      <c r="C3503" s="78"/>
      <c r="D3503" s="79"/>
      <c r="E3503" s="78"/>
      <c r="F3503" s="78"/>
      <c r="G3503" s="79"/>
      <c r="H3503" s="79"/>
      <c r="I3503" s="80"/>
      <c r="J3503" s="79"/>
      <c r="K3503" s="77"/>
      <c r="L3503" s="84" t="s">
        <v>326</v>
      </c>
      <c r="M3503" s="77"/>
      <c r="N3503" s="77"/>
      <c r="O3503" s="77"/>
      <c r="P3503" s="77"/>
      <c r="Q3503" s="78"/>
      <c r="R3503" s="78"/>
      <c r="S3503" s="82"/>
      <c r="T3503" s="78"/>
      <c r="U3503" s="83"/>
    </row>
    <row r="3504" spans="1:21" ht="13.9" customHeight="1">
      <c r="A3504" s="76">
        <v>99030232</v>
      </c>
      <c r="B3504" s="77" t="s">
        <v>4429</v>
      </c>
      <c r="C3504" s="78"/>
      <c r="D3504" s="79"/>
      <c r="E3504" s="78"/>
      <c r="F3504" s="78"/>
      <c r="G3504" s="79"/>
      <c r="H3504" s="79"/>
      <c r="I3504" s="80"/>
      <c r="J3504" s="79"/>
      <c r="K3504" s="77"/>
      <c r="L3504" s="84" t="s">
        <v>283</v>
      </c>
      <c r="M3504" s="77"/>
      <c r="N3504" s="77"/>
      <c r="O3504" s="77"/>
      <c r="P3504" s="77"/>
      <c r="Q3504" s="78"/>
      <c r="R3504" s="78"/>
      <c r="S3504" s="82"/>
      <c r="T3504" s="78"/>
      <c r="U3504" s="83"/>
    </row>
    <row r="3505" spans="1:21" ht="13.9" customHeight="1">
      <c r="A3505" s="76">
        <v>99030233</v>
      </c>
      <c r="B3505" s="77" t="s">
        <v>4430</v>
      </c>
      <c r="C3505" s="78"/>
      <c r="D3505" s="79"/>
      <c r="E3505" s="78"/>
      <c r="F3505" s="78"/>
      <c r="G3505" s="79"/>
      <c r="H3505" s="79"/>
      <c r="I3505" s="80"/>
      <c r="J3505" s="79"/>
      <c r="K3505" s="77"/>
      <c r="L3505" s="84" t="s">
        <v>9347</v>
      </c>
      <c r="M3505" s="77"/>
      <c r="N3505" s="77"/>
      <c r="O3505" s="77"/>
      <c r="P3505" s="77"/>
      <c r="Q3505" s="78"/>
      <c r="R3505" s="78"/>
      <c r="S3505" s="82"/>
      <c r="T3505" s="78"/>
      <c r="U3505" s="83"/>
    </row>
    <row r="3506" spans="1:21" ht="13.9" customHeight="1">
      <c r="A3506" s="76">
        <v>99030234</v>
      </c>
      <c r="B3506" s="85" t="s">
        <v>4431</v>
      </c>
      <c r="C3506" s="78"/>
      <c r="D3506" s="79"/>
      <c r="E3506" s="78"/>
      <c r="F3506" s="78"/>
      <c r="G3506" s="78"/>
      <c r="H3506" s="79"/>
      <c r="I3506" s="79"/>
      <c r="J3506" s="78"/>
      <c r="K3506" s="77"/>
      <c r="L3506" s="84" t="s">
        <v>339</v>
      </c>
      <c r="M3506" s="77"/>
      <c r="N3506" s="77"/>
      <c r="O3506" s="87"/>
      <c r="P3506" s="78"/>
      <c r="Q3506" s="78"/>
      <c r="R3506" s="78"/>
      <c r="S3506" s="82"/>
      <c r="T3506" s="78"/>
      <c r="U3506" s="83"/>
    </row>
    <row r="3507" spans="1:21" ht="13.9" customHeight="1">
      <c r="A3507" s="76">
        <v>99030235</v>
      </c>
      <c r="B3507" s="77" t="s">
        <v>4432</v>
      </c>
      <c r="C3507" s="78"/>
      <c r="D3507" s="79"/>
      <c r="E3507" s="78"/>
      <c r="F3507" s="78"/>
      <c r="G3507" s="79"/>
      <c r="H3507" s="79"/>
      <c r="I3507" s="80"/>
      <c r="J3507" s="79"/>
      <c r="K3507" s="77"/>
      <c r="L3507" s="84" t="s">
        <v>301</v>
      </c>
      <c r="M3507" s="77"/>
      <c r="N3507" s="77"/>
      <c r="O3507" s="77"/>
      <c r="P3507" s="77"/>
      <c r="Q3507" s="78"/>
      <c r="R3507" s="78"/>
      <c r="S3507" s="82"/>
      <c r="T3507" s="78"/>
      <c r="U3507" s="83"/>
    </row>
    <row r="3508" spans="1:21" ht="13.9" customHeight="1">
      <c r="A3508" s="76">
        <v>99030236</v>
      </c>
      <c r="B3508" s="77" t="s">
        <v>4433</v>
      </c>
      <c r="C3508" s="78"/>
      <c r="D3508" s="79"/>
      <c r="E3508" s="78"/>
      <c r="F3508" s="78"/>
      <c r="G3508" s="79"/>
      <c r="H3508" s="79"/>
      <c r="I3508" s="80"/>
      <c r="J3508" s="79"/>
      <c r="K3508" s="77"/>
      <c r="L3508" s="81" t="s">
        <v>287</v>
      </c>
      <c r="M3508" s="77"/>
      <c r="N3508" s="77"/>
      <c r="O3508" s="77"/>
      <c r="P3508" s="77"/>
      <c r="Q3508" s="78"/>
      <c r="R3508" s="78"/>
      <c r="S3508" s="82"/>
      <c r="T3508" s="78"/>
      <c r="U3508" s="83"/>
    </row>
    <row r="3509" spans="1:21" ht="13.9" customHeight="1">
      <c r="A3509" s="76">
        <v>99030237</v>
      </c>
      <c r="B3509" s="77" t="s">
        <v>4434</v>
      </c>
      <c r="C3509" s="78"/>
      <c r="D3509" s="79"/>
      <c r="E3509" s="78"/>
      <c r="F3509" s="78"/>
      <c r="G3509" s="79"/>
      <c r="H3509" s="79"/>
      <c r="I3509" s="80"/>
      <c r="J3509" s="79"/>
      <c r="K3509" s="77"/>
      <c r="L3509" s="81" t="s">
        <v>315</v>
      </c>
      <c r="M3509" s="77"/>
      <c r="N3509" s="77"/>
      <c r="O3509" s="77"/>
      <c r="P3509" s="77"/>
      <c r="Q3509" s="78"/>
      <c r="R3509" s="78"/>
      <c r="S3509" s="82"/>
      <c r="T3509" s="78"/>
      <c r="U3509" s="83"/>
    </row>
    <row r="3510" spans="1:21" ht="13.9" customHeight="1">
      <c r="A3510" s="76">
        <v>99030238</v>
      </c>
      <c r="B3510" s="77" t="s">
        <v>4435</v>
      </c>
      <c r="C3510" s="78"/>
      <c r="D3510" s="79"/>
      <c r="E3510" s="78"/>
      <c r="F3510" s="78"/>
      <c r="G3510" s="79"/>
      <c r="H3510" s="79"/>
      <c r="I3510" s="80"/>
      <c r="J3510" s="79"/>
      <c r="K3510" s="77"/>
      <c r="L3510" s="81" t="s">
        <v>348</v>
      </c>
      <c r="M3510" s="77"/>
      <c r="N3510" s="77"/>
      <c r="O3510" s="77"/>
      <c r="P3510" s="77"/>
      <c r="Q3510" s="78"/>
      <c r="R3510" s="78"/>
      <c r="S3510" s="82"/>
      <c r="T3510" s="78"/>
      <c r="U3510" s="83"/>
    </row>
    <row r="3511" spans="1:21" ht="13.9" customHeight="1">
      <c r="A3511" s="76">
        <v>99030239</v>
      </c>
      <c r="B3511" s="77" t="s">
        <v>4436</v>
      </c>
      <c r="C3511" s="78"/>
      <c r="D3511" s="79"/>
      <c r="E3511" s="78"/>
      <c r="F3511" s="78"/>
      <c r="G3511" s="79"/>
      <c r="H3511" s="79"/>
      <c r="I3511" s="80"/>
      <c r="J3511" s="79"/>
      <c r="K3511" s="77"/>
      <c r="L3511" s="81" t="s">
        <v>319</v>
      </c>
      <c r="M3511" s="77"/>
      <c r="N3511" s="77"/>
      <c r="O3511" s="77"/>
      <c r="P3511" s="77"/>
      <c r="Q3511" s="78"/>
      <c r="R3511" s="78"/>
      <c r="S3511" s="82"/>
      <c r="T3511" s="78"/>
      <c r="U3511" s="83"/>
    </row>
    <row r="3512" spans="1:21" ht="13.9" customHeight="1">
      <c r="A3512" s="76">
        <v>99030240</v>
      </c>
      <c r="B3512" s="77" t="s">
        <v>4437</v>
      </c>
      <c r="C3512" s="78"/>
      <c r="D3512" s="79"/>
      <c r="E3512" s="78"/>
      <c r="F3512" s="78"/>
      <c r="G3512" s="79"/>
      <c r="H3512" s="79"/>
      <c r="I3512" s="80"/>
      <c r="J3512" s="79"/>
      <c r="K3512" s="77"/>
      <c r="L3512" s="81" t="s">
        <v>350</v>
      </c>
      <c r="M3512" s="77"/>
      <c r="N3512" s="77"/>
      <c r="O3512" s="77"/>
      <c r="P3512" s="77"/>
      <c r="Q3512" s="78"/>
      <c r="R3512" s="78"/>
      <c r="S3512" s="82"/>
      <c r="T3512" s="78"/>
      <c r="U3512" s="83"/>
    </row>
    <row r="3513" spans="1:21" ht="13.9" customHeight="1">
      <c r="A3513" s="76">
        <v>99030241</v>
      </c>
      <c r="B3513" s="77" t="s">
        <v>4438</v>
      </c>
      <c r="C3513" s="78"/>
      <c r="D3513" s="79"/>
      <c r="E3513" s="78"/>
      <c r="F3513" s="78"/>
      <c r="G3513" s="79"/>
      <c r="H3513" s="79"/>
      <c r="I3513" s="80"/>
      <c r="J3513" s="79"/>
      <c r="K3513" s="77"/>
      <c r="L3513" s="81" t="s">
        <v>388</v>
      </c>
      <c r="M3513" s="77"/>
      <c r="N3513" s="77"/>
      <c r="O3513" s="77"/>
      <c r="P3513" s="77"/>
      <c r="Q3513" s="78"/>
      <c r="R3513" s="78"/>
      <c r="S3513" s="82"/>
      <c r="T3513" s="78"/>
      <c r="U3513" s="83"/>
    </row>
    <row r="3514" spans="1:21" ht="13.9" customHeight="1">
      <c r="A3514" s="76">
        <v>99030242</v>
      </c>
      <c r="B3514" s="77" t="s">
        <v>4439</v>
      </c>
      <c r="C3514" s="78"/>
      <c r="D3514" s="79"/>
      <c r="E3514" s="78"/>
      <c r="F3514" s="78"/>
      <c r="G3514" s="79"/>
      <c r="H3514" s="79"/>
      <c r="I3514" s="80"/>
      <c r="J3514" s="79"/>
      <c r="K3514" s="77"/>
      <c r="L3514" s="81" t="s">
        <v>163</v>
      </c>
      <c r="M3514" s="77"/>
      <c r="N3514" s="77"/>
      <c r="O3514" s="77"/>
      <c r="P3514" s="77"/>
      <c r="Q3514" s="78"/>
      <c r="R3514" s="78"/>
      <c r="S3514" s="82"/>
      <c r="T3514" s="78"/>
      <c r="U3514" s="83"/>
    </row>
    <row r="3515" spans="1:21" ht="13.9" customHeight="1">
      <c r="A3515" s="76">
        <v>99030243</v>
      </c>
      <c r="B3515" s="77" t="s">
        <v>4440</v>
      </c>
      <c r="C3515" s="78"/>
      <c r="D3515" s="79"/>
      <c r="E3515" s="78"/>
      <c r="F3515" s="78"/>
      <c r="G3515" s="79"/>
      <c r="H3515" s="79"/>
      <c r="I3515" s="80"/>
      <c r="J3515" s="79"/>
      <c r="K3515" s="77"/>
      <c r="L3515" s="81" t="s">
        <v>313</v>
      </c>
      <c r="M3515" s="77"/>
      <c r="N3515" s="77"/>
      <c r="O3515" s="77"/>
      <c r="P3515" s="77"/>
      <c r="Q3515" s="78"/>
      <c r="R3515" s="78"/>
      <c r="S3515" s="82"/>
      <c r="T3515" s="78"/>
      <c r="U3515" s="83"/>
    </row>
    <row r="3516" spans="1:21" ht="13.9" customHeight="1">
      <c r="A3516" s="76">
        <v>99030244</v>
      </c>
      <c r="B3516" s="77" t="s">
        <v>4441</v>
      </c>
      <c r="C3516" s="78"/>
      <c r="D3516" s="79"/>
      <c r="E3516" s="78"/>
      <c r="F3516" s="78"/>
      <c r="G3516" s="79"/>
      <c r="H3516" s="79"/>
      <c r="I3516" s="80"/>
      <c r="J3516" s="79"/>
      <c r="K3516" s="77"/>
      <c r="L3516" s="81" t="s">
        <v>285</v>
      </c>
      <c r="M3516" s="77"/>
      <c r="N3516" s="77"/>
      <c r="O3516" s="77"/>
      <c r="P3516" s="77"/>
      <c r="Q3516" s="78"/>
      <c r="R3516" s="78"/>
      <c r="S3516" s="82"/>
      <c r="T3516" s="78"/>
      <c r="U3516" s="83"/>
    </row>
    <row r="3517" spans="1:21" ht="13.9" customHeight="1">
      <c r="A3517" s="76">
        <v>99030245</v>
      </c>
      <c r="B3517" s="77" t="s">
        <v>4442</v>
      </c>
      <c r="C3517" s="78"/>
      <c r="D3517" s="79"/>
      <c r="E3517" s="78"/>
      <c r="F3517" s="78"/>
      <c r="G3517" s="79"/>
      <c r="H3517" s="79"/>
      <c r="I3517" s="80"/>
      <c r="J3517" s="79"/>
      <c r="K3517" s="77"/>
      <c r="L3517" s="81" t="s">
        <v>353</v>
      </c>
      <c r="M3517" s="77"/>
      <c r="N3517" s="77"/>
      <c r="O3517" s="77"/>
      <c r="P3517" s="77"/>
      <c r="Q3517" s="78"/>
      <c r="R3517" s="78"/>
      <c r="S3517" s="82"/>
      <c r="T3517" s="78"/>
      <c r="U3517" s="83"/>
    </row>
    <row r="3518" spans="1:21" ht="13.9" customHeight="1">
      <c r="A3518" s="76">
        <v>99030246</v>
      </c>
      <c r="B3518" s="77" t="s">
        <v>4443</v>
      </c>
      <c r="C3518" s="78"/>
      <c r="D3518" s="79"/>
      <c r="E3518" s="78"/>
      <c r="F3518" s="78"/>
      <c r="G3518" s="79"/>
      <c r="H3518" s="79"/>
      <c r="I3518" s="80"/>
      <c r="J3518" s="79"/>
      <c r="K3518" s="77"/>
      <c r="L3518" s="81" t="s">
        <v>315</v>
      </c>
      <c r="M3518" s="77"/>
      <c r="N3518" s="77"/>
      <c r="O3518" s="77"/>
      <c r="P3518" s="77"/>
      <c r="Q3518" s="78"/>
      <c r="R3518" s="78"/>
      <c r="S3518" s="82"/>
      <c r="T3518" s="78"/>
      <c r="U3518" s="83"/>
    </row>
    <row r="3519" spans="1:21" ht="13.9" customHeight="1">
      <c r="A3519" s="76">
        <v>99030247</v>
      </c>
      <c r="B3519" s="77" t="s">
        <v>4444</v>
      </c>
      <c r="C3519" s="78"/>
      <c r="D3519" s="79"/>
      <c r="E3519" s="78"/>
      <c r="F3519" s="78"/>
      <c r="G3519" s="79"/>
      <c r="H3519" s="79"/>
      <c r="I3519" s="80"/>
      <c r="J3519" s="79"/>
      <c r="K3519" s="77"/>
      <c r="L3519" s="81" t="s">
        <v>287</v>
      </c>
      <c r="M3519" s="77"/>
      <c r="N3519" s="77"/>
      <c r="O3519" s="77"/>
      <c r="P3519" s="77"/>
      <c r="Q3519" s="78"/>
      <c r="R3519" s="78"/>
      <c r="S3519" s="82"/>
      <c r="T3519" s="78"/>
      <c r="U3519" s="83"/>
    </row>
    <row r="3520" spans="1:21" ht="13.9" customHeight="1">
      <c r="A3520" s="76">
        <v>99030248</v>
      </c>
      <c r="B3520" s="77" t="s">
        <v>4445</v>
      </c>
      <c r="C3520" s="78"/>
      <c r="D3520" s="79"/>
      <c r="E3520" s="78"/>
      <c r="F3520" s="78"/>
      <c r="G3520" s="79"/>
      <c r="H3520" s="79"/>
      <c r="I3520" s="80"/>
      <c r="J3520" s="79"/>
      <c r="K3520" s="77"/>
      <c r="L3520" s="81" t="s">
        <v>315</v>
      </c>
      <c r="M3520" s="77"/>
      <c r="N3520" s="77"/>
      <c r="O3520" s="77"/>
      <c r="P3520" s="77"/>
      <c r="Q3520" s="78"/>
      <c r="R3520" s="78"/>
      <c r="S3520" s="82"/>
      <c r="T3520" s="78"/>
      <c r="U3520" s="83"/>
    </row>
    <row r="3521" spans="1:21" ht="13.9" customHeight="1">
      <c r="A3521" s="76">
        <v>99030249</v>
      </c>
      <c r="B3521" s="77" t="s">
        <v>4446</v>
      </c>
      <c r="C3521" s="78"/>
      <c r="D3521" s="79"/>
      <c r="E3521" s="78"/>
      <c r="F3521" s="78"/>
      <c r="G3521" s="79"/>
      <c r="H3521" s="79"/>
      <c r="I3521" s="80"/>
      <c r="J3521" s="79"/>
      <c r="K3521" s="77"/>
      <c r="L3521" s="81" t="s">
        <v>285</v>
      </c>
      <c r="M3521" s="77"/>
      <c r="N3521" s="77"/>
      <c r="O3521" s="77"/>
      <c r="P3521" s="77"/>
      <c r="Q3521" s="78"/>
      <c r="R3521" s="78"/>
      <c r="S3521" s="82"/>
      <c r="T3521" s="78"/>
      <c r="U3521" s="83"/>
    </row>
    <row r="3522" spans="1:21" ht="13.9" customHeight="1">
      <c r="A3522" s="76">
        <v>99030250</v>
      </c>
      <c r="B3522" s="77" t="s">
        <v>4447</v>
      </c>
      <c r="C3522" s="78"/>
      <c r="D3522" s="79"/>
      <c r="E3522" s="78"/>
      <c r="F3522" s="78"/>
      <c r="G3522" s="79"/>
      <c r="H3522" s="79"/>
      <c r="I3522" s="80"/>
      <c r="J3522" s="79"/>
      <c r="K3522" s="77"/>
      <c r="L3522" s="81" t="s">
        <v>93</v>
      </c>
      <c r="M3522" s="77"/>
      <c r="N3522" s="77"/>
      <c r="O3522" s="77"/>
      <c r="P3522" s="77"/>
      <c r="Q3522" s="78"/>
      <c r="R3522" s="78"/>
      <c r="S3522" s="82"/>
      <c r="T3522" s="78"/>
      <c r="U3522" s="83"/>
    </row>
    <row r="3523" spans="1:21" ht="13.9" customHeight="1">
      <c r="A3523" s="76">
        <v>99030253</v>
      </c>
      <c r="B3523" s="77" t="s">
        <v>4448</v>
      </c>
      <c r="C3523" s="78"/>
      <c r="D3523" s="79"/>
      <c r="E3523" s="78"/>
      <c r="F3523" s="78"/>
      <c r="G3523" s="79"/>
      <c r="H3523" s="79"/>
      <c r="I3523" s="80"/>
      <c r="J3523" s="79"/>
      <c r="K3523" s="77"/>
      <c r="L3523" s="81" t="s">
        <v>285</v>
      </c>
      <c r="M3523" s="77"/>
      <c r="N3523" s="77"/>
      <c r="O3523" s="77"/>
      <c r="P3523" s="77"/>
      <c r="Q3523" s="78"/>
      <c r="R3523" s="78"/>
      <c r="S3523" s="82"/>
      <c r="T3523" s="78"/>
      <c r="U3523" s="83"/>
    </row>
    <row r="3524" spans="1:21" ht="13.9" customHeight="1">
      <c r="A3524" s="76">
        <v>99030257</v>
      </c>
      <c r="B3524" s="77" t="s">
        <v>4449</v>
      </c>
      <c r="C3524" s="78"/>
      <c r="D3524" s="79"/>
      <c r="E3524" s="78"/>
      <c r="F3524" s="78"/>
      <c r="G3524" s="79"/>
      <c r="H3524" s="79"/>
      <c r="I3524" s="80"/>
      <c r="J3524" s="79"/>
      <c r="K3524" s="77"/>
      <c r="L3524" s="81" t="s">
        <v>177</v>
      </c>
      <c r="M3524" s="77"/>
      <c r="N3524" s="77"/>
      <c r="O3524" s="77"/>
      <c r="P3524" s="77"/>
      <c r="Q3524" s="78"/>
      <c r="R3524" s="78"/>
      <c r="S3524" s="82"/>
      <c r="T3524" s="78"/>
      <c r="U3524" s="83"/>
    </row>
    <row r="3525" spans="1:21" ht="13.9" customHeight="1">
      <c r="A3525" s="76">
        <v>99030258</v>
      </c>
      <c r="B3525" s="77" t="s">
        <v>4450</v>
      </c>
      <c r="C3525" s="78"/>
      <c r="D3525" s="79"/>
      <c r="E3525" s="78"/>
      <c r="F3525" s="78"/>
      <c r="G3525" s="79"/>
      <c r="H3525" s="79"/>
      <c r="I3525" s="80"/>
      <c r="J3525" s="79"/>
      <c r="K3525" s="77"/>
      <c r="L3525" s="81" t="s">
        <v>177</v>
      </c>
      <c r="M3525" s="77"/>
      <c r="N3525" s="77"/>
      <c r="O3525" s="77"/>
      <c r="P3525" s="77"/>
      <c r="Q3525" s="78"/>
      <c r="R3525" s="78"/>
      <c r="S3525" s="82"/>
      <c r="T3525" s="78"/>
      <c r="U3525" s="83"/>
    </row>
    <row r="3526" spans="1:21" ht="13.9" customHeight="1">
      <c r="A3526" s="76">
        <v>99030259</v>
      </c>
      <c r="B3526" s="77" t="s">
        <v>4451</v>
      </c>
      <c r="C3526" s="78"/>
      <c r="D3526" s="79"/>
      <c r="E3526" s="78"/>
      <c r="F3526" s="78"/>
      <c r="G3526" s="79"/>
      <c r="H3526" s="79"/>
      <c r="I3526" s="80"/>
      <c r="J3526" s="79"/>
      <c r="K3526" s="77"/>
      <c r="L3526" s="81" t="s">
        <v>285</v>
      </c>
      <c r="M3526" s="77"/>
      <c r="N3526" s="77"/>
      <c r="O3526" s="77"/>
      <c r="P3526" s="77"/>
      <c r="Q3526" s="78"/>
      <c r="R3526" s="78"/>
      <c r="S3526" s="82"/>
      <c r="T3526" s="78"/>
      <c r="U3526" s="83"/>
    </row>
    <row r="3527" spans="1:21" ht="13.9" customHeight="1">
      <c r="A3527" s="76">
        <v>99030260</v>
      </c>
      <c r="B3527" s="77" t="s">
        <v>4452</v>
      </c>
      <c r="C3527" s="78"/>
      <c r="D3527" s="79"/>
      <c r="E3527" s="78"/>
      <c r="F3527" s="78"/>
      <c r="G3527" s="79"/>
      <c r="H3527" s="79"/>
      <c r="I3527" s="80"/>
      <c r="J3527" s="79"/>
      <c r="K3527" s="77"/>
      <c r="L3527" s="81" t="s">
        <v>9359</v>
      </c>
      <c r="M3527" s="77"/>
      <c r="N3527" s="77"/>
      <c r="O3527" s="77"/>
      <c r="P3527" s="77"/>
      <c r="Q3527" s="78"/>
      <c r="R3527" s="78"/>
      <c r="S3527" s="82"/>
      <c r="T3527" s="78"/>
      <c r="U3527" s="83"/>
    </row>
    <row r="3528" spans="1:21" ht="13.9" customHeight="1">
      <c r="A3528" s="76">
        <v>99030261</v>
      </c>
      <c r="B3528" s="77" t="s">
        <v>4453</v>
      </c>
      <c r="C3528" s="78"/>
      <c r="D3528" s="79"/>
      <c r="E3528" s="78"/>
      <c r="F3528" s="78"/>
      <c r="G3528" s="79"/>
      <c r="H3528" s="79"/>
      <c r="I3528" s="80"/>
      <c r="J3528" s="79"/>
      <c r="K3528" s="77"/>
      <c r="L3528" s="81" t="s">
        <v>330</v>
      </c>
      <c r="M3528" s="77"/>
      <c r="N3528" s="77"/>
      <c r="O3528" s="77"/>
      <c r="P3528" s="77"/>
      <c r="Q3528" s="78"/>
      <c r="R3528" s="78"/>
      <c r="S3528" s="82"/>
      <c r="T3528" s="78"/>
      <c r="U3528" s="83"/>
    </row>
    <row r="3529" spans="1:21" ht="13.9" customHeight="1">
      <c r="A3529" s="76">
        <v>99030263</v>
      </c>
      <c r="B3529" s="77" t="s">
        <v>4454</v>
      </c>
      <c r="C3529" s="78"/>
      <c r="D3529" s="79"/>
      <c r="E3529" s="78"/>
      <c r="F3529" s="78"/>
      <c r="G3529" s="79"/>
      <c r="H3529" s="79"/>
      <c r="I3529" s="80"/>
      <c r="J3529" s="79"/>
      <c r="K3529" s="77"/>
      <c r="L3529" s="81" t="s">
        <v>328</v>
      </c>
      <c r="M3529" s="77"/>
      <c r="N3529" s="77"/>
      <c r="O3529" s="77"/>
      <c r="P3529" s="77"/>
      <c r="Q3529" s="78"/>
      <c r="R3529" s="78"/>
      <c r="S3529" s="82"/>
      <c r="T3529" s="78"/>
      <c r="U3529" s="83"/>
    </row>
    <row r="3530" spans="1:21" ht="13.9" customHeight="1">
      <c r="A3530" s="76">
        <v>99030265</v>
      </c>
      <c r="B3530" s="77" t="s">
        <v>4455</v>
      </c>
      <c r="C3530" s="78"/>
      <c r="D3530" s="79"/>
      <c r="E3530" s="78"/>
      <c r="F3530" s="78"/>
      <c r="G3530" s="79"/>
      <c r="H3530" s="79"/>
      <c r="I3530" s="80"/>
      <c r="J3530" s="79"/>
      <c r="K3530" s="77"/>
      <c r="L3530" s="84" t="s">
        <v>362</v>
      </c>
      <c r="M3530" s="77"/>
      <c r="N3530" s="77"/>
      <c r="O3530" s="77"/>
      <c r="P3530" s="77"/>
      <c r="Q3530" s="78"/>
      <c r="R3530" s="78"/>
      <c r="S3530" s="82"/>
      <c r="T3530" s="78"/>
      <c r="U3530" s="83"/>
    </row>
    <row r="3531" spans="1:21" ht="13.9" customHeight="1">
      <c r="A3531" s="76">
        <v>99030266</v>
      </c>
      <c r="B3531" s="77" t="s">
        <v>4456</v>
      </c>
      <c r="C3531" s="78"/>
      <c r="D3531" s="79"/>
      <c r="E3531" s="78"/>
      <c r="F3531" s="78"/>
      <c r="G3531" s="79"/>
      <c r="H3531" s="79"/>
      <c r="I3531" s="80"/>
      <c r="J3531" s="79"/>
      <c r="K3531" s="77"/>
      <c r="L3531" s="84" t="s">
        <v>287</v>
      </c>
      <c r="M3531" s="77"/>
      <c r="N3531" s="77"/>
      <c r="O3531" s="77"/>
      <c r="P3531" s="77"/>
      <c r="Q3531" s="78"/>
      <c r="R3531" s="78"/>
      <c r="S3531" s="82"/>
      <c r="T3531" s="78"/>
      <c r="U3531" s="83"/>
    </row>
    <row r="3532" spans="1:21" ht="13.9" customHeight="1">
      <c r="A3532" s="76">
        <v>99030267</v>
      </c>
      <c r="B3532" s="77" t="s">
        <v>4457</v>
      </c>
      <c r="C3532" s="78"/>
      <c r="D3532" s="79"/>
      <c r="E3532" s="78"/>
      <c r="F3532" s="78"/>
      <c r="G3532" s="79"/>
      <c r="H3532" s="79"/>
      <c r="I3532" s="80"/>
      <c r="J3532" s="79"/>
      <c r="K3532" s="77"/>
      <c r="L3532" s="81" t="s">
        <v>70</v>
      </c>
      <c r="M3532" s="77"/>
      <c r="N3532" s="77"/>
      <c r="O3532" s="77"/>
      <c r="P3532" s="77"/>
      <c r="Q3532" s="78"/>
      <c r="R3532" s="78"/>
      <c r="S3532" s="82"/>
      <c r="T3532" s="78"/>
      <c r="U3532" s="83"/>
    </row>
    <row r="3533" spans="1:21" ht="13.9" customHeight="1">
      <c r="A3533" s="76">
        <v>99030268</v>
      </c>
      <c r="B3533" s="77" t="s">
        <v>4458</v>
      </c>
      <c r="C3533" s="78"/>
      <c r="D3533" s="79"/>
      <c r="E3533" s="78"/>
      <c r="F3533" s="78"/>
      <c r="G3533" s="79"/>
      <c r="H3533" s="79"/>
      <c r="I3533" s="80"/>
      <c r="J3533" s="79"/>
      <c r="K3533" s="77"/>
      <c r="L3533" s="81" t="s">
        <v>9347</v>
      </c>
      <c r="M3533" s="77"/>
      <c r="N3533" s="77"/>
      <c r="O3533" s="77"/>
      <c r="P3533" s="77"/>
      <c r="Q3533" s="78"/>
      <c r="R3533" s="78"/>
      <c r="S3533" s="82"/>
      <c r="T3533" s="78"/>
      <c r="U3533" s="83"/>
    </row>
    <row r="3534" spans="1:21" ht="13.9" customHeight="1">
      <c r="A3534" s="76">
        <v>99030269</v>
      </c>
      <c r="B3534" s="77" t="s">
        <v>4459</v>
      </c>
      <c r="C3534" s="78"/>
      <c r="D3534" s="79"/>
      <c r="E3534" s="78"/>
      <c r="F3534" s="78"/>
      <c r="G3534" s="79"/>
      <c r="H3534" s="79"/>
      <c r="I3534" s="80"/>
      <c r="J3534" s="79"/>
      <c r="K3534" s="77"/>
      <c r="L3534" s="81" t="s">
        <v>362</v>
      </c>
      <c r="M3534" s="77"/>
      <c r="N3534" s="77"/>
      <c r="O3534" s="77"/>
      <c r="P3534" s="77"/>
      <c r="Q3534" s="78"/>
      <c r="R3534" s="78"/>
      <c r="S3534" s="82"/>
      <c r="T3534" s="78"/>
      <c r="U3534" s="83"/>
    </row>
    <row r="3535" spans="1:21" ht="13.9" customHeight="1">
      <c r="A3535" s="76">
        <v>99030271</v>
      </c>
      <c r="B3535" s="77" t="s">
        <v>4460</v>
      </c>
      <c r="C3535" s="78"/>
      <c r="D3535" s="79"/>
      <c r="E3535" s="78"/>
      <c r="F3535" s="78"/>
      <c r="G3535" s="79"/>
      <c r="H3535" s="79"/>
      <c r="I3535" s="80"/>
      <c r="J3535" s="79"/>
      <c r="K3535" s="77"/>
      <c r="L3535" s="81" t="s">
        <v>285</v>
      </c>
      <c r="M3535" s="77"/>
      <c r="N3535" s="77"/>
      <c r="O3535" s="77"/>
      <c r="P3535" s="77"/>
      <c r="Q3535" s="78"/>
      <c r="R3535" s="78"/>
      <c r="S3535" s="82"/>
      <c r="T3535" s="78"/>
      <c r="U3535" s="83"/>
    </row>
    <row r="3536" spans="1:21" ht="13.9" customHeight="1">
      <c r="A3536" s="76">
        <v>99030272</v>
      </c>
      <c r="B3536" s="77" t="s">
        <v>4461</v>
      </c>
      <c r="C3536" s="78"/>
      <c r="D3536" s="79"/>
      <c r="E3536" s="78"/>
      <c r="F3536" s="78"/>
      <c r="G3536" s="79"/>
      <c r="H3536" s="79"/>
      <c r="I3536" s="80"/>
      <c r="J3536" s="79"/>
      <c r="K3536" s="77"/>
      <c r="L3536" s="81" t="s">
        <v>285</v>
      </c>
      <c r="M3536" s="77"/>
      <c r="N3536" s="77"/>
      <c r="O3536" s="77"/>
      <c r="P3536" s="77"/>
      <c r="Q3536" s="78"/>
      <c r="R3536" s="78"/>
      <c r="S3536" s="82"/>
      <c r="T3536" s="78"/>
      <c r="U3536" s="83"/>
    </row>
    <row r="3537" spans="1:21" ht="13.9" customHeight="1">
      <c r="A3537" s="76">
        <v>99030281</v>
      </c>
      <c r="B3537" s="77" t="s">
        <v>4462</v>
      </c>
      <c r="C3537" s="78"/>
      <c r="D3537" s="79"/>
      <c r="E3537" s="78"/>
      <c r="F3537" s="78"/>
      <c r="G3537" s="79"/>
      <c r="H3537" s="79"/>
      <c r="I3537" s="80"/>
      <c r="J3537" s="79"/>
      <c r="K3537" s="77"/>
      <c r="L3537" s="81" t="s">
        <v>315</v>
      </c>
      <c r="M3537" s="77"/>
      <c r="N3537" s="77"/>
      <c r="O3537" s="77"/>
      <c r="P3537" s="77"/>
      <c r="Q3537" s="78"/>
      <c r="R3537" s="78"/>
      <c r="S3537" s="82"/>
      <c r="T3537" s="78"/>
      <c r="U3537" s="83"/>
    </row>
    <row r="3538" spans="1:21" ht="13.9" customHeight="1">
      <c r="A3538" s="76">
        <v>99030282</v>
      </c>
      <c r="B3538" s="77" t="s">
        <v>4463</v>
      </c>
      <c r="C3538" s="78"/>
      <c r="D3538" s="79"/>
      <c r="E3538" s="78"/>
      <c r="F3538" s="78"/>
      <c r="G3538" s="79"/>
      <c r="H3538" s="79"/>
      <c r="I3538" s="80"/>
      <c r="J3538" s="79"/>
      <c r="K3538" s="77"/>
      <c r="L3538" s="81" t="s">
        <v>315</v>
      </c>
      <c r="M3538" s="77"/>
      <c r="N3538" s="77"/>
      <c r="O3538" s="77"/>
      <c r="P3538" s="77"/>
      <c r="Q3538" s="78"/>
      <c r="R3538" s="78"/>
      <c r="S3538" s="82"/>
      <c r="T3538" s="78"/>
      <c r="U3538" s="83"/>
    </row>
    <row r="3539" spans="1:21" ht="13.9" customHeight="1">
      <c r="A3539" s="76">
        <v>99030284</v>
      </c>
      <c r="B3539" s="77" t="s">
        <v>4464</v>
      </c>
      <c r="C3539" s="78"/>
      <c r="D3539" s="79"/>
      <c r="E3539" s="78"/>
      <c r="F3539" s="78"/>
      <c r="G3539" s="79"/>
      <c r="H3539" s="79"/>
      <c r="I3539" s="80"/>
      <c r="J3539" s="79"/>
      <c r="K3539" s="77"/>
      <c r="L3539" s="81" t="s">
        <v>364</v>
      </c>
      <c r="M3539" s="77"/>
      <c r="N3539" s="77"/>
      <c r="O3539" s="77"/>
      <c r="P3539" s="77"/>
      <c r="Q3539" s="78"/>
      <c r="R3539" s="78"/>
      <c r="S3539" s="82"/>
      <c r="T3539" s="78"/>
      <c r="U3539" s="83"/>
    </row>
    <row r="3540" spans="1:21" ht="13.9" customHeight="1">
      <c r="A3540" s="76">
        <v>99030285</v>
      </c>
      <c r="B3540" s="77" t="s">
        <v>4465</v>
      </c>
      <c r="C3540" s="78"/>
      <c r="D3540" s="79"/>
      <c r="E3540" s="78"/>
      <c r="F3540" s="78"/>
      <c r="G3540" s="79"/>
      <c r="H3540" s="79"/>
      <c r="I3540" s="80"/>
      <c r="J3540" s="79"/>
      <c r="K3540" s="77"/>
      <c r="L3540" s="81" t="s">
        <v>274</v>
      </c>
      <c r="M3540" s="77"/>
      <c r="N3540" s="77"/>
      <c r="O3540" s="77"/>
      <c r="P3540" s="77"/>
      <c r="Q3540" s="78"/>
      <c r="R3540" s="78"/>
      <c r="S3540" s="82"/>
      <c r="T3540" s="78"/>
      <c r="U3540" s="83"/>
    </row>
    <row r="3541" spans="1:21" ht="13.9" customHeight="1">
      <c r="A3541" s="76">
        <v>99030287</v>
      </c>
      <c r="B3541" s="77" t="s">
        <v>4466</v>
      </c>
      <c r="C3541" s="78"/>
      <c r="D3541" s="79"/>
      <c r="E3541" s="78"/>
      <c r="F3541" s="78"/>
      <c r="G3541" s="79"/>
      <c r="H3541" s="79"/>
      <c r="I3541" s="80"/>
      <c r="J3541" s="79"/>
      <c r="K3541" s="77"/>
      <c r="L3541" s="84" t="s">
        <v>285</v>
      </c>
      <c r="M3541" s="77"/>
      <c r="N3541" s="77"/>
      <c r="O3541" s="77"/>
      <c r="P3541" s="77"/>
      <c r="Q3541" s="78"/>
      <c r="R3541" s="78"/>
      <c r="S3541" s="82"/>
      <c r="T3541" s="78"/>
      <c r="U3541" s="83"/>
    </row>
    <row r="3542" spans="1:21" ht="13.9" customHeight="1">
      <c r="A3542" s="76">
        <v>99030288</v>
      </c>
      <c r="B3542" s="77" t="s">
        <v>4467</v>
      </c>
      <c r="C3542" s="78"/>
      <c r="D3542" s="79"/>
      <c r="E3542" s="78"/>
      <c r="F3542" s="78"/>
      <c r="G3542" s="79"/>
      <c r="H3542" s="79"/>
      <c r="I3542" s="80"/>
      <c r="J3542" s="79"/>
      <c r="K3542" s="77"/>
      <c r="L3542" s="84" t="s">
        <v>315</v>
      </c>
      <c r="M3542" s="77"/>
      <c r="N3542" s="77"/>
      <c r="O3542" s="77"/>
      <c r="P3542" s="77"/>
      <c r="Q3542" s="78"/>
      <c r="R3542" s="78"/>
      <c r="S3542" s="82"/>
      <c r="T3542" s="78"/>
      <c r="U3542" s="83"/>
    </row>
    <row r="3543" spans="1:21" ht="13.9" customHeight="1">
      <c r="A3543" s="76">
        <v>99030290</v>
      </c>
      <c r="B3543" s="77" t="s">
        <v>4468</v>
      </c>
      <c r="C3543" s="78"/>
      <c r="D3543" s="79"/>
      <c r="E3543" s="78"/>
      <c r="F3543" s="78"/>
      <c r="G3543" s="79"/>
      <c r="H3543" s="79"/>
      <c r="I3543" s="80"/>
      <c r="J3543" s="79"/>
      <c r="K3543" s="77"/>
      <c r="L3543" s="84" t="s">
        <v>315</v>
      </c>
      <c r="M3543" s="77"/>
      <c r="N3543" s="77"/>
      <c r="O3543" s="77"/>
      <c r="P3543" s="77"/>
      <c r="Q3543" s="78"/>
      <c r="R3543" s="78"/>
      <c r="S3543" s="82"/>
      <c r="T3543" s="78"/>
      <c r="U3543" s="83"/>
    </row>
    <row r="3544" spans="1:21" ht="13.9" customHeight="1">
      <c r="A3544" s="76">
        <v>99030291</v>
      </c>
      <c r="B3544" s="77" t="s">
        <v>4469</v>
      </c>
      <c r="C3544" s="78"/>
      <c r="D3544" s="79"/>
      <c r="E3544" s="78"/>
      <c r="F3544" s="78"/>
      <c r="G3544" s="79"/>
      <c r="H3544" s="79"/>
      <c r="I3544" s="80"/>
      <c r="J3544" s="79"/>
      <c r="K3544" s="77"/>
      <c r="L3544" s="84" t="s">
        <v>362</v>
      </c>
      <c r="M3544" s="77"/>
      <c r="N3544" s="77"/>
      <c r="O3544" s="77"/>
      <c r="P3544" s="77"/>
      <c r="Q3544" s="78"/>
      <c r="R3544" s="78"/>
      <c r="S3544" s="82"/>
      <c r="T3544" s="78"/>
      <c r="U3544" s="83"/>
    </row>
    <row r="3545" spans="1:21" ht="13.9" customHeight="1">
      <c r="A3545" s="76">
        <v>99030292</v>
      </c>
      <c r="B3545" s="77" t="s">
        <v>4470</v>
      </c>
      <c r="C3545" s="78"/>
      <c r="D3545" s="79"/>
      <c r="E3545" s="78"/>
      <c r="F3545" s="78"/>
      <c r="G3545" s="79"/>
      <c r="H3545" s="79"/>
      <c r="I3545" s="80"/>
      <c r="J3545" s="79"/>
      <c r="K3545" s="77"/>
      <c r="L3545" s="84" t="s">
        <v>283</v>
      </c>
      <c r="M3545" s="77"/>
      <c r="N3545" s="77"/>
      <c r="O3545" s="77"/>
      <c r="P3545" s="77"/>
      <c r="Q3545" s="78"/>
      <c r="R3545" s="78"/>
      <c r="S3545" s="82"/>
      <c r="T3545" s="78"/>
      <c r="U3545" s="83"/>
    </row>
    <row r="3546" spans="1:21" ht="13.9" customHeight="1">
      <c r="A3546" s="76">
        <v>99030293</v>
      </c>
      <c r="B3546" s="77" t="s">
        <v>4471</v>
      </c>
      <c r="C3546" s="78"/>
      <c r="D3546" s="79"/>
      <c r="E3546" s="78"/>
      <c r="F3546" s="78"/>
      <c r="G3546" s="79"/>
      <c r="H3546" s="80"/>
      <c r="I3546" s="80"/>
      <c r="J3546" s="79"/>
      <c r="K3546" s="77"/>
      <c r="L3546" s="84" t="s">
        <v>9347</v>
      </c>
      <c r="M3546" s="77"/>
      <c r="N3546" s="77"/>
      <c r="O3546" s="77"/>
      <c r="P3546" s="77"/>
      <c r="Q3546" s="78"/>
      <c r="R3546" s="78"/>
      <c r="S3546" s="82"/>
      <c r="T3546" s="78"/>
      <c r="U3546" s="83"/>
    </row>
    <row r="3547" spans="1:21" ht="13.9" customHeight="1">
      <c r="A3547" s="76">
        <v>99030294</v>
      </c>
      <c r="B3547" s="77" t="s">
        <v>4472</v>
      </c>
      <c r="C3547" s="78"/>
      <c r="D3547" s="79"/>
      <c r="E3547" s="78"/>
      <c r="F3547" s="78"/>
      <c r="G3547" s="79"/>
      <c r="H3547" s="79"/>
      <c r="I3547" s="80"/>
      <c r="J3547" s="79"/>
      <c r="K3547" s="77"/>
      <c r="L3547" s="84" t="s">
        <v>362</v>
      </c>
      <c r="M3547" s="77"/>
      <c r="N3547" s="77"/>
      <c r="O3547" s="77"/>
      <c r="P3547" s="77"/>
      <c r="Q3547" s="78"/>
      <c r="R3547" s="78"/>
      <c r="S3547" s="82"/>
      <c r="T3547" s="78"/>
      <c r="U3547" s="83"/>
    </row>
    <row r="3548" spans="1:21" ht="13.9" customHeight="1">
      <c r="A3548" s="76">
        <v>99030295</v>
      </c>
      <c r="B3548" s="77" t="s">
        <v>4473</v>
      </c>
      <c r="C3548" s="78"/>
      <c r="D3548" s="79"/>
      <c r="E3548" s="78"/>
      <c r="F3548" s="78"/>
      <c r="G3548" s="79"/>
      <c r="H3548" s="79"/>
      <c r="I3548" s="80"/>
      <c r="J3548" s="79"/>
      <c r="K3548" s="77"/>
      <c r="L3548" s="81" t="s">
        <v>315</v>
      </c>
      <c r="M3548" s="77"/>
      <c r="N3548" s="77"/>
      <c r="O3548" s="77"/>
      <c r="P3548" s="77"/>
      <c r="Q3548" s="78"/>
      <c r="R3548" s="78"/>
      <c r="S3548" s="82"/>
      <c r="T3548" s="78"/>
      <c r="U3548" s="83"/>
    </row>
    <row r="3549" spans="1:21" ht="13.9" customHeight="1">
      <c r="A3549" s="76">
        <v>99030296</v>
      </c>
      <c r="B3549" s="77" t="s">
        <v>4474</v>
      </c>
      <c r="C3549" s="78"/>
      <c r="D3549" s="79"/>
      <c r="E3549" s="78"/>
      <c r="F3549" s="78"/>
      <c r="G3549" s="79"/>
      <c r="H3549" s="79"/>
      <c r="I3549" s="80"/>
      <c r="J3549" s="79"/>
      <c r="K3549" s="77"/>
      <c r="L3549" s="81" t="s">
        <v>270</v>
      </c>
      <c r="M3549" s="77"/>
      <c r="N3549" s="77"/>
      <c r="O3549" s="77"/>
      <c r="P3549" s="77"/>
      <c r="Q3549" s="78"/>
      <c r="R3549" s="78"/>
      <c r="S3549" s="82"/>
      <c r="T3549" s="78"/>
      <c r="U3549" s="83"/>
    </row>
    <row r="3550" spans="1:21" ht="13.9" customHeight="1">
      <c r="A3550" s="76">
        <v>99030297</v>
      </c>
      <c r="B3550" s="77" t="s">
        <v>4475</v>
      </c>
      <c r="C3550" s="78"/>
      <c r="D3550" s="79"/>
      <c r="E3550" s="78"/>
      <c r="F3550" s="78"/>
      <c r="G3550" s="79"/>
      <c r="H3550" s="79"/>
      <c r="I3550" s="80"/>
      <c r="J3550" s="79"/>
      <c r="K3550" s="77"/>
      <c r="L3550" s="81" t="s">
        <v>270</v>
      </c>
      <c r="M3550" s="77"/>
      <c r="N3550" s="77"/>
      <c r="O3550" s="77"/>
      <c r="P3550" s="77"/>
      <c r="Q3550" s="78"/>
      <c r="R3550" s="78"/>
      <c r="S3550" s="82"/>
      <c r="T3550" s="78"/>
      <c r="U3550" s="83"/>
    </row>
    <row r="3551" spans="1:21" ht="13.9" customHeight="1">
      <c r="A3551" s="76">
        <v>99030298</v>
      </c>
      <c r="B3551" s="77" t="s">
        <v>4476</v>
      </c>
      <c r="C3551" s="78"/>
      <c r="D3551" s="79"/>
      <c r="E3551" s="78"/>
      <c r="F3551" s="78"/>
      <c r="G3551" s="79"/>
      <c r="H3551" s="79"/>
      <c r="I3551" s="80"/>
      <c r="J3551" s="79"/>
      <c r="K3551" s="77"/>
      <c r="L3551" s="84" t="s">
        <v>315</v>
      </c>
      <c r="M3551" s="77"/>
      <c r="N3551" s="77"/>
      <c r="O3551" s="77"/>
      <c r="P3551" s="77"/>
      <c r="Q3551" s="78"/>
      <c r="R3551" s="78"/>
      <c r="S3551" s="82"/>
      <c r="T3551" s="78"/>
      <c r="U3551" s="83"/>
    </row>
    <row r="3552" spans="1:21" ht="13.9" customHeight="1">
      <c r="A3552" s="76">
        <v>99030299</v>
      </c>
      <c r="B3552" s="77" t="s">
        <v>4477</v>
      </c>
      <c r="C3552" s="78"/>
      <c r="D3552" s="79"/>
      <c r="E3552" s="78"/>
      <c r="F3552" s="78"/>
      <c r="G3552" s="79"/>
      <c r="H3552" s="79"/>
      <c r="I3552" s="80"/>
      <c r="J3552" s="79"/>
      <c r="K3552" s="77"/>
      <c r="L3552" s="84" t="s">
        <v>270</v>
      </c>
      <c r="M3552" s="77"/>
      <c r="N3552" s="77"/>
      <c r="O3552" s="77"/>
      <c r="P3552" s="77"/>
      <c r="Q3552" s="78"/>
      <c r="R3552" s="78"/>
      <c r="S3552" s="82"/>
      <c r="T3552" s="78"/>
      <c r="U3552" s="83"/>
    </row>
    <row r="3553" spans="1:21" ht="13.9" customHeight="1">
      <c r="A3553" s="76">
        <v>99030300</v>
      </c>
      <c r="B3553" s="77" t="s">
        <v>4478</v>
      </c>
      <c r="C3553" s="78"/>
      <c r="D3553" s="79"/>
      <c r="E3553" s="78"/>
      <c r="F3553" s="78"/>
      <c r="G3553" s="79"/>
      <c r="H3553" s="79"/>
      <c r="I3553" s="80"/>
      <c r="J3553" s="79"/>
      <c r="K3553" s="77"/>
      <c r="L3553" s="84" t="s">
        <v>270</v>
      </c>
      <c r="M3553" s="77"/>
      <c r="N3553" s="77"/>
      <c r="O3553" s="77"/>
      <c r="P3553" s="77"/>
      <c r="Q3553" s="78"/>
      <c r="R3553" s="78"/>
      <c r="S3553" s="82"/>
      <c r="T3553" s="78"/>
      <c r="U3553" s="83"/>
    </row>
    <row r="3554" spans="1:21" ht="13.9" customHeight="1">
      <c r="A3554" s="76">
        <v>99030303</v>
      </c>
      <c r="B3554" s="77" t="s">
        <v>4479</v>
      </c>
      <c r="C3554" s="78"/>
      <c r="D3554" s="79"/>
      <c r="E3554" s="78"/>
      <c r="F3554" s="78"/>
      <c r="G3554" s="79"/>
      <c r="H3554" s="79"/>
      <c r="I3554" s="80"/>
      <c r="J3554" s="79"/>
      <c r="K3554" s="77"/>
      <c r="L3554" s="84" t="s">
        <v>9347</v>
      </c>
      <c r="M3554" s="77"/>
      <c r="N3554" s="77"/>
      <c r="O3554" s="77"/>
      <c r="P3554" s="77"/>
      <c r="Q3554" s="78"/>
      <c r="R3554" s="78"/>
      <c r="S3554" s="82"/>
      <c r="T3554" s="78"/>
      <c r="U3554" s="83"/>
    </row>
    <row r="3555" spans="1:21" ht="13.9" customHeight="1">
      <c r="A3555" s="76">
        <v>99030304</v>
      </c>
      <c r="B3555" s="77" t="s">
        <v>4480</v>
      </c>
      <c r="C3555" s="78"/>
      <c r="D3555" s="79"/>
      <c r="E3555" s="78"/>
      <c r="F3555" s="78"/>
      <c r="G3555" s="79"/>
      <c r="H3555" s="79"/>
      <c r="I3555" s="80"/>
      <c r="J3555" s="79"/>
      <c r="K3555" s="77"/>
      <c r="L3555" s="84" t="s">
        <v>285</v>
      </c>
      <c r="M3555" s="77"/>
      <c r="N3555" s="77"/>
      <c r="O3555" s="77"/>
      <c r="P3555" s="77"/>
      <c r="Q3555" s="78"/>
      <c r="R3555" s="78"/>
      <c r="S3555" s="82"/>
      <c r="T3555" s="78"/>
      <c r="U3555" s="83"/>
    </row>
    <row r="3556" spans="1:21" ht="13.9" customHeight="1">
      <c r="A3556" s="76">
        <v>99030305</v>
      </c>
      <c r="B3556" s="77" t="s">
        <v>4481</v>
      </c>
      <c r="C3556" s="78"/>
      <c r="D3556" s="79"/>
      <c r="E3556" s="78"/>
      <c r="F3556" s="78"/>
      <c r="G3556" s="79"/>
      <c r="H3556" s="79"/>
      <c r="I3556" s="80"/>
      <c r="J3556" s="79"/>
      <c r="K3556" s="77"/>
      <c r="L3556" s="81" t="s">
        <v>315</v>
      </c>
      <c r="M3556" s="77"/>
      <c r="N3556" s="77"/>
      <c r="O3556" s="77"/>
      <c r="P3556" s="77"/>
      <c r="Q3556" s="78"/>
      <c r="R3556" s="78"/>
      <c r="S3556" s="82"/>
      <c r="T3556" s="78"/>
      <c r="U3556" s="83"/>
    </row>
    <row r="3557" spans="1:21" ht="13.9" customHeight="1">
      <c r="A3557" s="76">
        <v>99030306</v>
      </c>
      <c r="B3557" s="77" t="s">
        <v>4482</v>
      </c>
      <c r="C3557" s="78"/>
      <c r="D3557" s="79"/>
      <c r="E3557" s="78"/>
      <c r="F3557" s="78"/>
      <c r="G3557" s="79"/>
      <c r="H3557" s="79"/>
      <c r="I3557" s="80"/>
      <c r="J3557" s="79"/>
      <c r="K3557" s="77"/>
      <c r="L3557" s="81" t="s">
        <v>270</v>
      </c>
      <c r="M3557" s="77"/>
      <c r="N3557" s="77"/>
      <c r="O3557" s="77"/>
      <c r="P3557" s="77"/>
      <c r="Q3557" s="78"/>
      <c r="R3557" s="78"/>
      <c r="S3557" s="82"/>
      <c r="T3557" s="78"/>
      <c r="U3557" s="83"/>
    </row>
    <row r="3558" spans="1:21" ht="13.9" customHeight="1">
      <c r="A3558" s="76">
        <v>99030307</v>
      </c>
      <c r="B3558" s="77" t="s">
        <v>4483</v>
      </c>
      <c r="C3558" s="78"/>
      <c r="D3558" s="79"/>
      <c r="E3558" s="78"/>
      <c r="F3558" s="78"/>
      <c r="G3558" s="79"/>
      <c r="H3558" s="79"/>
      <c r="I3558" s="80"/>
      <c r="J3558" s="79"/>
      <c r="K3558" s="77"/>
      <c r="L3558" s="84" t="s">
        <v>362</v>
      </c>
      <c r="M3558" s="77"/>
      <c r="N3558" s="77"/>
      <c r="O3558" s="77"/>
      <c r="P3558" s="77"/>
      <c r="Q3558" s="78"/>
      <c r="R3558" s="78"/>
      <c r="S3558" s="82"/>
      <c r="T3558" s="78"/>
      <c r="U3558" s="83"/>
    </row>
    <row r="3559" spans="1:21" ht="13.9" customHeight="1">
      <c r="A3559" s="76">
        <v>99030308</v>
      </c>
      <c r="B3559" s="77" t="s">
        <v>4484</v>
      </c>
      <c r="C3559" s="78"/>
      <c r="D3559" s="79"/>
      <c r="E3559" s="78"/>
      <c r="F3559" s="78"/>
      <c r="G3559" s="79"/>
      <c r="H3559" s="79"/>
      <c r="I3559" s="80"/>
      <c r="J3559" s="79"/>
      <c r="K3559" s="77"/>
      <c r="L3559" s="84" t="s">
        <v>315</v>
      </c>
      <c r="M3559" s="77"/>
      <c r="N3559" s="77"/>
      <c r="O3559" s="77"/>
      <c r="P3559" s="77"/>
      <c r="Q3559" s="78"/>
      <c r="R3559" s="78"/>
      <c r="S3559" s="82"/>
      <c r="T3559" s="78"/>
      <c r="U3559" s="83"/>
    </row>
    <row r="3560" spans="1:21" ht="13.9" customHeight="1">
      <c r="A3560" s="76">
        <v>99030309</v>
      </c>
      <c r="B3560" s="77" t="s">
        <v>4485</v>
      </c>
      <c r="C3560" s="78"/>
      <c r="D3560" s="79"/>
      <c r="E3560" s="78"/>
      <c r="F3560" s="78"/>
      <c r="G3560" s="79"/>
      <c r="H3560" s="79"/>
      <c r="I3560" s="80"/>
      <c r="J3560" s="79"/>
      <c r="K3560" s="77"/>
      <c r="L3560" s="84" t="s">
        <v>270</v>
      </c>
      <c r="M3560" s="77"/>
      <c r="N3560" s="77"/>
      <c r="O3560" s="77"/>
      <c r="P3560" s="77"/>
      <c r="Q3560" s="78"/>
      <c r="R3560" s="78"/>
      <c r="S3560" s="82"/>
      <c r="T3560" s="78"/>
      <c r="U3560" s="83"/>
    </row>
    <row r="3561" spans="1:21" ht="13.9" customHeight="1">
      <c r="A3561" s="76">
        <v>99030310</v>
      </c>
      <c r="B3561" s="77" t="s">
        <v>4486</v>
      </c>
      <c r="C3561" s="78"/>
      <c r="D3561" s="79"/>
      <c r="E3561" s="78"/>
      <c r="F3561" s="78"/>
      <c r="G3561" s="79"/>
      <c r="H3561" s="79"/>
      <c r="I3561" s="80"/>
      <c r="J3561" s="79"/>
      <c r="K3561" s="77"/>
      <c r="L3561" s="84" t="s">
        <v>315</v>
      </c>
      <c r="M3561" s="77"/>
      <c r="N3561" s="77"/>
      <c r="O3561" s="77"/>
      <c r="P3561" s="77"/>
      <c r="Q3561" s="78"/>
      <c r="R3561" s="78"/>
      <c r="S3561" s="82"/>
      <c r="T3561" s="78"/>
      <c r="U3561" s="83"/>
    </row>
    <row r="3562" spans="1:21" ht="13.9" customHeight="1">
      <c r="A3562" s="76">
        <v>99030323</v>
      </c>
      <c r="B3562" s="77" t="s">
        <v>4487</v>
      </c>
      <c r="C3562" s="78"/>
      <c r="D3562" s="79"/>
      <c r="E3562" s="78"/>
      <c r="F3562" s="78"/>
      <c r="G3562" s="79"/>
      <c r="H3562" s="79"/>
      <c r="I3562" s="80"/>
      <c r="J3562" s="79"/>
      <c r="K3562" s="77"/>
      <c r="L3562" s="84" t="s">
        <v>70</v>
      </c>
      <c r="M3562" s="77"/>
      <c r="N3562" s="77"/>
      <c r="O3562" s="77"/>
      <c r="P3562" s="77"/>
      <c r="Q3562" s="78"/>
      <c r="R3562" s="78"/>
      <c r="S3562" s="82"/>
      <c r="T3562" s="78"/>
      <c r="U3562" s="83"/>
    </row>
    <row r="3563" spans="1:21" ht="13.9" customHeight="1">
      <c r="A3563" s="76">
        <v>99030324</v>
      </c>
      <c r="B3563" s="77" t="s">
        <v>4488</v>
      </c>
      <c r="C3563" s="78"/>
      <c r="D3563" s="79"/>
      <c r="E3563" s="78"/>
      <c r="F3563" s="78"/>
      <c r="G3563" s="79"/>
      <c r="H3563" s="79"/>
      <c r="I3563" s="80"/>
      <c r="J3563" s="79"/>
      <c r="K3563" s="77"/>
      <c r="L3563" s="84" t="s">
        <v>70</v>
      </c>
      <c r="M3563" s="77"/>
      <c r="N3563" s="77"/>
      <c r="O3563" s="77"/>
      <c r="P3563" s="77"/>
      <c r="Q3563" s="78"/>
      <c r="R3563" s="78"/>
      <c r="S3563" s="82"/>
      <c r="T3563" s="78"/>
      <c r="U3563" s="83"/>
    </row>
    <row r="3564" spans="1:21" ht="13.9" customHeight="1">
      <c r="A3564" s="76">
        <v>99030325</v>
      </c>
      <c r="B3564" s="77" t="s">
        <v>4489</v>
      </c>
      <c r="C3564" s="78"/>
      <c r="D3564" s="79"/>
      <c r="E3564" s="78"/>
      <c r="F3564" s="78"/>
      <c r="G3564" s="79"/>
      <c r="H3564" s="79"/>
      <c r="I3564" s="80"/>
      <c r="J3564" s="79"/>
      <c r="K3564" s="77"/>
      <c r="L3564" s="84" t="s">
        <v>9430</v>
      </c>
      <c r="M3564" s="77"/>
      <c r="N3564" s="77"/>
      <c r="O3564" s="77"/>
      <c r="P3564" s="77"/>
      <c r="Q3564" s="78"/>
      <c r="R3564" s="78"/>
      <c r="S3564" s="82"/>
      <c r="T3564" s="78"/>
      <c r="U3564" s="83"/>
    </row>
    <row r="3565" spans="1:21" ht="13.9" customHeight="1">
      <c r="A3565" s="76">
        <v>99030326</v>
      </c>
      <c r="B3565" s="77" t="s">
        <v>4490</v>
      </c>
      <c r="C3565" s="78"/>
      <c r="D3565" s="79"/>
      <c r="E3565" s="78"/>
      <c r="F3565" s="78"/>
      <c r="G3565" s="79"/>
      <c r="H3565" s="79"/>
      <c r="I3565" s="80"/>
      <c r="J3565" s="79"/>
      <c r="K3565" s="77"/>
      <c r="L3565" s="84" t="s">
        <v>9384</v>
      </c>
      <c r="M3565" s="77"/>
      <c r="N3565" s="77"/>
      <c r="O3565" s="77"/>
      <c r="P3565" s="77"/>
      <c r="Q3565" s="78"/>
      <c r="R3565" s="78"/>
      <c r="S3565" s="82"/>
      <c r="T3565" s="78"/>
      <c r="U3565" s="83"/>
    </row>
    <row r="3566" spans="1:21" ht="13.9" customHeight="1">
      <c r="A3566" s="76">
        <v>99030328</v>
      </c>
      <c r="B3566" s="77" t="s">
        <v>4491</v>
      </c>
      <c r="C3566" s="78"/>
      <c r="D3566" s="79"/>
      <c r="E3566" s="78"/>
      <c r="F3566" s="78"/>
      <c r="G3566" s="79"/>
      <c r="H3566" s="79"/>
      <c r="I3566" s="80"/>
      <c r="J3566" s="79"/>
      <c r="K3566" s="77"/>
      <c r="L3566" s="84" t="s">
        <v>9384</v>
      </c>
      <c r="M3566" s="77"/>
      <c r="N3566" s="77"/>
      <c r="O3566" s="77"/>
      <c r="P3566" s="77"/>
      <c r="Q3566" s="78"/>
      <c r="R3566" s="78"/>
      <c r="S3566" s="82"/>
      <c r="T3566" s="78"/>
      <c r="U3566" s="83"/>
    </row>
    <row r="3567" spans="1:21" ht="13.9" customHeight="1">
      <c r="A3567" s="76">
        <v>99030329</v>
      </c>
      <c r="B3567" s="77" t="s">
        <v>4492</v>
      </c>
      <c r="C3567" s="78"/>
      <c r="D3567" s="79"/>
      <c r="E3567" s="78"/>
      <c r="F3567" s="78"/>
      <c r="G3567" s="79"/>
      <c r="H3567" s="79"/>
      <c r="I3567" s="80"/>
      <c r="J3567" s="79"/>
      <c r="K3567" s="77"/>
      <c r="L3567" s="84" t="s">
        <v>9384</v>
      </c>
      <c r="M3567" s="77"/>
      <c r="N3567" s="77"/>
      <c r="O3567" s="77"/>
      <c r="P3567" s="77"/>
      <c r="Q3567" s="78"/>
      <c r="R3567" s="78"/>
      <c r="S3567" s="82"/>
      <c r="T3567" s="78"/>
      <c r="U3567" s="83"/>
    </row>
    <row r="3568" spans="1:21" ht="13.9" customHeight="1">
      <c r="A3568" s="76">
        <v>99030330</v>
      </c>
      <c r="B3568" s="77" t="s">
        <v>4493</v>
      </c>
      <c r="C3568" s="78"/>
      <c r="D3568" s="79"/>
      <c r="E3568" s="78"/>
      <c r="F3568" s="78"/>
      <c r="G3568" s="79"/>
      <c r="H3568" s="79"/>
      <c r="I3568" s="80"/>
      <c r="J3568" s="79"/>
      <c r="K3568" s="77"/>
      <c r="L3568" s="84" t="s">
        <v>9347</v>
      </c>
      <c r="M3568" s="77"/>
      <c r="N3568" s="77"/>
      <c r="O3568" s="77"/>
      <c r="P3568" s="77"/>
      <c r="Q3568" s="78"/>
      <c r="R3568" s="78"/>
      <c r="S3568" s="82"/>
      <c r="T3568" s="78"/>
      <c r="U3568" s="83"/>
    </row>
    <row r="3569" spans="1:21" ht="13.9" customHeight="1">
      <c r="A3569" s="76">
        <v>99030331</v>
      </c>
      <c r="B3569" s="77" t="s">
        <v>4494</v>
      </c>
      <c r="C3569" s="78"/>
      <c r="D3569" s="79"/>
      <c r="E3569" s="78"/>
      <c r="F3569" s="78"/>
      <c r="G3569" s="79"/>
      <c r="H3569" s="79"/>
      <c r="I3569" s="80"/>
      <c r="J3569" s="79"/>
      <c r="K3569" s="77"/>
      <c r="L3569" s="84" t="s">
        <v>9347</v>
      </c>
      <c r="M3569" s="77"/>
      <c r="N3569" s="77"/>
      <c r="O3569" s="77"/>
      <c r="P3569" s="77"/>
      <c r="Q3569" s="78"/>
      <c r="R3569" s="78"/>
      <c r="S3569" s="82"/>
      <c r="T3569" s="78"/>
      <c r="U3569" s="83"/>
    </row>
    <row r="3570" spans="1:21" ht="13.9" customHeight="1">
      <c r="A3570" s="76">
        <v>99030332</v>
      </c>
      <c r="B3570" s="77" t="s">
        <v>4495</v>
      </c>
      <c r="C3570" s="78"/>
      <c r="D3570" s="79"/>
      <c r="E3570" s="78"/>
      <c r="F3570" s="78"/>
      <c r="G3570" s="79"/>
      <c r="H3570" s="79"/>
      <c r="I3570" s="80"/>
      <c r="J3570" s="79"/>
      <c r="K3570" s="77"/>
      <c r="L3570" s="84" t="s">
        <v>9347</v>
      </c>
      <c r="M3570" s="77"/>
      <c r="N3570" s="77"/>
      <c r="O3570" s="77"/>
      <c r="P3570" s="77"/>
      <c r="Q3570" s="78"/>
      <c r="R3570" s="78"/>
      <c r="S3570" s="82"/>
      <c r="T3570" s="78"/>
      <c r="U3570" s="83"/>
    </row>
    <row r="3571" spans="1:21" ht="13.9" customHeight="1">
      <c r="A3571" s="76">
        <v>99030333</v>
      </c>
      <c r="B3571" s="77" t="s">
        <v>4496</v>
      </c>
      <c r="C3571" s="78"/>
      <c r="D3571" s="79"/>
      <c r="E3571" s="78"/>
      <c r="F3571" s="78"/>
      <c r="G3571" s="79"/>
      <c r="H3571" s="79"/>
      <c r="I3571" s="80"/>
      <c r="J3571" s="79"/>
      <c r="K3571" s="77"/>
      <c r="L3571" s="84" t="s">
        <v>9414</v>
      </c>
      <c r="M3571" s="77"/>
      <c r="N3571" s="77"/>
      <c r="O3571" s="77"/>
      <c r="P3571" s="77"/>
      <c r="Q3571" s="78"/>
      <c r="R3571" s="78"/>
      <c r="S3571" s="82"/>
      <c r="T3571" s="78"/>
      <c r="U3571" s="83"/>
    </row>
    <row r="3572" spans="1:21" ht="13.9" customHeight="1">
      <c r="A3572" s="76">
        <v>99030334</v>
      </c>
      <c r="B3572" s="77" t="s">
        <v>4497</v>
      </c>
      <c r="C3572" s="78"/>
      <c r="D3572" s="79"/>
      <c r="E3572" s="78"/>
      <c r="F3572" s="78"/>
      <c r="G3572" s="79"/>
      <c r="H3572" s="79"/>
      <c r="I3572" s="80"/>
      <c r="J3572" s="79"/>
      <c r="K3572" s="77"/>
      <c r="L3572" s="81" t="s">
        <v>9384</v>
      </c>
      <c r="M3572" s="77"/>
      <c r="N3572" s="77"/>
      <c r="O3572" s="77"/>
      <c r="P3572" s="77"/>
      <c r="Q3572" s="78"/>
      <c r="R3572" s="78"/>
      <c r="S3572" s="82"/>
      <c r="T3572" s="78"/>
      <c r="U3572" s="83"/>
    </row>
    <row r="3573" spans="1:21" ht="13.9" customHeight="1">
      <c r="A3573" s="76">
        <v>99030335</v>
      </c>
      <c r="B3573" s="77" t="s">
        <v>4498</v>
      </c>
      <c r="C3573" s="78"/>
      <c r="D3573" s="79"/>
      <c r="E3573" s="78"/>
      <c r="F3573" s="78"/>
      <c r="G3573" s="79"/>
      <c r="H3573" s="79"/>
      <c r="I3573" s="80"/>
      <c r="J3573" s="79"/>
      <c r="K3573" s="77"/>
      <c r="L3573" s="84" t="s">
        <v>9347</v>
      </c>
      <c r="M3573" s="77"/>
      <c r="N3573" s="77"/>
      <c r="O3573" s="77"/>
      <c r="P3573" s="77"/>
      <c r="Q3573" s="78"/>
      <c r="R3573" s="78"/>
      <c r="S3573" s="82"/>
      <c r="T3573" s="78"/>
      <c r="U3573" s="83"/>
    </row>
    <row r="3574" spans="1:21" ht="13.9" customHeight="1">
      <c r="A3574" s="76">
        <v>99030336</v>
      </c>
      <c r="B3574" s="77" t="s">
        <v>4499</v>
      </c>
      <c r="C3574" s="78"/>
      <c r="D3574" s="79"/>
      <c r="E3574" s="78"/>
      <c r="F3574" s="78"/>
      <c r="G3574" s="79"/>
      <c r="H3574" s="79"/>
      <c r="I3574" s="80"/>
      <c r="J3574" s="79"/>
      <c r="K3574" s="77"/>
      <c r="L3574" s="84" t="s">
        <v>9347</v>
      </c>
      <c r="M3574" s="77"/>
      <c r="N3574" s="77"/>
      <c r="O3574" s="77"/>
      <c r="P3574" s="77"/>
      <c r="Q3574" s="78"/>
      <c r="R3574" s="78"/>
      <c r="S3574" s="82"/>
      <c r="T3574" s="78"/>
      <c r="U3574" s="83"/>
    </row>
    <row r="3575" spans="1:21" ht="13.9" customHeight="1">
      <c r="A3575" s="76">
        <v>99030337</v>
      </c>
      <c r="B3575" s="77" t="s">
        <v>4500</v>
      </c>
      <c r="C3575" s="78"/>
      <c r="D3575" s="79"/>
      <c r="E3575" s="78"/>
      <c r="F3575" s="78"/>
      <c r="G3575" s="79"/>
      <c r="H3575" s="79"/>
      <c r="I3575" s="80"/>
      <c r="J3575" s="79"/>
      <c r="K3575" s="77"/>
      <c r="L3575" s="84" t="s">
        <v>70</v>
      </c>
      <c r="M3575" s="77"/>
      <c r="N3575" s="77"/>
      <c r="O3575" s="77"/>
      <c r="P3575" s="77"/>
      <c r="Q3575" s="78"/>
      <c r="R3575" s="78"/>
      <c r="S3575" s="82"/>
      <c r="T3575" s="78"/>
      <c r="U3575" s="83"/>
    </row>
    <row r="3576" spans="1:21" ht="13.9" customHeight="1">
      <c r="A3576" s="76">
        <v>99030338</v>
      </c>
      <c r="B3576" s="77" t="s">
        <v>4501</v>
      </c>
      <c r="C3576" s="78"/>
      <c r="D3576" s="79"/>
      <c r="E3576" s="78"/>
      <c r="F3576" s="78"/>
      <c r="G3576" s="79"/>
      <c r="H3576" s="79"/>
      <c r="I3576" s="80"/>
      <c r="J3576" s="79"/>
      <c r="K3576" s="77"/>
      <c r="L3576" s="84" t="s">
        <v>285</v>
      </c>
      <c r="M3576" s="77"/>
      <c r="N3576" s="77"/>
      <c r="O3576" s="77"/>
      <c r="P3576" s="77"/>
      <c r="Q3576" s="78"/>
      <c r="R3576" s="78"/>
      <c r="S3576" s="82"/>
      <c r="T3576" s="78"/>
      <c r="U3576" s="83"/>
    </row>
    <row r="3577" spans="1:21" ht="13.9" customHeight="1">
      <c r="A3577" s="76">
        <v>99030340</v>
      </c>
      <c r="B3577" s="77" t="s">
        <v>4502</v>
      </c>
      <c r="C3577" s="78"/>
      <c r="D3577" s="79"/>
      <c r="E3577" s="78"/>
      <c r="F3577" s="78"/>
      <c r="G3577" s="79"/>
      <c r="H3577" s="79"/>
      <c r="I3577" s="80"/>
      <c r="J3577" s="79"/>
      <c r="K3577" s="77"/>
      <c r="L3577" s="84" t="s">
        <v>285</v>
      </c>
      <c r="M3577" s="77"/>
      <c r="N3577" s="77"/>
      <c r="O3577" s="77"/>
      <c r="P3577" s="77"/>
      <c r="Q3577" s="78"/>
      <c r="R3577" s="78"/>
      <c r="S3577" s="82"/>
      <c r="T3577" s="78"/>
      <c r="U3577" s="83"/>
    </row>
    <row r="3578" spans="1:21" ht="13.9" customHeight="1">
      <c r="A3578" s="76">
        <v>99030341</v>
      </c>
      <c r="B3578" s="77" t="s">
        <v>4503</v>
      </c>
      <c r="C3578" s="78"/>
      <c r="D3578" s="79"/>
      <c r="E3578" s="78"/>
      <c r="F3578" s="78"/>
      <c r="G3578" s="79"/>
      <c r="H3578" s="79"/>
      <c r="I3578" s="80"/>
      <c r="J3578" s="79"/>
      <c r="K3578" s="77"/>
      <c r="L3578" s="84" t="s">
        <v>285</v>
      </c>
      <c r="M3578" s="77"/>
      <c r="N3578" s="77"/>
      <c r="O3578" s="77"/>
      <c r="P3578" s="77"/>
      <c r="Q3578" s="78"/>
      <c r="R3578" s="78"/>
      <c r="S3578" s="82"/>
      <c r="T3578" s="78"/>
      <c r="U3578" s="83"/>
    </row>
    <row r="3579" spans="1:21" ht="13.9" customHeight="1">
      <c r="A3579" s="76">
        <v>99030342</v>
      </c>
      <c r="B3579" s="77" t="s">
        <v>4504</v>
      </c>
      <c r="C3579" s="78"/>
      <c r="D3579" s="79"/>
      <c r="E3579" s="78"/>
      <c r="F3579" s="78"/>
      <c r="G3579" s="79"/>
      <c r="H3579" s="79"/>
      <c r="I3579" s="80"/>
      <c r="J3579" s="79"/>
      <c r="K3579" s="77"/>
      <c r="L3579" s="84" t="s">
        <v>70</v>
      </c>
      <c r="M3579" s="77"/>
      <c r="N3579" s="77"/>
      <c r="O3579" s="77"/>
      <c r="P3579" s="77"/>
      <c r="Q3579" s="78"/>
      <c r="R3579" s="78"/>
      <c r="S3579" s="82"/>
      <c r="T3579" s="78"/>
      <c r="U3579" s="83"/>
    </row>
    <row r="3580" spans="1:21" ht="13.9" customHeight="1">
      <c r="A3580" s="76">
        <v>99030343</v>
      </c>
      <c r="B3580" s="77" t="s">
        <v>4505</v>
      </c>
      <c r="C3580" s="78"/>
      <c r="D3580" s="79"/>
      <c r="E3580" s="78"/>
      <c r="F3580" s="78"/>
      <c r="G3580" s="79"/>
      <c r="H3580" s="79"/>
      <c r="I3580" s="80"/>
      <c r="J3580" s="79"/>
      <c r="K3580" s="77"/>
      <c r="L3580" s="84" t="s">
        <v>296</v>
      </c>
      <c r="M3580" s="77"/>
      <c r="N3580" s="77"/>
      <c r="O3580" s="77"/>
      <c r="P3580" s="77"/>
      <c r="Q3580" s="78"/>
      <c r="R3580" s="78"/>
      <c r="S3580" s="82"/>
      <c r="T3580" s="78"/>
      <c r="U3580" s="83"/>
    </row>
    <row r="3581" spans="1:21" ht="13.9" customHeight="1">
      <c r="A3581" s="76">
        <v>99030344</v>
      </c>
      <c r="B3581" s="77" t="s">
        <v>4506</v>
      </c>
      <c r="C3581" s="78"/>
      <c r="D3581" s="79"/>
      <c r="E3581" s="78"/>
      <c r="F3581" s="78"/>
      <c r="G3581" s="79"/>
      <c r="H3581" s="79"/>
      <c r="I3581" s="80"/>
      <c r="J3581" s="79"/>
      <c r="K3581" s="77"/>
      <c r="L3581" s="84" t="s">
        <v>9362</v>
      </c>
      <c r="M3581" s="77"/>
      <c r="N3581" s="77"/>
      <c r="O3581" s="77"/>
      <c r="P3581" s="77"/>
      <c r="Q3581" s="78"/>
      <c r="R3581" s="78"/>
      <c r="S3581" s="82"/>
      <c r="T3581" s="78"/>
      <c r="U3581" s="83"/>
    </row>
    <row r="3582" spans="1:21" ht="13.9" customHeight="1">
      <c r="A3582" s="76">
        <v>99030345</v>
      </c>
      <c r="B3582" s="77" t="s">
        <v>4507</v>
      </c>
      <c r="C3582" s="78"/>
      <c r="D3582" s="79"/>
      <c r="E3582" s="78"/>
      <c r="F3582" s="78"/>
      <c r="G3582" s="79"/>
      <c r="H3582" s="79"/>
      <c r="I3582" s="80"/>
      <c r="J3582" s="79"/>
      <c r="K3582" s="77"/>
      <c r="L3582" s="84" t="s">
        <v>285</v>
      </c>
      <c r="M3582" s="77"/>
      <c r="N3582" s="77"/>
      <c r="O3582" s="77"/>
      <c r="P3582" s="77"/>
      <c r="Q3582" s="78"/>
      <c r="R3582" s="78"/>
      <c r="S3582" s="82"/>
      <c r="T3582" s="78"/>
      <c r="U3582" s="83"/>
    </row>
    <row r="3583" spans="1:21" ht="13.9" customHeight="1">
      <c r="A3583" s="76">
        <v>99030346</v>
      </c>
      <c r="B3583" s="77" t="s">
        <v>4508</v>
      </c>
      <c r="C3583" s="78"/>
      <c r="D3583" s="79"/>
      <c r="E3583" s="78"/>
      <c r="F3583" s="78"/>
      <c r="G3583" s="79"/>
      <c r="H3583" s="79"/>
      <c r="I3583" s="80"/>
      <c r="J3583" s="79"/>
      <c r="K3583" s="77"/>
      <c r="L3583" s="84" t="s">
        <v>285</v>
      </c>
      <c r="M3583" s="77"/>
      <c r="N3583" s="77"/>
      <c r="O3583" s="77"/>
      <c r="P3583" s="77"/>
      <c r="Q3583" s="78"/>
      <c r="R3583" s="78"/>
      <c r="S3583" s="82"/>
      <c r="T3583" s="78"/>
      <c r="U3583" s="83"/>
    </row>
    <row r="3584" spans="1:21" ht="13.9" customHeight="1">
      <c r="A3584" s="76">
        <v>99030347</v>
      </c>
      <c r="B3584" s="77" t="s">
        <v>4509</v>
      </c>
      <c r="C3584" s="78"/>
      <c r="D3584" s="79"/>
      <c r="E3584" s="78"/>
      <c r="F3584" s="78"/>
      <c r="G3584" s="79"/>
      <c r="H3584" s="79"/>
      <c r="I3584" s="80"/>
      <c r="J3584" s="79"/>
      <c r="K3584" s="77"/>
      <c r="L3584" s="84" t="s">
        <v>9347</v>
      </c>
      <c r="M3584" s="77"/>
      <c r="N3584" s="77"/>
      <c r="O3584" s="77"/>
      <c r="P3584" s="77"/>
      <c r="Q3584" s="78"/>
      <c r="R3584" s="78"/>
      <c r="S3584" s="82"/>
      <c r="T3584" s="78"/>
      <c r="U3584" s="83"/>
    </row>
    <row r="3585" spans="1:21" ht="13.9" customHeight="1">
      <c r="A3585" s="76">
        <v>99030349</v>
      </c>
      <c r="B3585" s="77" t="s">
        <v>4510</v>
      </c>
      <c r="C3585" s="78"/>
      <c r="D3585" s="79"/>
      <c r="E3585" s="78"/>
      <c r="F3585" s="78"/>
      <c r="G3585" s="79"/>
      <c r="H3585" s="79"/>
      <c r="I3585" s="80"/>
      <c r="J3585" s="79"/>
      <c r="K3585" s="77"/>
      <c r="L3585" s="81" t="s">
        <v>9347</v>
      </c>
      <c r="M3585" s="77"/>
      <c r="N3585" s="77"/>
      <c r="O3585" s="77"/>
      <c r="P3585" s="77"/>
      <c r="Q3585" s="78"/>
      <c r="R3585" s="78"/>
      <c r="S3585" s="82"/>
      <c r="T3585" s="78"/>
      <c r="U3585" s="83"/>
    </row>
    <row r="3586" spans="1:21" ht="13.9" customHeight="1">
      <c r="A3586" s="76">
        <v>99030350</v>
      </c>
      <c r="B3586" s="77" t="s">
        <v>4511</v>
      </c>
      <c r="C3586" s="78"/>
      <c r="D3586" s="79"/>
      <c r="E3586" s="78"/>
      <c r="F3586" s="78"/>
      <c r="G3586" s="79"/>
      <c r="H3586" s="79"/>
      <c r="I3586" s="80"/>
      <c r="J3586" s="79"/>
      <c r="K3586" s="77"/>
      <c r="L3586" s="84" t="s">
        <v>9347</v>
      </c>
      <c r="M3586" s="77"/>
      <c r="N3586" s="77"/>
      <c r="O3586" s="77"/>
      <c r="P3586" s="77"/>
      <c r="Q3586" s="78"/>
      <c r="R3586" s="78"/>
      <c r="S3586" s="82"/>
      <c r="T3586" s="78"/>
      <c r="U3586" s="83"/>
    </row>
    <row r="3587" spans="1:21" ht="13.9" customHeight="1">
      <c r="A3587" s="76">
        <v>99030351</v>
      </c>
      <c r="B3587" s="77" t="s">
        <v>3375</v>
      </c>
      <c r="C3587" s="78"/>
      <c r="D3587" s="79"/>
      <c r="E3587" s="78"/>
      <c r="F3587" s="78"/>
      <c r="G3587" s="78"/>
      <c r="H3587" s="78"/>
      <c r="I3587" s="78"/>
      <c r="J3587" s="78"/>
      <c r="K3587" s="77"/>
      <c r="L3587" s="81" t="s">
        <v>285</v>
      </c>
      <c r="M3587" s="77"/>
      <c r="N3587" s="77"/>
      <c r="O3587" s="77"/>
      <c r="P3587" s="77"/>
      <c r="Q3587" s="78"/>
      <c r="R3587" s="78"/>
      <c r="S3587" s="82"/>
      <c r="T3587" s="78"/>
      <c r="U3587" s="83"/>
    </row>
    <row r="3588" spans="1:21" ht="13.9" customHeight="1">
      <c r="A3588" s="76">
        <v>99030352</v>
      </c>
      <c r="B3588" s="77" t="s">
        <v>4512</v>
      </c>
      <c r="C3588" s="78"/>
      <c r="D3588" s="79"/>
      <c r="E3588" s="78"/>
      <c r="F3588" s="78"/>
      <c r="G3588" s="79"/>
      <c r="H3588" s="79"/>
      <c r="I3588" s="80"/>
      <c r="J3588" s="79"/>
      <c r="K3588" s="77"/>
      <c r="L3588" s="84" t="s">
        <v>9295</v>
      </c>
      <c r="M3588" s="77"/>
      <c r="N3588" s="77"/>
      <c r="O3588" s="77"/>
      <c r="P3588" s="77"/>
      <c r="Q3588" s="78"/>
      <c r="R3588" s="78"/>
      <c r="S3588" s="82"/>
      <c r="T3588" s="78"/>
      <c r="U3588" s="83"/>
    </row>
    <row r="3589" spans="1:21" ht="13.9" customHeight="1">
      <c r="A3589" s="76">
        <v>99030353</v>
      </c>
      <c r="B3589" s="77" t="s">
        <v>4513</v>
      </c>
      <c r="C3589" s="78"/>
      <c r="D3589" s="79"/>
      <c r="E3589" s="78"/>
      <c r="F3589" s="78"/>
      <c r="G3589" s="79"/>
      <c r="H3589" s="79"/>
      <c r="I3589" s="80"/>
      <c r="J3589" s="79"/>
      <c r="K3589" s="77"/>
      <c r="L3589" s="81" t="s">
        <v>274</v>
      </c>
      <c r="M3589" s="77"/>
      <c r="N3589" s="77"/>
      <c r="O3589" s="77"/>
      <c r="P3589" s="77"/>
      <c r="Q3589" s="78"/>
      <c r="R3589" s="78"/>
      <c r="S3589" s="82"/>
      <c r="T3589" s="78"/>
      <c r="U3589" s="83"/>
    </row>
    <row r="3590" spans="1:21" ht="13.9" customHeight="1">
      <c r="A3590" s="76">
        <v>99030354</v>
      </c>
      <c r="B3590" s="77" t="s">
        <v>4514</v>
      </c>
      <c r="C3590" s="78"/>
      <c r="D3590" s="79"/>
      <c r="E3590" s="78"/>
      <c r="F3590" s="78"/>
      <c r="G3590" s="79"/>
      <c r="H3590" s="79"/>
      <c r="I3590" s="80"/>
      <c r="J3590" s="79"/>
      <c r="K3590" s="77"/>
      <c r="L3590" s="81" t="s">
        <v>9428</v>
      </c>
      <c r="M3590" s="77"/>
      <c r="N3590" s="77"/>
      <c r="O3590" s="77"/>
      <c r="P3590" s="77"/>
      <c r="Q3590" s="78"/>
      <c r="R3590" s="78"/>
      <c r="S3590" s="82"/>
      <c r="T3590" s="78"/>
      <c r="U3590" s="83"/>
    </row>
    <row r="3591" spans="1:21" ht="13.9" customHeight="1">
      <c r="A3591" s="76">
        <v>99030355</v>
      </c>
      <c r="B3591" s="77" t="s">
        <v>4515</v>
      </c>
      <c r="C3591" s="78"/>
      <c r="D3591" s="79"/>
      <c r="E3591" s="78"/>
      <c r="F3591" s="78"/>
      <c r="G3591" s="79"/>
      <c r="H3591" s="79"/>
      <c r="I3591" s="80"/>
      <c r="J3591" s="79"/>
      <c r="K3591" s="77"/>
      <c r="L3591" s="84" t="s">
        <v>9302</v>
      </c>
      <c r="M3591" s="77"/>
      <c r="N3591" s="77"/>
      <c r="O3591" s="77"/>
      <c r="P3591" s="77"/>
      <c r="Q3591" s="78"/>
      <c r="R3591" s="78"/>
      <c r="S3591" s="82"/>
      <c r="T3591" s="78"/>
      <c r="U3591" s="83"/>
    </row>
    <row r="3592" spans="1:21" ht="13.9" customHeight="1">
      <c r="A3592" s="76">
        <v>99030356</v>
      </c>
      <c r="B3592" s="77" t="s">
        <v>4516</v>
      </c>
      <c r="C3592" s="78"/>
      <c r="D3592" s="79"/>
      <c r="E3592" s="78"/>
      <c r="F3592" s="78"/>
      <c r="G3592" s="79"/>
      <c r="H3592" s="79"/>
      <c r="I3592" s="80"/>
      <c r="J3592" s="79"/>
      <c r="K3592" s="77"/>
      <c r="L3592" s="84" t="s">
        <v>270</v>
      </c>
      <c r="M3592" s="77"/>
      <c r="N3592" s="77"/>
      <c r="O3592" s="77"/>
      <c r="P3592" s="77"/>
      <c r="Q3592" s="78"/>
      <c r="R3592" s="78"/>
      <c r="S3592" s="82"/>
      <c r="T3592" s="78"/>
      <c r="U3592" s="83"/>
    </row>
    <row r="3593" spans="1:21" ht="13.9" customHeight="1">
      <c r="A3593" s="76">
        <v>99030357</v>
      </c>
      <c r="B3593" s="77" t="s">
        <v>4517</v>
      </c>
      <c r="C3593" s="78"/>
      <c r="D3593" s="79"/>
      <c r="E3593" s="78"/>
      <c r="F3593" s="78"/>
      <c r="G3593" s="79"/>
      <c r="H3593" s="79"/>
      <c r="I3593" s="80"/>
      <c r="J3593" s="79"/>
      <c r="K3593" s="77"/>
      <c r="L3593" s="84" t="s">
        <v>315</v>
      </c>
      <c r="M3593" s="77"/>
      <c r="N3593" s="77"/>
      <c r="O3593" s="77"/>
      <c r="P3593" s="77"/>
      <c r="Q3593" s="78"/>
      <c r="R3593" s="78"/>
      <c r="S3593" s="82"/>
      <c r="T3593" s="78"/>
      <c r="U3593" s="83"/>
    </row>
    <row r="3594" spans="1:21" ht="13.9" customHeight="1">
      <c r="A3594" s="76">
        <v>99030369</v>
      </c>
      <c r="B3594" s="77" t="s">
        <v>4518</v>
      </c>
      <c r="C3594" s="78"/>
      <c r="D3594" s="79"/>
      <c r="E3594" s="78"/>
      <c r="F3594" s="78"/>
      <c r="G3594" s="79"/>
      <c r="H3594" s="79"/>
      <c r="I3594" s="80"/>
      <c r="J3594" s="79"/>
      <c r="K3594" s="77"/>
      <c r="L3594" s="84" t="s">
        <v>315</v>
      </c>
      <c r="M3594" s="77"/>
      <c r="N3594" s="77"/>
      <c r="O3594" s="77"/>
      <c r="P3594" s="77"/>
      <c r="Q3594" s="78"/>
      <c r="R3594" s="78"/>
      <c r="S3594" s="82"/>
      <c r="T3594" s="78"/>
      <c r="U3594" s="83"/>
    </row>
    <row r="3595" spans="1:21" ht="13.9" customHeight="1">
      <c r="A3595" s="76">
        <v>99030370</v>
      </c>
      <c r="B3595" s="77" t="s">
        <v>4519</v>
      </c>
      <c r="C3595" s="78"/>
      <c r="D3595" s="79"/>
      <c r="E3595" s="78"/>
      <c r="F3595" s="78"/>
      <c r="G3595" s="79"/>
      <c r="H3595" s="79"/>
      <c r="I3595" s="80"/>
      <c r="J3595" s="79"/>
      <c r="K3595" s="77"/>
      <c r="L3595" s="84" t="s">
        <v>9238</v>
      </c>
      <c r="M3595" s="77"/>
      <c r="N3595" s="77"/>
      <c r="O3595" s="77"/>
      <c r="P3595" s="77"/>
      <c r="Q3595" s="78"/>
      <c r="R3595" s="78"/>
      <c r="S3595" s="82"/>
      <c r="T3595" s="78"/>
      <c r="U3595" s="83"/>
    </row>
    <row r="3596" spans="1:21" ht="13.9" customHeight="1">
      <c r="A3596" s="76">
        <v>99030371</v>
      </c>
      <c r="B3596" s="77" t="s">
        <v>4520</v>
      </c>
      <c r="C3596" s="78"/>
      <c r="D3596" s="79"/>
      <c r="E3596" s="78"/>
      <c r="F3596" s="78"/>
      <c r="G3596" s="79"/>
      <c r="H3596" s="79"/>
      <c r="I3596" s="80"/>
      <c r="J3596" s="79"/>
      <c r="K3596" s="77"/>
      <c r="L3596" s="84" t="s">
        <v>315</v>
      </c>
      <c r="M3596" s="77"/>
      <c r="N3596" s="77"/>
      <c r="O3596" s="77"/>
      <c r="P3596" s="77"/>
      <c r="Q3596" s="78"/>
      <c r="R3596" s="78"/>
      <c r="S3596" s="82"/>
      <c r="T3596" s="78"/>
      <c r="U3596" s="83"/>
    </row>
    <row r="3597" spans="1:21" ht="13.9" customHeight="1">
      <c r="A3597" s="76">
        <v>99030374</v>
      </c>
      <c r="B3597" s="77" t="s">
        <v>4521</v>
      </c>
      <c r="C3597" s="78"/>
      <c r="D3597" s="79"/>
      <c r="E3597" s="78"/>
      <c r="F3597" s="78"/>
      <c r="G3597" s="79"/>
      <c r="H3597" s="80"/>
      <c r="I3597" s="80"/>
      <c r="J3597" s="79"/>
      <c r="K3597" s="77"/>
      <c r="L3597" s="84" t="s">
        <v>315</v>
      </c>
      <c r="M3597" s="79"/>
      <c r="N3597" s="79"/>
      <c r="O3597" s="77"/>
      <c r="P3597" s="77"/>
      <c r="Q3597" s="78"/>
      <c r="R3597" s="78"/>
      <c r="S3597" s="82"/>
      <c r="T3597" s="78"/>
      <c r="U3597" s="83"/>
    </row>
    <row r="3598" spans="1:21" ht="13.9" customHeight="1">
      <c r="A3598" s="76">
        <v>99030375</v>
      </c>
      <c r="B3598" s="77" t="s">
        <v>4522</v>
      </c>
      <c r="C3598" s="78"/>
      <c r="D3598" s="79"/>
      <c r="E3598" s="78"/>
      <c r="F3598" s="78"/>
      <c r="G3598" s="79"/>
      <c r="H3598" s="79"/>
      <c r="I3598" s="80"/>
      <c r="J3598" s="79"/>
      <c r="K3598" s="77"/>
      <c r="L3598" s="84" t="s">
        <v>287</v>
      </c>
      <c r="M3598" s="77"/>
      <c r="N3598" s="77"/>
      <c r="O3598" s="77"/>
      <c r="P3598" s="77"/>
      <c r="Q3598" s="78"/>
      <c r="R3598" s="79"/>
      <c r="S3598" s="79"/>
      <c r="T3598" s="78"/>
      <c r="U3598" s="83"/>
    </row>
    <row r="3599" spans="1:21" ht="13.9" customHeight="1">
      <c r="A3599" s="76">
        <v>99030376</v>
      </c>
      <c r="B3599" s="77" t="s">
        <v>4523</v>
      </c>
      <c r="C3599" s="78"/>
      <c r="D3599" s="79"/>
      <c r="E3599" s="78"/>
      <c r="F3599" s="78"/>
      <c r="G3599" s="79"/>
      <c r="H3599" s="79"/>
      <c r="I3599" s="80"/>
      <c r="J3599" s="79"/>
      <c r="K3599" s="77"/>
      <c r="L3599" s="84" t="s">
        <v>270</v>
      </c>
      <c r="M3599" s="77"/>
      <c r="N3599" s="77"/>
      <c r="O3599" s="77"/>
      <c r="P3599" s="77"/>
      <c r="Q3599" s="78"/>
      <c r="R3599" s="78"/>
      <c r="S3599" s="82"/>
      <c r="T3599" s="78"/>
      <c r="U3599" s="83"/>
    </row>
    <row r="3600" spans="1:21" ht="13.9" customHeight="1">
      <c r="A3600" s="76">
        <v>99030377</v>
      </c>
      <c r="B3600" s="77" t="s">
        <v>4524</v>
      </c>
      <c r="C3600" s="78"/>
      <c r="D3600" s="79"/>
      <c r="E3600" s="78"/>
      <c r="F3600" s="78"/>
      <c r="G3600" s="79"/>
      <c r="H3600" s="79"/>
      <c r="I3600" s="80"/>
      <c r="J3600" s="79"/>
      <c r="K3600" s="77"/>
      <c r="L3600" s="84" t="s">
        <v>315</v>
      </c>
      <c r="M3600" s="77"/>
      <c r="N3600" s="77"/>
      <c r="O3600" s="77"/>
      <c r="P3600" s="77"/>
      <c r="Q3600" s="78"/>
      <c r="R3600" s="78"/>
      <c r="S3600" s="82"/>
      <c r="T3600" s="78"/>
      <c r="U3600" s="83"/>
    </row>
    <row r="3601" spans="1:21" ht="13.9" customHeight="1">
      <c r="A3601" s="76">
        <v>99030378</v>
      </c>
      <c r="B3601" s="77" t="s">
        <v>4525</v>
      </c>
      <c r="C3601" s="78"/>
      <c r="D3601" s="79"/>
      <c r="E3601" s="78"/>
      <c r="F3601" s="78"/>
      <c r="G3601" s="79"/>
      <c r="H3601" s="79"/>
      <c r="I3601" s="80"/>
      <c r="J3601" s="79"/>
      <c r="K3601" s="77"/>
      <c r="L3601" s="84" t="s">
        <v>388</v>
      </c>
      <c r="M3601" s="77"/>
      <c r="N3601" s="77"/>
      <c r="O3601" s="77"/>
      <c r="P3601" s="77"/>
      <c r="Q3601" s="78"/>
      <c r="R3601" s="78"/>
      <c r="S3601" s="82"/>
      <c r="T3601" s="78"/>
      <c r="U3601" s="83"/>
    </row>
    <row r="3602" spans="1:21" ht="13.9" customHeight="1">
      <c r="A3602" s="76">
        <v>99030379</v>
      </c>
      <c r="B3602" s="77" t="s">
        <v>4329</v>
      </c>
      <c r="C3602" s="78"/>
      <c r="D3602" s="79"/>
      <c r="E3602" s="78"/>
      <c r="F3602" s="78"/>
      <c r="G3602" s="79"/>
      <c r="H3602" s="79"/>
      <c r="I3602" s="80"/>
      <c r="J3602" s="79"/>
      <c r="K3602" s="77"/>
      <c r="L3602" s="84" t="s">
        <v>287</v>
      </c>
      <c r="M3602" s="77"/>
      <c r="N3602" s="77"/>
      <c r="O3602" s="77"/>
      <c r="P3602" s="77"/>
      <c r="Q3602" s="78"/>
      <c r="R3602" s="78"/>
      <c r="S3602" s="82"/>
      <c r="T3602" s="78"/>
      <c r="U3602" s="83"/>
    </row>
    <row r="3603" spans="1:21" ht="13.9" customHeight="1">
      <c r="A3603" s="76">
        <v>99030380</v>
      </c>
      <c r="B3603" s="77" t="s">
        <v>4526</v>
      </c>
      <c r="C3603" s="78"/>
      <c r="D3603" s="79"/>
      <c r="E3603" s="78"/>
      <c r="F3603" s="78"/>
      <c r="G3603" s="79"/>
      <c r="H3603" s="79"/>
      <c r="I3603" s="80"/>
      <c r="J3603" s="79"/>
      <c r="K3603" s="77"/>
      <c r="L3603" s="84" t="s">
        <v>350</v>
      </c>
      <c r="M3603" s="77"/>
      <c r="N3603" s="77"/>
      <c r="O3603" s="77"/>
      <c r="P3603" s="77"/>
      <c r="Q3603" s="78"/>
      <c r="R3603" s="78"/>
      <c r="S3603" s="82"/>
      <c r="T3603" s="78"/>
      <c r="U3603" s="83"/>
    </row>
    <row r="3604" spans="1:21" ht="13.9" customHeight="1">
      <c r="A3604" s="76">
        <v>99030381</v>
      </c>
      <c r="B3604" s="77" t="s">
        <v>4527</v>
      </c>
      <c r="C3604" s="78"/>
      <c r="D3604" s="79"/>
      <c r="E3604" s="78"/>
      <c r="F3604" s="78"/>
      <c r="G3604" s="79"/>
      <c r="H3604" s="79"/>
      <c r="I3604" s="80"/>
      <c r="J3604" s="79"/>
      <c r="K3604" s="77"/>
      <c r="L3604" s="84" t="s">
        <v>9432</v>
      </c>
      <c r="M3604" s="77"/>
      <c r="N3604" s="77"/>
      <c r="O3604" s="77"/>
      <c r="P3604" s="77"/>
      <c r="Q3604" s="78"/>
      <c r="R3604" s="78"/>
      <c r="S3604" s="82"/>
      <c r="T3604" s="78"/>
      <c r="U3604" s="83"/>
    </row>
    <row r="3605" spans="1:21" ht="13.9" customHeight="1">
      <c r="A3605" s="76">
        <v>99030382</v>
      </c>
      <c r="B3605" s="77" t="s">
        <v>4528</v>
      </c>
      <c r="C3605" s="78"/>
      <c r="D3605" s="79"/>
      <c r="E3605" s="78"/>
      <c r="F3605" s="78"/>
      <c r="G3605" s="79"/>
      <c r="H3605" s="79"/>
      <c r="I3605" s="80"/>
      <c r="J3605" s="79"/>
      <c r="K3605" s="77"/>
      <c r="L3605" s="84" t="s">
        <v>9384</v>
      </c>
      <c r="M3605" s="77"/>
      <c r="N3605" s="77"/>
      <c r="O3605" s="77"/>
      <c r="P3605" s="77"/>
      <c r="Q3605" s="78"/>
      <c r="R3605" s="78"/>
      <c r="S3605" s="82"/>
      <c r="T3605" s="78"/>
      <c r="U3605" s="83"/>
    </row>
    <row r="3606" spans="1:21" ht="13.9" customHeight="1">
      <c r="A3606" s="76">
        <v>99030383</v>
      </c>
      <c r="B3606" s="77" t="s">
        <v>4529</v>
      </c>
      <c r="C3606" s="78"/>
      <c r="D3606" s="79"/>
      <c r="E3606" s="78"/>
      <c r="F3606" s="78"/>
      <c r="G3606" s="79"/>
      <c r="H3606" s="79"/>
      <c r="I3606" s="80"/>
      <c r="J3606" s="79"/>
      <c r="K3606" s="77"/>
      <c r="L3606" s="84" t="s">
        <v>270</v>
      </c>
      <c r="M3606" s="77"/>
      <c r="N3606" s="77"/>
      <c r="O3606" s="77"/>
      <c r="P3606" s="77"/>
      <c r="Q3606" s="78"/>
      <c r="R3606" s="78"/>
      <c r="S3606" s="82"/>
      <c r="T3606" s="78"/>
      <c r="U3606" s="83"/>
    </row>
    <row r="3607" spans="1:21" ht="13.9" customHeight="1">
      <c r="A3607" s="76">
        <v>99030384</v>
      </c>
      <c r="B3607" s="77" t="s">
        <v>4530</v>
      </c>
      <c r="C3607" s="78"/>
      <c r="D3607" s="79"/>
      <c r="E3607" s="78"/>
      <c r="F3607" s="78"/>
      <c r="G3607" s="79"/>
      <c r="H3607" s="79"/>
      <c r="I3607" s="80"/>
      <c r="J3607" s="79"/>
      <c r="K3607" s="77"/>
      <c r="L3607" s="84" t="s">
        <v>315</v>
      </c>
      <c r="M3607" s="77"/>
      <c r="N3607" s="77"/>
      <c r="O3607" s="77"/>
      <c r="P3607" s="77"/>
      <c r="Q3607" s="78"/>
      <c r="R3607" s="78"/>
      <c r="S3607" s="82"/>
      <c r="T3607" s="78"/>
      <c r="U3607" s="83"/>
    </row>
    <row r="3608" spans="1:21" ht="13.9" customHeight="1">
      <c r="A3608" s="76">
        <v>99030385</v>
      </c>
      <c r="B3608" s="77" t="s">
        <v>4531</v>
      </c>
      <c r="C3608" s="78"/>
      <c r="D3608" s="79"/>
      <c r="E3608" s="78"/>
      <c r="F3608" s="78"/>
      <c r="G3608" s="79"/>
      <c r="H3608" s="79"/>
      <c r="I3608" s="80"/>
      <c r="J3608" s="79"/>
      <c r="K3608" s="77"/>
      <c r="L3608" s="84" t="s">
        <v>324</v>
      </c>
      <c r="M3608" s="77"/>
      <c r="N3608" s="77"/>
      <c r="O3608" s="77"/>
      <c r="P3608" s="77"/>
      <c r="Q3608" s="78"/>
      <c r="R3608" s="78"/>
      <c r="S3608" s="82"/>
      <c r="T3608" s="78"/>
      <c r="U3608" s="83"/>
    </row>
    <row r="3609" spans="1:21" ht="13.9" customHeight="1">
      <c r="A3609" s="76">
        <v>99030386</v>
      </c>
      <c r="B3609" s="77" t="s">
        <v>4532</v>
      </c>
      <c r="C3609" s="78"/>
      <c r="D3609" s="79"/>
      <c r="E3609" s="78"/>
      <c r="F3609" s="78"/>
      <c r="G3609" s="79"/>
      <c r="H3609" s="79"/>
      <c r="I3609" s="80"/>
      <c r="J3609" s="79"/>
      <c r="K3609" s="77"/>
      <c r="L3609" s="84" t="s">
        <v>341</v>
      </c>
      <c r="M3609" s="77"/>
      <c r="N3609" s="77"/>
      <c r="O3609" s="77"/>
      <c r="P3609" s="77"/>
      <c r="Q3609" s="78"/>
      <c r="R3609" s="78"/>
      <c r="S3609" s="82"/>
      <c r="T3609" s="78"/>
      <c r="U3609" s="83"/>
    </row>
    <row r="3610" spans="1:21" ht="13.9" customHeight="1">
      <c r="A3610" s="76">
        <v>99030388</v>
      </c>
      <c r="B3610" s="77" t="s">
        <v>4533</v>
      </c>
      <c r="C3610" s="78"/>
      <c r="D3610" s="79"/>
      <c r="E3610" s="78"/>
      <c r="F3610" s="78"/>
      <c r="G3610" s="79"/>
      <c r="H3610" s="79"/>
      <c r="I3610" s="80"/>
      <c r="J3610" s="79"/>
      <c r="K3610" s="77"/>
      <c r="L3610" s="84" t="s">
        <v>362</v>
      </c>
      <c r="M3610" s="77"/>
      <c r="N3610" s="77"/>
      <c r="O3610" s="77"/>
      <c r="P3610" s="77"/>
      <c r="Q3610" s="78"/>
      <c r="R3610" s="78"/>
      <c r="S3610" s="82"/>
      <c r="T3610" s="78"/>
      <c r="U3610" s="83"/>
    </row>
    <row r="3611" spans="1:21" ht="13.9" customHeight="1">
      <c r="A3611" s="76">
        <v>99030389</v>
      </c>
      <c r="B3611" s="77" t="s">
        <v>4534</v>
      </c>
      <c r="C3611" s="78"/>
      <c r="D3611" s="79"/>
      <c r="E3611" s="78"/>
      <c r="F3611" s="78"/>
      <c r="G3611" s="79"/>
      <c r="H3611" s="79"/>
      <c r="I3611" s="80"/>
      <c r="J3611" s="79"/>
      <c r="K3611" s="77"/>
      <c r="L3611" s="84" t="s">
        <v>93</v>
      </c>
      <c r="M3611" s="77"/>
      <c r="N3611" s="77"/>
      <c r="O3611" s="77"/>
      <c r="P3611" s="77"/>
      <c r="Q3611" s="78"/>
      <c r="R3611" s="78"/>
      <c r="S3611" s="82"/>
      <c r="T3611" s="78"/>
      <c r="U3611" s="83"/>
    </row>
    <row r="3612" spans="1:21" ht="13.9" customHeight="1">
      <c r="A3612" s="76">
        <v>99030391</v>
      </c>
      <c r="B3612" s="77" t="s">
        <v>4535</v>
      </c>
      <c r="C3612" s="78"/>
      <c r="D3612" s="79"/>
      <c r="E3612" s="78"/>
      <c r="F3612" s="78"/>
      <c r="G3612" s="79"/>
      <c r="H3612" s="79"/>
      <c r="I3612" s="80"/>
      <c r="J3612" s="79"/>
      <c r="K3612" s="77"/>
      <c r="L3612" s="84" t="s">
        <v>9347</v>
      </c>
      <c r="M3612" s="77"/>
      <c r="N3612" s="77"/>
      <c r="O3612" s="77"/>
      <c r="P3612" s="77"/>
      <c r="Q3612" s="78"/>
      <c r="R3612" s="78"/>
      <c r="S3612" s="82"/>
      <c r="T3612" s="78"/>
      <c r="U3612" s="83"/>
    </row>
    <row r="3613" spans="1:21" ht="13.9" customHeight="1">
      <c r="A3613" s="76">
        <v>99030392</v>
      </c>
      <c r="B3613" s="77" t="s">
        <v>4536</v>
      </c>
      <c r="C3613" s="78"/>
      <c r="D3613" s="79"/>
      <c r="E3613" s="78"/>
      <c r="F3613" s="78"/>
      <c r="G3613" s="79"/>
      <c r="H3613" s="79"/>
      <c r="I3613" s="80"/>
      <c r="J3613" s="79"/>
      <c r="K3613" s="77"/>
      <c r="L3613" s="84" t="s">
        <v>9347</v>
      </c>
      <c r="M3613" s="77"/>
      <c r="N3613" s="77"/>
      <c r="O3613" s="77"/>
      <c r="P3613" s="77"/>
      <c r="Q3613" s="78"/>
      <c r="R3613" s="78"/>
      <c r="S3613" s="82"/>
      <c r="T3613" s="78"/>
      <c r="U3613" s="83"/>
    </row>
    <row r="3614" spans="1:21" ht="13.9" customHeight="1">
      <c r="A3614" s="76">
        <v>99030393</v>
      </c>
      <c r="B3614" s="77" t="s">
        <v>4537</v>
      </c>
      <c r="C3614" s="78"/>
      <c r="D3614" s="79"/>
      <c r="E3614" s="78"/>
      <c r="F3614" s="78"/>
      <c r="G3614" s="79"/>
      <c r="H3614" s="79"/>
      <c r="I3614" s="80"/>
      <c r="J3614" s="79"/>
      <c r="K3614" s="77"/>
      <c r="L3614" s="84" t="s">
        <v>287</v>
      </c>
      <c r="M3614" s="77"/>
      <c r="N3614" s="77"/>
      <c r="O3614" s="77"/>
      <c r="P3614" s="77"/>
      <c r="Q3614" s="78"/>
      <c r="R3614" s="78"/>
      <c r="S3614" s="82"/>
      <c r="T3614" s="78"/>
      <c r="U3614" s="83"/>
    </row>
    <row r="3615" spans="1:21" ht="13.9" customHeight="1">
      <c r="A3615" s="76">
        <v>99030394</v>
      </c>
      <c r="B3615" s="77" t="s">
        <v>4538</v>
      </c>
      <c r="C3615" s="78"/>
      <c r="D3615" s="79"/>
      <c r="E3615" s="78"/>
      <c r="F3615" s="78"/>
      <c r="G3615" s="79"/>
      <c r="H3615" s="79"/>
      <c r="I3615" s="80"/>
      <c r="J3615" s="79"/>
      <c r="K3615" s="77"/>
      <c r="L3615" s="84" t="s">
        <v>70</v>
      </c>
      <c r="M3615" s="77"/>
      <c r="N3615" s="77"/>
      <c r="O3615" s="77"/>
      <c r="P3615" s="77"/>
      <c r="Q3615" s="78"/>
      <c r="R3615" s="78"/>
      <c r="S3615" s="82"/>
      <c r="T3615" s="78"/>
      <c r="U3615" s="83"/>
    </row>
    <row r="3616" spans="1:21" ht="13.9" customHeight="1">
      <c r="A3616" s="76">
        <v>99030395</v>
      </c>
      <c r="B3616" s="77" t="s">
        <v>4539</v>
      </c>
      <c r="C3616" s="78"/>
      <c r="D3616" s="79"/>
      <c r="E3616" s="78"/>
      <c r="F3616" s="78"/>
      <c r="G3616" s="79"/>
      <c r="H3616" s="79"/>
      <c r="I3616" s="80"/>
      <c r="J3616" s="79"/>
      <c r="K3616" s="77"/>
      <c r="L3616" s="84" t="s">
        <v>9347</v>
      </c>
      <c r="M3616" s="77"/>
      <c r="N3616" s="77"/>
      <c r="O3616" s="77"/>
      <c r="P3616" s="77"/>
      <c r="Q3616" s="78"/>
      <c r="R3616" s="78"/>
      <c r="S3616" s="82"/>
      <c r="T3616" s="78"/>
      <c r="U3616" s="83"/>
    </row>
    <row r="3617" spans="1:21" ht="13.9" customHeight="1">
      <c r="A3617" s="76">
        <v>99030406</v>
      </c>
      <c r="B3617" s="77" t="s">
        <v>4540</v>
      </c>
      <c r="C3617" s="78"/>
      <c r="D3617" s="79"/>
      <c r="E3617" s="78"/>
      <c r="F3617" s="78"/>
      <c r="G3617" s="79"/>
      <c r="H3617" s="79"/>
      <c r="I3617" s="80"/>
      <c r="J3617" s="79"/>
      <c r="K3617" s="77"/>
      <c r="L3617" s="84" t="s">
        <v>296</v>
      </c>
      <c r="M3617" s="77"/>
      <c r="N3617" s="77"/>
      <c r="O3617" s="77"/>
      <c r="P3617" s="77"/>
      <c r="Q3617" s="78"/>
      <c r="R3617" s="78"/>
      <c r="S3617" s="82"/>
      <c r="T3617" s="78"/>
      <c r="U3617" s="83"/>
    </row>
    <row r="3618" spans="1:21" ht="13.9" customHeight="1">
      <c r="A3618" s="76">
        <v>99030407</v>
      </c>
      <c r="B3618" s="77" t="s">
        <v>4541</v>
      </c>
      <c r="C3618" s="78"/>
      <c r="D3618" s="79"/>
      <c r="E3618" s="78"/>
      <c r="F3618" s="78"/>
      <c r="G3618" s="79"/>
      <c r="H3618" s="79"/>
      <c r="I3618" s="80"/>
      <c r="J3618" s="79"/>
      <c r="K3618" s="77"/>
      <c r="L3618" s="84" t="s">
        <v>285</v>
      </c>
      <c r="M3618" s="77"/>
      <c r="N3618" s="77"/>
      <c r="O3618" s="77"/>
      <c r="P3618" s="77"/>
      <c r="Q3618" s="78"/>
      <c r="R3618" s="78"/>
      <c r="S3618" s="82"/>
      <c r="T3618" s="78"/>
      <c r="U3618" s="83"/>
    </row>
    <row r="3619" spans="1:21" ht="13.9" customHeight="1">
      <c r="A3619" s="76">
        <v>99030409</v>
      </c>
      <c r="B3619" s="77" t="s">
        <v>4542</v>
      </c>
      <c r="C3619" s="78"/>
      <c r="D3619" s="79"/>
      <c r="E3619" s="78"/>
      <c r="F3619" s="78"/>
      <c r="G3619" s="79"/>
      <c r="H3619" s="79"/>
      <c r="I3619" s="80"/>
      <c r="J3619" s="79"/>
      <c r="K3619" s="77"/>
      <c r="L3619" s="84" t="s">
        <v>315</v>
      </c>
      <c r="M3619" s="79"/>
      <c r="N3619" s="79"/>
      <c r="O3619" s="79"/>
      <c r="P3619" s="77"/>
      <c r="Q3619" s="78"/>
      <c r="R3619" s="78"/>
      <c r="S3619" s="82"/>
      <c r="T3619" s="78"/>
      <c r="U3619" s="83"/>
    </row>
    <row r="3620" spans="1:21" ht="13.9" customHeight="1">
      <c r="A3620" s="76">
        <v>99030410</v>
      </c>
      <c r="B3620" s="77" t="s">
        <v>4543</v>
      </c>
      <c r="C3620" s="78"/>
      <c r="D3620" s="79"/>
      <c r="E3620" s="78"/>
      <c r="F3620" s="78"/>
      <c r="G3620" s="79"/>
      <c r="H3620" s="79"/>
      <c r="I3620" s="80"/>
      <c r="J3620" s="79"/>
      <c r="K3620" s="77"/>
      <c r="L3620" s="84" t="s">
        <v>70</v>
      </c>
      <c r="M3620" s="77"/>
      <c r="N3620" s="77"/>
      <c r="O3620" s="77"/>
      <c r="P3620" s="77"/>
      <c r="Q3620" s="78"/>
      <c r="R3620" s="79"/>
      <c r="S3620" s="79"/>
      <c r="T3620" s="78"/>
      <c r="U3620" s="83"/>
    </row>
    <row r="3621" spans="1:21" ht="13.9" customHeight="1">
      <c r="A3621" s="76">
        <v>99030411</v>
      </c>
      <c r="B3621" s="77" t="s">
        <v>4544</v>
      </c>
      <c r="C3621" s="78"/>
      <c r="D3621" s="79"/>
      <c r="E3621" s="78"/>
      <c r="F3621" s="78"/>
      <c r="G3621" s="79"/>
      <c r="H3621" s="80"/>
      <c r="I3621" s="80"/>
      <c r="J3621" s="79"/>
      <c r="K3621" s="77"/>
      <c r="L3621" s="84" t="s">
        <v>315</v>
      </c>
      <c r="M3621" s="77"/>
      <c r="N3621" s="77"/>
      <c r="O3621" s="77"/>
      <c r="P3621" s="77"/>
      <c r="Q3621" s="78"/>
      <c r="R3621" s="78"/>
      <c r="S3621" s="82"/>
      <c r="T3621" s="78"/>
      <c r="U3621" s="83"/>
    </row>
    <row r="3622" spans="1:21" ht="13.9" customHeight="1">
      <c r="A3622" s="76">
        <v>99030412</v>
      </c>
      <c r="B3622" s="77" t="s">
        <v>4545</v>
      </c>
      <c r="C3622" s="78"/>
      <c r="D3622" s="79"/>
      <c r="E3622" s="78"/>
      <c r="F3622" s="78"/>
      <c r="G3622" s="79"/>
      <c r="H3622" s="79"/>
      <c r="I3622" s="80"/>
      <c r="J3622" s="79"/>
      <c r="K3622" s="77"/>
      <c r="L3622" s="84" t="s">
        <v>70</v>
      </c>
      <c r="M3622" s="77"/>
      <c r="N3622" s="77"/>
      <c r="O3622" s="77"/>
      <c r="P3622" s="77"/>
      <c r="Q3622" s="78"/>
      <c r="R3622" s="78"/>
      <c r="S3622" s="82"/>
      <c r="T3622" s="78"/>
      <c r="U3622" s="83"/>
    </row>
    <row r="3623" spans="1:21" ht="13.9" customHeight="1">
      <c r="A3623" s="76">
        <v>99030413</v>
      </c>
      <c r="B3623" s="77" t="s">
        <v>4546</v>
      </c>
      <c r="C3623" s="78"/>
      <c r="D3623" s="79"/>
      <c r="E3623" s="78"/>
      <c r="F3623" s="78"/>
      <c r="G3623" s="79"/>
      <c r="H3623" s="79"/>
      <c r="I3623" s="80"/>
      <c r="J3623" s="79"/>
      <c r="K3623" s="77"/>
      <c r="L3623" s="84" t="s">
        <v>287</v>
      </c>
      <c r="M3623" s="77"/>
      <c r="N3623" s="77"/>
      <c r="O3623" s="77"/>
      <c r="P3623" s="77"/>
      <c r="Q3623" s="78"/>
      <c r="R3623" s="78"/>
      <c r="S3623" s="82"/>
      <c r="T3623" s="78"/>
      <c r="U3623" s="83"/>
    </row>
    <row r="3624" spans="1:21" ht="13.9" customHeight="1">
      <c r="A3624" s="76">
        <v>99030414</v>
      </c>
      <c r="B3624" s="77" t="s">
        <v>4547</v>
      </c>
      <c r="C3624" s="78"/>
      <c r="D3624" s="79"/>
      <c r="E3624" s="78"/>
      <c r="F3624" s="78"/>
      <c r="G3624" s="79"/>
      <c r="H3624" s="79"/>
      <c r="I3624" s="80"/>
      <c r="J3624" s="79"/>
      <c r="K3624" s="77"/>
      <c r="L3624" s="84" t="s">
        <v>9384</v>
      </c>
      <c r="M3624" s="77"/>
      <c r="N3624" s="77"/>
      <c r="O3624" s="77"/>
      <c r="P3624" s="77"/>
      <c r="Q3624" s="78"/>
      <c r="R3624" s="78"/>
      <c r="S3624" s="82"/>
      <c r="T3624" s="78"/>
      <c r="U3624" s="83"/>
    </row>
    <row r="3625" spans="1:21" ht="13.9" customHeight="1">
      <c r="A3625" s="76">
        <v>99030415</v>
      </c>
      <c r="B3625" s="77" t="s">
        <v>4548</v>
      </c>
      <c r="C3625" s="78"/>
      <c r="D3625" s="79"/>
      <c r="E3625" s="78"/>
      <c r="F3625" s="78"/>
      <c r="G3625" s="79"/>
      <c r="H3625" s="79"/>
      <c r="I3625" s="80"/>
      <c r="J3625" s="79"/>
      <c r="K3625" s="77"/>
      <c r="L3625" s="81" t="s">
        <v>9384</v>
      </c>
      <c r="M3625" s="77"/>
      <c r="N3625" s="77"/>
      <c r="O3625" s="77"/>
      <c r="P3625" s="77"/>
      <c r="Q3625" s="78"/>
      <c r="R3625" s="78"/>
      <c r="S3625" s="82"/>
      <c r="T3625" s="78"/>
      <c r="U3625" s="83"/>
    </row>
    <row r="3626" spans="1:21" ht="13.9" customHeight="1">
      <c r="A3626" s="76">
        <v>99030416</v>
      </c>
      <c r="B3626" s="77" t="s">
        <v>4549</v>
      </c>
      <c r="C3626" s="78"/>
      <c r="D3626" s="79"/>
      <c r="E3626" s="78"/>
      <c r="F3626" s="78"/>
      <c r="G3626" s="79"/>
      <c r="H3626" s="79"/>
      <c r="I3626" s="80"/>
      <c r="J3626" s="79"/>
      <c r="K3626" s="77"/>
      <c r="L3626" s="81" t="s">
        <v>9384</v>
      </c>
      <c r="M3626" s="77"/>
      <c r="N3626" s="77"/>
      <c r="O3626" s="77"/>
      <c r="P3626" s="77"/>
      <c r="Q3626" s="78"/>
      <c r="R3626" s="78"/>
      <c r="S3626" s="82"/>
      <c r="T3626" s="78"/>
      <c r="U3626" s="83"/>
    </row>
    <row r="3627" spans="1:21" ht="13.9" customHeight="1">
      <c r="A3627" s="76">
        <v>99030417</v>
      </c>
      <c r="B3627" s="77" t="s">
        <v>4550</v>
      </c>
      <c r="C3627" s="78"/>
      <c r="D3627" s="79"/>
      <c r="E3627" s="78"/>
      <c r="F3627" s="78"/>
      <c r="G3627" s="79"/>
      <c r="H3627" s="79"/>
      <c r="I3627" s="80"/>
      <c r="J3627" s="79"/>
      <c r="K3627" s="77"/>
      <c r="L3627" s="84" t="s">
        <v>9384</v>
      </c>
      <c r="M3627" s="77"/>
      <c r="N3627" s="77"/>
      <c r="O3627" s="77"/>
      <c r="P3627" s="77"/>
      <c r="Q3627" s="78"/>
      <c r="R3627" s="78"/>
      <c r="S3627" s="82"/>
      <c r="T3627" s="78"/>
      <c r="U3627" s="83"/>
    </row>
    <row r="3628" spans="1:21" ht="13.9" customHeight="1">
      <c r="A3628" s="76">
        <v>99030418</v>
      </c>
      <c r="B3628" s="77" t="s">
        <v>4551</v>
      </c>
      <c r="C3628" s="78"/>
      <c r="D3628" s="79"/>
      <c r="E3628" s="78"/>
      <c r="F3628" s="78"/>
      <c r="G3628" s="79"/>
      <c r="H3628" s="79"/>
      <c r="I3628" s="80"/>
      <c r="J3628" s="79"/>
      <c r="K3628" s="77"/>
      <c r="L3628" s="84" t="s">
        <v>9408</v>
      </c>
      <c r="M3628" s="77"/>
      <c r="N3628" s="77"/>
      <c r="O3628" s="77"/>
      <c r="P3628" s="77"/>
      <c r="Q3628" s="78"/>
      <c r="R3628" s="78"/>
      <c r="S3628" s="82"/>
      <c r="T3628" s="78"/>
      <c r="U3628" s="83"/>
    </row>
    <row r="3629" spans="1:21" ht="13.9" customHeight="1">
      <c r="A3629" s="76">
        <v>99030420</v>
      </c>
      <c r="B3629" s="77" t="s">
        <v>4552</v>
      </c>
      <c r="C3629" s="78"/>
      <c r="D3629" s="79"/>
      <c r="E3629" s="78"/>
      <c r="F3629" s="78"/>
      <c r="G3629" s="79"/>
      <c r="H3629" s="79"/>
      <c r="I3629" s="80"/>
      <c r="J3629" s="79"/>
      <c r="K3629" s="77"/>
      <c r="L3629" s="84" t="s">
        <v>9430</v>
      </c>
      <c r="M3629" s="77"/>
      <c r="N3629" s="77"/>
      <c r="O3629" s="77"/>
      <c r="P3629" s="77"/>
      <c r="Q3629" s="78"/>
      <c r="R3629" s="78"/>
      <c r="S3629" s="82"/>
      <c r="T3629" s="78"/>
      <c r="U3629" s="83"/>
    </row>
    <row r="3630" spans="1:21" ht="13.9" customHeight="1">
      <c r="A3630" s="76">
        <v>99030421</v>
      </c>
      <c r="B3630" s="77" t="s">
        <v>3450</v>
      </c>
      <c r="C3630" s="78"/>
      <c r="D3630" s="79"/>
      <c r="E3630" s="78"/>
      <c r="F3630" s="78"/>
      <c r="G3630" s="79"/>
      <c r="H3630" s="79"/>
      <c r="I3630" s="80"/>
      <c r="J3630" s="79"/>
      <c r="K3630" s="77"/>
      <c r="L3630" s="84" t="s">
        <v>287</v>
      </c>
      <c r="M3630" s="77"/>
      <c r="N3630" s="77"/>
      <c r="O3630" s="77"/>
      <c r="P3630" s="77"/>
      <c r="Q3630" s="78"/>
      <c r="R3630" s="78"/>
      <c r="S3630" s="82"/>
      <c r="T3630" s="78"/>
      <c r="U3630" s="83"/>
    </row>
    <row r="3631" spans="1:21" ht="13.9" customHeight="1">
      <c r="A3631" s="76">
        <v>99030422</v>
      </c>
      <c r="B3631" s="77" t="s">
        <v>4553</v>
      </c>
      <c r="C3631" s="78"/>
      <c r="D3631" s="79"/>
      <c r="E3631" s="78"/>
      <c r="F3631" s="78"/>
      <c r="G3631" s="79"/>
      <c r="H3631" s="79"/>
      <c r="I3631" s="80"/>
      <c r="J3631" s="79"/>
      <c r="K3631" s="77"/>
      <c r="L3631" s="81" t="s">
        <v>287</v>
      </c>
      <c r="M3631" s="77"/>
      <c r="N3631" s="77"/>
      <c r="O3631" s="77"/>
      <c r="P3631" s="77"/>
      <c r="Q3631" s="78"/>
      <c r="R3631" s="78"/>
      <c r="S3631" s="82"/>
      <c r="T3631" s="78"/>
      <c r="U3631" s="83"/>
    </row>
    <row r="3632" spans="1:21" ht="13.9" customHeight="1">
      <c r="A3632" s="76">
        <v>99030423</v>
      </c>
      <c r="B3632" s="77" t="s">
        <v>4554</v>
      </c>
      <c r="C3632" s="78"/>
      <c r="D3632" s="79"/>
      <c r="E3632" s="78"/>
      <c r="F3632" s="78"/>
      <c r="G3632" s="79"/>
      <c r="H3632" s="79"/>
      <c r="I3632" s="80"/>
      <c r="J3632" s="79"/>
      <c r="K3632" s="77"/>
      <c r="L3632" s="81" t="s">
        <v>9384</v>
      </c>
      <c r="M3632" s="77"/>
      <c r="N3632" s="77"/>
      <c r="O3632" s="77"/>
      <c r="P3632" s="77"/>
      <c r="Q3632" s="78"/>
      <c r="R3632" s="78"/>
      <c r="S3632" s="82"/>
      <c r="T3632" s="78"/>
      <c r="U3632" s="83"/>
    </row>
    <row r="3633" spans="1:21" ht="13.9" customHeight="1">
      <c r="A3633" s="76">
        <v>99030424</v>
      </c>
      <c r="B3633" s="77" t="s">
        <v>4555</v>
      </c>
      <c r="C3633" s="78"/>
      <c r="D3633" s="79"/>
      <c r="E3633" s="78"/>
      <c r="F3633" s="78"/>
      <c r="G3633" s="79"/>
      <c r="H3633" s="79"/>
      <c r="I3633" s="80"/>
      <c r="J3633" s="79"/>
      <c r="K3633" s="77"/>
      <c r="L3633" s="81" t="s">
        <v>9384</v>
      </c>
      <c r="M3633" s="77"/>
      <c r="N3633" s="77"/>
      <c r="O3633" s="77"/>
      <c r="P3633" s="77"/>
      <c r="Q3633" s="78"/>
      <c r="R3633" s="78"/>
      <c r="S3633" s="82"/>
      <c r="T3633" s="78"/>
      <c r="U3633" s="83"/>
    </row>
    <row r="3634" spans="1:21" ht="13.9" customHeight="1">
      <c r="A3634" s="76">
        <v>99030425</v>
      </c>
      <c r="B3634" s="77" t="s">
        <v>4556</v>
      </c>
      <c r="C3634" s="78"/>
      <c r="D3634" s="79"/>
      <c r="E3634" s="78"/>
      <c r="F3634" s="78"/>
      <c r="G3634" s="79"/>
      <c r="H3634" s="79"/>
      <c r="I3634" s="80"/>
      <c r="J3634" s="79"/>
      <c r="K3634" s="77"/>
      <c r="L3634" s="81" t="s">
        <v>287</v>
      </c>
      <c r="M3634" s="77"/>
      <c r="N3634" s="77"/>
      <c r="O3634" s="77"/>
      <c r="P3634" s="77"/>
      <c r="Q3634" s="78"/>
      <c r="R3634" s="78"/>
      <c r="S3634" s="82"/>
      <c r="T3634" s="78"/>
      <c r="U3634" s="83"/>
    </row>
    <row r="3635" spans="1:21" ht="13.9" customHeight="1">
      <c r="A3635" s="76">
        <v>99030426</v>
      </c>
      <c r="B3635" s="77" t="s">
        <v>4090</v>
      </c>
      <c r="C3635" s="78"/>
      <c r="D3635" s="79"/>
      <c r="E3635" s="78"/>
      <c r="F3635" s="78"/>
      <c r="G3635" s="79"/>
      <c r="H3635" s="79"/>
      <c r="I3635" s="80"/>
      <c r="J3635" s="79"/>
      <c r="K3635" s="77"/>
      <c r="L3635" s="81" t="s">
        <v>287</v>
      </c>
      <c r="M3635" s="77"/>
      <c r="N3635" s="77"/>
      <c r="O3635" s="77"/>
      <c r="P3635" s="77"/>
      <c r="Q3635" s="78"/>
      <c r="R3635" s="78"/>
      <c r="S3635" s="82"/>
      <c r="T3635" s="78"/>
      <c r="U3635" s="83"/>
    </row>
    <row r="3636" spans="1:21" ht="13.9" customHeight="1">
      <c r="A3636" s="76">
        <v>99030427</v>
      </c>
      <c r="B3636" s="77" t="s">
        <v>4557</v>
      </c>
      <c r="C3636" s="78"/>
      <c r="D3636" s="79"/>
      <c r="E3636" s="78"/>
      <c r="F3636" s="78"/>
      <c r="G3636" s="79"/>
      <c r="H3636" s="79"/>
      <c r="I3636" s="80"/>
      <c r="J3636" s="79"/>
      <c r="K3636" s="77"/>
      <c r="L3636" s="81" t="s">
        <v>287</v>
      </c>
      <c r="M3636" s="77"/>
      <c r="N3636" s="77"/>
      <c r="O3636" s="77"/>
      <c r="P3636" s="77"/>
      <c r="Q3636" s="78"/>
      <c r="R3636" s="78"/>
      <c r="S3636" s="82"/>
      <c r="T3636" s="78"/>
      <c r="U3636" s="83"/>
    </row>
    <row r="3637" spans="1:21" ht="13.9" customHeight="1">
      <c r="A3637" s="76">
        <v>99030428</v>
      </c>
      <c r="B3637" s="77" t="s">
        <v>4558</v>
      </c>
      <c r="C3637" s="78"/>
      <c r="D3637" s="79"/>
      <c r="E3637" s="78"/>
      <c r="F3637" s="78"/>
      <c r="G3637" s="79"/>
      <c r="H3637" s="79"/>
      <c r="I3637" s="80"/>
      <c r="J3637" s="79"/>
      <c r="K3637" s="77"/>
      <c r="L3637" s="81" t="s">
        <v>9384</v>
      </c>
      <c r="M3637" s="77"/>
      <c r="N3637" s="77"/>
      <c r="O3637" s="77"/>
      <c r="P3637" s="77"/>
      <c r="Q3637" s="78"/>
      <c r="R3637" s="78"/>
      <c r="S3637" s="82"/>
      <c r="T3637" s="78"/>
      <c r="U3637" s="83"/>
    </row>
    <row r="3638" spans="1:21" ht="13.9" customHeight="1">
      <c r="A3638" s="76">
        <v>99030429</v>
      </c>
      <c r="B3638" s="77" t="s">
        <v>4559</v>
      </c>
      <c r="C3638" s="78"/>
      <c r="D3638" s="79"/>
      <c r="E3638" s="78"/>
      <c r="F3638" s="78"/>
      <c r="G3638" s="79"/>
      <c r="H3638" s="79"/>
      <c r="I3638" s="80"/>
      <c r="J3638" s="79"/>
      <c r="K3638" s="77"/>
      <c r="L3638" s="81" t="s">
        <v>70</v>
      </c>
      <c r="M3638" s="77"/>
      <c r="N3638" s="77"/>
      <c r="O3638" s="77"/>
      <c r="P3638" s="77"/>
      <c r="Q3638" s="78"/>
      <c r="R3638" s="78"/>
      <c r="S3638" s="82"/>
      <c r="T3638" s="78"/>
      <c r="U3638" s="83"/>
    </row>
    <row r="3639" spans="1:21" ht="13.9" customHeight="1">
      <c r="A3639" s="76">
        <v>99030430</v>
      </c>
      <c r="B3639" s="77" t="s">
        <v>4560</v>
      </c>
      <c r="C3639" s="78"/>
      <c r="D3639" s="79"/>
      <c r="E3639" s="78"/>
      <c r="F3639" s="78"/>
      <c r="G3639" s="79"/>
      <c r="H3639" s="79"/>
      <c r="I3639" s="80"/>
      <c r="J3639" s="79"/>
      <c r="K3639" s="77"/>
      <c r="L3639" s="81" t="s">
        <v>285</v>
      </c>
      <c r="M3639" s="77"/>
      <c r="N3639" s="77"/>
      <c r="O3639" s="77"/>
      <c r="P3639" s="77"/>
      <c r="Q3639" s="78"/>
      <c r="R3639" s="78"/>
      <c r="S3639" s="82"/>
      <c r="T3639" s="78"/>
      <c r="U3639" s="83"/>
    </row>
    <row r="3640" spans="1:21" ht="13.9" customHeight="1">
      <c r="A3640" s="76">
        <v>99030431</v>
      </c>
      <c r="B3640" s="77" t="s">
        <v>4561</v>
      </c>
      <c r="C3640" s="78"/>
      <c r="D3640" s="79"/>
      <c r="E3640" s="78"/>
      <c r="F3640" s="78"/>
      <c r="G3640" s="79"/>
      <c r="H3640" s="79"/>
      <c r="I3640" s="80"/>
      <c r="J3640" s="79"/>
      <c r="K3640" s="77"/>
      <c r="L3640" s="81" t="s">
        <v>285</v>
      </c>
      <c r="M3640" s="77"/>
      <c r="N3640" s="77"/>
      <c r="O3640" s="77"/>
      <c r="P3640" s="77"/>
      <c r="Q3640" s="78"/>
      <c r="R3640" s="78"/>
      <c r="S3640" s="82"/>
      <c r="T3640" s="78"/>
      <c r="U3640" s="83"/>
    </row>
    <row r="3641" spans="1:21" ht="13.9" customHeight="1">
      <c r="A3641" s="76">
        <v>99030432</v>
      </c>
      <c r="B3641" s="77" t="s">
        <v>4562</v>
      </c>
      <c r="C3641" s="78"/>
      <c r="D3641" s="79"/>
      <c r="E3641" s="78"/>
      <c r="F3641" s="78"/>
      <c r="G3641" s="79"/>
      <c r="H3641" s="79"/>
      <c r="I3641" s="80"/>
      <c r="J3641" s="79"/>
      <c r="K3641" s="77"/>
      <c r="L3641" s="81" t="s">
        <v>285</v>
      </c>
      <c r="M3641" s="77"/>
      <c r="N3641" s="77"/>
      <c r="O3641" s="77"/>
      <c r="P3641" s="77"/>
      <c r="Q3641" s="78"/>
      <c r="R3641" s="78"/>
      <c r="S3641" s="82"/>
      <c r="T3641" s="78"/>
      <c r="U3641" s="83"/>
    </row>
    <row r="3642" spans="1:21" ht="13.9" customHeight="1">
      <c r="A3642" s="76">
        <v>99030433</v>
      </c>
      <c r="B3642" s="77" t="s">
        <v>4563</v>
      </c>
      <c r="C3642" s="78"/>
      <c r="D3642" s="79"/>
      <c r="E3642" s="78"/>
      <c r="F3642" s="78"/>
      <c r="G3642" s="79"/>
      <c r="H3642" s="79"/>
      <c r="I3642" s="80"/>
      <c r="J3642" s="79"/>
      <c r="K3642" s="77"/>
      <c r="L3642" s="81" t="s">
        <v>70</v>
      </c>
      <c r="M3642" s="77"/>
      <c r="N3642" s="77"/>
      <c r="O3642" s="77"/>
      <c r="P3642" s="77"/>
      <c r="Q3642" s="78"/>
      <c r="R3642" s="78"/>
      <c r="S3642" s="82"/>
      <c r="T3642" s="78"/>
      <c r="U3642" s="83"/>
    </row>
    <row r="3643" spans="1:21" ht="13.9" customHeight="1">
      <c r="A3643" s="76">
        <v>99030434</v>
      </c>
      <c r="B3643" s="77" t="s">
        <v>4564</v>
      </c>
      <c r="C3643" s="78"/>
      <c r="D3643" s="79"/>
      <c r="E3643" s="78"/>
      <c r="F3643" s="78"/>
      <c r="G3643" s="79"/>
      <c r="H3643" s="79"/>
      <c r="I3643" s="80"/>
      <c r="J3643" s="79"/>
      <c r="K3643" s="77"/>
      <c r="L3643" s="81" t="s">
        <v>70</v>
      </c>
      <c r="M3643" s="77"/>
      <c r="N3643" s="77"/>
      <c r="O3643" s="77"/>
      <c r="P3643" s="77"/>
      <c r="Q3643" s="78"/>
      <c r="R3643" s="78"/>
      <c r="S3643" s="82"/>
      <c r="T3643" s="78"/>
      <c r="U3643" s="83"/>
    </row>
    <row r="3644" spans="1:21" ht="13.9" customHeight="1">
      <c r="A3644" s="76">
        <v>99030435</v>
      </c>
      <c r="B3644" s="77" t="s">
        <v>4565</v>
      </c>
      <c r="C3644" s="78"/>
      <c r="D3644" s="79"/>
      <c r="E3644" s="78"/>
      <c r="F3644" s="78"/>
      <c r="G3644" s="79"/>
      <c r="H3644" s="79"/>
      <c r="I3644" s="80"/>
      <c r="J3644" s="79"/>
      <c r="K3644" s="77"/>
      <c r="L3644" s="81" t="s">
        <v>285</v>
      </c>
      <c r="M3644" s="77"/>
      <c r="N3644" s="77"/>
      <c r="O3644" s="77"/>
      <c r="P3644" s="77"/>
      <c r="Q3644" s="78"/>
      <c r="R3644" s="78"/>
      <c r="S3644" s="82"/>
      <c r="T3644" s="78"/>
      <c r="U3644" s="83"/>
    </row>
    <row r="3645" spans="1:21" ht="13.9" customHeight="1">
      <c r="A3645" s="76">
        <v>99030436</v>
      </c>
      <c r="B3645" s="77" t="s">
        <v>4566</v>
      </c>
      <c r="C3645" s="78"/>
      <c r="D3645" s="79"/>
      <c r="E3645" s="78"/>
      <c r="F3645" s="78"/>
      <c r="G3645" s="79"/>
      <c r="H3645" s="79"/>
      <c r="I3645" s="80"/>
      <c r="J3645" s="79"/>
      <c r="K3645" s="77"/>
      <c r="L3645" s="81" t="s">
        <v>9347</v>
      </c>
      <c r="M3645" s="77"/>
      <c r="N3645" s="77"/>
      <c r="O3645" s="77"/>
      <c r="P3645" s="77"/>
      <c r="Q3645" s="78"/>
      <c r="R3645" s="78"/>
      <c r="S3645" s="82"/>
      <c r="T3645" s="78"/>
      <c r="U3645" s="83"/>
    </row>
    <row r="3646" spans="1:21" ht="13.9" customHeight="1">
      <c r="A3646" s="76">
        <v>99030437</v>
      </c>
      <c r="B3646" s="77" t="s">
        <v>4471</v>
      </c>
      <c r="C3646" s="78"/>
      <c r="D3646" s="79"/>
      <c r="E3646" s="78"/>
      <c r="F3646" s="78"/>
      <c r="G3646" s="79"/>
      <c r="H3646" s="79"/>
      <c r="I3646" s="80"/>
      <c r="J3646" s="79"/>
      <c r="K3646" s="77"/>
      <c r="L3646" s="81" t="s">
        <v>9433</v>
      </c>
      <c r="M3646" s="77"/>
      <c r="N3646" s="77"/>
      <c r="O3646" s="77"/>
      <c r="P3646" s="77"/>
      <c r="Q3646" s="78"/>
      <c r="R3646" s="78"/>
      <c r="S3646" s="82"/>
      <c r="T3646" s="78"/>
      <c r="U3646" s="83"/>
    </row>
    <row r="3647" spans="1:21" ht="13.9" customHeight="1">
      <c r="A3647" s="76">
        <v>99030438</v>
      </c>
      <c r="B3647" s="77" t="s">
        <v>4567</v>
      </c>
      <c r="C3647" s="78"/>
      <c r="D3647" s="79"/>
      <c r="E3647" s="78"/>
      <c r="F3647" s="78"/>
      <c r="G3647" s="79"/>
      <c r="H3647" s="79"/>
      <c r="I3647" s="80"/>
      <c r="J3647" s="79"/>
      <c r="K3647" s="77"/>
      <c r="L3647" s="84" t="s">
        <v>9384</v>
      </c>
      <c r="M3647" s="77"/>
      <c r="N3647" s="77"/>
      <c r="O3647" s="77"/>
      <c r="P3647" s="77"/>
      <c r="Q3647" s="78"/>
      <c r="R3647" s="78"/>
      <c r="S3647" s="82"/>
      <c r="T3647" s="78"/>
      <c r="U3647" s="83"/>
    </row>
    <row r="3648" spans="1:21" ht="13.9" customHeight="1">
      <c r="A3648" s="76">
        <v>99030439</v>
      </c>
      <c r="B3648" s="77" t="s">
        <v>4568</v>
      </c>
      <c r="C3648" s="78"/>
      <c r="D3648" s="79"/>
      <c r="E3648" s="78"/>
      <c r="F3648" s="78"/>
      <c r="G3648" s="79"/>
      <c r="H3648" s="79"/>
      <c r="I3648" s="80"/>
      <c r="J3648" s="79"/>
      <c r="K3648" s="77"/>
      <c r="L3648" s="84" t="s">
        <v>287</v>
      </c>
      <c r="M3648" s="77"/>
      <c r="N3648" s="77"/>
      <c r="O3648" s="77"/>
      <c r="P3648" s="77"/>
      <c r="Q3648" s="78"/>
      <c r="R3648" s="78"/>
      <c r="S3648" s="82"/>
      <c r="T3648" s="78"/>
      <c r="U3648" s="83"/>
    </row>
    <row r="3649" spans="1:21" ht="13.9" customHeight="1">
      <c r="A3649" s="76">
        <v>99030441</v>
      </c>
      <c r="B3649" s="77" t="s">
        <v>4569</v>
      </c>
      <c r="C3649" s="78"/>
      <c r="D3649" s="79"/>
      <c r="E3649" s="78"/>
      <c r="F3649" s="78"/>
      <c r="G3649" s="79"/>
      <c r="H3649" s="79"/>
      <c r="I3649" s="80"/>
      <c r="J3649" s="79"/>
      <c r="K3649" s="77"/>
      <c r="L3649" s="84" t="s">
        <v>285</v>
      </c>
      <c r="M3649" s="77"/>
      <c r="N3649" s="77"/>
      <c r="O3649" s="77"/>
      <c r="P3649" s="77"/>
      <c r="Q3649" s="78"/>
      <c r="R3649" s="78"/>
      <c r="S3649" s="82"/>
      <c r="T3649" s="78"/>
      <c r="U3649" s="83"/>
    </row>
    <row r="3650" spans="1:21" ht="13.9" customHeight="1">
      <c r="A3650" s="76">
        <v>99030442</v>
      </c>
      <c r="B3650" s="77" t="s">
        <v>4570</v>
      </c>
      <c r="C3650" s="78"/>
      <c r="D3650" s="79"/>
      <c r="E3650" s="78"/>
      <c r="F3650" s="78"/>
      <c r="G3650" s="79"/>
      <c r="H3650" s="79"/>
      <c r="I3650" s="80"/>
      <c r="J3650" s="79"/>
      <c r="K3650" s="77"/>
      <c r="L3650" s="84" t="s">
        <v>9347</v>
      </c>
      <c r="M3650" s="77"/>
      <c r="N3650" s="77"/>
      <c r="O3650" s="77"/>
      <c r="P3650" s="77"/>
      <c r="Q3650" s="78"/>
      <c r="R3650" s="78"/>
      <c r="S3650" s="82"/>
      <c r="T3650" s="78"/>
      <c r="U3650" s="83"/>
    </row>
    <row r="3651" spans="1:21" ht="13.9" customHeight="1">
      <c r="A3651" s="76">
        <v>99030443</v>
      </c>
      <c r="B3651" s="77" t="s">
        <v>4571</v>
      </c>
      <c r="C3651" s="78"/>
      <c r="D3651" s="79"/>
      <c r="E3651" s="78"/>
      <c r="F3651" s="78"/>
      <c r="G3651" s="79"/>
      <c r="H3651" s="79"/>
      <c r="I3651" s="80"/>
      <c r="J3651" s="79"/>
      <c r="K3651" s="77"/>
      <c r="L3651" s="84" t="s">
        <v>9347</v>
      </c>
      <c r="M3651" s="77"/>
      <c r="N3651" s="77"/>
      <c r="O3651" s="77"/>
      <c r="P3651" s="77"/>
      <c r="Q3651" s="78"/>
      <c r="R3651" s="78"/>
      <c r="S3651" s="82"/>
      <c r="T3651" s="78"/>
      <c r="U3651" s="83"/>
    </row>
    <row r="3652" spans="1:21" ht="13.9" customHeight="1">
      <c r="A3652" s="76">
        <v>99030444</v>
      </c>
      <c r="B3652" s="77" t="s">
        <v>4572</v>
      </c>
      <c r="C3652" s="78"/>
      <c r="D3652" s="79"/>
      <c r="E3652" s="78"/>
      <c r="F3652" s="78"/>
      <c r="G3652" s="79"/>
      <c r="H3652" s="79"/>
      <c r="I3652" s="80"/>
      <c r="J3652" s="79"/>
      <c r="K3652" s="77"/>
      <c r="L3652" s="84" t="s">
        <v>285</v>
      </c>
      <c r="M3652" s="77"/>
      <c r="N3652" s="77"/>
      <c r="O3652" s="77"/>
      <c r="P3652" s="77"/>
      <c r="Q3652" s="78"/>
      <c r="R3652" s="78"/>
      <c r="S3652" s="82"/>
      <c r="T3652" s="78"/>
      <c r="U3652" s="83"/>
    </row>
    <row r="3653" spans="1:21" ht="13.9" customHeight="1">
      <c r="A3653" s="76">
        <v>99030445</v>
      </c>
      <c r="B3653" s="77" t="s">
        <v>4573</v>
      </c>
      <c r="C3653" s="78"/>
      <c r="D3653" s="79"/>
      <c r="E3653" s="78"/>
      <c r="F3653" s="78"/>
      <c r="G3653" s="79"/>
      <c r="H3653" s="79"/>
      <c r="I3653" s="80"/>
      <c r="J3653" s="79"/>
      <c r="K3653" s="77"/>
      <c r="L3653" s="84" t="s">
        <v>285</v>
      </c>
      <c r="M3653" s="77"/>
      <c r="N3653" s="77"/>
      <c r="O3653" s="77"/>
      <c r="P3653" s="77"/>
      <c r="Q3653" s="78"/>
      <c r="R3653" s="78"/>
      <c r="S3653" s="82"/>
      <c r="T3653" s="78"/>
      <c r="U3653" s="83"/>
    </row>
    <row r="3654" spans="1:21" ht="13.9" customHeight="1">
      <c r="A3654" s="76">
        <v>99030446</v>
      </c>
      <c r="B3654" s="77" t="s">
        <v>3405</v>
      </c>
      <c r="C3654" s="78"/>
      <c r="D3654" s="79"/>
      <c r="E3654" s="78"/>
      <c r="F3654" s="78"/>
      <c r="G3654" s="79"/>
      <c r="H3654" s="79"/>
      <c r="I3654" s="80"/>
      <c r="J3654" s="79"/>
      <c r="K3654" s="77"/>
      <c r="L3654" s="84" t="s">
        <v>70</v>
      </c>
      <c r="M3654" s="77"/>
      <c r="N3654" s="77"/>
      <c r="O3654" s="77"/>
      <c r="P3654" s="77"/>
      <c r="Q3654" s="78"/>
      <c r="R3654" s="78"/>
      <c r="S3654" s="82"/>
      <c r="T3654" s="78"/>
      <c r="U3654" s="83"/>
    </row>
    <row r="3655" spans="1:21" ht="13.9" customHeight="1">
      <c r="A3655" s="76">
        <v>99030447</v>
      </c>
      <c r="B3655" s="77" t="s">
        <v>4574</v>
      </c>
      <c r="C3655" s="78"/>
      <c r="D3655" s="79"/>
      <c r="E3655" s="78"/>
      <c r="F3655" s="78"/>
      <c r="G3655" s="79"/>
      <c r="H3655" s="79"/>
      <c r="I3655" s="80"/>
      <c r="J3655" s="79"/>
      <c r="K3655" s="77"/>
      <c r="L3655" s="84" t="s">
        <v>287</v>
      </c>
      <c r="M3655" s="77"/>
      <c r="N3655" s="77"/>
      <c r="O3655" s="77"/>
      <c r="P3655" s="77"/>
      <c r="Q3655" s="78"/>
      <c r="R3655" s="78"/>
      <c r="S3655" s="82"/>
      <c r="T3655" s="78"/>
      <c r="U3655" s="83"/>
    </row>
    <row r="3656" spans="1:21" ht="13.9" customHeight="1">
      <c r="A3656" s="76">
        <v>99030448</v>
      </c>
      <c r="B3656" s="77" t="s">
        <v>4575</v>
      </c>
      <c r="C3656" s="78"/>
      <c r="D3656" s="79"/>
      <c r="E3656" s="78"/>
      <c r="F3656" s="78"/>
      <c r="G3656" s="79"/>
      <c r="H3656" s="79"/>
      <c r="I3656" s="80"/>
      <c r="J3656" s="79"/>
      <c r="K3656" s="77"/>
      <c r="L3656" s="84" t="s">
        <v>9347</v>
      </c>
      <c r="M3656" s="77"/>
      <c r="N3656" s="77"/>
      <c r="O3656" s="77"/>
      <c r="P3656" s="77"/>
      <c r="Q3656" s="78"/>
      <c r="R3656" s="78"/>
      <c r="S3656" s="82"/>
      <c r="T3656" s="78"/>
      <c r="U3656" s="83"/>
    </row>
    <row r="3657" spans="1:21" ht="13.9" customHeight="1">
      <c r="A3657" s="76">
        <v>99030449</v>
      </c>
      <c r="B3657" s="77" t="s">
        <v>4576</v>
      </c>
      <c r="C3657" s="78"/>
      <c r="D3657" s="79"/>
      <c r="E3657" s="78"/>
      <c r="F3657" s="78"/>
      <c r="G3657" s="79"/>
      <c r="H3657" s="79"/>
      <c r="I3657" s="80"/>
      <c r="J3657" s="79"/>
      <c r="K3657" s="77"/>
      <c r="L3657" s="84" t="s">
        <v>285</v>
      </c>
      <c r="M3657" s="77"/>
      <c r="N3657" s="77"/>
      <c r="O3657" s="77"/>
      <c r="P3657" s="77"/>
      <c r="Q3657" s="78"/>
      <c r="R3657" s="78"/>
      <c r="S3657" s="82"/>
      <c r="T3657" s="78"/>
      <c r="U3657" s="83"/>
    </row>
    <row r="3658" spans="1:21" ht="13.9" customHeight="1">
      <c r="A3658" s="76">
        <v>99030450</v>
      </c>
      <c r="B3658" s="77" t="s">
        <v>4577</v>
      </c>
      <c r="C3658" s="78"/>
      <c r="D3658" s="79"/>
      <c r="E3658" s="78"/>
      <c r="F3658" s="78"/>
      <c r="G3658" s="79"/>
      <c r="H3658" s="79"/>
      <c r="I3658" s="80"/>
      <c r="J3658" s="79"/>
      <c r="K3658" s="77"/>
      <c r="L3658" s="84" t="s">
        <v>285</v>
      </c>
      <c r="M3658" s="77"/>
      <c r="N3658" s="77"/>
      <c r="O3658" s="77"/>
      <c r="P3658" s="77"/>
      <c r="Q3658" s="78"/>
      <c r="R3658" s="78"/>
      <c r="S3658" s="82"/>
      <c r="T3658" s="78"/>
      <c r="U3658" s="83"/>
    </row>
    <row r="3659" spans="1:21" ht="13.9" customHeight="1">
      <c r="A3659" s="76">
        <v>99030451</v>
      </c>
      <c r="B3659" s="77" t="s">
        <v>4578</v>
      </c>
      <c r="C3659" s="78"/>
      <c r="D3659" s="79"/>
      <c r="E3659" s="78"/>
      <c r="F3659" s="78"/>
      <c r="G3659" s="79"/>
      <c r="H3659" s="79"/>
      <c r="I3659" s="80"/>
      <c r="J3659" s="79"/>
      <c r="K3659" s="77"/>
      <c r="L3659" s="84" t="s">
        <v>384</v>
      </c>
      <c r="M3659" s="77"/>
      <c r="N3659" s="77"/>
      <c r="O3659" s="77"/>
      <c r="P3659" s="77"/>
      <c r="Q3659" s="78"/>
      <c r="R3659" s="78"/>
      <c r="S3659" s="82"/>
      <c r="T3659" s="78"/>
      <c r="U3659" s="83"/>
    </row>
    <row r="3660" spans="1:21" ht="13.9" customHeight="1">
      <c r="A3660" s="76">
        <v>99030452</v>
      </c>
      <c r="B3660" s="77" t="s">
        <v>4579</v>
      </c>
      <c r="C3660" s="78"/>
      <c r="D3660" s="79"/>
      <c r="E3660" s="78"/>
      <c r="F3660" s="78"/>
      <c r="G3660" s="79"/>
      <c r="H3660" s="79"/>
      <c r="I3660" s="80"/>
      <c r="J3660" s="79"/>
      <c r="K3660" s="77"/>
      <c r="L3660" s="84" t="s">
        <v>38</v>
      </c>
      <c r="M3660" s="77"/>
      <c r="N3660" s="77"/>
      <c r="O3660" s="77"/>
      <c r="P3660" s="77"/>
      <c r="Q3660" s="78"/>
      <c r="R3660" s="78"/>
      <c r="S3660" s="82"/>
      <c r="T3660" s="78"/>
      <c r="U3660" s="83"/>
    </row>
    <row r="3661" spans="1:21" ht="13.9" customHeight="1">
      <c r="A3661" s="76">
        <v>99030454</v>
      </c>
      <c r="B3661" s="85" t="s">
        <v>4580</v>
      </c>
      <c r="C3661" s="78"/>
      <c r="D3661" s="79"/>
      <c r="E3661" s="78"/>
      <c r="F3661" s="78"/>
      <c r="G3661" s="86"/>
      <c r="H3661" s="79"/>
      <c r="I3661" s="79"/>
      <c r="J3661" s="78"/>
      <c r="K3661" s="77"/>
      <c r="L3661" s="84" t="s">
        <v>3</v>
      </c>
      <c r="M3661" s="77"/>
      <c r="N3661" s="77"/>
      <c r="O3661" s="87"/>
      <c r="P3661" s="78"/>
      <c r="Q3661" s="78"/>
      <c r="R3661" s="78"/>
      <c r="S3661" s="82"/>
      <c r="T3661" s="78"/>
      <c r="U3661" s="83"/>
    </row>
    <row r="3662" spans="1:21" ht="13.9" customHeight="1">
      <c r="A3662" s="76">
        <v>99030455</v>
      </c>
      <c r="B3662" s="77" t="s">
        <v>4581</v>
      </c>
      <c r="C3662" s="78"/>
      <c r="D3662" s="79"/>
      <c r="E3662" s="78"/>
      <c r="F3662" s="78"/>
      <c r="G3662" s="79"/>
      <c r="H3662" s="79"/>
      <c r="I3662" s="80"/>
      <c r="J3662" s="79"/>
      <c r="K3662" s="77"/>
      <c r="L3662" s="84" t="s">
        <v>348</v>
      </c>
      <c r="M3662" s="77"/>
      <c r="N3662" s="77"/>
      <c r="O3662" s="77"/>
      <c r="P3662" s="77"/>
      <c r="Q3662" s="78"/>
      <c r="R3662" s="78"/>
      <c r="S3662" s="82"/>
      <c r="T3662" s="78"/>
      <c r="U3662" s="83"/>
    </row>
    <row r="3663" spans="1:21" ht="13.9" customHeight="1">
      <c r="A3663" s="76">
        <v>99030456</v>
      </c>
      <c r="B3663" s="77" t="s">
        <v>4582</v>
      </c>
      <c r="C3663" s="78"/>
      <c r="D3663" s="79"/>
      <c r="E3663" s="78"/>
      <c r="F3663" s="78"/>
      <c r="G3663" s="79"/>
      <c r="H3663" s="79"/>
      <c r="I3663" s="80"/>
      <c r="J3663" s="79"/>
      <c r="K3663" s="77"/>
      <c r="L3663" s="84" t="s">
        <v>350</v>
      </c>
      <c r="M3663" s="77"/>
      <c r="N3663" s="77"/>
      <c r="O3663" s="77"/>
      <c r="P3663" s="77"/>
      <c r="Q3663" s="78"/>
      <c r="R3663" s="78"/>
      <c r="S3663" s="82"/>
      <c r="T3663" s="78"/>
      <c r="U3663" s="83"/>
    </row>
    <row r="3664" spans="1:21" ht="13.9" customHeight="1">
      <c r="A3664" s="76">
        <v>99030457</v>
      </c>
      <c r="B3664" s="77" t="s">
        <v>4583</v>
      </c>
      <c r="C3664" s="78"/>
      <c r="D3664" s="79"/>
      <c r="E3664" s="78"/>
      <c r="F3664" s="78"/>
      <c r="G3664" s="79"/>
      <c r="H3664" s="79"/>
      <c r="I3664" s="80"/>
      <c r="J3664" s="79"/>
      <c r="K3664" s="77"/>
      <c r="L3664" s="84" t="s">
        <v>9238</v>
      </c>
      <c r="M3664" s="77"/>
      <c r="N3664" s="77"/>
      <c r="O3664" s="77"/>
      <c r="P3664" s="77"/>
      <c r="Q3664" s="78"/>
      <c r="R3664" s="78"/>
      <c r="S3664" s="82"/>
      <c r="T3664" s="78"/>
      <c r="U3664" s="83"/>
    </row>
    <row r="3665" spans="1:21" ht="13.9" customHeight="1">
      <c r="A3665" s="76">
        <v>99030458</v>
      </c>
      <c r="B3665" s="77" t="s">
        <v>4584</v>
      </c>
      <c r="C3665" s="78"/>
      <c r="D3665" s="79"/>
      <c r="E3665" s="78"/>
      <c r="F3665" s="78"/>
      <c r="G3665" s="79"/>
      <c r="H3665" s="79"/>
      <c r="I3665" s="80"/>
      <c r="J3665" s="79"/>
      <c r="K3665" s="79"/>
      <c r="L3665" s="84" t="s">
        <v>9347</v>
      </c>
      <c r="M3665" s="79"/>
      <c r="N3665" s="79"/>
      <c r="O3665" s="79"/>
      <c r="P3665" s="77"/>
      <c r="Q3665" s="78"/>
      <c r="R3665" s="78"/>
      <c r="S3665" s="82"/>
      <c r="T3665" s="78"/>
      <c r="U3665" s="83"/>
    </row>
    <row r="3666" spans="1:21" ht="13.9" customHeight="1">
      <c r="A3666" s="76">
        <v>99030460</v>
      </c>
      <c r="B3666" s="77" t="s">
        <v>4585</v>
      </c>
      <c r="C3666" s="78"/>
      <c r="D3666" s="79"/>
      <c r="E3666" s="78"/>
      <c r="F3666" s="78"/>
      <c r="G3666" s="79"/>
      <c r="H3666" s="79"/>
      <c r="I3666" s="80"/>
      <c r="J3666" s="79"/>
      <c r="K3666" s="77"/>
      <c r="L3666" s="84" t="s">
        <v>296</v>
      </c>
      <c r="M3666" s="77"/>
      <c r="N3666" s="77"/>
      <c r="O3666" s="77"/>
      <c r="P3666" s="77"/>
      <c r="Q3666" s="78"/>
      <c r="R3666" s="79"/>
      <c r="S3666" s="79"/>
      <c r="T3666" s="78"/>
      <c r="U3666" s="83"/>
    </row>
    <row r="3667" spans="1:21" ht="13.9" customHeight="1">
      <c r="A3667" s="76">
        <v>99030461</v>
      </c>
      <c r="B3667" s="77" t="s">
        <v>4586</v>
      </c>
      <c r="C3667" s="78"/>
      <c r="D3667" s="79"/>
      <c r="E3667" s="78"/>
      <c r="F3667" s="78"/>
      <c r="G3667" s="79"/>
      <c r="H3667" s="79"/>
      <c r="I3667" s="80"/>
      <c r="J3667" s="79"/>
      <c r="K3667" s="77"/>
      <c r="L3667" s="84" t="s">
        <v>315</v>
      </c>
      <c r="M3667" s="77"/>
      <c r="N3667" s="77"/>
      <c r="O3667" s="77"/>
      <c r="P3667" s="77"/>
      <c r="Q3667" s="78"/>
      <c r="R3667" s="78"/>
      <c r="S3667" s="82"/>
      <c r="T3667" s="78"/>
      <c r="U3667" s="83"/>
    </row>
    <row r="3668" spans="1:21" ht="13.9" customHeight="1">
      <c r="A3668" s="76">
        <v>99030462</v>
      </c>
      <c r="B3668" s="77" t="s">
        <v>4587</v>
      </c>
      <c r="C3668" s="78"/>
      <c r="D3668" s="79"/>
      <c r="E3668" s="78"/>
      <c r="F3668" s="78"/>
      <c r="G3668" s="79"/>
      <c r="H3668" s="79"/>
      <c r="I3668" s="80"/>
      <c r="J3668" s="79"/>
      <c r="K3668" s="77"/>
      <c r="L3668" s="81" t="s">
        <v>311</v>
      </c>
      <c r="M3668" s="77"/>
      <c r="N3668" s="77"/>
      <c r="O3668" s="77"/>
      <c r="P3668" s="77"/>
      <c r="Q3668" s="78"/>
      <c r="R3668" s="78"/>
      <c r="S3668" s="82"/>
      <c r="T3668" s="78"/>
      <c r="U3668" s="83"/>
    </row>
    <row r="3669" spans="1:21" ht="13.9" customHeight="1">
      <c r="A3669" s="76">
        <v>99030463</v>
      </c>
      <c r="B3669" s="77" t="s">
        <v>4588</v>
      </c>
      <c r="C3669" s="78"/>
      <c r="D3669" s="79"/>
      <c r="E3669" s="78"/>
      <c r="F3669" s="78"/>
      <c r="G3669" s="79"/>
      <c r="H3669" s="79"/>
      <c r="I3669" s="80"/>
      <c r="J3669" s="79"/>
      <c r="K3669" s="77"/>
      <c r="L3669" s="81" t="s">
        <v>270</v>
      </c>
      <c r="M3669" s="77"/>
      <c r="N3669" s="77"/>
      <c r="O3669" s="77"/>
      <c r="P3669" s="77"/>
      <c r="Q3669" s="78"/>
      <c r="R3669" s="78"/>
      <c r="S3669" s="82"/>
      <c r="T3669" s="78"/>
      <c r="U3669" s="83"/>
    </row>
    <row r="3670" spans="1:21" ht="13.9" customHeight="1">
      <c r="A3670" s="76">
        <v>99030466</v>
      </c>
      <c r="B3670" s="77" t="s">
        <v>4589</v>
      </c>
      <c r="C3670" s="78"/>
      <c r="D3670" s="79"/>
      <c r="E3670" s="78"/>
      <c r="F3670" s="78"/>
      <c r="G3670" s="79"/>
      <c r="H3670" s="79"/>
      <c r="I3670" s="80"/>
      <c r="J3670" s="79"/>
      <c r="K3670" s="77"/>
      <c r="L3670" s="81" t="s">
        <v>315</v>
      </c>
      <c r="M3670" s="77"/>
      <c r="N3670" s="77"/>
      <c r="O3670" s="77"/>
      <c r="P3670" s="77"/>
      <c r="Q3670" s="78"/>
      <c r="R3670" s="78"/>
      <c r="S3670" s="82"/>
      <c r="T3670" s="78"/>
      <c r="U3670" s="83"/>
    </row>
    <row r="3671" spans="1:21" ht="13.9" customHeight="1">
      <c r="A3671" s="76">
        <v>99030467</v>
      </c>
      <c r="B3671" s="77" t="s">
        <v>4590</v>
      </c>
      <c r="C3671" s="78"/>
      <c r="D3671" s="79"/>
      <c r="E3671" s="78"/>
      <c r="F3671" s="78"/>
      <c r="G3671" s="79"/>
      <c r="H3671" s="79"/>
      <c r="I3671" s="80"/>
      <c r="J3671" s="79"/>
      <c r="K3671" s="77"/>
      <c r="L3671" s="81" t="s">
        <v>313</v>
      </c>
      <c r="M3671" s="77"/>
      <c r="N3671" s="77"/>
      <c r="O3671" s="77"/>
      <c r="P3671" s="77"/>
      <c r="Q3671" s="78"/>
      <c r="R3671" s="78"/>
      <c r="S3671" s="82"/>
      <c r="T3671" s="78"/>
      <c r="U3671" s="83"/>
    </row>
    <row r="3672" spans="1:21" ht="13.9" customHeight="1">
      <c r="A3672" s="76">
        <v>99030468</v>
      </c>
      <c r="B3672" s="77" t="s">
        <v>4591</v>
      </c>
      <c r="C3672" s="78"/>
      <c r="D3672" s="79"/>
      <c r="E3672" s="78"/>
      <c r="F3672" s="78"/>
      <c r="G3672" s="79"/>
      <c r="H3672" s="79"/>
      <c r="I3672" s="80"/>
      <c r="J3672" s="79"/>
      <c r="K3672" s="77"/>
      <c r="L3672" s="81" t="s">
        <v>315</v>
      </c>
      <c r="M3672" s="77"/>
      <c r="N3672" s="77"/>
      <c r="O3672" s="77"/>
      <c r="P3672" s="77"/>
      <c r="Q3672" s="78"/>
      <c r="R3672" s="78"/>
      <c r="S3672" s="82"/>
      <c r="T3672" s="78"/>
      <c r="U3672" s="83"/>
    </row>
    <row r="3673" spans="1:21" ht="13.9" customHeight="1">
      <c r="A3673" s="76">
        <v>99030469</v>
      </c>
      <c r="B3673" s="77" t="s">
        <v>4592</v>
      </c>
      <c r="C3673" s="78"/>
      <c r="D3673" s="79"/>
      <c r="E3673" s="78"/>
      <c r="F3673" s="78"/>
      <c r="G3673" s="79"/>
      <c r="H3673" s="79"/>
      <c r="I3673" s="80"/>
      <c r="J3673" s="79"/>
      <c r="K3673" s="77"/>
      <c r="L3673" s="84" t="s">
        <v>357</v>
      </c>
      <c r="M3673" s="77"/>
      <c r="N3673" s="77"/>
      <c r="O3673" s="77"/>
      <c r="P3673" s="77"/>
      <c r="Q3673" s="78"/>
      <c r="R3673" s="78"/>
      <c r="S3673" s="82"/>
      <c r="T3673" s="78"/>
      <c r="U3673" s="83"/>
    </row>
    <row r="3674" spans="1:21" ht="13.9" customHeight="1">
      <c r="A3674" s="76">
        <v>99030470</v>
      </c>
      <c r="B3674" s="77" t="s">
        <v>4593</v>
      </c>
      <c r="C3674" s="78"/>
      <c r="D3674" s="79"/>
      <c r="E3674" s="78"/>
      <c r="F3674" s="78"/>
      <c r="G3674" s="79"/>
      <c r="H3674" s="79"/>
      <c r="I3674" s="80"/>
      <c r="J3674" s="79"/>
      <c r="K3674" s="77"/>
      <c r="L3674" s="81" t="s">
        <v>313</v>
      </c>
      <c r="M3674" s="77"/>
      <c r="N3674" s="77"/>
      <c r="O3674" s="77"/>
      <c r="P3674" s="77"/>
      <c r="Q3674" s="78"/>
      <c r="R3674" s="78"/>
      <c r="S3674" s="82"/>
      <c r="T3674" s="78"/>
      <c r="U3674" s="83"/>
    </row>
    <row r="3675" spans="1:21" ht="13.9" customHeight="1">
      <c r="A3675" s="76">
        <v>99030471</v>
      </c>
      <c r="B3675" s="77" t="s">
        <v>4594</v>
      </c>
      <c r="C3675" s="78"/>
      <c r="D3675" s="79"/>
      <c r="E3675" s="78"/>
      <c r="F3675" s="78"/>
      <c r="G3675" s="79"/>
      <c r="H3675" s="79"/>
      <c r="I3675" s="80"/>
      <c r="J3675" s="79"/>
      <c r="K3675" s="77"/>
      <c r="L3675" s="84" t="s">
        <v>177</v>
      </c>
      <c r="M3675" s="77"/>
      <c r="N3675" s="77"/>
      <c r="O3675" s="77"/>
      <c r="P3675" s="77"/>
      <c r="Q3675" s="78"/>
      <c r="R3675" s="78"/>
      <c r="S3675" s="82"/>
      <c r="T3675" s="78"/>
      <c r="U3675" s="83"/>
    </row>
    <row r="3676" spans="1:21" ht="13.9" customHeight="1">
      <c r="A3676" s="76">
        <v>99030472</v>
      </c>
      <c r="B3676" s="77" t="s">
        <v>4595</v>
      </c>
      <c r="C3676" s="78"/>
      <c r="D3676" s="79"/>
      <c r="E3676" s="78"/>
      <c r="F3676" s="78"/>
      <c r="G3676" s="79"/>
      <c r="H3676" s="79"/>
      <c r="I3676" s="80"/>
      <c r="J3676" s="79"/>
      <c r="K3676" s="77"/>
      <c r="L3676" s="81" t="s">
        <v>9269</v>
      </c>
      <c r="M3676" s="155"/>
      <c r="N3676" s="155"/>
      <c r="O3676" s="155"/>
      <c r="P3676" s="155"/>
      <c r="Q3676" s="155"/>
      <c r="R3676" s="155"/>
      <c r="S3676" s="157"/>
      <c r="T3676" s="155"/>
      <c r="U3676" s="158"/>
    </row>
    <row r="3677" spans="1:21" ht="13.9" customHeight="1">
      <c r="A3677" s="76">
        <v>99030473</v>
      </c>
      <c r="B3677" s="77" t="s">
        <v>4596</v>
      </c>
      <c r="C3677" s="78"/>
      <c r="D3677" s="79"/>
      <c r="E3677" s="78"/>
      <c r="F3677" s="78"/>
      <c r="G3677" s="79"/>
      <c r="H3677" s="79"/>
      <c r="I3677" s="80"/>
      <c r="J3677" s="79"/>
      <c r="K3677" s="77"/>
      <c r="L3677" s="84" t="s">
        <v>315</v>
      </c>
      <c r="M3677" s="77"/>
      <c r="N3677" s="77"/>
      <c r="O3677" s="77"/>
      <c r="P3677" s="77"/>
      <c r="Q3677" s="78"/>
      <c r="R3677" s="78"/>
      <c r="S3677" s="82"/>
      <c r="T3677" s="78"/>
      <c r="U3677" s="83"/>
    </row>
    <row r="3678" spans="1:21" ht="13.9" customHeight="1">
      <c r="A3678" s="76">
        <v>99030474</v>
      </c>
      <c r="B3678" s="77" t="s">
        <v>4597</v>
      </c>
      <c r="C3678" s="78"/>
      <c r="D3678" s="79"/>
      <c r="E3678" s="78"/>
      <c r="F3678" s="78"/>
      <c r="G3678" s="79"/>
      <c r="H3678" s="79"/>
      <c r="I3678" s="80"/>
      <c r="J3678" s="79"/>
      <c r="K3678" s="77"/>
      <c r="L3678" s="84" t="s">
        <v>357</v>
      </c>
      <c r="M3678" s="77"/>
      <c r="N3678" s="77"/>
      <c r="O3678" s="77"/>
      <c r="P3678" s="77"/>
      <c r="Q3678" s="78"/>
      <c r="R3678" s="78"/>
      <c r="S3678" s="82"/>
      <c r="T3678" s="78"/>
      <c r="U3678" s="83"/>
    </row>
    <row r="3679" spans="1:21" ht="13.9" customHeight="1">
      <c r="A3679" s="76">
        <v>99030475</v>
      </c>
      <c r="B3679" s="77" t="s">
        <v>4598</v>
      </c>
      <c r="C3679" s="78"/>
      <c r="D3679" s="79"/>
      <c r="E3679" s="78"/>
      <c r="F3679" s="78"/>
      <c r="G3679" s="79"/>
      <c r="H3679" s="79"/>
      <c r="I3679" s="80"/>
      <c r="J3679" s="79"/>
      <c r="K3679" s="77"/>
      <c r="L3679" s="84" t="s">
        <v>324</v>
      </c>
      <c r="M3679" s="77"/>
      <c r="N3679" s="77"/>
      <c r="O3679" s="77"/>
      <c r="P3679" s="77"/>
      <c r="Q3679" s="78"/>
      <c r="R3679" s="78"/>
      <c r="S3679" s="82"/>
      <c r="T3679" s="78"/>
      <c r="U3679" s="83"/>
    </row>
    <row r="3680" spans="1:21" ht="13.9" customHeight="1">
      <c r="A3680" s="76">
        <v>99030476</v>
      </c>
      <c r="B3680" s="77" t="s">
        <v>4599</v>
      </c>
      <c r="C3680" s="78"/>
      <c r="D3680" s="79"/>
      <c r="E3680" s="78"/>
      <c r="F3680" s="78"/>
      <c r="G3680" s="79"/>
      <c r="H3680" s="79"/>
      <c r="I3680" s="80"/>
      <c r="J3680" s="79"/>
      <c r="K3680" s="77"/>
      <c r="L3680" s="84" t="s">
        <v>285</v>
      </c>
      <c r="M3680" s="77"/>
      <c r="N3680" s="77"/>
      <c r="O3680" s="77"/>
      <c r="P3680" s="77"/>
      <c r="Q3680" s="78"/>
      <c r="R3680" s="78"/>
      <c r="S3680" s="82"/>
      <c r="T3680" s="78"/>
      <c r="U3680" s="83"/>
    </row>
    <row r="3681" spans="1:21" ht="13.9" customHeight="1">
      <c r="A3681" s="76">
        <v>99030480</v>
      </c>
      <c r="B3681" s="77" t="s">
        <v>4600</v>
      </c>
      <c r="C3681" s="78"/>
      <c r="D3681" s="79"/>
      <c r="E3681" s="78"/>
      <c r="F3681" s="78"/>
      <c r="G3681" s="79"/>
      <c r="H3681" s="79"/>
      <c r="I3681" s="80"/>
      <c r="J3681" s="79"/>
      <c r="K3681" s="77"/>
      <c r="L3681" s="84" t="s">
        <v>9302</v>
      </c>
      <c r="M3681" s="77"/>
      <c r="N3681" s="77"/>
      <c r="O3681" s="77"/>
      <c r="P3681" s="77"/>
      <c r="Q3681" s="78"/>
      <c r="R3681" s="78"/>
      <c r="S3681" s="82"/>
      <c r="T3681" s="78"/>
      <c r="U3681" s="83"/>
    </row>
    <row r="3682" spans="1:21" ht="13.9" customHeight="1">
      <c r="A3682" s="76">
        <v>99030481</v>
      </c>
      <c r="B3682" s="77" t="s">
        <v>4601</v>
      </c>
      <c r="C3682" s="78"/>
      <c r="D3682" s="79"/>
      <c r="E3682" s="78"/>
      <c r="F3682" s="78"/>
      <c r="G3682" s="79"/>
      <c r="H3682" s="79"/>
      <c r="I3682" s="80"/>
      <c r="J3682" s="79"/>
      <c r="K3682" s="77"/>
      <c r="L3682" s="84" t="s">
        <v>70</v>
      </c>
      <c r="M3682" s="77"/>
      <c r="N3682" s="77"/>
      <c r="O3682" s="77"/>
      <c r="P3682" s="77"/>
      <c r="Q3682" s="78"/>
      <c r="R3682" s="78"/>
      <c r="S3682" s="82"/>
      <c r="T3682" s="78"/>
      <c r="U3682" s="83"/>
    </row>
    <row r="3683" spans="1:21" ht="13.9" customHeight="1">
      <c r="A3683" s="76">
        <v>99030482</v>
      </c>
      <c r="B3683" s="77" t="s">
        <v>4602</v>
      </c>
      <c r="C3683" s="78"/>
      <c r="D3683" s="79"/>
      <c r="E3683" s="78"/>
      <c r="F3683" s="78"/>
      <c r="G3683" s="79"/>
      <c r="H3683" s="79"/>
      <c r="I3683" s="80"/>
      <c r="J3683" s="79"/>
      <c r="K3683" s="77"/>
      <c r="L3683" s="84" t="s">
        <v>388</v>
      </c>
      <c r="M3683" s="77"/>
      <c r="N3683" s="77"/>
      <c r="O3683" s="77"/>
      <c r="P3683" s="77"/>
      <c r="Q3683" s="78"/>
      <c r="R3683" s="78"/>
      <c r="S3683" s="82"/>
      <c r="T3683" s="78"/>
      <c r="U3683" s="83"/>
    </row>
    <row r="3684" spans="1:21" ht="13.9" customHeight="1">
      <c r="A3684" s="76">
        <v>99030483</v>
      </c>
      <c r="B3684" s="77" t="s">
        <v>4603</v>
      </c>
      <c r="C3684" s="78"/>
      <c r="D3684" s="79"/>
      <c r="E3684" s="78"/>
      <c r="F3684" s="78"/>
      <c r="G3684" s="79"/>
      <c r="H3684" s="79"/>
      <c r="I3684" s="80"/>
      <c r="J3684" s="79"/>
      <c r="K3684" s="77"/>
      <c r="L3684" s="81" t="s">
        <v>324</v>
      </c>
      <c r="M3684" s="77"/>
      <c r="N3684" s="77"/>
      <c r="O3684" s="77"/>
      <c r="P3684" s="77"/>
      <c r="Q3684" s="78"/>
      <c r="R3684" s="78"/>
      <c r="S3684" s="82"/>
      <c r="T3684" s="78"/>
      <c r="U3684" s="83"/>
    </row>
    <row r="3685" spans="1:21" ht="13.9" customHeight="1">
      <c r="A3685" s="76">
        <v>99030484</v>
      </c>
      <c r="B3685" s="77" t="s">
        <v>4604</v>
      </c>
      <c r="C3685" s="78"/>
      <c r="D3685" s="79"/>
      <c r="E3685" s="78"/>
      <c r="F3685" s="78"/>
      <c r="G3685" s="79"/>
      <c r="H3685" s="79"/>
      <c r="I3685" s="80"/>
      <c r="J3685" s="79"/>
      <c r="K3685" s="77"/>
      <c r="L3685" s="84" t="s">
        <v>270</v>
      </c>
      <c r="M3685" s="77"/>
      <c r="N3685" s="77"/>
      <c r="O3685" s="77"/>
      <c r="P3685" s="77"/>
      <c r="Q3685" s="78"/>
      <c r="R3685" s="78"/>
      <c r="S3685" s="82"/>
      <c r="T3685" s="78"/>
      <c r="U3685" s="83"/>
    </row>
    <row r="3686" spans="1:21" ht="13.9" customHeight="1">
      <c r="A3686" s="76">
        <v>99030486</v>
      </c>
      <c r="B3686" s="77" t="s">
        <v>4605</v>
      </c>
      <c r="C3686" s="78"/>
      <c r="D3686" s="79"/>
      <c r="E3686" s="78"/>
      <c r="F3686" s="78"/>
      <c r="G3686" s="79"/>
      <c r="H3686" s="79"/>
      <c r="I3686" s="80"/>
      <c r="J3686" s="79"/>
      <c r="K3686" s="77"/>
      <c r="L3686" s="84" t="s">
        <v>337</v>
      </c>
      <c r="M3686" s="77"/>
      <c r="N3686" s="77"/>
      <c r="O3686" s="77"/>
      <c r="P3686" s="77"/>
      <c r="Q3686" s="78"/>
      <c r="R3686" s="78"/>
      <c r="S3686" s="82"/>
      <c r="T3686" s="78"/>
      <c r="U3686" s="83"/>
    </row>
    <row r="3687" spans="1:21" ht="13.9" customHeight="1">
      <c r="A3687" s="76">
        <v>99030487</v>
      </c>
      <c r="B3687" s="77" t="s">
        <v>4606</v>
      </c>
      <c r="C3687" s="78"/>
      <c r="D3687" s="79"/>
      <c r="E3687" s="78"/>
      <c r="F3687" s="78"/>
      <c r="G3687" s="79"/>
      <c r="H3687" s="79"/>
      <c r="I3687" s="80"/>
      <c r="J3687" s="79"/>
      <c r="K3687" s="77"/>
      <c r="L3687" s="84" t="s">
        <v>315</v>
      </c>
      <c r="M3687" s="79"/>
      <c r="N3687" s="79"/>
      <c r="O3687" s="77"/>
      <c r="P3687" s="77"/>
      <c r="Q3687" s="78"/>
      <c r="R3687" s="78"/>
      <c r="S3687" s="82"/>
      <c r="T3687" s="78"/>
      <c r="U3687" s="83"/>
    </row>
    <row r="3688" spans="1:21" ht="13.9" customHeight="1">
      <c r="A3688" s="76">
        <v>99030489</v>
      </c>
      <c r="B3688" s="77" t="s">
        <v>4607</v>
      </c>
      <c r="C3688" s="78"/>
      <c r="D3688" s="79"/>
      <c r="E3688" s="78"/>
      <c r="F3688" s="78"/>
      <c r="G3688" s="79"/>
      <c r="H3688" s="79"/>
      <c r="I3688" s="80"/>
      <c r="J3688" s="79"/>
      <c r="K3688" s="77"/>
      <c r="L3688" s="81" t="s">
        <v>287</v>
      </c>
      <c r="M3688" s="77"/>
      <c r="N3688" s="77"/>
      <c r="O3688" s="77"/>
      <c r="P3688" s="77"/>
      <c r="Q3688" s="78"/>
      <c r="R3688" s="79"/>
      <c r="S3688" s="79"/>
      <c r="T3688" s="78"/>
      <c r="U3688" s="83"/>
    </row>
    <row r="3689" spans="1:21" ht="13.9" customHeight="1">
      <c r="A3689" s="76">
        <v>99030490</v>
      </c>
      <c r="B3689" s="77" t="s">
        <v>4608</v>
      </c>
      <c r="C3689" s="78"/>
      <c r="D3689" s="79"/>
      <c r="E3689" s="78"/>
      <c r="F3689" s="78"/>
      <c r="G3689" s="79"/>
      <c r="H3689" s="79"/>
      <c r="I3689" s="80"/>
      <c r="J3689" s="79"/>
      <c r="K3689" s="79"/>
      <c r="L3689" s="84" t="s">
        <v>214</v>
      </c>
      <c r="M3689" s="79"/>
      <c r="N3689" s="79"/>
      <c r="O3689" s="79"/>
      <c r="P3689" s="77"/>
      <c r="Q3689" s="78"/>
      <c r="R3689" s="78"/>
      <c r="S3689" s="82"/>
      <c r="T3689" s="78"/>
      <c r="U3689" s="83"/>
    </row>
    <row r="3690" spans="1:21" ht="13.9" customHeight="1">
      <c r="A3690" s="76">
        <v>99030492</v>
      </c>
      <c r="B3690" s="77" t="s">
        <v>4509</v>
      </c>
      <c r="C3690" s="78"/>
      <c r="D3690" s="79"/>
      <c r="E3690" s="78"/>
      <c r="F3690" s="78"/>
      <c r="G3690" s="79"/>
      <c r="H3690" s="79"/>
      <c r="I3690" s="80"/>
      <c r="J3690" s="79"/>
      <c r="K3690" s="77"/>
      <c r="L3690" s="84" t="s">
        <v>287</v>
      </c>
      <c r="M3690" s="79"/>
      <c r="N3690" s="79"/>
      <c r="O3690" s="77"/>
      <c r="P3690" s="77"/>
      <c r="Q3690" s="78"/>
      <c r="R3690" s="79"/>
      <c r="S3690" s="79"/>
      <c r="T3690" s="78"/>
      <c r="U3690" s="83"/>
    </row>
    <row r="3691" spans="1:21" ht="13.9" customHeight="1">
      <c r="A3691" s="76">
        <v>99030493</v>
      </c>
      <c r="B3691" s="77" t="s">
        <v>4609</v>
      </c>
      <c r="C3691" s="78"/>
      <c r="D3691" s="79"/>
      <c r="E3691" s="78"/>
      <c r="F3691" s="78"/>
      <c r="G3691" s="79"/>
      <c r="H3691" s="79"/>
      <c r="I3691" s="80"/>
      <c r="J3691" s="79"/>
      <c r="K3691" s="79"/>
      <c r="L3691" s="84" t="s">
        <v>313</v>
      </c>
      <c r="M3691" s="79"/>
      <c r="N3691" s="79"/>
      <c r="O3691" s="79"/>
      <c r="P3691" s="77"/>
      <c r="Q3691" s="79"/>
      <c r="R3691" s="79"/>
      <c r="S3691" s="79"/>
      <c r="T3691" s="79"/>
      <c r="U3691" s="83"/>
    </row>
    <row r="3692" spans="1:21" ht="13.9" customHeight="1">
      <c r="A3692" s="76">
        <v>99030494</v>
      </c>
      <c r="B3692" s="77" t="s">
        <v>4610</v>
      </c>
      <c r="C3692" s="78"/>
      <c r="D3692" s="79"/>
      <c r="E3692" s="78"/>
      <c r="F3692" s="78"/>
      <c r="G3692" s="78"/>
      <c r="H3692" s="79"/>
      <c r="I3692" s="80"/>
      <c r="J3692" s="79"/>
      <c r="K3692" s="79"/>
      <c r="L3692" s="84" t="s">
        <v>315</v>
      </c>
      <c r="M3692" s="79"/>
      <c r="N3692" s="79"/>
      <c r="O3692" s="79"/>
      <c r="P3692" s="77"/>
      <c r="Q3692" s="79"/>
      <c r="R3692" s="79"/>
      <c r="S3692" s="79"/>
      <c r="T3692" s="78"/>
      <c r="U3692" s="83"/>
    </row>
    <row r="3693" spans="1:21" ht="13.9" customHeight="1">
      <c r="A3693" s="76">
        <v>99030495</v>
      </c>
      <c r="B3693" s="77" t="s">
        <v>4611</v>
      </c>
      <c r="C3693" s="78"/>
      <c r="D3693" s="79"/>
      <c r="E3693" s="78"/>
      <c r="F3693" s="78"/>
      <c r="G3693" s="79"/>
      <c r="H3693" s="79"/>
      <c r="I3693" s="80"/>
      <c r="J3693" s="79"/>
      <c r="K3693" s="77"/>
      <c r="L3693" s="84" t="s">
        <v>315</v>
      </c>
      <c r="M3693" s="79"/>
      <c r="N3693" s="79"/>
      <c r="O3693" s="77"/>
      <c r="P3693" s="77"/>
      <c r="Q3693" s="78"/>
      <c r="R3693" s="79"/>
      <c r="S3693" s="79"/>
      <c r="T3693" s="78"/>
      <c r="U3693" s="83"/>
    </row>
    <row r="3694" spans="1:21" ht="13.9" customHeight="1">
      <c r="A3694" s="89">
        <v>99030496</v>
      </c>
      <c r="B3694" s="100" t="s">
        <v>3654</v>
      </c>
      <c r="C3694" s="102"/>
      <c r="D3694" s="79"/>
      <c r="E3694" s="78"/>
      <c r="F3694" s="78"/>
      <c r="G3694" s="79"/>
      <c r="H3694" s="79"/>
      <c r="I3694" s="80"/>
      <c r="J3694" s="79"/>
      <c r="K3694" s="77"/>
      <c r="L3694" s="84" t="s">
        <v>287</v>
      </c>
      <c r="M3694" s="77"/>
      <c r="N3694" s="77"/>
      <c r="O3694" s="77"/>
      <c r="P3694" s="77"/>
      <c r="Q3694" s="78"/>
      <c r="R3694" s="78"/>
      <c r="S3694" s="82"/>
      <c r="T3694" s="78"/>
      <c r="U3694" s="83"/>
    </row>
    <row r="3695" spans="1:21" ht="13.9" customHeight="1">
      <c r="A3695" s="76">
        <v>99030497</v>
      </c>
      <c r="B3695" s="79" t="s">
        <v>4612</v>
      </c>
      <c r="C3695" s="78"/>
      <c r="D3695" s="79"/>
      <c r="E3695" s="78"/>
      <c r="F3695" s="78"/>
      <c r="G3695" s="79"/>
      <c r="H3695" s="80"/>
      <c r="I3695" s="80"/>
      <c r="J3695" s="79"/>
      <c r="K3695" s="77"/>
      <c r="L3695" s="84" t="s">
        <v>324</v>
      </c>
      <c r="M3695" s="79"/>
      <c r="N3695" s="79"/>
      <c r="O3695" s="79"/>
      <c r="P3695" s="79"/>
      <c r="Q3695" s="78"/>
      <c r="R3695" s="79"/>
      <c r="S3695" s="79"/>
      <c r="T3695" s="78"/>
      <c r="U3695" s="83"/>
    </row>
    <row r="3696" spans="1:21" ht="13.9" customHeight="1">
      <c r="A3696" s="76">
        <v>99030498</v>
      </c>
      <c r="B3696" s="85" t="s">
        <v>4613</v>
      </c>
      <c r="C3696" s="78"/>
      <c r="D3696" s="79"/>
      <c r="E3696" s="78"/>
      <c r="F3696" s="78"/>
      <c r="G3696" s="78"/>
      <c r="H3696" s="79"/>
      <c r="I3696" s="79"/>
      <c r="J3696" s="78"/>
      <c r="K3696" s="77"/>
      <c r="L3696" s="84" t="s">
        <v>315</v>
      </c>
      <c r="M3696" s="77"/>
      <c r="N3696" s="77"/>
      <c r="O3696" s="87"/>
      <c r="P3696" s="78"/>
      <c r="Q3696" s="78"/>
      <c r="R3696" s="78"/>
      <c r="S3696" s="82"/>
      <c r="T3696" s="78"/>
      <c r="U3696" s="83"/>
    </row>
    <row r="3697" spans="1:21" ht="13.9" customHeight="1">
      <c r="A3697" s="76">
        <v>99030499</v>
      </c>
      <c r="B3697" s="85" t="s">
        <v>4614</v>
      </c>
      <c r="C3697" s="78"/>
      <c r="D3697" s="79"/>
      <c r="E3697" s="78"/>
      <c r="F3697" s="78"/>
      <c r="G3697" s="78"/>
      <c r="H3697" s="79"/>
      <c r="I3697" s="79"/>
      <c r="J3697" s="78"/>
      <c r="K3697" s="77"/>
      <c r="L3697" s="84" t="s">
        <v>315</v>
      </c>
      <c r="M3697" s="77"/>
      <c r="N3697" s="77"/>
      <c r="O3697" s="87"/>
      <c r="P3697" s="78"/>
      <c r="Q3697" s="78"/>
      <c r="R3697" s="78"/>
      <c r="S3697" s="82"/>
      <c r="T3697" s="78"/>
      <c r="U3697" s="83"/>
    </row>
    <row r="3698" spans="1:21" ht="13.9" customHeight="1">
      <c r="A3698" s="76">
        <v>99030500</v>
      </c>
      <c r="B3698" s="85" t="s">
        <v>4615</v>
      </c>
      <c r="C3698" s="78"/>
      <c r="D3698" s="79"/>
      <c r="E3698" s="78"/>
      <c r="F3698" s="78"/>
      <c r="G3698" s="78"/>
      <c r="H3698" s="79"/>
      <c r="I3698" s="79"/>
      <c r="J3698" s="78"/>
      <c r="K3698" s="77"/>
      <c r="L3698" s="84" t="s">
        <v>9347</v>
      </c>
      <c r="M3698" s="77"/>
      <c r="N3698" s="77"/>
      <c r="O3698" s="87"/>
      <c r="P3698" s="78"/>
      <c r="Q3698" s="78"/>
      <c r="R3698" s="78"/>
      <c r="S3698" s="82"/>
      <c r="T3698" s="78"/>
      <c r="U3698" s="83"/>
    </row>
    <row r="3699" spans="1:21" ht="13.9" customHeight="1">
      <c r="A3699" s="76">
        <v>99030501</v>
      </c>
      <c r="B3699" s="85" t="s">
        <v>4408</v>
      </c>
      <c r="C3699" s="78"/>
      <c r="D3699" s="79"/>
      <c r="E3699" s="78"/>
      <c r="F3699" s="78"/>
      <c r="G3699" s="78"/>
      <c r="H3699" s="79"/>
      <c r="I3699" s="79"/>
      <c r="J3699" s="78"/>
      <c r="K3699" s="77"/>
      <c r="L3699" s="84" t="s">
        <v>70</v>
      </c>
      <c r="M3699" s="77"/>
      <c r="N3699" s="77"/>
      <c r="O3699" s="87"/>
      <c r="P3699" s="78"/>
      <c r="Q3699" s="78"/>
      <c r="R3699" s="78"/>
      <c r="S3699" s="82"/>
      <c r="T3699" s="78"/>
      <c r="U3699" s="83"/>
    </row>
    <row r="3700" spans="1:21" ht="13.9" customHeight="1">
      <c r="A3700" s="76">
        <v>99030502</v>
      </c>
      <c r="B3700" s="85" t="s">
        <v>4616</v>
      </c>
      <c r="C3700" s="78"/>
      <c r="D3700" s="79"/>
      <c r="E3700" s="78"/>
      <c r="F3700" s="78"/>
      <c r="G3700" s="78"/>
      <c r="H3700" s="79"/>
      <c r="I3700" s="79"/>
      <c r="J3700" s="78"/>
      <c r="K3700" s="77"/>
      <c r="L3700" s="84" t="s">
        <v>287</v>
      </c>
      <c r="M3700" s="77"/>
      <c r="N3700" s="77"/>
      <c r="O3700" s="87"/>
      <c r="P3700" s="78"/>
      <c r="Q3700" s="78"/>
      <c r="R3700" s="78"/>
      <c r="S3700" s="82"/>
      <c r="T3700" s="78"/>
      <c r="U3700" s="83"/>
    </row>
    <row r="3701" spans="1:21" ht="13.9" customHeight="1">
      <c r="A3701" s="76">
        <v>99030503</v>
      </c>
      <c r="B3701" s="85" t="s">
        <v>4617</v>
      </c>
      <c r="C3701" s="78"/>
      <c r="D3701" s="79"/>
      <c r="E3701" s="78"/>
      <c r="F3701" s="78"/>
      <c r="G3701" s="78"/>
      <c r="H3701" s="79"/>
      <c r="I3701" s="79"/>
      <c r="J3701" s="78"/>
      <c r="K3701" s="77"/>
      <c r="L3701" s="84" t="s">
        <v>287</v>
      </c>
      <c r="M3701" s="77"/>
      <c r="N3701" s="77"/>
      <c r="O3701" s="87"/>
      <c r="P3701" s="78"/>
      <c r="Q3701" s="78"/>
      <c r="R3701" s="78"/>
      <c r="S3701" s="82"/>
      <c r="T3701" s="78"/>
      <c r="U3701" s="83"/>
    </row>
    <row r="3702" spans="1:21" ht="13.9" customHeight="1">
      <c r="A3702" s="76">
        <v>99030504</v>
      </c>
      <c r="B3702" s="85" t="s">
        <v>4618</v>
      </c>
      <c r="C3702" s="78"/>
      <c r="D3702" s="79"/>
      <c r="E3702" s="78"/>
      <c r="F3702" s="78"/>
      <c r="G3702" s="78"/>
      <c r="H3702" s="79"/>
      <c r="I3702" s="79"/>
      <c r="J3702" s="78"/>
      <c r="K3702" s="77"/>
      <c r="L3702" s="84" t="s">
        <v>70</v>
      </c>
      <c r="M3702" s="77"/>
      <c r="N3702" s="77"/>
      <c r="O3702" s="87"/>
      <c r="P3702" s="78"/>
      <c r="Q3702" s="78"/>
      <c r="R3702" s="78"/>
      <c r="S3702" s="82"/>
      <c r="T3702" s="78"/>
      <c r="U3702" s="83"/>
    </row>
    <row r="3703" spans="1:21" ht="13.9" customHeight="1">
      <c r="A3703" s="76">
        <v>99030505</v>
      </c>
      <c r="B3703" s="85" t="s">
        <v>4619</v>
      </c>
      <c r="C3703" s="78"/>
      <c r="D3703" s="79"/>
      <c r="E3703" s="78"/>
      <c r="F3703" s="78"/>
      <c r="G3703" s="78"/>
      <c r="H3703" s="79"/>
      <c r="I3703" s="79"/>
      <c r="J3703" s="78"/>
      <c r="K3703" s="77"/>
      <c r="L3703" s="84" t="s">
        <v>9410</v>
      </c>
      <c r="M3703" s="77"/>
      <c r="N3703" s="77"/>
      <c r="O3703" s="87"/>
      <c r="P3703" s="78"/>
      <c r="Q3703" s="78"/>
      <c r="R3703" s="78"/>
      <c r="S3703" s="82"/>
      <c r="T3703" s="78"/>
      <c r="U3703" s="83"/>
    </row>
    <row r="3704" spans="1:21" ht="13.9" customHeight="1">
      <c r="A3704" s="76">
        <v>99030506</v>
      </c>
      <c r="B3704" s="85" t="s">
        <v>4620</v>
      </c>
      <c r="C3704" s="78"/>
      <c r="D3704" s="79"/>
      <c r="E3704" s="78"/>
      <c r="F3704" s="78"/>
      <c r="G3704" s="78"/>
      <c r="H3704" s="79"/>
      <c r="I3704" s="79"/>
      <c r="J3704" s="78"/>
      <c r="K3704" s="77"/>
      <c r="L3704" s="84" t="s">
        <v>287</v>
      </c>
      <c r="M3704" s="77"/>
      <c r="N3704" s="77"/>
      <c r="O3704" s="87"/>
      <c r="P3704" s="78"/>
      <c r="Q3704" s="78"/>
      <c r="R3704" s="78"/>
      <c r="S3704" s="82"/>
      <c r="T3704" s="78"/>
      <c r="U3704" s="83"/>
    </row>
    <row r="3705" spans="1:21" ht="13.9" customHeight="1">
      <c r="A3705" s="76">
        <v>99030507</v>
      </c>
      <c r="B3705" s="85" t="s">
        <v>4621</v>
      </c>
      <c r="C3705" s="78"/>
      <c r="D3705" s="79"/>
      <c r="E3705" s="78"/>
      <c r="F3705" s="78"/>
      <c r="G3705" s="78"/>
      <c r="H3705" s="79"/>
      <c r="I3705" s="79"/>
      <c r="J3705" s="78"/>
      <c r="K3705" s="77"/>
      <c r="L3705" s="84" t="s">
        <v>70</v>
      </c>
      <c r="M3705" s="77"/>
      <c r="N3705" s="77"/>
      <c r="O3705" s="87"/>
      <c r="P3705" s="78"/>
      <c r="Q3705" s="78"/>
      <c r="R3705" s="78"/>
      <c r="S3705" s="82"/>
      <c r="T3705" s="78"/>
      <c r="U3705" s="83"/>
    </row>
    <row r="3706" spans="1:21" ht="13.9" customHeight="1">
      <c r="A3706" s="76">
        <v>99030508</v>
      </c>
      <c r="B3706" s="85" t="s">
        <v>4622</v>
      </c>
      <c r="C3706" s="78"/>
      <c r="D3706" s="79"/>
      <c r="E3706" s="78"/>
      <c r="F3706" s="78"/>
      <c r="G3706" s="78"/>
      <c r="H3706" s="79"/>
      <c r="I3706" s="79"/>
      <c r="J3706" s="78"/>
      <c r="K3706" s="77"/>
      <c r="L3706" s="84" t="s">
        <v>70</v>
      </c>
      <c r="M3706" s="77"/>
      <c r="N3706" s="77"/>
      <c r="O3706" s="87"/>
      <c r="P3706" s="78"/>
      <c r="Q3706" s="78"/>
      <c r="R3706" s="78"/>
      <c r="S3706" s="82"/>
      <c r="T3706" s="78"/>
      <c r="U3706" s="83"/>
    </row>
    <row r="3707" spans="1:21" ht="13.9" customHeight="1">
      <c r="A3707" s="76">
        <v>99030509</v>
      </c>
      <c r="B3707" s="85" t="s">
        <v>4623</v>
      </c>
      <c r="C3707" s="78"/>
      <c r="D3707" s="79"/>
      <c r="E3707" s="78"/>
      <c r="F3707" s="78"/>
      <c r="G3707" s="78"/>
      <c r="H3707" s="79"/>
      <c r="I3707" s="79"/>
      <c r="J3707" s="78"/>
      <c r="K3707" s="77"/>
      <c r="L3707" s="84" t="s">
        <v>287</v>
      </c>
      <c r="M3707" s="77"/>
      <c r="N3707" s="77"/>
      <c r="O3707" s="87"/>
      <c r="P3707" s="78"/>
      <c r="Q3707" s="78"/>
      <c r="R3707" s="78"/>
      <c r="S3707" s="82"/>
      <c r="T3707" s="78"/>
      <c r="U3707" s="83"/>
    </row>
    <row r="3708" spans="1:21" ht="13.9" customHeight="1">
      <c r="A3708" s="76">
        <v>99030513</v>
      </c>
      <c r="B3708" s="85" t="s">
        <v>4624</v>
      </c>
      <c r="C3708" s="78"/>
      <c r="D3708" s="79"/>
      <c r="E3708" s="78"/>
      <c r="F3708" s="78"/>
      <c r="G3708" s="78"/>
      <c r="H3708" s="79"/>
      <c r="I3708" s="79"/>
      <c r="J3708" s="78"/>
      <c r="K3708" s="77"/>
      <c r="L3708" s="84" t="s">
        <v>315</v>
      </c>
      <c r="M3708" s="77"/>
      <c r="N3708" s="77"/>
      <c r="O3708" s="87"/>
      <c r="P3708" s="78"/>
      <c r="Q3708" s="78"/>
      <c r="R3708" s="78"/>
      <c r="S3708" s="82"/>
      <c r="T3708" s="78"/>
      <c r="U3708" s="83"/>
    </row>
    <row r="3709" spans="1:21" ht="13.9" customHeight="1">
      <c r="A3709" s="76">
        <v>99030514</v>
      </c>
      <c r="B3709" s="85" t="s">
        <v>4625</v>
      </c>
      <c r="C3709" s="78"/>
      <c r="D3709" s="79"/>
      <c r="E3709" s="78"/>
      <c r="F3709" s="78"/>
      <c r="G3709" s="78"/>
      <c r="H3709" s="79"/>
      <c r="I3709" s="79"/>
      <c r="J3709" s="78"/>
      <c r="K3709" s="77"/>
      <c r="L3709" s="84" t="s">
        <v>315</v>
      </c>
      <c r="M3709" s="77"/>
      <c r="N3709" s="77"/>
      <c r="O3709" s="87"/>
      <c r="P3709" s="78"/>
      <c r="Q3709" s="78"/>
      <c r="R3709" s="78"/>
      <c r="S3709" s="82"/>
      <c r="T3709" s="78"/>
      <c r="U3709" s="83"/>
    </row>
    <row r="3710" spans="1:21" ht="13.9" customHeight="1">
      <c r="A3710" s="76">
        <v>99030515</v>
      </c>
      <c r="B3710" s="85" t="s">
        <v>4626</v>
      </c>
      <c r="C3710" s="78"/>
      <c r="D3710" s="79"/>
      <c r="E3710" s="78"/>
      <c r="F3710" s="78"/>
      <c r="G3710" s="78"/>
      <c r="H3710" s="79"/>
      <c r="I3710" s="79"/>
      <c r="J3710" s="78"/>
      <c r="K3710" s="77"/>
      <c r="L3710" s="84" t="s">
        <v>9222</v>
      </c>
      <c r="M3710" s="77"/>
      <c r="N3710" s="77"/>
      <c r="O3710" s="87"/>
      <c r="P3710" s="78"/>
      <c r="Q3710" s="78"/>
      <c r="R3710" s="78"/>
      <c r="S3710" s="82"/>
      <c r="T3710" s="78"/>
      <c r="U3710" s="83"/>
    </row>
    <row r="3711" spans="1:21" ht="13.9" customHeight="1">
      <c r="A3711" s="76">
        <v>99030516</v>
      </c>
      <c r="B3711" s="85" t="s">
        <v>4627</v>
      </c>
      <c r="C3711" s="78"/>
      <c r="D3711" s="79"/>
      <c r="E3711" s="78"/>
      <c r="F3711" s="78"/>
      <c r="G3711" s="78"/>
      <c r="H3711" s="79"/>
      <c r="I3711" s="79"/>
      <c r="J3711" s="78"/>
      <c r="K3711" s="77"/>
      <c r="L3711" s="84" t="s">
        <v>9347</v>
      </c>
      <c r="M3711" s="77"/>
      <c r="N3711" s="77"/>
      <c r="O3711" s="87"/>
      <c r="P3711" s="78"/>
      <c r="Q3711" s="78"/>
      <c r="R3711" s="78"/>
      <c r="S3711" s="82"/>
      <c r="T3711" s="78"/>
      <c r="U3711" s="83"/>
    </row>
    <row r="3712" spans="1:21" ht="13.9" customHeight="1">
      <c r="A3712" s="76">
        <v>99030518</v>
      </c>
      <c r="B3712" s="85" t="s">
        <v>4628</v>
      </c>
      <c r="C3712" s="78"/>
      <c r="D3712" s="79"/>
      <c r="E3712" s="78"/>
      <c r="F3712" s="78"/>
      <c r="G3712" s="78"/>
      <c r="H3712" s="79"/>
      <c r="I3712" s="79"/>
      <c r="J3712" s="78"/>
      <c r="K3712" s="77"/>
      <c r="L3712" s="84" t="s">
        <v>285</v>
      </c>
      <c r="M3712" s="77"/>
      <c r="N3712" s="77"/>
      <c r="O3712" s="87"/>
      <c r="P3712" s="78"/>
      <c r="Q3712" s="78"/>
      <c r="R3712" s="78"/>
      <c r="S3712" s="82"/>
      <c r="T3712" s="78"/>
      <c r="U3712" s="83"/>
    </row>
    <row r="3713" spans="1:21" ht="13.9" customHeight="1">
      <c r="A3713" s="76">
        <v>99030519</v>
      </c>
      <c r="B3713" s="85" t="s">
        <v>4629</v>
      </c>
      <c r="C3713" s="78"/>
      <c r="D3713" s="79"/>
      <c r="E3713" s="78"/>
      <c r="F3713" s="78"/>
      <c r="G3713" s="86"/>
      <c r="H3713" s="79"/>
      <c r="I3713" s="80"/>
      <c r="J3713" s="78"/>
      <c r="K3713" s="77"/>
      <c r="L3713" s="84" t="s">
        <v>339</v>
      </c>
      <c r="M3713" s="77"/>
      <c r="N3713" s="77"/>
      <c r="O3713" s="87"/>
      <c r="P3713" s="78"/>
      <c r="Q3713" s="78"/>
      <c r="R3713" s="78"/>
      <c r="S3713" s="82"/>
      <c r="T3713" s="78"/>
      <c r="U3713" s="83"/>
    </row>
    <row r="3714" spans="1:21" ht="13.9" customHeight="1">
      <c r="A3714" s="76">
        <v>99030520</v>
      </c>
      <c r="B3714" s="77" t="s">
        <v>4630</v>
      </c>
      <c r="C3714" s="78"/>
      <c r="D3714" s="79"/>
      <c r="E3714" s="78"/>
      <c r="F3714" s="78"/>
      <c r="G3714" s="79"/>
      <c r="H3714" s="79"/>
      <c r="I3714" s="80"/>
      <c r="J3714" s="79"/>
      <c r="K3714" s="77"/>
      <c r="L3714" s="84" t="s">
        <v>315</v>
      </c>
      <c r="M3714" s="77"/>
      <c r="N3714" s="77"/>
      <c r="O3714" s="77"/>
      <c r="P3714" s="77"/>
      <c r="Q3714" s="78"/>
      <c r="R3714" s="78"/>
      <c r="S3714" s="82"/>
      <c r="T3714" s="78"/>
      <c r="U3714" s="83"/>
    </row>
    <row r="3715" spans="1:21" ht="13.9" customHeight="1">
      <c r="A3715" s="76">
        <v>99030521</v>
      </c>
      <c r="B3715" s="88" t="s">
        <v>4631</v>
      </c>
      <c r="C3715" s="78"/>
      <c r="D3715" s="79"/>
      <c r="E3715" s="78"/>
      <c r="F3715" s="78"/>
      <c r="G3715" s="86"/>
      <c r="H3715" s="79"/>
      <c r="I3715" s="79"/>
      <c r="J3715" s="78"/>
      <c r="K3715" s="77"/>
      <c r="L3715" s="84" t="s">
        <v>362</v>
      </c>
      <c r="M3715" s="77"/>
      <c r="N3715" s="77"/>
      <c r="O3715" s="87"/>
      <c r="P3715" s="78"/>
      <c r="Q3715" s="78"/>
      <c r="R3715" s="78"/>
      <c r="S3715" s="82"/>
      <c r="T3715" s="78"/>
      <c r="U3715" s="83"/>
    </row>
    <row r="3716" spans="1:21" ht="13.9" customHeight="1">
      <c r="A3716" s="76">
        <v>99030522</v>
      </c>
      <c r="B3716" s="85" t="s">
        <v>4632</v>
      </c>
      <c r="C3716" s="78"/>
      <c r="D3716" s="79"/>
      <c r="E3716" s="78"/>
      <c r="F3716" s="78"/>
      <c r="G3716" s="86"/>
      <c r="H3716" s="79"/>
      <c r="I3716" s="79"/>
      <c r="J3716" s="78"/>
      <c r="K3716" s="77"/>
      <c r="L3716" s="84" t="s">
        <v>315</v>
      </c>
      <c r="M3716" s="77"/>
      <c r="N3716" s="77"/>
      <c r="O3716" s="87"/>
      <c r="P3716" s="78"/>
      <c r="Q3716" s="78"/>
      <c r="R3716" s="78"/>
      <c r="S3716" s="82"/>
      <c r="T3716" s="78"/>
      <c r="U3716" s="83"/>
    </row>
    <row r="3717" spans="1:21" ht="13.9" customHeight="1">
      <c r="A3717" s="89">
        <v>99030523</v>
      </c>
      <c r="B3717" s="100" t="s">
        <v>4633</v>
      </c>
      <c r="C3717" s="90"/>
      <c r="D3717" s="79"/>
      <c r="E3717" s="78"/>
      <c r="F3717" s="78"/>
      <c r="G3717" s="79"/>
      <c r="H3717" s="79"/>
      <c r="I3717" s="80"/>
      <c r="J3717" s="79"/>
      <c r="K3717" s="77"/>
      <c r="L3717" s="84" t="s">
        <v>285</v>
      </c>
      <c r="M3717" s="77"/>
      <c r="N3717" s="77"/>
      <c r="O3717" s="77"/>
      <c r="P3717" s="77"/>
      <c r="Q3717" s="78"/>
      <c r="R3717" s="78"/>
      <c r="S3717" s="82"/>
      <c r="T3717" s="78"/>
      <c r="U3717" s="83"/>
    </row>
    <row r="3718" spans="1:21" ht="13.9" customHeight="1">
      <c r="A3718" s="76">
        <v>99030524</v>
      </c>
      <c r="B3718" s="85" t="s">
        <v>2584</v>
      </c>
      <c r="C3718" s="78"/>
      <c r="D3718" s="79"/>
      <c r="E3718" s="78"/>
      <c r="F3718" s="78"/>
      <c r="G3718" s="78"/>
      <c r="H3718" s="79"/>
      <c r="I3718" s="79"/>
      <c r="J3718" s="78"/>
      <c r="K3718" s="77"/>
      <c r="L3718" s="84" t="s">
        <v>9434</v>
      </c>
      <c r="M3718" s="77"/>
      <c r="N3718" s="77"/>
      <c r="O3718" s="87"/>
      <c r="P3718" s="78"/>
      <c r="Q3718" s="78"/>
      <c r="R3718" s="78"/>
      <c r="S3718" s="82"/>
      <c r="T3718" s="78"/>
      <c r="U3718" s="83"/>
    </row>
    <row r="3719" spans="1:21" ht="13.9" customHeight="1">
      <c r="A3719" s="76">
        <v>99030526</v>
      </c>
      <c r="B3719" s="85" t="s">
        <v>4634</v>
      </c>
      <c r="C3719" s="78"/>
      <c r="D3719" s="79"/>
      <c r="E3719" s="78"/>
      <c r="F3719" s="78"/>
      <c r="G3719" s="78"/>
      <c r="H3719" s="79"/>
      <c r="I3719" s="79"/>
      <c r="J3719" s="78"/>
      <c r="K3719" s="77"/>
      <c r="L3719" s="84" t="s">
        <v>285</v>
      </c>
      <c r="M3719" s="77"/>
      <c r="N3719" s="77"/>
      <c r="O3719" s="87"/>
      <c r="P3719" s="78"/>
      <c r="Q3719" s="78"/>
      <c r="R3719" s="78"/>
      <c r="S3719" s="82"/>
      <c r="T3719" s="78"/>
      <c r="U3719" s="83"/>
    </row>
    <row r="3720" spans="1:21" ht="13.9" customHeight="1">
      <c r="A3720" s="76">
        <v>99030527</v>
      </c>
      <c r="B3720" s="85" t="s">
        <v>4635</v>
      </c>
      <c r="C3720" s="78"/>
      <c r="D3720" s="79"/>
      <c r="E3720" s="78"/>
      <c r="F3720" s="78"/>
      <c r="G3720" s="78"/>
      <c r="H3720" s="79"/>
      <c r="I3720" s="79"/>
      <c r="J3720" s="78"/>
      <c r="K3720" s="77"/>
      <c r="L3720" s="84" t="s">
        <v>348</v>
      </c>
      <c r="M3720" s="77"/>
      <c r="N3720" s="77"/>
      <c r="O3720" s="87"/>
      <c r="P3720" s="78"/>
      <c r="Q3720" s="78"/>
      <c r="R3720" s="78"/>
      <c r="S3720" s="82"/>
      <c r="T3720" s="78"/>
      <c r="U3720" s="83"/>
    </row>
    <row r="3721" spans="1:21" ht="13.9" customHeight="1">
      <c r="A3721" s="76">
        <v>99030528</v>
      </c>
      <c r="B3721" s="77" t="s">
        <v>4636</v>
      </c>
      <c r="C3721" s="78"/>
      <c r="D3721" s="79"/>
      <c r="E3721" s="78"/>
      <c r="F3721" s="78"/>
      <c r="G3721" s="79"/>
      <c r="H3721" s="79"/>
      <c r="I3721" s="80"/>
      <c r="J3721" s="79"/>
      <c r="K3721" s="79"/>
      <c r="L3721" s="84" t="s">
        <v>330</v>
      </c>
      <c r="M3721" s="79"/>
      <c r="N3721" s="79"/>
      <c r="O3721" s="79"/>
      <c r="P3721" s="77"/>
      <c r="Q3721" s="78"/>
      <c r="R3721" s="79"/>
      <c r="S3721" s="79"/>
      <c r="T3721" s="78"/>
      <c r="U3721" s="83"/>
    </row>
    <row r="3722" spans="1:21" ht="13.9" customHeight="1">
      <c r="A3722" s="76">
        <v>99030529</v>
      </c>
      <c r="B3722" s="77" t="s">
        <v>4637</v>
      </c>
      <c r="C3722" s="78"/>
      <c r="D3722" s="79"/>
      <c r="E3722" s="78"/>
      <c r="F3722" s="78"/>
      <c r="G3722" s="79"/>
      <c r="H3722" s="79"/>
      <c r="I3722" s="80"/>
      <c r="J3722" s="79"/>
      <c r="K3722" s="77"/>
      <c r="L3722" s="84" t="s">
        <v>9435</v>
      </c>
      <c r="M3722" s="77"/>
      <c r="N3722" s="77"/>
      <c r="O3722" s="77"/>
      <c r="P3722" s="77"/>
      <c r="Q3722" s="78"/>
      <c r="R3722" s="79"/>
      <c r="S3722" s="79"/>
      <c r="T3722" s="78"/>
      <c r="U3722" s="83"/>
    </row>
    <row r="3723" spans="1:21" ht="13.9" customHeight="1">
      <c r="A3723" s="76">
        <v>99030530</v>
      </c>
      <c r="B3723" s="77" t="s">
        <v>4638</v>
      </c>
      <c r="C3723" s="78"/>
      <c r="D3723" s="79"/>
      <c r="E3723" s="78"/>
      <c r="F3723" s="78"/>
      <c r="G3723" s="79"/>
      <c r="H3723" s="79"/>
      <c r="I3723" s="80"/>
      <c r="J3723" s="79"/>
      <c r="K3723" s="77"/>
      <c r="L3723" s="84" t="s">
        <v>350</v>
      </c>
      <c r="M3723" s="77"/>
      <c r="N3723" s="77"/>
      <c r="O3723" s="77"/>
      <c r="P3723" s="77"/>
      <c r="Q3723" s="78"/>
      <c r="R3723" s="78"/>
      <c r="S3723" s="82"/>
      <c r="T3723" s="78"/>
      <c r="U3723" s="83"/>
    </row>
    <row r="3724" spans="1:21" ht="13.9" customHeight="1">
      <c r="A3724" s="76">
        <v>99030531</v>
      </c>
      <c r="B3724" s="85" t="s">
        <v>4639</v>
      </c>
      <c r="C3724" s="78"/>
      <c r="D3724" s="79"/>
      <c r="E3724" s="78"/>
      <c r="F3724" s="78"/>
      <c r="G3724" s="78"/>
      <c r="H3724" s="79"/>
      <c r="I3724" s="79"/>
      <c r="J3724" s="78"/>
      <c r="K3724" s="77"/>
      <c r="L3724" s="84" t="s">
        <v>319</v>
      </c>
      <c r="M3724" s="77"/>
      <c r="N3724" s="77"/>
      <c r="O3724" s="87"/>
      <c r="P3724" s="78"/>
      <c r="Q3724" s="78"/>
      <c r="R3724" s="78"/>
      <c r="S3724" s="82"/>
      <c r="T3724" s="78"/>
      <c r="U3724" s="83"/>
    </row>
    <row r="3725" spans="1:21" ht="13.9" customHeight="1">
      <c r="A3725" s="76">
        <v>99030543</v>
      </c>
      <c r="B3725" s="77" t="s">
        <v>4640</v>
      </c>
      <c r="C3725" s="78"/>
      <c r="D3725" s="79"/>
      <c r="E3725" s="78"/>
      <c r="F3725" s="78"/>
      <c r="G3725" s="79"/>
      <c r="H3725" s="79"/>
      <c r="I3725" s="80"/>
      <c r="J3725" s="79"/>
      <c r="K3725" s="77"/>
      <c r="L3725" s="81" t="s">
        <v>9430</v>
      </c>
      <c r="M3725" s="77"/>
      <c r="N3725" s="77"/>
      <c r="O3725" s="77"/>
      <c r="P3725" s="77"/>
      <c r="Q3725" s="78"/>
      <c r="R3725" s="78"/>
      <c r="S3725" s="82"/>
      <c r="T3725" s="78"/>
      <c r="U3725" s="83"/>
    </row>
    <row r="3726" spans="1:21" ht="13.9" customHeight="1">
      <c r="A3726" s="76">
        <v>99030544</v>
      </c>
      <c r="B3726" s="79" t="s">
        <v>4641</v>
      </c>
      <c r="C3726" s="78"/>
      <c r="D3726" s="79"/>
      <c r="E3726" s="78"/>
      <c r="F3726" s="78"/>
      <c r="G3726" s="79"/>
      <c r="H3726" s="79"/>
      <c r="I3726" s="80"/>
      <c r="J3726" s="79"/>
      <c r="K3726" s="79"/>
      <c r="L3726" s="84" t="s">
        <v>9384</v>
      </c>
      <c r="M3726" s="79"/>
      <c r="N3726" s="79"/>
      <c r="O3726" s="79"/>
      <c r="P3726" s="79"/>
      <c r="Q3726" s="79"/>
      <c r="R3726" s="79"/>
      <c r="S3726" s="79"/>
      <c r="T3726" s="79"/>
      <c r="U3726" s="83"/>
    </row>
    <row r="3727" spans="1:21" ht="13.9" customHeight="1">
      <c r="A3727" s="76">
        <v>99030545</v>
      </c>
      <c r="B3727" s="77" t="s">
        <v>4642</v>
      </c>
      <c r="C3727" s="78"/>
      <c r="D3727" s="79"/>
      <c r="E3727" s="78"/>
      <c r="F3727" s="78"/>
      <c r="G3727" s="79"/>
      <c r="H3727" s="79"/>
      <c r="I3727" s="80"/>
      <c r="J3727" s="79"/>
      <c r="K3727" s="79"/>
      <c r="L3727" s="84" t="s">
        <v>9384</v>
      </c>
      <c r="M3727" s="79"/>
      <c r="N3727" s="79"/>
      <c r="O3727" s="79"/>
      <c r="P3727" s="77"/>
      <c r="Q3727" s="78"/>
      <c r="R3727" s="78"/>
      <c r="S3727" s="82"/>
      <c r="T3727" s="78"/>
      <c r="U3727" s="83"/>
    </row>
    <row r="3728" spans="1:21" ht="13.9" customHeight="1">
      <c r="A3728" s="76">
        <v>99030550</v>
      </c>
      <c r="B3728" s="77" t="s">
        <v>4643</v>
      </c>
      <c r="C3728" s="78"/>
      <c r="D3728" s="79"/>
      <c r="E3728" s="78"/>
      <c r="F3728" s="78"/>
      <c r="G3728" s="79"/>
      <c r="H3728" s="79"/>
      <c r="I3728" s="80"/>
      <c r="J3728" s="79"/>
      <c r="K3728" s="77"/>
      <c r="L3728" s="84" t="s">
        <v>287</v>
      </c>
      <c r="M3728" s="77"/>
      <c r="N3728" s="77"/>
      <c r="O3728" s="77"/>
      <c r="P3728" s="77"/>
      <c r="Q3728" s="78"/>
      <c r="R3728" s="79"/>
      <c r="S3728" s="79"/>
      <c r="T3728" s="78"/>
      <c r="U3728" s="83"/>
    </row>
    <row r="3729" spans="1:21" ht="13.9" customHeight="1">
      <c r="A3729" s="76">
        <v>99030551</v>
      </c>
      <c r="B3729" s="77" t="s">
        <v>4644</v>
      </c>
      <c r="C3729" s="78"/>
      <c r="D3729" s="79"/>
      <c r="E3729" s="78"/>
      <c r="F3729" s="78"/>
      <c r="G3729" s="79"/>
      <c r="H3729" s="79"/>
      <c r="I3729" s="80"/>
      <c r="J3729" s="79"/>
      <c r="K3729" s="79"/>
      <c r="L3729" s="81" t="s">
        <v>296</v>
      </c>
      <c r="M3729" s="79"/>
      <c r="N3729" s="79"/>
      <c r="O3729" s="79"/>
      <c r="P3729" s="77"/>
      <c r="Q3729" s="78"/>
      <c r="R3729" s="78"/>
      <c r="S3729" s="82"/>
      <c r="T3729" s="78"/>
      <c r="U3729" s="83"/>
    </row>
    <row r="3730" spans="1:21">
      <c r="A3730" s="76">
        <v>99030552</v>
      </c>
      <c r="B3730" s="77" t="s">
        <v>4645</v>
      </c>
      <c r="C3730" s="78"/>
      <c r="D3730" s="79"/>
      <c r="E3730" s="78"/>
      <c r="F3730" s="78"/>
      <c r="G3730" s="79"/>
      <c r="H3730" s="79"/>
      <c r="I3730" s="80"/>
      <c r="J3730" s="79"/>
      <c r="K3730" s="79"/>
      <c r="L3730" s="84" t="s">
        <v>388</v>
      </c>
      <c r="M3730" s="79"/>
      <c r="N3730" s="79"/>
      <c r="O3730" s="79"/>
      <c r="P3730" s="77"/>
      <c r="Q3730" s="78"/>
      <c r="R3730" s="79"/>
      <c r="S3730" s="79"/>
      <c r="T3730" s="78"/>
      <c r="U3730" s="83"/>
    </row>
    <row r="3731" spans="1:21" ht="13.9" customHeight="1">
      <c r="A3731" s="76">
        <v>99030553</v>
      </c>
      <c r="B3731" s="77" t="s">
        <v>4646</v>
      </c>
      <c r="C3731" s="78"/>
      <c r="D3731" s="79"/>
      <c r="E3731" s="78"/>
      <c r="F3731" s="78"/>
      <c r="G3731" s="79"/>
      <c r="H3731" s="79"/>
      <c r="I3731" s="80"/>
      <c r="J3731" s="79"/>
      <c r="K3731" s="79"/>
      <c r="L3731" s="84" t="s">
        <v>388</v>
      </c>
      <c r="M3731" s="79"/>
      <c r="N3731" s="79"/>
      <c r="O3731" s="79"/>
      <c r="P3731" s="77"/>
      <c r="Q3731" s="78"/>
      <c r="R3731" s="79"/>
      <c r="S3731" s="79"/>
      <c r="T3731" s="78"/>
      <c r="U3731" s="83"/>
    </row>
    <row r="3732" spans="1:21" ht="13.9" customHeight="1">
      <c r="A3732" s="76">
        <v>99030555</v>
      </c>
      <c r="B3732" s="77" t="s">
        <v>4647</v>
      </c>
      <c r="C3732" s="78"/>
      <c r="D3732" s="79"/>
      <c r="E3732" s="78"/>
      <c r="F3732" s="78"/>
      <c r="G3732" s="79"/>
      <c r="H3732" s="79"/>
      <c r="I3732" s="80"/>
      <c r="J3732" s="79"/>
      <c r="K3732" s="79"/>
      <c r="L3732" s="84" t="s">
        <v>315</v>
      </c>
      <c r="M3732" s="79"/>
      <c r="N3732" s="79"/>
      <c r="O3732" s="79"/>
      <c r="P3732" s="77"/>
      <c r="Q3732" s="78"/>
      <c r="R3732" s="79"/>
      <c r="S3732" s="79"/>
      <c r="T3732" s="78"/>
      <c r="U3732" s="83"/>
    </row>
    <row r="3733" spans="1:21" ht="13.9" customHeight="1">
      <c r="A3733" s="76">
        <v>99030557</v>
      </c>
      <c r="B3733" s="77" t="s">
        <v>4648</v>
      </c>
      <c r="C3733" s="78"/>
      <c r="D3733" s="79"/>
      <c r="E3733" s="78"/>
      <c r="F3733" s="78"/>
      <c r="G3733" s="79"/>
      <c r="H3733" s="79"/>
      <c r="I3733" s="80"/>
      <c r="J3733" s="79"/>
      <c r="K3733" s="77"/>
      <c r="L3733" s="84" t="s">
        <v>287</v>
      </c>
      <c r="M3733" s="79"/>
      <c r="N3733" s="79"/>
      <c r="O3733" s="77"/>
      <c r="P3733" s="77"/>
      <c r="Q3733" s="78"/>
      <c r="R3733" s="79"/>
      <c r="S3733" s="79"/>
      <c r="T3733" s="78"/>
      <c r="U3733" s="83"/>
    </row>
    <row r="3734" spans="1:21" ht="13.9" customHeight="1">
      <c r="A3734" s="76">
        <v>99030558</v>
      </c>
      <c r="B3734" s="85" t="s">
        <v>4649</v>
      </c>
      <c r="C3734" s="78"/>
      <c r="D3734" s="79"/>
      <c r="E3734" s="78"/>
      <c r="F3734" s="78"/>
      <c r="G3734" s="86"/>
      <c r="H3734" s="79"/>
      <c r="I3734" s="79"/>
      <c r="J3734" s="78"/>
      <c r="K3734" s="77"/>
      <c r="L3734" s="84" t="s">
        <v>315</v>
      </c>
      <c r="M3734" s="77"/>
      <c r="N3734" s="77"/>
      <c r="O3734" s="87"/>
      <c r="P3734" s="78"/>
      <c r="Q3734" s="78"/>
      <c r="R3734" s="78"/>
      <c r="S3734" s="82"/>
      <c r="T3734" s="78"/>
      <c r="U3734" s="83"/>
    </row>
    <row r="3735" spans="1:21" ht="13.9" customHeight="1">
      <c r="A3735" s="76">
        <v>99030559</v>
      </c>
      <c r="B3735" s="77" t="s">
        <v>4650</v>
      </c>
      <c r="C3735" s="78"/>
      <c r="D3735" s="79"/>
      <c r="E3735" s="78"/>
      <c r="F3735" s="78"/>
      <c r="G3735" s="79"/>
      <c r="H3735" s="79"/>
      <c r="I3735" s="80"/>
      <c r="J3735" s="79"/>
      <c r="K3735" s="79"/>
      <c r="L3735" s="84" t="s">
        <v>353</v>
      </c>
      <c r="M3735" s="79"/>
      <c r="N3735" s="79"/>
      <c r="O3735" s="79"/>
      <c r="P3735" s="77"/>
      <c r="Q3735" s="78"/>
      <c r="R3735" s="79"/>
      <c r="S3735" s="79"/>
      <c r="T3735" s="78"/>
      <c r="U3735" s="83"/>
    </row>
    <row r="3736" spans="1:21" ht="13.9" customHeight="1">
      <c r="A3736" s="76">
        <v>99030560</v>
      </c>
      <c r="B3736" s="77" t="s">
        <v>4651</v>
      </c>
      <c r="C3736" s="78"/>
      <c r="D3736" s="79"/>
      <c r="E3736" s="78"/>
      <c r="F3736" s="78"/>
      <c r="G3736" s="79"/>
      <c r="H3736" s="79"/>
      <c r="I3736" s="80"/>
      <c r="J3736" s="79"/>
      <c r="K3736" s="79"/>
      <c r="L3736" s="84" t="s">
        <v>362</v>
      </c>
      <c r="M3736" s="79"/>
      <c r="N3736" s="79"/>
      <c r="O3736" s="79"/>
      <c r="P3736" s="77"/>
      <c r="Q3736" s="78"/>
      <c r="R3736" s="79"/>
      <c r="S3736" s="79"/>
      <c r="T3736" s="78"/>
      <c r="U3736" s="83"/>
    </row>
    <row r="3737" spans="1:21" ht="13.9" customHeight="1">
      <c r="A3737" s="76">
        <v>99030561</v>
      </c>
      <c r="B3737" s="77" t="s">
        <v>4652</v>
      </c>
      <c r="C3737" s="78"/>
      <c r="D3737" s="79"/>
      <c r="E3737" s="78"/>
      <c r="F3737" s="78"/>
      <c r="G3737" s="79"/>
      <c r="H3737" s="79"/>
      <c r="I3737" s="80"/>
      <c r="J3737" s="79"/>
      <c r="K3737" s="79"/>
      <c r="L3737" s="84" t="s">
        <v>362</v>
      </c>
      <c r="M3737" s="79"/>
      <c r="N3737" s="79"/>
      <c r="O3737" s="79"/>
      <c r="P3737" s="77"/>
      <c r="Q3737" s="78"/>
      <c r="R3737" s="79"/>
      <c r="S3737" s="79"/>
      <c r="T3737" s="78"/>
      <c r="U3737" s="83"/>
    </row>
    <row r="3738" spans="1:21" ht="13.9" customHeight="1">
      <c r="A3738" s="76">
        <v>99030562</v>
      </c>
      <c r="B3738" s="77" t="s">
        <v>4653</v>
      </c>
      <c r="C3738" s="78"/>
      <c r="D3738" s="79"/>
      <c r="E3738" s="78"/>
      <c r="F3738" s="78"/>
      <c r="G3738" s="79"/>
      <c r="H3738" s="79"/>
      <c r="I3738" s="80"/>
      <c r="J3738" s="79"/>
      <c r="K3738" s="79"/>
      <c r="L3738" s="84" t="s">
        <v>315</v>
      </c>
      <c r="M3738" s="79"/>
      <c r="N3738" s="79"/>
      <c r="O3738" s="79"/>
      <c r="P3738" s="77"/>
      <c r="Q3738" s="78"/>
      <c r="R3738" s="79"/>
      <c r="S3738" s="79"/>
      <c r="T3738" s="78"/>
      <c r="U3738" s="83"/>
    </row>
    <row r="3739" spans="1:21" ht="13.9" customHeight="1">
      <c r="A3739" s="76">
        <v>99030563</v>
      </c>
      <c r="B3739" s="77" t="s">
        <v>4654</v>
      </c>
      <c r="C3739" s="78"/>
      <c r="D3739" s="79"/>
      <c r="E3739" s="78"/>
      <c r="F3739" s="78"/>
      <c r="G3739" s="79"/>
      <c r="H3739" s="79"/>
      <c r="I3739" s="80"/>
      <c r="J3739" s="79"/>
      <c r="K3739" s="79"/>
      <c r="L3739" s="84" t="s">
        <v>315</v>
      </c>
      <c r="M3739" s="79"/>
      <c r="N3739" s="79"/>
      <c r="O3739" s="79"/>
      <c r="P3739" s="77"/>
      <c r="Q3739" s="78"/>
      <c r="R3739" s="79"/>
      <c r="S3739" s="79"/>
      <c r="T3739" s="78"/>
      <c r="U3739" s="83"/>
    </row>
    <row r="3740" spans="1:21" ht="13.9" customHeight="1">
      <c r="A3740" s="76">
        <v>99030565</v>
      </c>
      <c r="B3740" s="77" t="s">
        <v>4655</v>
      </c>
      <c r="C3740" s="78"/>
      <c r="D3740" s="79"/>
      <c r="E3740" s="78"/>
      <c r="F3740" s="78"/>
      <c r="G3740" s="79"/>
      <c r="H3740" s="79"/>
      <c r="I3740" s="80"/>
      <c r="J3740" s="79"/>
      <c r="K3740" s="77"/>
      <c r="L3740" s="84" t="s">
        <v>315</v>
      </c>
      <c r="M3740" s="79"/>
      <c r="N3740" s="79"/>
      <c r="O3740" s="77"/>
      <c r="P3740" s="77"/>
      <c r="Q3740" s="78"/>
      <c r="R3740" s="79"/>
      <c r="S3740" s="79"/>
      <c r="T3740" s="78"/>
      <c r="U3740" s="83"/>
    </row>
    <row r="3741" spans="1:21" ht="13.9" customHeight="1">
      <c r="A3741" s="76">
        <v>99030567</v>
      </c>
      <c r="B3741" s="77" t="s">
        <v>4656</v>
      </c>
      <c r="C3741" s="78"/>
      <c r="D3741" s="79"/>
      <c r="E3741" s="78"/>
      <c r="F3741" s="78"/>
      <c r="G3741" s="79"/>
      <c r="H3741" s="79"/>
      <c r="I3741" s="80"/>
      <c r="J3741" s="79"/>
      <c r="K3741" s="77"/>
      <c r="L3741" s="84" t="s">
        <v>214</v>
      </c>
      <c r="M3741" s="77"/>
      <c r="N3741" s="77"/>
      <c r="O3741" s="77"/>
      <c r="P3741" s="77"/>
      <c r="Q3741" s="78"/>
      <c r="R3741" s="78"/>
      <c r="S3741" s="82"/>
      <c r="T3741" s="78"/>
      <c r="U3741" s="83"/>
    </row>
    <row r="3742" spans="1:21" ht="13.9" customHeight="1">
      <c r="A3742" s="76">
        <v>99030569</v>
      </c>
      <c r="B3742" s="77" t="s">
        <v>4657</v>
      </c>
      <c r="C3742" s="78"/>
      <c r="D3742" s="79"/>
      <c r="E3742" s="78"/>
      <c r="F3742" s="78"/>
      <c r="G3742" s="79"/>
      <c r="H3742" s="79"/>
      <c r="I3742" s="80"/>
      <c r="J3742" s="79"/>
      <c r="K3742" s="79"/>
      <c r="L3742" s="84" t="s">
        <v>9258</v>
      </c>
      <c r="M3742" s="79"/>
      <c r="N3742" s="79"/>
      <c r="O3742" s="79"/>
      <c r="P3742" s="77"/>
      <c r="Q3742" s="78"/>
      <c r="R3742" s="79"/>
      <c r="S3742" s="79"/>
      <c r="T3742" s="78"/>
      <c r="U3742" s="83"/>
    </row>
    <row r="3743" spans="1:21" ht="13.9" customHeight="1">
      <c r="A3743" s="76">
        <v>99030570</v>
      </c>
      <c r="B3743" s="77" t="s">
        <v>4658</v>
      </c>
      <c r="C3743" s="78"/>
      <c r="D3743" s="79"/>
      <c r="E3743" s="78"/>
      <c r="F3743" s="78"/>
      <c r="G3743" s="79"/>
      <c r="H3743" s="79"/>
      <c r="I3743" s="80"/>
      <c r="J3743" s="79"/>
      <c r="K3743" s="79"/>
      <c r="L3743" s="84" t="s">
        <v>315</v>
      </c>
      <c r="M3743" s="79"/>
      <c r="N3743" s="79"/>
      <c r="O3743" s="79"/>
      <c r="P3743" s="77"/>
      <c r="Q3743" s="78"/>
      <c r="R3743" s="79"/>
      <c r="S3743" s="79"/>
      <c r="T3743" s="78"/>
      <c r="U3743" s="83"/>
    </row>
    <row r="3744" spans="1:21" ht="13.9" customHeight="1">
      <c r="A3744" s="76">
        <v>99030571</v>
      </c>
      <c r="B3744" s="77" t="s">
        <v>4659</v>
      </c>
      <c r="C3744" s="78"/>
      <c r="D3744" s="79"/>
      <c r="E3744" s="78"/>
      <c r="F3744" s="78"/>
      <c r="G3744" s="79"/>
      <c r="H3744" s="79"/>
      <c r="I3744" s="80"/>
      <c r="J3744" s="79"/>
      <c r="K3744" s="79"/>
      <c r="L3744" s="84" t="s">
        <v>213</v>
      </c>
      <c r="M3744" s="79"/>
      <c r="N3744" s="79"/>
      <c r="O3744" s="79"/>
      <c r="P3744" s="77"/>
      <c r="Q3744" s="78"/>
      <c r="R3744" s="79"/>
      <c r="S3744" s="79"/>
      <c r="T3744" s="78"/>
      <c r="U3744" s="83"/>
    </row>
    <row r="3745" spans="1:21" ht="13.9" customHeight="1">
      <c r="A3745" s="76">
        <v>99030572</v>
      </c>
      <c r="B3745" s="77" t="s">
        <v>4660</v>
      </c>
      <c r="C3745" s="78"/>
      <c r="D3745" s="79"/>
      <c r="E3745" s="78"/>
      <c r="F3745" s="78"/>
      <c r="G3745" s="79"/>
      <c r="H3745" s="79"/>
      <c r="I3745" s="80"/>
      <c r="J3745" s="79"/>
      <c r="K3745" s="79"/>
      <c r="L3745" s="84" t="s">
        <v>362</v>
      </c>
      <c r="M3745" s="79"/>
      <c r="N3745" s="79"/>
      <c r="O3745" s="79"/>
      <c r="P3745" s="77"/>
      <c r="Q3745" s="78"/>
      <c r="R3745" s="79"/>
      <c r="S3745" s="79"/>
      <c r="T3745" s="78"/>
      <c r="U3745" s="83"/>
    </row>
    <row r="3746" spans="1:21" ht="13.9" customHeight="1">
      <c r="A3746" s="76">
        <v>99030573</v>
      </c>
      <c r="B3746" s="77" t="s">
        <v>4661</v>
      </c>
      <c r="C3746" s="78"/>
      <c r="D3746" s="79"/>
      <c r="E3746" s="78"/>
      <c r="F3746" s="78"/>
      <c r="G3746" s="79"/>
      <c r="H3746" s="79"/>
      <c r="I3746" s="80"/>
      <c r="J3746" s="79"/>
      <c r="K3746" s="79"/>
      <c r="L3746" s="84" t="s">
        <v>315</v>
      </c>
      <c r="M3746" s="79"/>
      <c r="N3746" s="79"/>
      <c r="O3746" s="79"/>
      <c r="P3746" s="77"/>
      <c r="Q3746" s="78"/>
      <c r="R3746" s="79"/>
      <c r="S3746" s="79"/>
      <c r="T3746" s="78"/>
      <c r="U3746" s="83"/>
    </row>
    <row r="3747" spans="1:21" ht="13.9" customHeight="1">
      <c r="A3747" s="76">
        <v>99030574</v>
      </c>
      <c r="B3747" s="77" t="s">
        <v>4662</v>
      </c>
      <c r="C3747" s="78"/>
      <c r="D3747" s="79"/>
      <c r="E3747" s="78"/>
      <c r="F3747" s="78"/>
      <c r="G3747" s="79"/>
      <c r="H3747" s="79"/>
      <c r="I3747" s="80"/>
      <c r="J3747" s="79"/>
      <c r="K3747" s="77"/>
      <c r="L3747" s="84" t="s">
        <v>9347</v>
      </c>
      <c r="M3747" s="79"/>
      <c r="N3747" s="79"/>
      <c r="O3747" s="79"/>
      <c r="P3747" s="77"/>
      <c r="Q3747" s="78"/>
      <c r="R3747" s="79"/>
      <c r="S3747" s="79"/>
      <c r="T3747" s="78"/>
      <c r="U3747" s="83"/>
    </row>
    <row r="3748" spans="1:21" ht="13.9" customHeight="1">
      <c r="A3748" s="76">
        <v>99030575</v>
      </c>
      <c r="B3748" s="77" t="s">
        <v>4194</v>
      </c>
      <c r="C3748" s="78"/>
      <c r="D3748" s="79"/>
      <c r="E3748" s="78"/>
      <c r="F3748" s="78"/>
      <c r="G3748" s="79"/>
      <c r="H3748" s="79"/>
      <c r="I3748" s="80"/>
      <c r="J3748" s="79"/>
      <c r="K3748" s="79"/>
      <c r="L3748" s="84" t="s">
        <v>9347</v>
      </c>
      <c r="M3748" s="79"/>
      <c r="N3748" s="79"/>
      <c r="O3748" s="79"/>
      <c r="P3748" s="77"/>
      <c r="Q3748" s="78"/>
      <c r="R3748" s="79"/>
      <c r="S3748" s="79"/>
      <c r="T3748" s="78"/>
      <c r="U3748" s="83"/>
    </row>
    <row r="3749" spans="1:21" ht="13.9" customHeight="1">
      <c r="A3749" s="76">
        <v>99030576</v>
      </c>
      <c r="B3749" s="77" t="s">
        <v>4663</v>
      </c>
      <c r="C3749" s="78"/>
      <c r="D3749" s="79"/>
      <c r="E3749" s="78"/>
      <c r="F3749" s="78"/>
      <c r="G3749" s="79"/>
      <c r="H3749" s="79"/>
      <c r="I3749" s="80"/>
      <c r="J3749" s="79"/>
      <c r="K3749" s="77"/>
      <c r="L3749" s="84" t="s">
        <v>9347</v>
      </c>
      <c r="M3749" s="79"/>
      <c r="N3749" s="79"/>
      <c r="O3749" s="77"/>
      <c r="P3749" s="77"/>
      <c r="Q3749" s="78"/>
      <c r="R3749" s="79"/>
      <c r="S3749" s="79"/>
      <c r="T3749" s="78"/>
      <c r="U3749" s="83"/>
    </row>
    <row r="3750" spans="1:21" ht="13.9" customHeight="1">
      <c r="A3750" s="76">
        <v>99030577</v>
      </c>
      <c r="B3750" s="77" t="s">
        <v>4664</v>
      </c>
      <c r="C3750" s="78"/>
      <c r="D3750" s="79"/>
      <c r="E3750" s="78"/>
      <c r="F3750" s="78"/>
      <c r="G3750" s="79"/>
      <c r="H3750" s="79"/>
      <c r="I3750" s="80"/>
      <c r="J3750" s="79"/>
      <c r="K3750" s="79"/>
      <c r="L3750" s="84" t="s">
        <v>9347</v>
      </c>
      <c r="M3750" s="79"/>
      <c r="N3750" s="79"/>
      <c r="O3750" s="79"/>
      <c r="P3750" s="77"/>
      <c r="Q3750" s="78"/>
      <c r="R3750" s="79"/>
      <c r="S3750" s="79"/>
      <c r="T3750" s="78"/>
      <c r="U3750" s="83"/>
    </row>
    <row r="3751" spans="1:21" ht="13.9" customHeight="1">
      <c r="A3751" s="76">
        <v>99030578</v>
      </c>
      <c r="B3751" s="77" t="s">
        <v>4665</v>
      </c>
      <c r="C3751" s="78"/>
      <c r="D3751" s="79"/>
      <c r="E3751" s="78"/>
      <c r="F3751" s="78"/>
      <c r="G3751" s="79"/>
      <c r="H3751" s="79"/>
      <c r="I3751" s="80"/>
      <c r="J3751" s="79"/>
      <c r="K3751" s="79"/>
      <c r="L3751" s="84" t="s">
        <v>9347</v>
      </c>
      <c r="M3751" s="79"/>
      <c r="N3751" s="79"/>
      <c r="O3751" s="79"/>
      <c r="P3751" s="77"/>
      <c r="Q3751" s="78"/>
      <c r="R3751" s="79"/>
      <c r="S3751" s="79"/>
      <c r="T3751" s="78"/>
      <c r="U3751" s="83"/>
    </row>
    <row r="3752" spans="1:21" ht="13.9" customHeight="1">
      <c r="A3752" s="76">
        <v>99030579</v>
      </c>
      <c r="B3752" s="77" t="s">
        <v>4666</v>
      </c>
      <c r="C3752" s="78"/>
      <c r="D3752" s="79"/>
      <c r="E3752" s="78"/>
      <c r="F3752" s="78"/>
      <c r="G3752" s="79"/>
      <c r="H3752" s="79"/>
      <c r="I3752" s="80"/>
      <c r="J3752" s="79"/>
      <c r="K3752" s="79"/>
      <c r="L3752" s="84" t="s">
        <v>9347</v>
      </c>
      <c r="M3752" s="79"/>
      <c r="N3752" s="79"/>
      <c r="O3752" s="79"/>
      <c r="P3752" s="77"/>
      <c r="Q3752" s="78"/>
      <c r="R3752" s="79"/>
      <c r="S3752" s="79"/>
      <c r="T3752" s="78"/>
      <c r="U3752" s="83"/>
    </row>
    <row r="3753" spans="1:21" ht="13.9" customHeight="1">
      <c r="A3753" s="76">
        <v>99030580</v>
      </c>
      <c r="B3753" s="77" t="s">
        <v>4667</v>
      </c>
      <c r="C3753" s="78"/>
      <c r="D3753" s="79"/>
      <c r="E3753" s="78"/>
      <c r="F3753" s="78"/>
      <c r="G3753" s="79"/>
      <c r="H3753" s="79"/>
      <c r="I3753" s="80"/>
      <c r="J3753" s="79"/>
      <c r="K3753" s="79"/>
      <c r="L3753" s="84" t="s">
        <v>9347</v>
      </c>
      <c r="M3753" s="79"/>
      <c r="N3753" s="79"/>
      <c r="O3753" s="79"/>
      <c r="P3753" s="77"/>
      <c r="Q3753" s="78"/>
      <c r="R3753" s="79"/>
      <c r="S3753" s="79"/>
      <c r="T3753" s="78"/>
      <c r="U3753" s="83"/>
    </row>
    <row r="3754" spans="1:21" ht="13.9" customHeight="1">
      <c r="A3754" s="76">
        <v>99030581</v>
      </c>
      <c r="B3754" s="77" t="s">
        <v>4668</v>
      </c>
      <c r="C3754" s="78"/>
      <c r="D3754" s="79"/>
      <c r="E3754" s="78"/>
      <c r="F3754" s="78"/>
      <c r="G3754" s="79"/>
      <c r="H3754" s="79"/>
      <c r="I3754" s="80"/>
      <c r="J3754" s="79"/>
      <c r="K3754" s="79"/>
      <c r="L3754" s="84" t="s">
        <v>9347</v>
      </c>
      <c r="M3754" s="79"/>
      <c r="N3754" s="79"/>
      <c r="O3754" s="79"/>
      <c r="P3754" s="77"/>
      <c r="Q3754" s="78"/>
      <c r="R3754" s="79"/>
      <c r="S3754" s="79"/>
      <c r="T3754" s="78"/>
      <c r="U3754" s="83"/>
    </row>
    <row r="3755" spans="1:21" ht="13.9" customHeight="1">
      <c r="A3755" s="76">
        <v>99030582</v>
      </c>
      <c r="B3755" s="77" t="s">
        <v>4669</v>
      </c>
      <c r="C3755" s="78"/>
      <c r="D3755" s="79"/>
      <c r="E3755" s="78"/>
      <c r="F3755" s="78"/>
      <c r="G3755" s="79"/>
      <c r="H3755" s="79"/>
      <c r="I3755" s="80"/>
      <c r="J3755" s="79"/>
      <c r="K3755" s="79"/>
      <c r="L3755" s="84" t="s">
        <v>9347</v>
      </c>
      <c r="M3755" s="79"/>
      <c r="N3755" s="79"/>
      <c r="O3755" s="79"/>
      <c r="P3755" s="77"/>
      <c r="Q3755" s="78"/>
      <c r="R3755" s="79"/>
      <c r="S3755" s="79"/>
      <c r="T3755" s="78"/>
      <c r="U3755" s="83"/>
    </row>
    <row r="3756" spans="1:21" ht="13.9" customHeight="1">
      <c r="A3756" s="76">
        <v>99030583</v>
      </c>
      <c r="B3756" s="77" t="s">
        <v>4670</v>
      </c>
      <c r="C3756" s="78"/>
      <c r="D3756" s="79"/>
      <c r="E3756" s="78"/>
      <c r="F3756" s="78"/>
      <c r="G3756" s="79"/>
      <c r="H3756" s="79"/>
      <c r="I3756" s="80"/>
      <c r="J3756" s="79"/>
      <c r="K3756" s="77"/>
      <c r="L3756" s="84" t="s">
        <v>9347</v>
      </c>
      <c r="M3756" s="79"/>
      <c r="N3756" s="79"/>
      <c r="O3756" s="79"/>
      <c r="P3756" s="77"/>
      <c r="Q3756" s="78"/>
      <c r="R3756" s="79"/>
      <c r="S3756" s="79"/>
      <c r="T3756" s="78"/>
      <c r="U3756" s="83"/>
    </row>
    <row r="3757" spans="1:21" ht="13.9" customHeight="1">
      <c r="A3757" s="76">
        <v>99030584</v>
      </c>
      <c r="B3757" s="77" t="s">
        <v>4671</v>
      </c>
      <c r="C3757" s="78"/>
      <c r="D3757" s="79"/>
      <c r="E3757" s="78"/>
      <c r="F3757" s="78"/>
      <c r="G3757" s="79"/>
      <c r="H3757" s="79"/>
      <c r="I3757" s="80"/>
      <c r="J3757" s="79"/>
      <c r="K3757" s="77"/>
      <c r="L3757" s="84" t="s">
        <v>70</v>
      </c>
      <c r="M3757" s="79"/>
      <c r="N3757" s="79"/>
      <c r="O3757" s="79"/>
      <c r="P3757" s="77"/>
      <c r="Q3757" s="78"/>
      <c r="R3757" s="79"/>
      <c r="S3757" s="79"/>
      <c r="T3757" s="78"/>
      <c r="U3757" s="83"/>
    </row>
    <row r="3758" spans="1:21" ht="13.9" customHeight="1">
      <c r="A3758" s="76">
        <v>99030585</v>
      </c>
      <c r="B3758" s="77" t="s">
        <v>4672</v>
      </c>
      <c r="C3758" s="78"/>
      <c r="D3758" s="79"/>
      <c r="E3758" s="78"/>
      <c r="F3758" s="78"/>
      <c r="G3758" s="79"/>
      <c r="H3758" s="79"/>
      <c r="I3758" s="80"/>
      <c r="J3758" s="79"/>
      <c r="K3758" s="77"/>
      <c r="L3758" s="84" t="s">
        <v>9347</v>
      </c>
      <c r="M3758" s="79"/>
      <c r="N3758" s="79"/>
      <c r="O3758" s="77"/>
      <c r="P3758" s="77"/>
      <c r="Q3758" s="78"/>
      <c r="R3758" s="79"/>
      <c r="S3758" s="79"/>
      <c r="T3758" s="78"/>
      <c r="U3758" s="83"/>
    </row>
    <row r="3759" spans="1:21" ht="13.9" customHeight="1">
      <c r="A3759" s="76">
        <v>99030586</v>
      </c>
      <c r="B3759" s="77" t="s">
        <v>4673</v>
      </c>
      <c r="C3759" s="78"/>
      <c r="D3759" s="79"/>
      <c r="E3759" s="78"/>
      <c r="F3759" s="78"/>
      <c r="G3759" s="79"/>
      <c r="H3759" s="79"/>
      <c r="I3759" s="80"/>
      <c r="J3759" s="79"/>
      <c r="K3759" s="79"/>
      <c r="L3759" s="84" t="s">
        <v>287</v>
      </c>
      <c r="M3759" s="79"/>
      <c r="N3759" s="79"/>
      <c r="O3759" s="79"/>
      <c r="P3759" s="77"/>
      <c r="Q3759" s="78"/>
      <c r="R3759" s="79"/>
      <c r="S3759" s="79"/>
      <c r="T3759" s="78"/>
      <c r="U3759" s="83"/>
    </row>
    <row r="3760" spans="1:21" ht="13.9" customHeight="1">
      <c r="A3760" s="76">
        <v>99030587</v>
      </c>
      <c r="B3760" s="77" t="s">
        <v>4674</v>
      </c>
      <c r="C3760" s="78"/>
      <c r="D3760" s="79"/>
      <c r="E3760" s="78"/>
      <c r="F3760" s="78"/>
      <c r="G3760" s="79"/>
      <c r="H3760" s="79"/>
      <c r="I3760" s="80"/>
      <c r="J3760" s="79"/>
      <c r="K3760" s="79"/>
      <c r="L3760" s="84" t="s">
        <v>70</v>
      </c>
      <c r="M3760" s="79"/>
      <c r="N3760" s="79"/>
      <c r="O3760" s="79"/>
      <c r="P3760" s="77"/>
      <c r="Q3760" s="78"/>
      <c r="R3760" s="79"/>
      <c r="S3760" s="79"/>
      <c r="T3760" s="78"/>
      <c r="U3760" s="83"/>
    </row>
    <row r="3761" spans="1:21" ht="13.9" customHeight="1">
      <c r="A3761" s="76">
        <v>99030589</v>
      </c>
      <c r="B3761" s="77" t="s">
        <v>4675</v>
      </c>
      <c r="C3761" s="78"/>
      <c r="D3761" s="79"/>
      <c r="E3761" s="78"/>
      <c r="F3761" s="78"/>
      <c r="G3761" s="79"/>
      <c r="H3761" s="79"/>
      <c r="I3761" s="80"/>
      <c r="J3761" s="79"/>
      <c r="K3761" s="79"/>
      <c r="L3761" s="84" t="s">
        <v>9289</v>
      </c>
      <c r="M3761" s="79"/>
      <c r="N3761" s="79"/>
      <c r="O3761" s="79"/>
      <c r="P3761" s="77"/>
      <c r="Q3761" s="78"/>
      <c r="R3761" s="79"/>
      <c r="S3761" s="79"/>
      <c r="T3761" s="78"/>
      <c r="U3761" s="83"/>
    </row>
    <row r="3762" spans="1:21" ht="13.9" customHeight="1">
      <c r="A3762" s="76">
        <v>99030590</v>
      </c>
      <c r="B3762" s="77" t="s">
        <v>4676</v>
      </c>
      <c r="C3762" s="78"/>
      <c r="D3762" s="79"/>
      <c r="E3762" s="78"/>
      <c r="F3762" s="78"/>
      <c r="G3762" s="79"/>
      <c r="H3762" s="79"/>
      <c r="I3762" s="80"/>
      <c r="J3762" s="79"/>
      <c r="K3762" s="79"/>
      <c r="L3762" s="84" t="s">
        <v>285</v>
      </c>
      <c r="M3762" s="79"/>
      <c r="N3762" s="79"/>
      <c r="O3762" s="79"/>
      <c r="P3762" s="77"/>
      <c r="Q3762" s="78"/>
      <c r="R3762" s="79"/>
      <c r="S3762" s="79"/>
      <c r="T3762" s="78"/>
      <c r="U3762" s="83"/>
    </row>
    <row r="3763" spans="1:21" ht="13.9" customHeight="1">
      <c r="A3763" s="76">
        <v>99030592</v>
      </c>
      <c r="B3763" s="77" t="s">
        <v>4677</v>
      </c>
      <c r="C3763" s="78"/>
      <c r="D3763" s="79"/>
      <c r="E3763" s="78"/>
      <c r="F3763" s="78"/>
      <c r="G3763" s="79"/>
      <c r="H3763" s="79"/>
      <c r="I3763" s="80"/>
      <c r="J3763" s="79"/>
      <c r="K3763" s="79"/>
      <c r="L3763" s="84" t="s">
        <v>285</v>
      </c>
      <c r="M3763" s="79"/>
      <c r="N3763" s="79"/>
      <c r="O3763" s="79"/>
      <c r="P3763" s="77"/>
      <c r="Q3763" s="78"/>
      <c r="R3763" s="79"/>
      <c r="S3763" s="79"/>
      <c r="T3763" s="78"/>
      <c r="U3763" s="83"/>
    </row>
    <row r="3764" spans="1:21" ht="13.9" customHeight="1">
      <c r="A3764" s="76">
        <v>99030593</v>
      </c>
      <c r="B3764" s="88" t="s">
        <v>4678</v>
      </c>
      <c r="C3764" s="78"/>
      <c r="D3764" s="79"/>
      <c r="E3764" s="78"/>
      <c r="F3764" s="78"/>
      <c r="G3764" s="78"/>
      <c r="H3764" s="79"/>
      <c r="I3764" s="79"/>
      <c r="J3764" s="78"/>
      <c r="K3764" s="77"/>
      <c r="L3764" s="84" t="s">
        <v>285</v>
      </c>
      <c r="M3764" s="77"/>
      <c r="N3764" s="77"/>
      <c r="O3764" s="87"/>
      <c r="P3764" s="78"/>
      <c r="Q3764" s="78"/>
      <c r="R3764" s="78"/>
      <c r="S3764" s="82"/>
      <c r="T3764" s="78"/>
      <c r="U3764" s="83"/>
    </row>
    <row r="3765" spans="1:21" ht="13.9" customHeight="1">
      <c r="A3765" s="76">
        <v>99030595</v>
      </c>
      <c r="B3765" s="77" t="s">
        <v>4679</v>
      </c>
      <c r="C3765" s="78"/>
      <c r="D3765" s="79"/>
      <c r="E3765" s="78"/>
      <c r="F3765" s="78"/>
      <c r="G3765" s="79"/>
      <c r="H3765" s="79"/>
      <c r="I3765" s="80"/>
      <c r="J3765" s="79"/>
      <c r="K3765" s="79"/>
      <c r="L3765" s="84" t="s">
        <v>315</v>
      </c>
      <c r="M3765" s="79"/>
      <c r="N3765" s="79"/>
      <c r="O3765" s="79"/>
      <c r="P3765" s="77"/>
      <c r="Q3765" s="78"/>
      <c r="R3765" s="79"/>
      <c r="S3765" s="79"/>
      <c r="T3765" s="78"/>
      <c r="U3765" s="83"/>
    </row>
    <row r="3766" spans="1:21" ht="13.9" customHeight="1">
      <c r="A3766" s="76">
        <v>99030596</v>
      </c>
      <c r="B3766" s="77" t="s">
        <v>4680</v>
      </c>
      <c r="C3766" s="78"/>
      <c r="D3766" s="79"/>
      <c r="E3766" s="78"/>
      <c r="F3766" s="78"/>
      <c r="G3766" s="79"/>
      <c r="H3766" s="79"/>
      <c r="I3766" s="80"/>
      <c r="J3766" s="79"/>
      <c r="K3766" s="79"/>
      <c r="L3766" s="84" t="s">
        <v>296</v>
      </c>
      <c r="M3766" s="79"/>
      <c r="N3766" s="79"/>
      <c r="O3766" s="79"/>
      <c r="P3766" s="77"/>
      <c r="Q3766" s="78"/>
      <c r="R3766" s="79"/>
      <c r="S3766" s="79"/>
      <c r="T3766" s="78"/>
      <c r="U3766" s="83"/>
    </row>
    <row r="3767" spans="1:21" ht="13.9" customHeight="1">
      <c r="A3767" s="76">
        <v>99030598</v>
      </c>
      <c r="B3767" s="77" t="s">
        <v>4681</v>
      </c>
      <c r="C3767" s="78"/>
      <c r="D3767" s="79"/>
      <c r="E3767" s="78"/>
      <c r="F3767" s="78"/>
      <c r="G3767" s="79"/>
      <c r="H3767" s="79"/>
      <c r="I3767" s="80"/>
      <c r="J3767" s="79"/>
      <c r="K3767" s="77"/>
      <c r="L3767" s="84" t="s">
        <v>9302</v>
      </c>
      <c r="M3767" s="79"/>
      <c r="N3767" s="79"/>
      <c r="O3767" s="77"/>
      <c r="P3767" s="77"/>
      <c r="Q3767" s="78"/>
      <c r="R3767" s="79"/>
      <c r="S3767" s="79"/>
      <c r="T3767" s="78"/>
      <c r="U3767" s="83"/>
    </row>
    <row r="3768" spans="1:21" ht="13.9" customHeight="1">
      <c r="A3768" s="76">
        <v>99030599</v>
      </c>
      <c r="B3768" s="77" t="s">
        <v>4682</v>
      </c>
      <c r="C3768" s="78"/>
      <c r="D3768" s="79"/>
      <c r="E3768" s="78"/>
      <c r="F3768" s="78"/>
      <c r="G3768" s="79"/>
      <c r="H3768" s="79"/>
      <c r="I3768" s="80"/>
      <c r="J3768" s="79"/>
      <c r="K3768" s="79"/>
      <c r="L3768" s="84" t="s">
        <v>330</v>
      </c>
      <c r="M3768" s="79"/>
      <c r="N3768" s="79"/>
      <c r="O3768" s="79"/>
      <c r="P3768" s="77"/>
      <c r="Q3768" s="78"/>
      <c r="R3768" s="79"/>
      <c r="S3768" s="79"/>
      <c r="T3768" s="78"/>
      <c r="U3768" s="83"/>
    </row>
    <row r="3769" spans="1:21" ht="13.9" customHeight="1">
      <c r="A3769" s="76">
        <v>99030602</v>
      </c>
      <c r="B3769" s="77" t="s">
        <v>4683</v>
      </c>
      <c r="C3769" s="78"/>
      <c r="D3769" s="79"/>
      <c r="E3769" s="78"/>
      <c r="F3769" s="78"/>
      <c r="G3769" s="79"/>
      <c r="H3769" s="79"/>
      <c r="I3769" s="80"/>
      <c r="J3769" s="79"/>
      <c r="K3769" s="79"/>
      <c r="L3769" s="84" t="s">
        <v>9435</v>
      </c>
      <c r="M3769" s="79"/>
      <c r="N3769" s="79"/>
      <c r="O3769" s="79"/>
      <c r="P3769" s="77"/>
      <c r="Q3769" s="78"/>
      <c r="R3769" s="79"/>
      <c r="S3769" s="79"/>
      <c r="T3769" s="78"/>
      <c r="U3769" s="83"/>
    </row>
    <row r="3770" spans="1:21" ht="15.75" customHeight="1">
      <c r="A3770" s="76">
        <v>99030603</v>
      </c>
      <c r="B3770" s="77" t="s">
        <v>4684</v>
      </c>
      <c r="C3770" s="78"/>
      <c r="D3770" s="79"/>
      <c r="E3770" s="78"/>
      <c r="F3770" s="78"/>
      <c r="G3770" s="79"/>
      <c r="H3770" s="79"/>
      <c r="I3770" s="80"/>
      <c r="J3770" s="79"/>
      <c r="K3770" s="77"/>
      <c r="L3770" s="84" t="s">
        <v>9274</v>
      </c>
      <c r="M3770" s="79"/>
      <c r="N3770" s="79"/>
      <c r="O3770" s="77"/>
      <c r="P3770" s="77"/>
      <c r="Q3770" s="78"/>
      <c r="R3770" s="79"/>
      <c r="S3770" s="79"/>
      <c r="T3770" s="78"/>
      <c r="U3770" s="83"/>
    </row>
    <row r="3771" spans="1:21" ht="15.75" customHeight="1">
      <c r="A3771" s="76">
        <v>99030604</v>
      </c>
      <c r="B3771" s="77" t="s">
        <v>4685</v>
      </c>
      <c r="C3771" s="78"/>
      <c r="D3771" s="79"/>
      <c r="E3771" s="78"/>
      <c r="F3771" s="78"/>
      <c r="G3771" s="79"/>
      <c r="H3771" s="79"/>
      <c r="I3771" s="80"/>
      <c r="J3771" s="79"/>
      <c r="K3771" s="79"/>
      <c r="L3771" s="84" t="s">
        <v>9434</v>
      </c>
      <c r="M3771" s="79"/>
      <c r="N3771" s="79"/>
      <c r="O3771" s="79"/>
      <c r="P3771" s="77"/>
      <c r="Q3771" s="78"/>
      <c r="R3771" s="79"/>
      <c r="S3771" s="79"/>
      <c r="T3771" s="78"/>
      <c r="U3771" s="83"/>
    </row>
    <row r="3772" spans="1:21" ht="15.75" customHeight="1">
      <c r="A3772" s="76">
        <v>99030606</v>
      </c>
      <c r="B3772" s="77" t="s">
        <v>4686</v>
      </c>
      <c r="C3772" s="78"/>
      <c r="D3772" s="79"/>
      <c r="E3772" s="78"/>
      <c r="F3772" s="78"/>
      <c r="G3772" s="79"/>
      <c r="H3772" s="79"/>
      <c r="I3772" s="80"/>
      <c r="J3772" s="79"/>
      <c r="K3772" s="79"/>
      <c r="L3772" s="84" t="s">
        <v>270</v>
      </c>
      <c r="M3772" s="79"/>
      <c r="N3772" s="79"/>
      <c r="O3772" s="79"/>
      <c r="P3772" s="77"/>
      <c r="Q3772" s="78"/>
      <c r="R3772" s="79"/>
      <c r="S3772" s="79"/>
      <c r="T3772" s="78"/>
      <c r="U3772" s="83"/>
    </row>
    <row r="3773" spans="1:21" ht="15.75" customHeight="1">
      <c r="A3773" s="76">
        <v>99030607</v>
      </c>
      <c r="B3773" s="77" t="s">
        <v>4687</v>
      </c>
      <c r="C3773" s="78"/>
      <c r="D3773" s="79"/>
      <c r="E3773" s="78"/>
      <c r="F3773" s="78"/>
      <c r="G3773" s="79"/>
      <c r="H3773" s="79"/>
      <c r="I3773" s="80"/>
      <c r="J3773" s="79"/>
      <c r="K3773" s="79"/>
      <c r="L3773" s="84" t="s">
        <v>9435</v>
      </c>
      <c r="M3773" s="79"/>
      <c r="N3773" s="79"/>
      <c r="O3773" s="79"/>
      <c r="P3773" s="77"/>
      <c r="Q3773" s="78"/>
      <c r="R3773" s="79"/>
      <c r="S3773" s="79"/>
      <c r="T3773" s="78"/>
      <c r="U3773" s="83"/>
    </row>
    <row r="3774" spans="1:21" ht="15.75" customHeight="1">
      <c r="A3774" s="76">
        <v>99030608</v>
      </c>
      <c r="B3774" s="77" t="s">
        <v>4688</v>
      </c>
      <c r="C3774" s="78"/>
      <c r="D3774" s="79"/>
      <c r="E3774" s="78"/>
      <c r="F3774" s="78"/>
      <c r="G3774" s="79"/>
      <c r="H3774" s="79"/>
      <c r="I3774" s="80"/>
      <c r="J3774" s="79"/>
      <c r="K3774" s="79"/>
      <c r="L3774" s="84" t="s">
        <v>9436</v>
      </c>
      <c r="M3774" s="79"/>
      <c r="N3774" s="79"/>
      <c r="O3774" s="79"/>
      <c r="P3774" s="77"/>
      <c r="Q3774" s="78"/>
      <c r="R3774" s="79"/>
      <c r="S3774" s="79"/>
      <c r="T3774" s="78"/>
      <c r="U3774" s="83"/>
    </row>
    <row r="3775" spans="1:21" ht="15.75" customHeight="1">
      <c r="A3775" s="76">
        <v>99030617</v>
      </c>
      <c r="B3775" s="77" t="s">
        <v>4689</v>
      </c>
      <c r="C3775" s="78"/>
      <c r="D3775" s="79"/>
      <c r="E3775" s="78"/>
      <c r="F3775" s="78"/>
      <c r="G3775" s="79"/>
      <c r="H3775" s="79"/>
      <c r="I3775" s="80"/>
      <c r="J3775" s="79"/>
      <c r="K3775" s="79"/>
      <c r="L3775" s="84" t="s">
        <v>278</v>
      </c>
      <c r="M3775" s="79"/>
      <c r="N3775" s="79"/>
      <c r="O3775" s="79"/>
      <c r="P3775" s="77"/>
      <c r="Q3775" s="78"/>
      <c r="R3775" s="79"/>
      <c r="S3775" s="79"/>
      <c r="T3775" s="78"/>
      <c r="U3775" s="83"/>
    </row>
    <row r="3776" spans="1:21" ht="15.75" customHeight="1">
      <c r="A3776" s="76">
        <v>99030618</v>
      </c>
      <c r="B3776" s="77" t="s">
        <v>4690</v>
      </c>
      <c r="C3776" s="78"/>
      <c r="D3776" s="79"/>
      <c r="E3776" s="78"/>
      <c r="F3776" s="78"/>
      <c r="G3776" s="79"/>
      <c r="H3776" s="79"/>
      <c r="I3776" s="80"/>
      <c r="J3776" s="79"/>
      <c r="K3776" s="79"/>
      <c r="L3776" s="84" t="s">
        <v>9436</v>
      </c>
      <c r="M3776" s="79"/>
      <c r="N3776" s="79"/>
      <c r="O3776" s="79"/>
      <c r="P3776" s="77"/>
      <c r="Q3776" s="78"/>
      <c r="R3776" s="79"/>
      <c r="S3776" s="79"/>
      <c r="T3776" s="78"/>
      <c r="U3776" s="83"/>
    </row>
    <row r="3777" spans="1:21" ht="15.75" customHeight="1">
      <c r="A3777" s="76">
        <v>99030619</v>
      </c>
      <c r="B3777" s="77" t="s">
        <v>4691</v>
      </c>
      <c r="C3777" s="78"/>
      <c r="D3777" s="79"/>
      <c r="E3777" s="78"/>
      <c r="F3777" s="78"/>
      <c r="G3777" s="79"/>
      <c r="H3777" s="79"/>
      <c r="I3777" s="80"/>
      <c r="J3777" s="79"/>
      <c r="K3777" s="79"/>
      <c r="L3777" s="84" t="s">
        <v>9435</v>
      </c>
      <c r="M3777" s="79"/>
      <c r="N3777" s="79"/>
      <c r="O3777" s="79"/>
      <c r="P3777" s="77"/>
      <c r="Q3777" s="78"/>
      <c r="R3777" s="79"/>
      <c r="S3777" s="79"/>
      <c r="T3777" s="78"/>
      <c r="U3777" s="83"/>
    </row>
    <row r="3778" spans="1:21" ht="15.75" customHeight="1">
      <c r="A3778" s="76">
        <v>99030638</v>
      </c>
      <c r="B3778" s="77" t="s">
        <v>4692</v>
      </c>
      <c r="C3778" s="78"/>
      <c r="D3778" s="79"/>
      <c r="E3778" s="78"/>
      <c r="F3778" s="78"/>
      <c r="G3778" s="79"/>
      <c r="H3778" s="79"/>
      <c r="I3778" s="80"/>
      <c r="J3778" s="79"/>
      <c r="K3778" s="79"/>
      <c r="L3778" s="81" t="s">
        <v>9414</v>
      </c>
      <c r="M3778" s="79"/>
      <c r="N3778" s="79"/>
      <c r="O3778" s="79"/>
      <c r="P3778" s="77"/>
      <c r="Q3778" s="78"/>
      <c r="R3778" s="79"/>
      <c r="S3778" s="79"/>
      <c r="T3778" s="78"/>
      <c r="U3778" s="83"/>
    </row>
    <row r="3779" spans="1:21" ht="15.75" customHeight="1">
      <c r="A3779" s="76">
        <v>99030639</v>
      </c>
      <c r="B3779" s="77" t="s">
        <v>4693</v>
      </c>
      <c r="C3779" s="78"/>
      <c r="D3779" s="79"/>
      <c r="E3779" s="78"/>
      <c r="F3779" s="78"/>
      <c r="G3779" s="79"/>
      <c r="H3779" s="79"/>
      <c r="I3779" s="80"/>
      <c r="J3779" s="79"/>
      <c r="K3779" s="79"/>
      <c r="L3779" s="81" t="s">
        <v>9414</v>
      </c>
      <c r="M3779" s="79"/>
      <c r="N3779" s="79"/>
      <c r="O3779" s="79"/>
      <c r="P3779" s="77"/>
      <c r="Q3779" s="78"/>
      <c r="R3779" s="79"/>
      <c r="S3779" s="79"/>
      <c r="T3779" s="78"/>
      <c r="U3779" s="83"/>
    </row>
    <row r="3780" spans="1:21" ht="15.75" customHeight="1">
      <c r="A3780" s="76">
        <v>99030640</v>
      </c>
      <c r="B3780" s="77" t="s">
        <v>4694</v>
      </c>
      <c r="C3780" s="78"/>
      <c r="D3780" s="79"/>
      <c r="E3780" s="78"/>
      <c r="F3780" s="78"/>
      <c r="G3780" s="79"/>
      <c r="H3780" s="79"/>
      <c r="I3780" s="80"/>
      <c r="J3780" s="79"/>
      <c r="K3780" s="79"/>
      <c r="L3780" s="84" t="s">
        <v>9384</v>
      </c>
      <c r="M3780" s="79"/>
      <c r="N3780" s="79"/>
      <c r="O3780" s="79"/>
      <c r="P3780" s="77"/>
      <c r="Q3780" s="78"/>
      <c r="R3780" s="79"/>
      <c r="S3780" s="79"/>
      <c r="T3780" s="78"/>
      <c r="U3780" s="83"/>
    </row>
    <row r="3781" spans="1:21" ht="15.75" customHeight="1">
      <c r="A3781" s="76">
        <v>99030642</v>
      </c>
      <c r="B3781" s="77" t="s">
        <v>4695</v>
      </c>
      <c r="C3781" s="78"/>
      <c r="D3781" s="79"/>
      <c r="E3781" s="78"/>
      <c r="F3781" s="78"/>
      <c r="G3781" s="79"/>
      <c r="H3781" s="79"/>
      <c r="I3781" s="80"/>
      <c r="J3781" s="79"/>
      <c r="K3781" s="77"/>
      <c r="L3781" s="84" t="s">
        <v>9414</v>
      </c>
      <c r="M3781" s="77"/>
      <c r="N3781" s="77"/>
      <c r="O3781" s="77"/>
      <c r="P3781" s="77"/>
      <c r="Q3781" s="78"/>
      <c r="R3781" s="79"/>
      <c r="S3781" s="79"/>
      <c r="T3781" s="78"/>
      <c r="U3781" s="83"/>
    </row>
    <row r="3782" spans="1:21" ht="15.75" customHeight="1">
      <c r="A3782" s="76">
        <v>99030643</v>
      </c>
      <c r="B3782" s="77" t="s">
        <v>4696</v>
      </c>
      <c r="C3782" s="78"/>
      <c r="D3782" s="79"/>
      <c r="E3782" s="78"/>
      <c r="F3782" s="78"/>
      <c r="G3782" s="79"/>
      <c r="H3782" s="79"/>
      <c r="I3782" s="80"/>
      <c r="J3782" s="79"/>
      <c r="K3782" s="79"/>
      <c r="L3782" s="84" t="s">
        <v>9414</v>
      </c>
      <c r="M3782" s="79"/>
      <c r="N3782" s="79"/>
      <c r="O3782" s="79"/>
      <c r="P3782" s="79"/>
      <c r="Q3782" s="78"/>
      <c r="R3782" s="78"/>
      <c r="S3782" s="82"/>
      <c r="T3782" s="78"/>
      <c r="U3782" s="83"/>
    </row>
    <row r="3783" spans="1:21" ht="15.75" customHeight="1">
      <c r="A3783" s="76">
        <v>99030644</v>
      </c>
      <c r="B3783" s="77" t="s">
        <v>4697</v>
      </c>
      <c r="C3783" s="78"/>
      <c r="D3783" s="79"/>
      <c r="E3783" s="78"/>
      <c r="F3783" s="78"/>
      <c r="G3783" s="79"/>
      <c r="H3783" s="79"/>
      <c r="I3783" s="80"/>
      <c r="J3783" s="79"/>
      <c r="K3783" s="79"/>
      <c r="L3783" s="84" t="s">
        <v>9414</v>
      </c>
      <c r="M3783" s="79"/>
      <c r="N3783" s="79"/>
      <c r="O3783" s="79"/>
      <c r="P3783" s="77"/>
      <c r="Q3783" s="79"/>
      <c r="R3783" s="79"/>
      <c r="S3783" s="103"/>
      <c r="T3783" s="78"/>
      <c r="U3783" s="83"/>
    </row>
    <row r="3784" spans="1:21" ht="15.75" customHeight="1">
      <c r="A3784" s="76">
        <v>99030645</v>
      </c>
      <c r="B3784" s="77" t="s">
        <v>4698</v>
      </c>
      <c r="C3784" s="78"/>
      <c r="D3784" s="79"/>
      <c r="E3784" s="78"/>
      <c r="F3784" s="78"/>
      <c r="G3784" s="79"/>
      <c r="H3784" s="79"/>
      <c r="I3784" s="80"/>
      <c r="J3784" s="79"/>
      <c r="K3784" s="79"/>
      <c r="L3784" s="84" t="s">
        <v>287</v>
      </c>
      <c r="M3784" s="79"/>
      <c r="N3784" s="79"/>
      <c r="O3784" s="79"/>
      <c r="P3784" s="77"/>
      <c r="Q3784" s="78"/>
      <c r="R3784" s="79"/>
      <c r="S3784" s="79"/>
      <c r="T3784" s="78"/>
      <c r="U3784" s="83"/>
    </row>
    <row r="3785" spans="1:21" ht="15.75" customHeight="1">
      <c r="A3785" s="76">
        <v>99030646</v>
      </c>
      <c r="B3785" s="85" t="s">
        <v>4699</v>
      </c>
      <c r="C3785" s="78"/>
      <c r="D3785" s="79"/>
      <c r="E3785" s="78"/>
      <c r="F3785" s="78"/>
      <c r="G3785" s="78"/>
      <c r="H3785" s="79"/>
      <c r="I3785" s="79"/>
      <c r="J3785" s="78"/>
      <c r="K3785" s="77"/>
      <c r="L3785" s="84" t="s">
        <v>9437</v>
      </c>
      <c r="M3785" s="77"/>
      <c r="N3785" s="77"/>
      <c r="O3785" s="87"/>
      <c r="P3785" s="78"/>
      <c r="Q3785" s="78"/>
      <c r="R3785" s="78"/>
      <c r="S3785" s="82"/>
      <c r="T3785" s="78"/>
      <c r="U3785" s="83"/>
    </row>
    <row r="3786" spans="1:21" ht="15" customHeight="1">
      <c r="A3786" s="76">
        <v>99030647</v>
      </c>
      <c r="B3786" s="77" t="s">
        <v>4700</v>
      </c>
      <c r="C3786" s="78"/>
      <c r="D3786" s="79"/>
      <c r="E3786" s="78"/>
      <c r="F3786" s="78"/>
      <c r="G3786" s="79"/>
      <c r="H3786" s="79"/>
      <c r="I3786" s="80"/>
      <c r="J3786" s="79"/>
      <c r="K3786" s="79"/>
      <c r="L3786" s="84" t="s">
        <v>9414</v>
      </c>
      <c r="M3786" s="79"/>
      <c r="N3786" s="79"/>
      <c r="O3786" s="79"/>
      <c r="P3786" s="77"/>
      <c r="Q3786" s="78"/>
      <c r="R3786" s="79"/>
      <c r="S3786" s="79"/>
      <c r="T3786" s="78"/>
      <c r="U3786" s="83"/>
    </row>
    <row r="3787" spans="1:21" ht="13.9" customHeight="1">
      <c r="A3787" s="76">
        <v>99030648</v>
      </c>
      <c r="B3787" s="85" t="s">
        <v>4701</v>
      </c>
      <c r="C3787" s="78"/>
      <c r="D3787" s="79"/>
      <c r="E3787" s="78"/>
      <c r="F3787" s="78"/>
      <c r="G3787" s="86"/>
      <c r="H3787" s="79"/>
      <c r="I3787" s="79"/>
      <c r="J3787" s="78"/>
      <c r="K3787" s="77"/>
      <c r="L3787" s="84" t="s">
        <v>9435</v>
      </c>
      <c r="M3787" s="77"/>
      <c r="N3787" s="77"/>
      <c r="O3787" s="87"/>
      <c r="P3787" s="78"/>
      <c r="Q3787" s="78"/>
      <c r="R3787" s="78"/>
      <c r="S3787" s="82"/>
      <c r="T3787" s="78"/>
      <c r="U3787" s="83"/>
    </row>
    <row r="3788" spans="1:21" ht="13.9" customHeight="1">
      <c r="A3788" s="76">
        <v>99030649</v>
      </c>
      <c r="B3788" s="77" t="s">
        <v>4702</v>
      </c>
      <c r="C3788" s="78"/>
      <c r="D3788" s="79"/>
      <c r="E3788" s="78"/>
      <c r="F3788" s="78"/>
      <c r="G3788" s="79"/>
      <c r="H3788" s="79"/>
      <c r="I3788" s="80"/>
      <c r="J3788" s="79"/>
      <c r="K3788" s="77"/>
      <c r="L3788" s="84" t="s">
        <v>9296</v>
      </c>
      <c r="M3788" s="77"/>
      <c r="N3788" s="77"/>
      <c r="O3788" s="77"/>
      <c r="P3788" s="77"/>
      <c r="Q3788" s="78"/>
      <c r="R3788" s="79"/>
      <c r="S3788" s="79"/>
      <c r="T3788" s="78"/>
      <c r="U3788" s="83"/>
    </row>
    <row r="3789" spans="1:21" ht="13.9" customHeight="1">
      <c r="A3789" s="76">
        <v>99030650</v>
      </c>
      <c r="B3789" s="77" t="s">
        <v>4703</v>
      </c>
      <c r="C3789" s="78"/>
      <c r="D3789" s="79"/>
      <c r="E3789" s="78"/>
      <c r="F3789" s="78"/>
      <c r="G3789" s="79"/>
      <c r="H3789" s="79"/>
      <c r="I3789" s="80"/>
      <c r="J3789" s="79"/>
      <c r="K3789" s="77"/>
      <c r="L3789" s="81" t="s">
        <v>9238</v>
      </c>
      <c r="M3789" s="155"/>
      <c r="N3789" s="155"/>
      <c r="O3789" s="155"/>
      <c r="P3789" s="155"/>
      <c r="Q3789" s="155"/>
      <c r="R3789" s="155"/>
      <c r="S3789" s="157"/>
      <c r="T3789" s="155"/>
      <c r="U3789" s="158"/>
    </row>
    <row r="3790" spans="1:21" ht="13.9" customHeight="1">
      <c r="A3790" s="76">
        <v>99030662</v>
      </c>
      <c r="B3790" s="77" t="s">
        <v>4704</v>
      </c>
      <c r="C3790" s="78"/>
      <c r="D3790" s="79"/>
      <c r="E3790" s="78"/>
      <c r="F3790" s="78"/>
      <c r="G3790" s="79"/>
      <c r="H3790" s="79"/>
      <c r="I3790" s="80"/>
      <c r="J3790" s="79"/>
      <c r="K3790" s="79"/>
      <c r="L3790" s="84" t="s">
        <v>9238</v>
      </c>
      <c r="M3790" s="79"/>
      <c r="N3790" s="79"/>
      <c r="O3790" s="79"/>
      <c r="P3790" s="77"/>
      <c r="Q3790" s="78"/>
      <c r="R3790" s="79"/>
      <c r="S3790" s="79"/>
      <c r="T3790" s="78"/>
      <c r="U3790" s="83"/>
    </row>
    <row r="3791" spans="1:21" ht="13.9" customHeight="1">
      <c r="A3791" s="76">
        <v>99030663</v>
      </c>
      <c r="B3791" s="77" t="s">
        <v>4705</v>
      </c>
      <c r="C3791" s="78"/>
      <c r="D3791" s="79"/>
      <c r="E3791" s="78"/>
      <c r="F3791" s="78"/>
      <c r="G3791" s="79"/>
      <c r="H3791" s="79"/>
      <c r="I3791" s="80"/>
      <c r="J3791" s="79"/>
      <c r="K3791" s="77"/>
      <c r="L3791" s="84" t="s">
        <v>285</v>
      </c>
      <c r="M3791" s="77"/>
      <c r="N3791" s="77"/>
      <c r="O3791" s="77"/>
      <c r="P3791" s="77"/>
      <c r="Q3791" s="78"/>
      <c r="R3791" s="79"/>
      <c r="S3791" s="79"/>
      <c r="T3791" s="78"/>
      <c r="U3791" s="83"/>
    </row>
    <row r="3792" spans="1:21" ht="13.9" customHeight="1">
      <c r="A3792" s="76">
        <v>99030664</v>
      </c>
      <c r="B3792" s="77" t="s">
        <v>4706</v>
      </c>
      <c r="C3792" s="78"/>
      <c r="D3792" s="79"/>
      <c r="E3792" s="78"/>
      <c r="F3792" s="78"/>
      <c r="G3792" s="79"/>
      <c r="H3792" s="79"/>
      <c r="I3792" s="80"/>
      <c r="J3792" s="79"/>
      <c r="K3792" s="79"/>
      <c r="L3792" s="84" t="s">
        <v>9438</v>
      </c>
      <c r="M3792" s="79"/>
      <c r="N3792" s="79"/>
      <c r="O3792" s="79"/>
      <c r="P3792" s="77"/>
      <c r="Q3792" s="78"/>
      <c r="R3792" s="78"/>
      <c r="S3792" s="82"/>
      <c r="T3792" s="78"/>
      <c r="U3792" s="83"/>
    </row>
    <row r="3793" spans="1:21" ht="13.9" customHeight="1">
      <c r="A3793" s="76">
        <v>99030665</v>
      </c>
      <c r="B3793" s="77" t="s">
        <v>4707</v>
      </c>
      <c r="C3793" s="78"/>
      <c r="D3793" s="79"/>
      <c r="E3793" s="78"/>
      <c r="F3793" s="78"/>
      <c r="G3793" s="79"/>
      <c r="H3793" s="79"/>
      <c r="I3793" s="80"/>
      <c r="J3793" s="79"/>
      <c r="K3793" s="79"/>
      <c r="L3793" s="84" t="s">
        <v>285</v>
      </c>
      <c r="M3793" s="79"/>
      <c r="N3793" s="79"/>
      <c r="O3793" s="79"/>
      <c r="P3793" s="77"/>
      <c r="Q3793" s="78"/>
      <c r="R3793" s="79"/>
      <c r="S3793" s="79"/>
      <c r="T3793" s="78"/>
      <c r="U3793" s="83"/>
    </row>
    <row r="3794" spans="1:21" ht="13.9" customHeight="1">
      <c r="A3794" s="76">
        <v>99030666</v>
      </c>
      <c r="B3794" s="77" t="s">
        <v>4708</v>
      </c>
      <c r="C3794" s="78"/>
      <c r="D3794" s="79"/>
      <c r="E3794" s="78"/>
      <c r="F3794" s="78"/>
      <c r="G3794" s="79"/>
      <c r="H3794" s="79"/>
      <c r="I3794" s="80"/>
      <c r="J3794" s="79"/>
      <c r="K3794" s="79"/>
      <c r="L3794" s="84" t="s">
        <v>319</v>
      </c>
      <c r="M3794" s="79"/>
      <c r="N3794" s="79"/>
      <c r="O3794" s="79"/>
      <c r="P3794" s="77"/>
      <c r="Q3794" s="78"/>
      <c r="R3794" s="79"/>
      <c r="S3794" s="79"/>
      <c r="T3794" s="78"/>
      <c r="U3794" s="83"/>
    </row>
    <row r="3795" spans="1:21" ht="13.9" customHeight="1">
      <c r="A3795" s="76">
        <v>99030667</v>
      </c>
      <c r="B3795" s="77" t="s">
        <v>4709</v>
      </c>
      <c r="C3795" s="78"/>
      <c r="D3795" s="79"/>
      <c r="E3795" s="78"/>
      <c r="F3795" s="78"/>
      <c r="G3795" s="79"/>
      <c r="H3795" s="79"/>
      <c r="I3795" s="80"/>
      <c r="J3795" s="79"/>
      <c r="K3795" s="77"/>
      <c r="L3795" s="84" t="s">
        <v>270</v>
      </c>
      <c r="M3795" s="77"/>
      <c r="N3795" s="77"/>
      <c r="O3795" s="77"/>
      <c r="P3795" s="77"/>
      <c r="Q3795" s="78"/>
      <c r="R3795" s="79"/>
      <c r="S3795" s="79"/>
      <c r="T3795" s="78"/>
      <c r="U3795" s="83"/>
    </row>
    <row r="3796" spans="1:21" ht="13.9" customHeight="1">
      <c r="A3796" s="76">
        <v>99030668</v>
      </c>
      <c r="B3796" s="77" t="s">
        <v>4710</v>
      </c>
      <c r="C3796" s="78"/>
      <c r="D3796" s="79"/>
      <c r="E3796" s="78"/>
      <c r="F3796" s="78"/>
      <c r="G3796" s="79"/>
      <c r="H3796" s="79"/>
      <c r="I3796" s="80"/>
      <c r="J3796" s="79"/>
      <c r="K3796" s="79"/>
      <c r="L3796" s="84" t="s">
        <v>315</v>
      </c>
      <c r="M3796" s="79"/>
      <c r="N3796" s="79"/>
      <c r="O3796" s="79"/>
      <c r="P3796" s="77"/>
      <c r="Q3796" s="78"/>
      <c r="R3796" s="78"/>
      <c r="S3796" s="82"/>
      <c r="T3796" s="78"/>
      <c r="U3796" s="83"/>
    </row>
    <row r="3797" spans="1:21" ht="13.9" customHeight="1">
      <c r="A3797" s="76">
        <v>99030669</v>
      </c>
      <c r="B3797" s="77" t="s">
        <v>4711</v>
      </c>
      <c r="C3797" s="78"/>
      <c r="D3797" s="79"/>
      <c r="E3797" s="78"/>
      <c r="F3797" s="78"/>
      <c r="G3797" s="79"/>
      <c r="H3797" s="79"/>
      <c r="I3797" s="80"/>
      <c r="J3797" s="79"/>
      <c r="K3797" s="79"/>
      <c r="L3797" s="84" t="s">
        <v>270</v>
      </c>
      <c r="M3797" s="79"/>
      <c r="N3797" s="79"/>
      <c r="O3797" s="79"/>
      <c r="P3797" s="77"/>
      <c r="Q3797" s="78"/>
      <c r="R3797" s="79"/>
      <c r="S3797" s="79"/>
      <c r="T3797" s="78"/>
      <c r="U3797" s="83"/>
    </row>
    <row r="3798" spans="1:21" ht="13.9" customHeight="1">
      <c r="A3798" s="76">
        <v>99030671</v>
      </c>
      <c r="B3798" s="77" t="s">
        <v>4712</v>
      </c>
      <c r="C3798" s="78"/>
      <c r="D3798" s="79"/>
      <c r="E3798" s="78"/>
      <c r="F3798" s="78"/>
      <c r="G3798" s="79"/>
      <c r="H3798" s="79"/>
      <c r="I3798" s="80"/>
      <c r="J3798" s="79"/>
      <c r="K3798" s="77"/>
      <c r="L3798" s="84" t="s">
        <v>315</v>
      </c>
      <c r="M3798" s="77"/>
      <c r="N3798" s="77"/>
      <c r="O3798" s="77"/>
      <c r="P3798" s="77"/>
      <c r="Q3798" s="78"/>
      <c r="R3798" s="79"/>
      <c r="S3798" s="79"/>
      <c r="T3798" s="78"/>
      <c r="U3798" s="83"/>
    </row>
    <row r="3799" spans="1:21">
      <c r="A3799" s="76">
        <v>99030672</v>
      </c>
      <c r="B3799" s="77" t="s">
        <v>4713</v>
      </c>
      <c r="C3799" s="78"/>
      <c r="D3799" s="79"/>
      <c r="E3799" s="78"/>
      <c r="F3799" s="78"/>
      <c r="G3799" s="79"/>
      <c r="H3799" s="79"/>
      <c r="I3799" s="80"/>
      <c r="J3799" s="79"/>
      <c r="K3799" s="79"/>
      <c r="L3799" s="84" t="s">
        <v>315</v>
      </c>
      <c r="M3799" s="79"/>
      <c r="N3799" s="79"/>
      <c r="O3799" s="79"/>
      <c r="P3799" s="77"/>
      <c r="Q3799" s="78"/>
      <c r="R3799" s="78"/>
      <c r="S3799" s="82"/>
      <c r="T3799" s="78"/>
      <c r="U3799" s="83"/>
    </row>
    <row r="3800" spans="1:21" ht="13.9" customHeight="1">
      <c r="A3800" s="76">
        <v>99030690</v>
      </c>
      <c r="B3800" s="77" t="s">
        <v>4714</v>
      </c>
      <c r="C3800" s="78"/>
      <c r="D3800" s="79"/>
      <c r="E3800" s="78"/>
      <c r="F3800" s="78"/>
      <c r="G3800" s="79"/>
      <c r="H3800" s="79"/>
      <c r="I3800" s="80"/>
      <c r="J3800" s="79"/>
      <c r="K3800" s="77"/>
      <c r="L3800" s="84" t="s">
        <v>9439</v>
      </c>
      <c r="M3800" s="77"/>
      <c r="N3800" s="77"/>
      <c r="O3800" s="77"/>
      <c r="P3800" s="77"/>
      <c r="Q3800" s="78"/>
      <c r="R3800" s="79"/>
      <c r="S3800" s="79"/>
      <c r="T3800" s="78"/>
      <c r="U3800" s="83"/>
    </row>
    <row r="3801" spans="1:21" ht="13.9" customHeight="1">
      <c r="A3801" s="76">
        <v>99030693</v>
      </c>
      <c r="B3801" s="77" t="s">
        <v>4715</v>
      </c>
      <c r="C3801" s="78"/>
      <c r="D3801" s="79"/>
      <c r="E3801" s="78"/>
      <c r="F3801" s="78"/>
      <c r="G3801" s="79"/>
      <c r="H3801" s="79"/>
      <c r="I3801" s="80"/>
      <c r="J3801" s="79"/>
      <c r="K3801" s="79"/>
      <c r="L3801" s="84" t="s">
        <v>362</v>
      </c>
      <c r="M3801" s="79"/>
      <c r="N3801" s="79"/>
      <c r="O3801" s="79"/>
      <c r="P3801" s="77"/>
      <c r="Q3801" s="78"/>
      <c r="R3801" s="78"/>
      <c r="S3801" s="82"/>
      <c r="T3801" s="78"/>
      <c r="U3801" s="83"/>
    </row>
    <row r="3802" spans="1:21" ht="13.9" customHeight="1">
      <c r="A3802" s="76">
        <v>99030694</v>
      </c>
      <c r="B3802" s="77" t="s">
        <v>4716</v>
      </c>
      <c r="C3802" s="78"/>
      <c r="D3802" s="79"/>
      <c r="E3802" s="78"/>
      <c r="F3802" s="78"/>
      <c r="G3802" s="79"/>
      <c r="H3802" s="79"/>
      <c r="I3802" s="80"/>
      <c r="J3802" s="79"/>
      <c r="K3802" s="77"/>
      <c r="L3802" s="84" t="s">
        <v>270</v>
      </c>
      <c r="M3802" s="77"/>
      <c r="N3802" s="77"/>
      <c r="O3802" s="77"/>
      <c r="P3802" s="77"/>
      <c r="Q3802" s="78"/>
      <c r="R3802" s="78"/>
      <c r="S3802" s="82"/>
      <c r="T3802" s="78"/>
      <c r="U3802" s="83"/>
    </row>
    <row r="3803" spans="1:21" ht="13.9" customHeight="1">
      <c r="A3803" s="76">
        <v>99030695</v>
      </c>
      <c r="B3803" s="77" t="s">
        <v>4717</v>
      </c>
      <c r="C3803" s="78"/>
      <c r="D3803" s="79"/>
      <c r="E3803" s="78"/>
      <c r="F3803" s="78"/>
      <c r="G3803" s="79"/>
      <c r="H3803" s="79"/>
      <c r="I3803" s="80"/>
      <c r="J3803" s="79"/>
      <c r="K3803" s="79"/>
      <c r="L3803" s="84" t="s">
        <v>9274</v>
      </c>
      <c r="M3803" s="79"/>
      <c r="N3803" s="79"/>
      <c r="O3803" s="79"/>
      <c r="P3803" s="77"/>
      <c r="Q3803" s="78"/>
      <c r="R3803" s="79"/>
      <c r="S3803" s="104"/>
      <c r="T3803" s="78"/>
      <c r="U3803" s="83"/>
    </row>
    <row r="3804" spans="1:21" ht="13.9" customHeight="1">
      <c r="A3804" s="76">
        <v>99030696</v>
      </c>
      <c r="B3804" s="77" t="s">
        <v>4718</v>
      </c>
      <c r="C3804" s="78"/>
      <c r="D3804" s="79"/>
      <c r="E3804" s="78"/>
      <c r="F3804" s="78"/>
      <c r="G3804" s="79"/>
      <c r="H3804" s="79"/>
      <c r="I3804" s="80"/>
      <c r="J3804" s="79"/>
      <c r="K3804" s="79"/>
      <c r="L3804" s="84" t="s">
        <v>285</v>
      </c>
      <c r="M3804" s="79"/>
      <c r="N3804" s="79"/>
      <c r="O3804" s="79"/>
      <c r="P3804" s="77"/>
      <c r="Q3804" s="78"/>
      <c r="R3804" s="79"/>
      <c r="S3804" s="79"/>
      <c r="T3804" s="78"/>
      <c r="U3804" s="83"/>
    </row>
    <row r="3805" spans="1:21" ht="13.9" customHeight="1">
      <c r="A3805" s="76">
        <v>99030697</v>
      </c>
      <c r="B3805" s="77" t="s">
        <v>4719</v>
      </c>
      <c r="C3805" s="78"/>
      <c r="D3805" s="79"/>
      <c r="E3805" s="78"/>
      <c r="F3805" s="78"/>
      <c r="G3805" s="79"/>
      <c r="H3805" s="79"/>
      <c r="I3805" s="80"/>
      <c r="J3805" s="79"/>
      <c r="K3805" s="79"/>
      <c r="L3805" s="84" t="s">
        <v>285</v>
      </c>
      <c r="M3805" s="79"/>
      <c r="N3805" s="79"/>
      <c r="O3805" s="79"/>
      <c r="P3805" s="77"/>
      <c r="Q3805" s="78"/>
      <c r="R3805" s="79"/>
      <c r="S3805" s="79"/>
      <c r="T3805" s="78"/>
      <c r="U3805" s="83"/>
    </row>
    <row r="3806" spans="1:21" ht="13.9" customHeight="1">
      <c r="A3806" s="76">
        <v>99030698</v>
      </c>
      <c r="B3806" s="77" t="s">
        <v>4720</v>
      </c>
      <c r="C3806" s="78"/>
      <c r="D3806" s="79"/>
      <c r="E3806" s="78"/>
      <c r="F3806" s="78"/>
      <c r="G3806" s="79"/>
      <c r="H3806" s="79"/>
      <c r="I3806" s="80"/>
      <c r="J3806" s="79"/>
      <c r="K3806" s="79"/>
      <c r="L3806" s="84" t="s">
        <v>285</v>
      </c>
      <c r="M3806" s="79"/>
      <c r="N3806" s="79"/>
      <c r="O3806" s="79"/>
      <c r="P3806" s="77"/>
      <c r="Q3806" s="78"/>
      <c r="R3806" s="79"/>
      <c r="S3806" s="79"/>
      <c r="T3806" s="78"/>
      <c r="U3806" s="83"/>
    </row>
    <row r="3807" spans="1:21" ht="13.9" customHeight="1">
      <c r="A3807" s="76">
        <v>99030699</v>
      </c>
      <c r="B3807" s="77" t="s">
        <v>4721</v>
      </c>
      <c r="C3807" s="78"/>
      <c r="D3807" s="79"/>
      <c r="E3807" s="78"/>
      <c r="F3807" s="78"/>
      <c r="G3807" s="79"/>
      <c r="H3807" s="79"/>
      <c r="I3807" s="80"/>
      <c r="J3807" s="79"/>
      <c r="K3807" s="79"/>
      <c r="L3807" s="84" t="s">
        <v>285</v>
      </c>
      <c r="M3807" s="79"/>
      <c r="N3807" s="79"/>
      <c r="O3807" s="79"/>
      <c r="P3807" s="77"/>
      <c r="Q3807" s="78"/>
      <c r="R3807" s="79"/>
      <c r="S3807" s="79"/>
      <c r="T3807" s="78"/>
      <c r="U3807" s="83"/>
    </row>
    <row r="3808" spans="1:21" ht="13.9" customHeight="1">
      <c r="A3808" s="76">
        <v>99030701</v>
      </c>
      <c r="B3808" s="77" t="s">
        <v>4722</v>
      </c>
      <c r="C3808" s="78"/>
      <c r="D3808" s="79"/>
      <c r="E3808" s="78"/>
      <c r="F3808" s="78"/>
      <c r="G3808" s="79"/>
      <c r="H3808" s="79"/>
      <c r="I3808" s="80"/>
      <c r="J3808" s="79"/>
      <c r="K3808" s="79"/>
      <c r="L3808" s="84" t="s">
        <v>285</v>
      </c>
      <c r="M3808" s="79"/>
      <c r="N3808" s="79"/>
      <c r="O3808" s="79"/>
      <c r="P3808" s="77"/>
      <c r="Q3808" s="78"/>
      <c r="R3808" s="79"/>
      <c r="S3808" s="79"/>
      <c r="T3808" s="78"/>
      <c r="U3808" s="83"/>
    </row>
    <row r="3809" spans="1:21" ht="13.9" customHeight="1">
      <c r="A3809" s="76">
        <v>99030702</v>
      </c>
      <c r="B3809" s="77" t="s">
        <v>4723</v>
      </c>
      <c r="C3809" s="78"/>
      <c r="D3809" s="79"/>
      <c r="E3809" s="78"/>
      <c r="F3809" s="78"/>
      <c r="G3809" s="79"/>
      <c r="H3809" s="79"/>
      <c r="I3809" s="80"/>
      <c r="J3809" s="79"/>
      <c r="K3809" s="77"/>
      <c r="L3809" s="84" t="s">
        <v>287</v>
      </c>
      <c r="M3809" s="77"/>
      <c r="N3809" s="77"/>
      <c r="O3809" s="77"/>
      <c r="P3809" s="77"/>
      <c r="Q3809" s="78"/>
      <c r="R3809" s="79"/>
      <c r="S3809" s="79"/>
      <c r="T3809" s="78"/>
      <c r="U3809" s="83"/>
    </row>
    <row r="3810" spans="1:21" ht="13.9" customHeight="1">
      <c r="A3810" s="76">
        <v>99030703</v>
      </c>
      <c r="B3810" s="77" t="s">
        <v>4724</v>
      </c>
      <c r="C3810" s="78"/>
      <c r="D3810" s="79"/>
      <c r="E3810" s="78"/>
      <c r="F3810" s="78"/>
      <c r="G3810" s="79"/>
      <c r="H3810" s="79"/>
      <c r="I3810" s="80"/>
      <c r="J3810" s="79"/>
      <c r="K3810" s="79"/>
      <c r="L3810" s="84" t="s">
        <v>285</v>
      </c>
      <c r="M3810" s="79"/>
      <c r="N3810" s="79"/>
      <c r="O3810" s="79"/>
      <c r="P3810" s="77"/>
      <c r="Q3810" s="78"/>
      <c r="R3810" s="78"/>
      <c r="S3810" s="82"/>
      <c r="T3810" s="78"/>
      <c r="U3810" s="83"/>
    </row>
    <row r="3811" spans="1:21" ht="13.9" customHeight="1">
      <c r="A3811" s="76">
        <v>99030704</v>
      </c>
      <c r="B3811" s="77" t="s">
        <v>4725</v>
      </c>
      <c r="C3811" s="78"/>
      <c r="D3811" s="79"/>
      <c r="E3811" s="78"/>
      <c r="F3811" s="78"/>
      <c r="G3811" s="79"/>
      <c r="H3811" s="79"/>
      <c r="I3811" s="80"/>
      <c r="J3811" s="79"/>
      <c r="K3811" s="79"/>
      <c r="L3811" s="84" t="s">
        <v>285</v>
      </c>
      <c r="M3811" s="79"/>
      <c r="N3811" s="79"/>
      <c r="O3811" s="79"/>
      <c r="P3811" s="77"/>
      <c r="Q3811" s="78"/>
      <c r="R3811" s="79"/>
      <c r="S3811" s="79"/>
      <c r="T3811" s="78"/>
      <c r="U3811" s="83"/>
    </row>
    <row r="3812" spans="1:21" ht="13.9" customHeight="1">
      <c r="A3812" s="76">
        <v>99030705</v>
      </c>
      <c r="B3812" s="77" t="s">
        <v>4726</v>
      </c>
      <c r="C3812" s="78"/>
      <c r="D3812" s="79"/>
      <c r="E3812" s="78"/>
      <c r="F3812" s="78"/>
      <c r="G3812" s="79"/>
      <c r="H3812" s="79"/>
      <c r="I3812" s="80"/>
      <c r="J3812" s="79"/>
      <c r="K3812" s="79"/>
      <c r="L3812" s="84" t="s">
        <v>285</v>
      </c>
      <c r="M3812" s="79"/>
      <c r="N3812" s="79"/>
      <c r="O3812" s="79"/>
      <c r="P3812" s="77"/>
      <c r="Q3812" s="78"/>
      <c r="R3812" s="79"/>
      <c r="S3812" s="79"/>
      <c r="T3812" s="78"/>
      <c r="U3812" s="83"/>
    </row>
    <row r="3813" spans="1:21" ht="13.9" customHeight="1">
      <c r="A3813" s="76">
        <v>99030708</v>
      </c>
      <c r="B3813" s="77" t="s">
        <v>4727</v>
      </c>
      <c r="C3813" s="78"/>
      <c r="D3813" s="79"/>
      <c r="E3813" s="78"/>
      <c r="F3813" s="78"/>
      <c r="G3813" s="79"/>
      <c r="H3813" s="79"/>
      <c r="I3813" s="80"/>
      <c r="J3813" s="79"/>
      <c r="K3813" s="79"/>
      <c r="L3813" s="84" t="s">
        <v>9347</v>
      </c>
      <c r="M3813" s="79"/>
      <c r="N3813" s="79"/>
      <c r="O3813" s="79"/>
      <c r="P3813" s="77"/>
      <c r="Q3813" s="78"/>
      <c r="R3813" s="79"/>
      <c r="S3813" s="79"/>
      <c r="T3813" s="78"/>
      <c r="U3813" s="83"/>
    </row>
    <row r="3814" spans="1:21">
      <c r="A3814" s="76">
        <v>99030709</v>
      </c>
      <c r="B3814" s="77" t="s">
        <v>4728</v>
      </c>
      <c r="C3814" s="78"/>
      <c r="D3814" s="79"/>
      <c r="E3814" s="78"/>
      <c r="F3814" s="78"/>
      <c r="G3814" s="79"/>
      <c r="H3814" s="79"/>
      <c r="I3814" s="80"/>
      <c r="J3814" s="79"/>
      <c r="K3814" s="79"/>
      <c r="L3814" s="84" t="s">
        <v>9347</v>
      </c>
      <c r="M3814" s="79"/>
      <c r="N3814" s="79"/>
      <c r="O3814" s="79"/>
      <c r="P3814" s="77"/>
      <c r="Q3814" s="78"/>
      <c r="R3814" s="79"/>
      <c r="S3814" s="79"/>
      <c r="T3814" s="78"/>
      <c r="U3814" s="83"/>
    </row>
    <row r="3815" spans="1:21" ht="13.9" customHeight="1">
      <c r="A3815" s="76">
        <v>99030710</v>
      </c>
      <c r="B3815" s="77" t="s">
        <v>4729</v>
      </c>
      <c r="C3815" s="78"/>
      <c r="D3815" s="79"/>
      <c r="E3815" s="78"/>
      <c r="F3815" s="78"/>
      <c r="G3815" s="79"/>
      <c r="H3815" s="80"/>
      <c r="I3815" s="80"/>
      <c r="J3815" s="79"/>
      <c r="K3815" s="77"/>
      <c r="L3815" s="84" t="s">
        <v>9347</v>
      </c>
      <c r="M3815" s="79"/>
      <c r="N3815" s="79"/>
      <c r="O3815" s="77"/>
      <c r="P3815" s="77"/>
      <c r="Q3815" s="78"/>
      <c r="R3815" s="79"/>
      <c r="S3815" s="79"/>
      <c r="T3815" s="78"/>
      <c r="U3815" s="83"/>
    </row>
    <row r="3816" spans="1:21" ht="13.9" customHeight="1">
      <c r="A3816" s="76">
        <v>99030711</v>
      </c>
      <c r="B3816" s="77" t="s">
        <v>4730</v>
      </c>
      <c r="C3816" s="78"/>
      <c r="D3816" s="79"/>
      <c r="E3816" s="78"/>
      <c r="F3816" s="78"/>
      <c r="G3816" s="79"/>
      <c r="H3816" s="79"/>
      <c r="I3816" s="80"/>
      <c r="J3816" s="79"/>
      <c r="K3816" s="79"/>
      <c r="L3816" s="84" t="s">
        <v>9347</v>
      </c>
      <c r="M3816" s="79"/>
      <c r="N3816" s="79"/>
      <c r="O3816" s="79"/>
      <c r="P3816" s="77"/>
      <c r="Q3816" s="78"/>
      <c r="R3816" s="79"/>
      <c r="S3816" s="79"/>
      <c r="T3816" s="78"/>
      <c r="U3816" s="83"/>
    </row>
    <row r="3817" spans="1:21" ht="13.9" customHeight="1">
      <c r="A3817" s="76">
        <v>99030712</v>
      </c>
      <c r="B3817" s="79" t="s">
        <v>4731</v>
      </c>
      <c r="C3817" s="78"/>
      <c r="D3817" s="79"/>
      <c r="E3817" s="78"/>
      <c r="F3817" s="78"/>
      <c r="G3817" s="79"/>
      <c r="H3817" s="79"/>
      <c r="I3817" s="80"/>
      <c r="J3817" s="79"/>
      <c r="K3817" s="77"/>
      <c r="L3817" s="84" t="s">
        <v>9347</v>
      </c>
      <c r="M3817" s="79"/>
      <c r="N3817" s="79"/>
      <c r="O3817" s="77"/>
      <c r="P3817" s="77"/>
      <c r="Q3817" s="78"/>
      <c r="R3817" s="79"/>
      <c r="S3817" s="79"/>
      <c r="T3817" s="78"/>
      <c r="U3817" s="83"/>
    </row>
    <row r="3818" spans="1:21" ht="13.9" customHeight="1">
      <c r="A3818" s="76">
        <v>99030713</v>
      </c>
      <c r="B3818" s="77" t="s">
        <v>4732</v>
      </c>
      <c r="C3818" s="78"/>
      <c r="D3818" s="79"/>
      <c r="E3818" s="78"/>
      <c r="F3818" s="78"/>
      <c r="G3818" s="79"/>
      <c r="H3818" s="79"/>
      <c r="I3818" s="80"/>
      <c r="J3818" s="79"/>
      <c r="K3818" s="77"/>
      <c r="L3818" s="84" t="s">
        <v>9347</v>
      </c>
      <c r="M3818" s="77"/>
      <c r="N3818" s="77"/>
      <c r="O3818" s="77"/>
      <c r="P3818" s="77"/>
      <c r="Q3818" s="78"/>
      <c r="R3818" s="78"/>
      <c r="S3818" s="82"/>
      <c r="T3818" s="78"/>
      <c r="U3818" s="83"/>
    </row>
    <row r="3819" spans="1:21" ht="13.9" customHeight="1">
      <c r="A3819" s="76">
        <v>99030714</v>
      </c>
      <c r="B3819" s="77" t="s">
        <v>4733</v>
      </c>
      <c r="C3819" s="78"/>
      <c r="D3819" s="79"/>
      <c r="E3819" s="78"/>
      <c r="F3819" s="78"/>
      <c r="G3819" s="79"/>
      <c r="H3819" s="79"/>
      <c r="I3819" s="80"/>
      <c r="J3819" s="79"/>
      <c r="K3819" s="77"/>
      <c r="L3819" s="84" t="s">
        <v>9347</v>
      </c>
      <c r="M3819" s="77"/>
      <c r="N3819" s="77"/>
      <c r="O3819" s="77"/>
      <c r="P3819" s="77"/>
      <c r="Q3819" s="78"/>
      <c r="R3819" s="79"/>
      <c r="S3819" s="79"/>
      <c r="T3819" s="78"/>
      <c r="U3819" s="83"/>
    </row>
    <row r="3820" spans="1:21" ht="13.9" customHeight="1">
      <c r="A3820" s="76">
        <v>99030715</v>
      </c>
      <c r="B3820" s="77" t="s">
        <v>4734</v>
      </c>
      <c r="C3820" s="78"/>
      <c r="D3820" s="79"/>
      <c r="E3820" s="78"/>
      <c r="F3820" s="78"/>
      <c r="G3820" s="79"/>
      <c r="H3820" s="79"/>
      <c r="I3820" s="80"/>
      <c r="J3820" s="79"/>
      <c r="K3820" s="77"/>
      <c r="L3820" s="84" t="s">
        <v>9347</v>
      </c>
      <c r="M3820" s="77"/>
      <c r="N3820" s="77"/>
      <c r="O3820" s="77"/>
      <c r="P3820" s="77"/>
      <c r="Q3820" s="78"/>
      <c r="R3820" s="78"/>
      <c r="S3820" s="82"/>
      <c r="T3820" s="78"/>
      <c r="U3820" s="83"/>
    </row>
    <row r="3821" spans="1:21" ht="13.9" customHeight="1">
      <c r="A3821" s="76">
        <v>99030716</v>
      </c>
      <c r="B3821" s="77" t="s">
        <v>4735</v>
      </c>
      <c r="C3821" s="78"/>
      <c r="D3821" s="79"/>
      <c r="E3821" s="78"/>
      <c r="F3821" s="78"/>
      <c r="G3821" s="79"/>
      <c r="H3821" s="79"/>
      <c r="I3821" s="80"/>
      <c r="J3821" s="79"/>
      <c r="K3821" s="77"/>
      <c r="L3821" s="84" t="s">
        <v>9347</v>
      </c>
      <c r="M3821" s="77"/>
      <c r="N3821" s="77"/>
      <c r="O3821" s="77"/>
      <c r="P3821" s="77"/>
      <c r="Q3821" s="78"/>
      <c r="R3821" s="78"/>
      <c r="S3821" s="82"/>
      <c r="T3821" s="78"/>
      <c r="U3821" s="83"/>
    </row>
    <row r="3822" spans="1:21" ht="13.9" customHeight="1">
      <c r="A3822" s="76">
        <v>99030717</v>
      </c>
      <c r="B3822" s="77" t="s">
        <v>4736</v>
      </c>
      <c r="C3822" s="78"/>
      <c r="D3822" s="79"/>
      <c r="E3822" s="78"/>
      <c r="F3822" s="78"/>
      <c r="G3822" s="79"/>
      <c r="H3822" s="79"/>
      <c r="I3822" s="80"/>
      <c r="J3822" s="79"/>
      <c r="K3822" s="79"/>
      <c r="L3822" s="84" t="s">
        <v>9347</v>
      </c>
      <c r="M3822" s="79"/>
      <c r="N3822" s="79"/>
      <c r="O3822" s="79"/>
      <c r="P3822" s="77"/>
      <c r="Q3822" s="78"/>
      <c r="R3822" s="78"/>
      <c r="S3822" s="82"/>
      <c r="T3822" s="78"/>
      <c r="U3822" s="83"/>
    </row>
    <row r="3823" spans="1:21" ht="13.9" customHeight="1">
      <c r="A3823" s="76">
        <v>99030718</v>
      </c>
      <c r="B3823" s="77" t="s">
        <v>4737</v>
      </c>
      <c r="C3823" s="78"/>
      <c r="D3823" s="79"/>
      <c r="E3823" s="78"/>
      <c r="F3823" s="78"/>
      <c r="G3823" s="79"/>
      <c r="H3823" s="79"/>
      <c r="I3823" s="80"/>
      <c r="J3823" s="79"/>
      <c r="K3823" s="77"/>
      <c r="L3823" s="84" t="s">
        <v>9347</v>
      </c>
      <c r="M3823" s="77"/>
      <c r="N3823" s="77"/>
      <c r="O3823" s="77"/>
      <c r="P3823" s="77"/>
      <c r="Q3823" s="78"/>
      <c r="R3823" s="79"/>
      <c r="S3823" s="79"/>
      <c r="T3823" s="78"/>
      <c r="U3823" s="83"/>
    </row>
    <row r="3824" spans="1:21" ht="13.9" customHeight="1">
      <c r="A3824" s="76">
        <v>99030719</v>
      </c>
      <c r="B3824" s="77" t="s">
        <v>4738</v>
      </c>
      <c r="C3824" s="78"/>
      <c r="D3824" s="79"/>
      <c r="E3824" s="78"/>
      <c r="F3824" s="78"/>
      <c r="G3824" s="79"/>
      <c r="H3824" s="79"/>
      <c r="I3824" s="80"/>
      <c r="J3824" s="79"/>
      <c r="K3824" s="77"/>
      <c r="L3824" s="84" t="s">
        <v>9347</v>
      </c>
      <c r="M3824" s="77"/>
      <c r="N3824" s="77"/>
      <c r="O3824" s="77"/>
      <c r="P3824" s="77"/>
      <c r="Q3824" s="78"/>
      <c r="R3824" s="78"/>
      <c r="S3824" s="82"/>
      <c r="T3824" s="78"/>
      <c r="U3824" s="83"/>
    </row>
    <row r="3825" spans="1:21" ht="13.9" customHeight="1">
      <c r="A3825" s="76">
        <v>99030720</v>
      </c>
      <c r="B3825" s="77" t="s">
        <v>4739</v>
      </c>
      <c r="C3825" s="78"/>
      <c r="D3825" s="79"/>
      <c r="E3825" s="78"/>
      <c r="F3825" s="78"/>
      <c r="G3825" s="79"/>
      <c r="H3825" s="79"/>
      <c r="I3825" s="80"/>
      <c r="J3825" s="79"/>
      <c r="K3825" s="79"/>
      <c r="L3825" s="84" t="s">
        <v>9347</v>
      </c>
      <c r="M3825" s="79"/>
      <c r="N3825" s="79"/>
      <c r="O3825" s="79"/>
      <c r="P3825" s="77"/>
      <c r="Q3825" s="78"/>
      <c r="R3825" s="78"/>
      <c r="S3825" s="82"/>
      <c r="T3825" s="78"/>
      <c r="U3825" s="83"/>
    </row>
    <row r="3826" spans="1:21" ht="13.9" customHeight="1">
      <c r="A3826" s="76">
        <v>99030721</v>
      </c>
      <c r="B3826" s="77" t="s">
        <v>4740</v>
      </c>
      <c r="C3826" s="78"/>
      <c r="D3826" s="79"/>
      <c r="E3826" s="78"/>
      <c r="F3826" s="78"/>
      <c r="G3826" s="79"/>
      <c r="H3826" s="79"/>
      <c r="I3826" s="80"/>
      <c r="J3826" s="79"/>
      <c r="K3826" s="77"/>
      <c r="L3826" s="84" t="s">
        <v>9347</v>
      </c>
      <c r="M3826" s="77"/>
      <c r="N3826" s="77"/>
      <c r="O3826" s="77"/>
      <c r="P3826" s="77"/>
      <c r="Q3826" s="78"/>
      <c r="R3826" s="79"/>
      <c r="S3826" s="79"/>
      <c r="T3826" s="78"/>
      <c r="U3826" s="83"/>
    </row>
    <row r="3827" spans="1:21" ht="13.9" customHeight="1">
      <c r="A3827" s="76">
        <v>99030722</v>
      </c>
      <c r="B3827" s="77" t="s">
        <v>4741</v>
      </c>
      <c r="C3827" s="78"/>
      <c r="D3827" s="79"/>
      <c r="E3827" s="78"/>
      <c r="F3827" s="78"/>
      <c r="G3827" s="79"/>
      <c r="H3827" s="79"/>
      <c r="I3827" s="80"/>
      <c r="J3827" s="79"/>
      <c r="K3827" s="79"/>
      <c r="L3827" s="84" t="s">
        <v>9347</v>
      </c>
      <c r="M3827" s="79"/>
      <c r="N3827" s="79"/>
      <c r="O3827" s="79"/>
      <c r="P3827" s="77"/>
      <c r="Q3827" s="78"/>
      <c r="R3827" s="78"/>
      <c r="S3827" s="82"/>
      <c r="T3827" s="78"/>
      <c r="U3827" s="83"/>
    </row>
    <row r="3828" spans="1:21" ht="13.9" customHeight="1">
      <c r="A3828" s="76">
        <v>99030723</v>
      </c>
      <c r="B3828" s="77" t="s">
        <v>4742</v>
      </c>
      <c r="C3828" s="78"/>
      <c r="D3828" s="79"/>
      <c r="E3828" s="78"/>
      <c r="F3828" s="78"/>
      <c r="G3828" s="79"/>
      <c r="H3828" s="79"/>
      <c r="I3828" s="80"/>
      <c r="J3828" s="79"/>
      <c r="K3828" s="77"/>
      <c r="L3828" s="84" t="s">
        <v>9347</v>
      </c>
      <c r="M3828" s="77"/>
      <c r="N3828" s="77"/>
      <c r="O3828" s="77"/>
      <c r="P3828" s="77"/>
      <c r="Q3828" s="78"/>
      <c r="R3828" s="79"/>
      <c r="S3828" s="79"/>
      <c r="T3828" s="78"/>
      <c r="U3828" s="83"/>
    </row>
    <row r="3829" spans="1:21" ht="13.9" customHeight="1">
      <c r="A3829" s="76">
        <v>99030724</v>
      </c>
      <c r="B3829" s="77" t="s">
        <v>4743</v>
      </c>
      <c r="C3829" s="78"/>
      <c r="D3829" s="79"/>
      <c r="E3829" s="78"/>
      <c r="F3829" s="78"/>
      <c r="G3829" s="79"/>
      <c r="H3829" s="79"/>
      <c r="I3829" s="80"/>
      <c r="J3829" s="79"/>
      <c r="K3829" s="77"/>
      <c r="L3829" s="84" t="s">
        <v>9347</v>
      </c>
      <c r="M3829" s="77"/>
      <c r="N3829" s="77"/>
      <c r="O3829" s="77"/>
      <c r="P3829" s="77"/>
      <c r="Q3829" s="78"/>
      <c r="R3829" s="78"/>
      <c r="S3829" s="82"/>
      <c r="T3829" s="78"/>
      <c r="U3829" s="83"/>
    </row>
    <row r="3830" spans="1:21" ht="13.9" customHeight="1">
      <c r="A3830" s="76">
        <v>99030725</v>
      </c>
      <c r="B3830" s="77" t="s">
        <v>4744</v>
      </c>
      <c r="C3830" s="78"/>
      <c r="D3830" s="79"/>
      <c r="E3830" s="78"/>
      <c r="F3830" s="78"/>
      <c r="G3830" s="79"/>
      <c r="H3830" s="79"/>
      <c r="I3830" s="80"/>
      <c r="J3830" s="79"/>
      <c r="K3830" s="77"/>
      <c r="L3830" s="84" t="s">
        <v>9347</v>
      </c>
      <c r="M3830" s="77"/>
      <c r="N3830" s="77"/>
      <c r="O3830" s="77"/>
      <c r="P3830" s="77"/>
      <c r="Q3830" s="78"/>
      <c r="R3830" s="78"/>
      <c r="S3830" s="82"/>
      <c r="T3830" s="78"/>
      <c r="U3830" s="83"/>
    </row>
    <row r="3831" spans="1:21" ht="13.9" customHeight="1">
      <c r="A3831" s="76">
        <v>99030726</v>
      </c>
      <c r="B3831" s="77" t="s">
        <v>4745</v>
      </c>
      <c r="C3831" s="78"/>
      <c r="D3831" s="79"/>
      <c r="E3831" s="78"/>
      <c r="F3831" s="78"/>
      <c r="G3831" s="79"/>
      <c r="H3831" s="79"/>
      <c r="I3831" s="80"/>
      <c r="J3831" s="79"/>
      <c r="K3831" s="79"/>
      <c r="L3831" s="84" t="s">
        <v>9347</v>
      </c>
      <c r="M3831" s="79"/>
      <c r="N3831" s="79"/>
      <c r="O3831" s="79"/>
      <c r="P3831" s="77"/>
      <c r="Q3831" s="78"/>
      <c r="R3831" s="78"/>
      <c r="S3831" s="82"/>
      <c r="T3831" s="78"/>
      <c r="U3831" s="83"/>
    </row>
    <row r="3832" spans="1:21" ht="13.9" customHeight="1">
      <c r="A3832" s="76">
        <v>99030727</v>
      </c>
      <c r="B3832" s="77" t="s">
        <v>4746</v>
      </c>
      <c r="C3832" s="78"/>
      <c r="D3832" s="79"/>
      <c r="E3832" s="78"/>
      <c r="F3832" s="78"/>
      <c r="G3832" s="79"/>
      <c r="H3832" s="79"/>
      <c r="I3832" s="80"/>
      <c r="J3832" s="79"/>
      <c r="K3832" s="77"/>
      <c r="L3832" s="84" t="s">
        <v>9347</v>
      </c>
      <c r="M3832" s="77"/>
      <c r="N3832" s="77"/>
      <c r="O3832" s="77"/>
      <c r="P3832" s="77"/>
      <c r="Q3832" s="78"/>
      <c r="R3832" s="78"/>
      <c r="S3832" s="82"/>
      <c r="T3832" s="78"/>
      <c r="U3832" s="83"/>
    </row>
    <row r="3833" spans="1:21" ht="13.9" customHeight="1">
      <c r="A3833" s="76">
        <v>99030728</v>
      </c>
      <c r="B3833" s="77" t="s">
        <v>4747</v>
      </c>
      <c r="C3833" s="78"/>
      <c r="D3833" s="79"/>
      <c r="E3833" s="78"/>
      <c r="F3833" s="78"/>
      <c r="G3833" s="79"/>
      <c r="H3833" s="79"/>
      <c r="I3833" s="80"/>
      <c r="J3833" s="79"/>
      <c r="K3833" s="77"/>
      <c r="L3833" s="84" t="s">
        <v>285</v>
      </c>
      <c r="M3833" s="77"/>
      <c r="N3833" s="77"/>
      <c r="O3833" s="77"/>
      <c r="P3833" s="77"/>
      <c r="Q3833" s="78"/>
      <c r="R3833" s="78"/>
      <c r="S3833" s="82"/>
      <c r="T3833" s="78"/>
      <c r="U3833" s="83"/>
    </row>
    <row r="3834" spans="1:21" ht="13.9" customHeight="1">
      <c r="A3834" s="76">
        <v>99030729</v>
      </c>
      <c r="B3834" s="77" t="s">
        <v>4748</v>
      </c>
      <c r="C3834" s="78"/>
      <c r="D3834" s="79"/>
      <c r="E3834" s="78"/>
      <c r="F3834" s="78"/>
      <c r="G3834" s="79"/>
      <c r="H3834" s="79"/>
      <c r="I3834" s="80"/>
      <c r="J3834" s="79"/>
      <c r="K3834" s="77"/>
      <c r="L3834" s="84" t="s">
        <v>285</v>
      </c>
      <c r="M3834" s="77"/>
      <c r="N3834" s="77"/>
      <c r="O3834" s="77"/>
      <c r="P3834" s="77"/>
      <c r="Q3834" s="78"/>
      <c r="R3834" s="79"/>
      <c r="S3834" s="79"/>
      <c r="T3834" s="78"/>
      <c r="U3834" s="83"/>
    </row>
    <row r="3835" spans="1:21" ht="13.9" customHeight="1">
      <c r="A3835" s="76">
        <v>99030730</v>
      </c>
      <c r="B3835" s="77" t="s">
        <v>4749</v>
      </c>
      <c r="C3835" s="78"/>
      <c r="D3835" s="79"/>
      <c r="E3835" s="78"/>
      <c r="F3835" s="78"/>
      <c r="G3835" s="79"/>
      <c r="H3835" s="79"/>
      <c r="I3835" s="80"/>
      <c r="J3835" s="79"/>
      <c r="K3835" s="77"/>
      <c r="L3835" s="84" t="s">
        <v>70</v>
      </c>
      <c r="M3835" s="77"/>
      <c r="N3835" s="77"/>
      <c r="O3835" s="77"/>
      <c r="P3835" s="77"/>
      <c r="Q3835" s="78"/>
      <c r="R3835" s="78"/>
      <c r="S3835" s="82"/>
      <c r="T3835" s="78"/>
      <c r="U3835" s="83"/>
    </row>
    <row r="3836" spans="1:21" ht="13.9" customHeight="1">
      <c r="A3836" s="76">
        <v>99030731</v>
      </c>
      <c r="B3836" s="77" t="s">
        <v>4750</v>
      </c>
      <c r="C3836" s="78"/>
      <c r="D3836" s="79"/>
      <c r="E3836" s="78"/>
      <c r="F3836" s="78"/>
      <c r="G3836" s="79"/>
      <c r="H3836" s="79"/>
      <c r="I3836" s="80"/>
      <c r="J3836" s="79"/>
      <c r="K3836" s="77"/>
      <c r="L3836" s="84" t="s">
        <v>70</v>
      </c>
      <c r="M3836" s="77"/>
      <c r="N3836" s="77"/>
      <c r="O3836" s="77"/>
      <c r="P3836" s="77"/>
      <c r="Q3836" s="78"/>
      <c r="R3836" s="78"/>
      <c r="S3836" s="82"/>
      <c r="T3836" s="78"/>
      <c r="U3836" s="83"/>
    </row>
    <row r="3837" spans="1:21" ht="13.9" customHeight="1">
      <c r="A3837" s="76">
        <v>99030732</v>
      </c>
      <c r="B3837" s="77" t="s">
        <v>4751</v>
      </c>
      <c r="C3837" s="78"/>
      <c r="D3837" s="79"/>
      <c r="E3837" s="78"/>
      <c r="F3837" s="78"/>
      <c r="G3837" s="79"/>
      <c r="H3837" s="79"/>
      <c r="I3837" s="80"/>
      <c r="J3837" s="79"/>
      <c r="K3837" s="77"/>
      <c r="L3837" s="84" t="s">
        <v>70</v>
      </c>
      <c r="M3837" s="77"/>
      <c r="N3837" s="77"/>
      <c r="O3837" s="77"/>
      <c r="P3837" s="77"/>
      <c r="Q3837" s="78"/>
      <c r="R3837" s="78"/>
      <c r="S3837" s="82"/>
      <c r="T3837" s="78"/>
      <c r="U3837" s="83"/>
    </row>
    <row r="3838" spans="1:21" ht="13.9" customHeight="1">
      <c r="A3838" s="76">
        <v>99030733</v>
      </c>
      <c r="B3838" s="100" t="s">
        <v>4752</v>
      </c>
      <c r="C3838" s="78"/>
      <c r="D3838" s="79"/>
      <c r="E3838" s="78"/>
      <c r="F3838" s="78"/>
      <c r="G3838" s="79"/>
      <c r="H3838" s="79"/>
      <c r="I3838" s="80"/>
      <c r="J3838" s="79"/>
      <c r="K3838" s="77"/>
      <c r="L3838" s="84" t="s">
        <v>9440</v>
      </c>
      <c r="M3838" s="77"/>
      <c r="N3838" s="77"/>
      <c r="O3838" s="77"/>
      <c r="P3838" s="77"/>
      <c r="Q3838" s="78"/>
      <c r="R3838" s="78"/>
      <c r="S3838" s="82"/>
      <c r="T3838" s="78"/>
      <c r="U3838" s="83"/>
    </row>
    <row r="3839" spans="1:21" ht="13.9" customHeight="1">
      <c r="A3839" s="76">
        <v>99030734</v>
      </c>
      <c r="B3839" s="77" t="s">
        <v>4753</v>
      </c>
      <c r="C3839" s="78"/>
      <c r="D3839" s="79"/>
      <c r="E3839" s="78"/>
      <c r="F3839" s="78"/>
      <c r="G3839" s="79"/>
      <c r="H3839" s="79"/>
      <c r="I3839" s="80"/>
      <c r="J3839" s="79"/>
      <c r="K3839" s="77"/>
      <c r="L3839" s="84" t="s">
        <v>70</v>
      </c>
      <c r="M3839" s="77"/>
      <c r="N3839" s="77"/>
      <c r="O3839" s="77"/>
      <c r="P3839" s="77"/>
      <c r="Q3839" s="78"/>
      <c r="R3839" s="78"/>
      <c r="S3839" s="82"/>
      <c r="T3839" s="78"/>
      <c r="U3839" s="83"/>
    </row>
    <row r="3840" spans="1:21" ht="13.9" customHeight="1">
      <c r="A3840" s="76">
        <v>99030735</v>
      </c>
      <c r="B3840" s="77" t="s">
        <v>4754</v>
      </c>
      <c r="C3840" s="78"/>
      <c r="D3840" s="79"/>
      <c r="E3840" s="78"/>
      <c r="F3840" s="78"/>
      <c r="G3840" s="79"/>
      <c r="H3840" s="79"/>
      <c r="I3840" s="80"/>
      <c r="J3840" s="79"/>
      <c r="K3840" s="77"/>
      <c r="L3840" s="84" t="s">
        <v>9362</v>
      </c>
      <c r="M3840" s="77"/>
      <c r="N3840" s="77"/>
      <c r="O3840" s="77"/>
      <c r="P3840" s="77"/>
      <c r="Q3840" s="78"/>
      <c r="R3840" s="78"/>
      <c r="S3840" s="82"/>
      <c r="T3840" s="78"/>
      <c r="U3840" s="83"/>
    </row>
    <row r="3841" spans="1:21" ht="13.9" customHeight="1">
      <c r="A3841" s="76">
        <v>99030736</v>
      </c>
      <c r="B3841" s="77" t="s">
        <v>4755</v>
      </c>
      <c r="C3841" s="78"/>
      <c r="D3841" s="79"/>
      <c r="E3841" s="78"/>
      <c r="F3841" s="78"/>
      <c r="G3841" s="79"/>
      <c r="H3841" s="79"/>
      <c r="I3841" s="80"/>
      <c r="J3841" s="79"/>
      <c r="K3841" s="77"/>
      <c r="L3841" s="84" t="s">
        <v>9441</v>
      </c>
      <c r="M3841" s="77"/>
      <c r="N3841" s="77"/>
      <c r="O3841" s="77"/>
      <c r="P3841" s="77"/>
      <c r="Q3841" s="78"/>
      <c r="R3841" s="78"/>
      <c r="S3841" s="82"/>
      <c r="T3841" s="78"/>
      <c r="U3841" s="83"/>
    </row>
    <row r="3842" spans="1:21" ht="13.9" customHeight="1">
      <c r="A3842" s="76">
        <v>99030737</v>
      </c>
      <c r="B3842" s="77" t="s">
        <v>4756</v>
      </c>
      <c r="C3842" s="78"/>
      <c r="D3842" s="79"/>
      <c r="E3842" s="78"/>
      <c r="F3842" s="78"/>
      <c r="G3842" s="79"/>
      <c r="H3842" s="79"/>
      <c r="I3842" s="80"/>
      <c r="J3842" s="79"/>
      <c r="K3842" s="77"/>
      <c r="L3842" s="81" t="s">
        <v>70</v>
      </c>
      <c r="M3842" s="155"/>
      <c r="N3842" s="155"/>
      <c r="O3842" s="155"/>
      <c r="P3842" s="155"/>
      <c r="Q3842" s="155"/>
      <c r="R3842" s="155"/>
      <c r="S3842" s="157"/>
      <c r="T3842" s="155"/>
      <c r="U3842" s="158"/>
    </row>
    <row r="3843" spans="1:21" ht="13.9" customHeight="1">
      <c r="A3843" s="76">
        <v>99030738</v>
      </c>
      <c r="B3843" s="77" t="s">
        <v>4757</v>
      </c>
      <c r="C3843" s="78"/>
      <c r="D3843" s="79"/>
      <c r="E3843" s="78"/>
      <c r="F3843" s="78"/>
      <c r="G3843" s="79"/>
      <c r="H3843" s="79"/>
      <c r="I3843" s="80"/>
      <c r="J3843" s="79"/>
      <c r="K3843" s="79"/>
      <c r="L3843" s="84" t="s">
        <v>70</v>
      </c>
      <c r="M3843" s="79"/>
      <c r="N3843" s="79"/>
      <c r="O3843" s="79"/>
      <c r="P3843" s="77"/>
      <c r="Q3843" s="78"/>
      <c r="R3843" s="78"/>
      <c r="S3843" s="82"/>
      <c r="T3843" s="78"/>
      <c r="U3843" s="83"/>
    </row>
    <row r="3844" spans="1:21" ht="13.9" customHeight="1">
      <c r="A3844" s="76">
        <v>99030739</v>
      </c>
      <c r="B3844" s="77" t="s">
        <v>4758</v>
      </c>
      <c r="C3844" s="78"/>
      <c r="D3844" s="79"/>
      <c r="E3844" s="78"/>
      <c r="F3844" s="78"/>
      <c r="G3844" s="79"/>
      <c r="H3844" s="79"/>
      <c r="I3844" s="80"/>
      <c r="J3844" s="79"/>
      <c r="K3844" s="77"/>
      <c r="L3844" s="84" t="s">
        <v>70</v>
      </c>
      <c r="M3844" s="77"/>
      <c r="N3844" s="77"/>
      <c r="O3844" s="77"/>
      <c r="P3844" s="77"/>
      <c r="Q3844" s="78"/>
      <c r="R3844" s="79"/>
      <c r="S3844" s="79"/>
      <c r="T3844" s="78"/>
      <c r="U3844" s="83"/>
    </row>
    <row r="3845" spans="1:21" ht="13.9" customHeight="1">
      <c r="A3845" s="76">
        <v>99030740</v>
      </c>
      <c r="B3845" s="77" t="s">
        <v>4759</v>
      </c>
      <c r="C3845" s="78"/>
      <c r="D3845" s="79"/>
      <c r="E3845" s="78"/>
      <c r="F3845" s="78"/>
      <c r="G3845" s="79"/>
      <c r="H3845" s="79"/>
      <c r="I3845" s="80"/>
      <c r="J3845" s="79"/>
      <c r="K3845" s="77"/>
      <c r="L3845" s="84" t="s">
        <v>70</v>
      </c>
      <c r="M3845" s="77"/>
      <c r="N3845" s="77"/>
      <c r="O3845" s="77"/>
      <c r="P3845" s="77"/>
      <c r="Q3845" s="78"/>
      <c r="R3845" s="78"/>
      <c r="S3845" s="82"/>
      <c r="T3845" s="78"/>
      <c r="U3845" s="83"/>
    </row>
    <row r="3846" spans="1:21" ht="13.9" customHeight="1">
      <c r="A3846" s="76">
        <v>99030741</v>
      </c>
      <c r="B3846" s="77" t="s">
        <v>4668</v>
      </c>
      <c r="C3846" s="78"/>
      <c r="D3846" s="79"/>
      <c r="E3846" s="78"/>
      <c r="F3846" s="78"/>
      <c r="G3846" s="79"/>
      <c r="H3846" s="79"/>
      <c r="I3846" s="80"/>
      <c r="J3846" s="79"/>
      <c r="K3846" s="77"/>
      <c r="L3846" s="84" t="s">
        <v>285</v>
      </c>
      <c r="M3846" s="77"/>
      <c r="N3846" s="77"/>
      <c r="O3846" s="77"/>
      <c r="P3846" s="77"/>
      <c r="Q3846" s="78"/>
      <c r="R3846" s="78"/>
      <c r="S3846" s="82"/>
      <c r="T3846" s="78"/>
      <c r="U3846" s="83"/>
    </row>
    <row r="3847" spans="1:21" ht="13.9" customHeight="1">
      <c r="A3847" s="76">
        <v>99030742</v>
      </c>
      <c r="B3847" s="77" t="s">
        <v>4674</v>
      </c>
      <c r="C3847" s="78"/>
      <c r="D3847" s="79"/>
      <c r="E3847" s="78"/>
      <c r="F3847" s="78"/>
      <c r="G3847" s="79"/>
      <c r="H3847" s="79"/>
      <c r="I3847" s="80"/>
      <c r="J3847" s="79"/>
      <c r="K3847" s="79"/>
      <c r="L3847" s="84" t="s">
        <v>70</v>
      </c>
      <c r="M3847" s="79"/>
      <c r="N3847" s="79"/>
      <c r="O3847" s="79"/>
      <c r="P3847" s="77"/>
      <c r="Q3847" s="78"/>
      <c r="R3847" s="78"/>
      <c r="S3847" s="82"/>
      <c r="T3847" s="78"/>
      <c r="U3847" s="83"/>
    </row>
    <row r="3848" spans="1:21" ht="13.9" customHeight="1">
      <c r="A3848" s="76">
        <v>99030743</v>
      </c>
      <c r="B3848" s="77" t="s">
        <v>4664</v>
      </c>
      <c r="C3848" s="78"/>
      <c r="D3848" s="79"/>
      <c r="E3848" s="78"/>
      <c r="F3848" s="78"/>
      <c r="G3848" s="79"/>
      <c r="H3848" s="79"/>
      <c r="I3848" s="80"/>
      <c r="J3848" s="79"/>
      <c r="K3848" s="79"/>
      <c r="L3848" s="84" t="s">
        <v>70</v>
      </c>
      <c r="M3848" s="79"/>
      <c r="N3848" s="79"/>
      <c r="O3848" s="79"/>
      <c r="P3848" s="77"/>
      <c r="Q3848" s="78"/>
      <c r="R3848" s="79"/>
      <c r="S3848" s="79"/>
      <c r="T3848" s="78"/>
      <c r="U3848" s="83"/>
    </row>
    <row r="3849" spans="1:21" ht="13.9" customHeight="1">
      <c r="A3849" s="76">
        <v>99030744</v>
      </c>
      <c r="B3849" s="77" t="s">
        <v>4571</v>
      </c>
      <c r="C3849" s="78"/>
      <c r="D3849" s="79"/>
      <c r="E3849" s="78"/>
      <c r="F3849" s="78"/>
      <c r="G3849" s="79"/>
      <c r="H3849" s="79"/>
      <c r="I3849" s="80"/>
      <c r="J3849" s="79"/>
      <c r="K3849" s="77"/>
      <c r="L3849" s="81" t="s">
        <v>70</v>
      </c>
      <c r="M3849" s="77"/>
      <c r="N3849" s="77"/>
      <c r="O3849" s="77"/>
      <c r="P3849" s="77"/>
      <c r="Q3849" s="78"/>
      <c r="R3849" s="78"/>
      <c r="S3849" s="82"/>
      <c r="T3849" s="78"/>
      <c r="U3849" s="83"/>
    </row>
    <row r="3850" spans="1:21" ht="13.9" customHeight="1">
      <c r="A3850" s="76">
        <v>99030745</v>
      </c>
      <c r="B3850" s="77" t="s">
        <v>4760</v>
      </c>
      <c r="C3850" s="78"/>
      <c r="D3850" s="79"/>
      <c r="E3850" s="78"/>
      <c r="F3850" s="78"/>
      <c r="G3850" s="79"/>
      <c r="H3850" s="79"/>
      <c r="I3850" s="80"/>
      <c r="J3850" s="79"/>
      <c r="K3850" s="77"/>
      <c r="L3850" s="84" t="s">
        <v>70</v>
      </c>
      <c r="M3850" s="77"/>
      <c r="N3850" s="77"/>
      <c r="O3850" s="77"/>
      <c r="P3850" s="77"/>
      <c r="Q3850" s="78"/>
      <c r="R3850" s="78"/>
      <c r="S3850" s="82"/>
      <c r="T3850" s="78"/>
      <c r="U3850" s="83"/>
    </row>
    <row r="3851" spans="1:21" ht="13.9" customHeight="1">
      <c r="A3851" s="76">
        <v>99030746</v>
      </c>
      <c r="B3851" s="77" t="s">
        <v>4670</v>
      </c>
      <c r="C3851" s="78"/>
      <c r="D3851" s="78"/>
      <c r="E3851" s="78"/>
      <c r="F3851" s="78"/>
      <c r="G3851" s="79"/>
      <c r="H3851" s="80"/>
      <c r="I3851" s="80"/>
      <c r="J3851" s="79"/>
      <c r="K3851" s="79"/>
      <c r="L3851" s="84" t="s">
        <v>70</v>
      </c>
      <c r="M3851" s="79"/>
      <c r="N3851" s="79"/>
      <c r="O3851" s="79"/>
      <c r="P3851" s="77"/>
      <c r="Q3851" s="78"/>
      <c r="R3851" s="79"/>
      <c r="S3851" s="79"/>
      <c r="T3851" s="78"/>
      <c r="U3851" s="83"/>
    </row>
    <row r="3852" spans="1:21" ht="13.9" customHeight="1">
      <c r="A3852" s="76">
        <v>99030747</v>
      </c>
      <c r="B3852" s="77" t="s">
        <v>4667</v>
      </c>
      <c r="C3852" s="78"/>
      <c r="D3852" s="79"/>
      <c r="E3852" s="78"/>
      <c r="F3852" s="78"/>
      <c r="G3852" s="79"/>
      <c r="H3852" s="79"/>
      <c r="I3852" s="80"/>
      <c r="J3852" s="79"/>
      <c r="K3852" s="77"/>
      <c r="L3852" s="84" t="s">
        <v>70</v>
      </c>
      <c r="M3852" s="77"/>
      <c r="N3852" s="77"/>
      <c r="O3852" s="77"/>
      <c r="P3852" s="77"/>
      <c r="Q3852" s="78"/>
      <c r="R3852" s="78"/>
      <c r="S3852" s="82"/>
      <c r="T3852" s="78"/>
      <c r="U3852" s="83"/>
    </row>
    <row r="3853" spans="1:21" ht="13.9" customHeight="1">
      <c r="A3853" s="76">
        <v>99030748</v>
      </c>
      <c r="B3853" s="77" t="s">
        <v>4457</v>
      </c>
      <c r="C3853" s="78"/>
      <c r="D3853" s="79"/>
      <c r="E3853" s="78"/>
      <c r="F3853" s="78"/>
      <c r="G3853" s="79"/>
      <c r="H3853" s="79"/>
      <c r="I3853" s="80"/>
      <c r="J3853" s="79"/>
      <c r="K3853" s="79"/>
      <c r="L3853" s="84" t="s">
        <v>70</v>
      </c>
      <c r="M3853" s="79"/>
      <c r="N3853" s="79"/>
      <c r="O3853" s="79"/>
      <c r="P3853" s="77"/>
      <c r="Q3853" s="78"/>
      <c r="R3853" s="79"/>
      <c r="S3853" s="79"/>
      <c r="T3853" s="78"/>
      <c r="U3853" s="83"/>
    </row>
    <row r="3854" spans="1:21" ht="13.9" customHeight="1">
      <c r="A3854" s="76">
        <v>99030749</v>
      </c>
      <c r="B3854" s="77" t="s">
        <v>4669</v>
      </c>
      <c r="C3854" s="78"/>
      <c r="D3854" s="79"/>
      <c r="E3854" s="78"/>
      <c r="F3854" s="78"/>
      <c r="G3854" s="79"/>
      <c r="H3854" s="79"/>
      <c r="I3854" s="80"/>
      <c r="J3854" s="79"/>
      <c r="K3854" s="79"/>
      <c r="L3854" s="84" t="s">
        <v>285</v>
      </c>
      <c r="M3854" s="79"/>
      <c r="N3854" s="79"/>
      <c r="O3854" s="79"/>
      <c r="P3854" s="77"/>
      <c r="Q3854" s="78"/>
      <c r="R3854" s="79"/>
      <c r="S3854" s="79"/>
      <c r="T3854" s="78"/>
      <c r="U3854" s="83"/>
    </row>
    <row r="3855" spans="1:21" ht="13.9" customHeight="1">
      <c r="A3855" s="76">
        <v>99030750</v>
      </c>
      <c r="B3855" s="77" t="s">
        <v>4671</v>
      </c>
      <c r="C3855" s="78"/>
      <c r="D3855" s="78"/>
      <c r="E3855" s="78"/>
      <c r="F3855" s="78"/>
      <c r="G3855" s="79"/>
      <c r="H3855" s="79"/>
      <c r="I3855" s="80"/>
      <c r="J3855" s="79"/>
      <c r="K3855" s="79"/>
      <c r="L3855" s="84" t="s">
        <v>287</v>
      </c>
      <c r="M3855" s="79"/>
      <c r="N3855" s="79"/>
      <c r="O3855" s="79"/>
      <c r="P3855" s="77"/>
      <c r="Q3855" s="78"/>
      <c r="R3855" s="79"/>
      <c r="S3855" s="79"/>
      <c r="T3855" s="78"/>
      <c r="U3855" s="83"/>
    </row>
    <row r="3856" spans="1:21" ht="13.9" customHeight="1">
      <c r="A3856" s="76">
        <v>99030751</v>
      </c>
      <c r="B3856" s="77" t="s">
        <v>4539</v>
      </c>
      <c r="C3856" s="78"/>
      <c r="D3856" s="79"/>
      <c r="E3856" s="78"/>
      <c r="F3856" s="78"/>
      <c r="G3856" s="79"/>
      <c r="H3856" s="79"/>
      <c r="I3856" s="80"/>
      <c r="J3856" s="79"/>
      <c r="K3856" s="79"/>
      <c r="L3856" s="84" t="s">
        <v>70</v>
      </c>
      <c r="M3856" s="79"/>
      <c r="N3856" s="79"/>
      <c r="O3856" s="79"/>
      <c r="P3856" s="77"/>
      <c r="Q3856" s="78"/>
      <c r="R3856" s="79"/>
      <c r="S3856" s="79"/>
      <c r="T3856" s="78"/>
      <c r="U3856" s="83"/>
    </row>
    <row r="3857" spans="1:21" ht="13.9" customHeight="1">
      <c r="A3857" s="76">
        <v>99030752</v>
      </c>
      <c r="B3857" s="77" t="s">
        <v>4627</v>
      </c>
      <c r="C3857" s="78"/>
      <c r="D3857" s="79"/>
      <c r="E3857" s="78"/>
      <c r="F3857" s="78"/>
      <c r="G3857" s="79"/>
      <c r="H3857" s="79"/>
      <c r="I3857" s="80"/>
      <c r="J3857" s="79"/>
      <c r="K3857" s="79"/>
      <c r="L3857" s="84" t="s">
        <v>70</v>
      </c>
      <c r="M3857" s="79"/>
      <c r="N3857" s="79"/>
      <c r="O3857" s="79"/>
      <c r="P3857" s="77"/>
      <c r="Q3857" s="78"/>
      <c r="R3857" s="79"/>
      <c r="S3857" s="79"/>
      <c r="T3857" s="78"/>
      <c r="U3857" s="83"/>
    </row>
    <row r="3858" spans="1:21" ht="13.9" customHeight="1">
      <c r="A3858" s="76">
        <v>99030754</v>
      </c>
      <c r="B3858" s="77" t="s">
        <v>4761</v>
      </c>
      <c r="C3858" s="78"/>
      <c r="D3858" s="79"/>
      <c r="E3858" s="78"/>
      <c r="F3858" s="78"/>
      <c r="G3858" s="79"/>
      <c r="H3858" s="79"/>
      <c r="I3858" s="80"/>
      <c r="J3858" s="79"/>
      <c r="K3858" s="77"/>
      <c r="L3858" s="84" t="s">
        <v>388</v>
      </c>
      <c r="M3858" s="77"/>
      <c r="N3858" s="77"/>
      <c r="O3858" s="77"/>
      <c r="P3858" s="77"/>
      <c r="Q3858" s="78"/>
      <c r="R3858" s="78"/>
      <c r="S3858" s="82"/>
      <c r="T3858" s="78"/>
      <c r="U3858" s="83"/>
    </row>
    <row r="3859" spans="1:21" ht="13.9" customHeight="1">
      <c r="A3859" s="76">
        <v>99030755</v>
      </c>
      <c r="B3859" s="88" t="s">
        <v>4762</v>
      </c>
      <c r="C3859" s="78"/>
      <c r="D3859" s="79"/>
      <c r="E3859" s="78"/>
      <c r="F3859" s="78"/>
      <c r="G3859" s="78"/>
      <c r="H3859" s="79"/>
      <c r="I3859" s="79"/>
      <c r="J3859" s="78"/>
      <c r="K3859" s="77"/>
      <c r="L3859" s="84" t="s">
        <v>315</v>
      </c>
      <c r="M3859" s="77"/>
      <c r="N3859" s="77"/>
      <c r="O3859" s="87"/>
      <c r="P3859" s="78"/>
      <c r="Q3859" s="78"/>
      <c r="R3859" s="78"/>
      <c r="S3859" s="82"/>
      <c r="T3859" s="78"/>
      <c r="U3859" s="83"/>
    </row>
    <row r="3860" spans="1:21" ht="13.9" customHeight="1">
      <c r="A3860" s="76">
        <v>99030756</v>
      </c>
      <c r="B3860" s="88" t="s">
        <v>4763</v>
      </c>
      <c r="C3860" s="78"/>
      <c r="D3860" s="79"/>
      <c r="E3860" s="78"/>
      <c r="F3860" s="78"/>
      <c r="G3860" s="78"/>
      <c r="H3860" s="79"/>
      <c r="I3860" s="79"/>
      <c r="J3860" s="78"/>
      <c r="K3860" s="77"/>
      <c r="L3860" s="84" t="s">
        <v>332</v>
      </c>
      <c r="M3860" s="77"/>
      <c r="N3860" s="77"/>
      <c r="O3860" s="87"/>
      <c r="P3860" s="78"/>
      <c r="Q3860" s="78"/>
      <c r="R3860" s="78"/>
      <c r="S3860" s="82"/>
      <c r="T3860" s="78"/>
      <c r="U3860" s="83"/>
    </row>
    <row r="3861" spans="1:21" ht="13.9" customHeight="1">
      <c r="A3861" s="76">
        <v>99030757</v>
      </c>
      <c r="B3861" s="88" t="s">
        <v>4764</v>
      </c>
      <c r="C3861" s="78"/>
      <c r="D3861" s="79"/>
      <c r="E3861" s="78"/>
      <c r="F3861" s="78"/>
      <c r="G3861" s="78"/>
      <c r="H3861" s="79"/>
      <c r="I3861" s="79"/>
      <c r="J3861" s="78"/>
      <c r="K3861" s="77"/>
      <c r="L3861" s="84" t="s">
        <v>315</v>
      </c>
      <c r="M3861" s="77"/>
      <c r="N3861" s="77"/>
      <c r="O3861" s="87"/>
      <c r="P3861" s="78"/>
      <c r="Q3861" s="78"/>
      <c r="R3861" s="78"/>
      <c r="S3861" s="82"/>
      <c r="T3861" s="78"/>
      <c r="U3861" s="83"/>
    </row>
    <row r="3862" spans="1:21" ht="13.9" customHeight="1">
      <c r="A3862" s="76">
        <v>99030759</v>
      </c>
      <c r="B3862" s="77" t="s">
        <v>4765</v>
      </c>
      <c r="C3862" s="78"/>
      <c r="D3862" s="79"/>
      <c r="E3862" s="78"/>
      <c r="F3862" s="78"/>
      <c r="G3862" s="79"/>
      <c r="H3862" s="79"/>
      <c r="I3862" s="80"/>
      <c r="J3862" s="79"/>
      <c r="K3862" s="77"/>
      <c r="L3862" s="81" t="s">
        <v>315</v>
      </c>
      <c r="M3862" s="77"/>
      <c r="N3862" s="77"/>
      <c r="O3862" s="77"/>
      <c r="P3862" s="77"/>
      <c r="Q3862" s="78"/>
      <c r="R3862" s="78"/>
      <c r="S3862" s="82"/>
      <c r="T3862" s="78"/>
      <c r="U3862" s="83"/>
    </row>
    <row r="3863" spans="1:21" ht="13.9" customHeight="1">
      <c r="A3863" s="76">
        <v>99030760</v>
      </c>
      <c r="B3863" s="88" t="s">
        <v>4766</v>
      </c>
      <c r="C3863" s="78"/>
      <c r="D3863" s="79"/>
      <c r="E3863" s="78"/>
      <c r="F3863" s="78"/>
      <c r="G3863" s="78"/>
      <c r="H3863" s="79"/>
      <c r="I3863" s="79"/>
      <c r="J3863" s="78"/>
      <c r="K3863" s="77"/>
      <c r="L3863" s="84" t="s">
        <v>362</v>
      </c>
      <c r="M3863" s="77"/>
      <c r="N3863" s="77"/>
      <c r="O3863" s="87"/>
      <c r="P3863" s="78"/>
      <c r="Q3863" s="78"/>
      <c r="R3863" s="78"/>
      <c r="S3863" s="82"/>
      <c r="T3863" s="78"/>
      <c r="U3863" s="83"/>
    </row>
    <row r="3864" spans="1:21" ht="13.9" customHeight="1">
      <c r="A3864" s="76">
        <v>99030761</v>
      </c>
      <c r="B3864" s="88" t="s">
        <v>4767</v>
      </c>
      <c r="C3864" s="78"/>
      <c r="D3864" s="79"/>
      <c r="E3864" s="78"/>
      <c r="F3864" s="78"/>
      <c r="G3864" s="78"/>
      <c r="H3864" s="79"/>
      <c r="I3864" s="79"/>
      <c r="J3864" s="78"/>
      <c r="K3864" s="77"/>
      <c r="L3864" s="84" t="s">
        <v>213</v>
      </c>
      <c r="M3864" s="77"/>
      <c r="N3864" s="77"/>
      <c r="O3864" s="87"/>
      <c r="P3864" s="78"/>
      <c r="Q3864" s="78"/>
      <c r="R3864" s="78"/>
      <c r="S3864" s="82"/>
      <c r="T3864" s="78"/>
      <c r="U3864" s="83"/>
    </row>
    <row r="3865" spans="1:21" ht="13.9" customHeight="1">
      <c r="A3865" s="76">
        <v>99030762</v>
      </c>
      <c r="B3865" s="88" t="s">
        <v>4768</v>
      </c>
      <c r="C3865" s="78"/>
      <c r="D3865" s="79"/>
      <c r="E3865" s="78"/>
      <c r="F3865" s="78"/>
      <c r="G3865" s="78"/>
      <c r="H3865" s="79"/>
      <c r="I3865" s="79"/>
      <c r="J3865" s="78"/>
      <c r="K3865" s="77"/>
      <c r="L3865" s="84" t="s">
        <v>9435</v>
      </c>
      <c r="M3865" s="77"/>
      <c r="N3865" s="77"/>
      <c r="O3865" s="87"/>
      <c r="P3865" s="78"/>
      <c r="Q3865" s="78"/>
      <c r="R3865" s="78"/>
      <c r="S3865" s="82"/>
      <c r="T3865" s="78"/>
      <c r="U3865" s="83"/>
    </row>
    <row r="3866" spans="1:21" ht="13.9" customHeight="1">
      <c r="A3866" s="76">
        <v>99030763</v>
      </c>
      <c r="B3866" s="88" t="s">
        <v>4769</v>
      </c>
      <c r="C3866" s="78"/>
      <c r="D3866" s="79"/>
      <c r="E3866" s="78"/>
      <c r="F3866" s="78"/>
      <c r="G3866" s="78"/>
      <c r="H3866" s="79"/>
      <c r="I3866" s="79"/>
      <c r="J3866" s="78"/>
      <c r="K3866" s="77"/>
      <c r="L3866" s="84" t="s">
        <v>362</v>
      </c>
      <c r="M3866" s="77"/>
      <c r="N3866" s="77"/>
      <c r="O3866" s="87"/>
      <c r="P3866" s="78"/>
      <c r="Q3866" s="78"/>
      <c r="R3866" s="78"/>
      <c r="S3866" s="82"/>
      <c r="T3866" s="78"/>
      <c r="U3866" s="83"/>
    </row>
    <row r="3867" spans="1:21" ht="13.9" customHeight="1">
      <c r="A3867" s="76">
        <v>99030764</v>
      </c>
      <c r="B3867" s="88" t="s">
        <v>4770</v>
      </c>
      <c r="C3867" s="78"/>
      <c r="D3867" s="79"/>
      <c r="E3867" s="78"/>
      <c r="F3867" s="78"/>
      <c r="G3867" s="78"/>
      <c r="H3867" s="79"/>
      <c r="I3867" s="79"/>
      <c r="J3867" s="78"/>
      <c r="K3867" s="77"/>
      <c r="L3867" s="84" t="s">
        <v>315</v>
      </c>
      <c r="M3867" s="77"/>
      <c r="N3867" s="77"/>
      <c r="O3867" s="87"/>
      <c r="P3867" s="78"/>
      <c r="Q3867" s="78"/>
      <c r="R3867" s="78"/>
      <c r="S3867" s="82"/>
      <c r="T3867" s="78"/>
      <c r="U3867" s="83"/>
    </row>
    <row r="3868" spans="1:21" ht="13.9" customHeight="1">
      <c r="A3868" s="76">
        <v>99030765</v>
      </c>
      <c r="B3868" s="77" t="s">
        <v>4771</v>
      </c>
      <c r="C3868" s="78"/>
      <c r="D3868" s="79"/>
      <c r="E3868" s="78"/>
      <c r="F3868" s="78"/>
      <c r="G3868" s="79"/>
      <c r="H3868" s="79"/>
      <c r="I3868" s="80"/>
      <c r="J3868" s="79"/>
      <c r="K3868" s="77"/>
      <c r="L3868" s="84" t="s">
        <v>348</v>
      </c>
      <c r="M3868" s="77"/>
      <c r="N3868" s="77"/>
      <c r="O3868" s="77"/>
      <c r="P3868" s="77"/>
      <c r="Q3868" s="78"/>
      <c r="R3868" s="78"/>
      <c r="S3868" s="82"/>
      <c r="T3868" s="78"/>
      <c r="U3868" s="83"/>
    </row>
    <row r="3869" spans="1:21" ht="13.9" customHeight="1">
      <c r="A3869" s="76">
        <v>99030766</v>
      </c>
      <c r="B3869" s="79" t="s">
        <v>4772</v>
      </c>
      <c r="C3869" s="78"/>
      <c r="D3869" s="79"/>
      <c r="E3869" s="78"/>
      <c r="F3869" s="78"/>
      <c r="G3869" s="79"/>
      <c r="H3869" s="79"/>
      <c r="I3869" s="80"/>
      <c r="J3869" s="79"/>
      <c r="K3869" s="79"/>
      <c r="L3869" s="84" t="s">
        <v>285</v>
      </c>
      <c r="M3869" s="79"/>
      <c r="N3869" s="79"/>
      <c r="O3869" s="79"/>
      <c r="P3869" s="77"/>
      <c r="Q3869" s="78"/>
      <c r="R3869" s="79"/>
      <c r="S3869" s="79"/>
      <c r="T3869" s="78"/>
      <c r="U3869" s="83"/>
    </row>
    <row r="3870" spans="1:21" ht="13.9" customHeight="1">
      <c r="A3870" s="76">
        <v>99030767</v>
      </c>
      <c r="B3870" s="77" t="s">
        <v>4773</v>
      </c>
      <c r="C3870" s="78"/>
      <c r="D3870" s="79"/>
      <c r="E3870" s="78"/>
      <c r="F3870" s="78"/>
      <c r="G3870" s="79"/>
      <c r="H3870" s="79"/>
      <c r="I3870" s="80"/>
      <c r="J3870" s="79"/>
      <c r="K3870" s="77"/>
      <c r="L3870" s="84" t="s">
        <v>9442</v>
      </c>
      <c r="M3870" s="77"/>
      <c r="N3870" s="77"/>
      <c r="O3870" s="77"/>
      <c r="P3870" s="77"/>
      <c r="Q3870" s="78"/>
      <c r="R3870" s="79"/>
      <c r="S3870" s="79"/>
      <c r="T3870" s="78"/>
      <c r="U3870" s="83"/>
    </row>
    <row r="3871" spans="1:21" ht="13.9" customHeight="1">
      <c r="A3871" s="76">
        <v>99030768</v>
      </c>
      <c r="B3871" s="77" t="s">
        <v>4774</v>
      </c>
      <c r="C3871" s="78"/>
      <c r="D3871" s="79"/>
      <c r="E3871" s="78"/>
      <c r="F3871" s="78"/>
      <c r="G3871" s="79"/>
      <c r="H3871" s="79"/>
      <c r="I3871" s="80"/>
      <c r="J3871" s="79"/>
      <c r="K3871" s="77"/>
      <c r="L3871" s="84" t="s">
        <v>119</v>
      </c>
      <c r="M3871" s="77"/>
      <c r="N3871" s="77"/>
      <c r="O3871" s="77"/>
      <c r="P3871" s="77"/>
      <c r="Q3871" s="78"/>
      <c r="R3871" s="78"/>
      <c r="S3871" s="82"/>
      <c r="T3871" s="78"/>
      <c r="U3871" s="83"/>
    </row>
    <row r="3872" spans="1:21" ht="13.9" customHeight="1">
      <c r="A3872" s="76">
        <v>99030769</v>
      </c>
      <c r="B3872" s="77" t="s">
        <v>4775</v>
      </c>
      <c r="C3872" s="78"/>
      <c r="D3872" s="79"/>
      <c r="E3872" s="78"/>
      <c r="F3872" s="78"/>
      <c r="G3872" s="79"/>
      <c r="H3872" s="79"/>
      <c r="I3872" s="80"/>
      <c r="J3872" s="79"/>
      <c r="K3872" s="79"/>
      <c r="L3872" s="84" t="s">
        <v>315</v>
      </c>
      <c r="M3872" s="79"/>
      <c r="N3872" s="79"/>
      <c r="O3872" s="79"/>
      <c r="P3872" s="77"/>
      <c r="Q3872" s="78"/>
      <c r="R3872" s="78"/>
      <c r="S3872" s="82"/>
      <c r="T3872" s="78"/>
      <c r="U3872" s="83"/>
    </row>
    <row r="3873" spans="1:21" ht="13.9" customHeight="1">
      <c r="A3873" s="76">
        <v>99030770</v>
      </c>
      <c r="B3873" s="85" t="s">
        <v>4776</v>
      </c>
      <c r="C3873" s="78"/>
      <c r="D3873" s="79"/>
      <c r="E3873" s="78"/>
      <c r="F3873" s="78"/>
      <c r="G3873" s="86"/>
      <c r="H3873" s="79"/>
      <c r="I3873" s="79"/>
      <c r="J3873" s="78"/>
      <c r="K3873" s="77"/>
      <c r="L3873" s="84" t="s">
        <v>285</v>
      </c>
      <c r="M3873" s="77"/>
      <c r="N3873" s="77"/>
      <c r="O3873" s="87"/>
      <c r="P3873" s="78"/>
      <c r="Q3873" s="78"/>
      <c r="R3873" s="78"/>
      <c r="S3873" s="82"/>
      <c r="T3873" s="78"/>
      <c r="U3873" s="83"/>
    </row>
    <row r="3874" spans="1:21" ht="13.9" customHeight="1">
      <c r="A3874" s="76">
        <v>99030771</v>
      </c>
      <c r="B3874" s="88" t="s">
        <v>4777</v>
      </c>
      <c r="C3874" s="78"/>
      <c r="D3874" s="79"/>
      <c r="E3874" s="78"/>
      <c r="F3874" s="78"/>
      <c r="G3874" s="86"/>
      <c r="H3874" s="79"/>
      <c r="I3874" s="79"/>
      <c r="J3874" s="78"/>
      <c r="K3874" s="77"/>
      <c r="L3874" s="84" t="s">
        <v>9265</v>
      </c>
      <c r="M3874" s="77"/>
      <c r="N3874" s="77"/>
      <c r="O3874" s="87"/>
      <c r="P3874" s="78"/>
      <c r="Q3874" s="78"/>
      <c r="R3874" s="78"/>
      <c r="S3874" s="82"/>
      <c r="T3874" s="78"/>
      <c r="U3874" s="83"/>
    </row>
    <row r="3875" spans="1:21" ht="13.9" customHeight="1">
      <c r="A3875" s="76">
        <v>99030772</v>
      </c>
      <c r="B3875" s="85" t="s">
        <v>4778</v>
      </c>
      <c r="C3875" s="78"/>
      <c r="D3875" s="79"/>
      <c r="E3875" s="78"/>
      <c r="F3875" s="78"/>
      <c r="G3875" s="78"/>
      <c r="H3875" s="79"/>
      <c r="I3875" s="80"/>
      <c r="J3875" s="78"/>
      <c r="K3875" s="77"/>
      <c r="L3875" s="84" t="s">
        <v>315</v>
      </c>
      <c r="M3875" s="77"/>
      <c r="N3875" s="77"/>
      <c r="O3875" s="87"/>
      <c r="P3875" s="78"/>
      <c r="Q3875" s="78"/>
      <c r="R3875" s="78"/>
      <c r="S3875" s="82"/>
      <c r="T3875" s="78"/>
      <c r="U3875" s="83"/>
    </row>
    <row r="3876" spans="1:21" ht="13.9" customHeight="1">
      <c r="A3876" s="76">
        <v>99030773</v>
      </c>
      <c r="B3876" s="88" t="s">
        <v>4779</v>
      </c>
      <c r="C3876" s="78"/>
      <c r="D3876" s="79"/>
      <c r="E3876" s="78"/>
      <c r="F3876" s="78"/>
      <c r="G3876" s="78"/>
      <c r="H3876" s="79"/>
      <c r="I3876" s="79"/>
      <c r="J3876" s="78"/>
      <c r="K3876" s="77"/>
      <c r="L3876" s="84" t="s">
        <v>285</v>
      </c>
      <c r="M3876" s="77"/>
      <c r="N3876" s="77"/>
      <c r="O3876" s="87"/>
      <c r="P3876" s="78"/>
      <c r="Q3876" s="78"/>
      <c r="R3876" s="78"/>
      <c r="S3876" s="82"/>
      <c r="T3876" s="78"/>
      <c r="U3876" s="83"/>
    </row>
    <row r="3877" spans="1:21" ht="13.9" customHeight="1">
      <c r="A3877" s="76">
        <v>99030777</v>
      </c>
      <c r="B3877" s="88" t="s">
        <v>4780</v>
      </c>
      <c r="C3877" s="78"/>
      <c r="D3877" s="79"/>
      <c r="E3877" s="78"/>
      <c r="F3877" s="78"/>
      <c r="G3877" s="78"/>
      <c r="H3877" s="79"/>
      <c r="I3877" s="79"/>
      <c r="J3877" s="78"/>
      <c r="K3877" s="77"/>
      <c r="L3877" s="84" t="s">
        <v>9258</v>
      </c>
      <c r="M3877" s="77"/>
      <c r="N3877" s="77"/>
      <c r="O3877" s="87"/>
      <c r="P3877" s="78"/>
      <c r="Q3877" s="78"/>
      <c r="R3877" s="78"/>
      <c r="S3877" s="82"/>
      <c r="T3877" s="78"/>
      <c r="U3877" s="83"/>
    </row>
    <row r="3878" spans="1:21" ht="13.9" customHeight="1">
      <c r="A3878" s="76">
        <v>99030778</v>
      </c>
      <c r="B3878" s="85" t="s">
        <v>4781</v>
      </c>
      <c r="C3878" s="78"/>
      <c r="D3878" s="79"/>
      <c r="E3878" s="78"/>
      <c r="F3878" s="78"/>
      <c r="G3878" s="86"/>
      <c r="H3878" s="79"/>
      <c r="I3878" s="80"/>
      <c r="J3878" s="78"/>
      <c r="K3878" s="77"/>
      <c r="L3878" s="84" t="s">
        <v>285</v>
      </c>
      <c r="M3878" s="77"/>
      <c r="N3878" s="77"/>
      <c r="O3878" s="87"/>
      <c r="P3878" s="78"/>
      <c r="Q3878" s="78"/>
      <c r="R3878" s="78"/>
      <c r="S3878" s="82"/>
      <c r="T3878" s="78"/>
      <c r="U3878" s="83"/>
    </row>
    <row r="3879" spans="1:21" ht="13.9" customHeight="1">
      <c r="A3879" s="76">
        <v>99030779</v>
      </c>
      <c r="B3879" s="77" t="s">
        <v>4782</v>
      </c>
      <c r="C3879" s="78"/>
      <c r="D3879" s="79"/>
      <c r="E3879" s="78"/>
      <c r="F3879" s="78"/>
      <c r="G3879" s="79"/>
      <c r="H3879" s="79"/>
      <c r="I3879" s="80"/>
      <c r="J3879" s="79"/>
      <c r="K3879" s="77"/>
      <c r="L3879" s="81" t="s">
        <v>107</v>
      </c>
      <c r="M3879" s="155"/>
      <c r="N3879" s="155"/>
      <c r="O3879" s="155"/>
      <c r="P3879" s="155"/>
      <c r="Q3879" s="155"/>
      <c r="R3879" s="155"/>
      <c r="S3879" s="157"/>
      <c r="T3879" s="155"/>
      <c r="U3879" s="158"/>
    </row>
    <row r="3880" spans="1:21" ht="13.9" customHeight="1">
      <c r="A3880" s="76">
        <v>99030780</v>
      </c>
      <c r="B3880" s="85" t="s">
        <v>4783</v>
      </c>
      <c r="C3880" s="78"/>
      <c r="D3880" s="79"/>
      <c r="E3880" s="78"/>
      <c r="F3880" s="78"/>
      <c r="G3880" s="78"/>
      <c r="H3880" s="79"/>
      <c r="I3880" s="79"/>
      <c r="J3880" s="78"/>
      <c r="K3880" s="77"/>
      <c r="L3880" s="84" t="s">
        <v>9443</v>
      </c>
      <c r="M3880" s="77"/>
      <c r="N3880" s="77"/>
      <c r="O3880" s="87"/>
      <c r="P3880" s="78"/>
      <c r="Q3880" s="78"/>
      <c r="R3880" s="78"/>
      <c r="S3880" s="82"/>
      <c r="T3880" s="78"/>
      <c r="U3880" s="83"/>
    </row>
    <row r="3881" spans="1:21" ht="13.9" customHeight="1">
      <c r="A3881" s="76">
        <v>99030781</v>
      </c>
      <c r="B3881" s="77" t="s">
        <v>4784</v>
      </c>
      <c r="C3881" s="78"/>
      <c r="D3881" s="79"/>
      <c r="E3881" s="78"/>
      <c r="F3881" s="78"/>
      <c r="G3881" s="79"/>
      <c r="H3881" s="79"/>
      <c r="I3881" s="80"/>
      <c r="J3881" s="79"/>
      <c r="K3881" s="77"/>
      <c r="L3881" s="84" t="s">
        <v>9444</v>
      </c>
      <c r="M3881" s="77"/>
      <c r="N3881" s="77"/>
      <c r="O3881" s="77"/>
      <c r="P3881" s="77"/>
      <c r="Q3881" s="78"/>
      <c r="R3881" s="78"/>
      <c r="S3881" s="82"/>
      <c r="T3881" s="78"/>
      <c r="U3881" s="83"/>
    </row>
    <row r="3882" spans="1:21" ht="13.9" customHeight="1">
      <c r="A3882" s="76">
        <v>99030782</v>
      </c>
      <c r="B3882" s="77" t="s">
        <v>4785</v>
      </c>
      <c r="C3882" s="78"/>
      <c r="D3882" s="79"/>
      <c r="E3882" s="78"/>
      <c r="F3882" s="78"/>
      <c r="G3882" s="79"/>
      <c r="H3882" s="79"/>
      <c r="I3882" s="80"/>
      <c r="J3882" s="79"/>
      <c r="K3882" s="77"/>
      <c r="L3882" s="81" t="s">
        <v>285</v>
      </c>
      <c r="M3882" s="155"/>
      <c r="N3882" s="155"/>
      <c r="O3882" s="155"/>
      <c r="P3882" s="155"/>
      <c r="Q3882" s="155"/>
      <c r="R3882" s="155"/>
      <c r="S3882" s="157"/>
      <c r="T3882" s="155"/>
      <c r="U3882" s="158"/>
    </row>
    <row r="3883" spans="1:21" ht="13.9" customHeight="1">
      <c r="A3883" s="76">
        <v>99030783</v>
      </c>
      <c r="B3883" s="88" t="s">
        <v>4786</v>
      </c>
      <c r="C3883" s="78"/>
      <c r="D3883" s="79"/>
      <c r="E3883" s="78"/>
      <c r="F3883" s="78"/>
      <c r="G3883" s="86"/>
      <c r="H3883" s="79"/>
      <c r="I3883" s="79"/>
      <c r="J3883" s="78"/>
      <c r="K3883" s="77"/>
      <c r="L3883" s="84" t="s">
        <v>398</v>
      </c>
      <c r="M3883" s="77"/>
      <c r="N3883" s="77"/>
      <c r="O3883" s="87"/>
      <c r="P3883" s="78"/>
      <c r="Q3883" s="78"/>
      <c r="R3883" s="78"/>
      <c r="S3883" s="82"/>
      <c r="T3883" s="78"/>
      <c r="U3883" s="83"/>
    </row>
    <row r="3884" spans="1:21" ht="13.9" customHeight="1">
      <c r="A3884" s="76">
        <v>99030784</v>
      </c>
      <c r="B3884" s="77" t="s">
        <v>4787</v>
      </c>
      <c r="C3884" s="78"/>
      <c r="D3884" s="79"/>
      <c r="E3884" s="78"/>
      <c r="F3884" s="78"/>
      <c r="G3884" s="79"/>
      <c r="H3884" s="79"/>
      <c r="I3884" s="80"/>
      <c r="J3884" s="79"/>
      <c r="K3884" s="79"/>
      <c r="L3884" s="84" t="s">
        <v>348</v>
      </c>
      <c r="M3884" s="79"/>
      <c r="N3884" s="79"/>
      <c r="O3884" s="79"/>
      <c r="P3884" s="77"/>
      <c r="Q3884" s="78"/>
      <c r="R3884" s="79"/>
      <c r="S3884" s="79"/>
      <c r="T3884" s="78"/>
      <c r="U3884" s="83"/>
    </row>
    <row r="3885" spans="1:21" ht="13.9" customHeight="1">
      <c r="A3885" s="89">
        <v>99030785</v>
      </c>
      <c r="B3885" s="100" t="s">
        <v>4788</v>
      </c>
      <c r="C3885" s="91"/>
      <c r="D3885" s="79"/>
      <c r="E3885" s="78"/>
      <c r="F3885" s="78"/>
      <c r="G3885" s="79"/>
      <c r="H3885" s="79"/>
      <c r="I3885" s="80"/>
      <c r="J3885" s="79"/>
      <c r="K3885" s="77"/>
      <c r="L3885" s="84" t="s">
        <v>9309</v>
      </c>
      <c r="M3885" s="77"/>
      <c r="N3885" s="77"/>
      <c r="O3885" s="77"/>
      <c r="P3885" s="77"/>
      <c r="Q3885" s="78"/>
      <c r="R3885" s="78"/>
      <c r="S3885" s="82"/>
      <c r="T3885" s="78"/>
      <c r="U3885" s="83"/>
    </row>
    <row r="3886" spans="1:21" ht="13.9" customHeight="1">
      <c r="A3886" s="76">
        <v>99030786</v>
      </c>
      <c r="B3886" s="77" t="s">
        <v>4789</v>
      </c>
      <c r="C3886" s="78"/>
      <c r="D3886" s="79"/>
      <c r="E3886" s="78"/>
      <c r="F3886" s="78"/>
      <c r="G3886" s="79"/>
      <c r="H3886" s="79"/>
      <c r="I3886" s="80"/>
      <c r="J3886" s="79"/>
      <c r="K3886" s="77"/>
      <c r="L3886" s="84" t="s">
        <v>214</v>
      </c>
      <c r="M3886" s="77"/>
      <c r="N3886" s="77"/>
      <c r="O3886" s="77"/>
      <c r="P3886" s="77"/>
      <c r="Q3886" s="78"/>
      <c r="R3886" s="78"/>
      <c r="S3886" s="82"/>
      <c r="T3886" s="78"/>
      <c r="U3886" s="83"/>
    </row>
    <row r="3887" spans="1:21" ht="13.9" customHeight="1">
      <c r="A3887" s="76">
        <v>99030787</v>
      </c>
      <c r="B3887" s="77" t="s">
        <v>4790</v>
      </c>
      <c r="C3887" s="78"/>
      <c r="D3887" s="78"/>
      <c r="E3887" s="78"/>
      <c r="F3887" s="79"/>
      <c r="G3887" s="79"/>
      <c r="H3887" s="79"/>
      <c r="I3887" s="80"/>
      <c r="J3887" s="79"/>
      <c r="K3887" s="77"/>
      <c r="L3887" s="84" t="s">
        <v>315</v>
      </c>
      <c r="M3887" s="77"/>
      <c r="N3887" s="77"/>
      <c r="O3887" s="77"/>
      <c r="P3887" s="77"/>
      <c r="Q3887" s="78"/>
      <c r="R3887" s="78"/>
      <c r="S3887" s="82"/>
      <c r="T3887" s="78"/>
      <c r="U3887" s="83"/>
    </row>
    <row r="3888" spans="1:21" ht="13.9" customHeight="1">
      <c r="A3888" s="76">
        <v>99030788</v>
      </c>
      <c r="B3888" s="77" t="s">
        <v>4791</v>
      </c>
      <c r="C3888" s="78"/>
      <c r="D3888" s="79"/>
      <c r="E3888" s="78"/>
      <c r="F3888" s="78"/>
      <c r="G3888" s="79"/>
      <c r="H3888" s="79"/>
      <c r="I3888" s="80"/>
      <c r="J3888" s="79"/>
      <c r="K3888" s="79"/>
      <c r="L3888" s="84" t="s">
        <v>274</v>
      </c>
      <c r="M3888" s="79"/>
      <c r="N3888" s="79"/>
      <c r="O3888" s="79"/>
      <c r="P3888" s="77"/>
      <c r="Q3888" s="78"/>
      <c r="R3888" s="79"/>
      <c r="S3888" s="79"/>
      <c r="T3888" s="78"/>
      <c r="U3888" s="83"/>
    </row>
    <row r="3889" spans="1:21">
      <c r="A3889" s="76">
        <v>99030790</v>
      </c>
      <c r="B3889" s="77" t="s">
        <v>4792</v>
      </c>
      <c r="C3889" s="78"/>
      <c r="D3889" s="79"/>
      <c r="E3889" s="78"/>
      <c r="F3889" s="78"/>
      <c r="G3889" s="79"/>
      <c r="H3889" s="79"/>
      <c r="I3889" s="80"/>
      <c r="J3889" s="79"/>
      <c r="K3889" s="77"/>
      <c r="L3889" s="81" t="s">
        <v>307</v>
      </c>
      <c r="M3889" s="155"/>
      <c r="N3889" s="155"/>
      <c r="O3889" s="155"/>
      <c r="P3889" s="155"/>
      <c r="Q3889" s="155"/>
      <c r="R3889" s="155"/>
      <c r="S3889" s="157"/>
      <c r="T3889" s="155"/>
      <c r="U3889" s="158"/>
    </row>
    <row r="3890" spans="1:21" ht="13.9" customHeight="1">
      <c r="A3890" s="76">
        <v>99030791</v>
      </c>
      <c r="B3890" s="77" t="s">
        <v>4793</v>
      </c>
      <c r="C3890" s="78"/>
      <c r="D3890" s="79"/>
      <c r="E3890" s="78"/>
      <c r="F3890" s="78"/>
      <c r="G3890" s="79"/>
      <c r="H3890" s="79"/>
      <c r="I3890" s="80"/>
      <c r="J3890" s="79"/>
      <c r="K3890" s="77"/>
      <c r="L3890" s="81" t="s">
        <v>285</v>
      </c>
      <c r="M3890" s="77"/>
      <c r="N3890" s="77"/>
      <c r="O3890" s="77"/>
      <c r="P3890" s="77"/>
      <c r="Q3890" s="78"/>
      <c r="R3890" s="78"/>
      <c r="S3890" s="82"/>
      <c r="T3890" s="78"/>
      <c r="U3890" s="83"/>
    </row>
    <row r="3891" spans="1:21" ht="13.9" customHeight="1">
      <c r="A3891" s="76">
        <v>99030792</v>
      </c>
      <c r="B3891" s="77" t="s">
        <v>4794</v>
      </c>
      <c r="C3891" s="78"/>
      <c r="D3891" s="79"/>
      <c r="E3891" s="78"/>
      <c r="F3891" s="78"/>
      <c r="G3891" s="79"/>
      <c r="H3891" s="79"/>
      <c r="I3891" s="80"/>
      <c r="J3891" s="79"/>
      <c r="K3891" s="77"/>
      <c r="L3891" s="84" t="s">
        <v>283</v>
      </c>
      <c r="M3891" s="77"/>
      <c r="N3891" s="77"/>
      <c r="O3891" s="77"/>
      <c r="P3891" s="77"/>
      <c r="Q3891" s="78"/>
      <c r="R3891" s="78"/>
      <c r="S3891" s="82"/>
      <c r="T3891" s="78"/>
      <c r="U3891" s="83"/>
    </row>
    <row r="3892" spans="1:21" ht="13.9" customHeight="1">
      <c r="A3892" s="76">
        <v>99030793</v>
      </c>
      <c r="B3892" s="79" t="s">
        <v>4795</v>
      </c>
      <c r="C3892" s="78"/>
      <c r="D3892" s="79"/>
      <c r="E3892" s="78"/>
      <c r="F3892" s="78"/>
      <c r="G3892" s="79"/>
      <c r="H3892" s="79"/>
      <c r="I3892" s="80"/>
      <c r="J3892" s="79"/>
      <c r="K3892" s="77"/>
      <c r="L3892" s="84" t="s">
        <v>274</v>
      </c>
      <c r="M3892" s="79"/>
      <c r="N3892" s="79"/>
      <c r="O3892" s="79"/>
      <c r="P3892" s="77"/>
      <c r="Q3892" s="78"/>
      <c r="R3892" s="79"/>
      <c r="S3892" s="79"/>
      <c r="T3892" s="78"/>
      <c r="U3892" s="83"/>
    </row>
    <row r="3893" spans="1:21" ht="13.9" customHeight="1">
      <c r="A3893" s="76">
        <v>99030794</v>
      </c>
      <c r="B3893" s="79" t="s">
        <v>4796</v>
      </c>
      <c r="C3893" s="78"/>
      <c r="D3893" s="79"/>
      <c r="E3893" s="78"/>
      <c r="F3893" s="78"/>
      <c r="G3893" s="79"/>
      <c r="H3893" s="79"/>
      <c r="I3893" s="80"/>
      <c r="J3893" s="79"/>
      <c r="K3893" s="79"/>
      <c r="L3893" s="84" t="s">
        <v>332</v>
      </c>
      <c r="M3893" s="79"/>
      <c r="N3893" s="79"/>
      <c r="O3893" s="79"/>
      <c r="P3893" s="77"/>
      <c r="Q3893" s="78"/>
      <c r="R3893" s="79"/>
      <c r="S3893" s="79"/>
      <c r="T3893" s="78"/>
      <c r="U3893" s="83"/>
    </row>
    <row r="3894" spans="1:21" ht="13.9" customHeight="1">
      <c r="A3894" s="76">
        <v>99030795</v>
      </c>
      <c r="B3894" s="77" t="s">
        <v>4797</v>
      </c>
      <c r="C3894" s="78"/>
      <c r="D3894" s="79"/>
      <c r="E3894" s="78"/>
      <c r="F3894" s="78"/>
      <c r="G3894" s="79"/>
      <c r="H3894" s="79"/>
      <c r="I3894" s="80"/>
      <c r="J3894" s="79"/>
      <c r="K3894" s="77"/>
      <c r="L3894" s="84" t="s">
        <v>285</v>
      </c>
      <c r="M3894" s="77"/>
      <c r="N3894" s="77"/>
      <c r="O3894" s="77"/>
      <c r="P3894" s="77"/>
      <c r="Q3894" s="78"/>
      <c r="R3894" s="79"/>
      <c r="S3894" s="104"/>
      <c r="T3894" s="78"/>
      <c r="U3894" s="83"/>
    </row>
    <row r="3895" spans="1:21" ht="13.9" customHeight="1">
      <c r="A3895" s="76">
        <v>99030796</v>
      </c>
      <c r="B3895" s="77" t="s">
        <v>4798</v>
      </c>
      <c r="C3895" s="78"/>
      <c r="D3895" s="79"/>
      <c r="E3895" s="78"/>
      <c r="F3895" s="78"/>
      <c r="G3895" s="79"/>
      <c r="H3895" s="79"/>
      <c r="I3895" s="80"/>
      <c r="J3895" s="79"/>
      <c r="K3895" s="77"/>
      <c r="L3895" s="84" t="s">
        <v>285</v>
      </c>
      <c r="M3895" s="77"/>
      <c r="N3895" s="77"/>
      <c r="O3895" s="77"/>
      <c r="P3895" s="77"/>
      <c r="Q3895" s="78"/>
      <c r="R3895" s="78"/>
      <c r="S3895" s="82"/>
      <c r="T3895" s="78"/>
      <c r="U3895" s="83"/>
    </row>
    <row r="3896" spans="1:21" ht="13.9" customHeight="1">
      <c r="A3896" s="76">
        <v>99030798</v>
      </c>
      <c r="B3896" s="77" t="s">
        <v>4799</v>
      </c>
      <c r="C3896" s="78"/>
      <c r="D3896" s="79"/>
      <c r="E3896" s="78"/>
      <c r="F3896" s="78"/>
      <c r="G3896" s="79"/>
      <c r="H3896" s="79"/>
      <c r="I3896" s="80"/>
      <c r="J3896" s="79"/>
      <c r="K3896" s="77"/>
      <c r="L3896" s="84" t="s">
        <v>332</v>
      </c>
      <c r="M3896" s="79"/>
      <c r="N3896" s="79"/>
      <c r="O3896" s="77"/>
      <c r="P3896" s="77"/>
      <c r="Q3896" s="78"/>
      <c r="R3896" s="79"/>
      <c r="S3896" s="79"/>
      <c r="T3896" s="78"/>
      <c r="U3896" s="83"/>
    </row>
    <row r="3897" spans="1:21" ht="13.9" customHeight="1">
      <c r="A3897" s="76">
        <v>99030799</v>
      </c>
      <c r="B3897" s="77" t="s">
        <v>4800</v>
      </c>
      <c r="C3897" s="78"/>
      <c r="D3897" s="79"/>
      <c r="E3897" s="78"/>
      <c r="F3897" s="78"/>
      <c r="G3897" s="79"/>
      <c r="H3897" s="79"/>
      <c r="I3897" s="80"/>
      <c r="J3897" s="79"/>
      <c r="K3897" s="77"/>
      <c r="L3897" s="84" t="s">
        <v>315</v>
      </c>
      <c r="M3897" s="77"/>
      <c r="N3897" s="77"/>
      <c r="O3897" s="77"/>
      <c r="P3897" s="77"/>
      <c r="Q3897" s="78"/>
      <c r="R3897" s="79"/>
      <c r="S3897" s="79"/>
      <c r="T3897" s="78"/>
      <c r="U3897" s="83"/>
    </row>
    <row r="3898" spans="1:21" ht="13.9" customHeight="1">
      <c r="A3898" s="76">
        <v>99030800</v>
      </c>
      <c r="B3898" s="79" t="s">
        <v>4801</v>
      </c>
      <c r="C3898" s="79"/>
      <c r="D3898" s="79"/>
      <c r="E3898" s="78"/>
      <c r="F3898" s="78"/>
      <c r="G3898" s="78"/>
      <c r="H3898" s="78"/>
      <c r="I3898" s="78"/>
      <c r="J3898" s="78"/>
      <c r="K3898" s="79"/>
      <c r="L3898" s="84" t="s">
        <v>353</v>
      </c>
      <c r="M3898" s="79"/>
      <c r="N3898" s="79"/>
      <c r="O3898" s="79"/>
      <c r="P3898" s="77"/>
      <c r="Q3898" s="78"/>
      <c r="R3898" s="78"/>
      <c r="S3898" s="82"/>
      <c r="T3898" s="79"/>
      <c r="U3898" s="83"/>
    </row>
    <row r="3899" spans="1:21" ht="13.9" customHeight="1">
      <c r="A3899" s="76">
        <v>99030801</v>
      </c>
      <c r="B3899" s="79" t="s">
        <v>4802</v>
      </c>
      <c r="C3899" s="78"/>
      <c r="D3899" s="79"/>
      <c r="E3899" s="78"/>
      <c r="F3899" s="78"/>
      <c r="G3899" s="78"/>
      <c r="H3899" s="78"/>
      <c r="I3899" s="78"/>
      <c r="J3899" s="78"/>
      <c r="K3899" s="79"/>
      <c r="L3899" s="84" t="s">
        <v>348</v>
      </c>
      <c r="M3899" s="79"/>
      <c r="N3899" s="79"/>
      <c r="O3899" s="79"/>
      <c r="P3899" s="77"/>
      <c r="Q3899" s="79"/>
      <c r="R3899" s="79"/>
      <c r="S3899" s="104"/>
      <c r="T3899" s="78"/>
      <c r="U3899" s="83"/>
    </row>
    <row r="3900" spans="1:21" ht="13.9" customHeight="1">
      <c r="A3900" s="76">
        <v>99030802</v>
      </c>
      <c r="B3900" s="88" t="s">
        <v>4803</v>
      </c>
      <c r="C3900" s="78"/>
      <c r="D3900" s="79"/>
      <c r="E3900" s="78"/>
      <c r="F3900" s="78"/>
      <c r="G3900" s="78"/>
      <c r="H3900" s="79"/>
      <c r="I3900" s="79"/>
      <c r="J3900" s="78"/>
      <c r="K3900" s="77"/>
      <c r="L3900" s="84" t="s">
        <v>362</v>
      </c>
      <c r="M3900" s="77"/>
      <c r="N3900" s="77"/>
      <c r="O3900" s="87"/>
      <c r="P3900" s="78"/>
      <c r="Q3900" s="78"/>
      <c r="R3900" s="78"/>
      <c r="S3900" s="82"/>
      <c r="T3900" s="78"/>
      <c r="U3900" s="83"/>
    </row>
    <row r="3901" spans="1:21" ht="13.9" customHeight="1">
      <c r="A3901" s="76">
        <v>99030803</v>
      </c>
      <c r="B3901" s="88" t="s">
        <v>4804</v>
      </c>
      <c r="C3901" s="78"/>
      <c r="D3901" s="79"/>
      <c r="E3901" s="78"/>
      <c r="F3901" s="78"/>
      <c r="G3901" s="78"/>
      <c r="H3901" s="79"/>
      <c r="I3901" s="79"/>
      <c r="J3901" s="78"/>
      <c r="K3901" s="77"/>
      <c r="L3901" s="84" t="s">
        <v>101</v>
      </c>
      <c r="M3901" s="77"/>
      <c r="N3901" s="77"/>
      <c r="O3901" s="87"/>
      <c r="P3901" s="78"/>
      <c r="Q3901" s="78"/>
      <c r="R3901" s="78"/>
      <c r="S3901" s="82"/>
      <c r="T3901" s="78"/>
      <c r="U3901" s="83"/>
    </row>
    <row r="3902" spans="1:21" ht="13.9" customHeight="1">
      <c r="A3902" s="76">
        <v>99030804</v>
      </c>
      <c r="B3902" s="88" t="s">
        <v>4805</v>
      </c>
      <c r="C3902" s="78"/>
      <c r="D3902" s="79"/>
      <c r="E3902" s="78"/>
      <c r="F3902" s="78"/>
      <c r="G3902" s="78"/>
      <c r="H3902" s="79"/>
      <c r="I3902" s="79"/>
      <c r="J3902" s="78"/>
      <c r="K3902" s="77"/>
      <c r="L3902" s="84" t="s">
        <v>274</v>
      </c>
      <c r="M3902" s="77"/>
      <c r="N3902" s="77"/>
      <c r="O3902" s="87"/>
      <c r="P3902" s="78"/>
      <c r="Q3902" s="78"/>
      <c r="R3902" s="78"/>
      <c r="S3902" s="82"/>
      <c r="T3902" s="78"/>
      <c r="U3902" s="83"/>
    </row>
    <row r="3903" spans="1:21" ht="13.9" customHeight="1">
      <c r="A3903" s="76">
        <v>99030805</v>
      </c>
      <c r="B3903" s="85" t="s">
        <v>4806</v>
      </c>
      <c r="C3903" s="78"/>
      <c r="D3903" s="79"/>
      <c r="E3903" s="78"/>
      <c r="F3903" s="78"/>
      <c r="G3903" s="78"/>
      <c r="H3903" s="79"/>
      <c r="I3903" s="79"/>
      <c r="J3903" s="78"/>
      <c r="K3903" s="77"/>
      <c r="L3903" s="84" t="s">
        <v>270</v>
      </c>
      <c r="M3903" s="77"/>
      <c r="N3903" s="77"/>
      <c r="O3903" s="87"/>
      <c r="P3903" s="78"/>
      <c r="Q3903" s="78"/>
      <c r="R3903" s="78"/>
      <c r="S3903" s="82"/>
      <c r="T3903" s="78"/>
      <c r="U3903" s="83"/>
    </row>
    <row r="3904" spans="1:21" ht="13.9" customHeight="1">
      <c r="A3904" s="76">
        <v>99030806</v>
      </c>
      <c r="B3904" s="88" t="s">
        <v>4807</v>
      </c>
      <c r="C3904" s="78"/>
      <c r="D3904" s="79"/>
      <c r="E3904" s="78"/>
      <c r="F3904" s="78"/>
      <c r="G3904" s="78"/>
      <c r="H3904" s="79"/>
      <c r="I3904" s="79"/>
      <c r="J3904" s="78"/>
      <c r="K3904" s="77"/>
      <c r="L3904" s="84" t="s">
        <v>219</v>
      </c>
      <c r="M3904" s="77"/>
      <c r="N3904" s="77"/>
      <c r="O3904" s="87"/>
      <c r="P3904" s="78"/>
      <c r="Q3904" s="78"/>
      <c r="R3904" s="78"/>
      <c r="S3904" s="82"/>
      <c r="T3904" s="78"/>
      <c r="U3904" s="83"/>
    </row>
    <row r="3905" spans="1:21" ht="13.9" customHeight="1">
      <c r="A3905" s="76">
        <v>99030807</v>
      </c>
      <c r="B3905" s="88" t="s">
        <v>4808</v>
      </c>
      <c r="C3905" s="78"/>
      <c r="D3905" s="79"/>
      <c r="E3905" s="78"/>
      <c r="F3905" s="78"/>
      <c r="G3905" s="78"/>
      <c r="H3905" s="79"/>
      <c r="I3905" s="79"/>
      <c r="J3905" s="78"/>
      <c r="K3905" s="77"/>
      <c r="L3905" s="84" t="s">
        <v>9347</v>
      </c>
      <c r="M3905" s="77"/>
      <c r="N3905" s="77"/>
      <c r="O3905" s="87"/>
      <c r="P3905" s="78"/>
      <c r="Q3905" s="78"/>
      <c r="R3905" s="78"/>
      <c r="S3905" s="82"/>
      <c r="T3905" s="78"/>
      <c r="U3905" s="83"/>
    </row>
    <row r="3906" spans="1:21" ht="13.9" customHeight="1">
      <c r="A3906" s="76">
        <v>99030808</v>
      </c>
      <c r="B3906" s="88" t="s">
        <v>4809</v>
      </c>
      <c r="C3906" s="78"/>
      <c r="D3906" s="79"/>
      <c r="E3906" s="78"/>
      <c r="F3906" s="78"/>
      <c r="G3906" s="78"/>
      <c r="H3906" s="79"/>
      <c r="I3906" s="79"/>
      <c r="J3906" s="78"/>
      <c r="K3906" s="77"/>
      <c r="L3906" s="84" t="s">
        <v>315</v>
      </c>
      <c r="M3906" s="77"/>
      <c r="N3906" s="77"/>
      <c r="O3906" s="87"/>
      <c r="P3906" s="78"/>
      <c r="Q3906" s="78"/>
      <c r="R3906" s="78"/>
      <c r="S3906" s="82"/>
      <c r="T3906" s="78"/>
      <c r="U3906" s="83"/>
    </row>
    <row r="3907" spans="1:21" ht="13.9" customHeight="1">
      <c r="A3907" s="76">
        <v>99030809</v>
      </c>
      <c r="B3907" s="85" t="s">
        <v>4810</v>
      </c>
      <c r="C3907" s="78"/>
      <c r="D3907" s="79"/>
      <c r="E3907" s="78"/>
      <c r="F3907" s="78"/>
      <c r="G3907" s="78"/>
      <c r="H3907" s="79"/>
      <c r="I3907" s="80"/>
      <c r="J3907" s="78"/>
      <c r="K3907" s="77"/>
      <c r="L3907" s="84" t="s">
        <v>315</v>
      </c>
      <c r="M3907" s="77"/>
      <c r="N3907" s="77"/>
      <c r="O3907" s="87"/>
      <c r="P3907" s="78"/>
      <c r="Q3907" s="78"/>
      <c r="R3907" s="78"/>
      <c r="S3907" s="82"/>
      <c r="T3907" s="78"/>
      <c r="U3907" s="83"/>
    </row>
    <row r="3908" spans="1:21" ht="13.9" customHeight="1">
      <c r="A3908" s="76">
        <v>99030810</v>
      </c>
      <c r="B3908" s="88" t="s">
        <v>4811</v>
      </c>
      <c r="C3908" s="78"/>
      <c r="D3908" s="79"/>
      <c r="E3908" s="78"/>
      <c r="F3908" s="78"/>
      <c r="G3908" s="78"/>
      <c r="H3908" s="79"/>
      <c r="I3908" s="79"/>
      <c r="J3908" s="78"/>
      <c r="K3908" s="77"/>
      <c r="L3908" s="84" t="s">
        <v>378</v>
      </c>
      <c r="M3908" s="77"/>
      <c r="N3908" s="77"/>
      <c r="O3908" s="87"/>
      <c r="P3908" s="78"/>
      <c r="Q3908" s="78"/>
      <c r="R3908" s="78"/>
      <c r="S3908" s="82"/>
      <c r="T3908" s="78"/>
      <c r="U3908" s="83"/>
    </row>
    <row r="3909" spans="1:21" ht="13.9" customHeight="1">
      <c r="A3909" s="76">
        <v>99030811</v>
      </c>
      <c r="B3909" s="88" t="s">
        <v>4812</v>
      </c>
      <c r="C3909" s="78"/>
      <c r="D3909" s="79"/>
      <c r="E3909" s="78"/>
      <c r="F3909" s="78"/>
      <c r="G3909" s="78"/>
      <c r="H3909" s="79"/>
      <c r="I3909" s="79"/>
      <c r="J3909" s="78"/>
      <c r="K3909" s="77"/>
      <c r="L3909" s="84" t="s">
        <v>214</v>
      </c>
      <c r="M3909" s="77"/>
      <c r="N3909" s="77"/>
      <c r="O3909" s="87"/>
      <c r="P3909" s="78"/>
      <c r="Q3909" s="78"/>
      <c r="R3909" s="78"/>
      <c r="S3909" s="82"/>
      <c r="T3909" s="78"/>
      <c r="U3909" s="83"/>
    </row>
    <row r="3910" spans="1:21" ht="13.9" customHeight="1">
      <c r="A3910" s="76">
        <v>99030812</v>
      </c>
      <c r="B3910" s="77" t="s">
        <v>4813</v>
      </c>
      <c r="C3910" s="78"/>
      <c r="D3910" s="79"/>
      <c r="E3910" s="78"/>
      <c r="F3910" s="78"/>
      <c r="G3910" s="79"/>
      <c r="H3910" s="79"/>
      <c r="I3910" s="80"/>
      <c r="J3910" s="79"/>
      <c r="K3910" s="77"/>
      <c r="L3910" s="81" t="s">
        <v>315</v>
      </c>
      <c r="M3910" s="77"/>
      <c r="N3910" s="77"/>
      <c r="O3910" s="77"/>
      <c r="P3910" s="77"/>
      <c r="Q3910" s="78"/>
      <c r="R3910" s="78"/>
      <c r="S3910" s="82"/>
      <c r="T3910" s="78"/>
      <c r="U3910" s="83"/>
    </row>
    <row r="3911" spans="1:21" ht="13.9" customHeight="1">
      <c r="A3911" s="76">
        <v>99030813</v>
      </c>
      <c r="B3911" s="77" t="s">
        <v>4814</v>
      </c>
      <c r="C3911" s="78"/>
      <c r="D3911" s="79"/>
      <c r="E3911" s="78"/>
      <c r="F3911" s="78"/>
      <c r="G3911" s="79"/>
      <c r="H3911" s="79"/>
      <c r="I3911" s="80"/>
      <c r="J3911" s="79"/>
      <c r="K3911" s="77"/>
      <c r="L3911" s="81" t="s">
        <v>285</v>
      </c>
      <c r="M3911" s="155"/>
      <c r="N3911" s="155"/>
      <c r="O3911" s="155"/>
      <c r="P3911" s="155"/>
      <c r="Q3911" s="155"/>
      <c r="R3911" s="155"/>
      <c r="S3911" s="157"/>
      <c r="T3911" s="155"/>
      <c r="U3911" s="158"/>
    </row>
    <row r="3912" spans="1:21" ht="13.9" customHeight="1">
      <c r="A3912" s="76">
        <v>99030814</v>
      </c>
      <c r="B3912" s="88" t="s">
        <v>4815</v>
      </c>
      <c r="C3912" s="78"/>
      <c r="D3912" s="79"/>
      <c r="E3912" s="78"/>
      <c r="F3912" s="78"/>
      <c r="G3912" s="78"/>
      <c r="H3912" s="79"/>
      <c r="I3912" s="79"/>
      <c r="J3912" s="78"/>
      <c r="K3912" s="77"/>
      <c r="L3912" s="84" t="s">
        <v>212</v>
      </c>
      <c r="M3912" s="77"/>
      <c r="N3912" s="77"/>
      <c r="O3912" s="87"/>
      <c r="P3912" s="78"/>
      <c r="Q3912" s="78"/>
      <c r="R3912" s="78"/>
      <c r="S3912" s="82"/>
      <c r="T3912" s="78"/>
      <c r="U3912" s="83"/>
    </row>
    <row r="3913" spans="1:21" ht="13.9" customHeight="1">
      <c r="A3913" s="76">
        <v>99030815</v>
      </c>
      <c r="B3913" s="88" t="s">
        <v>3591</v>
      </c>
      <c r="C3913" s="78"/>
      <c r="D3913" s="79"/>
      <c r="E3913" s="78"/>
      <c r="F3913" s="78"/>
      <c r="G3913" s="78"/>
      <c r="H3913" s="79"/>
      <c r="I3913" s="79"/>
      <c r="J3913" s="78"/>
      <c r="K3913" s="77"/>
      <c r="L3913" s="84" t="s">
        <v>285</v>
      </c>
      <c r="M3913" s="77"/>
      <c r="N3913" s="77"/>
      <c r="O3913" s="87"/>
      <c r="P3913" s="78"/>
      <c r="Q3913" s="78"/>
      <c r="R3913" s="78"/>
      <c r="S3913" s="82"/>
      <c r="T3913" s="78"/>
      <c r="U3913" s="83"/>
    </row>
    <row r="3914" spans="1:21" ht="13.9" customHeight="1">
      <c r="A3914" s="76">
        <v>99030816</v>
      </c>
      <c r="B3914" s="88" t="s">
        <v>4576</v>
      </c>
      <c r="C3914" s="78"/>
      <c r="D3914" s="79"/>
      <c r="E3914" s="78"/>
      <c r="F3914" s="78"/>
      <c r="G3914" s="78"/>
      <c r="H3914" s="79"/>
      <c r="I3914" s="79"/>
      <c r="J3914" s="78"/>
      <c r="K3914" s="77"/>
      <c r="L3914" s="84" t="s">
        <v>285</v>
      </c>
      <c r="M3914" s="77"/>
      <c r="N3914" s="77"/>
      <c r="O3914" s="87"/>
      <c r="P3914" s="78"/>
      <c r="Q3914" s="78"/>
      <c r="R3914" s="78"/>
      <c r="S3914" s="82"/>
      <c r="T3914" s="78"/>
      <c r="U3914" s="83"/>
    </row>
    <row r="3915" spans="1:21" ht="13.9" customHeight="1">
      <c r="A3915" s="76">
        <v>99030817</v>
      </c>
      <c r="B3915" s="88" t="s">
        <v>4816</v>
      </c>
      <c r="C3915" s="78"/>
      <c r="D3915" s="79"/>
      <c r="E3915" s="78"/>
      <c r="F3915" s="78"/>
      <c r="G3915" s="78"/>
      <c r="H3915" s="79"/>
      <c r="I3915" s="79"/>
      <c r="J3915" s="78"/>
      <c r="K3915" s="77"/>
      <c r="L3915" s="84" t="s">
        <v>285</v>
      </c>
      <c r="M3915" s="77"/>
      <c r="N3915" s="77"/>
      <c r="O3915" s="87"/>
      <c r="P3915" s="78"/>
      <c r="Q3915" s="78"/>
      <c r="R3915" s="78"/>
      <c r="S3915" s="82"/>
      <c r="T3915" s="78"/>
      <c r="U3915" s="83"/>
    </row>
    <row r="3916" spans="1:21" ht="13.9" customHeight="1">
      <c r="A3916" s="76">
        <v>99030820</v>
      </c>
      <c r="B3916" s="79" t="s">
        <v>4817</v>
      </c>
      <c r="C3916" s="79"/>
      <c r="D3916" s="79"/>
      <c r="E3916" s="78"/>
      <c r="F3916" s="78"/>
      <c r="G3916" s="79"/>
      <c r="H3916" s="79"/>
      <c r="I3916" s="80"/>
      <c r="J3916" s="79"/>
      <c r="K3916" s="79"/>
      <c r="L3916" s="81" t="s">
        <v>348</v>
      </c>
      <c r="M3916" s="79"/>
      <c r="N3916" s="79"/>
      <c r="O3916" s="79"/>
      <c r="P3916" s="77"/>
      <c r="Q3916" s="78"/>
      <c r="R3916" s="79"/>
      <c r="S3916" s="105"/>
      <c r="T3916" s="78"/>
      <c r="U3916" s="83"/>
    </row>
    <row r="3917" spans="1:21" ht="13.9" customHeight="1">
      <c r="A3917" s="76">
        <v>99030821</v>
      </c>
      <c r="B3917" s="77" t="s">
        <v>4818</v>
      </c>
      <c r="C3917" s="78"/>
      <c r="D3917" s="79"/>
      <c r="E3917" s="78"/>
      <c r="F3917" s="78"/>
      <c r="G3917" s="79"/>
      <c r="H3917" s="79"/>
      <c r="I3917" s="80"/>
      <c r="J3917" s="79"/>
      <c r="K3917" s="79"/>
      <c r="L3917" s="84" t="s">
        <v>9238</v>
      </c>
      <c r="M3917" s="79"/>
      <c r="N3917" s="79"/>
      <c r="O3917" s="79"/>
      <c r="P3917" s="77"/>
      <c r="Q3917" s="78"/>
      <c r="R3917" s="79"/>
      <c r="S3917" s="104"/>
      <c r="T3917" s="78"/>
      <c r="U3917" s="83"/>
    </row>
    <row r="3918" spans="1:21" ht="13.9" customHeight="1">
      <c r="A3918" s="76">
        <v>99030822</v>
      </c>
      <c r="B3918" s="79" t="s">
        <v>4819</v>
      </c>
      <c r="C3918" s="78"/>
      <c r="D3918" s="79"/>
      <c r="E3918" s="78"/>
      <c r="F3918" s="78"/>
      <c r="G3918" s="79"/>
      <c r="H3918" s="79"/>
      <c r="I3918" s="80"/>
      <c r="J3918" s="79"/>
      <c r="K3918" s="79"/>
      <c r="L3918" s="84" t="s">
        <v>315</v>
      </c>
      <c r="M3918" s="79"/>
      <c r="N3918" s="79"/>
      <c r="O3918" s="79"/>
      <c r="P3918" s="77"/>
      <c r="Q3918" s="78"/>
      <c r="R3918" s="79"/>
      <c r="S3918" s="79"/>
      <c r="T3918" s="78"/>
      <c r="U3918" s="83"/>
    </row>
    <row r="3919" spans="1:21" ht="13.9" customHeight="1">
      <c r="A3919" s="76">
        <v>99030823</v>
      </c>
      <c r="B3919" s="77" t="s">
        <v>4820</v>
      </c>
      <c r="C3919" s="78"/>
      <c r="D3919" s="79"/>
      <c r="E3919" s="78"/>
      <c r="F3919" s="78"/>
      <c r="G3919" s="79"/>
      <c r="H3919" s="79"/>
      <c r="I3919" s="80"/>
      <c r="J3919" s="79"/>
      <c r="K3919" s="77"/>
      <c r="L3919" s="84" t="s">
        <v>362</v>
      </c>
      <c r="M3919" s="77"/>
      <c r="N3919" s="77"/>
      <c r="O3919" s="77"/>
      <c r="P3919" s="77"/>
      <c r="Q3919" s="78"/>
      <c r="R3919" s="79"/>
      <c r="S3919" s="79"/>
      <c r="T3919" s="78"/>
      <c r="U3919" s="83"/>
    </row>
    <row r="3920" spans="1:21" ht="13.9" customHeight="1">
      <c r="A3920" s="76">
        <v>99030824</v>
      </c>
      <c r="B3920" s="77" t="s">
        <v>4821</v>
      </c>
      <c r="C3920" s="78"/>
      <c r="D3920" s="79"/>
      <c r="E3920" s="78"/>
      <c r="F3920" s="78"/>
      <c r="G3920" s="79"/>
      <c r="H3920" s="79"/>
      <c r="I3920" s="80"/>
      <c r="J3920" s="79"/>
      <c r="K3920" s="77"/>
      <c r="L3920" s="84" t="s">
        <v>315</v>
      </c>
      <c r="M3920" s="77"/>
      <c r="N3920" s="77"/>
      <c r="O3920" s="77"/>
      <c r="P3920" s="77"/>
      <c r="Q3920" s="78"/>
      <c r="R3920" s="78"/>
      <c r="S3920" s="82"/>
      <c r="T3920" s="78"/>
      <c r="U3920" s="83"/>
    </row>
    <row r="3921" spans="1:21" ht="13.9" customHeight="1">
      <c r="A3921" s="89">
        <v>99030825</v>
      </c>
      <c r="B3921" s="90" t="s">
        <v>4822</v>
      </c>
      <c r="C3921" s="90"/>
      <c r="D3921" s="79"/>
      <c r="E3921" s="78"/>
      <c r="F3921" s="78"/>
      <c r="G3921" s="79"/>
      <c r="H3921" s="79"/>
      <c r="I3921" s="80"/>
      <c r="J3921" s="79"/>
      <c r="K3921" s="77"/>
      <c r="L3921" s="81" t="s">
        <v>315</v>
      </c>
      <c r="M3921" s="77"/>
      <c r="N3921" s="77"/>
      <c r="O3921" s="77"/>
      <c r="P3921" s="77"/>
      <c r="Q3921" s="78"/>
      <c r="R3921" s="78"/>
      <c r="S3921" s="82"/>
      <c r="T3921" s="78"/>
      <c r="U3921" s="83"/>
    </row>
    <row r="3922" spans="1:21" ht="13.9" customHeight="1">
      <c r="A3922" s="76">
        <v>99030826</v>
      </c>
      <c r="B3922" s="77" t="s">
        <v>4823</v>
      </c>
      <c r="C3922" s="78"/>
      <c r="D3922" s="79"/>
      <c r="E3922" s="78"/>
      <c r="F3922" s="78"/>
      <c r="G3922" s="79"/>
      <c r="H3922" s="79"/>
      <c r="I3922" s="80"/>
      <c r="J3922" s="79"/>
      <c r="K3922" s="77"/>
      <c r="L3922" s="84" t="s">
        <v>315</v>
      </c>
      <c r="M3922" s="77"/>
      <c r="N3922" s="77"/>
      <c r="O3922" s="77"/>
      <c r="P3922" s="77"/>
      <c r="Q3922" s="78"/>
      <c r="R3922" s="79"/>
      <c r="S3922" s="79"/>
      <c r="T3922" s="78"/>
      <c r="U3922" s="83"/>
    </row>
    <row r="3923" spans="1:21" ht="13.9" customHeight="1">
      <c r="A3923" s="76">
        <v>99030827</v>
      </c>
      <c r="B3923" s="77" t="s">
        <v>4824</v>
      </c>
      <c r="C3923" s="78"/>
      <c r="D3923" s="79"/>
      <c r="E3923" s="78"/>
      <c r="F3923" s="78"/>
      <c r="G3923" s="79"/>
      <c r="H3923" s="79"/>
      <c r="I3923" s="80"/>
      <c r="J3923" s="79"/>
      <c r="K3923" s="77"/>
      <c r="L3923" s="84" t="s">
        <v>400</v>
      </c>
      <c r="M3923" s="77"/>
      <c r="N3923" s="77"/>
      <c r="O3923" s="77"/>
      <c r="P3923" s="77"/>
      <c r="Q3923" s="78"/>
      <c r="R3923" s="78"/>
      <c r="S3923" s="82"/>
      <c r="T3923" s="78"/>
      <c r="U3923" s="83"/>
    </row>
    <row r="3924" spans="1:21" ht="13.9" customHeight="1">
      <c r="A3924" s="89">
        <v>99030828</v>
      </c>
      <c r="B3924" s="100" t="s">
        <v>4825</v>
      </c>
      <c r="C3924" s="78"/>
      <c r="D3924" s="79"/>
      <c r="E3924" s="78"/>
      <c r="F3924" s="78"/>
      <c r="G3924" s="79"/>
      <c r="H3924" s="79"/>
      <c r="I3924" s="80"/>
      <c r="J3924" s="79"/>
      <c r="K3924" s="77"/>
      <c r="L3924" s="84" t="s">
        <v>270</v>
      </c>
      <c r="M3924" s="77"/>
      <c r="N3924" s="77"/>
      <c r="O3924" s="77"/>
      <c r="P3924" s="77"/>
      <c r="Q3924" s="78"/>
      <c r="R3924" s="78"/>
      <c r="S3924" s="82"/>
      <c r="T3924" s="78"/>
      <c r="U3924" s="83"/>
    </row>
    <row r="3925" spans="1:21" ht="13.9" customHeight="1">
      <c r="A3925" s="76">
        <v>99030829</v>
      </c>
      <c r="B3925" s="79" t="s">
        <v>4826</v>
      </c>
      <c r="C3925" s="79"/>
      <c r="D3925" s="79"/>
      <c r="E3925" s="78"/>
      <c r="F3925" s="78"/>
      <c r="G3925" s="79"/>
      <c r="H3925" s="79"/>
      <c r="I3925" s="80"/>
      <c r="J3925" s="79"/>
      <c r="K3925" s="79"/>
      <c r="L3925" s="84" t="s">
        <v>315</v>
      </c>
      <c r="M3925" s="79"/>
      <c r="N3925" s="79"/>
      <c r="O3925" s="79"/>
      <c r="P3925" s="77"/>
      <c r="Q3925" s="78"/>
      <c r="R3925" s="78"/>
      <c r="S3925" s="82"/>
      <c r="T3925" s="78"/>
      <c r="U3925" s="83"/>
    </row>
    <row r="3926" spans="1:21" ht="13.9" customHeight="1">
      <c r="A3926" s="76">
        <v>99030830</v>
      </c>
      <c r="B3926" s="77" t="s">
        <v>4827</v>
      </c>
      <c r="C3926" s="78"/>
      <c r="D3926" s="79"/>
      <c r="E3926" s="78"/>
      <c r="F3926" s="78"/>
      <c r="G3926" s="79"/>
      <c r="H3926" s="79"/>
      <c r="I3926" s="80"/>
      <c r="J3926" s="79"/>
      <c r="K3926" s="77"/>
      <c r="L3926" s="84" t="s">
        <v>315</v>
      </c>
      <c r="M3926" s="77"/>
      <c r="N3926" s="77"/>
      <c r="O3926" s="77"/>
      <c r="P3926" s="77"/>
      <c r="Q3926" s="78"/>
      <c r="R3926" s="78"/>
      <c r="S3926" s="82"/>
      <c r="T3926" s="78"/>
      <c r="U3926" s="83"/>
    </row>
    <row r="3927" spans="1:21" ht="13.9" customHeight="1">
      <c r="A3927" s="76">
        <v>99030831</v>
      </c>
      <c r="B3927" s="77" t="s">
        <v>4828</v>
      </c>
      <c r="C3927" s="78"/>
      <c r="D3927" s="79"/>
      <c r="E3927" s="78"/>
      <c r="F3927" s="78"/>
      <c r="G3927" s="79"/>
      <c r="H3927" s="79"/>
      <c r="I3927" s="80"/>
      <c r="J3927" s="79"/>
      <c r="K3927" s="79"/>
      <c r="L3927" s="84" t="s">
        <v>400</v>
      </c>
      <c r="M3927" s="79"/>
      <c r="N3927" s="79"/>
      <c r="O3927" s="79"/>
      <c r="P3927" s="77"/>
      <c r="Q3927" s="78"/>
      <c r="R3927" s="79"/>
      <c r="S3927" s="79"/>
      <c r="T3927" s="78"/>
      <c r="U3927" s="83"/>
    </row>
    <row r="3928" spans="1:21" ht="13.9" customHeight="1">
      <c r="A3928" s="76">
        <v>99030832</v>
      </c>
      <c r="B3928" s="79" t="s">
        <v>4829</v>
      </c>
      <c r="C3928" s="79"/>
      <c r="D3928" s="79"/>
      <c r="E3928" s="78"/>
      <c r="F3928" s="78"/>
      <c r="G3928" s="79"/>
      <c r="H3928" s="79"/>
      <c r="I3928" s="80"/>
      <c r="J3928" s="79"/>
      <c r="K3928" s="79"/>
      <c r="L3928" s="84" t="s">
        <v>214</v>
      </c>
      <c r="M3928" s="79"/>
      <c r="N3928" s="79"/>
      <c r="O3928" s="79"/>
      <c r="P3928" s="77"/>
      <c r="Q3928" s="78"/>
      <c r="R3928" s="79"/>
      <c r="S3928" s="104"/>
      <c r="T3928" s="78"/>
      <c r="U3928" s="83"/>
    </row>
    <row r="3929" spans="1:21" ht="13.9" customHeight="1">
      <c r="A3929" s="76">
        <v>99030833</v>
      </c>
      <c r="B3929" s="77" t="s">
        <v>4830</v>
      </c>
      <c r="C3929" s="78"/>
      <c r="D3929" s="79"/>
      <c r="E3929" s="78"/>
      <c r="F3929" s="78"/>
      <c r="G3929" s="79"/>
      <c r="H3929" s="79"/>
      <c r="I3929" s="80"/>
      <c r="J3929" s="79"/>
      <c r="K3929" s="77"/>
      <c r="L3929" s="84" t="s">
        <v>101</v>
      </c>
      <c r="M3929" s="77"/>
      <c r="N3929" s="77"/>
      <c r="O3929" s="77"/>
      <c r="P3929" s="77"/>
      <c r="Q3929" s="78"/>
      <c r="R3929" s="79"/>
      <c r="S3929" s="104"/>
      <c r="T3929" s="78"/>
      <c r="U3929" s="83"/>
    </row>
    <row r="3930" spans="1:21" ht="13.9" customHeight="1">
      <c r="A3930" s="76">
        <v>99030834</v>
      </c>
      <c r="B3930" s="77" t="s">
        <v>4831</v>
      </c>
      <c r="C3930" s="78"/>
      <c r="D3930" s="79"/>
      <c r="E3930" s="78"/>
      <c r="F3930" s="78"/>
      <c r="G3930" s="79"/>
      <c r="H3930" s="79"/>
      <c r="I3930" s="80"/>
      <c r="J3930" s="79"/>
      <c r="K3930" s="77"/>
      <c r="L3930" s="84" t="s">
        <v>9225</v>
      </c>
      <c r="M3930" s="77"/>
      <c r="N3930" s="77"/>
      <c r="O3930" s="77"/>
      <c r="P3930" s="77"/>
      <c r="Q3930" s="78"/>
      <c r="R3930" s="78"/>
      <c r="S3930" s="82"/>
      <c r="T3930" s="78"/>
      <c r="U3930" s="83"/>
    </row>
    <row r="3931" spans="1:21" ht="13.9" customHeight="1">
      <c r="A3931" s="76">
        <v>99030835</v>
      </c>
      <c r="B3931" s="77" t="s">
        <v>4832</v>
      </c>
      <c r="C3931" s="78"/>
      <c r="D3931" s="79"/>
      <c r="E3931" s="78"/>
      <c r="F3931" s="78"/>
      <c r="G3931" s="79"/>
      <c r="H3931" s="79"/>
      <c r="I3931" s="80"/>
      <c r="J3931" s="79"/>
      <c r="K3931" s="77"/>
      <c r="L3931" s="84" t="s">
        <v>9225</v>
      </c>
      <c r="M3931" s="77"/>
      <c r="N3931" s="77"/>
      <c r="O3931" s="77"/>
      <c r="P3931" s="77"/>
      <c r="Q3931" s="78"/>
      <c r="R3931" s="78"/>
      <c r="S3931" s="82"/>
      <c r="T3931" s="78"/>
      <c r="U3931" s="83"/>
    </row>
    <row r="3932" spans="1:21" ht="13.9" customHeight="1">
      <c r="A3932" s="76">
        <v>99030836</v>
      </c>
      <c r="B3932" s="77" t="s">
        <v>4833</v>
      </c>
      <c r="C3932" s="78"/>
      <c r="D3932" s="79"/>
      <c r="E3932" s="78"/>
      <c r="F3932" s="78"/>
      <c r="G3932" s="79"/>
      <c r="H3932" s="79"/>
      <c r="I3932" s="80"/>
      <c r="J3932" s="79"/>
      <c r="K3932" s="79"/>
      <c r="L3932" s="84" t="s">
        <v>9322</v>
      </c>
      <c r="M3932" s="79"/>
      <c r="N3932" s="79"/>
      <c r="O3932" s="79"/>
      <c r="P3932" s="77"/>
      <c r="Q3932" s="78"/>
      <c r="R3932" s="78"/>
      <c r="S3932" s="82"/>
      <c r="T3932" s="78"/>
      <c r="U3932" s="83"/>
    </row>
    <row r="3933" spans="1:21" ht="13.9" customHeight="1">
      <c r="A3933" s="76">
        <v>99030837</v>
      </c>
      <c r="B3933" s="77" t="s">
        <v>4834</v>
      </c>
      <c r="C3933" s="78"/>
      <c r="D3933" s="79"/>
      <c r="E3933" s="78"/>
      <c r="F3933" s="78"/>
      <c r="G3933" s="79"/>
      <c r="H3933" s="79"/>
      <c r="I3933" s="80"/>
      <c r="J3933" s="79"/>
      <c r="K3933" s="77"/>
      <c r="L3933" s="84" t="s">
        <v>348</v>
      </c>
      <c r="M3933" s="77"/>
      <c r="N3933" s="77"/>
      <c r="O3933" s="77"/>
      <c r="P3933" s="77"/>
      <c r="Q3933" s="78"/>
      <c r="R3933" s="79"/>
      <c r="S3933" s="79"/>
      <c r="T3933" s="78"/>
      <c r="U3933" s="83"/>
    </row>
    <row r="3934" spans="1:21" ht="13.9" customHeight="1">
      <c r="A3934" s="76">
        <v>99030838</v>
      </c>
      <c r="B3934" s="77" t="s">
        <v>4835</v>
      </c>
      <c r="C3934" s="78"/>
      <c r="D3934" s="79"/>
      <c r="E3934" s="78"/>
      <c r="F3934" s="78"/>
      <c r="G3934" s="79"/>
      <c r="H3934" s="79"/>
      <c r="I3934" s="80"/>
      <c r="J3934" s="79"/>
      <c r="K3934" s="79"/>
      <c r="L3934" s="84" t="s">
        <v>270</v>
      </c>
      <c r="M3934" s="79"/>
      <c r="N3934" s="79"/>
      <c r="O3934" s="79"/>
      <c r="P3934" s="77"/>
      <c r="Q3934" s="78"/>
      <c r="R3934" s="78"/>
      <c r="S3934" s="82"/>
      <c r="T3934" s="78"/>
      <c r="U3934" s="83"/>
    </row>
    <row r="3935" spans="1:21" ht="13.9" customHeight="1">
      <c r="A3935" s="76">
        <v>99030839</v>
      </c>
      <c r="B3935" s="77" t="s">
        <v>4836</v>
      </c>
      <c r="C3935" s="78"/>
      <c r="D3935" s="79"/>
      <c r="E3935" s="78"/>
      <c r="F3935" s="78"/>
      <c r="G3935" s="79"/>
      <c r="H3935" s="79"/>
      <c r="I3935" s="80"/>
      <c r="J3935" s="79"/>
      <c r="K3935" s="77"/>
      <c r="L3935" s="84" t="s">
        <v>270</v>
      </c>
      <c r="M3935" s="77"/>
      <c r="N3935" s="77"/>
      <c r="O3935" s="77"/>
      <c r="P3935" s="77"/>
      <c r="Q3935" s="78"/>
      <c r="R3935" s="79"/>
      <c r="S3935" s="104"/>
      <c r="T3935" s="78"/>
      <c r="U3935" s="83"/>
    </row>
    <row r="3936" spans="1:21" ht="13.9" customHeight="1">
      <c r="A3936" s="76">
        <v>99030840</v>
      </c>
      <c r="B3936" s="77" t="s">
        <v>4837</v>
      </c>
      <c r="C3936" s="78"/>
      <c r="D3936" s="79"/>
      <c r="E3936" s="78"/>
      <c r="F3936" s="78"/>
      <c r="G3936" s="79"/>
      <c r="H3936" s="79"/>
      <c r="I3936" s="80"/>
      <c r="J3936" s="79"/>
      <c r="K3936" s="77"/>
      <c r="L3936" s="84" t="s">
        <v>388</v>
      </c>
      <c r="M3936" s="77"/>
      <c r="N3936" s="77"/>
      <c r="O3936" s="77"/>
      <c r="P3936" s="77"/>
      <c r="Q3936" s="78"/>
      <c r="R3936" s="78"/>
      <c r="S3936" s="82"/>
      <c r="T3936" s="78"/>
      <c r="U3936" s="83"/>
    </row>
    <row r="3937" spans="1:21" ht="13.9" customHeight="1">
      <c r="A3937" s="76">
        <v>99030841</v>
      </c>
      <c r="B3937" s="77" t="s">
        <v>4838</v>
      </c>
      <c r="C3937" s="78"/>
      <c r="D3937" s="79"/>
      <c r="E3937" s="78"/>
      <c r="F3937" s="78"/>
      <c r="G3937" s="79"/>
      <c r="H3937" s="79"/>
      <c r="I3937" s="80"/>
      <c r="J3937" s="79"/>
      <c r="K3937" s="77"/>
      <c r="L3937" s="84" t="s">
        <v>346</v>
      </c>
      <c r="M3937" s="77"/>
      <c r="N3937" s="77"/>
      <c r="O3937" s="77"/>
      <c r="P3937" s="77"/>
      <c r="Q3937" s="78"/>
      <c r="R3937" s="78"/>
      <c r="S3937" s="82"/>
      <c r="T3937" s="78"/>
      <c r="U3937" s="83"/>
    </row>
    <row r="3938" spans="1:21" ht="13.9" customHeight="1">
      <c r="A3938" s="76">
        <v>99030842</v>
      </c>
      <c r="B3938" s="77" t="s">
        <v>4839</v>
      </c>
      <c r="C3938" s="78"/>
      <c r="D3938" s="79"/>
      <c r="E3938" s="78"/>
      <c r="F3938" s="78"/>
      <c r="G3938" s="79"/>
      <c r="H3938" s="79"/>
      <c r="I3938" s="80"/>
      <c r="J3938" s="79"/>
      <c r="K3938" s="77"/>
      <c r="L3938" s="84" t="s">
        <v>315</v>
      </c>
      <c r="M3938" s="77"/>
      <c r="N3938" s="77"/>
      <c r="O3938" s="77"/>
      <c r="P3938" s="77"/>
      <c r="Q3938" s="78"/>
      <c r="R3938" s="78"/>
      <c r="S3938" s="82"/>
      <c r="T3938" s="78"/>
      <c r="U3938" s="83"/>
    </row>
    <row r="3939" spans="1:21" ht="13.9" customHeight="1">
      <c r="A3939" s="76">
        <v>99030843</v>
      </c>
      <c r="B3939" s="77" t="s">
        <v>4840</v>
      </c>
      <c r="C3939" s="78"/>
      <c r="D3939" s="79"/>
      <c r="E3939" s="78"/>
      <c r="F3939" s="78"/>
      <c r="G3939" s="79"/>
      <c r="H3939" s="79"/>
      <c r="I3939" s="80"/>
      <c r="J3939" s="79"/>
      <c r="K3939" s="77"/>
      <c r="L3939" s="84" t="s">
        <v>348</v>
      </c>
      <c r="M3939" s="77"/>
      <c r="N3939" s="77"/>
      <c r="O3939" s="77"/>
      <c r="P3939" s="77"/>
      <c r="Q3939" s="78"/>
      <c r="R3939" s="78"/>
      <c r="S3939" s="82"/>
      <c r="T3939" s="78"/>
      <c r="U3939" s="83"/>
    </row>
    <row r="3940" spans="1:21" ht="13.9" customHeight="1">
      <c r="A3940" s="76">
        <v>99030844</v>
      </c>
      <c r="B3940" s="77" t="s">
        <v>4841</v>
      </c>
      <c r="C3940" s="78"/>
      <c r="D3940" s="79"/>
      <c r="E3940" s="78"/>
      <c r="F3940" s="78"/>
      <c r="G3940" s="79"/>
      <c r="H3940" s="79"/>
      <c r="I3940" s="80"/>
      <c r="J3940" s="79"/>
      <c r="K3940" s="77"/>
      <c r="L3940" s="84" t="s">
        <v>9306</v>
      </c>
      <c r="M3940" s="77"/>
      <c r="N3940" s="77"/>
      <c r="O3940" s="77"/>
      <c r="P3940" s="77"/>
      <c r="Q3940" s="78"/>
      <c r="R3940" s="78"/>
      <c r="S3940" s="82"/>
      <c r="T3940" s="78"/>
      <c r="U3940" s="83"/>
    </row>
    <row r="3941" spans="1:21" ht="13.9" customHeight="1">
      <c r="A3941" s="76">
        <v>99030845</v>
      </c>
      <c r="B3941" s="77" t="s">
        <v>4842</v>
      </c>
      <c r="C3941" s="78"/>
      <c r="D3941" s="79"/>
      <c r="E3941" s="78"/>
      <c r="F3941" s="78"/>
      <c r="G3941" s="79"/>
      <c r="H3941" s="79"/>
      <c r="I3941" s="80"/>
      <c r="J3941" s="79"/>
      <c r="K3941" s="77"/>
      <c r="L3941" s="81" t="s">
        <v>119</v>
      </c>
      <c r="M3941" s="77"/>
      <c r="N3941" s="77"/>
      <c r="O3941" s="77"/>
      <c r="P3941" s="77"/>
      <c r="Q3941" s="78"/>
      <c r="R3941" s="78"/>
      <c r="S3941" s="82"/>
      <c r="T3941" s="78"/>
      <c r="U3941" s="83"/>
    </row>
    <row r="3942" spans="1:21" ht="13.9" customHeight="1">
      <c r="A3942" s="76">
        <v>99030846</v>
      </c>
      <c r="B3942" s="85" t="s">
        <v>4843</v>
      </c>
      <c r="C3942" s="78"/>
      <c r="D3942" s="79"/>
      <c r="E3942" s="78"/>
      <c r="F3942" s="78"/>
      <c r="G3942" s="78"/>
      <c r="H3942" s="79"/>
      <c r="I3942" s="80"/>
      <c r="J3942" s="78"/>
      <c r="K3942" s="77"/>
      <c r="L3942" s="84" t="s">
        <v>9309</v>
      </c>
      <c r="M3942" s="77"/>
      <c r="N3942" s="77"/>
      <c r="O3942" s="87"/>
      <c r="P3942" s="78"/>
      <c r="Q3942" s="78"/>
      <c r="R3942" s="78"/>
      <c r="S3942" s="82"/>
      <c r="T3942" s="78"/>
      <c r="U3942" s="83"/>
    </row>
    <row r="3943" spans="1:21" ht="13.9" customHeight="1">
      <c r="A3943" s="76">
        <v>99030847</v>
      </c>
      <c r="B3943" s="77" t="s">
        <v>4844</v>
      </c>
      <c r="C3943" s="78"/>
      <c r="D3943" s="79"/>
      <c r="E3943" s="78"/>
      <c r="F3943" s="78"/>
      <c r="G3943" s="79"/>
      <c r="H3943" s="79"/>
      <c r="I3943" s="80"/>
      <c r="J3943" s="79"/>
      <c r="K3943" s="77"/>
      <c r="L3943" s="81" t="s">
        <v>362</v>
      </c>
      <c r="M3943" s="155"/>
      <c r="N3943" s="155"/>
      <c r="O3943" s="155"/>
      <c r="P3943" s="155"/>
      <c r="Q3943" s="155"/>
      <c r="R3943" s="155"/>
      <c r="S3943" s="157"/>
      <c r="T3943" s="155"/>
      <c r="U3943" s="158"/>
    </row>
    <row r="3944" spans="1:21" ht="13.9" customHeight="1">
      <c r="A3944" s="76">
        <v>99030848</v>
      </c>
      <c r="B3944" s="85" t="s">
        <v>4845</v>
      </c>
      <c r="C3944" s="78"/>
      <c r="D3944" s="79"/>
      <c r="E3944" s="78"/>
      <c r="F3944" s="78"/>
      <c r="G3944" s="86"/>
      <c r="H3944" s="79"/>
      <c r="I3944" s="79"/>
      <c r="J3944" s="78"/>
      <c r="K3944" s="77"/>
      <c r="L3944" s="84" t="s">
        <v>191</v>
      </c>
      <c r="M3944" s="77"/>
      <c r="N3944" s="77"/>
      <c r="O3944" s="87"/>
      <c r="P3944" s="78"/>
      <c r="Q3944" s="78"/>
      <c r="R3944" s="78"/>
      <c r="S3944" s="82"/>
      <c r="T3944" s="78"/>
      <c r="U3944" s="83"/>
    </row>
    <row r="3945" spans="1:21" ht="13.9" customHeight="1">
      <c r="A3945" s="76">
        <v>99030849</v>
      </c>
      <c r="B3945" s="85" t="s">
        <v>4846</v>
      </c>
      <c r="C3945" s="78"/>
      <c r="D3945" s="79"/>
      <c r="E3945" s="78"/>
      <c r="F3945" s="78"/>
      <c r="G3945" s="78"/>
      <c r="H3945" s="79"/>
      <c r="I3945" s="79"/>
      <c r="J3945" s="78"/>
      <c r="K3945" s="77"/>
      <c r="L3945" s="84" t="s">
        <v>311</v>
      </c>
      <c r="M3945" s="77"/>
      <c r="N3945" s="77"/>
      <c r="O3945" s="87"/>
      <c r="P3945" s="78"/>
      <c r="Q3945" s="78"/>
      <c r="R3945" s="78"/>
      <c r="S3945" s="82"/>
      <c r="T3945" s="78"/>
      <c r="U3945" s="83"/>
    </row>
    <row r="3946" spans="1:21" ht="13.9" customHeight="1">
      <c r="A3946" s="76">
        <v>99030850</v>
      </c>
      <c r="B3946" s="88" t="s">
        <v>4847</v>
      </c>
      <c r="C3946" s="78"/>
      <c r="D3946" s="79"/>
      <c r="E3946" s="78"/>
      <c r="F3946" s="78"/>
      <c r="G3946" s="78"/>
      <c r="H3946" s="79"/>
      <c r="I3946" s="79"/>
      <c r="J3946" s="78"/>
      <c r="K3946" s="77"/>
      <c r="L3946" s="84" t="s">
        <v>348</v>
      </c>
      <c r="M3946" s="77"/>
      <c r="N3946" s="77"/>
      <c r="O3946" s="87"/>
      <c r="P3946" s="78"/>
      <c r="Q3946" s="78"/>
      <c r="R3946" s="78"/>
      <c r="S3946" s="82"/>
      <c r="T3946" s="78"/>
      <c r="U3946" s="83"/>
    </row>
    <row r="3947" spans="1:21" ht="13.9" customHeight="1">
      <c r="A3947" s="76">
        <v>99030851</v>
      </c>
      <c r="B3947" s="88" t="s">
        <v>4848</v>
      </c>
      <c r="C3947" s="78"/>
      <c r="D3947" s="79"/>
      <c r="E3947" s="78"/>
      <c r="F3947" s="78"/>
      <c r="G3947" s="78"/>
      <c r="H3947" s="79"/>
      <c r="I3947" s="79"/>
      <c r="J3947" s="78"/>
      <c r="K3947" s="77"/>
      <c r="L3947" s="84" t="s">
        <v>315</v>
      </c>
      <c r="M3947" s="77"/>
      <c r="N3947" s="77"/>
      <c r="O3947" s="87"/>
      <c r="P3947" s="78"/>
      <c r="Q3947" s="78"/>
      <c r="R3947" s="78"/>
      <c r="S3947" s="82"/>
      <c r="T3947" s="78"/>
      <c r="U3947" s="83"/>
    </row>
    <row r="3948" spans="1:21" ht="13.9" customHeight="1">
      <c r="A3948" s="76">
        <v>99030852</v>
      </c>
      <c r="B3948" s="88" t="s">
        <v>4849</v>
      </c>
      <c r="C3948" s="78"/>
      <c r="D3948" s="79"/>
      <c r="E3948" s="78"/>
      <c r="F3948" s="78"/>
      <c r="G3948" s="78"/>
      <c r="H3948" s="79"/>
      <c r="I3948" s="79"/>
      <c r="J3948" s="78"/>
      <c r="K3948" s="77"/>
      <c r="L3948" s="84" t="s">
        <v>119</v>
      </c>
      <c r="M3948" s="77"/>
      <c r="N3948" s="77"/>
      <c r="O3948" s="87"/>
      <c r="P3948" s="78"/>
      <c r="Q3948" s="78"/>
      <c r="R3948" s="78"/>
      <c r="S3948" s="82"/>
      <c r="T3948" s="78"/>
      <c r="U3948" s="83"/>
    </row>
    <row r="3949" spans="1:21" ht="13.9" customHeight="1">
      <c r="A3949" s="76">
        <v>99030853</v>
      </c>
      <c r="B3949" s="88" t="s">
        <v>4850</v>
      </c>
      <c r="C3949" s="78"/>
      <c r="D3949" s="79"/>
      <c r="E3949" s="78"/>
      <c r="F3949" s="78"/>
      <c r="G3949" s="78"/>
      <c r="H3949" s="79"/>
      <c r="I3949" s="79"/>
      <c r="J3949" s="78"/>
      <c r="K3949" s="77"/>
      <c r="L3949" s="84" t="s">
        <v>348</v>
      </c>
      <c r="M3949" s="77"/>
      <c r="N3949" s="77"/>
      <c r="O3949" s="87"/>
      <c r="P3949" s="78"/>
      <c r="Q3949" s="78"/>
      <c r="R3949" s="78"/>
      <c r="S3949" s="82"/>
      <c r="T3949" s="78"/>
      <c r="U3949" s="83"/>
    </row>
    <row r="3950" spans="1:21" ht="13.9" customHeight="1">
      <c r="A3950" s="76">
        <v>99030854</v>
      </c>
      <c r="B3950" s="77" t="s">
        <v>4851</v>
      </c>
      <c r="C3950" s="78"/>
      <c r="D3950" s="79"/>
      <c r="E3950" s="78"/>
      <c r="F3950" s="78"/>
      <c r="G3950" s="79"/>
      <c r="H3950" s="79"/>
      <c r="I3950" s="80"/>
      <c r="J3950" s="79"/>
      <c r="K3950" s="77"/>
      <c r="L3950" s="84" t="s">
        <v>311</v>
      </c>
      <c r="M3950" s="77"/>
      <c r="N3950" s="77"/>
      <c r="O3950" s="77"/>
      <c r="P3950" s="77"/>
      <c r="Q3950" s="78"/>
      <c r="R3950" s="78"/>
      <c r="S3950" s="82"/>
      <c r="T3950" s="78"/>
      <c r="U3950" s="83"/>
    </row>
    <row r="3951" spans="1:21" ht="13.9" customHeight="1">
      <c r="A3951" s="76">
        <v>99030855</v>
      </c>
      <c r="B3951" s="77" t="s">
        <v>4852</v>
      </c>
      <c r="C3951" s="78"/>
      <c r="D3951" s="79"/>
      <c r="E3951" s="78"/>
      <c r="F3951" s="78"/>
      <c r="G3951" s="79"/>
      <c r="H3951" s="79"/>
      <c r="I3951" s="80"/>
      <c r="J3951" s="79"/>
      <c r="K3951" s="77"/>
      <c r="L3951" s="84" t="s">
        <v>348</v>
      </c>
      <c r="M3951" s="77"/>
      <c r="N3951" s="77"/>
      <c r="O3951" s="77"/>
      <c r="P3951" s="77"/>
      <c r="Q3951" s="78"/>
      <c r="R3951" s="78"/>
      <c r="S3951" s="82"/>
      <c r="T3951" s="78"/>
      <c r="U3951" s="83"/>
    </row>
    <row r="3952" spans="1:21" ht="13.9" customHeight="1">
      <c r="A3952" s="76">
        <v>99030856</v>
      </c>
      <c r="B3952" s="77" t="s">
        <v>4853</v>
      </c>
      <c r="C3952" s="76"/>
      <c r="D3952" s="79"/>
      <c r="E3952" s="78"/>
      <c r="F3952" s="78"/>
      <c r="G3952" s="79"/>
      <c r="H3952" s="79"/>
      <c r="I3952" s="80"/>
      <c r="J3952" s="79"/>
      <c r="K3952" s="77"/>
      <c r="L3952" s="81" t="s">
        <v>378</v>
      </c>
      <c r="M3952" s="77"/>
      <c r="N3952" s="77"/>
      <c r="O3952" s="77"/>
      <c r="P3952" s="77"/>
      <c r="Q3952" s="78"/>
      <c r="R3952" s="78"/>
      <c r="S3952" s="82"/>
      <c r="T3952" s="78"/>
      <c r="U3952" s="83"/>
    </row>
    <row r="3953" spans="1:21" ht="13.9" customHeight="1">
      <c r="A3953" s="76">
        <v>99030857</v>
      </c>
      <c r="B3953" s="77" t="s">
        <v>4854</v>
      </c>
      <c r="C3953" s="78"/>
      <c r="D3953" s="79"/>
      <c r="E3953" s="78"/>
      <c r="F3953" s="78"/>
      <c r="G3953" s="79"/>
      <c r="H3953" s="79"/>
      <c r="I3953" s="80"/>
      <c r="J3953" s="79"/>
      <c r="K3953" s="77"/>
      <c r="L3953" s="84" t="s">
        <v>362</v>
      </c>
      <c r="M3953" s="77"/>
      <c r="N3953" s="77"/>
      <c r="O3953" s="77"/>
      <c r="P3953" s="77"/>
      <c r="Q3953" s="78"/>
      <c r="R3953" s="78"/>
      <c r="S3953" s="82"/>
      <c r="T3953" s="78"/>
      <c r="U3953" s="83"/>
    </row>
    <row r="3954" spans="1:21" ht="13.9" customHeight="1">
      <c r="A3954" s="76">
        <v>99030858</v>
      </c>
      <c r="B3954" s="77" t="s">
        <v>4855</v>
      </c>
      <c r="C3954" s="78"/>
      <c r="D3954" s="79"/>
      <c r="E3954" s="78"/>
      <c r="F3954" s="78"/>
      <c r="G3954" s="79"/>
      <c r="H3954" s="79"/>
      <c r="I3954" s="80"/>
      <c r="J3954" s="79"/>
      <c r="K3954" s="77"/>
      <c r="L3954" s="84" t="s">
        <v>315</v>
      </c>
      <c r="M3954" s="77"/>
      <c r="N3954" s="77"/>
      <c r="O3954" s="77"/>
      <c r="P3954" s="77"/>
      <c r="Q3954" s="78"/>
      <c r="R3954" s="78"/>
      <c r="S3954" s="82"/>
      <c r="T3954" s="78"/>
      <c r="U3954" s="83"/>
    </row>
    <row r="3955" spans="1:21" ht="13.9" customHeight="1">
      <c r="A3955" s="76">
        <v>99030859</v>
      </c>
      <c r="B3955" s="77" t="s">
        <v>4856</v>
      </c>
      <c r="C3955" s="78"/>
      <c r="D3955" s="79"/>
      <c r="E3955" s="78"/>
      <c r="F3955" s="78"/>
      <c r="G3955" s="79"/>
      <c r="H3955" s="79"/>
      <c r="I3955" s="80"/>
      <c r="J3955" s="79"/>
      <c r="K3955" s="77"/>
      <c r="L3955" s="84" t="s">
        <v>315</v>
      </c>
      <c r="M3955" s="77"/>
      <c r="N3955" s="77"/>
      <c r="O3955" s="77"/>
      <c r="P3955" s="77"/>
      <c r="Q3955" s="78"/>
      <c r="R3955" s="78"/>
      <c r="S3955" s="82"/>
      <c r="T3955" s="78"/>
      <c r="U3955" s="83"/>
    </row>
    <row r="3956" spans="1:21" ht="13.9" customHeight="1">
      <c r="A3956" s="76">
        <v>99030860</v>
      </c>
      <c r="B3956" s="77" t="s">
        <v>4857</v>
      </c>
      <c r="C3956" s="78"/>
      <c r="D3956" s="79"/>
      <c r="E3956" s="78"/>
      <c r="F3956" s="78"/>
      <c r="G3956" s="79"/>
      <c r="H3956" s="79"/>
      <c r="I3956" s="80"/>
      <c r="J3956" s="79"/>
      <c r="K3956" s="77"/>
      <c r="L3956" s="84" t="s">
        <v>348</v>
      </c>
      <c r="M3956" s="77"/>
      <c r="N3956" s="77"/>
      <c r="O3956" s="77"/>
      <c r="P3956" s="77"/>
      <c r="Q3956" s="78"/>
      <c r="R3956" s="78"/>
      <c r="S3956" s="82"/>
      <c r="T3956" s="78"/>
      <c r="U3956" s="83"/>
    </row>
    <row r="3957" spans="1:21" ht="13.9" customHeight="1">
      <c r="A3957" s="76">
        <v>99030861</v>
      </c>
      <c r="B3957" s="88" t="s">
        <v>4858</v>
      </c>
      <c r="C3957" s="78"/>
      <c r="D3957" s="79"/>
      <c r="E3957" s="78"/>
      <c r="F3957" s="78"/>
      <c r="G3957" s="78"/>
      <c r="H3957" s="79"/>
      <c r="I3957" s="79"/>
      <c r="J3957" s="78"/>
      <c r="K3957" s="77"/>
      <c r="L3957" s="84" t="s">
        <v>9312</v>
      </c>
      <c r="M3957" s="77"/>
      <c r="N3957" s="77"/>
      <c r="O3957" s="87"/>
      <c r="P3957" s="78"/>
      <c r="Q3957" s="78"/>
      <c r="R3957" s="78"/>
      <c r="S3957" s="82"/>
      <c r="T3957" s="78"/>
      <c r="U3957" s="83"/>
    </row>
    <row r="3958" spans="1:21" ht="13.9" customHeight="1">
      <c r="A3958" s="76">
        <v>99030862</v>
      </c>
      <c r="B3958" s="88" t="s">
        <v>4859</v>
      </c>
      <c r="C3958" s="78"/>
      <c r="D3958" s="79"/>
      <c r="E3958" s="78"/>
      <c r="F3958" s="78"/>
      <c r="G3958" s="78"/>
      <c r="H3958" s="79"/>
      <c r="I3958" s="79"/>
      <c r="J3958" s="78"/>
      <c r="K3958" s="77"/>
      <c r="L3958" s="84" t="s">
        <v>348</v>
      </c>
      <c r="M3958" s="77"/>
      <c r="N3958" s="77"/>
      <c r="O3958" s="87"/>
      <c r="P3958" s="78"/>
      <c r="Q3958" s="78"/>
      <c r="R3958" s="78"/>
      <c r="S3958" s="82"/>
      <c r="T3958" s="78"/>
      <c r="U3958" s="83"/>
    </row>
    <row r="3959" spans="1:21" ht="13.9" customHeight="1">
      <c r="A3959" s="76">
        <v>99030863</v>
      </c>
      <c r="B3959" s="88" t="s">
        <v>4860</v>
      </c>
      <c r="C3959" s="78"/>
      <c r="D3959" s="79"/>
      <c r="E3959" s="78"/>
      <c r="F3959" s="78"/>
      <c r="G3959" s="78"/>
      <c r="H3959" s="79"/>
      <c r="I3959" s="79"/>
      <c r="J3959" s="78"/>
      <c r="K3959" s="77"/>
      <c r="L3959" s="84" t="s">
        <v>313</v>
      </c>
      <c r="M3959" s="77"/>
      <c r="N3959" s="77"/>
      <c r="O3959" s="87"/>
      <c r="P3959" s="78"/>
      <c r="Q3959" s="78"/>
      <c r="R3959" s="78"/>
      <c r="S3959" s="82"/>
      <c r="T3959" s="78"/>
      <c r="U3959" s="83"/>
    </row>
    <row r="3960" spans="1:21" ht="13.9" customHeight="1">
      <c r="A3960" s="76">
        <v>99030864</v>
      </c>
      <c r="B3960" s="88" t="s">
        <v>4861</v>
      </c>
      <c r="C3960" s="78"/>
      <c r="D3960" s="79"/>
      <c r="E3960" s="78"/>
      <c r="F3960" s="78"/>
      <c r="G3960" s="78"/>
      <c r="H3960" s="79"/>
      <c r="I3960" s="79"/>
      <c r="J3960" s="78"/>
      <c r="K3960" s="77"/>
      <c r="L3960" s="84" t="s">
        <v>214</v>
      </c>
      <c r="M3960" s="77"/>
      <c r="N3960" s="77"/>
      <c r="O3960" s="87"/>
      <c r="P3960" s="78"/>
      <c r="Q3960" s="78"/>
      <c r="R3960" s="78"/>
      <c r="S3960" s="82"/>
      <c r="T3960" s="78"/>
      <c r="U3960" s="83"/>
    </row>
    <row r="3961" spans="1:21" ht="13.9" customHeight="1">
      <c r="A3961" s="76">
        <v>99030865</v>
      </c>
      <c r="B3961" s="88" t="s">
        <v>4862</v>
      </c>
      <c r="C3961" s="78"/>
      <c r="D3961" s="79"/>
      <c r="E3961" s="78"/>
      <c r="F3961" s="78"/>
      <c r="G3961" s="78"/>
      <c r="H3961" s="79"/>
      <c r="I3961" s="79"/>
      <c r="J3961" s="78"/>
      <c r="K3961" s="77"/>
      <c r="L3961" s="84" t="s">
        <v>315</v>
      </c>
      <c r="M3961" s="77"/>
      <c r="N3961" s="77"/>
      <c r="O3961" s="87"/>
      <c r="P3961" s="78"/>
      <c r="Q3961" s="78"/>
      <c r="R3961" s="78"/>
      <c r="S3961" s="82"/>
      <c r="T3961" s="78"/>
      <c r="U3961" s="83"/>
    </row>
    <row r="3962" spans="1:21" ht="13.9" customHeight="1">
      <c r="A3962" s="76">
        <v>99030866</v>
      </c>
      <c r="B3962" s="88" t="s">
        <v>4863</v>
      </c>
      <c r="C3962" s="78"/>
      <c r="D3962" s="79"/>
      <c r="E3962" s="78"/>
      <c r="F3962" s="78"/>
      <c r="G3962" s="78"/>
      <c r="H3962" s="79"/>
      <c r="I3962" s="79"/>
      <c r="J3962" s="78"/>
      <c r="K3962" s="77"/>
      <c r="L3962" s="84" t="s">
        <v>362</v>
      </c>
      <c r="M3962" s="77"/>
      <c r="N3962" s="77"/>
      <c r="O3962" s="87"/>
      <c r="P3962" s="78"/>
      <c r="Q3962" s="78"/>
      <c r="R3962" s="78"/>
      <c r="S3962" s="82"/>
      <c r="T3962" s="78"/>
      <c r="U3962" s="83"/>
    </row>
    <row r="3963" spans="1:21" ht="13.9" customHeight="1">
      <c r="A3963" s="76">
        <v>99030867</v>
      </c>
      <c r="B3963" s="88" t="s">
        <v>4864</v>
      </c>
      <c r="C3963" s="78"/>
      <c r="D3963" s="79"/>
      <c r="E3963" s="78"/>
      <c r="F3963" s="78"/>
      <c r="G3963" s="78"/>
      <c r="H3963" s="79"/>
      <c r="I3963" s="79"/>
      <c r="J3963" s="78"/>
      <c r="K3963" s="77"/>
      <c r="L3963" s="84" t="s">
        <v>315</v>
      </c>
      <c r="M3963" s="77"/>
      <c r="N3963" s="77"/>
      <c r="O3963" s="87"/>
      <c r="P3963" s="78"/>
      <c r="Q3963" s="78"/>
      <c r="R3963" s="78"/>
      <c r="S3963" s="82"/>
      <c r="T3963" s="78"/>
      <c r="U3963" s="83"/>
    </row>
    <row r="3964" spans="1:21" ht="13.9" customHeight="1">
      <c r="A3964" s="76">
        <v>99030868</v>
      </c>
      <c r="B3964" s="88" t="s">
        <v>4865</v>
      </c>
      <c r="C3964" s="78"/>
      <c r="D3964" s="79"/>
      <c r="E3964" s="78"/>
      <c r="F3964" s="78"/>
      <c r="G3964" s="78"/>
      <c r="H3964" s="79"/>
      <c r="I3964" s="79"/>
      <c r="J3964" s="78"/>
      <c r="K3964" s="77"/>
      <c r="L3964" s="84" t="s">
        <v>348</v>
      </c>
      <c r="M3964" s="77"/>
      <c r="N3964" s="77"/>
      <c r="O3964" s="87"/>
      <c r="P3964" s="78"/>
      <c r="Q3964" s="78"/>
      <c r="R3964" s="78"/>
      <c r="S3964" s="82"/>
      <c r="T3964" s="78"/>
      <c r="U3964" s="83"/>
    </row>
    <row r="3965" spans="1:21" ht="13.9" customHeight="1">
      <c r="A3965" s="76">
        <v>99030869</v>
      </c>
      <c r="B3965" s="88" t="s">
        <v>4866</v>
      </c>
      <c r="C3965" s="78"/>
      <c r="D3965" s="79"/>
      <c r="E3965" s="78"/>
      <c r="F3965" s="78"/>
      <c r="G3965" s="78"/>
      <c r="H3965" s="79"/>
      <c r="I3965" s="79"/>
      <c r="J3965" s="78"/>
      <c r="K3965" s="77"/>
      <c r="L3965" s="84" t="s">
        <v>270</v>
      </c>
      <c r="M3965" s="77"/>
      <c r="N3965" s="77"/>
      <c r="O3965" s="87"/>
      <c r="P3965" s="78"/>
      <c r="Q3965" s="78"/>
      <c r="R3965" s="78"/>
      <c r="S3965" s="82"/>
      <c r="T3965" s="78"/>
      <c r="U3965" s="83"/>
    </row>
    <row r="3966" spans="1:21" ht="13.9" customHeight="1">
      <c r="A3966" s="76">
        <v>99030870</v>
      </c>
      <c r="B3966" s="88" t="s">
        <v>4867</v>
      </c>
      <c r="C3966" s="78"/>
      <c r="D3966" s="79"/>
      <c r="E3966" s="78"/>
      <c r="F3966" s="78"/>
      <c r="G3966" s="78"/>
      <c r="H3966" s="79"/>
      <c r="I3966" s="79"/>
      <c r="J3966" s="78"/>
      <c r="K3966" s="77"/>
      <c r="L3966" s="84" t="s">
        <v>315</v>
      </c>
      <c r="M3966" s="77"/>
      <c r="N3966" s="77"/>
      <c r="O3966" s="87"/>
      <c r="P3966" s="78"/>
      <c r="Q3966" s="78"/>
      <c r="R3966" s="78"/>
      <c r="S3966" s="82"/>
      <c r="T3966" s="78"/>
      <c r="U3966" s="83"/>
    </row>
    <row r="3967" spans="1:21" ht="13.9" customHeight="1">
      <c r="A3967" s="76">
        <v>99030871</v>
      </c>
      <c r="B3967" s="88" t="s">
        <v>4868</v>
      </c>
      <c r="C3967" s="78"/>
      <c r="D3967" s="79"/>
      <c r="E3967" s="78"/>
      <c r="F3967" s="78"/>
      <c r="G3967" s="78"/>
      <c r="H3967" s="79"/>
      <c r="I3967" s="79"/>
      <c r="J3967" s="78"/>
      <c r="K3967" s="77"/>
      <c r="L3967" s="84" t="s">
        <v>270</v>
      </c>
      <c r="M3967" s="77"/>
      <c r="N3967" s="77"/>
      <c r="O3967" s="87"/>
      <c r="P3967" s="78"/>
      <c r="Q3967" s="78"/>
      <c r="R3967" s="78"/>
      <c r="S3967" s="82"/>
      <c r="T3967" s="78"/>
      <c r="U3967" s="83"/>
    </row>
    <row r="3968" spans="1:21" ht="13.9" customHeight="1">
      <c r="A3968" s="76">
        <v>99030872</v>
      </c>
      <c r="B3968" s="88" t="s">
        <v>4869</v>
      </c>
      <c r="C3968" s="78"/>
      <c r="D3968" s="79"/>
      <c r="E3968" s="78"/>
      <c r="F3968" s="78"/>
      <c r="G3968" s="78"/>
      <c r="H3968" s="79"/>
      <c r="I3968" s="79"/>
      <c r="J3968" s="78"/>
      <c r="K3968" s="77"/>
      <c r="L3968" s="84" t="s">
        <v>272</v>
      </c>
      <c r="M3968" s="77"/>
      <c r="N3968" s="77"/>
      <c r="O3968" s="87"/>
      <c r="P3968" s="78"/>
      <c r="Q3968" s="78"/>
      <c r="R3968" s="78"/>
      <c r="S3968" s="82"/>
      <c r="T3968" s="78"/>
      <c r="U3968" s="83"/>
    </row>
    <row r="3969" spans="1:21" ht="13.9" customHeight="1">
      <c r="A3969" s="76">
        <v>99030873</v>
      </c>
      <c r="B3969" s="88" t="s">
        <v>4870</v>
      </c>
      <c r="C3969" s="78"/>
      <c r="D3969" s="79"/>
      <c r="E3969" s="78"/>
      <c r="F3969" s="78"/>
      <c r="G3969" s="78"/>
      <c r="H3969" s="79"/>
      <c r="I3969" s="79"/>
      <c r="J3969" s="78"/>
      <c r="K3969" s="77"/>
      <c r="L3969" s="84" t="s">
        <v>362</v>
      </c>
      <c r="M3969" s="77"/>
      <c r="N3969" s="77"/>
      <c r="O3969" s="87"/>
      <c r="P3969" s="78"/>
      <c r="Q3969" s="78"/>
      <c r="R3969" s="78"/>
      <c r="S3969" s="82"/>
      <c r="T3969" s="78"/>
      <c r="U3969" s="83"/>
    </row>
    <row r="3970" spans="1:21" ht="13.9" customHeight="1">
      <c r="A3970" s="76">
        <v>99030874</v>
      </c>
      <c r="B3970" s="88" t="s">
        <v>4871</v>
      </c>
      <c r="C3970" s="78"/>
      <c r="D3970" s="79"/>
      <c r="E3970" s="78"/>
      <c r="F3970" s="78"/>
      <c r="G3970" s="78"/>
      <c r="H3970" s="79"/>
      <c r="I3970" s="79"/>
      <c r="J3970" s="78"/>
      <c r="K3970" s="77"/>
      <c r="L3970" s="84" t="s">
        <v>362</v>
      </c>
      <c r="M3970" s="77"/>
      <c r="N3970" s="77"/>
      <c r="O3970" s="87"/>
      <c r="P3970" s="78"/>
      <c r="Q3970" s="78"/>
      <c r="R3970" s="78"/>
      <c r="S3970" s="82"/>
      <c r="T3970" s="78"/>
      <c r="U3970" s="83"/>
    </row>
    <row r="3971" spans="1:21" ht="13.9" customHeight="1">
      <c r="A3971" s="76">
        <v>99030875</v>
      </c>
      <c r="B3971" s="85" t="s">
        <v>4872</v>
      </c>
      <c r="C3971" s="78"/>
      <c r="D3971" s="79"/>
      <c r="E3971" s="78"/>
      <c r="F3971" s="78"/>
      <c r="G3971" s="86"/>
      <c r="H3971" s="79"/>
      <c r="I3971" s="79"/>
      <c r="J3971" s="78"/>
      <c r="K3971" s="77"/>
      <c r="L3971" s="84" t="s">
        <v>309</v>
      </c>
      <c r="M3971" s="77"/>
      <c r="N3971" s="77"/>
      <c r="O3971" s="87"/>
      <c r="P3971" s="78"/>
      <c r="Q3971" s="78"/>
      <c r="R3971" s="78"/>
      <c r="S3971" s="82"/>
      <c r="T3971" s="78"/>
      <c r="U3971" s="83"/>
    </row>
    <row r="3972" spans="1:21" ht="13.9" customHeight="1">
      <c r="A3972" s="76">
        <v>99030877</v>
      </c>
      <c r="B3972" s="77" t="s">
        <v>4873</v>
      </c>
      <c r="C3972" s="78"/>
      <c r="D3972" s="79"/>
      <c r="E3972" s="78"/>
      <c r="F3972" s="78"/>
      <c r="G3972" s="79"/>
      <c r="H3972" s="79"/>
      <c r="I3972" s="80"/>
      <c r="J3972" s="79"/>
      <c r="K3972" s="79"/>
      <c r="L3972" s="84" t="s">
        <v>315</v>
      </c>
      <c r="M3972" s="79"/>
      <c r="N3972" s="79"/>
      <c r="O3972" s="79"/>
      <c r="P3972" s="77"/>
      <c r="Q3972" s="78"/>
      <c r="R3972" s="78"/>
      <c r="S3972" s="82"/>
      <c r="T3972" s="78"/>
      <c r="U3972" s="83"/>
    </row>
    <row r="3973" spans="1:21" ht="13.9" customHeight="1">
      <c r="A3973" s="76">
        <v>99030878</v>
      </c>
      <c r="B3973" s="88" t="s">
        <v>4874</v>
      </c>
      <c r="C3973" s="78"/>
      <c r="D3973" s="79"/>
      <c r="E3973" s="78"/>
      <c r="F3973" s="78"/>
      <c r="G3973" s="78"/>
      <c r="H3973" s="79"/>
      <c r="I3973" s="79"/>
      <c r="J3973" s="78"/>
      <c r="K3973" s="77"/>
      <c r="L3973" s="84" t="s">
        <v>9238</v>
      </c>
      <c r="M3973" s="77"/>
      <c r="N3973" s="77"/>
      <c r="O3973" s="87"/>
      <c r="P3973" s="78"/>
      <c r="Q3973" s="78"/>
      <c r="R3973" s="78"/>
      <c r="S3973" s="82"/>
      <c r="T3973" s="78"/>
      <c r="U3973" s="83"/>
    </row>
    <row r="3974" spans="1:21" ht="13.9" customHeight="1">
      <c r="A3974" s="76">
        <v>99030879</v>
      </c>
      <c r="B3974" s="77" t="s">
        <v>4875</v>
      </c>
      <c r="C3974" s="78"/>
      <c r="D3974" s="79"/>
      <c r="E3974" s="78"/>
      <c r="F3974" s="78"/>
      <c r="G3974" s="79"/>
      <c r="H3974" s="79"/>
      <c r="I3974" s="80"/>
      <c r="J3974" s="79"/>
      <c r="K3974" s="77"/>
      <c r="L3974" s="84" t="s">
        <v>9387</v>
      </c>
      <c r="M3974" s="77"/>
      <c r="N3974" s="77"/>
      <c r="O3974" s="77"/>
      <c r="P3974" s="77"/>
      <c r="Q3974" s="78"/>
      <c r="R3974" s="79"/>
      <c r="S3974" s="79"/>
      <c r="T3974" s="78"/>
      <c r="U3974" s="83"/>
    </row>
    <row r="3975" spans="1:21" ht="13.9" customHeight="1">
      <c r="A3975" s="76">
        <v>99030880</v>
      </c>
      <c r="B3975" s="77" t="s">
        <v>4876</v>
      </c>
      <c r="C3975" s="78"/>
      <c r="D3975" s="79"/>
      <c r="E3975" s="78"/>
      <c r="F3975" s="78"/>
      <c r="G3975" s="79"/>
      <c r="H3975" s="79"/>
      <c r="I3975" s="80"/>
      <c r="J3975" s="79"/>
      <c r="K3975" s="77"/>
      <c r="L3975" s="84" t="s">
        <v>296</v>
      </c>
      <c r="M3975" s="77"/>
      <c r="N3975" s="77"/>
      <c r="O3975" s="77"/>
      <c r="P3975" s="77"/>
      <c r="Q3975" s="78"/>
      <c r="R3975" s="78"/>
      <c r="S3975" s="82"/>
      <c r="T3975" s="78"/>
      <c r="U3975" s="83"/>
    </row>
    <row r="3976" spans="1:21" ht="13.9" customHeight="1">
      <c r="A3976" s="76">
        <v>99030881</v>
      </c>
      <c r="B3976" s="77" t="s">
        <v>4877</v>
      </c>
      <c r="C3976" s="78"/>
      <c r="D3976" s="79"/>
      <c r="E3976" s="78"/>
      <c r="F3976" s="78"/>
      <c r="G3976" s="79"/>
      <c r="H3976" s="79"/>
      <c r="I3976" s="80"/>
      <c r="J3976" s="79"/>
      <c r="K3976" s="77"/>
      <c r="L3976" s="84" t="s">
        <v>348</v>
      </c>
      <c r="M3976" s="77"/>
      <c r="N3976" s="77"/>
      <c r="O3976" s="77"/>
      <c r="P3976" s="77"/>
      <c r="Q3976" s="78"/>
      <c r="R3976" s="78"/>
      <c r="S3976" s="82"/>
      <c r="T3976" s="78"/>
      <c r="U3976" s="83"/>
    </row>
    <row r="3977" spans="1:21" ht="13.9" customHeight="1">
      <c r="A3977" s="76">
        <v>99030882</v>
      </c>
      <c r="B3977" s="77" t="s">
        <v>4878</v>
      </c>
      <c r="C3977" s="78"/>
      <c r="D3977" s="79"/>
      <c r="E3977" s="78"/>
      <c r="F3977" s="78"/>
      <c r="G3977" s="79"/>
      <c r="H3977" s="79"/>
      <c r="I3977" s="80"/>
      <c r="J3977" s="79"/>
      <c r="K3977" s="77"/>
      <c r="L3977" s="84" t="s">
        <v>348</v>
      </c>
      <c r="M3977" s="77"/>
      <c r="N3977" s="77"/>
      <c r="O3977" s="77"/>
      <c r="P3977" s="77"/>
      <c r="Q3977" s="78"/>
      <c r="R3977" s="78"/>
      <c r="S3977" s="82"/>
      <c r="T3977" s="78"/>
      <c r="U3977" s="83"/>
    </row>
    <row r="3978" spans="1:21" ht="13.9" customHeight="1">
      <c r="A3978" s="76">
        <v>99030883</v>
      </c>
      <c r="B3978" s="77" t="s">
        <v>4879</v>
      </c>
      <c r="C3978" s="78"/>
      <c r="D3978" s="79"/>
      <c r="E3978" s="78"/>
      <c r="F3978" s="78"/>
      <c r="G3978" s="79"/>
      <c r="H3978" s="79"/>
      <c r="I3978" s="80"/>
      <c r="J3978" s="79"/>
      <c r="K3978" s="77"/>
      <c r="L3978" s="84" t="s">
        <v>348</v>
      </c>
      <c r="M3978" s="77"/>
      <c r="N3978" s="77"/>
      <c r="O3978" s="77"/>
      <c r="P3978" s="77"/>
      <c r="Q3978" s="78"/>
      <c r="R3978" s="78"/>
      <c r="S3978" s="82"/>
      <c r="T3978" s="78"/>
      <c r="U3978" s="83"/>
    </row>
    <row r="3979" spans="1:21" ht="13.9" customHeight="1">
      <c r="A3979" s="76">
        <v>99030884</v>
      </c>
      <c r="B3979" s="77" t="s">
        <v>4880</v>
      </c>
      <c r="C3979" s="78"/>
      <c r="D3979" s="79"/>
      <c r="E3979" s="78"/>
      <c r="F3979" s="78"/>
      <c r="G3979" s="79"/>
      <c r="H3979" s="79"/>
      <c r="I3979" s="80"/>
      <c r="J3979" s="79"/>
      <c r="K3979" s="77"/>
      <c r="L3979" s="84" t="s">
        <v>362</v>
      </c>
      <c r="M3979" s="77"/>
      <c r="N3979" s="77"/>
      <c r="O3979" s="77"/>
      <c r="P3979" s="77"/>
      <c r="Q3979" s="78"/>
      <c r="R3979" s="78"/>
      <c r="S3979" s="82"/>
      <c r="T3979" s="78"/>
      <c r="U3979" s="83"/>
    </row>
    <row r="3980" spans="1:21" ht="13.9" customHeight="1">
      <c r="A3980" s="76">
        <v>99030885</v>
      </c>
      <c r="B3980" s="77" t="s">
        <v>4881</v>
      </c>
      <c r="C3980" s="78"/>
      <c r="D3980" s="79"/>
      <c r="E3980" s="78"/>
      <c r="F3980" s="78"/>
      <c r="G3980" s="79"/>
      <c r="H3980" s="79"/>
      <c r="I3980" s="80"/>
      <c r="J3980" s="79"/>
      <c r="K3980" s="77"/>
      <c r="L3980" s="84" t="s">
        <v>9302</v>
      </c>
      <c r="M3980" s="77"/>
      <c r="N3980" s="77"/>
      <c r="O3980" s="77"/>
      <c r="P3980" s="77"/>
      <c r="Q3980" s="78"/>
      <c r="R3980" s="78"/>
      <c r="S3980" s="82"/>
      <c r="T3980" s="78"/>
      <c r="U3980" s="83"/>
    </row>
    <row r="3981" spans="1:21" ht="13.9" customHeight="1">
      <c r="A3981" s="76">
        <v>99030886</v>
      </c>
      <c r="B3981" s="77" t="s">
        <v>4882</v>
      </c>
      <c r="C3981" s="78"/>
      <c r="D3981" s="79"/>
      <c r="E3981" s="78"/>
      <c r="F3981" s="78"/>
      <c r="G3981" s="79"/>
      <c r="H3981" s="79"/>
      <c r="I3981" s="80"/>
      <c r="J3981" s="79"/>
      <c r="K3981" s="77"/>
      <c r="L3981" s="84" t="s">
        <v>9393</v>
      </c>
      <c r="M3981" s="77"/>
      <c r="N3981" s="77"/>
      <c r="O3981" s="77"/>
      <c r="P3981" s="77"/>
      <c r="Q3981" s="78"/>
      <c r="R3981" s="78"/>
      <c r="S3981" s="82"/>
      <c r="T3981" s="78"/>
      <c r="U3981" s="83"/>
    </row>
    <row r="3982" spans="1:21" ht="13.9" customHeight="1">
      <c r="A3982" s="76">
        <v>99030887</v>
      </c>
      <c r="B3982" s="88" t="s">
        <v>4883</v>
      </c>
      <c r="C3982" s="78"/>
      <c r="D3982" s="79"/>
      <c r="E3982" s="78"/>
      <c r="F3982" s="78"/>
      <c r="G3982" s="86"/>
      <c r="H3982" s="79"/>
      <c r="I3982" s="79"/>
      <c r="J3982" s="78"/>
      <c r="K3982" s="77"/>
      <c r="L3982" s="84" t="s">
        <v>319</v>
      </c>
      <c r="M3982" s="77"/>
      <c r="N3982" s="77"/>
      <c r="O3982" s="87"/>
      <c r="P3982" s="78"/>
      <c r="Q3982" s="78"/>
      <c r="R3982" s="78"/>
      <c r="S3982" s="82"/>
      <c r="T3982" s="78"/>
      <c r="U3982" s="83"/>
    </row>
    <row r="3983" spans="1:21" ht="13.9" customHeight="1">
      <c r="A3983" s="76">
        <v>99030888</v>
      </c>
      <c r="B3983" s="77" t="s">
        <v>4884</v>
      </c>
      <c r="C3983" s="78"/>
      <c r="D3983" s="79"/>
      <c r="E3983" s="78"/>
      <c r="F3983" s="78"/>
      <c r="G3983" s="79"/>
      <c r="H3983" s="79"/>
      <c r="I3983" s="80"/>
      <c r="J3983" s="79"/>
      <c r="K3983" s="77"/>
      <c r="L3983" s="84" t="s">
        <v>127</v>
      </c>
      <c r="M3983" s="77"/>
      <c r="N3983" s="77"/>
      <c r="O3983" s="77"/>
      <c r="P3983" s="77"/>
      <c r="Q3983" s="78"/>
      <c r="R3983" s="78"/>
      <c r="S3983" s="82"/>
      <c r="T3983" s="78"/>
      <c r="U3983" s="83"/>
    </row>
    <row r="3984" spans="1:21" ht="13.9" customHeight="1">
      <c r="A3984" s="76">
        <v>99030889</v>
      </c>
      <c r="B3984" s="77" t="s">
        <v>4885</v>
      </c>
      <c r="C3984" s="78"/>
      <c r="D3984" s="79"/>
      <c r="E3984" s="78"/>
      <c r="F3984" s="78"/>
      <c r="G3984" s="79"/>
      <c r="H3984" s="79"/>
      <c r="I3984" s="80"/>
      <c r="J3984" s="79"/>
      <c r="K3984" s="77"/>
      <c r="L3984" s="84" t="s">
        <v>191</v>
      </c>
      <c r="M3984" s="77"/>
      <c r="N3984" s="77"/>
      <c r="O3984" s="77"/>
      <c r="P3984" s="77"/>
      <c r="Q3984" s="78"/>
      <c r="R3984" s="78"/>
      <c r="S3984" s="82"/>
      <c r="T3984" s="78"/>
      <c r="U3984" s="83"/>
    </row>
    <row r="3985" spans="1:21" ht="13.9" customHeight="1">
      <c r="A3985" s="76">
        <v>99030890</v>
      </c>
      <c r="B3985" s="77" t="s">
        <v>4886</v>
      </c>
      <c r="C3985" s="78"/>
      <c r="D3985" s="79"/>
      <c r="E3985" s="78"/>
      <c r="F3985" s="78"/>
      <c r="G3985" s="79"/>
      <c r="H3985" s="79"/>
      <c r="I3985" s="80"/>
      <c r="J3985" s="79"/>
      <c r="K3985" s="77"/>
      <c r="L3985" s="81" t="s">
        <v>9326</v>
      </c>
      <c r="M3985" s="155"/>
      <c r="N3985" s="155"/>
      <c r="O3985" s="155"/>
      <c r="P3985" s="155"/>
      <c r="Q3985" s="155"/>
      <c r="R3985" s="155"/>
      <c r="S3985" s="157"/>
      <c r="T3985" s="155"/>
      <c r="U3985" s="158"/>
    </row>
    <row r="3986" spans="1:21" ht="13.9" customHeight="1">
      <c r="A3986" s="76">
        <v>99030891</v>
      </c>
      <c r="B3986" s="88" t="s">
        <v>4887</v>
      </c>
      <c r="C3986" s="78"/>
      <c r="D3986" s="79"/>
      <c r="E3986" s="78"/>
      <c r="F3986" s="78"/>
      <c r="G3986" s="78"/>
      <c r="H3986" s="79"/>
      <c r="I3986" s="80"/>
      <c r="J3986" s="78"/>
      <c r="K3986" s="77"/>
      <c r="L3986" s="84" t="s">
        <v>315</v>
      </c>
      <c r="M3986" s="77"/>
      <c r="N3986" s="77"/>
      <c r="O3986" s="87"/>
      <c r="P3986" s="78"/>
      <c r="Q3986" s="78"/>
      <c r="R3986" s="78"/>
      <c r="S3986" s="82"/>
      <c r="T3986" s="78"/>
      <c r="U3986" s="83"/>
    </row>
    <row r="3987" spans="1:21" ht="13.9" customHeight="1">
      <c r="A3987" s="76">
        <v>99030892</v>
      </c>
      <c r="B3987" s="88" t="s">
        <v>4888</v>
      </c>
      <c r="C3987" s="78"/>
      <c r="D3987" s="79"/>
      <c r="E3987" s="78"/>
      <c r="F3987" s="78"/>
      <c r="G3987" s="78"/>
      <c r="H3987" s="79"/>
      <c r="I3987" s="80"/>
      <c r="J3987" s="78"/>
      <c r="K3987" s="77"/>
      <c r="L3987" s="84" t="s">
        <v>348</v>
      </c>
      <c r="M3987" s="77"/>
      <c r="N3987" s="77"/>
      <c r="O3987" s="87"/>
      <c r="P3987" s="78"/>
      <c r="Q3987" s="78"/>
      <c r="R3987" s="78"/>
      <c r="S3987" s="82"/>
      <c r="T3987" s="78"/>
      <c r="U3987" s="83"/>
    </row>
    <row r="3988" spans="1:21" ht="13.9" customHeight="1">
      <c r="A3988" s="76">
        <v>99030893</v>
      </c>
      <c r="B3988" s="88" t="s">
        <v>4889</v>
      </c>
      <c r="C3988" s="78"/>
      <c r="D3988" s="79"/>
      <c r="E3988" s="78"/>
      <c r="F3988" s="78"/>
      <c r="G3988" s="78"/>
      <c r="H3988" s="79"/>
      <c r="I3988" s="79"/>
      <c r="J3988" s="78"/>
      <c r="K3988" s="77"/>
      <c r="L3988" s="84" t="s">
        <v>195</v>
      </c>
      <c r="M3988" s="77"/>
      <c r="N3988" s="77"/>
      <c r="O3988" s="87"/>
      <c r="P3988" s="78"/>
      <c r="Q3988" s="78"/>
      <c r="R3988" s="78"/>
      <c r="S3988" s="82"/>
      <c r="T3988" s="78"/>
      <c r="U3988" s="83"/>
    </row>
    <row r="3989" spans="1:21" ht="13.9" customHeight="1">
      <c r="A3989" s="76">
        <v>99030894</v>
      </c>
      <c r="B3989" s="88" t="s">
        <v>4890</v>
      </c>
      <c r="C3989" s="78"/>
      <c r="D3989" s="79"/>
      <c r="E3989" s="78"/>
      <c r="F3989" s="78"/>
      <c r="G3989" s="78"/>
      <c r="H3989" s="79"/>
      <c r="I3989" s="79"/>
      <c r="J3989" s="78"/>
      <c r="K3989" s="77"/>
      <c r="L3989" s="84" t="s">
        <v>311</v>
      </c>
      <c r="M3989" s="77"/>
      <c r="N3989" s="77"/>
      <c r="O3989" s="87"/>
      <c r="P3989" s="78"/>
      <c r="Q3989" s="78"/>
      <c r="R3989" s="78"/>
      <c r="S3989" s="82"/>
      <c r="T3989" s="78"/>
      <c r="U3989" s="83"/>
    </row>
    <row r="3990" spans="1:21" ht="13.9" customHeight="1">
      <c r="A3990" s="76">
        <v>99030895</v>
      </c>
      <c r="B3990" s="88" t="s">
        <v>4891</v>
      </c>
      <c r="C3990" s="78"/>
      <c r="D3990" s="79"/>
      <c r="E3990" s="78"/>
      <c r="F3990" s="78"/>
      <c r="G3990" s="78"/>
      <c r="H3990" s="79"/>
      <c r="I3990" s="80"/>
      <c r="J3990" s="78"/>
      <c r="K3990" s="77"/>
      <c r="L3990" s="84" t="s">
        <v>362</v>
      </c>
      <c r="M3990" s="77"/>
      <c r="N3990" s="77"/>
      <c r="O3990" s="87"/>
      <c r="P3990" s="78"/>
      <c r="Q3990" s="78"/>
      <c r="R3990" s="78"/>
      <c r="S3990" s="82"/>
      <c r="T3990" s="78"/>
      <c r="U3990" s="83"/>
    </row>
    <row r="3991" spans="1:21" ht="13.9" customHeight="1">
      <c r="A3991" s="76">
        <v>99030896</v>
      </c>
      <c r="B3991" s="77" t="s">
        <v>4892</v>
      </c>
      <c r="C3991" s="78"/>
      <c r="D3991" s="79"/>
      <c r="E3991" s="78"/>
      <c r="F3991" s="78"/>
      <c r="G3991" s="79"/>
      <c r="H3991" s="79"/>
      <c r="I3991" s="80"/>
      <c r="J3991" s="79"/>
      <c r="K3991" s="77"/>
      <c r="L3991" s="84" t="s">
        <v>9274</v>
      </c>
      <c r="M3991" s="77"/>
      <c r="N3991" s="77"/>
      <c r="O3991" s="77"/>
      <c r="P3991" s="77"/>
      <c r="Q3991" s="78"/>
      <c r="R3991" s="78"/>
      <c r="S3991" s="82"/>
      <c r="T3991" s="78"/>
      <c r="U3991" s="83"/>
    </row>
    <row r="3992" spans="1:21" ht="13.9" customHeight="1">
      <c r="A3992" s="76">
        <v>99030897</v>
      </c>
      <c r="B3992" s="88" t="s">
        <v>4893</v>
      </c>
      <c r="C3992" s="78"/>
      <c r="D3992" s="79"/>
      <c r="E3992" s="78"/>
      <c r="F3992" s="78"/>
      <c r="G3992" s="78"/>
      <c r="H3992" s="79"/>
      <c r="I3992" s="80"/>
      <c r="J3992" s="78"/>
      <c r="K3992" s="77"/>
      <c r="L3992" s="84" t="s">
        <v>9326</v>
      </c>
      <c r="M3992" s="77"/>
      <c r="N3992" s="77"/>
      <c r="O3992" s="87"/>
      <c r="P3992" s="78"/>
      <c r="Q3992" s="78"/>
      <c r="R3992" s="78"/>
      <c r="S3992" s="82"/>
      <c r="T3992" s="78"/>
      <c r="U3992" s="83"/>
    </row>
    <row r="3993" spans="1:21" ht="13.9" customHeight="1">
      <c r="A3993" s="76">
        <v>99030898</v>
      </c>
      <c r="B3993" s="88" t="s">
        <v>4894</v>
      </c>
      <c r="C3993" s="78"/>
      <c r="D3993" s="79"/>
      <c r="E3993" s="78"/>
      <c r="F3993" s="78"/>
      <c r="G3993" s="78"/>
      <c r="H3993" s="79"/>
      <c r="I3993" s="79"/>
      <c r="J3993" s="78"/>
      <c r="K3993" s="77"/>
      <c r="L3993" s="84" t="s">
        <v>9294</v>
      </c>
      <c r="M3993" s="77"/>
      <c r="N3993" s="77"/>
      <c r="O3993" s="87"/>
      <c r="P3993" s="78"/>
      <c r="Q3993" s="78"/>
      <c r="R3993" s="78"/>
      <c r="S3993" s="82"/>
      <c r="T3993" s="78"/>
      <c r="U3993" s="83"/>
    </row>
    <row r="3994" spans="1:21" ht="13.9" customHeight="1">
      <c r="A3994" s="76">
        <v>99030901</v>
      </c>
      <c r="B3994" s="88" t="s">
        <v>4895</v>
      </c>
      <c r="C3994" s="78"/>
      <c r="D3994" s="79"/>
      <c r="E3994" s="78"/>
      <c r="F3994" s="78"/>
      <c r="G3994" s="78"/>
      <c r="H3994" s="79"/>
      <c r="I3994" s="79"/>
      <c r="J3994" s="78"/>
      <c r="K3994" s="77"/>
      <c r="L3994" s="84" t="s">
        <v>283</v>
      </c>
      <c r="M3994" s="77"/>
      <c r="N3994" s="77"/>
      <c r="O3994" s="87"/>
      <c r="P3994" s="78"/>
      <c r="Q3994" s="78"/>
      <c r="R3994" s="78"/>
      <c r="S3994" s="82"/>
      <c r="T3994" s="78"/>
      <c r="U3994" s="83"/>
    </row>
    <row r="3995" spans="1:21" ht="13.9" customHeight="1">
      <c r="A3995" s="76">
        <v>99030902</v>
      </c>
      <c r="B3995" s="88" t="s">
        <v>4896</v>
      </c>
      <c r="C3995" s="78"/>
      <c r="D3995" s="79"/>
      <c r="E3995" s="78"/>
      <c r="F3995" s="78"/>
      <c r="G3995" s="78"/>
      <c r="H3995" s="79"/>
      <c r="I3995" s="79"/>
      <c r="J3995" s="78"/>
      <c r="K3995" s="77"/>
      <c r="L3995" s="84" t="s">
        <v>177</v>
      </c>
      <c r="M3995" s="77"/>
      <c r="N3995" s="77"/>
      <c r="O3995" s="87"/>
      <c r="P3995" s="78"/>
      <c r="Q3995" s="78"/>
      <c r="R3995" s="78"/>
      <c r="S3995" s="82"/>
      <c r="T3995" s="78"/>
      <c r="U3995" s="83"/>
    </row>
    <row r="3996" spans="1:21" ht="13.9" customHeight="1">
      <c r="A3996" s="76">
        <v>99030904</v>
      </c>
      <c r="B3996" s="88" t="s">
        <v>4897</v>
      </c>
      <c r="C3996" s="78"/>
      <c r="D3996" s="79"/>
      <c r="E3996" s="78"/>
      <c r="F3996" s="78"/>
      <c r="G3996" s="78"/>
      <c r="H3996" s="79"/>
      <c r="I3996" s="79"/>
      <c r="J3996" s="78"/>
      <c r="K3996" s="77"/>
      <c r="L3996" s="84" t="s">
        <v>9363</v>
      </c>
      <c r="M3996" s="77"/>
      <c r="N3996" s="77"/>
      <c r="O3996" s="87"/>
      <c r="P3996" s="78"/>
      <c r="Q3996" s="78"/>
      <c r="R3996" s="78"/>
      <c r="S3996" s="82"/>
      <c r="T3996" s="78"/>
      <c r="U3996" s="83"/>
    </row>
    <row r="3997" spans="1:21" ht="13.9" customHeight="1">
      <c r="A3997" s="76">
        <v>99030905</v>
      </c>
      <c r="B3997" s="77" t="s">
        <v>4898</v>
      </c>
      <c r="C3997" s="78"/>
      <c r="D3997" s="79"/>
      <c r="E3997" s="78"/>
      <c r="F3997" s="78"/>
      <c r="G3997" s="79"/>
      <c r="H3997" s="79"/>
      <c r="I3997" s="80"/>
      <c r="J3997" s="79"/>
      <c r="K3997" s="77"/>
      <c r="L3997" s="84" t="s">
        <v>301</v>
      </c>
      <c r="M3997" s="77"/>
      <c r="N3997" s="77"/>
      <c r="O3997" s="77"/>
      <c r="P3997" s="77"/>
      <c r="Q3997" s="78"/>
      <c r="R3997" s="78"/>
      <c r="S3997" s="82"/>
      <c r="T3997" s="78"/>
      <c r="U3997" s="83"/>
    </row>
    <row r="3998" spans="1:21" ht="13.9" customHeight="1">
      <c r="A3998" s="76">
        <v>99030906</v>
      </c>
      <c r="B3998" s="77" t="s">
        <v>4899</v>
      </c>
      <c r="C3998" s="78"/>
      <c r="D3998" s="79"/>
      <c r="E3998" s="78"/>
      <c r="F3998" s="78"/>
      <c r="G3998" s="79"/>
      <c r="H3998" s="79"/>
      <c r="I3998" s="80"/>
      <c r="J3998" s="79"/>
      <c r="K3998" s="77"/>
      <c r="L3998" s="84" t="s">
        <v>177</v>
      </c>
      <c r="M3998" s="77"/>
      <c r="N3998" s="77"/>
      <c r="O3998" s="77"/>
      <c r="P3998" s="77"/>
      <c r="Q3998" s="78"/>
      <c r="R3998" s="78"/>
      <c r="S3998" s="82"/>
      <c r="T3998" s="78"/>
      <c r="U3998" s="83"/>
    </row>
    <row r="3999" spans="1:21" ht="13.9" customHeight="1">
      <c r="A3999" s="76">
        <v>99030907</v>
      </c>
      <c r="B3999" s="77" t="s">
        <v>4900</v>
      </c>
      <c r="C3999" s="78"/>
      <c r="D3999" s="79"/>
      <c r="E3999" s="78"/>
      <c r="F3999" s="78"/>
      <c r="G3999" s="79"/>
      <c r="H3999" s="79"/>
      <c r="I3999" s="80"/>
      <c r="J3999" s="79"/>
      <c r="K3999" s="77"/>
      <c r="L3999" s="84" t="s">
        <v>348</v>
      </c>
      <c r="M3999" s="77"/>
      <c r="N3999" s="77"/>
      <c r="O3999" s="77"/>
      <c r="P3999" s="77"/>
      <c r="Q3999" s="78"/>
      <c r="R3999" s="78"/>
      <c r="S3999" s="82"/>
      <c r="T3999" s="78"/>
      <c r="U3999" s="83"/>
    </row>
    <row r="4000" spans="1:21" ht="13.9" customHeight="1">
      <c r="A4000" s="76">
        <v>99030910</v>
      </c>
      <c r="B4000" s="77" t="s">
        <v>4901</v>
      </c>
      <c r="C4000" s="78"/>
      <c r="D4000" s="79"/>
      <c r="E4000" s="78"/>
      <c r="F4000" s="78"/>
      <c r="G4000" s="79"/>
      <c r="H4000" s="79"/>
      <c r="I4000" s="80"/>
      <c r="J4000" s="79"/>
      <c r="K4000" s="77"/>
      <c r="L4000" s="84" t="s">
        <v>313</v>
      </c>
      <c r="M4000" s="77"/>
      <c r="N4000" s="77"/>
      <c r="O4000" s="77"/>
      <c r="P4000" s="77"/>
      <c r="Q4000" s="78"/>
      <c r="R4000" s="78"/>
      <c r="S4000" s="82"/>
      <c r="T4000" s="78"/>
      <c r="U4000" s="83"/>
    </row>
    <row r="4001" spans="1:21" ht="13.9" customHeight="1">
      <c r="A4001" s="76">
        <v>99030911</v>
      </c>
      <c r="B4001" s="77" t="s">
        <v>4902</v>
      </c>
      <c r="C4001" s="78"/>
      <c r="D4001" s="79"/>
      <c r="E4001" s="78"/>
      <c r="F4001" s="78"/>
      <c r="G4001" s="79"/>
      <c r="H4001" s="78"/>
      <c r="I4001" s="80"/>
      <c r="J4001" s="79"/>
      <c r="K4001" s="77"/>
      <c r="L4001" s="84" t="s">
        <v>274</v>
      </c>
      <c r="M4001" s="77"/>
      <c r="N4001" s="77"/>
      <c r="O4001" s="77"/>
      <c r="P4001" s="77"/>
      <c r="Q4001" s="78"/>
      <c r="R4001" s="78"/>
      <c r="S4001" s="82"/>
      <c r="T4001" s="78"/>
      <c r="U4001" s="83"/>
    </row>
    <row r="4002" spans="1:21" ht="13.9" customHeight="1">
      <c r="A4002" s="76">
        <v>99030913</v>
      </c>
      <c r="B4002" s="77" t="s">
        <v>4903</v>
      </c>
      <c r="C4002" s="78"/>
      <c r="D4002" s="106"/>
      <c r="E4002" s="78"/>
      <c r="F4002" s="78"/>
      <c r="G4002" s="79"/>
      <c r="H4002" s="79"/>
      <c r="I4002" s="80"/>
      <c r="J4002" s="79"/>
      <c r="K4002" s="77"/>
      <c r="L4002" s="84" t="s">
        <v>303</v>
      </c>
      <c r="M4002" s="77"/>
      <c r="N4002" s="77"/>
      <c r="O4002" s="77"/>
      <c r="P4002" s="77"/>
      <c r="Q4002" s="78"/>
      <c r="R4002" s="78"/>
      <c r="S4002" s="82"/>
      <c r="T4002" s="78"/>
      <c r="U4002" s="83"/>
    </row>
    <row r="4003" spans="1:21" ht="13.9" customHeight="1">
      <c r="A4003" s="76">
        <v>99030914</v>
      </c>
      <c r="B4003" s="77" t="s">
        <v>4904</v>
      </c>
      <c r="C4003" s="78"/>
      <c r="D4003" s="79"/>
      <c r="E4003" s="78"/>
      <c r="F4003" s="78"/>
      <c r="G4003" s="79"/>
      <c r="H4003" s="79"/>
      <c r="I4003" s="79"/>
      <c r="J4003" s="79"/>
      <c r="K4003" s="77"/>
      <c r="L4003" s="84" t="s">
        <v>348</v>
      </c>
      <c r="M4003" s="77"/>
      <c r="N4003" s="77"/>
      <c r="O4003" s="77"/>
      <c r="P4003" s="77"/>
      <c r="Q4003" s="78"/>
      <c r="R4003" s="78"/>
      <c r="S4003" s="82"/>
      <c r="T4003" s="78"/>
      <c r="U4003" s="83"/>
    </row>
    <row r="4004" spans="1:21" ht="13.9" customHeight="1">
      <c r="A4004" s="76">
        <v>99030915</v>
      </c>
      <c r="B4004" s="77" t="s">
        <v>4905</v>
      </c>
      <c r="C4004" s="78"/>
      <c r="D4004" s="79"/>
      <c r="E4004" s="78"/>
      <c r="F4004" s="78"/>
      <c r="G4004" s="79"/>
      <c r="H4004" s="79"/>
      <c r="I4004" s="80"/>
      <c r="J4004" s="79"/>
      <c r="K4004" s="77"/>
      <c r="L4004" s="84" t="s">
        <v>315</v>
      </c>
      <c r="M4004" s="77"/>
      <c r="N4004" s="77"/>
      <c r="O4004" s="77"/>
      <c r="P4004" s="77"/>
      <c r="Q4004" s="78"/>
      <c r="R4004" s="78"/>
      <c r="S4004" s="82"/>
      <c r="T4004" s="78"/>
      <c r="U4004" s="83"/>
    </row>
    <row r="4005" spans="1:21" ht="13.9" customHeight="1">
      <c r="A4005" s="76">
        <v>99030916</v>
      </c>
      <c r="B4005" s="77" t="s">
        <v>4906</v>
      </c>
      <c r="C4005" s="78"/>
      <c r="D4005" s="79"/>
      <c r="E4005" s="78"/>
      <c r="F4005" s="78"/>
      <c r="G4005" s="77"/>
      <c r="H4005" s="84"/>
      <c r="I4005" s="80"/>
      <c r="J4005" s="79"/>
      <c r="K4005" s="77"/>
      <c r="L4005" s="84" t="s">
        <v>296</v>
      </c>
      <c r="M4005" s="79"/>
      <c r="N4005" s="79"/>
      <c r="O4005" s="77"/>
      <c r="P4005" s="77"/>
      <c r="Q4005" s="78"/>
      <c r="R4005" s="78"/>
      <c r="S4005" s="82"/>
      <c r="T4005" s="78"/>
      <c r="U4005" s="83"/>
    </row>
    <row r="4006" spans="1:21" ht="13.9" customHeight="1">
      <c r="A4006" s="76">
        <v>99030917</v>
      </c>
      <c r="B4006" s="77" t="s">
        <v>4907</v>
      </c>
      <c r="C4006" s="78"/>
      <c r="D4006" s="79"/>
      <c r="E4006" s="78"/>
      <c r="F4006" s="78"/>
      <c r="G4006" s="79"/>
      <c r="H4006" s="79"/>
      <c r="I4006" s="84"/>
      <c r="J4006" s="79"/>
      <c r="K4006" s="84"/>
      <c r="L4006" s="84" t="s">
        <v>287</v>
      </c>
      <c r="M4006" s="77"/>
      <c r="N4006" s="77"/>
      <c r="O4006" s="77"/>
      <c r="P4006" s="77"/>
      <c r="Q4006" s="78"/>
      <c r="R4006" s="78"/>
      <c r="S4006" s="82"/>
      <c r="T4006" s="78"/>
      <c r="U4006" s="83"/>
    </row>
    <row r="4007" spans="1:21" ht="13.9" customHeight="1">
      <c r="A4007" s="76">
        <v>99030918</v>
      </c>
      <c r="B4007" s="77" t="s">
        <v>4908</v>
      </c>
      <c r="C4007" s="78"/>
      <c r="D4007" s="79"/>
      <c r="E4007" s="78"/>
      <c r="F4007" s="78"/>
      <c r="G4007" s="79"/>
      <c r="H4007" s="79"/>
      <c r="I4007" s="79"/>
      <c r="J4007" s="79"/>
      <c r="K4007" s="77"/>
      <c r="L4007" s="84" t="s">
        <v>9414</v>
      </c>
      <c r="M4007" s="77"/>
      <c r="N4007" s="77"/>
      <c r="O4007" s="77"/>
      <c r="P4007" s="77"/>
      <c r="Q4007" s="78"/>
      <c r="R4007" s="78"/>
      <c r="S4007" s="82"/>
      <c r="T4007" s="78"/>
      <c r="U4007" s="83"/>
    </row>
    <row r="4008" spans="1:21" ht="13.9" customHeight="1">
      <c r="A4008" s="76">
        <v>99030919</v>
      </c>
      <c r="B4008" s="77" t="s">
        <v>4909</v>
      </c>
      <c r="C4008" s="78"/>
      <c r="D4008" s="79"/>
      <c r="E4008" s="78"/>
      <c r="F4008" s="78"/>
      <c r="G4008" s="79"/>
      <c r="H4008" s="79"/>
      <c r="I4008" s="79"/>
      <c r="J4008" s="79"/>
      <c r="K4008" s="77"/>
      <c r="L4008" s="84" t="s">
        <v>100</v>
      </c>
      <c r="M4008" s="77"/>
      <c r="N4008" s="77"/>
      <c r="O4008" s="77"/>
      <c r="P4008" s="77"/>
      <c r="Q4008" s="78"/>
      <c r="R4008" s="78"/>
      <c r="S4008" s="82"/>
      <c r="T4008" s="78"/>
      <c r="U4008" s="83"/>
    </row>
    <row r="4009" spans="1:21" ht="13.9" customHeight="1">
      <c r="A4009" s="76">
        <v>99030920</v>
      </c>
      <c r="B4009" s="77" t="s">
        <v>4910</v>
      </c>
      <c r="C4009" s="78"/>
      <c r="D4009" s="79"/>
      <c r="E4009" s="78"/>
      <c r="F4009" s="78"/>
      <c r="G4009" s="79"/>
      <c r="H4009" s="79"/>
      <c r="I4009" s="80"/>
      <c r="J4009" s="79"/>
      <c r="K4009" s="77"/>
      <c r="L4009" s="84" t="s">
        <v>285</v>
      </c>
      <c r="M4009" s="77"/>
      <c r="N4009" s="77"/>
      <c r="O4009" s="77"/>
      <c r="P4009" s="77"/>
      <c r="Q4009" s="78"/>
      <c r="R4009" s="78"/>
      <c r="S4009" s="82"/>
      <c r="T4009" s="78"/>
      <c r="U4009" s="83"/>
    </row>
    <row r="4010" spans="1:21" ht="13.9" customHeight="1">
      <c r="A4010" s="76">
        <v>99030921</v>
      </c>
      <c r="B4010" s="77" t="s">
        <v>4911</v>
      </c>
      <c r="C4010" s="78"/>
      <c r="D4010" s="79"/>
      <c r="E4010" s="78"/>
      <c r="F4010" s="78"/>
      <c r="G4010" s="79"/>
      <c r="H4010" s="79"/>
      <c r="I4010" s="79"/>
      <c r="J4010" s="79"/>
      <c r="K4010" s="77"/>
      <c r="L4010" s="84" t="s">
        <v>378</v>
      </c>
      <c r="M4010" s="77"/>
      <c r="N4010" s="77"/>
      <c r="O4010" s="77"/>
      <c r="P4010" s="77"/>
      <c r="Q4010" s="78"/>
      <c r="R4010" s="78"/>
      <c r="S4010" s="82"/>
      <c r="T4010" s="78"/>
      <c r="U4010" s="83"/>
    </row>
    <row r="4011" spans="1:21" ht="13.9" customHeight="1">
      <c r="A4011" s="76">
        <v>99030922</v>
      </c>
      <c r="B4011" s="77" t="s">
        <v>4912</v>
      </c>
      <c r="C4011" s="76"/>
      <c r="D4011" s="79"/>
      <c r="E4011" s="78"/>
      <c r="F4011" s="78"/>
      <c r="G4011" s="79"/>
      <c r="H4011" s="79"/>
      <c r="I4011" s="79"/>
      <c r="J4011" s="79"/>
      <c r="K4011" s="77"/>
      <c r="L4011" s="84" t="s">
        <v>353</v>
      </c>
      <c r="M4011" s="77"/>
      <c r="N4011" s="77"/>
      <c r="O4011" s="77"/>
      <c r="P4011" s="77"/>
      <c r="Q4011" s="78"/>
      <c r="R4011" s="78"/>
      <c r="S4011" s="82"/>
      <c r="T4011" s="78"/>
      <c r="U4011" s="83"/>
    </row>
    <row r="4012" spans="1:21" ht="13.9" customHeight="1">
      <c r="A4012" s="76">
        <v>99030923</v>
      </c>
      <c r="B4012" s="77" t="s">
        <v>4913</v>
      </c>
      <c r="C4012" s="78"/>
      <c r="D4012" s="79"/>
      <c r="E4012" s="78"/>
      <c r="F4012" s="78"/>
      <c r="G4012" s="79"/>
      <c r="H4012" s="79"/>
      <c r="I4012" s="79"/>
      <c r="J4012" s="79"/>
      <c r="K4012" s="77"/>
      <c r="L4012" s="84" t="s">
        <v>353</v>
      </c>
      <c r="M4012" s="77"/>
      <c r="N4012" s="77"/>
      <c r="O4012" s="77"/>
      <c r="P4012" s="77"/>
      <c r="Q4012" s="78"/>
      <c r="R4012" s="78"/>
      <c r="S4012" s="82"/>
      <c r="T4012" s="78"/>
      <c r="U4012" s="83"/>
    </row>
    <row r="4013" spans="1:21" ht="13.9" customHeight="1">
      <c r="A4013" s="76">
        <v>99030924</v>
      </c>
      <c r="B4013" s="77" t="s">
        <v>4914</v>
      </c>
      <c r="C4013" s="78"/>
      <c r="D4013" s="79"/>
      <c r="E4013" s="78"/>
      <c r="F4013" s="78"/>
      <c r="G4013" s="79"/>
      <c r="H4013" s="79"/>
      <c r="I4013" s="79"/>
      <c r="J4013" s="79"/>
      <c r="K4013" s="77"/>
      <c r="L4013" s="84" t="s">
        <v>353</v>
      </c>
      <c r="M4013" s="77"/>
      <c r="N4013" s="77"/>
      <c r="O4013" s="77"/>
      <c r="P4013" s="77"/>
      <c r="Q4013" s="78"/>
      <c r="R4013" s="78"/>
      <c r="S4013" s="82"/>
      <c r="T4013" s="78"/>
      <c r="U4013" s="83"/>
    </row>
    <row r="4014" spans="1:21" ht="13.9" customHeight="1">
      <c r="A4014" s="76">
        <v>99030926</v>
      </c>
      <c r="B4014" s="77" t="s">
        <v>4915</v>
      </c>
      <c r="C4014" s="78"/>
      <c r="D4014" s="79"/>
      <c r="E4014" s="78"/>
      <c r="F4014" s="78"/>
      <c r="G4014" s="79"/>
      <c r="H4014" s="79"/>
      <c r="I4014" s="79"/>
      <c r="J4014" s="79"/>
      <c r="K4014" s="77"/>
      <c r="L4014" s="84" t="s">
        <v>390</v>
      </c>
      <c r="M4014" s="77"/>
      <c r="N4014" s="77"/>
      <c r="O4014" s="77"/>
      <c r="P4014" s="77"/>
      <c r="Q4014" s="78"/>
      <c r="R4014" s="78"/>
      <c r="S4014" s="82"/>
      <c r="T4014" s="78"/>
      <c r="U4014" s="83"/>
    </row>
    <row r="4015" spans="1:21" ht="13.9" customHeight="1">
      <c r="A4015" s="76">
        <v>99030927</v>
      </c>
      <c r="B4015" s="77" t="s">
        <v>4916</v>
      </c>
      <c r="C4015" s="78"/>
      <c r="D4015" s="79"/>
      <c r="E4015" s="78"/>
      <c r="F4015" s="78"/>
      <c r="G4015" s="79"/>
      <c r="H4015" s="79"/>
      <c r="I4015" s="80"/>
      <c r="J4015" s="79"/>
      <c r="K4015" s="77"/>
      <c r="L4015" s="84" t="s">
        <v>285</v>
      </c>
      <c r="M4015" s="77"/>
      <c r="N4015" s="77"/>
      <c r="O4015" s="77"/>
      <c r="P4015" s="77"/>
      <c r="Q4015" s="78"/>
      <c r="R4015" s="78"/>
      <c r="S4015" s="82"/>
      <c r="T4015" s="78"/>
      <c r="U4015" s="83"/>
    </row>
    <row r="4016" spans="1:21" ht="13.9" customHeight="1">
      <c r="A4016" s="76">
        <v>99030928</v>
      </c>
      <c r="B4016" s="77" t="s">
        <v>4917</v>
      </c>
      <c r="C4016" s="78"/>
      <c r="D4016" s="79"/>
      <c r="E4016" s="78"/>
      <c r="F4016" s="78"/>
      <c r="G4016" s="79"/>
      <c r="H4016" s="79"/>
      <c r="I4016" s="79"/>
      <c r="J4016" s="79"/>
      <c r="K4016" s="77"/>
      <c r="L4016" s="84" t="s">
        <v>270</v>
      </c>
      <c r="M4016" s="77"/>
      <c r="N4016" s="77"/>
      <c r="O4016" s="77"/>
      <c r="P4016" s="77"/>
      <c r="Q4016" s="78"/>
      <c r="R4016" s="78"/>
      <c r="S4016" s="82"/>
      <c r="T4016" s="78"/>
      <c r="U4016" s="83"/>
    </row>
    <row r="4017" spans="1:21" ht="13.9" customHeight="1">
      <c r="A4017" s="76">
        <v>99030929</v>
      </c>
      <c r="B4017" s="77" t="s">
        <v>4918</v>
      </c>
      <c r="C4017" s="78"/>
      <c r="D4017" s="79"/>
      <c r="E4017" s="78"/>
      <c r="F4017" s="78"/>
      <c r="G4017" s="79"/>
      <c r="H4017" s="79"/>
      <c r="I4017" s="80"/>
      <c r="J4017" s="79"/>
      <c r="K4017" s="77"/>
      <c r="L4017" s="84" t="s">
        <v>285</v>
      </c>
      <c r="M4017" s="77"/>
      <c r="N4017" s="77"/>
      <c r="O4017" s="77"/>
      <c r="P4017" s="77"/>
      <c r="Q4017" s="78"/>
      <c r="R4017" s="78"/>
      <c r="S4017" s="82"/>
      <c r="T4017" s="78"/>
      <c r="U4017" s="83"/>
    </row>
    <row r="4018" spans="1:21" ht="13.9" customHeight="1">
      <c r="A4018" s="76">
        <v>99030930</v>
      </c>
      <c r="B4018" s="77" t="s">
        <v>4919</v>
      </c>
      <c r="C4018" s="78"/>
      <c r="D4018" s="79"/>
      <c r="E4018" s="78"/>
      <c r="F4018" s="78"/>
      <c r="G4018" s="79"/>
      <c r="H4018" s="79"/>
      <c r="I4018" s="80"/>
      <c r="J4018" s="79"/>
      <c r="K4018" s="77"/>
      <c r="L4018" s="84" t="s">
        <v>9238</v>
      </c>
      <c r="M4018" s="77"/>
      <c r="N4018" s="77"/>
      <c r="O4018" s="77"/>
      <c r="P4018" s="77"/>
      <c r="Q4018" s="78"/>
      <c r="R4018" s="78"/>
      <c r="S4018" s="82"/>
      <c r="T4018" s="78"/>
      <c r="U4018" s="83"/>
    </row>
    <row r="4019" spans="1:21" ht="13.9" customHeight="1">
      <c r="A4019" s="76">
        <v>99030931</v>
      </c>
      <c r="B4019" s="77" t="s">
        <v>4920</v>
      </c>
      <c r="C4019" s="78"/>
      <c r="D4019" s="79"/>
      <c r="E4019" s="78"/>
      <c r="F4019" s="78"/>
      <c r="G4019" s="79"/>
      <c r="H4019" s="79"/>
      <c r="I4019" s="80"/>
      <c r="J4019" s="79"/>
      <c r="K4019" s="77"/>
      <c r="L4019" s="84" t="s">
        <v>9238</v>
      </c>
      <c r="M4019" s="77"/>
      <c r="N4019" s="77"/>
      <c r="O4019" s="77"/>
      <c r="P4019" s="77"/>
      <c r="Q4019" s="78"/>
      <c r="R4019" s="78"/>
      <c r="S4019" s="82"/>
      <c r="T4019" s="78"/>
      <c r="U4019" s="83"/>
    </row>
    <row r="4020" spans="1:21" ht="13.9" customHeight="1">
      <c r="A4020" s="76">
        <v>99030932</v>
      </c>
      <c r="B4020" s="77" t="s">
        <v>4921</v>
      </c>
      <c r="C4020" s="78"/>
      <c r="D4020" s="79"/>
      <c r="E4020" s="78"/>
      <c r="F4020" s="78"/>
      <c r="G4020" s="79"/>
      <c r="H4020" s="79"/>
      <c r="I4020" s="79"/>
      <c r="J4020" s="79"/>
      <c r="K4020" s="77"/>
      <c r="L4020" s="84" t="s">
        <v>348</v>
      </c>
      <c r="M4020" s="77"/>
      <c r="N4020" s="77"/>
      <c r="O4020" s="77"/>
      <c r="P4020" s="77"/>
      <c r="Q4020" s="78"/>
      <c r="R4020" s="78"/>
      <c r="S4020" s="82"/>
      <c r="T4020" s="79"/>
      <c r="U4020" s="83"/>
    </row>
    <row r="4021" spans="1:21" ht="13.9" customHeight="1">
      <c r="A4021" s="76">
        <v>99030933</v>
      </c>
      <c r="B4021" s="77" t="s">
        <v>4922</v>
      </c>
      <c r="C4021" s="78"/>
      <c r="D4021" s="79"/>
      <c r="E4021" s="78"/>
      <c r="F4021" s="78"/>
      <c r="G4021" s="79"/>
      <c r="H4021" s="79"/>
      <c r="I4021" s="80"/>
      <c r="J4021" s="79"/>
      <c r="K4021" s="77"/>
      <c r="L4021" s="84" t="s">
        <v>285</v>
      </c>
      <c r="M4021" s="77"/>
      <c r="N4021" s="77"/>
      <c r="O4021" s="77"/>
      <c r="P4021" s="77"/>
      <c r="Q4021" s="78"/>
      <c r="R4021" s="78"/>
      <c r="S4021" s="82"/>
      <c r="T4021" s="78"/>
      <c r="U4021" s="83"/>
    </row>
    <row r="4022" spans="1:21" ht="13.9" customHeight="1">
      <c r="A4022" s="76">
        <v>99030934</v>
      </c>
      <c r="B4022" s="77" t="s">
        <v>4923</v>
      </c>
      <c r="C4022" s="78"/>
      <c r="D4022" s="79"/>
      <c r="E4022" s="78"/>
      <c r="F4022" s="78"/>
      <c r="G4022" s="79"/>
      <c r="H4022" s="79"/>
      <c r="I4022" s="80"/>
      <c r="J4022" s="79"/>
      <c r="K4022" s="77"/>
      <c r="L4022" s="84" t="s">
        <v>274</v>
      </c>
      <c r="M4022" s="77"/>
      <c r="N4022" s="77"/>
      <c r="O4022" s="77"/>
      <c r="P4022" s="77"/>
      <c r="Q4022" s="78"/>
      <c r="R4022" s="78"/>
      <c r="S4022" s="82"/>
      <c r="T4022" s="78"/>
      <c r="U4022" s="83"/>
    </row>
    <row r="4023" spans="1:21" ht="13.9" customHeight="1">
      <c r="A4023" s="76">
        <v>99030935</v>
      </c>
      <c r="B4023" s="77" t="s">
        <v>4924</v>
      </c>
      <c r="C4023" s="78"/>
      <c r="D4023" s="79"/>
      <c r="E4023" s="78"/>
      <c r="F4023" s="78"/>
      <c r="G4023" s="79"/>
      <c r="H4023" s="79"/>
      <c r="I4023" s="80"/>
      <c r="J4023" s="79"/>
      <c r="K4023" s="77"/>
      <c r="L4023" s="84" t="s">
        <v>348</v>
      </c>
      <c r="M4023" s="77"/>
      <c r="N4023" s="77"/>
      <c r="O4023" s="77"/>
      <c r="P4023" s="77"/>
      <c r="Q4023" s="78"/>
      <c r="R4023" s="78"/>
      <c r="S4023" s="82"/>
      <c r="T4023" s="78"/>
      <c r="U4023" s="83"/>
    </row>
    <row r="4024" spans="1:21" ht="13.9" customHeight="1">
      <c r="A4024" s="76">
        <v>99030936</v>
      </c>
      <c r="B4024" s="77" t="s">
        <v>4925</v>
      </c>
      <c r="C4024" s="78"/>
      <c r="D4024" s="79"/>
      <c r="E4024" s="78"/>
      <c r="F4024" s="78"/>
      <c r="G4024" s="79"/>
      <c r="H4024" s="79"/>
      <c r="I4024" s="80"/>
      <c r="J4024" s="79"/>
      <c r="K4024" s="77"/>
      <c r="L4024" s="84" t="s">
        <v>346</v>
      </c>
      <c r="M4024" s="77"/>
      <c r="N4024" s="77"/>
      <c r="O4024" s="77"/>
      <c r="P4024" s="77"/>
      <c r="Q4024" s="78"/>
      <c r="R4024" s="78"/>
      <c r="S4024" s="82"/>
      <c r="T4024" s="78"/>
      <c r="U4024" s="83"/>
    </row>
    <row r="4025" spans="1:21" ht="13.9" customHeight="1">
      <c r="A4025" s="76">
        <v>99030937</v>
      </c>
      <c r="B4025" s="77" t="s">
        <v>4926</v>
      </c>
      <c r="C4025" s="78"/>
      <c r="D4025" s="79"/>
      <c r="E4025" s="78"/>
      <c r="F4025" s="78"/>
      <c r="G4025" s="79"/>
      <c r="H4025" s="79"/>
      <c r="I4025" s="80"/>
      <c r="J4025" s="79"/>
      <c r="K4025" s="77"/>
      <c r="L4025" s="84" t="s">
        <v>70</v>
      </c>
      <c r="M4025" s="77"/>
      <c r="N4025" s="77"/>
      <c r="O4025" s="77"/>
      <c r="P4025" s="77"/>
      <c r="Q4025" s="78"/>
      <c r="R4025" s="78"/>
      <c r="S4025" s="82"/>
      <c r="T4025" s="78"/>
      <c r="U4025" s="83"/>
    </row>
    <row r="4026" spans="1:21" ht="13.9" customHeight="1">
      <c r="A4026" s="76">
        <v>99030938</v>
      </c>
      <c r="B4026" s="77" t="s">
        <v>4927</v>
      </c>
      <c r="C4026" s="78"/>
      <c r="D4026" s="79"/>
      <c r="E4026" s="78"/>
      <c r="F4026" s="78"/>
      <c r="G4026" s="79"/>
      <c r="H4026" s="79"/>
      <c r="I4026" s="80"/>
      <c r="J4026" s="79"/>
      <c r="K4026" s="79"/>
      <c r="L4026" s="84" t="s">
        <v>9439</v>
      </c>
      <c r="M4026" s="79"/>
      <c r="N4026" s="79"/>
      <c r="O4026" s="79"/>
      <c r="P4026" s="77"/>
      <c r="Q4026" s="78"/>
      <c r="R4026" s="79"/>
      <c r="S4026" s="79"/>
      <c r="T4026" s="78"/>
      <c r="U4026" s="83"/>
    </row>
    <row r="4027" spans="1:21" ht="13.9" customHeight="1">
      <c r="A4027" s="76">
        <v>99030939</v>
      </c>
      <c r="B4027" s="77" t="s">
        <v>4928</v>
      </c>
      <c r="C4027" s="78"/>
      <c r="D4027" s="79"/>
      <c r="E4027" s="78"/>
      <c r="F4027" s="78"/>
      <c r="G4027" s="79"/>
      <c r="H4027" s="79"/>
      <c r="I4027" s="80"/>
      <c r="J4027" s="79"/>
      <c r="K4027" s="77"/>
      <c r="L4027" s="84" t="s">
        <v>9367</v>
      </c>
      <c r="M4027" s="77"/>
      <c r="N4027" s="77"/>
      <c r="O4027" s="77"/>
      <c r="P4027" s="77"/>
      <c r="Q4027" s="78"/>
      <c r="R4027" s="78"/>
      <c r="S4027" s="82"/>
      <c r="T4027" s="78"/>
      <c r="U4027" s="83"/>
    </row>
    <row r="4028" spans="1:21" ht="13.9" customHeight="1">
      <c r="A4028" s="76">
        <v>99030940</v>
      </c>
      <c r="B4028" s="77" t="s">
        <v>4929</v>
      </c>
      <c r="C4028" s="78"/>
      <c r="D4028" s="79"/>
      <c r="E4028" s="78"/>
      <c r="F4028" s="78"/>
      <c r="G4028" s="79"/>
      <c r="H4028" s="79"/>
      <c r="I4028" s="80"/>
      <c r="J4028" s="79"/>
      <c r="K4028" s="79"/>
      <c r="L4028" s="84" t="s">
        <v>398</v>
      </c>
      <c r="M4028" s="79"/>
      <c r="N4028" s="79"/>
      <c r="O4028" s="79"/>
      <c r="P4028" s="77"/>
      <c r="Q4028" s="78"/>
      <c r="R4028" s="79"/>
      <c r="S4028" s="79"/>
      <c r="T4028" s="107"/>
      <c r="U4028" s="83"/>
    </row>
    <row r="4029" spans="1:21" ht="13.9" customHeight="1">
      <c r="A4029" s="76">
        <v>99030941</v>
      </c>
      <c r="B4029" s="77" t="s">
        <v>4930</v>
      </c>
      <c r="C4029" s="78"/>
      <c r="D4029" s="79"/>
      <c r="E4029" s="78"/>
      <c r="F4029" s="78"/>
      <c r="G4029" s="79"/>
      <c r="H4029" s="79"/>
      <c r="I4029" s="80"/>
      <c r="J4029" s="79"/>
      <c r="K4029" s="77"/>
      <c r="L4029" s="84" t="s">
        <v>9405</v>
      </c>
      <c r="M4029" s="77"/>
      <c r="N4029" s="77"/>
      <c r="O4029" s="77"/>
      <c r="P4029" s="77"/>
      <c r="Q4029" s="78"/>
      <c r="R4029" s="78"/>
      <c r="S4029" s="82"/>
      <c r="T4029" s="78"/>
      <c r="U4029" s="83"/>
    </row>
    <row r="4030" spans="1:21" ht="13.9" customHeight="1">
      <c r="A4030" s="76">
        <v>99030942</v>
      </c>
      <c r="B4030" s="77" t="s">
        <v>4931</v>
      </c>
      <c r="C4030" s="78"/>
      <c r="D4030" s="79"/>
      <c r="E4030" s="78"/>
      <c r="F4030" s="78"/>
      <c r="G4030" s="79"/>
      <c r="H4030" s="79"/>
      <c r="I4030" s="80"/>
      <c r="J4030" s="79"/>
      <c r="K4030" s="77"/>
      <c r="L4030" s="84" t="s">
        <v>100</v>
      </c>
      <c r="M4030" s="77"/>
      <c r="N4030" s="77"/>
      <c r="O4030" s="77"/>
      <c r="P4030" s="77"/>
      <c r="Q4030" s="78"/>
      <c r="R4030" s="78"/>
      <c r="S4030" s="82"/>
      <c r="T4030" s="78"/>
      <c r="U4030" s="83"/>
    </row>
    <row r="4031" spans="1:21" ht="13.9" customHeight="1">
      <c r="A4031" s="76">
        <v>99030943</v>
      </c>
      <c r="B4031" s="85" t="s">
        <v>4932</v>
      </c>
      <c r="C4031" s="78"/>
      <c r="D4031" s="79"/>
      <c r="E4031" s="78"/>
      <c r="F4031" s="78"/>
      <c r="G4031" s="78"/>
      <c r="H4031" s="79"/>
      <c r="I4031" s="79"/>
      <c r="J4031" s="78"/>
      <c r="K4031" s="77"/>
      <c r="L4031" s="84" t="s">
        <v>400</v>
      </c>
      <c r="M4031" s="77"/>
      <c r="N4031" s="77"/>
      <c r="O4031" s="87"/>
      <c r="P4031" s="78"/>
      <c r="Q4031" s="78"/>
      <c r="R4031" s="78"/>
      <c r="S4031" s="82"/>
      <c r="T4031" s="78"/>
      <c r="U4031" s="83"/>
    </row>
    <row r="4032" spans="1:21" ht="13.9" customHeight="1">
      <c r="A4032" s="76">
        <v>99030944</v>
      </c>
      <c r="B4032" s="85" t="s">
        <v>4933</v>
      </c>
      <c r="C4032" s="78"/>
      <c r="D4032" s="79"/>
      <c r="E4032" s="78"/>
      <c r="F4032" s="78"/>
      <c r="G4032" s="78"/>
      <c r="H4032" s="79"/>
      <c r="I4032" s="80"/>
      <c r="J4032" s="78"/>
      <c r="K4032" s="77"/>
      <c r="L4032" s="84" t="s">
        <v>9274</v>
      </c>
      <c r="M4032" s="77"/>
      <c r="N4032" s="77"/>
      <c r="O4032" s="87"/>
      <c r="P4032" s="78"/>
      <c r="Q4032" s="78"/>
      <c r="R4032" s="78"/>
      <c r="S4032" s="82"/>
      <c r="T4032" s="78"/>
      <c r="U4032" s="83"/>
    </row>
    <row r="4033" spans="1:21" ht="13.9" customHeight="1">
      <c r="A4033" s="76">
        <v>99030945</v>
      </c>
      <c r="B4033" s="85" t="s">
        <v>4934</v>
      </c>
      <c r="C4033" s="78"/>
      <c r="D4033" s="79"/>
      <c r="E4033" s="78"/>
      <c r="F4033" s="78"/>
      <c r="G4033" s="78"/>
      <c r="H4033" s="79"/>
      <c r="I4033" s="79"/>
      <c r="J4033" s="78"/>
      <c r="K4033" s="77"/>
      <c r="L4033" s="84" t="s">
        <v>9436</v>
      </c>
      <c r="M4033" s="77"/>
      <c r="N4033" s="77"/>
      <c r="O4033" s="87"/>
      <c r="P4033" s="78"/>
      <c r="Q4033" s="78"/>
      <c r="R4033" s="78"/>
      <c r="S4033" s="82"/>
      <c r="T4033" s="78"/>
      <c r="U4033" s="83"/>
    </row>
    <row r="4034" spans="1:21" ht="13.9" customHeight="1">
      <c r="A4034" s="76">
        <v>99030955</v>
      </c>
      <c r="B4034" s="85" t="s">
        <v>4935</v>
      </c>
      <c r="C4034" s="78"/>
      <c r="D4034" s="79"/>
      <c r="E4034" s="78"/>
      <c r="F4034" s="78"/>
      <c r="G4034" s="78"/>
      <c r="H4034" s="79"/>
      <c r="I4034" s="80"/>
      <c r="J4034" s="78"/>
      <c r="K4034" s="77"/>
      <c r="L4034" s="84" t="s">
        <v>348</v>
      </c>
      <c r="M4034" s="77"/>
      <c r="N4034" s="77"/>
      <c r="O4034" s="87"/>
      <c r="P4034" s="78"/>
      <c r="Q4034" s="78"/>
      <c r="R4034" s="78"/>
      <c r="S4034" s="82"/>
      <c r="T4034" s="78"/>
      <c r="U4034" s="83"/>
    </row>
    <row r="4035" spans="1:21" ht="13.9" customHeight="1">
      <c r="A4035" s="76">
        <v>99030956</v>
      </c>
      <c r="B4035" s="85" t="s">
        <v>4936</v>
      </c>
      <c r="C4035" s="78"/>
      <c r="D4035" s="79"/>
      <c r="E4035" s="78"/>
      <c r="F4035" s="78"/>
      <c r="G4035" s="78"/>
      <c r="H4035" s="79"/>
      <c r="I4035" s="80"/>
      <c r="J4035" s="78"/>
      <c r="K4035" s="77"/>
      <c r="L4035" s="84" t="s">
        <v>388</v>
      </c>
      <c r="M4035" s="77"/>
      <c r="N4035" s="77"/>
      <c r="O4035" s="87"/>
      <c r="P4035" s="78"/>
      <c r="Q4035" s="78"/>
      <c r="R4035" s="78"/>
      <c r="S4035" s="82"/>
      <c r="T4035" s="78"/>
      <c r="U4035" s="83"/>
    </row>
    <row r="4036" spans="1:21" ht="13.9" customHeight="1">
      <c r="A4036" s="76">
        <v>99030957</v>
      </c>
      <c r="B4036" s="85" t="s">
        <v>4937</v>
      </c>
      <c r="C4036" s="78"/>
      <c r="D4036" s="79"/>
      <c r="E4036" s="78"/>
      <c r="F4036" s="78"/>
      <c r="G4036" s="78"/>
      <c r="H4036" s="79"/>
      <c r="I4036" s="80"/>
      <c r="J4036" s="78"/>
      <c r="K4036" s="77"/>
      <c r="L4036" s="84" t="s">
        <v>214</v>
      </c>
      <c r="M4036" s="77"/>
      <c r="N4036" s="77"/>
      <c r="O4036" s="87"/>
      <c r="P4036" s="78"/>
      <c r="Q4036" s="78"/>
      <c r="R4036" s="78"/>
      <c r="S4036" s="82"/>
      <c r="T4036" s="78"/>
      <c r="U4036" s="83"/>
    </row>
    <row r="4037" spans="1:21" ht="13.9" customHeight="1">
      <c r="A4037" s="76">
        <v>99030958</v>
      </c>
      <c r="B4037" s="85" t="s">
        <v>4938</v>
      </c>
      <c r="C4037" s="78"/>
      <c r="D4037" s="79"/>
      <c r="E4037" s="78"/>
      <c r="F4037" s="78"/>
      <c r="G4037" s="78"/>
      <c r="H4037" s="79"/>
      <c r="I4037" s="80"/>
      <c r="J4037" s="78"/>
      <c r="K4037" s="77"/>
      <c r="L4037" s="84" t="s">
        <v>270</v>
      </c>
      <c r="M4037" s="77"/>
      <c r="N4037" s="77"/>
      <c r="O4037" s="87"/>
      <c r="P4037" s="78"/>
      <c r="Q4037" s="78"/>
      <c r="R4037" s="78"/>
      <c r="S4037" s="82"/>
      <c r="T4037" s="78"/>
      <c r="U4037" s="83"/>
    </row>
    <row r="4038" spans="1:21" ht="13.9" customHeight="1">
      <c r="A4038" s="76">
        <v>99030959</v>
      </c>
      <c r="B4038" s="85" t="s">
        <v>4939</v>
      </c>
      <c r="C4038" s="78"/>
      <c r="D4038" s="79"/>
      <c r="E4038" s="78"/>
      <c r="F4038" s="78"/>
      <c r="G4038" s="78"/>
      <c r="H4038" s="79"/>
      <c r="I4038" s="80"/>
      <c r="J4038" s="78"/>
      <c r="K4038" s="77"/>
      <c r="L4038" s="84" t="s">
        <v>270</v>
      </c>
      <c r="M4038" s="77"/>
      <c r="N4038" s="77"/>
      <c r="O4038" s="87"/>
      <c r="P4038" s="78"/>
      <c r="Q4038" s="78"/>
      <c r="R4038" s="78"/>
      <c r="S4038" s="82"/>
      <c r="T4038" s="78"/>
      <c r="U4038" s="83"/>
    </row>
    <row r="4039" spans="1:21" ht="13.9" customHeight="1">
      <c r="A4039" s="76">
        <v>99030960</v>
      </c>
      <c r="B4039" s="85" t="s">
        <v>4940</v>
      </c>
      <c r="C4039" s="78"/>
      <c r="D4039" s="79"/>
      <c r="E4039" s="78"/>
      <c r="F4039" s="78"/>
      <c r="G4039" s="78"/>
      <c r="H4039" s="79"/>
      <c r="I4039" s="80"/>
      <c r="J4039" s="78"/>
      <c r="K4039" s="77"/>
      <c r="L4039" s="84" t="s">
        <v>270</v>
      </c>
      <c r="M4039" s="77"/>
      <c r="N4039" s="77"/>
      <c r="O4039" s="87"/>
      <c r="P4039" s="78"/>
      <c r="Q4039" s="78"/>
      <c r="R4039" s="78"/>
      <c r="S4039" s="82"/>
      <c r="T4039" s="78"/>
      <c r="U4039" s="83"/>
    </row>
    <row r="4040" spans="1:21" ht="13.9" customHeight="1">
      <c r="A4040" s="76">
        <v>99030961</v>
      </c>
      <c r="B4040" s="85" t="s">
        <v>4941</v>
      </c>
      <c r="C4040" s="78"/>
      <c r="D4040" s="79"/>
      <c r="E4040" s="78"/>
      <c r="F4040" s="78"/>
      <c r="G4040" s="78"/>
      <c r="H4040" s="79"/>
      <c r="I4040" s="79"/>
      <c r="J4040" s="78"/>
      <c r="K4040" s="77"/>
      <c r="L4040" s="84" t="s">
        <v>348</v>
      </c>
      <c r="M4040" s="77"/>
      <c r="N4040" s="77"/>
      <c r="O4040" s="87"/>
      <c r="P4040" s="78"/>
      <c r="Q4040" s="78"/>
      <c r="R4040" s="78"/>
      <c r="S4040" s="82"/>
      <c r="T4040" s="78"/>
      <c r="U4040" s="83"/>
    </row>
    <row r="4041" spans="1:21" ht="13.9" customHeight="1">
      <c r="A4041" s="76">
        <v>99030962</v>
      </c>
      <c r="B4041" s="85" t="s">
        <v>4942</v>
      </c>
      <c r="C4041" s="78"/>
      <c r="D4041" s="79"/>
      <c r="E4041" s="78"/>
      <c r="F4041" s="78"/>
      <c r="G4041" s="78"/>
      <c r="H4041" s="79"/>
      <c r="I4041" s="80"/>
      <c r="J4041" s="78"/>
      <c r="K4041" s="77"/>
      <c r="L4041" s="84" t="s">
        <v>315</v>
      </c>
      <c r="M4041" s="77"/>
      <c r="N4041" s="77"/>
      <c r="O4041" s="87"/>
      <c r="P4041" s="78"/>
      <c r="Q4041" s="78"/>
      <c r="R4041" s="78"/>
      <c r="S4041" s="82"/>
      <c r="T4041" s="78"/>
      <c r="U4041" s="83"/>
    </row>
    <row r="4042" spans="1:21" ht="13.9" customHeight="1">
      <c r="A4042" s="76">
        <v>99030964</v>
      </c>
      <c r="B4042" s="77" t="s">
        <v>4943</v>
      </c>
      <c r="C4042" s="78"/>
      <c r="D4042" s="78"/>
      <c r="E4042" s="78"/>
      <c r="F4042" s="78"/>
      <c r="G4042" s="79"/>
      <c r="H4042" s="79"/>
      <c r="I4042" s="80"/>
      <c r="J4042" s="79"/>
      <c r="K4042" s="79"/>
      <c r="L4042" s="84" t="s">
        <v>315</v>
      </c>
      <c r="M4042" s="79"/>
      <c r="N4042" s="79"/>
      <c r="O4042" s="79"/>
      <c r="P4042" s="77"/>
      <c r="Q4042" s="78"/>
      <c r="R4042" s="79"/>
      <c r="S4042" s="79"/>
      <c r="T4042" s="78"/>
      <c r="U4042" s="83"/>
    </row>
    <row r="4043" spans="1:21" ht="13.9" customHeight="1">
      <c r="A4043" s="76">
        <v>99030965</v>
      </c>
      <c r="B4043" s="77" t="s">
        <v>4944</v>
      </c>
      <c r="C4043" s="78"/>
      <c r="D4043" s="79"/>
      <c r="E4043" s="78"/>
      <c r="F4043" s="78"/>
      <c r="G4043" s="79"/>
      <c r="H4043" s="79"/>
      <c r="I4043" s="80"/>
      <c r="J4043" s="79"/>
      <c r="K4043" s="77"/>
      <c r="L4043" s="84" t="s">
        <v>315</v>
      </c>
      <c r="M4043" s="77"/>
      <c r="N4043" s="77"/>
      <c r="O4043" s="77"/>
      <c r="P4043" s="77"/>
      <c r="Q4043" s="78"/>
      <c r="R4043" s="78"/>
      <c r="S4043" s="82"/>
      <c r="T4043" s="78"/>
      <c r="U4043" s="83"/>
    </row>
    <row r="4044" spans="1:21" ht="13.9" customHeight="1">
      <c r="A4044" s="76">
        <v>99030966</v>
      </c>
      <c r="B4044" s="77" t="s">
        <v>4945</v>
      </c>
      <c r="C4044" s="78"/>
      <c r="D4044" s="79"/>
      <c r="E4044" s="78"/>
      <c r="F4044" s="78"/>
      <c r="G4044" s="79"/>
      <c r="H4044" s="79"/>
      <c r="I4044" s="80"/>
      <c r="J4044" s="79"/>
      <c r="K4044" s="77"/>
      <c r="L4044" s="84" t="s">
        <v>348</v>
      </c>
      <c r="M4044" s="77"/>
      <c r="N4044" s="77"/>
      <c r="O4044" s="77"/>
      <c r="P4044" s="77"/>
      <c r="Q4044" s="78"/>
      <c r="R4044" s="78"/>
      <c r="S4044" s="82"/>
      <c r="T4044" s="78"/>
      <c r="U4044" s="83"/>
    </row>
    <row r="4045" spans="1:21" ht="13.9" customHeight="1">
      <c r="A4045" s="76">
        <v>99030967</v>
      </c>
      <c r="B4045" s="77" t="s">
        <v>4946</v>
      </c>
      <c r="C4045" s="78"/>
      <c r="D4045" s="79"/>
      <c r="E4045" s="78"/>
      <c r="F4045" s="78"/>
      <c r="G4045" s="79"/>
      <c r="H4045" s="79"/>
      <c r="I4045" s="80"/>
      <c r="J4045" s="79"/>
      <c r="K4045" s="77"/>
      <c r="L4045" s="84" t="s">
        <v>315</v>
      </c>
      <c r="M4045" s="77"/>
      <c r="N4045" s="77"/>
      <c r="O4045" s="77"/>
      <c r="P4045" s="77"/>
      <c r="Q4045" s="78"/>
      <c r="R4045" s="78"/>
      <c r="S4045" s="82"/>
      <c r="T4045" s="78"/>
      <c r="U4045" s="83"/>
    </row>
    <row r="4046" spans="1:21" ht="13.9" customHeight="1">
      <c r="A4046" s="76">
        <v>99030968</v>
      </c>
      <c r="B4046" s="77" t="s">
        <v>4947</v>
      </c>
      <c r="C4046" s="78"/>
      <c r="D4046" s="79"/>
      <c r="E4046" s="78"/>
      <c r="F4046" s="78"/>
      <c r="G4046" s="79"/>
      <c r="H4046" s="79"/>
      <c r="I4046" s="80"/>
      <c r="J4046" s="79"/>
      <c r="K4046" s="77"/>
      <c r="L4046" s="84" t="s">
        <v>315</v>
      </c>
      <c r="M4046" s="77"/>
      <c r="N4046" s="77"/>
      <c r="O4046" s="77"/>
      <c r="P4046" s="77"/>
      <c r="Q4046" s="78"/>
      <c r="R4046" s="78"/>
      <c r="S4046" s="82"/>
      <c r="T4046" s="78"/>
      <c r="U4046" s="83"/>
    </row>
    <row r="4047" spans="1:21" ht="13.9" customHeight="1">
      <c r="A4047" s="76">
        <v>99030969</v>
      </c>
      <c r="B4047" s="77" t="s">
        <v>4948</v>
      </c>
      <c r="C4047" s="78"/>
      <c r="D4047" s="79"/>
      <c r="E4047" s="78"/>
      <c r="F4047" s="78"/>
      <c r="G4047" s="79"/>
      <c r="H4047" s="79"/>
      <c r="I4047" s="80"/>
      <c r="J4047" s="79"/>
      <c r="K4047" s="77"/>
      <c r="L4047" s="84" t="s">
        <v>9279</v>
      </c>
      <c r="M4047" s="77"/>
      <c r="N4047" s="77"/>
      <c r="O4047" s="77"/>
      <c r="P4047" s="77"/>
      <c r="Q4047" s="78"/>
      <c r="R4047" s="78"/>
      <c r="S4047" s="82"/>
      <c r="T4047" s="78"/>
      <c r="U4047" s="83"/>
    </row>
    <row r="4048" spans="1:21" ht="13.9" customHeight="1">
      <c r="A4048" s="76">
        <v>99030970</v>
      </c>
      <c r="B4048" s="77" t="s">
        <v>4949</v>
      </c>
      <c r="C4048" s="78"/>
      <c r="D4048" s="79"/>
      <c r="E4048" s="78"/>
      <c r="F4048" s="78"/>
      <c r="G4048" s="79"/>
      <c r="H4048" s="79"/>
      <c r="I4048" s="80"/>
      <c r="J4048" s="79"/>
      <c r="K4048" s="77"/>
      <c r="L4048" s="84" t="s">
        <v>285</v>
      </c>
      <c r="M4048" s="77"/>
      <c r="N4048" s="77"/>
      <c r="O4048" s="77"/>
      <c r="P4048" s="77"/>
      <c r="Q4048" s="78"/>
      <c r="R4048" s="78"/>
      <c r="S4048" s="82"/>
      <c r="T4048" s="78"/>
      <c r="U4048" s="83"/>
    </row>
    <row r="4049" spans="1:21" ht="13.9" customHeight="1">
      <c r="A4049" s="76">
        <v>99030971</v>
      </c>
      <c r="B4049" s="77" t="s">
        <v>4950</v>
      </c>
      <c r="C4049" s="78"/>
      <c r="D4049" s="79"/>
      <c r="E4049" s="78"/>
      <c r="F4049" s="78"/>
      <c r="G4049" s="79"/>
      <c r="H4049" s="78"/>
      <c r="I4049" s="80"/>
      <c r="J4049" s="79"/>
      <c r="K4049" s="77"/>
      <c r="L4049" s="84" t="s">
        <v>313</v>
      </c>
      <c r="M4049" s="77"/>
      <c r="N4049" s="77"/>
      <c r="O4049" s="77"/>
      <c r="P4049" s="77"/>
      <c r="Q4049" s="78"/>
      <c r="R4049" s="78"/>
      <c r="S4049" s="82"/>
      <c r="T4049" s="78"/>
      <c r="U4049" s="83"/>
    </row>
    <row r="4050" spans="1:21" ht="13.9" customHeight="1">
      <c r="A4050" s="76">
        <v>99030973</v>
      </c>
      <c r="B4050" s="77" t="s">
        <v>4951</v>
      </c>
      <c r="C4050" s="78"/>
      <c r="D4050" s="79"/>
      <c r="E4050" s="78"/>
      <c r="F4050" s="78"/>
      <c r="G4050" s="79"/>
      <c r="H4050" s="79"/>
      <c r="I4050" s="80"/>
      <c r="J4050" s="79"/>
      <c r="K4050" s="77"/>
      <c r="L4050" s="81" t="s">
        <v>315</v>
      </c>
      <c r="M4050" s="77"/>
      <c r="N4050" s="77"/>
      <c r="O4050" s="77"/>
      <c r="P4050" s="77"/>
      <c r="Q4050" s="78"/>
      <c r="R4050" s="78"/>
      <c r="S4050" s="82"/>
      <c r="T4050" s="78"/>
      <c r="U4050" s="83"/>
    </row>
    <row r="4051" spans="1:21" ht="13.9" customHeight="1">
      <c r="A4051" s="76">
        <v>99030974</v>
      </c>
      <c r="B4051" s="77" t="s">
        <v>4952</v>
      </c>
      <c r="C4051" s="78"/>
      <c r="D4051" s="79"/>
      <c r="E4051" s="78"/>
      <c r="F4051" s="78"/>
      <c r="G4051" s="79"/>
      <c r="H4051" s="79"/>
      <c r="I4051" s="80"/>
      <c r="J4051" s="79"/>
      <c r="K4051" s="77"/>
      <c r="L4051" s="84" t="s">
        <v>274</v>
      </c>
      <c r="M4051" s="77"/>
      <c r="N4051" s="77"/>
      <c r="O4051" s="77"/>
      <c r="P4051" s="77"/>
      <c r="Q4051" s="78"/>
      <c r="R4051" s="78"/>
      <c r="S4051" s="82"/>
      <c r="T4051" s="78"/>
      <c r="U4051" s="83"/>
    </row>
    <row r="4052" spans="1:21" ht="13.9" customHeight="1">
      <c r="A4052" s="76">
        <v>99030976</v>
      </c>
      <c r="B4052" s="77" t="s">
        <v>4953</v>
      </c>
      <c r="C4052" s="78"/>
      <c r="D4052" s="79"/>
      <c r="E4052" s="78"/>
      <c r="F4052" s="78"/>
      <c r="G4052" s="79"/>
      <c r="H4052" s="79"/>
      <c r="I4052" s="80"/>
      <c r="J4052" s="79"/>
      <c r="K4052" s="77"/>
      <c r="L4052" s="84" t="s">
        <v>270</v>
      </c>
      <c r="M4052" s="77"/>
      <c r="N4052" s="77"/>
      <c r="O4052" s="77"/>
      <c r="P4052" s="77"/>
      <c r="Q4052" s="78"/>
      <c r="R4052" s="78"/>
      <c r="S4052" s="82"/>
      <c r="T4052" s="78"/>
      <c r="U4052" s="83"/>
    </row>
    <row r="4053" spans="1:21" ht="13.9" customHeight="1">
      <c r="A4053" s="76">
        <v>99030977</v>
      </c>
      <c r="B4053" s="77" t="s">
        <v>4954</v>
      </c>
      <c r="C4053" s="78"/>
      <c r="D4053" s="79"/>
      <c r="E4053" s="78"/>
      <c r="F4053" s="78"/>
      <c r="G4053" s="79"/>
      <c r="H4053" s="79"/>
      <c r="I4053" s="80"/>
      <c r="J4053" s="79"/>
      <c r="K4053" s="77"/>
      <c r="L4053" s="84" t="s">
        <v>319</v>
      </c>
      <c r="M4053" s="77"/>
      <c r="N4053" s="77"/>
      <c r="O4053" s="77"/>
      <c r="P4053" s="77"/>
      <c r="Q4053" s="78"/>
      <c r="R4053" s="78"/>
      <c r="S4053" s="82"/>
      <c r="T4053" s="78"/>
      <c r="U4053" s="83"/>
    </row>
    <row r="4054" spans="1:21" ht="13.9" customHeight="1">
      <c r="A4054" s="76">
        <v>99030978</v>
      </c>
      <c r="B4054" s="85" t="s">
        <v>4955</v>
      </c>
      <c r="C4054" s="78"/>
      <c r="D4054" s="79"/>
      <c r="E4054" s="78"/>
      <c r="F4054" s="78"/>
      <c r="G4054" s="78"/>
      <c r="H4054" s="79"/>
      <c r="I4054" s="80"/>
      <c r="J4054" s="78"/>
      <c r="K4054" s="77"/>
      <c r="L4054" s="84" t="s">
        <v>33</v>
      </c>
      <c r="M4054" s="77"/>
      <c r="N4054" s="77"/>
      <c r="O4054" s="87"/>
      <c r="P4054" s="78"/>
      <c r="Q4054" s="78"/>
      <c r="R4054" s="78"/>
      <c r="S4054" s="82"/>
      <c r="T4054" s="78"/>
      <c r="U4054" s="83"/>
    </row>
    <row r="4055" spans="1:21" ht="13.9" customHeight="1">
      <c r="A4055" s="76">
        <v>99030979</v>
      </c>
      <c r="B4055" s="77" t="s">
        <v>4956</v>
      </c>
      <c r="C4055" s="78"/>
      <c r="D4055" s="79"/>
      <c r="E4055" s="78"/>
      <c r="F4055" s="78"/>
      <c r="G4055" s="79"/>
      <c r="H4055" s="79"/>
      <c r="I4055" s="80"/>
      <c r="J4055" s="79"/>
      <c r="K4055" s="79"/>
      <c r="L4055" s="84" t="s">
        <v>294</v>
      </c>
      <c r="M4055" s="79"/>
      <c r="N4055" s="79"/>
      <c r="O4055" s="79"/>
      <c r="P4055" s="77"/>
      <c r="Q4055" s="78"/>
      <c r="R4055" s="79"/>
      <c r="S4055" s="79"/>
      <c r="T4055" s="78"/>
      <c r="U4055" s="83"/>
    </row>
    <row r="4056" spans="1:21" ht="13.9" customHeight="1">
      <c r="A4056" s="76">
        <v>99030981</v>
      </c>
      <c r="B4056" s="85" t="s">
        <v>4957</v>
      </c>
      <c r="C4056" s="78"/>
      <c r="D4056" s="79"/>
      <c r="E4056" s="78"/>
      <c r="F4056" s="78"/>
      <c r="G4056" s="78"/>
      <c r="H4056" s="79"/>
      <c r="I4056" s="79"/>
      <c r="J4056" s="78"/>
      <c r="K4056" s="77"/>
      <c r="L4056" s="84" t="s">
        <v>362</v>
      </c>
      <c r="M4056" s="77"/>
      <c r="N4056" s="77"/>
      <c r="O4056" s="87"/>
      <c r="P4056" s="78"/>
      <c r="Q4056" s="78"/>
      <c r="R4056" s="78"/>
      <c r="S4056" s="82"/>
      <c r="T4056" s="78"/>
      <c r="U4056" s="83"/>
    </row>
    <row r="4057" spans="1:21" ht="13.9" customHeight="1">
      <c r="A4057" s="76">
        <v>99030982</v>
      </c>
      <c r="B4057" s="77" t="s">
        <v>4958</v>
      </c>
      <c r="C4057" s="78"/>
      <c r="D4057" s="79"/>
      <c r="E4057" s="78"/>
      <c r="F4057" s="78"/>
      <c r="G4057" s="79"/>
      <c r="H4057" s="79"/>
      <c r="I4057" s="80"/>
      <c r="J4057" s="79"/>
      <c r="K4057" s="77"/>
      <c r="L4057" s="84" t="s">
        <v>313</v>
      </c>
      <c r="M4057" s="77"/>
      <c r="N4057" s="77"/>
      <c r="O4057" s="77"/>
      <c r="P4057" s="77"/>
      <c r="Q4057" s="78"/>
      <c r="R4057" s="78"/>
      <c r="S4057" s="82"/>
      <c r="T4057" s="78"/>
      <c r="U4057" s="83"/>
    </row>
    <row r="4058" spans="1:21" ht="13.9" customHeight="1">
      <c r="A4058" s="76">
        <v>99030983</v>
      </c>
      <c r="B4058" s="77" t="s">
        <v>4959</v>
      </c>
      <c r="C4058" s="78"/>
      <c r="D4058" s="79"/>
      <c r="E4058" s="78"/>
      <c r="F4058" s="78"/>
      <c r="G4058" s="79"/>
      <c r="H4058" s="79"/>
      <c r="I4058" s="80"/>
      <c r="J4058" s="79"/>
      <c r="K4058" s="77"/>
      <c r="L4058" s="84" t="s">
        <v>315</v>
      </c>
      <c r="M4058" s="77"/>
      <c r="N4058" s="77"/>
      <c r="O4058" s="77"/>
      <c r="P4058" s="77"/>
      <c r="Q4058" s="78"/>
      <c r="R4058" s="78"/>
      <c r="S4058" s="82"/>
      <c r="T4058" s="78"/>
      <c r="U4058" s="83"/>
    </row>
    <row r="4059" spans="1:21" ht="13.9" customHeight="1">
      <c r="A4059" s="76">
        <v>99030984</v>
      </c>
      <c r="B4059" s="77" t="s">
        <v>4960</v>
      </c>
      <c r="C4059" s="78"/>
      <c r="D4059" s="79"/>
      <c r="E4059" s="78"/>
      <c r="F4059" s="78"/>
      <c r="G4059" s="79"/>
      <c r="H4059" s="79"/>
      <c r="I4059" s="80"/>
      <c r="J4059" s="79"/>
      <c r="K4059" s="79"/>
      <c r="L4059" s="84" t="s">
        <v>280</v>
      </c>
      <c r="M4059" s="79"/>
      <c r="N4059" s="79"/>
      <c r="O4059" s="79"/>
      <c r="P4059" s="79"/>
      <c r="Q4059" s="78"/>
      <c r="R4059" s="79"/>
      <c r="S4059" s="79"/>
      <c r="T4059" s="79"/>
      <c r="U4059" s="83"/>
    </row>
    <row r="4060" spans="1:21" ht="13.9" customHeight="1">
      <c r="A4060" s="76">
        <v>99030986</v>
      </c>
      <c r="B4060" s="77" t="s">
        <v>4961</v>
      </c>
      <c r="C4060" s="78"/>
      <c r="D4060" s="79"/>
      <c r="E4060" s="78"/>
      <c r="F4060" s="78"/>
      <c r="G4060" s="79"/>
      <c r="H4060" s="79"/>
      <c r="I4060" s="80"/>
      <c r="J4060" s="79"/>
      <c r="K4060" s="79"/>
      <c r="L4060" s="84" t="s">
        <v>315</v>
      </c>
      <c r="M4060" s="79"/>
      <c r="N4060" s="79"/>
      <c r="O4060" s="79"/>
      <c r="P4060" s="79"/>
      <c r="Q4060" s="78"/>
      <c r="R4060" s="78"/>
      <c r="S4060" s="82"/>
      <c r="T4060" s="79"/>
      <c r="U4060" s="83"/>
    </row>
    <row r="4061" spans="1:21" ht="13.9" customHeight="1">
      <c r="A4061" s="76">
        <v>99030987</v>
      </c>
      <c r="B4061" s="85" t="s">
        <v>4962</v>
      </c>
      <c r="C4061" s="78"/>
      <c r="D4061" s="79"/>
      <c r="E4061" s="78"/>
      <c r="F4061" s="78"/>
      <c r="G4061" s="78"/>
      <c r="H4061" s="79"/>
      <c r="I4061" s="80"/>
      <c r="J4061" s="78"/>
      <c r="K4061" s="77"/>
      <c r="L4061" s="84" t="s">
        <v>270</v>
      </c>
      <c r="M4061" s="77"/>
      <c r="N4061" s="77"/>
      <c r="O4061" s="87"/>
      <c r="P4061" s="78"/>
      <c r="Q4061" s="78"/>
      <c r="R4061" s="78"/>
      <c r="S4061" s="82"/>
      <c r="T4061" s="78"/>
      <c r="U4061" s="83"/>
    </row>
    <row r="4062" spans="1:21" ht="13.9" customHeight="1">
      <c r="A4062" s="76">
        <v>99030988</v>
      </c>
      <c r="B4062" s="77" t="s">
        <v>4963</v>
      </c>
      <c r="C4062" s="78"/>
      <c r="D4062" s="79"/>
      <c r="E4062" s="78"/>
      <c r="F4062" s="78"/>
      <c r="G4062" s="79"/>
      <c r="H4062" s="79"/>
      <c r="I4062" s="80"/>
      <c r="J4062" s="79"/>
      <c r="K4062" s="77"/>
      <c r="L4062" s="84" t="s">
        <v>315</v>
      </c>
      <c r="M4062" s="77"/>
      <c r="N4062" s="77"/>
      <c r="O4062" s="77"/>
      <c r="P4062" s="77"/>
      <c r="Q4062" s="78"/>
      <c r="R4062" s="78"/>
      <c r="S4062" s="82"/>
      <c r="T4062" s="78"/>
      <c r="U4062" s="83"/>
    </row>
    <row r="4063" spans="1:21" ht="13.9" customHeight="1">
      <c r="A4063" s="76">
        <v>99030989</v>
      </c>
      <c r="B4063" s="77" t="s">
        <v>4964</v>
      </c>
      <c r="C4063" s="78"/>
      <c r="D4063" s="79"/>
      <c r="E4063" s="78"/>
      <c r="F4063" s="78"/>
      <c r="G4063" s="79"/>
      <c r="H4063" s="79"/>
      <c r="I4063" s="80"/>
      <c r="J4063" s="79"/>
      <c r="K4063" s="77"/>
      <c r="L4063" s="84" t="s">
        <v>270</v>
      </c>
      <c r="M4063" s="77"/>
      <c r="N4063" s="77"/>
      <c r="O4063" s="77"/>
      <c r="P4063" s="77"/>
      <c r="Q4063" s="78"/>
      <c r="R4063" s="78"/>
      <c r="S4063" s="82"/>
      <c r="T4063" s="78"/>
      <c r="U4063" s="83"/>
    </row>
    <row r="4064" spans="1:21" ht="13.9" customHeight="1">
      <c r="A4064" s="76">
        <v>99030990</v>
      </c>
      <c r="B4064" s="77" t="s">
        <v>4965</v>
      </c>
      <c r="C4064" s="78"/>
      <c r="D4064" s="79"/>
      <c r="E4064" s="78"/>
      <c r="F4064" s="78"/>
      <c r="G4064" s="79"/>
      <c r="H4064" s="79"/>
      <c r="I4064" s="80"/>
      <c r="J4064" s="79"/>
      <c r="K4064" s="77"/>
      <c r="L4064" s="84" t="s">
        <v>9240</v>
      </c>
      <c r="M4064" s="77"/>
      <c r="N4064" s="77"/>
      <c r="O4064" s="77"/>
      <c r="P4064" s="77"/>
      <c r="Q4064" s="78"/>
      <c r="R4064" s="78"/>
      <c r="S4064" s="82"/>
      <c r="T4064" s="78"/>
      <c r="U4064" s="83"/>
    </row>
    <row r="4065" spans="1:21" ht="13.9" customHeight="1">
      <c r="A4065" s="76">
        <v>99030991</v>
      </c>
      <c r="B4065" s="85" t="s">
        <v>4966</v>
      </c>
      <c r="C4065" s="78"/>
      <c r="D4065" s="79"/>
      <c r="E4065" s="78"/>
      <c r="F4065" s="78"/>
      <c r="G4065" s="78"/>
      <c r="H4065" s="79"/>
      <c r="I4065" s="80"/>
      <c r="J4065" s="78"/>
      <c r="K4065" s="77"/>
      <c r="L4065" s="84" t="s">
        <v>362</v>
      </c>
      <c r="M4065" s="77"/>
      <c r="N4065" s="77"/>
      <c r="O4065" s="87"/>
      <c r="P4065" s="78"/>
      <c r="Q4065" s="78"/>
      <c r="R4065" s="78"/>
      <c r="S4065" s="82"/>
      <c r="T4065" s="78"/>
      <c r="U4065" s="83"/>
    </row>
    <row r="4066" spans="1:21" ht="13.9" customHeight="1">
      <c r="A4066" s="76">
        <v>99030992</v>
      </c>
      <c r="B4066" s="77" t="s">
        <v>4967</v>
      </c>
      <c r="C4066" s="78"/>
      <c r="D4066" s="79"/>
      <c r="E4066" s="78"/>
      <c r="F4066" s="78"/>
      <c r="G4066" s="79"/>
      <c r="H4066" s="79"/>
      <c r="I4066" s="80"/>
      <c r="J4066" s="79"/>
      <c r="K4066" s="77"/>
      <c r="L4066" s="84" t="s">
        <v>274</v>
      </c>
      <c r="M4066" s="77"/>
      <c r="N4066" s="77"/>
      <c r="O4066" s="77"/>
      <c r="P4066" s="77"/>
      <c r="Q4066" s="78"/>
      <c r="R4066" s="78"/>
      <c r="S4066" s="82"/>
      <c r="T4066" s="78"/>
      <c r="U4066" s="83"/>
    </row>
    <row r="4067" spans="1:21" ht="13.9" customHeight="1">
      <c r="A4067" s="76">
        <v>99030993</v>
      </c>
      <c r="B4067" s="77" t="s">
        <v>4968</v>
      </c>
      <c r="C4067" s="78"/>
      <c r="D4067" s="79"/>
      <c r="E4067" s="78"/>
      <c r="F4067" s="78"/>
      <c r="G4067" s="79"/>
      <c r="H4067" s="79"/>
      <c r="I4067" s="80"/>
      <c r="J4067" s="79"/>
      <c r="K4067" s="77"/>
      <c r="L4067" s="84" t="s">
        <v>348</v>
      </c>
      <c r="M4067" s="77"/>
      <c r="N4067" s="77"/>
      <c r="O4067" s="77"/>
      <c r="P4067" s="77"/>
      <c r="Q4067" s="78"/>
      <c r="R4067" s="78"/>
      <c r="S4067" s="82"/>
      <c r="T4067" s="78"/>
      <c r="U4067" s="83"/>
    </row>
    <row r="4068" spans="1:21" ht="13.9" customHeight="1">
      <c r="A4068" s="76">
        <v>99030994</v>
      </c>
      <c r="B4068" s="77" t="s">
        <v>4969</v>
      </c>
      <c r="C4068" s="78"/>
      <c r="D4068" s="79"/>
      <c r="E4068" s="78"/>
      <c r="F4068" s="78"/>
      <c r="G4068" s="79"/>
      <c r="H4068" s="79"/>
      <c r="I4068" s="80"/>
      <c r="J4068" s="79"/>
      <c r="K4068" s="77"/>
      <c r="L4068" s="84" t="s">
        <v>213</v>
      </c>
      <c r="M4068" s="77"/>
      <c r="N4068" s="77"/>
      <c r="O4068" s="77"/>
      <c r="P4068" s="77"/>
      <c r="Q4068" s="78"/>
      <c r="R4068" s="78"/>
      <c r="S4068" s="82"/>
      <c r="T4068" s="78"/>
      <c r="U4068" s="83"/>
    </row>
    <row r="4069" spans="1:21" ht="13.9" customHeight="1">
      <c r="A4069" s="76">
        <v>99030996</v>
      </c>
      <c r="B4069" s="85" t="s">
        <v>4970</v>
      </c>
      <c r="C4069" s="78"/>
      <c r="D4069" s="79"/>
      <c r="E4069" s="78"/>
      <c r="F4069" s="78"/>
      <c r="G4069" s="78"/>
      <c r="H4069" s="79"/>
      <c r="I4069" s="80"/>
      <c r="J4069" s="78"/>
      <c r="K4069" s="77"/>
      <c r="L4069" s="84" t="s">
        <v>315</v>
      </c>
      <c r="M4069" s="77"/>
      <c r="N4069" s="77"/>
      <c r="O4069" s="87"/>
      <c r="P4069" s="78"/>
      <c r="Q4069" s="78"/>
      <c r="R4069" s="78"/>
      <c r="S4069" s="82"/>
      <c r="T4069" s="78"/>
      <c r="U4069" s="83"/>
    </row>
    <row r="4070" spans="1:21" ht="13.9" customHeight="1">
      <c r="A4070" s="76">
        <v>99030997</v>
      </c>
      <c r="B4070" s="77" t="s">
        <v>4971</v>
      </c>
      <c r="C4070" s="78"/>
      <c r="D4070" s="79"/>
      <c r="E4070" s="78"/>
      <c r="F4070" s="78"/>
      <c r="G4070" s="79"/>
      <c r="H4070" s="79"/>
      <c r="I4070" s="80"/>
      <c r="J4070" s="79"/>
      <c r="K4070" s="77"/>
      <c r="L4070" s="84" t="s">
        <v>378</v>
      </c>
      <c r="M4070" s="77"/>
      <c r="N4070" s="77"/>
      <c r="O4070" s="77"/>
      <c r="P4070" s="77"/>
      <c r="Q4070" s="78"/>
      <c r="R4070" s="78"/>
      <c r="S4070" s="82"/>
      <c r="T4070" s="78"/>
      <c r="U4070" s="83"/>
    </row>
    <row r="4071" spans="1:21" ht="13.9" customHeight="1">
      <c r="A4071" s="76">
        <v>99030999</v>
      </c>
      <c r="B4071" s="77" t="s">
        <v>4972</v>
      </c>
      <c r="C4071" s="78"/>
      <c r="D4071" s="79"/>
      <c r="E4071" s="78"/>
      <c r="F4071" s="78"/>
      <c r="G4071" s="79"/>
      <c r="H4071" s="79"/>
      <c r="I4071" s="80"/>
      <c r="J4071" s="79"/>
      <c r="K4071" s="79"/>
      <c r="L4071" s="84" t="s">
        <v>191</v>
      </c>
      <c r="M4071" s="79"/>
      <c r="N4071" s="79"/>
      <c r="O4071" s="79"/>
      <c r="P4071" s="79"/>
      <c r="Q4071" s="78"/>
      <c r="R4071" s="79"/>
      <c r="S4071" s="79"/>
      <c r="T4071" s="78"/>
      <c r="U4071" s="83"/>
    </row>
    <row r="4072" spans="1:21" ht="13.9" customHeight="1">
      <c r="A4072" s="76">
        <v>99031000</v>
      </c>
      <c r="B4072" s="77" t="s">
        <v>4973</v>
      </c>
      <c r="C4072" s="78"/>
      <c r="D4072" s="79"/>
      <c r="E4072" s="78"/>
      <c r="F4072" s="78"/>
      <c r="G4072" s="79"/>
      <c r="H4072" s="79"/>
      <c r="I4072" s="80"/>
      <c r="J4072" s="79"/>
      <c r="K4072" s="79"/>
      <c r="L4072" s="84" t="s">
        <v>309</v>
      </c>
      <c r="M4072" s="79"/>
      <c r="N4072" s="79"/>
      <c r="O4072" s="79"/>
      <c r="P4072" s="79"/>
      <c r="Q4072" s="78"/>
      <c r="R4072" s="79"/>
      <c r="S4072" s="79"/>
      <c r="T4072" s="79"/>
      <c r="U4072" s="83"/>
    </row>
    <row r="4073" spans="1:21" ht="13.9" customHeight="1">
      <c r="A4073" s="76">
        <v>99031001</v>
      </c>
      <c r="B4073" s="77" t="s">
        <v>4974</v>
      </c>
      <c r="C4073" s="78"/>
      <c r="D4073" s="79"/>
      <c r="E4073" s="78"/>
      <c r="F4073" s="78"/>
      <c r="G4073" s="79"/>
      <c r="H4073" s="79"/>
      <c r="I4073" s="80"/>
      <c r="J4073" s="79"/>
      <c r="K4073" s="79"/>
      <c r="L4073" s="84" t="s">
        <v>309</v>
      </c>
      <c r="M4073" s="79"/>
      <c r="N4073" s="79"/>
      <c r="O4073" s="79"/>
      <c r="P4073" s="79"/>
      <c r="Q4073" s="78"/>
      <c r="R4073" s="79"/>
      <c r="S4073" s="79"/>
      <c r="T4073" s="78"/>
      <c r="U4073" s="83"/>
    </row>
    <row r="4074" spans="1:21" ht="13.9" customHeight="1">
      <c r="A4074" s="76">
        <v>99031002</v>
      </c>
      <c r="B4074" s="77" t="s">
        <v>4975</v>
      </c>
      <c r="C4074" s="78"/>
      <c r="D4074" s="79"/>
      <c r="E4074" s="78"/>
      <c r="F4074" s="78"/>
      <c r="G4074" s="79"/>
      <c r="H4074" s="79"/>
      <c r="I4074" s="80"/>
      <c r="J4074" s="79"/>
      <c r="K4074" s="79"/>
      <c r="L4074" s="84" t="s">
        <v>309</v>
      </c>
      <c r="M4074" s="79"/>
      <c r="N4074" s="79"/>
      <c r="O4074" s="79"/>
      <c r="P4074" s="79"/>
      <c r="Q4074" s="78"/>
      <c r="R4074" s="79"/>
      <c r="S4074" s="79"/>
      <c r="T4074" s="78"/>
      <c r="U4074" s="83"/>
    </row>
    <row r="4075" spans="1:21" ht="13.9" customHeight="1">
      <c r="A4075" s="76">
        <v>99031003</v>
      </c>
      <c r="B4075" s="77" t="s">
        <v>4976</v>
      </c>
      <c r="C4075" s="78"/>
      <c r="D4075" s="79"/>
      <c r="E4075" s="78"/>
      <c r="F4075" s="78"/>
      <c r="G4075" s="79"/>
      <c r="H4075" s="79"/>
      <c r="I4075" s="80"/>
      <c r="J4075" s="79"/>
      <c r="K4075" s="77"/>
      <c r="L4075" s="84" t="s">
        <v>348</v>
      </c>
      <c r="M4075" s="77"/>
      <c r="N4075" s="77"/>
      <c r="O4075" s="77"/>
      <c r="P4075" s="77"/>
      <c r="Q4075" s="78"/>
      <c r="R4075" s="78"/>
      <c r="S4075" s="82"/>
      <c r="T4075" s="78"/>
      <c r="U4075" s="83"/>
    </row>
    <row r="4076" spans="1:21" ht="13.9" customHeight="1">
      <c r="A4076" s="76">
        <v>99031004</v>
      </c>
      <c r="B4076" s="77" t="s">
        <v>4977</v>
      </c>
      <c r="C4076" s="78"/>
      <c r="D4076" s="79"/>
      <c r="E4076" s="78"/>
      <c r="F4076" s="78"/>
      <c r="G4076" s="79"/>
      <c r="H4076" s="79"/>
      <c r="I4076" s="80"/>
      <c r="J4076" s="79"/>
      <c r="K4076" s="77"/>
      <c r="L4076" s="84" t="s">
        <v>9284</v>
      </c>
      <c r="M4076" s="77"/>
      <c r="N4076" s="77"/>
      <c r="O4076" s="77"/>
      <c r="P4076" s="77"/>
      <c r="Q4076" s="78"/>
      <c r="R4076" s="78"/>
      <c r="S4076" s="82"/>
      <c r="T4076" s="78"/>
      <c r="U4076" s="83"/>
    </row>
    <row r="4077" spans="1:21" ht="13.9" customHeight="1">
      <c r="A4077" s="76">
        <v>99031005</v>
      </c>
      <c r="B4077" s="85" t="s">
        <v>4978</v>
      </c>
      <c r="C4077" s="78"/>
      <c r="D4077" s="79"/>
      <c r="E4077" s="78"/>
      <c r="F4077" s="78"/>
      <c r="G4077" s="78"/>
      <c r="H4077" s="79"/>
      <c r="I4077" s="80"/>
      <c r="J4077" s="78"/>
      <c r="K4077" s="77"/>
      <c r="L4077" s="84" t="s">
        <v>346</v>
      </c>
      <c r="M4077" s="77"/>
      <c r="N4077" s="77"/>
      <c r="O4077" s="87"/>
      <c r="P4077" s="78"/>
      <c r="Q4077" s="78"/>
      <c r="R4077" s="78"/>
      <c r="S4077" s="82"/>
      <c r="T4077" s="78"/>
      <c r="U4077" s="83"/>
    </row>
    <row r="4078" spans="1:21" ht="13.9" customHeight="1">
      <c r="A4078" s="76">
        <v>99031006</v>
      </c>
      <c r="B4078" s="85" t="s">
        <v>4979</v>
      </c>
      <c r="C4078" s="78"/>
      <c r="D4078" s="79"/>
      <c r="E4078" s="78"/>
      <c r="F4078" s="78"/>
      <c r="G4078" s="78"/>
      <c r="H4078" s="79"/>
      <c r="I4078" s="80"/>
      <c r="J4078" s="78"/>
      <c r="K4078" s="77"/>
      <c r="L4078" s="84" t="s">
        <v>270</v>
      </c>
      <c r="M4078" s="77"/>
      <c r="N4078" s="77"/>
      <c r="O4078" s="87"/>
      <c r="P4078" s="78"/>
      <c r="Q4078" s="78"/>
      <c r="R4078" s="78"/>
      <c r="S4078" s="82"/>
      <c r="T4078" s="78"/>
      <c r="U4078" s="83"/>
    </row>
    <row r="4079" spans="1:21" ht="13.9" customHeight="1">
      <c r="A4079" s="76">
        <v>99031007</v>
      </c>
      <c r="B4079" s="85" t="s">
        <v>4980</v>
      </c>
      <c r="C4079" s="78"/>
      <c r="D4079" s="79"/>
      <c r="E4079" s="78"/>
      <c r="F4079" s="78"/>
      <c r="G4079" s="78"/>
      <c r="H4079" s="79"/>
      <c r="I4079" s="79"/>
      <c r="J4079" s="78"/>
      <c r="K4079" s="77"/>
      <c r="L4079" s="84" t="s">
        <v>315</v>
      </c>
      <c r="M4079" s="77"/>
      <c r="N4079" s="77"/>
      <c r="O4079" s="87"/>
      <c r="P4079" s="78"/>
      <c r="Q4079" s="78"/>
      <c r="R4079" s="78"/>
      <c r="S4079" s="82"/>
      <c r="T4079" s="78"/>
      <c r="U4079" s="83"/>
    </row>
    <row r="4080" spans="1:21" ht="13.9" customHeight="1">
      <c r="A4080" s="76">
        <v>99031008</v>
      </c>
      <c r="B4080" s="85" t="s">
        <v>4981</v>
      </c>
      <c r="C4080" s="78"/>
      <c r="D4080" s="79"/>
      <c r="E4080" s="78"/>
      <c r="F4080" s="78"/>
      <c r="G4080" s="78"/>
      <c r="H4080" s="79"/>
      <c r="I4080" s="80"/>
      <c r="J4080" s="78"/>
      <c r="K4080" s="77"/>
      <c r="L4080" s="84" t="s">
        <v>328</v>
      </c>
      <c r="M4080" s="77"/>
      <c r="N4080" s="77"/>
      <c r="O4080" s="87"/>
      <c r="P4080" s="78"/>
      <c r="Q4080" s="78"/>
      <c r="R4080" s="78"/>
      <c r="S4080" s="82"/>
      <c r="T4080" s="78"/>
      <c r="U4080" s="83"/>
    </row>
    <row r="4081" spans="1:21" ht="13.9" customHeight="1">
      <c r="A4081" s="76">
        <v>99031009</v>
      </c>
      <c r="B4081" s="85" t="s">
        <v>4982</v>
      </c>
      <c r="C4081" s="78"/>
      <c r="D4081" s="79"/>
      <c r="E4081" s="78"/>
      <c r="F4081" s="78"/>
      <c r="G4081" s="78"/>
      <c r="H4081" s="79"/>
      <c r="I4081" s="80"/>
      <c r="J4081" s="78"/>
      <c r="K4081" s="77"/>
      <c r="L4081" s="84" t="s">
        <v>9302</v>
      </c>
      <c r="M4081" s="77"/>
      <c r="N4081" s="77"/>
      <c r="O4081" s="87"/>
      <c r="P4081" s="78"/>
      <c r="Q4081" s="78"/>
      <c r="R4081" s="78"/>
      <c r="S4081" s="82"/>
      <c r="T4081" s="78"/>
      <c r="U4081" s="83"/>
    </row>
    <row r="4082" spans="1:21" ht="13.9" customHeight="1">
      <c r="A4082" s="76">
        <v>99031010</v>
      </c>
      <c r="B4082" s="85" t="s">
        <v>4983</v>
      </c>
      <c r="C4082" s="78"/>
      <c r="D4082" s="79"/>
      <c r="E4082" s="78"/>
      <c r="F4082" s="78"/>
      <c r="G4082" s="78"/>
      <c r="H4082" s="79"/>
      <c r="I4082" s="80"/>
      <c r="J4082" s="78"/>
      <c r="K4082" s="77"/>
      <c r="L4082" s="84" t="s">
        <v>332</v>
      </c>
      <c r="M4082" s="77"/>
      <c r="N4082" s="77"/>
      <c r="O4082" s="87"/>
      <c r="P4082" s="78"/>
      <c r="Q4082" s="78"/>
      <c r="R4082" s="78"/>
      <c r="S4082" s="82"/>
      <c r="T4082" s="78"/>
      <c r="U4082" s="83"/>
    </row>
    <row r="4083" spans="1:21" ht="13.9" customHeight="1">
      <c r="A4083" s="76">
        <v>99031011</v>
      </c>
      <c r="B4083" s="85" t="s">
        <v>4984</v>
      </c>
      <c r="C4083" s="78"/>
      <c r="D4083" s="79"/>
      <c r="E4083" s="78"/>
      <c r="F4083" s="78"/>
      <c r="G4083" s="78"/>
      <c r="H4083" s="79"/>
      <c r="I4083" s="80"/>
      <c r="J4083" s="78"/>
      <c r="K4083" s="77"/>
      <c r="L4083" s="84" t="s">
        <v>296</v>
      </c>
      <c r="M4083" s="77"/>
      <c r="N4083" s="77"/>
      <c r="O4083" s="87"/>
      <c r="P4083" s="78"/>
      <c r="Q4083" s="78"/>
      <c r="R4083" s="78"/>
      <c r="S4083" s="82"/>
      <c r="T4083" s="78"/>
      <c r="U4083" s="83"/>
    </row>
    <row r="4084" spans="1:21" ht="13.9" customHeight="1">
      <c r="A4084" s="76">
        <v>99031012</v>
      </c>
      <c r="B4084" s="85" t="s">
        <v>4985</v>
      </c>
      <c r="C4084" s="78"/>
      <c r="D4084" s="79"/>
      <c r="E4084" s="78"/>
      <c r="F4084" s="78"/>
      <c r="G4084" s="78"/>
      <c r="H4084" s="79"/>
      <c r="I4084" s="80"/>
      <c r="J4084" s="78"/>
      <c r="K4084" s="77"/>
      <c r="L4084" s="84" t="s">
        <v>101</v>
      </c>
      <c r="M4084" s="77"/>
      <c r="N4084" s="77"/>
      <c r="O4084" s="87"/>
      <c r="P4084" s="78"/>
      <c r="Q4084" s="78"/>
      <c r="R4084" s="78"/>
      <c r="S4084" s="82"/>
      <c r="T4084" s="78"/>
      <c r="U4084" s="83"/>
    </row>
    <row r="4085" spans="1:21" ht="13.9" customHeight="1">
      <c r="A4085" s="76">
        <v>99031013</v>
      </c>
      <c r="B4085" s="77" t="s">
        <v>4986</v>
      </c>
      <c r="C4085" s="78"/>
      <c r="D4085" s="79"/>
      <c r="E4085" s="78"/>
      <c r="F4085" s="78"/>
      <c r="G4085" s="79"/>
      <c r="H4085" s="79"/>
      <c r="I4085" s="80"/>
      <c r="J4085" s="79"/>
      <c r="K4085" s="77"/>
      <c r="L4085" s="84" t="s">
        <v>285</v>
      </c>
      <c r="M4085" s="77"/>
      <c r="N4085" s="77"/>
      <c r="O4085" s="77"/>
      <c r="P4085" s="77"/>
      <c r="Q4085" s="78"/>
      <c r="R4085" s="78"/>
      <c r="S4085" s="82"/>
      <c r="T4085" s="78"/>
      <c r="U4085" s="83"/>
    </row>
    <row r="4086" spans="1:21" ht="13.9" customHeight="1">
      <c r="A4086" s="76">
        <v>99031014</v>
      </c>
      <c r="B4086" s="85" t="s">
        <v>4987</v>
      </c>
      <c r="C4086" s="78"/>
      <c r="D4086" s="79"/>
      <c r="E4086" s="78"/>
      <c r="F4086" s="78"/>
      <c r="G4086" s="78"/>
      <c r="H4086" s="79"/>
      <c r="I4086" s="79"/>
      <c r="J4086" s="78"/>
      <c r="K4086" s="77"/>
      <c r="L4086" s="84" t="s">
        <v>9239</v>
      </c>
      <c r="M4086" s="77"/>
      <c r="N4086" s="77"/>
      <c r="O4086" s="87"/>
      <c r="P4086" s="78"/>
      <c r="Q4086" s="78"/>
      <c r="R4086" s="78"/>
      <c r="S4086" s="82"/>
      <c r="T4086" s="78"/>
      <c r="U4086" s="83"/>
    </row>
    <row r="4087" spans="1:21" ht="13.9" customHeight="1">
      <c r="A4087" s="76">
        <v>99031016</v>
      </c>
      <c r="B4087" s="85" t="s">
        <v>4988</v>
      </c>
      <c r="C4087" s="78"/>
      <c r="D4087" s="79"/>
      <c r="E4087" s="78"/>
      <c r="F4087" s="78"/>
      <c r="G4087" s="78"/>
      <c r="H4087" s="79"/>
      <c r="I4087" s="79"/>
      <c r="J4087" s="78"/>
      <c r="K4087" s="77"/>
      <c r="L4087" s="84" t="s">
        <v>315</v>
      </c>
      <c r="M4087" s="77"/>
      <c r="N4087" s="77"/>
      <c r="O4087" s="87"/>
      <c r="P4087" s="78"/>
      <c r="Q4087" s="78"/>
      <c r="R4087" s="78"/>
      <c r="S4087" s="82"/>
      <c r="T4087" s="78"/>
      <c r="U4087" s="83"/>
    </row>
    <row r="4088" spans="1:21" ht="13.9" customHeight="1">
      <c r="A4088" s="76">
        <v>99031017</v>
      </c>
      <c r="B4088" s="85" t="s">
        <v>4989</v>
      </c>
      <c r="C4088" s="78"/>
      <c r="D4088" s="79"/>
      <c r="E4088" s="78"/>
      <c r="F4088" s="78"/>
      <c r="G4088" s="78"/>
      <c r="H4088" s="79"/>
      <c r="I4088" s="80"/>
      <c r="J4088" s="78"/>
      <c r="K4088" s="77"/>
      <c r="L4088" s="84" t="s">
        <v>9260</v>
      </c>
      <c r="M4088" s="77"/>
      <c r="N4088" s="77"/>
      <c r="O4088" s="87"/>
      <c r="P4088" s="78"/>
      <c r="Q4088" s="78"/>
      <c r="R4088" s="78"/>
      <c r="S4088" s="82"/>
      <c r="T4088" s="78"/>
      <c r="U4088" s="83"/>
    </row>
    <row r="4089" spans="1:21" ht="13.9" customHeight="1">
      <c r="A4089" s="76">
        <v>99031018</v>
      </c>
      <c r="B4089" s="85" t="s">
        <v>4990</v>
      </c>
      <c r="C4089" s="78"/>
      <c r="D4089" s="79"/>
      <c r="E4089" s="78"/>
      <c r="F4089" s="78"/>
      <c r="G4089" s="78"/>
      <c r="H4089" s="79"/>
      <c r="I4089" s="80"/>
      <c r="J4089" s="78"/>
      <c r="K4089" s="77"/>
      <c r="L4089" s="84" t="s">
        <v>311</v>
      </c>
      <c r="M4089" s="77"/>
      <c r="N4089" s="77"/>
      <c r="O4089" s="87"/>
      <c r="P4089" s="78"/>
      <c r="Q4089" s="78"/>
      <c r="R4089" s="78"/>
      <c r="S4089" s="82"/>
      <c r="T4089" s="78"/>
      <c r="U4089" s="83"/>
    </row>
    <row r="4090" spans="1:21" ht="13.9" customHeight="1">
      <c r="A4090" s="76">
        <v>99031019</v>
      </c>
      <c r="B4090" s="85" t="s">
        <v>4991</v>
      </c>
      <c r="C4090" s="78"/>
      <c r="D4090" s="79"/>
      <c r="E4090" s="78"/>
      <c r="F4090" s="78"/>
      <c r="G4090" s="78"/>
      <c r="H4090" s="79"/>
      <c r="I4090" s="79"/>
      <c r="J4090" s="78"/>
      <c r="K4090" s="77"/>
      <c r="L4090" s="84" t="s">
        <v>330</v>
      </c>
      <c r="M4090" s="77"/>
      <c r="N4090" s="77"/>
      <c r="O4090" s="87"/>
      <c r="P4090" s="78"/>
      <c r="Q4090" s="78"/>
      <c r="R4090" s="78"/>
      <c r="S4090" s="82"/>
      <c r="T4090" s="78"/>
      <c r="U4090" s="83"/>
    </row>
    <row r="4091" spans="1:21" ht="13.9" customHeight="1">
      <c r="A4091" s="76">
        <v>99031020</v>
      </c>
      <c r="B4091" s="85" t="s">
        <v>4992</v>
      </c>
      <c r="C4091" s="78"/>
      <c r="D4091" s="79"/>
      <c r="E4091" s="78"/>
      <c r="F4091" s="78"/>
      <c r="G4091" s="78"/>
      <c r="H4091" s="79"/>
      <c r="I4091" s="80"/>
      <c r="J4091" s="78"/>
      <c r="K4091" s="77"/>
      <c r="L4091" s="84" t="s">
        <v>101</v>
      </c>
      <c r="M4091" s="77"/>
      <c r="N4091" s="77"/>
      <c r="O4091" s="87"/>
      <c r="P4091" s="78"/>
      <c r="Q4091" s="78"/>
      <c r="R4091" s="78"/>
      <c r="S4091" s="82"/>
      <c r="T4091" s="78"/>
      <c r="U4091" s="83"/>
    </row>
    <row r="4092" spans="1:21" ht="13.9" customHeight="1">
      <c r="A4092" s="76">
        <v>99031021</v>
      </c>
      <c r="B4092" s="77" t="s">
        <v>4993</v>
      </c>
      <c r="C4092" s="78"/>
      <c r="D4092" s="79"/>
      <c r="E4092" s="78"/>
      <c r="F4092" s="78"/>
      <c r="G4092" s="79"/>
      <c r="H4092" s="79"/>
      <c r="I4092" s="80"/>
      <c r="J4092" s="79"/>
      <c r="K4092" s="77"/>
      <c r="L4092" s="84" t="s">
        <v>348</v>
      </c>
      <c r="M4092" s="77"/>
      <c r="N4092" s="77"/>
      <c r="O4092" s="77"/>
      <c r="P4092" s="77"/>
      <c r="Q4092" s="78"/>
      <c r="R4092" s="78"/>
      <c r="S4092" s="82"/>
      <c r="T4092" s="78"/>
      <c r="U4092" s="83"/>
    </row>
    <row r="4093" spans="1:21" ht="13.9" customHeight="1">
      <c r="A4093" s="76">
        <v>99031022</v>
      </c>
      <c r="B4093" s="77" t="s">
        <v>4994</v>
      </c>
      <c r="C4093" s="78"/>
      <c r="D4093" s="79"/>
      <c r="E4093" s="78"/>
      <c r="F4093" s="78"/>
      <c r="G4093" s="79"/>
      <c r="H4093" s="79"/>
      <c r="I4093" s="80"/>
      <c r="J4093" s="79"/>
      <c r="K4093" s="77"/>
      <c r="L4093" s="84" t="s">
        <v>9429</v>
      </c>
      <c r="M4093" s="77"/>
      <c r="N4093" s="77"/>
      <c r="O4093" s="77"/>
      <c r="P4093" s="77"/>
      <c r="Q4093" s="78"/>
      <c r="R4093" s="78"/>
      <c r="S4093" s="82"/>
      <c r="T4093" s="78"/>
      <c r="U4093" s="83"/>
    </row>
    <row r="4094" spans="1:21" ht="13.9" customHeight="1">
      <c r="A4094" s="76">
        <v>99031023</v>
      </c>
      <c r="B4094" s="77" t="s">
        <v>4995</v>
      </c>
      <c r="C4094" s="78"/>
      <c r="D4094" s="79"/>
      <c r="E4094" s="78"/>
      <c r="F4094" s="78"/>
      <c r="G4094" s="79"/>
      <c r="H4094" s="79"/>
      <c r="I4094" s="80"/>
      <c r="J4094" s="79"/>
      <c r="K4094" s="77"/>
      <c r="L4094" s="84" t="s">
        <v>366</v>
      </c>
      <c r="M4094" s="77"/>
      <c r="N4094" s="77"/>
      <c r="O4094" s="77"/>
      <c r="P4094" s="77"/>
      <c r="Q4094" s="78"/>
      <c r="R4094" s="78"/>
      <c r="S4094" s="82"/>
      <c r="T4094" s="78"/>
      <c r="U4094" s="83"/>
    </row>
    <row r="4095" spans="1:21" ht="13.9" customHeight="1">
      <c r="A4095" s="76">
        <v>99031024</v>
      </c>
      <c r="B4095" s="77" t="s">
        <v>4996</v>
      </c>
      <c r="C4095" s="78"/>
      <c r="D4095" s="79"/>
      <c r="E4095" s="78"/>
      <c r="F4095" s="78"/>
      <c r="G4095" s="79"/>
      <c r="H4095" s="79"/>
      <c r="I4095" s="80"/>
      <c r="J4095" s="79"/>
      <c r="K4095" s="77"/>
      <c r="L4095" s="81" t="s">
        <v>270</v>
      </c>
      <c r="M4095" s="77"/>
      <c r="N4095" s="77"/>
      <c r="O4095" s="77"/>
      <c r="P4095" s="77"/>
      <c r="Q4095" s="78"/>
      <c r="R4095" s="78"/>
      <c r="S4095" s="82"/>
      <c r="T4095" s="86"/>
      <c r="U4095" s="83"/>
    </row>
    <row r="4096" spans="1:21" ht="13.9" customHeight="1">
      <c r="A4096" s="76">
        <v>99031025</v>
      </c>
      <c r="B4096" s="77" t="s">
        <v>4997</v>
      </c>
      <c r="C4096" s="78"/>
      <c r="D4096" s="79"/>
      <c r="E4096" s="78"/>
      <c r="F4096" s="78"/>
      <c r="G4096" s="79"/>
      <c r="H4096" s="79"/>
      <c r="I4096" s="80"/>
      <c r="J4096" s="79"/>
      <c r="K4096" s="77"/>
      <c r="L4096" s="84" t="s">
        <v>274</v>
      </c>
      <c r="M4096" s="79"/>
      <c r="N4096" s="79"/>
      <c r="O4096" s="77"/>
      <c r="P4096" s="77"/>
      <c r="Q4096" s="78"/>
      <c r="R4096" s="79"/>
      <c r="S4096" s="79"/>
      <c r="T4096" s="78"/>
      <c r="U4096" s="83"/>
    </row>
    <row r="4097" spans="1:21" ht="13.9" customHeight="1">
      <c r="A4097" s="89">
        <v>99031026</v>
      </c>
      <c r="B4097" s="100" t="s">
        <v>4998</v>
      </c>
      <c r="C4097" s="90"/>
      <c r="D4097" s="79"/>
      <c r="E4097" s="78"/>
      <c r="F4097" s="78"/>
      <c r="G4097" s="79"/>
      <c r="H4097" s="79"/>
      <c r="I4097" s="80"/>
      <c r="J4097" s="79"/>
      <c r="K4097" s="77"/>
      <c r="L4097" s="84" t="s">
        <v>283</v>
      </c>
      <c r="M4097" s="77"/>
      <c r="N4097" s="77"/>
      <c r="O4097" s="77"/>
      <c r="P4097" s="77"/>
      <c r="Q4097" s="78"/>
      <c r="R4097" s="78"/>
      <c r="S4097" s="82"/>
      <c r="T4097" s="78"/>
      <c r="U4097" s="83"/>
    </row>
    <row r="4098" spans="1:21" ht="13.9" customHeight="1">
      <c r="A4098" s="76">
        <v>99031027</v>
      </c>
      <c r="B4098" s="77" t="s">
        <v>4999</v>
      </c>
      <c r="C4098" s="78"/>
      <c r="D4098" s="79"/>
      <c r="E4098" s="78"/>
      <c r="F4098" s="78"/>
      <c r="G4098" s="79"/>
      <c r="H4098" s="79"/>
      <c r="I4098" s="80"/>
      <c r="J4098" s="79"/>
      <c r="K4098" s="77"/>
      <c r="L4098" s="84" t="s">
        <v>313</v>
      </c>
      <c r="M4098" s="79"/>
      <c r="N4098" s="79"/>
      <c r="O4098" s="77"/>
      <c r="P4098" s="77"/>
      <c r="Q4098" s="78"/>
      <c r="R4098" s="78"/>
      <c r="S4098" s="82"/>
      <c r="T4098" s="78"/>
      <c r="U4098" s="83"/>
    </row>
    <row r="4099" spans="1:21" ht="13.9" customHeight="1">
      <c r="A4099" s="76">
        <v>99031028</v>
      </c>
      <c r="B4099" s="77" t="s">
        <v>5000</v>
      </c>
      <c r="C4099" s="78"/>
      <c r="D4099" s="79"/>
      <c r="E4099" s="78"/>
      <c r="F4099" s="78"/>
      <c r="G4099" s="79"/>
      <c r="H4099" s="79"/>
      <c r="I4099" s="80"/>
      <c r="J4099" s="79"/>
      <c r="K4099" s="77"/>
      <c r="L4099" s="84" t="s">
        <v>9238</v>
      </c>
      <c r="M4099" s="77"/>
      <c r="N4099" s="77"/>
      <c r="O4099" s="77"/>
      <c r="P4099" s="77"/>
      <c r="Q4099" s="78"/>
      <c r="R4099" s="78"/>
      <c r="S4099" s="82"/>
      <c r="T4099" s="78"/>
      <c r="U4099" s="83"/>
    </row>
    <row r="4100" spans="1:21" ht="13.9" customHeight="1">
      <c r="A4100" s="76">
        <v>99031030</v>
      </c>
      <c r="B4100" s="77" t="s">
        <v>5001</v>
      </c>
      <c r="C4100" s="78"/>
      <c r="D4100" s="79"/>
      <c r="E4100" s="78"/>
      <c r="F4100" s="78"/>
      <c r="G4100" s="79"/>
      <c r="H4100" s="79"/>
      <c r="I4100" s="80"/>
      <c r="J4100" s="79"/>
      <c r="K4100" s="79"/>
      <c r="L4100" s="84" t="s">
        <v>348</v>
      </c>
      <c r="M4100" s="79"/>
      <c r="N4100" s="79"/>
      <c r="O4100" s="79"/>
      <c r="P4100" s="77"/>
      <c r="Q4100" s="78"/>
      <c r="R4100" s="79"/>
      <c r="S4100" s="79"/>
      <c r="T4100" s="78"/>
      <c r="U4100" s="83"/>
    </row>
    <row r="4101" spans="1:21" ht="13.9" customHeight="1">
      <c r="A4101" s="76">
        <v>99031031</v>
      </c>
      <c r="B4101" s="77" t="s">
        <v>5002</v>
      </c>
      <c r="C4101" s="78"/>
      <c r="D4101" s="79"/>
      <c r="E4101" s="78"/>
      <c r="F4101" s="78"/>
      <c r="G4101" s="79"/>
      <c r="H4101" s="79"/>
      <c r="I4101" s="80"/>
      <c r="J4101" s="79"/>
      <c r="K4101" s="77"/>
      <c r="L4101" s="84" t="s">
        <v>9238</v>
      </c>
      <c r="M4101" s="77"/>
      <c r="N4101" s="77"/>
      <c r="O4101" s="77"/>
      <c r="P4101" s="77"/>
      <c r="Q4101" s="78"/>
      <c r="R4101" s="78"/>
      <c r="S4101" s="82"/>
      <c r="T4101" s="78"/>
      <c r="U4101" s="83"/>
    </row>
    <row r="4102" spans="1:21" ht="13.9" customHeight="1">
      <c r="A4102" s="76">
        <v>99031032</v>
      </c>
      <c r="B4102" s="77" t="s">
        <v>5003</v>
      </c>
      <c r="C4102" s="78"/>
      <c r="D4102" s="79"/>
      <c r="E4102" s="78"/>
      <c r="F4102" s="78"/>
      <c r="G4102" s="79"/>
      <c r="H4102" s="79"/>
      <c r="I4102" s="80"/>
      <c r="J4102" s="79"/>
      <c r="K4102" s="77"/>
      <c r="L4102" s="84" t="s">
        <v>285</v>
      </c>
      <c r="M4102" s="77"/>
      <c r="N4102" s="77"/>
      <c r="O4102" s="77"/>
      <c r="P4102" s="77"/>
      <c r="Q4102" s="78"/>
      <c r="R4102" s="78"/>
      <c r="S4102" s="82"/>
      <c r="T4102" s="78"/>
      <c r="U4102" s="83"/>
    </row>
    <row r="4103" spans="1:21" ht="13.9" customHeight="1">
      <c r="A4103" s="76">
        <v>99031033</v>
      </c>
      <c r="B4103" s="77" t="s">
        <v>5004</v>
      </c>
      <c r="C4103" s="78"/>
      <c r="D4103" s="79"/>
      <c r="E4103" s="78"/>
      <c r="F4103" s="78"/>
      <c r="G4103" s="79"/>
      <c r="H4103" s="79"/>
      <c r="I4103" s="80"/>
      <c r="J4103" s="79"/>
      <c r="K4103" s="77"/>
      <c r="L4103" s="81" t="s">
        <v>9272</v>
      </c>
      <c r="M4103" s="77"/>
      <c r="N4103" s="77"/>
      <c r="O4103" s="77"/>
      <c r="P4103" s="77"/>
      <c r="Q4103" s="78"/>
      <c r="R4103" s="78"/>
      <c r="S4103" s="82"/>
      <c r="T4103" s="78"/>
      <c r="U4103" s="83"/>
    </row>
    <row r="4104" spans="1:21" ht="13.9" customHeight="1">
      <c r="A4104" s="76">
        <v>99031034</v>
      </c>
      <c r="B4104" s="77" t="s">
        <v>5005</v>
      </c>
      <c r="C4104" s="78"/>
      <c r="D4104" s="79"/>
      <c r="E4104" s="78"/>
      <c r="F4104" s="78"/>
      <c r="G4104" s="79"/>
      <c r="H4104" s="79"/>
      <c r="I4104" s="80"/>
      <c r="J4104" s="79"/>
      <c r="K4104" s="77"/>
      <c r="L4104" s="81" t="s">
        <v>309</v>
      </c>
      <c r="M4104" s="77"/>
      <c r="N4104" s="77"/>
      <c r="O4104" s="77"/>
      <c r="P4104" s="77"/>
      <c r="Q4104" s="78"/>
      <c r="R4104" s="78"/>
      <c r="S4104" s="82"/>
      <c r="T4104" s="78"/>
      <c r="U4104" s="83"/>
    </row>
    <row r="4105" spans="1:21" ht="13.9" customHeight="1">
      <c r="A4105" s="76">
        <v>99031035</v>
      </c>
      <c r="B4105" s="77" t="s">
        <v>5006</v>
      </c>
      <c r="C4105" s="78"/>
      <c r="D4105" s="79"/>
      <c r="E4105" s="78"/>
      <c r="F4105" s="78"/>
      <c r="G4105" s="79"/>
      <c r="H4105" s="79"/>
      <c r="I4105" s="80"/>
      <c r="J4105" s="79"/>
      <c r="K4105" s="77"/>
      <c r="L4105" s="81" t="s">
        <v>348</v>
      </c>
      <c r="M4105" s="155"/>
      <c r="N4105" s="155"/>
      <c r="O4105" s="155"/>
      <c r="P4105" s="155"/>
      <c r="Q4105" s="155"/>
      <c r="R4105" s="155"/>
      <c r="S4105" s="157"/>
      <c r="T4105" s="155"/>
      <c r="U4105" s="158"/>
    </row>
    <row r="4106" spans="1:21" ht="13.9" customHeight="1">
      <c r="A4106" s="76">
        <v>99031036</v>
      </c>
      <c r="B4106" s="77" t="s">
        <v>5007</v>
      </c>
      <c r="C4106" s="78"/>
      <c r="D4106" s="79"/>
      <c r="E4106" s="78"/>
      <c r="F4106" s="78"/>
      <c r="G4106" s="79"/>
      <c r="H4106" s="79"/>
      <c r="I4106" s="80"/>
      <c r="J4106" s="79"/>
      <c r="K4106" s="77"/>
      <c r="L4106" s="81" t="s">
        <v>9359</v>
      </c>
      <c r="M4106" s="155"/>
      <c r="N4106" s="155"/>
      <c r="O4106" s="155"/>
      <c r="P4106" s="155"/>
      <c r="Q4106" s="155"/>
      <c r="R4106" s="155"/>
      <c r="S4106" s="157"/>
      <c r="T4106" s="155"/>
      <c r="U4106" s="158"/>
    </row>
    <row r="4107" spans="1:21" ht="13.9" customHeight="1">
      <c r="A4107" s="76">
        <v>99031037</v>
      </c>
      <c r="B4107" s="77" t="s">
        <v>5008</v>
      </c>
      <c r="C4107" s="78"/>
      <c r="D4107" s="79"/>
      <c r="E4107" s="78"/>
      <c r="F4107" s="78"/>
      <c r="G4107" s="79"/>
      <c r="H4107" s="79"/>
      <c r="I4107" s="80"/>
      <c r="J4107" s="79"/>
      <c r="K4107" s="77"/>
      <c r="L4107" s="84" t="s">
        <v>191</v>
      </c>
      <c r="M4107" s="77"/>
      <c r="N4107" s="77"/>
      <c r="O4107" s="77"/>
      <c r="P4107" s="77"/>
      <c r="Q4107" s="78"/>
      <c r="R4107" s="78"/>
      <c r="S4107" s="82"/>
      <c r="T4107" s="78"/>
      <c r="U4107" s="83"/>
    </row>
    <row r="4108" spans="1:21" ht="13.9" customHeight="1">
      <c r="A4108" s="76">
        <v>99031038</v>
      </c>
      <c r="B4108" s="77" t="s">
        <v>5009</v>
      </c>
      <c r="C4108" s="78"/>
      <c r="D4108" s="79"/>
      <c r="E4108" s="78"/>
      <c r="F4108" s="78"/>
      <c r="G4108" s="79"/>
      <c r="H4108" s="79"/>
      <c r="I4108" s="80"/>
      <c r="J4108" s="79"/>
      <c r="K4108" s="77"/>
      <c r="L4108" s="84" t="s">
        <v>309</v>
      </c>
      <c r="M4108" s="77"/>
      <c r="N4108" s="77"/>
      <c r="O4108" s="77"/>
      <c r="P4108" s="77"/>
      <c r="Q4108" s="78"/>
      <c r="R4108" s="78"/>
      <c r="S4108" s="82"/>
      <c r="T4108" s="78"/>
      <c r="U4108" s="83"/>
    </row>
    <row r="4109" spans="1:21" ht="13.9" customHeight="1">
      <c r="A4109" s="76">
        <v>99031039</v>
      </c>
      <c r="B4109" s="77" t="s">
        <v>5010</v>
      </c>
      <c r="C4109" s="78"/>
      <c r="D4109" s="79"/>
      <c r="E4109" s="78"/>
      <c r="F4109" s="78"/>
      <c r="G4109" s="79"/>
      <c r="H4109" s="79"/>
      <c r="I4109" s="80"/>
      <c r="J4109" s="79"/>
      <c r="K4109" s="77"/>
      <c r="L4109" s="84" t="s">
        <v>315</v>
      </c>
      <c r="M4109" s="77"/>
      <c r="N4109" s="77"/>
      <c r="O4109" s="77"/>
      <c r="P4109" s="77"/>
      <c r="Q4109" s="78"/>
      <c r="R4109" s="78"/>
      <c r="S4109" s="82"/>
      <c r="T4109" s="78"/>
      <c r="U4109" s="83"/>
    </row>
    <row r="4110" spans="1:21" ht="13.9" customHeight="1">
      <c r="A4110" s="76">
        <v>99031040</v>
      </c>
      <c r="B4110" s="77" t="s">
        <v>5011</v>
      </c>
      <c r="C4110" s="78"/>
      <c r="D4110" s="79"/>
      <c r="E4110" s="78"/>
      <c r="F4110" s="78"/>
      <c r="G4110" s="79"/>
      <c r="H4110" s="79"/>
      <c r="I4110" s="80"/>
      <c r="J4110" s="79"/>
      <c r="K4110" s="77"/>
      <c r="L4110" s="81" t="s">
        <v>280</v>
      </c>
      <c r="M4110" s="77"/>
      <c r="N4110" s="77"/>
      <c r="O4110" s="77"/>
      <c r="P4110" s="77"/>
      <c r="Q4110" s="78"/>
      <c r="R4110" s="78"/>
      <c r="S4110" s="82"/>
      <c r="T4110" s="78"/>
      <c r="U4110" s="83"/>
    </row>
    <row r="4111" spans="1:21" ht="13.9" customHeight="1">
      <c r="A4111" s="76">
        <v>99031041</v>
      </c>
      <c r="B4111" s="77" t="s">
        <v>5012</v>
      </c>
      <c r="C4111" s="78"/>
      <c r="D4111" s="79"/>
      <c r="E4111" s="78"/>
      <c r="F4111" s="78"/>
      <c r="G4111" s="79"/>
      <c r="H4111" s="79"/>
      <c r="I4111" s="80"/>
      <c r="J4111" s="79"/>
      <c r="K4111" s="77"/>
      <c r="L4111" s="84" t="s">
        <v>332</v>
      </c>
      <c r="M4111" s="77"/>
      <c r="N4111" s="77"/>
      <c r="O4111" s="77"/>
      <c r="P4111" s="77"/>
      <c r="Q4111" s="78"/>
      <c r="R4111" s="78"/>
      <c r="S4111" s="82"/>
      <c r="T4111" s="78"/>
      <c r="U4111" s="83"/>
    </row>
    <row r="4112" spans="1:21" ht="13.9" customHeight="1">
      <c r="A4112" s="76">
        <v>99031042</v>
      </c>
      <c r="B4112" s="77" t="s">
        <v>5013</v>
      </c>
      <c r="C4112" s="84"/>
      <c r="D4112" s="79"/>
      <c r="E4112" s="78"/>
      <c r="F4112" s="78"/>
      <c r="G4112" s="79"/>
      <c r="H4112" s="79"/>
      <c r="I4112" s="80"/>
      <c r="J4112" s="79"/>
      <c r="K4112" s="77"/>
      <c r="L4112" s="84" t="s">
        <v>315</v>
      </c>
      <c r="M4112" s="77"/>
      <c r="N4112" s="77"/>
      <c r="O4112" s="77"/>
      <c r="P4112" s="77"/>
      <c r="Q4112" s="78"/>
      <c r="R4112" s="78"/>
      <c r="S4112" s="82"/>
      <c r="T4112" s="78"/>
      <c r="U4112" s="83"/>
    </row>
    <row r="4113" spans="1:21" ht="13.9" customHeight="1">
      <c r="A4113" s="78">
        <v>99031043</v>
      </c>
      <c r="B4113" s="101" t="s">
        <v>5014</v>
      </c>
      <c r="C4113" s="78"/>
      <c r="D4113" s="79"/>
      <c r="E4113" s="78"/>
      <c r="F4113" s="78"/>
      <c r="G4113" s="79"/>
      <c r="H4113" s="79"/>
      <c r="I4113" s="80"/>
      <c r="J4113" s="79"/>
      <c r="K4113" s="77"/>
      <c r="L4113" s="84" t="s">
        <v>101</v>
      </c>
      <c r="M4113" s="77"/>
      <c r="N4113" s="77"/>
      <c r="O4113" s="77"/>
      <c r="P4113" s="77"/>
      <c r="Q4113" s="78"/>
      <c r="R4113" s="78"/>
      <c r="S4113" s="82"/>
      <c r="T4113" s="78"/>
      <c r="U4113" s="83"/>
    </row>
    <row r="4114" spans="1:21" ht="13.9" customHeight="1">
      <c r="A4114" s="76">
        <v>99031044</v>
      </c>
      <c r="B4114" s="77" t="s">
        <v>5015</v>
      </c>
      <c r="C4114" s="78"/>
      <c r="D4114" s="79"/>
      <c r="E4114" s="78"/>
      <c r="F4114" s="78"/>
      <c r="G4114" s="79"/>
      <c r="H4114" s="79"/>
      <c r="I4114" s="80"/>
      <c r="J4114" s="79"/>
      <c r="K4114" s="77"/>
      <c r="L4114" s="84" t="s">
        <v>309</v>
      </c>
      <c r="M4114" s="77"/>
      <c r="N4114" s="77"/>
      <c r="O4114" s="77"/>
      <c r="P4114" s="77"/>
      <c r="Q4114" s="78"/>
      <c r="R4114" s="78"/>
      <c r="S4114" s="82"/>
      <c r="T4114" s="78"/>
      <c r="U4114" s="83"/>
    </row>
    <row r="4115" spans="1:21" ht="13.9" customHeight="1">
      <c r="A4115" s="76">
        <v>99031045</v>
      </c>
      <c r="B4115" s="77" t="s">
        <v>5016</v>
      </c>
      <c r="C4115" s="78"/>
      <c r="D4115" s="79"/>
      <c r="E4115" s="78"/>
      <c r="F4115" s="78"/>
      <c r="G4115" s="79"/>
      <c r="H4115" s="79"/>
      <c r="I4115" s="80"/>
      <c r="J4115" s="79"/>
      <c r="K4115" s="77"/>
      <c r="L4115" s="84" t="s">
        <v>9272</v>
      </c>
      <c r="M4115" s="77"/>
      <c r="N4115" s="77"/>
      <c r="O4115" s="77"/>
      <c r="P4115" s="77"/>
      <c r="Q4115" s="78"/>
      <c r="R4115" s="78"/>
      <c r="S4115" s="82"/>
      <c r="T4115" s="78"/>
      <c r="U4115" s="83"/>
    </row>
    <row r="4116" spans="1:21" ht="13.9" customHeight="1">
      <c r="A4116" s="76">
        <v>99031046</v>
      </c>
      <c r="B4116" s="77" t="s">
        <v>5017</v>
      </c>
      <c r="C4116" s="78"/>
      <c r="D4116" s="79"/>
      <c r="E4116" s="78"/>
      <c r="F4116" s="78"/>
      <c r="G4116" s="79"/>
      <c r="H4116" s="79"/>
      <c r="I4116" s="80"/>
      <c r="J4116" s="79"/>
      <c r="K4116" s="77"/>
      <c r="L4116" s="84" t="s">
        <v>285</v>
      </c>
      <c r="M4116" s="77"/>
      <c r="N4116" s="77"/>
      <c r="O4116" s="77"/>
      <c r="P4116" s="77"/>
      <c r="Q4116" s="78"/>
      <c r="R4116" s="78"/>
      <c r="S4116" s="82"/>
      <c r="T4116" s="78"/>
      <c r="U4116" s="83"/>
    </row>
    <row r="4117" spans="1:21" ht="13.9" customHeight="1">
      <c r="A4117" s="76">
        <v>99031047</v>
      </c>
      <c r="B4117" s="77" t="s">
        <v>5018</v>
      </c>
      <c r="C4117" s="78"/>
      <c r="D4117" s="79"/>
      <c r="E4117" s="78"/>
      <c r="F4117" s="78"/>
      <c r="G4117" s="79"/>
      <c r="H4117" s="79"/>
      <c r="I4117" s="80"/>
      <c r="J4117" s="79"/>
      <c r="K4117" s="77"/>
      <c r="L4117" s="84" t="s">
        <v>270</v>
      </c>
      <c r="M4117" s="77"/>
      <c r="N4117" s="77"/>
      <c r="O4117" s="77"/>
      <c r="P4117" s="77"/>
      <c r="Q4117" s="78"/>
      <c r="R4117" s="78"/>
      <c r="S4117" s="82"/>
      <c r="T4117" s="78"/>
      <c r="U4117" s="83"/>
    </row>
    <row r="4118" spans="1:21" ht="13.9" customHeight="1">
      <c r="A4118" s="76">
        <v>99031048</v>
      </c>
      <c r="B4118" s="77" t="s">
        <v>5019</v>
      </c>
      <c r="C4118" s="78"/>
      <c r="D4118" s="79"/>
      <c r="E4118" s="78"/>
      <c r="F4118" s="78"/>
      <c r="G4118" s="79"/>
      <c r="H4118" s="79"/>
      <c r="I4118" s="80"/>
      <c r="J4118" s="79"/>
      <c r="K4118" s="77"/>
      <c r="L4118" s="81" t="s">
        <v>362</v>
      </c>
      <c r="M4118" s="155"/>
      <c r="N4118" s="155"/>
      <c r="O4118" s="155"/>
      <c r="P4118" s="155"/>
      <c r="Q4118" s="155"/>
      <c r="R4118" s="155"/>
      <c r="S4118" s="157"/>
      <c r="T4118" s="155"/>
      <c r="U4118" s="158"/>
    </row>
    <row r="4119" spans="1:21" ht="13.9" customHeight="1">
      <c r="A4119" s="76">
        <v>99031049</v>
      </c>
      <c r="B4119" s="77" t="s">
        <v>5020</v>
      </c>
      <c r="C4119" s="78"/>
      <c r="D4119" s="79"/>
      <c r="E4119" s="78"/>
      <c r="F4119" s="78"/>
      <c r="G4119" s="79"/>
      <c r="H4119" s="79"/>
      <c r="I4119" s="80"/>
      <c r="J4119" s="79"/>
      <c r="K4119" s="77"/>
      <c r="L4119" s="84" t="s">
        <v>362</v>
      </c>
      <c r="M4119" s="77"/>
      <c r="N4119" s="77"/>
      <c r="O4119" s="77"/>
      <c r="P4119" s="77"/>
      <c r="Q4119" s="78"/>
      <c r="R4119" s="78"/>
      <c r="S4119" s="82"/>
      <c r="T4119" s="78"/>
      <c r="U4119" s="83"/>
    </row>
    <row r="4120" spans="1:21" ht="13.9" customHeight="1">
      <c r="A4120" s="76">
        <v>99031050</v>
      </c>
      <c r="B4120" s="77" t="s">
        <v>5021</v>
      </c>
      <c r="C4120" s="78"/>
      <c r="D4120" s="79"/>
      <c r="E4120" s="78"/>
      <c r="F4120" s="78"/>
      <c r="G4120" s="79"/>
      <c r="H4120" s="79"/>
      <c r="I4120" s="80"/>
      <c r="J4120" s="79"/>
      <c r="K4120" s="77"/>
      <c r="L4120" s="84" t="s">
        <v>285</v>
      </c>
      <c r="M4120" s="77"/>
      <c r="N4120" s="77"/>
      <c r="O4120" s="77"/>
      <c r="P4120" s="77"/>
      <c r="Q4120" s="78"/>
      <c r="R4120" s="78"/>
      <c r="S4120" s="82"/>
      <c r="T4120" s="78"/>
      <c r="U4120" s="83"/>
    </row>
    <row r="4121" spans="1:21" ht="13.9" customHeight="1">
      <c r="A4121" s="76">
        <v>99031051</v>
      </c>
      <c r="B4121" s="77" t="s">
        <v>5022</v>
      </c>
      <c r="C4121" s="78"/>
      <c r="D4121" s="79"/>
      <c r="E4121" s="78"/>
      <c r="F4121" s="78"/>
      <c r="G4121" s="79"/>
      <c r="H4121" s="79"/>
      <c r="I4121" s="80"/>
      <c r="J4121" s="79"/>
      <c r="K4121" s="77"/>
      <c r="L4121" s="84" t="s">
        <v>313</v>
      </c>
      <c r="M4121" s="77"/>
      <c r="N4121" s="77"/>
      <c r="O4121" s="77"/>
      <c r="P4121" s="77"/>
      <c r="Q4121" s="78"/>
      <c r="R4121" s="78"/>
      <c r="S4121" s="82"/>
      <c r="T4121" s="78"/>
      <c r="U4121" s="83"/>
    </row>
    <row r="4122" spans="1:21" ht="13.9" customHeight="1">
      <c r="A4122" s="76">
        <v>99031052</v>
      </c>
      <c r="B4122" s="77" t="s">
        <v>5023</v>
      </c>
      <c r="C4122" s="78"/>
      <c r="D4122" s="79"/>
      <c r="E4122" s="78"/>
      <c r="F4122" s="78"/>
      <c r="G4122" s="78"/>
      <c r="H4122" s="78"/>
      <c r="I4122" s="78"/>
      <c r="J4122" s="79"/>
      <c r="K4122" s="77"/>
      <c r="L4122" s="84" t="s">
        <v>326</v>
      </c>
      <c r="M4122" s="77"/>
      <c r="N4122" s="77"/>
      <c r="O4122" s="77"/>
      <c r="P4122" s="77"/>
      <c r="Q4122" s="78"/>
      <c r="R4122" s="79"/>
      <c r="S4122" s="79"/>
      <c r="T4122" s="78"/>
      <c r="U4122" s="83"/>
    </row>
    <row r="4123" spans="1:21" ht="13.9" customHeight="1">
      <c r="A4123" s="76">
        <v>99031053</v>
      </c>
      <c r="B4123" s="77" t="s">
        <v>5024</v>
      </c>
      <c r="C4123" s="78"/>
      <c r="D4123" s="79"/>
      <c r="E4123" s="78"/>
      <c r="F4123" s="78"/>
      <c r="G4123" s="79"/>
      <c r="H4123" s="79"/>
      <c r="I4123" s="80"/>
      <c r="J4123" s="79"/>
      <c r="K4123" s="77"/>
      <c r="L4123" s="84" t="s">
        <v>332</v>
      </c>
      <c r="M4123" s="77"/>
      <c r="N4123" s="77"/>
      <c r="O4123" s="77"/>
      <c r="P4123" s="77"/>
      <c r="Q4123" s="78"/>
      <c r="R4123" s="78"/>
      <c r="S4123" s="82"/>
      <c r="T4123" s="78"/>
      <c r="U4123" s="83"/>
    </row>
    <row r="4124" spans="1:21" ht="13.9" customHeight="1">
      <c r="A4124" s="76">
        <v>99031054</v>
      </c>
      <c r="B4124" s="77" t="s">
        <v>5025</v>
      </c>
      <c r="C4124" s="78"/>
      <c r="D4124" s="79"/>
      <c r="E4124" s="78"/>
      <c r="F4124" s="78"/>
      <c r="G4124" s="79"/>
      <c r="H4124" s="79"/>
      <c r="I4124" s="80"/>
      <c r="J4124" s="79"/>
      <c r="K4124" s="77"/>
      <c r="L4124" s="81" t="s">
        <v>285</v>
      </c>
      <c r="M4124" s="155"/>
      <c r="N4124" s="155"/>
      <c r="O4124" s="155"/>
      <c r="P4124" s="155"/>
      <c r="Q4124" s="155"/>
      <c r="R4124" s="155"/>
      <c r="S4124" s="157"/>
      <c r="T4124" s="155"/>
      <c r="U4124" s="158"/>
    </row>
    <row r="4125" spans="1:21" ht="13.9" customHeight="1">
      <c r="A4125" s="76">
        <v>99031056</v>
      </c>
      <c r="B4125" s="77" t="s">
        <v>5026</v>
      </c>
      <c r="C4125" s="78"/>
      <c r="D4125" s="79"/>
      <c r="E4125" s="78"/>
      <c r="F4125" s="78"/>
      <c r="G4125" s="79"/>
      <c r="H4125" s="79"/>
      <c r="I4125" s="79"/>
      <c r="J4125" s="79"/>
      <c r="K4125" s="77"/>
      <c r="L4125" s="84" t="s">
        <v>348</v>
      </c>
      <c r="M4125" s="77"/>
      <c r="N4125" s="77"/>
      <c r="O4125" s="77"/>
      <c r="P4125" s="77"/>
      <c r="Q4125" s="78"/>
      <c r="R4125" s="78"/>
      <c r="S4125" s="82"/>
      <c r="T4125" s="78"/>
      <c r="U4125" s="83"/>
    </row>
    <row r="4126" spans="1:21" ht="13.9" customHeight="1">
      <c r="A4126" s="76">
        <v>99031075</v>
      </c>
      <c r="B4126" s="77" t="s">
        <v>5027</v>
      </c>
      <c r="C4126" s="78"/>
      <c r="D4126" s="79"/>
      <c r="E4126" s="78"/>
      <c r="F4126" s="78"/>
      <c r="G4126" s="79"/>
      <c r="H4126" s="79"/>
      <c r="I4126" s="80"/>
      <c r="J4126" s="79"/>
      <c r="K4126" s="77"/>
      <c r="L4126" s="81" t="s">
        <v>285</v>
      </c>
      <c r="M4126" s="155"/>
      <c r="N4126" s="155"/>
      <c r="O4126" s="155"/>
      <c r="P4126" s="155"/>
      <c r="Q4126" s="155"/>
      <c r="R4126" s="155"/>
      <c r="S4126" s="157"/>
      <c r="T4126" s="155"/>
      <c r="U4126" s="158"/>
    </row>
    <row r="4127" spans="1:21" ht="13.9" customHeight="1">
      <c r="A4127" s="76">
        <v>99031076</v>
      </c>
      <c r="B4127" s="77" t="s">
        <v>5028</v>
      </c>
      <c r="C4127" s="78"/>
      <c r="D4127" s="79"/>
      <c r="E4127" s="78"/>
      <c r="F4127" s="78"/>
      <c r="G4127" s="79"/>
      <c r="H4127" s="79"/>
      <c r="I4127" s="80"/>
      <c r="J4127" s="79"/>
      <c r="K4127" s="77"/>
      <c r="L4127" s="81" t="s">
        <v>70</v>
      </c>
      <c r="M4127" s="77"/>
      <c r="N4127" s="77"/>
      <c r="O4127" s="77"/>
      <c r="P4127" s="77"/>
      <c r="Q4127" s="78"/>
      <c r="R4127" s="78"/>
      <c r="S4127" s="82"/>
      <c r="T4127" s="78"/>
      <c r="U4127" s="83"/>
    </row>
    <row r="4128" spans="1:21" ht="13.9" customHeight="1">
      <c r="A4128" s="76">
        <v>99031077</v>
      </c>
      <c r="B4128" s="77" t="s">
        <v>5029</v>
      </c>
      <c r="C4128" s="78"/>
      <c r="D4128" s="79"/>
      <c r="E4128" s="78"/>
      <c r="F4128" s="78"/>
      <c r="G4128" s="79"/>
      <c r="H4128" s="79"/>
      <c r="I4128" s="80"/>
      <c r="J4128" s="79"/>
      <c r="K4128" s="77"/>
      <c r="L4128" s="81" t="s">
        <v>285</v>
      </c>
      <c r="M4128" s="77"/>
      <c r="N4128" s="77"/>
      <c r="O4128" s="77"/>
      <c r="P4128" s="77"/>
      <c r="Q4128" s="78"/>
      <c r="R4128" s="78"/>
      <c r="S4128" s="82"/>
      <c r="T4128" s="78"/>
      <c r="U4128" s="83"/>
    </row>
    <row r="4129" spans="1:21" ht="13.9" customHeight="1">
      <c r="A4129" s="76">
        <v>99031078</v>
      </c>
      <c r="B4129" s="77" t="s">
        <v>5030</v>
      </c>
      <c r="C4129" s="78"/>
      <c r="D4129" s="79"/>
      <c r="E4129" s="78"/>
      <c r="F4129" s="78"/>
      <c r="G4129" s="79"/>
      <c r="H4129" s="79"/>
      <c r="I4129" s="80"/>
      <c r="J4129" s="79"/>
      <c r="K4129" s="77"/>
      <c r="L4129" s="81" t="s">
        <v>287</v>
      </c>
      <c r="M4129" s="77"/>
      <c r="N4129" s="77"/>
      <c r="O4129" s="77"/>
      <c r="P4129" s="77"/>
      <c r="Q4129" s="78"/>
      <c r="R4129" s="78"/>
      <c r="S4129" s="82"/>
      <c r="T4129" s="78"/>
      <c r="U4129" s="83"/>
    </row>
    <row r="4130" spans="1:21" ht="13.9" customHeight="1">
      <c r="A4130" s="76">
        <v>99031079</v>
      </c>
      <c r="B4130" s="77" t="s">
        <v>5031</v>
      </c>
      <c r="C4130" s="78"/>
      <c r="D4130" s="79"/>
      <c r="E4130" s="78"/>
      <c r="F4130" s="78"/>
      <c r="G4130" s="79"/>
      <c r="H4130" s="79"/>
      <c r="I4130" s="80"/>
      <c r="J4130" s="79"/>
      <c r="K4130" s="77"/>
      <c r="L4130" s="81" t="s">
        <v>285</v>
      </c>
      <c r="M4130" s="77"/>
      <c r="N4130" s="77"/>
      <c r="O4130" s="77"/>
      <c r="P4130" s="77"/>
      <c r="Q4130" s="78"/>
      <c r="R4130" s="78"/>
      <c r="S4130" s="82"/>
      <c r="T4130" s="78"/>
      <c r="U4130" s="83"/>
    </row>
    <row r="4131" spans="1:21" ht="13.9" customHeight="1">
      <c r="A4131" s="76">
        <v>99031080</v>
      </c>
      <c r="B4131" s="77" t="s">
        <v>5032</v>
      </c>
      <c r="C4131" s="78"/>
      <c r="D4131" s="79"/>
      <c r="E4131" s="78"/>
      <c r="F4131" s="78"/>
      <c r="G4131" s="79"/>
      <c r="H4131" s="79"/>
      <c r="I4131" s="80"/>
      <c r="J4131" s="79"/>
      <c r="K4131" s="77"/>
      <c r="L4131" s="81" t="s">
        <v>70</v>
      </c>
      <c r="M4131" s="77"/>
      <c r="N4131" s="77"/>
      <c r="O4131" s="77"/>
      <c r="P4131" s="77"/>
      <c r="Q4131" s="78"/>
      <c r="R4131" s="78"/>
      <c r="S4131" s="82"/>
      <c r="T4131" s="78"/>
      <c r="U4131" s="83"/>
    </row>
    <row r="4132" spans="1:21" ht="13.9" customHeight="1">
      <c r="A4132" s="76">
        <v>99031081</v>
      </c>
      <c r="B4132" s="77" t="s">
        <v>5033</v>
      </c>
      <c r="C4132" s="78"/>
      <c r="D4132" s="79"/>
      <c r="E4132" s="78"/>
      <c r="F4132" s="78"/>
      <c r="G4132" s="79"/>
      <c r="H4132" s="79"/>
      <c r="I4132" s="80"/>
      <c r="J4132" s="79"/>
      <c r="K4132" s="77"/>
      <c r="L4132" s="84" t="s">
        <v>70</v>
      </c>
      <c r="M4132" s="77"/>
      <c r="N4132" s="77"/>
      <c r="O4132" s="77"/>
      <c r="P4132" s="77"/>
      <c r="Q4132" s="78"/>
      <c r="R4132" s="78"/>
      <c r="S4132" s="82"/>
      <c r="T4132" s="78"/>
      <c r="U4132" s="83"/>
    </row>
    <row r="4133" spans="1:21" ht="13.9" customHeight="1">
      <c r="A4133" s="76">
        <v>99031082</v>
      </c>
      <c r="B4133" s="77" t="s">
        <v>5034</v>
      </c>
      <c r="C4133" s="78"/>
      <c r="D4133" s="79"/>
      <c r="E4133" s="78"/>
      <c r="F4133" s="78"/>
      <c r="G4133" s="79"/>
      <c r="H4133" s="79"/>
      <c r="I4133" s="80"/>
      <c r="J4133" s="79"/>
      <c r="K4133" s="77"/>
      <c r="L4133" s="84" t="s">
        <v>287</v>
      </c>
      <c r="M4133" s="77"/>
      <c r="N4133" s="77"/>
      <c r="O4133" s="77"/>
      <c r="P4133" s="77"/>
      <c r="Q4133" s="78"/>
      <c r="R4133" s="78"/>
      <c r="S4133" s="82"/>
      <c r="T4133" s="78"/>
      <c r="U4133" s="83"/>
    </row>
    <row r="4134" spans="1:21" ht="13.9" customHeight="1">
      <c r="A4134" s="76">
        <v>99031083</v>
      </c>
      <c r="B4134" s="77" t="s">
        <v>5035</v>
      </c>
      <c r="C4134" s="78"/>
      <c r="D4134" s="79"/>
      <c r="E4134" s="78"/>
      <c r="F4134" s="78"/>
      <c r="G4134" s="79"/>
      <c r="H4134" s="79"/>
      <c r="I4134" s="80"/>
      <c r="J4134" s="79"/>
      <c r="K4134" s="77"/>
      <c r="L4134" s="84" t="s">
        <v>70</v>
      </c>
      <c r="M4134" s="77"/>
      <c r="N4134" s="77"/>
      <c r="O4134" s="77"/>
      <c r="P4134" s="77"/>
      <c r="Q4134" s="78"/>
      <c r="R4134" s="78"/>
      <c r="S4134" s="82"/>
      <c r="T4134" s="78"/>
      <c r="U4134" s="83"/>
    </row>
    <row r="4135" spans="1:21" ht="13.9" customHeight="1">
      <c r="A4135" s="76">
        <v>99031084</v>
      </c>
      <c r="B4135" s="77" t="s">
        <v>5036</v>
      </c>
      <c r="C4135" s="78"/>
      <c r="D4135" s="79"/>
      <c r="E4135" s="78"/>
      <c r="F4135" s="78"/>
      <c r="G4135" s="79"/>
      <c r="H4135" s="79"/>
      <c r="I4135" s="80"/>
      <c r="J4135" s="79"/>
      <c r="K4135" s="77"/>
      <c r="L4135" s="84" t="s">
        <v>285</v>
      </c>
      <c r="M4135" s="77"/>
      <c r="N4135" s="77"/>
      <c r="O4135" s="77"/>
      <c r="P4135" s="77"/>
      <c r="Q4135" s="78"/>
      <c r="R4135" s="78"/>
      <c r="S4135" s="82"/>
      <c r="T4135" s="78"/>
      <c r="U4135" s="83"/>
    </row>
    <row r="4136" spans="1:21" ht="13.9" customHeight="1">
      <c r="A4136" s="76">
        <v>99031085</v>
      </c>
      <c r="B4136" s="77" t="s">
        <v>5037</v>
      </c>
      <c r="C4136" s="78"/>
      <c r="D4136" s="79"/>
      <c r="E4136" s="78"/>
      <c r="F4136" s="78"/>
      <c r="G4136" s="79"/>
      <c r="H4136" s="79"/>
      <c r="I4136" s="80"/>
      <c r="J4136" s="79"/>
      <c r="K4136" s="77"/>
      <c r="L4136" s="84" t="s">
        <v>296</v>
      </c>
      <c r="M4136" s="77"/>
      <c r="N4136" s="77"/>
      <c r="O4136" s="77"/>
      <c r="P4136" s="77"/>
      <c r="Q4136" s="78"/>
      <c r="R4136" s="78"/>
      <c r="S4136" s="82"/>
      <c r="T4136" s="78"/>
      <c r="U4136" s="83"/>
    </row>
    <row r="4137" spans="1:21" ht="13.9" customHeight="1">
      <c r="A4137" s="76">
        <v>99031086</v>
      </c>
      <c r="B4137" s="77" t="s">
        <v>5038</v>
      </c>
      <c r="C4137" s="78"/>
      <c r="D4137" s="79"/>
      <c r="E4137" s="78"/>
      <c r="F4137" s="78"/>
      <c r="G4137" s="79"/>
      <c r="H4137" s="79"/>
      <c r="I4137" s="80"/>
      <c r="J4137" s="79"/>
      <c r="K4137" s="77"/>
      <c r="L4137" s="84" t="s">
        <v>285</v>
      </c>
      <c r="M4137" s="77"/>
      <c r="N4137" s="77"/>
      <c r="O4137" s="77"/>
      <c r="P4137" s="77"/>
      <c r="Q4137" s="78"/>
      <c r="R4137" s="78"/>
      <c r="S4137" s="82"/>
      <c r="T4137" s="78"/>
      <c r="U4137" s="83"/>
    </row>
    <row r="4138" spans="1:21" ht="13.9" customHeight="1">
      <c r="A4138" s="76">
        <v>99031087</v>
      </c>
      <c r="B4138" s="77" t="s">
        <v>5039</v>
      </c>
      <c r="C4138" s="78"/>
      <c r="D4138" s="79"/>
      <c r="E4138" s="78"/>
      <c r="F4138" s="78"/>
      <c r="G4138" s="79"/>
      <c r="H4138" s="79"/>
      <c r="I4138" s="80"/>
      <c r="J4138" s="79"/>
      <c r="K4138" s="77"/>
      <c r="L4138" s="84" t="s">
        <v>309</v>
      </c>
      <c r="M4138" s="77"/>
      <c r="N4138" s="77"/>
      <c r="O4138" s="77"/>
      <c r="P4138" s="77"/>
      <c r="Q4138" s="78"/>
      <c r="R4138" s="78"/>
      <c r="S4138" s="82"/>
      <c r="T4138" s="78"/>
      <c r="U4138" s="83"/>
    </row>
    <row r="4139" spans="1:21" ht="13.9" customHeight="1">
      <c r="A4139" s="76">
        <v>99031088</v>
      </c>
      <c r="B4139" s="77" t="s">
        <v>5040</v>
      </c>
      <c r="C4139" s="78"/>
      <c r="D4139" s="79"/>
      <c r="E4139" s="78"/>
      <c r="F4139" s="78"/>
      <c r="G4139" s="79"/>
      <c r="H4139" s="79"/>
      <c r="I4139" s="80"/>
      <c r="J4139" s="79"/>
      <c r="K4139" s="77"/>
      <c r="L4139" s="84" t="s">
        <v>362</v>
      </c>
      <c r="M4139" s="77"/>
      <c r="N4139" s="77"/>
      <c r="O4139" s="77"/>
      <c r="P4139" s="77"/>
      <c r="Q4139" s="78"/>
      <c r="R4139" s="78"/>
      <c r="S4139" s="82"/>
      <c r="T4139" s="78"/>
      <c r="U4139" s="83"/>
    </row>
    <row r="4140" spans="1:21" ht="13.9" customHeight="1">
      <c r="A4140" s="76">
        <v>99031092</v>
      </c>
      <c r="B4140" s="77" t="s">
        <v>5041</v>
      </c>
      <c r="C4140" s="78"/>
      <c r="D4140" s="79"/>
      <c r="E4140" s="78"/>
      <c r="F4140" s="78"/>
      <c r="G4140" s="78"/>
      <c r="H4140" s="79"/>
      <c r="I4140" s="80"/>
      <c r="J4140" s="79"/>
      <c r="K4140" s="77"/>
      <c r="L4140" s="84" t="s">
        <v>315</v>
      </c>
      <c r="M4140" s="77"/>
      <c r="N4140" s="77"/>
      <c r="O4140" s="77"/>
      <c r="P4140" s="77"/>
      <c r="Q4140" s="78"/>
      <c r="R4140" s="78"/>
      <c r="S4140" s="82"/>
      <c r="T4140" s="78"/>
      <c r="U4140" s="83"/>
    </row>
    <row r="4141" spans="1:21" ht="13.9" customHeight="1">
      <c r="A4141" s="76">
        <v>99031093</v>
      </c>
      <c r="B4141" s="77" t="s">
        <v>5042</v>
      </c>
      <c r="C4141" s="78"/>
      <c r="D4141" s="79"/>
      <c r="E4141" s="78"/>
      <c r="F4141" s="78"/>
      <c r="G4141" s="78"/>
      <c r="H4141" s="79"/>
      <c r="I4141" s="80"/>
      <c r="J4141" s="79"/>
      <c r="K4141" s="77"/>
      <c r="L4141" s="84" t="s">
        <v>315</v>
      </c>
      <c r="M4141" s="77"/>
      <c r="N4141" s="77"/>
      <c r="O4141" s="77"/>
      <c r="P4141" s="77"/>
      <c r="Q4141" s="78"/>
      <c r="R4141" s="78"/>
      <c r="S4141" s="82"/>
      <c r="T4141" s="78"/>
      <c r="U4141" s="83"/>
    </row>
    <row r="4142" spans="1:21" ht="13.9" customHeight="1">
      <c r="A4142" s="76">
        <v>99031094</v>
      </c>
      <c r="B4142" s="77" t="s">
        <v>5043</v>
      </c>
      <c r="C4142" s="78"/>
      <c r="D4142" s="79"/>
      <c r="E4142" s="78"/>
      <c r="F4142" s="78"/>
      <c r="G4142" s="79"/>
      <c r="H4142" s="79"/>
      <c r="I4142" s="80"/>
      <c r="J4142" s="79"/>
      <c r="K4142" s="77"/>
      <c r="L4142" s="81" t="s">
        <v>315</v>
      </c>
      <c r="M4142" s="155"/>
      <c r="N4142" s="155"/>
      <c r="O4142" s="155"/>
      <c r="P4142" s="155"/>
      <c r="Q4142" s="155"/>
      <c r="R4142" s="155"/>
      <c r="S4142" s="157"/>
      <c r="T4142" s="155"/>
      <c r="U4142" s="158"/>
    </row>
    <row r="4143" spans="1:21" ht="13.9" customHeight="1">
      <c r="A4143" s="76">
        <v>99031095</v>
      </c>
      <c r="B4143" s="77" t="s">
        <v>5044</v>
      </c>
      <c r="C4143" s="78"/>
      <c r="D4143" s="79"/>
      <c r="E4143" s="78"/>
      <c r="F4143" s="78"/>
      <c r="G4143" s="79"/>
      <c r="H4143" s="79"/>
      <c r="I4143" s="80"/>
      <c r="J4143" s="79"/>
      <c r="K4143" s="77"/>
      <c r="L4143" s="84" t="s">
        <v>9347</v>
      </c>
      <c r="M4143" s="77"/>
      <c r="N4143" s="77"/>
      <c r="O4143" s="77"/>
      <c r="P4143" s="77"/>
      <c r="Q4143" s="78"/>
      <c r="R4143" s="78"/>
      <c r="S4143" s="82"/>
      <c r="T4143" s="78"/>
      <c r="U4143" s="83"/>
    </row>
    <row r="4144" spans="1:21" ht="13.9" customHeight="1">
      <c r="A4144" s="76">
        <v>99031096</v>
      </c>
      <c r="B4144" s="77" t="s">
        <v>5045</v>
      </c>
      <c r="C4144" s="78"/>
      <c r="D4144" s="79"/>
      <c r="E4144" s="78"/>
      <c r="F4144" s="78"/>
      <c r="G4144" s="79"/>
      <c r="H4144" s="79"/>
      <c r="I4144" s="80"/>
      <c r="J4144" s="79"/>
      <c r="K4144" s="77"/>
      <c r="L4144" s="84" t="s">
        <v>9347</v>
      </c>
      <c r="M4144" s="77"/>
      <c r="N4144" s="77"/>
      <c r="O4144" s="77"/>
      <c r="P4144" s="77"/>
      <c r="Q4144" s="78"/>
      <c r="R4144" s="78"/>
      <c r="S4144" s="82"/>
      <c r="T4144" s="78"/>
      <c r="U4144" s="83"/>
    </row>
    <row r="4145" spans="1:21" ht="13.9" customHeight="1">
      <c r="A4145" s="76">
        <v>99031097</v>
      </c>
      <c r="B4145" s="77" t="s">
        <v>5046</v>
      </c>
      <c r="C4145" s="78"/>
      <c r="D4145" s="79"/>
      <c r="E4145" s="78"/>
      <c r="F4145" s="78"/>
      <c r="G4145" s="79"/>
      <c r="H4145" s="79"/>
      <c r="I4145" s="80"/>
      <c r="J4145" s="79"/>
      <c r="K4145" s="77"/>
      <c r="L4145" s="84" t="s">
        <v>9347</v>
      </c>
      <c r="M4145" s="77"/>
      <c r="N4145" s="77"/>
      <c r="O4145" s="77"/>
      <c r="P4145" s="77"/>
      <c r="Q4145" s="78"/>
      <c r="R4145" s="78"/>
      <c r="S4145" s="82"/>
      <c r="T4145" s="78"/>
      <c r="U4145" s="83"/>
    </row>
    <row r="4146" spans="1:21" ht="13.9" customHeight="1">
      <c r="A4146" s="76">
        <v>99031098</v>
      </c>
      <c r="B4146" s="77" t="s">
        <v>5047</v>
      </c>
      <c r="C4146" s="78"/>
      <c r="D4146" s="79"/>
      <c r="E4146" s="78"/>
      <c r="F4146" s="78"/>
      <c r="G4146" s="79"/>
      <c r="H4146" s="79"/>
      <c r="I4146" s="80"/>
      <c r="J4146" s="79"/>
      <c r="K4146" s="77"/>
      <c r="L4146" s="84" t="s">
        <v>9347</v>
      </c>
      <c r="M4146" s="77"/>
      <c r="N4146" s="77"/>
      <c r="O4146" s="77"/>
      <c r="P4146" s="77"/>
      <c r="Q4146" s="78"/>
      <c r="R4146" s="78"/>
      <c r="S4146" s="82"/>
      <c r="T4146" s="78"/>
      <c r="U4146" s="83"/>
    </row>
    <row r="4147" spans="1:21" ht="13.9" customHeight="1">
      <c r="A4147" s="76">
        <v>99031099</v>
      </c>
      <c r="B4147" s="77" t="s">
        <v>5048</v>
      </c>
      <c r="C4147" s="78"/>
      <c r="D4147" s="79"/>
      <c r="E4147" s="78"/>
      <c r="F4147" s="78"/>
      <c r="G4147" s="79"/>
      <c r="H4147" s="79"/>
      <c r="I4147" s="80"/>
      <c r="J4147" s="79"/>
      <c r="K4147" s="77"/>
      <c r="L4147" s="84" t="s">
        <v>9347</v>
      </c>
      <c r="M4147" s="77"/>
      <c r="N4147" s="77"/>
      <c r="O4147" s="77"/>
      <c r="P4147" s="77"/>
      <c r="Q4147" s="78"/>
      <c r="R4147" s="78"/>
      <c r="S4147" s="82"/>
      <c r="T4147" s="78"/>
      <c r="U4147" s="83"/>
    </row>
    <row r="4148" spans="1:21" ht="13.9" customHeight="1">
      <c r="A4148" s="76">
        <v>99031100</v>
      </c>
      <c r="B4148" s="77" t="s">
        <v>5049</v>
      </c>
      <c r="C4148" s="78"/>
      <c r="D4148" s="79"/>
      <c r="E4148" s="78"/>
      <c r="F4148" s="78"/>
      <c r="G4148" s="79"/>
      <c r="H4148" s="79"/>
      <c r="I4148" s="80"/>
      <c r="J4148" s="79"/>
      <c r="K4148" s="77"/>
      <c r="L4148" s="84" t="s">
        <v>315</v>
      </c>
      <c r="M4148" s="77"/>
      <c r="N4148" s="77"/>
      <c r="O4148" s="77"/>
      <c r="P4148" s="77"/>
      <c r="Q4148" s="78"/>
      <c r="R4148" s="78"/>
      <c r="S4148" s="82"/>
      <c r="T4148" s="78"/>
      <c r="U4148" s="83"/>
    </row>
    <row r="4149" spans="1:21" ht="13.9" customHeight="1">
      <c r="A4149" s="76">
        <v>99031101</v>
      </c>
      <c r="B4149" s="77" t="s">
        <v>5050</v>
      </c>
      <c r="C4149" s="78"/>
      <c r="D4149" s="79"/>
      <c r="E4149" s="78"/>
      <c r="F4149" s="78"/>
      <c r="G4149" s="79"/>
      <c r="H4149" s="79"/>
      <c r="I4149" s="80"/>
      <c r="J4149" s="79"/>
      <c r="K4149" s="77"/>
      <c r="L4149" s="84" t="s">
        <v>348</v>
      </c>
      <c r="M4149" s="77"/>
      <c r="N4149" s="77"/>
      <c r="O4149" s="77"/>
      <c r="P4149" s="77"/>
      <c r="Q4149" s="78"/>
      <c r="R4149" s="78"/>
      <c r="S4149" s="82"/>
      <c r="T4149" s="78"/>
      <c r="U4149" s="83"/>
    </row>
    <row r="4150" spans="1:21" ht="13.9" customHeight="1">
      <c r="A4150" s="76">
        <v>99031102</v>
      </c>
      <c r="B4150" s="77" t="s">
        <v>5051</v>
      </c>
      <c r="C4150" s="78"/>
      <c r="D4150" s="79"/>
      <c r="E4150" s="78"/>
      <c r="F4150" s="78"/>
      <c r="G4150" s="79"/>
      <c r="H4150" s="79"/>
      <c r="I4150" s="80"/>
      <c r="J4150" s="79"/>
      <c r="K4150" s="77"/>
      <c r="L4150" s="84" t="s">
        <v>315</v>
      </c>
      <c r="M4150" s="77"/>
      <c r="N4150" s="77"/>
      <c r="O4150" s="77"/>
      <c r="P4150" s="77"/>
      <c r="Q4150" s="78"/>
      <c r="R4150" s="78"/>
      <c r="S4150" s="82"/>
      <c r="T4150" s="78"/>
      <c r="U4150" s="83"/>
    </row>
    <row r="4151" spans="1:21" ht="13.9" customHeight="1">
      <c r="A4151" s="76">
        <v>99031103</v>
      </c>
      <c r="B4151" s="77" t="s">
        <v>5052</v>
      </c>
      <c r="C4151" s="78"/>
      <c r="D4151" s="79"/>
      <c r="E4151" s="78"/>
      <c r="F4151" s="78"/>
      <c r="G4151" s="79"/>
      <c r="H4151" s="79"/>
      <c r="I4151" s="80"/>
      <c r="J4151" s="79"/>
      <c r="K4151" s="77"/>
      <c r="L4151" s="84" t="s">
        <v>315</v>
      </c>
      <c r="M4151" s="77"/>
      <c r="N4151" s="77"/>
      <c r="O4151" s="77"/>
      <c r="P4151" s="77"/>
      <c r="Q4151" s="78"/>
      <c r="R4151" s="78"/>
      <c r="S4151" s="82"/>
      <c r="T4151" s="78"/>
      <c r="U4151" s="83"/>
    </row>
    <row r="4152" spans="1:21" ht="13.9" customHeight="1">
      <c r="A4152" s="76">
        <v>99031104</v>
      </c>
      <c r="B4152" s="77" t="s">
        <v>5053</v>
      </c>
      <c r="C4152" s="78"/>
      <c r="D4152" s="79"/>
      <c r="E4152" s="78"/>
      <c r="F4152" s="78"/>
      <c r="G4152" s="79"/>
      <c r="H4152" s="79"/>
      <c r="I4152" s="80"/>
      <c r="J4152" s="79"/>
      <c r="K4152" s="77"/>
      <c r="L4152" s="84" t="s">
        <v>315</v>
      </c>
      <c r="M4152" s="77"/>
      <c r="N4152" s="77"/>
      <c r="O4152" s="77"/>
      <c r="P4152" s="77"/>
      <c r="Q4152" s="78"/>
      <c r="R4152" s="78"/>
      <c r="S4152" s="82"/>
      <c r="T4152" s="78"/>
      <c r="U4152" s="83"/>
    </row>
    <row r="4153" spans="1:21" ht="13.9" customHeight="1">
      <c r="A4153" s="76">
        <v>99031105</v>
      </c>
      <c r="B4153" s="77" t="s">
        <v>5054</v>
      </c>
      <c r="C4153" s="78"/>
      <c r="D4153" s="79"/>
      <c r="E4153" s="78"/>
      <c r="F4153" s="78"/>
      <c r="G4153" s="79"/>
      <c r="H4153" s="79"/>
      <c r="I4153" s="80"/>
      <c r="J4153" s="79"/>
      <c r="K4153" s="77"/>
      <c r="L4153" s="84" t="s">
        <v>315</v>
      </c>
      <c r="M4153" s="77"/>
      <c r="N4153" s="77"/>
      <c r="O4153" s="77"/>
      <c r="P4153" s="77"/>
      <c r="Q4153" s="78"/>
      <c r="R4153" s="78"/>
      <c r="S4153" s="82"/>
      <c r="T4153" s="78"/>
      <c r="U4153" s="83"/>
    </row>
    <row r="4154" spans="1:21" ht="13.9" customHeight="1">
      <c r="A4154" s="76">
        <v>99031106</v>
      </c>
      <c r="B4154" s="77" t="s">
        <v>5055</v>
      </c>
      <c r="C4154" s="78"/>
      <c r="D4154" s="79"/>
      <c r="E4154" s="78"/>
      <c r="F4154" s="78"/>
      <c r="G4154" s="79"/>
      <c r="H4154" s="79"/>
      <c r="I4154" s="80"/>
      <c r="J4154" s="79"/>
      <c r="K4154" s="77"/>
      <c r="L4154" s="84" t="s">
        <v>315</v>
      </c>
      <c r="M4154" s="77"/>
      <c r="N4154" s="77"/>
      <c r="O4154" s="77"/>
      <c r="P4154" s="77"/>
      <c r="Q4154" s="78"/>
      <c r="R4154" s="78"/>
      <c r="S4154" s="82"/>
      <c r="T4154" s="78"/>
      <c r="U4154" s="83"/>
    </row>
    <row r="4155" spans="1:21" ht="13.9" customHeight="1">
      <c r="A4155" s="76">
        <v>99031107</v>
      </c>
      <c r="B4155" s="77" t="s">
        <v>5056</v>
      </c>
      <c r="C4155" s="78"/>
      <c r="D4155" s="79"/>
      <c r="E4155" s="78"/>
      <c r="F4155" s="78"/>
      <c r="G4155" s="79"/>
      <c r="H4155" s="79"/>
      <c r="I4155" s="80"/>
      <c r="J4155" s="79"/>
      <c r="K4155" s="77"/>
      <c r="L4155" s="84" t="s">
        <v>348</v>
      </c>
      <c r="M4155" s="77"/>
      <c r="N4155" s="77"/>
      <c r="O4155" s="77"/>
      <c r="P4155" s="77"/>
      <c r="Q4155" s="78"/>
      <c r="R4155" s="78"/>
      <c r="S4155" s="82"/>
      <c r="T4155" s="78"/>
      <c r="U4155" s="83"/>
    </row>
    <row r="4156" spans="1:21" ht="13.9" customHeight="1">
      <c r="A4156" s="76">
        <v>99031108</v>
      </c>
      <c r="B4156" s="77" t="s">
        <v>5057</v>
      </c>
      <c r="C4156" s="78"/>
      <c r="D4156" s="79"/>
      <c r="E4156" s="78"/>
      <c r="F4156" s="78"/>
      <c r="G4156" s="79"/>
      <c r="H4156" s="79"/>
      <c r="I4156" s="80"/>
      <c r="J4156" s="79"/>
      <c r="K4156" s="77"/>
      <c r="L4156" s="84" t="s">
        <v>315</v>
      </c>
      <c r="M4156" s="77"/>
      <c r="N4156" s="77"/>
      <c r="O4156" s="77"/>
      <c r="P4156" s="77"/>
      <c r="Q4156" s="78"/>
      <c r="R4156" s="78"/>
      <c r="S4156" s="82"/>
      <c r="T4156" s="78"/>
      <c r="U4156" s="83"/>
    </row>
    <row r="4157" spans="1:21" ht="13.9" customHeight="1">
      <c r="A4157" s="76">
        <v>99031109</v>
      </c>
      <c r="B4157" s="77" t="s">
        <v>5058</v>
      </c>
      <c r="C4157" s="78"/>
      <c r="D4157" s="79"/>
      <c r="E4157" s="78"/>
      <c r="F4157" s="78"/>
      <c r="G4157" s="79"/>
      <c r="H4157" s="79"/>
      <c r="I4157" s="80"/>
      <c r="J4157" s="79"/>
      <c r="K4157" s="77"/>
      <c r="L4157" s="84" t="s">
        <v>315</v>
      </c>
      <c r="M4157" s="77"/>
      <c r="N4157" s="77"/>
      <c r="O4157" s="77"/>
      <c r="P4157" s="77"/>
      <c r="Q4157" s="78"/>
      <c r="R4157" s="78"/>
      <c r="S4157" s="82"/>
      <c r="T4157" s="78"/>
      <c r="U4157" s="83"/>
    </row>
    <row r="4158" spans="1:21" ht="13.9" customHeight="1">
      <c r="A4158" s="76">
        <v>99031110</v>
      </c>
      <c r="B4158" s="77" t="s">
        <v>5059</v>
      </c>
      <c r="C4158" s="78"/>
      <c r="D4158" s="79"/>
      <c r="E4158" s="78"/>
      <c r="F4158" s="78"/>
      <c r="G4158" s="79"/>
      <c r="H4158" s="79"/>
      <c r="I4158" s="80"/>
      <c r="J4158" s="79"/>
      <c r="K4158" s="77"/>
      <c r="L4158" s="84" t="s">
        <v>9310</v>
      </c>
      <c r="M4158" s="77"/>
      <c r="N4158" s="77"/>
      <c r="O4158" s="77"/>
      <c r="P4158" s="77"/>
      <c r="Q4158" s="78"/>
      <c r="R4158" s="78"/>
      <c r="S4158" s="82"/>
      <c r="T4158" s="78"/>
      <c r="U4158" s="83"/>
    </row>
    <row r="4159" spans="1:21" ht="13.9" customHeight="1">
      <c r="A4159" s="76">
        <v>99031111</v>
      </c>
      <c r="B4159" s="77" t="s">
        <v>5060</v>
      </c>
      <c r="C4159" s="78"/>
      <c r="D4159" s="79"/>
      <c r="E4159" s="78"/>
      <c r="F4159" s="78"/>
      <c r="G4159" s="79"/>
      <c r="H4159" s="79"/>
      <c r="I4159" s="80"/>
      <c r="J4159" s="79"/>
      <c r="K4159" s="77"/>
      <c r="L4159" s="84" t="s">
        <v>357</v>
      </c>
      <c r="M4159" s="77"/>
      <c r="N4159" s="77"/>
      <c r="O4159" s="77"/>
      <c r="P4159" s="77"/>
      <c r="Q4159" s="78"/>
      <c r="R4159" s="78"/>
      <c r="S4159" s="82"/>
      <c r="T4159" s="78"/>
      <c r="U4159" s="83"/>
    </row>
    <row r="4160" spans="1:21" ht="13.9" customHeight="1">
      <c r="A4160" s="76">
        <v>99031112</v>
      </c>
      <c r="B4160" s="77" t="s">
        <v>5061</v>
      </c>
      <c r="C4160" s="78"/>
      <c r="D4160" s="79"/>
      <c r="E4160" s="78"/>
      <c r="F4160" s="78"/>
      <c r="G4160" s="79"/>
      <c r="H4160" s="79"/>
      <c r="I4160" s="80"/>
      <c r="J4160" s="79"/>
      <c r="K4160" s="77"/>
      <c r="L4160" s="84" t="s">
        <v>374</v>
      </c>
      <c r="M4160" s="77"/>
      <c r="N4160" s="77"/>
      <c r="O4160" s="77"/>
      <c r="P4160" s="77"/>
      <c r="Q4160" s="78"/>
      <c r="R4160" s="78"/>
      <c r="S4160" s="82"/>
      <c r="T4160" s="78"/>
      <c r="U4160" s="83"/>
    </row>
    <row r="4161" spans="1:21" ht="13.9" customHeight="1">
      <c r="A4161" s="76">
        <v>99031113</v>
      </c>
      <c r="B4161" s="77" t="s">
        <v>5062</v>
      </c>
      <c r="C4161" s="78"/>
      <c r="D4161" s="79"/>
      <c r="E4161" s="78"/>
      <c r="F4161" s="78"/>
      <c r="G4161" s="79"/>
      <c r="H4161" s="79"/>
      <c r="I4161" s="80"/>
      <c r="J4161" s="79"/>
      <c r="K4161" s="77"/>
      <c r="L4161" s="84" t="s">
        <v>315</v>
      </c>
      <c r="M4161" s="77"/>
      <c r="N4161" s="77"/>
      <c r="O4161" s="77"/>
      <c r="P4161" s="77"/>
      <c r="Q4161" s="78"/>
      <c r="R4161" s="78"/>
      <c r="S4161" s="82"/>
      <c r="T4161" s="78"/>
      <c r="U4161" s="83"/>
    </row>
    <row r="4162" spans="1:21" ht="13.9" customHeight="1">
      <c r="A4162" s="76">
        <v>99031114</v>
      </c>
      <c r="B4162" s="77" t="s">
        <v>5063</v>
      </c>
      <c r="C4162" s="78"/>
      <c r="D4162" s="79"/>
      <c r="E4162" s="78"/>
      <c r="F4162" s="78"/>
      <c r="G4162" s="79"/>
      <c r="H4162" s="79"/>
      <c r="I4162" s="80"/>
      <c r="J4162" s="79"/>
      <c r="K4162" s="77"/>
      <c r="L4162" s="84" t="s">
        <v>315</v>
      </c>
      <c r="M4162" s="77"/>
      <c r="N4162" s="77"/>
      <c r="O4162" s="77"/>
      <c r="P4162" s="77"/>
      <c r="Q4162" s="78"/>
      <c r="R4162" s="78"/>
      <c r="S4162" s="82"/>
      <c r="T4162" s="78"/>
      <c r="U4162" s="83"/>
    </row>
    <row r="4163" spans="1:21" ht="13.9" customHeight="1">
      <c r="A4163" s="76">
        <v>99031115</v>
      </c>
      <c r="B4163" s="77" t="s">
        <v>5064</v>
      </c>
      <c r="C4163" s="78"/>
      <c r="D4163" s="79"/>
      <c r="E4163" s="78"/>
      <c r="F4163" s="78"/>
      <c r="G4163" s="79"/>
      <c r="H4163" s="79"/>
      <c r="I4163" s="80"/>
      <c r="J4163" s="79"/>
      <c r="K4163" s="77"/>
      <c r="L4163" s="84" t="s">
        <v>296</v>
      </c>
      <c r="M4163" s="77"/>
      <c r="N4163" s="77"/>
      <c r="O4163" s="77"/>
      <c r="P4163" s="77"/>
      <c r="Q4163" s="78"/>
      <c r="R4163" s="78"/>
      <c r="S4163" s="82"/>
      <c r="T4163" s="78"/>
      <c r="U4163" s="83"/>
    </row>
    <row r="4164" spans="1:21" ht="13.9" customHeight="1">
      <c r="A4164" s="76">
        <v>99031116</v>
      </c>
      <c r="B4164" s="77" t="s">
        <v>5065</v>
      </c>
      <c r="C4164" s="78"/>
      <c r="D4164" s="79"/>
      <c r="E4164" s="78"/>
      <c r="F4164" s="78"/>
      <c r="G4164" s="79"/>
      <c r="H4164" s="79"/>
      <c r="I4164" s="80"/>
      <c r="J4164" s="79"/>
      <c r="K4164" s="77"/>
      <c r="L4164" s="84" t="s">
        <v>315</v>
      </c>
      <c r="M4164" s="77"/>
      <c r="N4164" s="77"/>
      <c r="O4164" s="77"/>
      <c r="P4164" s="77"/>
      <c r="Q4164" s="78"/>
      <c r="R4164" s="78"/>
      <c r="S4164" s="82"/>
      <c r="T4164" s="78"/>
      <c r="U4164" s="83"/>
    </row>
    <row r="4165" spans="1:21" ht="13.9" customHeight="1">
      <c r="A4165" s="76">
        <v>99031117</v>
      </c>
      <c r="B4165" s="77" t="s">
        <v>5066</v>
      </c>
      <c r="C4165" s="78"/>
      <c r="D4165" s="79"/>
      <c r="E4165" s="78"/>
      <c r="F4165" s="78"/>
      <c r="G4165" s="79"/>
      <c r="H4165" s="79"/>
      <c r="I4165" s="80"/>
      <c r="J4165" s="79"/>
      <c r="K4165" s="77"/>
      <c r="L4165" s="84" t="s">
        <v>315</v>
      </c>
      <c r="M4165" s="77"/>
      <c r="N4165" s="77"/>
      <c r="O4165" s="77"/>
      <c r="P4165" s="77"/>
      <c r="Q4165" s="78"/>
      <c r="R4165" s="78"/>
      <c r="S4165" s="82"/>
      <c r="T4165" s="78"/>
      <c r="U4165" s="83"/>
    </row>
    <row r="4166" spans="1:21" ht="13.9" customHeight="1">
      <c r="A4166" s="76">
        <v>99031118</v>
      </c>
      <c r="B4166" s="77" t="s">
        <v>5067</v>
      </c>
      <c r="C4166" s="78"/>
      <c r="D4166" s="79"/>
      <c r="E4166" s="78"/>
      <c r="F4166" s="78"/>
      <c r="G4166" s="79"/>
      <c r="H4166" s="79"/>
      <c r="I4166" s="80"/>
      <c r="J4166" s="79"/>
      <c r="K4166" s="77"/>
      <c r="L4166" s="84" t="s">
        <v>9238</v>
      </c>
      <c r="M4166" s="77"/>
      <c r="N4166" s="77"/>
      <c r="O4166" s="77"/>
      <c r="P4166" s="77"/>
      <c r="Q4166" s="78"/>
      <c r="R4166" s="78"/>
      <c r="S4166" s="82"/>
      <c r="T4166" s="78"/>
      <c r="U4166" s="83"/>
    </row>
    <row r="4167" spans="1:21" ht="13.9" customHeight="1">
      <c r="A4167" s="76">
        <v>99031119</v>
      </c>
      <c r="B4167" s="77" t="s">
        <v>5068</v>
      </c>
      <c r="C4167" s="78"/>
      <c r="D4167" s="79"/>
      <c r="E4167" s="78"/>
      <c r="F4167" s="78"/>
      <c r="G4167" s="79"/>
      <c r="H4167" s="79"/>
      <c r="I4167" s="80"/>
      <c r="J4167" s="79"/>
      <c r="K4167" s="77"/>
      <c r="L4167" s="84" t="s">
        <v>315</v>
      </c>
      <c r="M4167" s="77"/>
      <c r="N4167" s="77"/>
      <c r="O4167" s="77"/>
      <c r="P4167" s="77"/>
      <c r="Q4167" s="78"/>
      <c r="R4167" s="78"/>
      <c r="S4167" s="82"/>
      <c r="T4167" s="78"/>
      <c r="U4167" s="83"/>
    </row>
    <row r="4168" spans="1:21" ht="13.9" customHeight="1">
      <c r="A4168" s="76">
        <v>99031120</v>
      </c>
      <c r="B4168" s="77" t="s">
        <v>5069</v>
      </c>
      <c r="C4168" s="78"/>
      <c r="D4168" s="79"/>
      <c r="E4168" s="78"/>
      <c r="F4168" s="78"/>
      <c r="G4168" s="79"/>
      <c r="H4168" s="79"/>
      <c r="I4168" s="80"/>
      <c r="J4168" s="79"/>
      <c r="K4168" s="77"/>
      <c r="L4168" s="84" t="s">
        <v>334</v>
      </c>
      <c r="M4168" s="77"/>
      <c r="N4168" s="77"/>
      <c r="O4168" s="77"/>
      <c r="P4168" s="77"/>
      <c r="Q4168" s="78"/>
      <c r="R4168" s="78"/>
      <c r="S4168" s="82"/>
      <c r="T4168" s="78"/>
      <c r="U4168" s="83"/>
    </row>
    <row r="4169" spans="1:21" ht="13.9" customHeight="1">
      <c r="A4169" s="76">
        <v>99031121</v>
      </c>
      <c r="B4169" s="77" t="s">
        <v>5070</v>
      </c>
      <c r="C4169" s="78"/>
      <c r="D4169" s="79"/>
      <c r="E4169" s="78"/>
      <c r="F4169" s="78"/>
      <c r="G4169" s="79"/>
      <c r="H4169" s="79"/>
      <c r="I4169" s="80"/>
      <c r="J4169" s="79"/>
      <c r="K4169" s="77"/>
      <c r="L4169" s="84" t="s">
        <v>348</v>
      </c>
      <c r="M4169" s="77"/>
      <c r="N4169" s="77"/>
      <c r="O4169" s="77"/>
      <c r="P4169" s="77"/>
      <c r="Q4169" s="78"/>
      <c r="R4169" s="78"/>
      <c r="S4169" s="82"/>
      <c r="T4169" s="78"/>
      <c r="U4169" s="83"/>
    </row>
    <row r="4170" spans="1:21" ht="13.9" customHeight="1">
      <c r="A4170" s="76">
        <v>99031123</v>
      </c>
      <c r="B4170" s="77" t="s">
        <v>5071</v>
      </c>
      <c r="C4170" s="78"/>
      <c r="D4170" s="79"/>
      <c r="E4170" s="78"/>
      <c r="F4170" s="78"/>
      <c r="G4170" s="79"/>
      <c r="H4170" s="79"/>
      <c r="I4170" s="80"/>
      <c r="J4170" s="79"/>
      <c r="K4170" s="77"/>
      <c r="L4170" s="84" t="s">
        <v>315</v>
      </c>
      <c r="M4170" s="77"/>
      <c r="N4170" s="77"/>
      <c r="O4170" s="77"/>
      <c r="P4170" s="77"/>
      <c r="Q4170" s="78"/>
      <c r="R4170" s="78"/>
      <c r="S4170" s="82"/>
      <c r="T4170" s="78"/>
      <c r="U4170" s="83"/>
    </row>
    <row r="4171" spans="1:21" ht="13.9" customHeight="1">
      <c r="A4171" s="76">
        <v>99031124</v>
      </c>
      <c r="B4171" s="77" t="s">
        <v>5072</v>
      </c>
      <c r="C4171" s="78"/>
      <c r="D4171" s="79"/>
      <c r="E4171" s="78"/>
      <c r="F4171" s="78"/>
      <c r="G4171" s="79"/>
      <c r="H4171" s="79"/>
      <c r="I4171" s="80"/>
      <c r="J4171" s="79"/>
      <c r="K4171" s="77"/>
      <c r="L4171" s="84" t="s">
        <v>294</v>
      </c>
      <c r="M4171" s="77"/>
      <c r="N4171" s="77"/>
      <c r="O4171" s="77"/>
      <c r="P4171" s="77"/>
      <c r="Q4171" s="78"/>
      <c r="R4171" s="78"/>
      <c r="S4171" s="82"/>
      <c r="T4171" s="78"/>
      <c r="U4171" s="83"/>
    </row>
    <row r="4172" spans="1:21" ht="13.9" customHeight="1">
      <c r="A4172" s="76">
        <v>99031125</v>
      </c>
      <c r="B4172" s="77" t="s">
        <v>5073</v>
      </c>
      <c r="C4172" s="78"/>
      <c r="D4172" s="79"/>
      <c r="E4172" s="78"/>
      <c r="F4172" s="78"/>
      <c r="G4172" s="79"/>
      <c r="H4172" s="79"/>
      <c r="I4172" s="80"/>
      <c r="J4172" s="79"/>
      <c r="K4172" s="77"/>
      <c r="L4172" s="84" t="s">
        <v>315</v>
      </c>
      <c r="M4172" s="77"/>
      <c r="N4172" s="77"/>
      <c r="O4172" s="77"/>
      <c r="P4172" s="77"/>
      <c r="Q4172" s="78"/>
      <c r="R4172" s="78"/>
      <c r="S4172" s="82"/>
      <c r="T4172" s="78"/>
      <c r="U4172" s="83"/>
    </row>
    <row r="4173" spans="1:21" ht="13.9" customHeight="1">
      <c r="A4173" s="76">
        <v>99031126</v>
      </c>
      <c r="B4173" s="77" t="s">
        <v>5074</v>
      </c>
      <c r="C4173" s="78"/>
      <c r="D4173" s="79"/>
      <c r="E4173" s="78"/>
      <c r="F4173" s="78"/>
      <c r="G4173" s="79"/>
      <c r="H4173" s="79"/>
      <c r="I4173" s="80"/>
      <c r="J4173" s="79"/>
      <c r="K4173" s="77"/>
      <c r="L4173" s="81" t="s">
        <v>315</v>
      </c>
      <c r="M4173" s="155"/>
      <c r="N4173" s="155"/>
      <c r="O4173" s="155"/>
      <c r="P4173" s="155"/>
      <c r="Q4173" s="155"/>
      <c r="R4173" s="155"/>
      <c r="S4173" s="157"/>
      <c r="T4173" s="155"/>
      <c r="U4173" s="158"/>
    </row>
    <row r="4174" spans="1:21" ht="13.9" customHeight="1">
      <c r="A4174" s="76">
        <v>99031127</v>
      </c>
      <c r="B4174" s="77" t="s">
        <v>5075</v>
      </c>
      <c r="C4174" s="78"/>
      <c r="D4174" s="79"/>
      <c r="E4174" s="78"/>
      <c r="F4174" s="78"/>
      <c r="G4174" s="79"/>
      <c r="H4174" s="79"/>
      <c r="I4174" s="80"/>
      <c r="J4174" s="79"/>
      <c r="K4174" s="77"/>
      <c r="L4174" s="84" t="s">
        <v>315</v>
      </c>
      <c r="M4174" s="79"/>
      <c r="N4174" s="79"/>
      <c r="O4174" s="79"/>
      <c r="P4174" s="77"/>
      <c r="Q4174" s="78"/>
      <c r="R4174" s="78"/>
      <c r="S4174" s="82"/>
      <c r="T4174" s="78"/>
      <c r="U4174" s="83"/>
    </row>
    <row r="4175" spans="1:21" ht="13.9" customHeight="1">
      <c r="A4175" s="89">
        <v>99031129</v>
      </c>
      <c r="B4175" s="100" t="s">
        <v>5076</v>
      </c>
      <c r="C4175" s="90"/>
      <c r="D4175" s="79"/>
      <c r="E4175" s="78"/>
      <c r="F4175" s="78"/>
      <c r="G4175" s="79"/>
      <c r="H4175" s="79"/>
      <c r="I4175" s="80"/>
      <c r="J4175" s="79"/>
      <c r="K4175" s="77"/>
      <c r="L4175" s="84" t="s">
        <v>315</v>
      </c>
      <c r="M4175" s="77"/>
      <c r="N4175" s="77"/>
      <c r="O4175" s="77"/>
      <c r="P4175" s="77"/>
      <c r="Q4175" s="78"/>
      <c r="R4175" s="78"/>
      <c r="S4175" s="82"/>
      <c r="T4175" s="78"/>
      <c r="U4175" s="83"/>
    </row>
    <row r="4176" spans="1:21" ht="13.9" customHeight="1">
      <c r="A4176" s="76">
        <v>99031131</v>
      </c>
      <c r="B4176" s="77" t="s">
        <v>5077</v>
      </c>
      <c r="C4176" s="78"/>
      <c r="D4176" s="79"/>
      <c r="E4176" s="78"/>
      <c r="F4176" s="78"/>
      <c r="G4176" s="79"/>
      <c r="H4176" s="79"/>
      <c r="I4176" s="80"/>
      <c r="J4176" s="79"/>
      <c r="K4176" s="77"/>
      <c r="L4176" s="84" t="s">
        <v>315</v>
      </c>
      <c r="M4176" s="77"/>
      <c r="N4176" s="77"/>
      <c r="O4176" s="77"/>
      <c r="P4176" s="77"/>
      <c r="Q4176" s="78"/>
      <c r="R4176" s="79"/>
      <c r="S4176" s="79"/>
      <c r="T4176" s="78"/>
      <c r="U4176" s="83"/>
    </row>
    <row r="4177" spans="1:21" ht="13.9" customHeight="1">
      <c r="A4177" s="76">
        <v>99031132</v>
      </c>
      <c r="B4177" s="77" t="s">
        <v>5078</v>
      </c>
      <c r="C4177" s="78"/>
      <c r="D4177" s="79"/>
      <c r="E4177" s="78"/>
      <c r="F4177" s="78"/>
      <c r="G4177" s="79"/>
      <c r="H4177" s="79"/>
      <c r="I4177" s="80"/>
      <c r="J4177" s="79"/>
      <c r="K4177" s="77"/>
      <c r="L4177" s="84" t="s">
        <v>388</v>
      </c>
      <c r="M4177" s="77"/>
      <c r="N4177" s="77"/>
      <c r="O4177" s="77"/>
      <c r="P4177" s="77"/>
      <c r="Q4177" s="78"/>
      <c r="R4177" s="78"/>
      <c r="S4177" s="82"/>
      <c r="T4177" s="78"/>
      <c r="U4177" s="83"/>
    </row>
    <row r="4178" spans="1:21" ht="13.9" customHeight="1">
      <c r="A4178" s="76">
        <v>99031134</v>
      </c>
      <c r="B4178" s="77" t="s">
        <v>5079</v>
      </c>
      <c r="C4178" s="78"/>
      <c r="D4178" s="79"/>
      <c r="E4178" s="78"/>
      <c r="F4178" s="78"/>
      <c r="G4178" s="79"/>
      <c r="H4178" s="79"/>
      <c r="I4178" s="80"/>
      <c r="J4178" s="79"/>
      <c r="K4178" s="77"/>
      <c r="L4178" s="84" t="s">
        <v>9347</v>
      </c>
      <c r="M4178" s="77"/>
      <c r="N4178" s="77"/>
      <c r="O4178" s="77"/>
      <c r="P4178" s="77"/>
      <c r="Q4178" s="78"/>
      <c r="R4178" s="78"/>
      <c r="S4178" s="82"/>
      <c r="T4178" s="78"/>
      <c r="U4178" s="83"/>
    </row>
    <row r="4179" spans="1:21" ht="13.9" customHeight="1">
      <c r="A4179" s="76">
        <v>99031136</v>
      </c>
      <c r="B4179" s="77" t="s">
        <v>5080</v>
      </c>
      <c r="C4179" s="78"/>
      <c r="D4179" s="79"/>
      <c r="E4179" s="78"/>
      <c r="F4179" s="78"/>
      <c r="G4179" s="79"/>
      <c r="H4179" s="79"/>
      <c r="I4179" s="80"/>
      <c r="J4179" s="79"/>
      <c r="K4179" s="77"/>
      <c r="L4179" s="84" t="s">
        <v>348</v>
      </c>
      <c r="M4179" s="77"/>
      <c r="N4179" s="77"/>
      <c r="O4179" s="77"/>
      <c r="P4179" s="77"/>
      <c r="Q4179" s="78"/>
      <c r="R4179" s="78"/>
      <c r="S4179" s="82"/>
      <c r="T4179" s="78"/>
      <c r="U4179" s="83"/>
    </row>
    <row r="4180" spans="1:21" ht="13.9" customHeight="1">
      <c r="A4180" s="76">
        <v>99031137</v>
      </c>
      <c r="B4180" s="77" t="s">
        <v>5081</v>
      </c>
      <c r="C4180" s="78"/>
      <c r="D4180" s="79"/>
      <c r="E4180" s="78"/>
      <c r="F4180" s="78"/>
      <c r="G4180" s="79"/>
      <c r="H4180" s="79"/>
      <c r="I4180" s="80"/>
      <c r="J4180" s="79"/>
      <c r="K4180" s="77"/>
      <c r="L4180" s="84" t="s">
        <v>315</v>
      </c>
      <c r="M4180" s="77"/>
      <c r="N4180" s="77"/>
      <c r="O4180" s="77"/>
      <c r="P4180" s="77"/>
      <c r="Q4180" s="78"/>
      <c r="R4180" s="78"/>
      <c r="S4180" s="82"/>
      <c r="T4180" s="78"/>
      <c r="U4180" s="83"/>
    </row>
    <row r="4181" spans="1:21" ht="13.9" customHeight="1">
      <c r="A4181" s="76">
        <v>99031138</v>
      </c>
      <c r="B4181" s="77" t="s">
        <v>5082</v>
      </c>
      <c r="C4181" s="78"/>
      <c r="D4181" s="79"/>
      <c r="E4181" s="78"/>
      <c r="F4181" s="78"/>
      <c r="G4181" s="79"/>
      <c r="H4181" s="79"/>
      <c r="I4181" s="80"/>
      <c r="J4181" s="79"/>
      <c r="K4181" s="79"/>
      <c r="L4181" s="84" t="s">
        <v>315</v>
      </c>
      <c r="M4181" s="79"/>
      <c r="N4181" s="79"/>
      <c r="O4181" s="79"/>
      <c r="P4181" s="79"/>
      <c r="Q4181" s="78"/>
      <c r="R4181" s="78"/>
      <c r="S4181" s="82"/>
      <c r="T4181" s="79"/>
      <c r="U4181" s="83"/>
    </row>
    <row r="4182" spans="1:21" ht="13.9" customHeight="1">
      <c r="A4182" s="76">
        <v>99031139</v>
      </c>
      <c r="B4182" s="77" t="s">
        <v>5083</v>
      </c>
      <c r="C4182" s="78"/>
      <c r="D4182" s="79"/>
      <c r="E4182" s="78"/>
      <c r="F4182" s="78"/>
      <c r="G4182" s="79"/>
      <c r="H4182" s="79"/>
      <c r="I4182" s="80"/>
      <c r="J4182" s="79"/>
      <c r="K4182" s="77"/>
      <c r="L4182" s="84" t="s">
        <v>315</v>
      </c>
      <c r="M4182" s="77"/>
      <c r="N4182" s="77"/>
      <c r="O4182" s="77"/>
      <c r="P4182" s="77"/>
      <c r="Q4182" s="78"/>
      <c r="R4182" s="79"/>
      <c r="S4182" s="79"/>
      <c r="T4182" s="79"/>
      <c r="U4182" s="83"/>
    </row>
    <row r="4183" spans="1:21" ht="13.9" customHeight="1">
      <c r="A4183" s="76">
        <v>99031140</v>
      </c>
      <c r="B4183" s="77" t="s">
        <v>5084</v>
      </c>
      <c r="C4183" s="78"/>
      <c r="D4183" s="79"/>
      <c r="E4183" s="78"/>
      <c r="F4183" s="78"/>
      <c r="G4183" s="79"/>
      <c r="H4183" s="79"/>
      <c r="I4183" s="80"/>
      <c r="J4183" s="79"/>
      <c r="K4183" s="77"/>
      <c r="L4183" s="84" t="s">
        <v>70</v>
      </c>
      <c r="M4183" s="77"/>
      <c r="N4183" s="77"/>
      <c r="O4183" s="77"/>
      <c r="P4183" s="77"/>
      <c r="Q4183" s="78"/>
      <c r="R4183" s="78"/>
      <c r="S4183" s="82"/>
      <c r="T4183" s="78"/>
      <c r="U4183" s="83"/>
    </row>
    <row r="4184" spans="1:21" ht="13.9" customHeight="1">
      <c r="A4184" s="76">
        <v>99031141</v>
      </c>
      <c r="B4184" s="77" t="s">
        <v>5085</v>
      </c>
      <c r="C4184" s="78"/>
      <c r="D4184" s="79"/>
      <c r="E4184" s="78"/>
      <c r="F4184" s="78"/>
      <c r="G4184" s="79"/>
      <c r="H4184" s="79"/>
      <c r="I4184" s="80"/>
      <c r="J4184" s="79"/>
      <c r="K4184" s="77"/>
      <c r="L4184" s="81" t="s">
        <v>130</v>
      </c>
      <c r="M4184" s="77"/>
      <c r="N4184" s="77"/>
      <c r="O4184" s="77"/>
      <c r="P4184" s="77"/>
      <c r="Q4184" s="78"/>
      <c r="R4184" s="78"/>
      <c r="S4184" s="82"/>
      <c r="T4184" s="78"/>
      <c r="U4184" s="83"/>
    </row>
    <row r="4185" spans="1:21" ht="13.9" customHeight="1">
      <c r="A4185" s="76">
        <v>99031142</v>
      </c>
      <c r="B4185" s="77" t="s">
        <v>5086</v>
      </c>
      <c r="C4185" s="78"/>
      <c r="D4185" s="79"/>
      <c r="E4185" s="78"/>
      <c r="F4185" s="78"/>
      <c r="G4185" s="79"/>
      <c r="H4185" s="79"/>
      <c r="I4185" s="80"/>
      <c r="J4185" s="79"/>
      <c r="K4185" s="77"/>
      <c r="L4185" s="84" t="s">
        <v>362</v>
      </c>
      <c r="M4185" s="77"/>
      <c r="N4185" s="77"/>
      <c r="O4185" s="77"/>
      <c r="P4185" s="77"/>
      <c r="Q4185" s="78"/>
      <c r="R4185" s="78"/>
      <c r="S4185" s="82"/>
      <c r="T4185" s="78"/>
      <c r="U4185" s="83"/>
    </row>
    <row r="4186" spans="1:21" ht="13.9" customHeight="1">
      <c r="A4186" s="76">
        <v>99031143</v>
      </c>
      <c r="B4186" s="77" t="s">
        <v>5087</v>
      </c>
      <c r="C4186" s="78"/>
      <c r="D4186" s="79"/>
      <c r="E4186" s="78"/>
      <c r="F4186" s="78"/>
      <c r="G4186" s="79"/>
      <c r="H4186" s="79"/>
      <c r="I4186" s="80"/>
      <c r="J4186" s="79"/>
      <c r="K4186" s="77"/>
      <c r="L4186" s="84" t="s">
        <v>280</v>
      </c>
      <c r="M4186" s="77"/>
      <c r="N4186" s="77"/>
      <c r="O4186" s="77"/>
      <c r="P4186" s="77"/>
      <c r="Q4186" s="78"/>
      <c r="R4186" s="78"/>
      <c r="S4186" s="82"/>
      <c r="T4186" s="78"/>
      <c r="U4186" s="83"/>
    </row>
    <row r="4187" spans="1:21" ht="13.9" customHeight="1">
      <c r="A4187" s="76">
        <v>99031144</v>
      </c>
      <c r="B4187" s="77" t="s">
        <v>5088</v>
      </c>
      <c r="C4187" s="78"/>
      <c r="D4187" s="79"/>
      <c r="E4187" s="78"/>
      <c r="F4187" s="78"/>
      <c r="G4187" s="79"/>
      <c r="H4187" s="79"/>
      <c r="I4187" s="80"/>
      <c r="J4187" s="79"/>
      <c r="K4187" s="77"/>
      <c r="L4187" s="84" t="s">
        <v>315</v>
      </c>
      <c r="M4187" s="77"/>
      <c r="N4187" s="77"/>
      <c r="O4187" s="77"/>
      <c r="P4187" s="77"/>
      <c r="Q4187" s="78"/>
      <c r="R4187" s="78"/>
      <c r="S4187" s="82"/>
      <c r="T4187" s="78"/>
      <c r="U4187" s="83"/>
    </row>
    <row r="4188" spans="1:21" ht="13.9" customHeight="1">
      <c r="A4188" s="76">
        <v>99031145</v>
      </c>
      <c r="B4188" s="77" t="s">
        <v>5089</v>
      </c>
      <c r="C4188" s="78"/>
      <c r="D4188" s="79"/>
      <c r="E4188" s="78"/>
      <c r="F4188" s="78"/>
      <c r="G4188" s="79"/>
      <c r="H4188" s="79"/>
      <c r="I4188" s="80"/>
      <c r="J4188" s="79"/>
      <c r="K4188" s="77"/>
      <c r="L4188" s="81" t="s">
        <v>315</v>
      </c>
      <c r="M4188" s="77"/>
      <c r="N4188" s="77"/>
      <c r="O4188" s="77"/>
      <c r="P4188" s="77"/>
      <c r="Q4188" s="78"/>
      <c r="R4188" s="78"/>
      <c r="S4188" s="82"/>
      <c r="T4188" s="78"/>
      <c r="U4188" s="83"/>
    </row>
    <row r="4189" spans="1:21" ht="13.9" customHeight="1">
      <c r="A4189" s="76">
        <v>99031146</v>
      </c>
      <c r="B4189" s="77" t="s">
        <v>5090</v>
      </c>
      <c r="C4189" s="78"/>
      <c r="D4189" s="79"/>
      <c r="E4189" s="78"/>
      <c r="F4189" s="78"/>
      <c r="G4189" s="79"/>
      <c r="H4189" s="79"/>
      <c r="I4189" s="80"/>
      <c r="J4189" s="79"/>
      <c r="K4189" s="77"/>
      <c r="L4189" s="81" t="s">
        <v>332</v>
      </c>
      <c r="M4189" s="77"/>
      <c r="N4189" s="77"/>
      <c r="O4189" s="77"/>
      <c r="P4189" s="77"/>
      <c r="Q4189" s="78"/>
      <c r="R4189" s="78"/>
      <c r="S4189" s="82"/>
      <c r="T4189" s="78"/>
      <c r="U4189" s="83"/>
    </row>
    <row r="4190" spans="1:21" ht="13.9" customHeight="1">
      <c r="A4190" s="76">
        <v>99031148</v>
      </c>
      <c r="B4190" s="85" t="s">
        <v>5091</v>
      </c>
      <c r="C4190" s="78"/>
      <c r="D4190" s="79"/>
      <c r="E4190" s="78"/>
      <c r="F4190" s="78"/>
      <c r="G4190" s="78"/>
      <c r="H4190" s="79"/>
      <c r="I4190" s="79"/>
      <c r="J4190" s="78"/>
      <c r="K4190" s="77"/>
      <c r="L4190" s="84" t="s">
        <v>357</v>
      </c>
      <c r="M4190" s="77"/>
      <c r="N4190" s="77"/>
      <c r="O4190" s="87"/>
      <c r="P4190" s="78"/>
      <c r="Q4190" s="78"/>
      <c r="R4190" s="78"/>
      <c r="S4190" s="82"/>
      <c r="T4190" s="78"/>
      <c r="U4190" s="83"/>
    </row>
    <row r="4191" spans="1:21" ht="13.9" customHeight="1">
      <c r="A4191" s="76">
        <v>99031149</v>
      </c>
      <c r="B4191" s="77" t="s">
        <v>5092</v>
      </c>
      <c r="C4191" s="78"/>
      <c r="D4191" s="79"/>
      <c r="E4191" s="78"/>
      <c r="F4191" s="78"/>
      <c r="G4191" s="79"/>
      <c r="H4191" s="79"/>
      <c r="I4191" s="80"/>
      <c r="J4191" s="79"/>
      <c r="K4191" s="77"/>
      <c r="L4191" s="84" t="s">
        <v>315</v>
      </c>
      <c r="M4191" s="77"/>
      <c r="N4191" s="77"/>
      <c r="O4191" s="77"/>
      <c r="P4191" s="77"/>
      <c r="Q4191" s="78"/>
      <c r="R4191" s="78"/>
      <c r="S4191" s="82"/>
      <c r="T4191" s="78"/>
      <c r="U4191" s="83"/>
    </row>
    <row r="4192" spans="1:21" ht="13.9" customHeight="1">
      <c r="A4192" s="76">
        <v>99031150</v>
      </c>
      <c r="B4192" s="85" t="s">
        <v>5093</v>
      </c>
      <c r="C4192" s="78"/>
      <c r="D4192" s="79"/>
      <c r="E4192" s="78"/>
      <c r="F4192" s="78"/>
      <c r="G4192" s="86"/>
      <c r="H4192" s="79"/>
      <c r="I4192" s="79"/>
      <c r="J4192" s="78"/>
      <c r="K4192" s="77"/>
      <c r="L4192" s="84" t="s">
        <v>313</v>
      </c>
      <c r="M4192" s="77"/>
      <c r="N4192" s="77"/>
      <c r="O4192" s="87"/>
      <c r="P4192" s="78"/>
      <c r="Q4192" s="78"/>
      <c r="R4192" s="78"/>
      <c r="S4192" s="82"/>
      <c r="T4192" s="78"/>
      <c r="U4192" s="83"/>
    </row>
    <row r="4193" spans="1:21" ht="13.9" customHeight="1">
      <c r="A4193" s="76">
        <v>99031151</v>
      </c>
      <c r="B4193" s="77" t="s">
        <v>5094</v>
      </c>
      <c r="C4193" s="78"/>
      <c r="D4193" s="79"/>
      <c r="E4193" s="78"/>
      <c r="F4193" s="78"/>
      <c r="G4193" s="79"/>
      <c r="H4193" s="79"/>
      <c r="I4193" s="80"/>
      <c r="J4193" s="79"/>
      <c r="K4193" s="79"/>
      <c r="L4193" s="84" t="s">
        <v>350</v>
      </c>
      <c r="M4193" s="79"/>
      <c r="N4193" s="79"/>
      <c r="O4193" s="77"/>
      <c r="P4193" s="77"/>
      <c r="Q4193" s="78"/>
      <c r="R4193" s="78"/>
      <c r="S4193" s="82"/>
      <c r="T4193" s="78"/>
      <c r="U4193" s="83"/>
    </row>
    <row r="4194" spans="1:21" ht="13.9" customHeight="1">
      <c r="A4194" s="76">
        <v>99031152</v>
      </c>
      <c r="B4194" s="77" t="s">
        <v>5095</v>
      </c>
      <c r="C4194" s="78"/>
      <c r="D4194" s="79"/>
      <c r="E4194" s="78"/>
      <c r="F4194" s="78"/>
      <c r="G4194" s="79"/>
      <c r="H4194" s="79"/>
      <c r="I4194" s="80"/>
      <c r="J4194" s="79"/>
      <c r="K4194" s="77"/>
      <c r="L4194" s="84" t="s">
        <v>315</v>
      </c>
      <c r="M4194" s="77"/>
      <c r="N4194" s="77"/>
      <c r="O4194" s="77"/>
      <c r="P4194" s="77"/>
      <c r="Q4194" s="78"/>
      <c r="R4194" s="78"/>
      <c r="S4194" s="82"/>
      <c r="T4194" s="78"/>
      <c r="U4194" s="83"/>
    </row>
    <row r="4195" spans="1:21" ht="13.9" customHeight="1">
      <c r="A4195" s="76">
        <v>99031153</v>
      </c>
      <c r="B4195" s="77" t="s">
        <v>5096</v>
      </c>
      <c r="C4195" s="78"/>
      <c r="D4195" s="79"/>
      <c r="E4195" s="78"/>
      <c r="F4195" s="78"/>
      <c r="G4195" s="79"/>
      <c r="H4195" s="79"/>
      <c r="I4195" s="80"/>
      <c r="J4195" s="79"/>
      <c r="K4195" s="77"/>
      <c r="L4195" s="84" t="s">
        <v>270</v>
      </c>
      <c r="M4195" s="77"/>
      <c r="N4195" s="77"/>
      <c r="O4195" s="77"/>
      <c r="P4195" s="77"/>
      <c r="Q4195" s="78"/>
      <c r="R4195" s="78"/>
      <c r="S4195" s="82"/>
      <c r="T4195" s="78"/>
      <c r="U4195" s="83"/>
    </row>
    <row r="4196" spans="1:21" ht="13.9" customHeight="1">
      <c r="A4196" s="76">
        <v>99031154</v>
      </c>
      <c r="B4196" s="77" t="s">
        <v>5097</v>
      </c>
      <c r="C4196" s="78"/>
      <c r="D4196" s="79"/>
      <c r="E4196" s="78"/>
      <c r="F4196" s="78"/>
      <c r="G4196" s="79"/>
      <c r="H4196" s="79"/>
      <c r="I4196" s="80"/>
      <c r="J4196" s="79"/>
      <c r="K4196" s="77"/>
      <c r="L4196" s="84" t="s">
        <v>270</v>
      </c>
      <c r="M4196" s="77"/>
      <c r="N4196" s="77"/>
      <c r="O4196" s="77"/>
      <c r="P4196" s="77"/>
      <c r="Q4196" s="78"/>
      <c r="R4196" s="78"/>
      <c r="S4196" s="82"/>
      <c r="T4196" s="78"/>
      <c r="U4196" s="83"/>
    </row>
    <row r="4197" spans="1:21" ht="13.9" customHeight="1">
      <c r="A4197" s="76">
        <v>99031155</v>
      </c>
      <c r="B4197" s="77" t="s">
        <v>5098</v>
      </c>
      <c r="C4197" s="78"/>
      <c r="D4197" s="79"/>
      <c r="E4197" s="78"/>
      <c r="F4197" s="78"/>
      <c r="G4197" s="79"/>
      <c r="H4197" s="79"/>
      <c r="I4197" s="80"/>
      <c r="J4197" s="79"/>
      <c r="K4197" s="77"/>
      <c r="L4197" s="84" t="s">
        <v>9316</v>
      </c>
      <c r="M4197" s="77"/>
      <c r="N4197" s="77"/>
      <c r="O4197" s="77"/>
      <c r="P4197" s="77"/>
      <c r="Q4197" s="78"/>
      <c r="R4197" s="78"/>
      <c r="S4197" s="82"/>
      <c r="T4197" s="78"/>
      <c r="U4197" s="83"/>
    </row>
    <row r="4198" spans="1:21" ht="13.9" customHeight="1">
      <c r="A4198" s="76">
        <v>99031156</v>
      </c>
      <c r="B4198" s="77" t="s">
        <v>5099</v>
      </c>
      <c r="C4198" s="78"/>
      <c r="D4198" s="79"/>
      <c r="E4198" s="78"/>
      <c r="F4198" s="78"/>
      <c r="G4198" s="79"/>
      <c r="H4198" s="79"/>
      <c r="I4198" s="80"/>
      <c r="J4198" s="79"/>
      <c r="K4198" s="77"/>
      <c r="L4198" s="84" t="s">
        <v>324</v>
      </c>
      <c r="M4198" s="77"/>
      <c r="N4198" s="77"/>
      <c r="O4198" s="77"/>
      <c r="P4198" s="77"/>
      <c r="Q4198" s="78"/>
      <c r="R4198" s="78"/>
      <c r="S4198" s="82"/>
      <c r="T4198" s="78"/>
      <c r="U4198" s="83"/>
    </row>
    <row r="4199" spans="1:21" ht="13.9" customHeight="1">
      <c r="A4199" s="76">
        <v>99031157</v>
      </c>
      <c r="B4199" s="77" t="s">
        <v>5100</v>
      </c>
      <c r="C4199" s="78"/>
      <c r="D4199" s="79"/>
      <c r="E4199" s="78"/>
      <c r="F4199" s="78"/>
      <c r="G4199" s="79"/>
      <c r="H4199" s="79"/>
      <c r="I4199" s="80"/>
      <c r="J4199" s="79"/>
      <c r="K4199" s="77"/>
      <c r="L4199" s="84" t="s">
        <v>270</v>
      </c>
      <c r="M4199" s="77"/>
      <c r="N4199" s="77"/>
      <c r="O4199" s="77"/>
      <c r="P4199" s="77"/>
      <c r="Q4199" s="78"/>
      <c r="R4199" s="78"/>
      <c r="S4199" s="82"/>
      <c r="T4199" s="78"/>
      <c r="U4199" s="83"/>
    </row>
    <row r="4200" spans="1:21" ht="13.9" customHeight="1">
      <c r="A4200" s="76">
        <v>99031158</v>
      </c>
      <c r="B4200" s="85" t="s">
        <v>5101</v>
      </c>
      <c r="C4200" s="78"/>
      <c r="D4200" s="79"/>
      <c r="E4200" s="78"/>
      <c r="F4200" s="78"/>
      <c r="G4200" s="78"/>
      <c r="H4200" s="79"/>
      <c r="I4200" s="80"/>
      <c r="J4200" s="78"/>
      <c r="K4200" s="77"/>
      <c r="L4200" s="84" t="s">
        <v>315</v>
      </c>
      <c r="M4200" s="77"/>
      <c r="N4200" s="77"/>
      <c r="O4200" s="87"/>
      <c r="P4200" s="78"/>
      <c r="Q4200" s="78"/>
      <c r="R4200" s="78"/>
      <c r="S4200" s="82"/>
      <c r="T4200" s="78"/>
      <c r="U4200" s="83"/>
    </row>
    <row r="4201" spans="1:21" ht="13.9" customHeight="1">
      <c r="A4201" s="76">
        <v>99031159</v>
      </c>
      <c r="B4201" s="85" t="s">
        <v>5102</v>
      </c>
      <c r="C4201" s="78"/>
      <c r="D4201" s="79"/>
      <c r="E4201" s="78"/>
      <c r="F4201" s="78"/>
      <c r="G4201" s="86"/>
      <c r="H4201" s="79"/>
      <c r="I4201" s="80"/>
      <c r="J4201" s="78"/>
      <c r="K4201" s="77"/>
      <c r="L4201" s="84" t="s">
        <v>315</v>
      </c>
      <c r="M4201" s="77"/>
      <c r="N4201" s="77"/>
      <c r="O4201" s="87"/>
      <c r="P4201" s="78"/>
      <c r="Q4201" s="78"/>
      <c r="R4201" s="78"/>
      <c r="S4201" s="82"/>
      <c r="T4201" s="78"/>
      <c r="U4201" s="83"/>
    </row>
    <row r="4202" spans="1:21" ht="13.9" customHeight="1">
      <c r="A4202" s="76">
        <v>99031160</v>
      </c>
      <c r="B4202" s="77" t="s">
        <v>5103</v>
      </c>
      <c r="C4202" s="78"/>
      <c r="D4202" s="79"/>
      <c r="E4202" s="78"/>
      <c r="F4202" s="78"/>
      <c r="G4202" s="79"/>
      <c r="H4202" s="79"/>
      <c r="I4202" s="80"/>
      <c r="J4202" s="79"/>
      <c r="K4202" s="77"/>
      <c r="L4202" s="81" t="s">
        <v>9274</v>
      </c>
      <c r="M4202" s="77"/>
      <c r="N4202" s="77"/>
      <c r="O4202" s="77"/>
      <c r="P4202" s="77"/>
      <c r="Q4202" s="78"/>
      <c r="R4202" s="78"/>
      <c r="S4202" s="82"/>
      <c r="T4202" s="78"/>
      <c r="U4202" s="83"/>
    </row>
    <row r="4203" spans="1:21" ht="13.9" customHeight="1">
      <c r="A4203" s="76">
        <v>99031161</v>
      </c>
      <c r="B4203" s="77" t="s">
        <v>5104</v>
      </c>
      <c r="C4203" s="78"/>
      <c r="D4203" s="79"/>
      <c r="E4203" s="78"/>
      <c r="F4203" s="78"/>
      <c r="G4203" s="79"/>
      <c r="H4203" s="79"/>
      <c r="I4203" s="80"/>
      <c r="J4203" s="79"/>
      <c r="K4203" s="77"/>
      <c r="L4203" s="84" t="s">
        <v>315</v>
      </c>
      <c r="M4203" s="77"/>
      <c r="N4203" s="77"/>
      <c r="O4203" s="77"/>
      <c r="P4203" s="77"/>
      <c r="Q4203" s="78"/>
      <c r="R4203" s="78"/>
      <c r="S4203" s="82"/>
      <c r="T4203" s="78"/>
      <c r="U4203" s="83"/>
    </row>
    <row r="4204" spans="1:21" ht="13.9" customHeight="1">
      <c r="A4204" s="76">
        <v>99031162</v>
      </c>
      <c r="B4204" s="77" t="s">
        <v>5105</v>
      </c>
      <c r="C4204" s="78"/>
      <c r="D4204" s="79"/>
      <c r="E4204" s="78"/>
      <c r="F4204" s="78"/>
      <c r="G4204" s="79"/>
      <c r="H4204" s="79"/>
      <c r="I4204" s="80"/>
      <c r="J4204" s="79"/>
      <c r="K4204" s="77"/>
      <c r="L4204" s="84" t="s">
        <v>362</v>
      </c>
      <c r="M4204" s="77"/>
      <c r="N4204" s="77"/>
      <c r="O4204" s="77"/>
      <c r="P4204" s="77"/>
      <c r="Q4204" s="78"/>
      <c r="R4204" s="78"/>
      <c r="S4204" s="82"/>
      <c r="T4204" s="78"/>
      <c r="U4204" s="83"/>
    </row>
    <row r="4205" spans="1:21" ht="13.9" customHeight="1">
      <c r="A4205" s="76">
        <v>99031163</v>
      </c>
      <c r="B4205" s="85" t="s">
        <v>5106</v>
      </c>
      <c r="C4205" s="78"/>
      <c r="D4205" s="79"/>
      <c r="E4205" s="78"/>
      <c r="F4205" s="78"/>
      <c r="G4205" s="78"/>
      <c r="H4205" s="79"/>
      <c r="I4205" s="79"/>
      <c r="J4205" s="78"/>
      <c r="K4205" s="77"/>
      <c r="L4205" s="84" t="s">
        <v>270</v>
      </c>
      <c r="M4205" s="77"/>
      <c r="N4205" s="77"/>
      <c r="O4205" s="87"/>
      <c r="P4205" s="78"/>
      <c r="Q4205" s="78"/>
      <c r="R4205" s="78"/>
      <c r="S4205" s="82"/>
      <c r="T4205" s="78"/>
      <c r="U4205" s="83"/>
    </row>
    <row r="4206" spans="1:21" ht="13.9" customHeight="1">
      <c r="A4206" s="76">
        <v>99031164</v>
      </c>
      <c r="B4206" s="85" t="s">
        <v>5107</v>
      </c>
      <c r="C4206" s="78"/>
      <c r="D4206" s="79"/>
      <c r="E4206" s="78"/>
      <c r="F4206" s="78"/>
      <c r="G4206" s="86"/>
      <c r="H4206" s="79"/>
      <c r="I4206" s="79"/>
      <c r="J4206" s="78"/>
      <c r="K4206" s="77"/>
      <c r="L4206" s="84" t="s">
        <v>319</v>
      </c>
      <c r="M4206" s="77"/>
      <c r="N4206" s="77"/>
      <c r="O4206" s="87"/>
      <c r="P4206" s="78"/>
      <c r="Q4206" s="78"/>
      <c r="R4206" s="78"/>
      <c r="S4206" s="82"/>
      <c r="T4206" s="78"/>
      <c r="U4206" s="83"/>
    </row>
    <row r="4207" spans="1:21" ht="13.9" customHeight="1">
      <c r="A4207" s="76">
        <v>99031165</v>
      </c>
      <c r="B4207" s="77" t="s">
        <v>5108</v>
      </c>
      <c r="C4207" s="78"/>
      <c r="D4207" s="79"/>
      <c r="E4207" s="78"/>
      <c r="F4207" s="78"/>
      <c r="G4207" s="79"/>
      <c r="H4207" s="79"/>
      <c r="I4207" s="80"/>
      <c r="J4207" s="79"/>
      <c r="K4207" s="77"/>
      <c r="L4207" s="84" t="s">
        <v>270</v>
      </c>
      <c r="M4207" s="77"/>
      <c r="N4207" s="77"/>
      <c r="O4207" s="77"/>
      <c r="P4207" s="77"/>
      <c r="Q4207" s="78"/>
      <c r="R4207" s="78"/>
      <c r="S4207" s="82"/>
      <c r="T4207" s="78"/>
      <c r="U4207" s="83"/>
    </row>
    <row r="4208" spans="1:21" ht="13.9" customHeight="1">
      <c r="A4208" s="76">
        <v>99031166</v>
      </c>
      <c r="B4208" s="77" t="s">
        <v>5109</v>
      </c>
      <c r="C4208" s="78"/>
      <c r="D4208" s="79"/>
      <c r="E4208" s="78"/>
      <c r="F4208" s="78"/>
      <c r="G4208" s="79"/>
      <c r="H4208" s="79"/>
      <c r="I4208" s="80"/>
      <c r="J4208" s="79"/>
      <c r="K4208" s="77"/>
      <c r="L4208" s="84" t="s">
        <v>348</v>
      </c>
      <c r="M4208" s="77"/>
      <c r="N4208" s="77"/>
      <c r="O4208" s="77"/>
      <c r="P4208" s="77"/>
      <c r="Q4208" s="78"/>
      <c r="R4208" s="78"/>
      <c r="S4208" s="82"/>
      <c r="T4208" s="78"/>
      <c r="U4208" s="83"/>
    </row>
    <row r="4209" spans="1:21" ht="13.9" customHeight="1">
      <c r="A4209" s="76">
        <v>99031167</v>
      </c>
      <c r="B4209" s="77" t="s">
        <v>5110</v>
      </c>
      <c r="C4209" s="78"/>
      <c r="D4209" s="79"/>
      <c r="E4209" s="78"/>
      <c r="F4209" s="78"/>
      <c r="G4209" s="79"/>
      <c r="H4209" s="79"/>
      <c r="I4209" s="80"/>
      <c r="J4209" s="79"/>
      <c r="K4209" s="77"/>
      <c r="L4209" s="84" t="s">
        <v>119</v>
      </c>
      <c r="M4209" s="77"/>
      <c r="N4209" s="77"/>
      <c r="O4209" s="77"/>
      <c r="P4209" s="77"/>
      <c r="Q4209" s="78"/>
      <c r="R4209" s="78"/>
      <c r="S4209" s="82"/>
      <c r="T4209" s="78"/>
      <c r="U4209" s="83"/>
    </row>
    <row r="4210" spans="1:21" ht="13.9" customHeight="1">
      <c r="A4210" s="76">
        <v>99031168</v>
      </c>
      <c r="B4210" s="77" t="s">
        <v>5111</v>
      </c>
      <c r="C4210" s="78"/>
      <c r="D4210" s="79"/>
      <c r="E4210" s="78"/>
      <c r="F4210" s="78"/>
      <c r="G4210" s="79"/>
      <c r="H4210" s="79"/>
      <c r="I4210" s="80"/>
      <c r="J4210" s="79"/>
      <c r="K4210" s="77"/>
      <c r="L4210" s="84" t="s">
        <v>285</v>
      </c>
      <c r="M4210" s="77"/>
      <c r="N4210" s="77"/>
      <c r="O4210" s="77"/>
      <c r="P4210" s="77"/>
      <c r="Q4210" s="78"/>
      <c r="R4210" s="78"/>
      <c r="S4210" s="82"/>
      <c r="T4210" s="78"/>
      <c r="U4210" s="83"/>
    </row>
    <row r="4211" spans="1:21" ht="13.9" customHeight="1">
      <c r="A4211" s="76">
        <v>99031169</v>
      </c>
      <c r="B4211" s="77" t="s">
        <v>5112</v>
      </c>
      <c r="C4211" s="78"/>
      <c r="D4211" s="79"/>
      <c r="E4211" s="78"/>
      <c r="F4211" s="78"/>
      <c r="G4211" s="79"/>
      <c r="H4211" s="79"/>
      <c r="I4211" s="80"/>
      <c r="J4211" s="79"/>
      <c r="K4211" s="77"/>
      <c r="L4211" s="84" t="s">
        <v>313</v>
      </c>
      <c r="M4211" s="77"/>
      <c r="N4211" s="77"/>
      <c r="O4211" s="77"/>
      <c r="P4211" s="77"/>
      <c r="Q4211" s="78"/>
      <c r="R4211" s="78"/>
      <c r="S4211" s="82"/>
      <c r="T4211" s="78"/>
      <c r="U4211" s="83"/>
    </row>
    <row r="4212" spans="1:21" ht="13.9" customHeight="1">
      <c r="A4212" s="76">
        <v>99031170</v>
      </c>
      <c r="B4212" s="77" t="s">
        <v>5113</v>
      </c>
      <c r="C4212" s="78"/>
      <c r="D4212" s="79"/>
      <c r="E4212" s="78"/>
      <c r="F4212" s="78"/>
      <c r="G4212" s="79"/>
      <c r="H4212" s="79"/>
      <c r="I4212" s="80"/>
      <c r="J4212" s="79"/>
      <c r="K4212" s="77"/>
      <c r="L4212" s="84" t="s">
        <v>309</v>
      </c>
      <c r="M4212" s="77"/>
      <c r="N4212" s="77"/>
      <c r="O4212" s="77"/>
      <c r="P4212" s="77"/>
      <c r="Q4212" s="78"/>
      <c r="R4212" s="78"/>
      <c r="S4212" s="82"/>
      <c r="T4212" s="78"/>
      <c r="U4212" s="83"/>
    </row>
    <row r="4213" spans="1:21" ht="13.9" customHeight="1">
      <c r="A4213" s="76">
        <v>99031171</v>
      </c>
      <c r="B4213" s="77" t="s">
        <v>5114</v>
      </c>
      <c r="C4213" s="78"/>
      <c r="D4213" s="79"/>
      <c r="E4213" s="78"/>
      <c r="F4213" s="78"/>
      <c r="G4213" s="79"/>
      <c r="H4213" s="79"/>
      <c r="I4213" s="80"/>
      <c r="J4213" s="79"/>
      <c r="K4213" s="77"/>
      <c r="L4213" s="84" t="s">
        <v>311</v>
      </c>
      <c r="M4213" s="77"/>
      <c r="N4213" s="77"/>
      <c r="O4213" s="77"/>
      <c r="P4213" s="77"/>
      <c r="Q4213" s="78"/>
      <c r="R4213" s="78"/>
      <c r="S4213" s="82"/>
      <c r="T4213" s="78"/>
      <c r="U4213" s="83"/>
    </row>
    <row r="4214" spans="1:21" ht="13.9" customHeight="1">
      <c r="A4214" s="76">
        <v>99031172</v>
      </c>
      <c r="B4214" s="77" t="s">
        <v>5115</v>
      </c>
      <c r="C4214" s="78"/>
      <c r="D4214" s="79"/>
      <c r="E4214" s="78"/>
      <c r="F4214" s="78"/>
      <c r="G4214" s="79"/>
      <c r="H4214" s="79"/>
      <c r="I4214" s="80"/>
      <c r="J4214" s="79"/>
      <c r="K4214" s="77"/>
      <c r="L4214" s="84" t="s">
        <v>307</v>
      </c>
      <c r="M4214" s="77"/>
      <c r="N4214" s="77"/>
      <c r="O4214" s="77"/>
      <c r="P4214" s="77"/>
      <c r="Q4214" s="78"/>
      <c r="R4214" s="78"/>
      <c r="S4214" s="82"/>
      <c r="T4214" s="78"/>
      <c r="U4214" s="83"/>
    </row>
    <row r="4215" spans="1:21" ht="13.9" customHeight="1">
      <c r="A4215" s="76">
        <v>99031173</v>
      </c>
      <c r="B4215" s="77" t="s">
        <v>5116</v>
      </c>
      <c r="C4215" s="78"/>
      <c r="D4215" s="79"/>
      <c r="E4215" s="78"/>
      <c r="F4215" s="78"/>
      <c r="G4215" s="79"/>
      <c r="H4215" s="79"/>
      <c r="I4215" s="80"/>
      <c r="J4215" s="79"/>
      <c r="K4215" s="77"/>
      <c r="L4215" s="84" t="s">
        <v>315</v>
      </c>
      <c r="M4215" s="77"/>
      <c r="N4215" s="77"/>
      <c r="O4215" s="77"/>
      <c r="P4215" s="77"/>
      <c r="Q4215" s="78"/>
      <c r="R4215" s="78"/>
      <c r="S4215" s="82"/>
      <c r="T4215" s="78"/>
      <c r="U4215" s="83"/>
    </row>
    <row r="4216" spans="1:21" ht="13.9" customHeight="1">
      <c r="A4216" s="76">
        <v>99031174</v>
      </c>
      <c r="B4216" s="77" t="s">
        <v>5117</v>
      </c>
      <c r="C4216" s="78"/>
      <c r="D4216" s="79"/>
      <c r="E4216" s="78"/>
      <c r="F4216" s="78"/>
      <c r="G4216" s="79"/>
      <c r="H4216" s="79"/>
      <c r="I4216" s="80"/>
      <c r="J4216" s="79"/>
      <c r="K4216" s="77"/>
      <c r="L4216" s="84" t="s">
        <v>313</v>
      </c>
      <c r="M4216" s="77"/>
      <c r="N4216" s="77"/>
      <c r="O4216" s="77"/>
      <c r="P4216" s="77"/>
      <c r="Q4216" s="78"/>
      <c r="R4216" s="78"/>
      <c r="S4216" s="82"/>
      <c r="T4216" s="78"/>
      <c r="U4216" s="83"/>
    </row>
    <row r="4217" spans="1:21" ht="13.9" customHeight="1">
      <c r="A4217" s="76">
        <v>99031175</v>
      </c>
      <c r="B4217" s="77" t="s">
        <v>5118</v>
      </c>
      <c r="C4217" s="78"/>
      <c r="D4217" s="79"/>
      <c r="E4217" s="78"/>
      <c r="F4217" s="78"/>
      <c r="G4217" s="79"/>
      <c r="H4217" s="79"/>
      <c r="I4217" s="80"/>
      <c r="J4217" s="79"/>
      <c r="K4217" s="77"/>
      <c r="L4217" s="84" t="s">
        <v>378</v>
      </c>
      <c r="M4217" s="77"/>
      <c r="N4217" s="77"/>
      <c r="O4217" s="77"/>
      <c r="P4217" s="77"/>
      <c r="Q4217" s="78"/>
      <c r="R4217" s="78"/>
      <c r="S4217" s="82"/>
      <c r="T4217" s="78"/>
      <c r="U4217" s="83"/>
    </row>
    <row r="4218" spans="1:21" ht="13.9" customHeight="1">
      <c r="A4218" s="76">
        <v>99031176</v>
      </c>
      <c r="B4218" s="77" t="s">
        <v>5119</v>
      </c>
      <c r="C4218" s="78"/>
      <c r="D4218" s="79"/>
      <c r="E4218" s="78"/>
      <c r="F4218" s="78"/>
      <c r="G4218" s="78"/>
      <c r="H4218" s="79"/>
      <c r="I4218" s="80"/>
      <c r="J4218" s="78"/>
      <c r="K4218" s="77"/>
      <c r="L4218" s="84" t="s">
        <v>270</v>
      </c>
      <c r="M4218" s="77"/>
      <c r="N4218" s="77"/>
      <c r="O4218" s="77"/>
      <c r="P4218" s="77"/>
      <c r="Q4218" s="78"/>
      <c r="R4218" s="78"/>
      <c r="S4218" s="82"/>
      <c r="T4218" s="78"/>
      <c r="U4218" s="83"/>
    </row>
    <row r="4219" spans="1:21" ht="13.9" customHeight="1">
      <c r="A4219" s="76">
        <v>99031177</v>
      </c>
      <c r="B4219" s="77" t="s">
        <v>5120</v>
      </c>
      <c r="C4219" s="78"/>
      <c r="D4219" s="79"/>
      <c r="E4219" s="78"/>
      <c r="F4219" s="78"/>
      <c r="G4219" s="79"/>
      <c r="H4219" s="79"/>
      <c r="I4219" s="80"/>
      <c r="J4219" s="79"/>
      <c r="K4219" s="77"/>
      <c r="L4219" s="84" t="s">
        <v>315</v>
      </c>
      <c r="M4219" s="77"/>
      <c r="N4219" s="77"/>
      <c r="O4219" s="77"/>
      <c r="P4219" s="77"/>
      <c r="Q4219" s="78"/>
      <c r="R4219" s="78"/>
      <c r="S4219" s="82"/>
      <c r="T4219" s="78"/>
      <c r="U4219" s="83"/>
    </row>
    <row r="4220" spans="1:21" ht="13.9" customHeight="1">
      <c r="A4220" s="76">
        <v>99031178</v>
      </c>
      <c r="B4220" s="77" t="s">
        <v>5121</v>
      </c>
      <c r="C4220" s="78"/>
      <c r="D4220" s="79"/>
      <c r="E4220" s="78"/>
      <c r="F4220" s="78"/>
      <c r="G4220" s="79"/>
      <c r="H4220" s="79"/>
      <c r="I4220" s="80"/>
      <c r="J4220" s="79"/>
      <c r="K4220" s="77"/>
      <c r="L4220" s="84" t="s">
        <v>309</v>
      </c>
      <c r="M4220" s="77"/>
      <c r="N4220" s="77"/>
      <c r="O4220" s="77"/>
      <c r="P4220" s="77"/>
      <c r="Q4220" s="78"/>
      <c r="R4220" s="78"/>
      <c r="S4220" s="82"/>
      <c r="T4220" s="78"/>
      <c r="U4220" s="83"/>
    </row>
    <row r="4221" spans="1:21" ht="13.9" customHeight="1">
      <c r="A4221" s="89">
        <v>99031179</v>
      </c>
      <c r="B4221" s="100" t="s">
        <v>5122</v>
      </c>
      <c r="C4221" s="90"/>
      <c r="D4221" s="79"/>
      <c r="E4221" s="78"/>
      <c r="F4221" s="78"/>
      <c r="G4221" s="79"/>
      <c r="H4221" s="79"/>
      <c r="I4221" s="80"/>
      <c r="J4221" s="79"/>
      <c r="K4221" s="77"/>
      <c r="L4221" s="84" t="s">
        <v>362</v>
      </c>
      <c r="M4221" s="77"/>
      <c r="N4221" s="77"/>
      <c r="O4221" s="77"/>
      <c r="P4221" s="77"/>
      <c r="Q4221" s="78"/>
      <c r="R4221" s="78"/>
      <c r="S4221" s="82"/>
      <c r="T4221" s="78"/>
      <c r="U4221" s="83"/>
    </row>
    <row r="4222" spans="1:21" ht="13.9" customHeight="1">
      <c r="A4222" s="76">
        <v>99031180</v>
      </c>
      <c r="B4222" s="77" t="s">
        <v>5123</v>
      </c>
      <c r="C4222" s="78"/>
      <c r="D4222" s="79"/>
      <c r="E4222" s="78"/>
      <c r="F4222" s="78"/>
      <c r="G4222" s="79"/>
      <c r="H4222" s="79"/>
      <c r="I4222" s="80"/>
      <c r="J4222" s="79"/>
      <c r="K4222" s="77"/>
      <c r="L4222" s="84" t="s">
        <v>324</v>
      </c>
      <c r="M4222" s="77"/>
      <c r="N4222" s="77"/>
      <c r="O4222" s="77"/>
      <c r="P4222" s="77"/>
      <c r="Q4222" s="78"/>
      <c r="R4222" s="78"/>
      <c r="S4222" s="82"/>
      <c r="T4222" s="78"/>
      <c r="U4222" s="83"/>
    </row>
    <row r="4223" spans="1:21" ht="13.9" customHeight="1">
      <c r="A4223" s="76">
        <v>99031181</v>
      </c>
      <c r="B4223" s="77" t="s">
        <v>5124</v>
      </c>
      <c r="C4223" s="78"/>
      <c r="D4223" s="79"/>
      <c r="E4223" s="78"/>
      <c r="F4223" s="78"/>
      <c r="G4223" s="79"/>
      <c r="H4223" s="79"/>
      <c r="I4223" s="80"/>
      <c r="J4223" s="79"/>
      <c r="K4223" s="77"/>
      <c r="L4223" s="84" t="s">
        <v>315</v>
      </c>
      <c r="M4223" s="77"/>
      <c r="N4223" s="77"/>
      <c r="O4223" s="77"/>
      <c r="P4223" s="77"/>
      <c r="Q4223" s="78"/>
      <c r="R4223" s="78"/>
      <c r="S4223" s="82"/>
      <c r="T4223" s="78"/>
      <c r="U4223" s="83"/>
    </row>
    <row r="4224" spans="1:21" ht="13.9" customHeight="1">
      <c r="A4224" s="76">
        <v>99031182</v>
      </c>
      <c r="B4224" s="77" t="s">
        <v>5125</v>
      </c>
      <c r="C4224" s="78"/>
      <c r="D4224" s="79"/>
      <c r="E4224" s="78"/>
      <c r="F4224" s="78"/>
      <c r="G4224" s="79"/>
      <c r="H4224" s="79"/>
      <c r="I4224" s="80"/>
      <c r="J4224" s="79"/>
      <c r="K4224" s="77"/>
      <c r="L4224" s="84" t="s">
        <v>362</v>
      </c>
      <c r="M4224" s="77"/>
      <c r="N4224" s="77"/>
      <c r="O4224" s="77"/>
      <c r="P4224" s="77"/>
      <c r="Q4224" s="78"/>
      <c r="R4224" s="78"/>
      <c r="S4224" s="82"/>
      <c r="T4224" s="78"/>
      <c r="U4224" s="83"/>
    </row>
    <row r="4225" spans="1:21" ht="13.9" customHeight="1">
      <c r="A4225" s="76">
        <v>99031183</v>
      </c>
      <c r="B4225" s="77" t="s">
        <v>5126</v>
      </c>
      <c r="C4225" s="78"/>
      <c r="D4225" s="79"/>
      <c r="E4225" s="78"/>
      <c r="F4225" s="78"/>
      <c r="G4225" s="79"/>
      <c r="H4225" s="79"/>
      <c r="I4225" s="80"/>
      <c r="J4225" s="79"/>
      <c r="K4225" s="77"/>
      <c r="L4225" s="84" t="s">
        <v>313</v>
      </c>
      <c r="M4225" s="77"/>
      <c r="N4225" s="77"/>
      <c r="O4225" s="77"/>
      <c r="P4225" s="77"/>
      <c r="Q4225" s="78"/>
      <c r="R4225" s="78"/>
      <c r="S4225" s="82"/>
      <c r="T4225" s="78"/>
      <c r="U4225" s="83"/>
    </row>
    <row r="4226" spans="1:21" ht="13.9" customHeight="1">
      <c r="A4226" s="76">
        <v>99031184</v>
      </c>
      <c r="B4226" s="77" t="s">
        <v>5127</v>
      </c>
      <c r="C4226" s="78"/>
      <c r="D4226" s="79"/>
      <c r="E4226" s="78"/>
      <c r="F4226" s="78"/>
      <c r="G4226" s="79"/>
      <c r="H4226" s="79"/>
      <c r="I4226" s="80"/>
      <c r="J4226" s="79"/>
      <c r="K4226" s="77"/>
      <c r="L4226" s="84" t="s">
        <v>348</v>
      </c>
      <c r="M4226" s="77"/>
      <c r="N4226" s="77"/>
      <c r="O4226" s="77"/>
      <c r="P4226" s="77"/>
      <c r="Q4226" s="78"/>
      <c r="R4226" s="78"/>
      <c r="S4226" s="82"/>
      <c r="T4226" s="78"/>
      <c r="U4226" s="83"/>
    </row>
    <row r="4227" spans="1:21" ht="13.9" customHeight="1">
      <c r="A4227" s="76">
        <v>99031186</v>
      </c>
      <c r="B4227" s="77" t="s">
        <v>5128</v>
      </c>
      <c r="C4227" s="78"/>
      <c r="D4227" s="79"/>
      <c r="E4227" s="78"/>
      <c r="F4227" s="78"/>
      <c r="G4227" s="79"/>
      <c r="H4227" s="79"/>
      <c r="I4227" s="80"/>
      <c r="J4227" s="79"/>
      <c r="K4227" s="77"/>
      <c r="L4227" s="84" t="s">
        <v>9445</v>
      </c>
      <c r="M4227" s="77"/>
      <c r="N4227" s="77"/>
      <c r="O4227" s="77"/>
      <c r="P4227" s="77"/>
      <c r="Q4227" s="78"/>
      <c r="R4227" s="78"/>
      <c r="S4227" s="82"/>
      <c r="T4227" s="78"/>
      <c r="U4227" s="83"/>
    </row>
    <row r="4228" spans="1:21" ht="13.9" customHeight="1">
      <c r="A4228" s="76">
        <v>99031187</v>
      </c>
      <c r="B4228" s="77" t="s">
        <v>5129</v>
      </c>
      <c r="C4228" s="78"/>
      <c r="D4228" s="79"/>
      <c r="E4228" s="78"/>
      <c r="F4228" s="78"/>
      <c r="G4228" s="79"/>
      <c r="H4228" s="79"/>
      <c r="I4228" s="80"/>
      <c r="J4228" s="79"/>
      <c r="K4228" s="77"/>
      <c r="L4228" s="84" t="s">
        <v>315</v>
      </c>
      <c r="M4228" s="77"/>
      <c r="N4228" s="77"/>
      <c r="O4228" s="77"/>
      <c r="P4228" s="77"/>
      <c r="Q4228" s="78"/>
      <c r="R4228" s="78"/>
      <c r="S4228" s="82"/>
      <c r="T4228" s="78"/>
      <c r="U4228" s="83"/>
    </row>
    <row r="4229" spans="1:21" ht="13.9" customHeight="1">
      <c r="A4229" s="76">
        <v>99031188</v>
      </c>
      <c r="B4229" s="77" t="s">
        <v>5130</v>
      </c>
      <c r="C4229" s="78"/>
      <c r="D4229" s="79"/>
      <c r="E4229" s="78"/>
      <c r="F4229" s="78"/>
      <c r="G4229" s="79"/>
      <c r="H4229" s="79"/>
      <c r="I4229" s="80"/>
      <c r="J4229" s="79"/>
      <c r="K4229" s="77"/>
      <c r="L4229" s="84" t="s">
        <v>270</v>
      </c>
      <c r="M4229" s="77"/>
      <c r="N4229" s="77"/>
      <c r="O4229" s="77"/>
      <c r="P4229" s="77"/>
      <c r="Q4229" s="78"/>
      <c r="R4229" s="78"/>
      <c r="S4229" s="82"/>
      <c r="T4229" s="78"/>
      <c r="U4229" s="83"/>
    </row>
    <row r="4230" spans="1:21" ht="13.9" customHeight="1">
      <c r="A4230" s="76">
        <v>99031189</v>
      </c>
      <c r="B4230" s="77" t="s">
        <v>5131</v>
      </c>
      <c r="C4230" s="78"/>
      <c r="D4230" s="79"/>
      <c r="E4230" s="78"/>
      <c r="F4230" s="78"/>
      <c r="G4230" s="79"/>
      <c r="H4230" s="79"/>
      <c r="I4230" s="80"/>
      <c r="J4230" s="79"/>
      <c r="K4230" s="77"/>
      <c r="L4230" s="84" t="s">
        <v>315</v>
      </c>
      <c r="M4230" s="77"/>
      <c r="N4230" s="77"/>
      <c r="O4230" s="77"/>
      <c r="P4230" s="77"/>
      <c r="Q4230" s="78"/>
      <c r="R4230" s="78"/>
      <c r="S4230" s="82"/>
      <c r="T4230" s="78"/>
      <c r="U4230" s="83"/>
    </row>
    <row r="4231" spans="1:21" ht="13.9" customHeight="1">
      <c r="A4231" s="76">
        <v>99031190</v>
      </c>
      <c r="B4231" s="77" t="s">
        <v>5132</v>
      </c>
      <c r="C4231" s="78"/>
      <c r="D4231" s="79"/>
      <c r="E4231" s="78"/>
      <c r="F4231" s="78"/>
      <c r="G4231" s="79"/>
      <c r="H4231" s="79"/>
      <c r="I4231" s="80"/>
      <c r="J4231" s="79"/>
      <c r="K4231" s="79"/>
      <c r="L4231" s="84" t="s">
        <v>315</v>
      </c>
      <c r="M4231" s="79"/>
      <c r="N4231" s="79"/>
      <c r="O4231" s="77"/>
      <c r="P4231" s="77"/>
      <c r="Q4231" s="78"/>
      <c r="R4231" s="78"/>
      <c r="S4231" s="82"/>
      <c r="T4231" s="78"/>
      <c r="U4231" s="83"/>
    </row>
    <row r="4232" spans="1:21" ht="13.9" customHeight="1">
      <c r="A4232" s="76">
        <v>99031191</v>
      </c>
      <c r="B4232" s="77" t="s">
        <v>5133</v>
      </c>
      <c r="C4232" s="78"/>
      <c r="D4232" s="79"/>
      <c r="E4232" s="78"/>
      <c r="F4232" s="78"/>
      <c r="G4232" s="79"/>
      <c r="H4232" s="79"/>
      <c r="I4232" s="80"/>
      <c r="J4232" s="79"/>
      <c r="K4232" s="77"/>
      <c r="L4232" s="84" t="s">
        <v>283</v>
      </c>
      <c r="M4232" s="77"/>
      <c r="N4232" s="77"/>
      <c r="O4232" s="77"/>
      <c r="P4232" s="77"/>
      <c r="Q4232" s="78"/>
      <c r="R4232" s="79"/>
      <c r="S4232" s="79"/>
      <c r="T4232" s="78"/>
      <c r="U4232" s="83"/>
    </row>
    <row r="4233" spans="1:21" ht="13.9" customHeight="1">
      <c r="A4233" s="76">
        <v>99031192</v>
      </c>
      <c r="B4233" s="77" t="s">
        <v>5134</v>
      </c>
      <c r="C4233" s="78"/>
      <c r="D4233" s="79"/>
      <c r="E4233" s="78"/>
      <c r="F4233" s="78"/>
      <c r="G4233" s="79"/>
      <c r="H4233" s="79"/>
      <c r="I4233" s="80"/>
      <c r="J4233" s="79"/>
      <c r="K4233" s="77"/>
      <c r="L4233" s="84" t="s">
        <v>382</v>
      </c>
      <c r="M4233" s="77"/>
      <c r="N4233" s="77"/>
      <c r="O4233" s="77"/>
      <c r="P4233" s="77"/>
      <c r="Q4233" s="78"/>
      <c r="R4233" s="79"/>
      <c r="S4233" s="79"/>
      <c r="T4233" s="78"/>
      <c r="U4233" s="83"/>
    </row>
    <row r="4234" spans="1:21" ht="13.9" customHeight="1">
      <c r="A4234" s="76">
        <v>99031193</v>
      </c>
      <c r="B4234" s="77" t="s">
        <v>5135</v>
      </c>
      <c r="C4234" s="78"/>
      <c r="D4234" s="79"/>
      <c r="E4234" s="78"/>
      <c r="F4234" s="78"/>
      <c r="G4234" s="79"/>
      <c r="H4234" s="79"/>
      <c r="I4234" s="80"/>
      <c r="J4234" s="79"/>
      <c r="K4234" s="77"/>
      <c r="L4234" s="84" t="s">
        <v>315</v>
      </c>
      <c r="M4234" s="77"/>
      <c r="N4234" s="77"/>
      <c r="O4234" s="77"/>
      <c r="P4234" s="77"/>
      <c r="Q4234" s="78"/>
      <c r="R4234" s="79"/>
      <c r="S4234" s="79"/>
      <c r="T4234" s="78"/>
      <c r="U4234" s="83"/>
    </row>
    <row r="4235" spans="1:21" ht="13.9" customHeight="1">
      <c r="A4235" s="76">
        <v>99031194</v>
      </c>
      <c r="B4235" s="77" t="s">
        <v>5136</v>
      </c>
      <c r="C4235" s="78"/>
      <c r="D4235" s="79"/>
      <c r="E4235" s="78"/>
      <c r="F4235" s="78"/>
      <c r="G4235" s="79"/>
      <c r="H4235" s="79"/>
      <c r="I4235" s="80"/>
      <c r="J4235" s="79"/>
      <c r="K4235" s="77"/>
      <c r="L4235" s="84" t="s">
        <v>348</v>
      </c>
      <c r="M4235" s="77"/>
      <c r="N4235" s="77"/>
      <c r="O4235" s="77"/>
      <c r="P4235" s="77"/>
      <c r="Q4235" s="78"/>
      <c r="R4235" s="78"/>
      <c r="S4235" s="82"/>
      <c r="T4235" s="78"/>
      <c r="U4235" s="83"/>
    </row>
    <row r="4236" spans="1:21" ht="13.9" customHeight="1">
      <c r="A4236" s="76">
        <v>99031195</v>
      </c>
      <c r="B4236" s="77" t="s">
        <v>5137</v>
      </c>
      <c r="C4236" s="78"/>
      <c r="D4236" s="79"/>
      <c r="E4236" s="78"/>
      <c r="F4236" s="78"/>
      <c r="G4236" s="79"/>
      <c r="H4236" s="79"/>
      <c r="I4236" s="80"/>
      <c r="J4236" s="79"/>
      <c r="K4236" s="77"/>
      <c r="L4236" s="81" t="s">
        <v>119</v>
      </c>
      <c r="M4236" s="77"/>
      <c r="N4236" s="77"/>
      <c r="O4236" s="77"/>
      <c r="P4236" s="77"/>
      <c r="Q4236" s="78"/>
      <c r="R4236" s="78"/>
      <c r="S4236" s="82"/>
      <c r="T4236" s="78"/>
      <c r="U4236" s="83"/>
    </row>
    <row r="4237" spans="1:21" ht="13.9" customHeight="1">
      <c r="A4237" s="76">
        <v>99031196</v>
      </c>
      <c r="B4237" s="77" t="s">
        <v>5138</v>
      </c>
      <c r="C4237" s="78"/>
      <c r="D4237" s="79"/>
      <c r="E4237" s="78"/>
      <c r="F4237" s="78"/>
      <c r="G4237" s="79"/>
      <c r="H4237" s="79"/>
      <c r="I4237" s="80"/>
      <c r="J4237" s="79"/>
      <c r="K4237" s="79"/>
      <c r="L4237" s="84" t="s">
        <v>270</v>
      </c>
      <c r="M4237" s="79"/>
      <c r="N4237" s="79"/>
      <c r="O4237" s="79"/>
      <c r="P4237" s="77"/>
      <c r="Q4237" s="78"/>
      <c r="R4237" s="79"/>
      <c r="S4237" s="79"/>
      <c r="T4237" s="78"/>
      <c r="U4237" s="83"/>
    </row>
    <row r="4238" spans="1:21" ht="13.9" customHeight="1">
      <c r="A4238" s="76">
        <v>99031197</v>
      </c>
      <c r="B4238" s="77" t="s">
        <v>5139</v>
      </c>
      <c r="C4238" s="78"/>
      <c r="D4238" s="79"/>
      <c r="E4238" s="78"/>
      <c r="F4238" s="78"/>
      <c r="G4238" s="79"/>
      <c r="H4238" s="79"/>
      <c r="I4238" s="80"/>
      <c r="J4238" s="79"/>
      <c r="K4238" s="77"/>
      <c r="L4238" s="84" t="s">
        <v>307</v>
      </c>
      <c r="M4238" s="77"/>
      <c r="N4238" s="77"/>
      <c r="O4238" s="77"/>
      <c r="P4238" s="77"/>
      <c r="Q4238" s="78"/>
      <c r="R4238" s="78"/>
      <c r="S4238" s="82"/>
      <c r="T4238" s="78"/>
      <c r="U4238" s="83"/>
    </row>
    <row r="4239" spans="1:21" ht="13.9" customHeight="1">
      <c r="A4239" s="76">
        <v>99031198</v>
      </c>
      <c r="B4239" s="77" t="s">
        <v>5140</v>
      </c>
      <c r="C4239" s="78"/>
      <c r="D4239" s="79"/>
      <c r="E4239" s="78"/>
      <c r="F4239" s="78"/>
      <c r="G4239" s="79"/>
      <c r="H4239" s="79"/>
      <c r="I4239" s="80"/>
      <c r="J4239" s="79"/>
      <c r="K4239" s="77"/>
      <c r="L4239" s="84" t="s">
        <v>280</v>
      </c>
      <c r="M4239" s="77"/>
      <c r="N4239" s="77"/>
      <c r="O4239" s="77"/>
      <c r="P4239" s="77"/>
      <c r="Q4239" s="78"/>
      <c r="R4239" s="78"/>
      <c r="S4239" s="82"/>
      <c r="T4239" s="78"/>
      <c r="U4239" s="83"/>
    </row>
    <row r="4240" spans="1:21" ht="13.9" customHeight="1">
      <c r="A4240" s="76">
        <v>99031199</v>
      </c>
      <c r="B4240" s="85" t="s">
        <v>5141</v>
      </c>
      <c r="C4240" s="78"/>
      <c r="D4240" s="79"/>
      <c r="E4240" s="78"/>
      <c r="F4240" s="78"/>
      <c r="G4240" s="78"/>
      <c r="H4240" s="79"/>
      <c r="I4240" s="79"/>
      <c r="J4240" s="78"/>
      <c r="K4240" s="77"/>
      <c r="L4240" s="84" t="s">
        <v>9359</v>
      </c>
      <c r="M4240" s="77"/>
      <c r="N4240" s="77"/>
      <c r="O4240" s="87"/>
      <c r="P4240" s="78"/>
      <c r="Q4240" s="78"/>
      <c r="R4240" s="78"/>
      <c r="S4240" s="82"/>
      <c r="T4240" s="78"/>
      <c r="U4240" s="83"/>
    </row>
    <row r="4241" spans="1:21" ht="13.9" customHeight="1">
      <c r="A4241" s="76">
        <v>99031200</v>
      </c>
      <c r="B4241" s="77" t="s">
        <v>5142</v>
      </c>
      <c r="C4241" s="78"/>
      <c r="D4241" s="79"/>
      <c r="E4241" s="78"/>
      <c r="F4241" s="78"/>
      <c r="G4241" s="79"/>
      <c r="H4241" s="79"/>
      <c r="I4241" s="80"/>
      <c r="J4241" s="79"/>
      <c r="K4241" s="79"/>
      <c r="L4241" s="84" t="s">
        <v>9274</v>
      </c>
      <c r="M4241" s="79"/>
      <c r="N4241" s="79"/>
      <c r="O4241" s="79"/>
      <c r="P4241" s="77"/>
      <c r="Q4241" s="78"/>
      <c r="R4241" s="79"/>
      <c r="S4241" s="79"/>
      <c r="T4241" s="78"/>
      <c r="U4241" s="83"/>
    </row>
    <row r="4242" spans="1:21" ht="13.9" customHeight="1">
      <c r="A4242" s="76">
        <v>99031201</v>
      </c>
      <c r="B4242" s="77" t="s">
        <v>5143</v>
      </c>
      <c r="C4242" s="78"/>
      <c r="D4242" s="79"/>
      <c r="E4242" s="78"/>
      <c r="F4242" s="78"/>
      <c r="G4242" s="79"/>
      <c r="H4242" s="79"/>
      <c r="I4242" s="80"/>
      <c r="J4242" s="79"/>
      <c r="K4242" s="77"/>
      <c r="L4242" s="81" t="s">
        <v>196</v>
      </c>
      <c r="M4242" s="77"/>
      <c r="N4242" s="77"/>
      <c r="O4242" s="77"/>
      <c r="P4242" s="77"/>
      <c r="Q4242" s="78"/>
      <c r="R4242" s="78"/>
      <c r="S4242" s="82"/>
      <c r="T4242" s="78"/>
      <c r="U4242" s="83"/>
    </row>
    <row r="4243" spans="1:21" ht="13.9" customHeight="1">
      <c r="A4243" s="76">
        <v>99031202</v>
      </c>
      <c r="B4243" s="77" t="s">
        <v>5144</v>
      </c>
      <c r="C4243" s="78"/>
      <c r="D4243" s="79"/>
      <c r="E4243" s="78"/>
      <c r="F4243" s="78"/>
      <c r="G4243" s="79"/>
      <c r="H4243" s="79"/>
      <c r="I4243" s="80"/>
      <c r="J4243" s="79"/>
      <c r="K4243" s="77"/>
      <c r="L4243" s="81" t="s">
        <v>315</v>
      </c>
      <c r="M4243" s="77"/>
      <c r="N4243" s="77"/>
      <c r="O4243" s="77"/>
      <c r="P4243" s="77"/>
      <c r="Q4243" s="78"/>
      <c r="R4243" s="78"/>
      <c r="S4243" s="82"/>
      <c r="T4243" s="78"/>
      <c r="U4243" s="83"/>
    </row>
    <row r="4244" spans="1:21" ht="13.9" customHeight="1">
      <c r="A4244" s="76">
        <v>99031203</v>
      </c>
      <c r="B4244" s="77" t="s">
        <v>5145</v>
      </c>
      <c r="C4244" s="78"/>
      <c r="D4244" s="79"/>
      <c r="E4244" s="78"/>
      <c r="F4244" s="78"/>
      <c r="G4244" s="79"/>
      <c r="H4244" s="79"/>
      <c r="I4244" s="80"/>
      <c r="J4244" s="79"/>
      <c r="K4244" s="77"/>
      <c r="L4244" s="84" t="s">
        <v>348</v>
      </c>
      <c r="M4244" s="77"/>
      <c r="N4244" s="77"/>
      <c r="O4244" s="77"/>
      <c r="P4244" s="77"/>
      <c r="Q4244" s="78"/>
      <c r="R4244" s="78"/>
      <c r="S4244" s="82"/>
      <c r="T4244" s="78"/>
      <c r="U4244" s="83"/>
    </row>
    <row r="4245" spans="1:21" ht="13.9" customHeight="1">
      <c r="A4245" s="76">
        <v>99031204</v>
      </c>
      <c r="B4245" s="77" t="s">
        <v>5146</v>
      </c>
      <c r="C4245" s="78"/>
      <c r="D4245" s="79"/>
      <c r="E4245" s="78"/>
      <c r="F4245" s="78"/>
      <c r="G4245" s="79"/>
      <c r="H4245" s="79"/>
      <c r="I4245" s="80"/>
      <c r="J4245" s="79"/>
      <c r="K4245" s="77"/>
      <c r="L4245" s="81" t="s">
        <v>315</v>
      </c>
      <c r="M4245" s="77"/>
      <c r="N4245" s="77"/>
      <c r="O4245" s="77"/>
      <c r="P4245" s="77"/>
      <c r="Q4245" s="78"/>
      <c r="R4245" s="78"/>
      <c r="S4245" s="82"/>
      <c r="T4245" s="78"/>
      <c r="U4245" s="83"/>
    </row>
    <row r="4246" spans="1:21" ht="13.9" customHeight="1">
      <c r="A4246" s="76">
        <v>99031205</v>
      </c>
      <c r="B4246" s="77" t="s">
        <v>5147</v>
      </c>
      <c r="C4246" s="78"/>
      <c r="D4246" s="79"/>
      <c r="E4246" s="78"/>
      <c r="F4246" s="78"/>
      <c r="G4246" s="79"/>
      <c r="H4246" s="79"/>
      <c r="I4246" s="80"/>
      <c r="J4246" s="79"/>
      <c r="K4246" s="77"/>
      <c r="L4246" s="84" t="s">
        <v>348</v>
      </c>
      <c r="M4246" s="77"/>
      <c r="N4246" s="77"/>
      <c r="O4246" s="77"/>
      <c r="P4246" s="77"/>
      <c r="Q4246" s="78"/>
      <c r="R4246" s="78"/>
      <c r="S4246" s="82"/>
      <c r="T4246" s="78"/>
      <c r="U4246" s="83"/>
    </row>
    <row r="4247" spans="1:21" ht="13.9" customHeight="1">
      <c r="A4247" s="76">
        <v>99031207</v>
      </c>
      <c r="B4247" s="77" t="s">
        <v>5148</v>
      </c>
      <c r="C4247" s="78"/>
      <c r="D4247" s="79"/>
      <c r="E4247" s="78"/>
      <c r="F4247" s="78"/>
      <c r="G4247" s="79"/>
      <c r="H4247" s="79"/>
      <c r="I4247" s="80"/>
      <c r="J4247" s="79"/>
      <c r="K4247" s="77"/>
      <c r="L4247" s="84" t="s">
        <v>270</v>
      </c>
      <c r="M4247" s="77"/>
      <c r="N4247" s="77"/>
      <c r="O4247" s="77"/>
      <c r="P4247" s="77"/>
      <c r="Q4247" s="78"/>
      <c r="R4247" s="78"/>
      <c r="S4247" s="82"/>
      <c r="T4247" s="78"/>
      <c r="U4247" s="83"/>
    </row>
    <row r="4248" spans="1:21" ht="13.9" customHeight="1">
      <c r="A4248" s="76">
        <v>99031208</v>
      </c>
      <c r="B4248" s="77" t="s">
        <v>5149</v>
      </c>
      <c r="C4248" s="78"/>
      <c r="D4248" s="79"/>
      <c r="E4248" s="78"/>
      <c r="F4248" s="78"/>
      <c r="G4248" s="79"/>
      <c r="H4248" s="79"/>
      <c r="I4248" s="80"/>
      <c r="J4248" s="79"/>
      <c r="K4248" s="77"/>
      <c r="L4248" s="84" t="s">
        <v>9381</v>
      </c>
      <c r="M4248" s="77"/>
      <c r="N4248" s="77"/>
      <c r="O4248" s="77"/>
      <c r="P4248" s="77"/>
      <c r="Q4248" s="78"/>
      <c r="R4248" s="78"/>
      <c r="S4248" s="82"/>
      <c r="T4248" s="78"/>
      <c r="U4248" s="83"/>
    </row>
    <row r="4249" spans="1:21" ht="13.9" customHeight="1">
      <c r="A4249" s="76">
        <v>99031209</v>
      </c>
      <c r="B4249" s="77" t="s">
        <v>5150</v>
      </c>
      <c r="C4249" s="78"/>
      <c r="D4249" s="79"/>
      <c r="E4249" s="78"/>
      <c r="F4249" s="78"/>
      <c r="G4249" s="79"/>
      <c r="H4249" s="79"/>
      <c r="I4249" s="80"/>
      <c r="J4249" s="79"/>
      <c r="K4249" s="77"/>
      <c r="L4249" s="84" t="s">
        <v>101</v>
      </c>
      <c r="M4249" s="77"/>
      <c r="N4249" s="77"/>
      <c r="O4249" s="77"/>
      <c r="P4249" s="77"/>
      <c r="Q4249" s="78"/>
      <c r="R4249" s="78"/>
      <c r="S4249" s="82"/>
      <c r="T4249" s="78"/>
      <c r="U4249" s="83"/>
    </row>
    <row r="4250" spans="1:21" ht="13.9" customHeight="1">
      <c r="A4250" s="76">
        <v>99031210</v>
      </c>
      <c r="B4250" s="77" t="s">
        <v>5151</v>
      </c>
      <c r="C4250" s="78"/>
      <c r="D4250" s="79"/>
      <c r="E4250" s="78"/>
      <c r="F4250" s="78"/>
      <c r="G4250" s="79"/>
      <c r="H4250" s="79"/>
      <c r="I4250" s="80"/>
      <c r="J4250" s="79"/>
      <c r="K4250" s="77"/>
      <c r="L4250" s="84" t="s">
        <v>196</v>
      </c>
      <c r="M4250" s="77"/>
      <c r="N4250" s="77"/>
      <c r="O4250" s="77"/>
      <c r="P4250" s="77"/>
      <c r="Q4250" s="78"/>
      <c r="R4250" s="78"/>
      <c r="S4250" s="82"/>
      <c r="T4250" s="78"/>
      <c r="U4250" s="83"/>
    </row>
    <row r="4251" spans="1:21" ht="13.9" customHeight="1">
      <c r="A4251" s="76">
        <v>99031211</v>
      </c>
      <c r="B4251" s="77" t="s">
        <v>5152</v>
      </c>
      <c r="C4251" s="78"/>
      <c r="D4251" s="79"/>
      <c r="E4251" s="78"/>
      <c r="F4251" s="78"/>
      <c r="G4251" s="79"/>
      <c r="H4251" s="79"/>
      <c r="I4251" s="80"/>
      <c r="J4251" s="79"/>
      <c r="K4251" s="77"/>
      <c r="L4251" s="84" t="s">
        <v>283</v>
      </c>
      <c r="M4251" s="77"/>
      <c r="N4251" s="77"/>
      <c r="O4251" s="77"/>
      <c r="P4251" s="77"/>
      <c r="Q4251" s="78"/>
      <c r="R4251" s="78"/>
      <c r="S4251" s="82"/>
      <c r="T4251" s="78"/>
      <c r="U4251" s="83"/>
    </row>
    <row r="4252" spans="1:21" ht="13.9" customHeight="1">
      <c r="A4252" s="76">
        <v>99031212</v>
      </c>
      <c r="B4252" s="77" t="s">
        <v>5153</v>
      </c>
      <c r="C4252" s="78"/>
      <c r="D4252" s="79"/>
      <c r="E4252" s="78"/>
      <c r="F4252" s="78"/>
      <c r="G4252" s="79"/>
      <c r="H4252" s="79"/>
      <c r="I4252" s="80"/>
      <c r="J4252" s="79"/>
      <c r="K4252" s="77"/>
      <c r="L4252" s="81" t="s">
        <v>9274</v>
      </c>
      <c r="M4252" s="77"/>
      <c r="N4252" s="77"/>
      <c r="O4252" s="77"/>
      <c r="P4252" s="77"/>
      <c r="Q4252" s="78"/>
      <c r="R4252" s="78"/>
      <c r="S4252" s="82"/>
      <c r="T4252" s="78"/>
      <c r="U4252" s="83"/>
    </row>
    <row r="4253" spans="1:21" ht="13.9" customHeight="1">
      <c r="A4253" s="76">
        <v>99031214</v>
      </c>
      <c r="B4253" s="77" t="s">
        <v>5154</v>
      </c>
      <c r="C4253" s="78"/>
      <c r="D4253" s="79"/>
      <c r="E4253" s="78"/>
      <c r="F4253" s="78"/>
      <c r="G4253" s="79"/>
      <c r="H4253" s="79"/>
      <c r="I4253" s="80"/>
      <c r="J4253" s="79"/>
      <c r="K4253" s="77"/>
      <c r="L4253" s="81" t="s">
        <v>315</v>
      </c>
      <c r="M4253" s="77"/>
      <c r="N4253" s="77"/>
      <c r="O4253" s="77"/>
      <c r="P4253" s="77"/>
      <c r="Q4253" s="78"/>
      <c r="R4253" s="78"/>
      <c r="S4253" s="82"/>
      <c r="T4253" s="78"/>
      <c r="U4253" s="83"/>
    </row>
    <row r="4254" spans="1:21" ht="13.9" customHeight="1">
      <c r="A4254" s="76">
        <v>99031215</v>
      </c>
      <c r="B4254" s="77" t="s">
        <v>5155</v>
      </c>
      <c r="C4254" s="78"/>
      <c r="D4254" s="79"/>
      <c r="E4254" s="78"/>
      <c r="F4254" s="78"/>
      <c r="G4254" s="79"/>
      <c r="H4254" s="79"/>
      <c r="I4254" s="80"/>
      <c r="J4254" s="79"/>
      <c r="K4254" s="77"/>
      <c r="L4254" s="81" t="s">
        <v>315</v>
      </c>
      <c r="M4254" s="77"/>
      <c r="N4254" s="77"/>
      <c r="O4254" s="77"/>
      <c r="P4254" s="77"/>
      <c r="Q4254" s="78"/>
      <c r="R4254" s="78"/>
      <c r="S4254" s="82"/>
      <c r="T4254" s="78"/>
      <c r="U4254" s="83"/>
    </row>
    <row r="4255" spans="1:21" ht="13.9" customHeight="1">
      <c r="A4255" s="76">
        <v>99031216</v>
      </c>
      <c r="B4255" s="77" t="s">
        <v>5156</v>
      </c>
      <c r="C4255" s="78"/>
      <c r="D4255" s="79"/>
      <c r="E4255" s="78"/>
      <c r="F4255" s="78"/>
      <c r="G4255" s="79"/>
      <c r="H4255" s="79"/>
      <c r="I4255" s="80"/>
      <c r="J4255" s="79"/>
      <c r="K4255" s="77"/>
      <c r="L4255" s="84" t="s">
        <v>315</v>
      </c>
      <c r="M4255" s="77"/>
      <c r="N4255" s="77"/>
      <c r="O4255" s="77"/>
      <c r="P4255" s="77"/>
      <c r="Q4255" s="78"/>
      <c r="R4255" s="78"/>
      <c r="S4255" s="82"/>
      <c r="T4255" s="78"/>
      <c r="U4255" s="83"/>
    </row>
    <row r="4256" spans="1:21" ht="13.9" customHeight="1">
      <c r="A4256" s="76">
        <v>99031217</v>
      </c>
      <c r="B4256" s="77" t="s">
        <v>5157</v>
      </c>
      <c r="C4256" s="78"/>
      <c r="D4256" s="79"/>
      <c r="E4256" s="78"/>
      <c r="F4256" s="78"/>
      <c r="G4256" s="79"/>
      <c r="H4256" s="79"/>
      <c r="I4256" s="80"/>
      <c r="J4256" s="79"/>
      <c r="K4256" s="77"/>
      <c r="L4256" s="84" t="s">
        <v>315</v>
      </c>
      <c r="M4256" s="77"/>
      <c r="N4256" s="77"/>
      <c r="O4256" s="77"/>
      <c r="P4256" s="77"/>
      <c r="Q4256" s="78"/>
      <c r="R4256" s="78"/>
      <c r="S4256" s="82"/>
      <c r="T4256" s="78"/>
      <c r="U4256" s="83"/>
    </row>
    <row r="4257" spans="1:21" ht="13.9" customHeight="1">
      <c r="A4257" s="76">
        <v>99031218</v>
      </c>
      <c r="B4257" s="77" t="s">
        <v>5158</v>
      </c>
      <c r="C4257" s="78"/>
      <c r="D4257" s="79"/>
      <c r="E4257" s="78"/>
      <c r="F4257" s="78"/>
      <c r="G4257" s="79"/>
      <c r="H4257" s="79"/>
      <c r="I4257" s="80"/>
      <c r="J4257" s="79"/>
      <c r="K4257" s="79"/>
      <c r="L4257" s="84" t="s">
        <v>9359</v>
      </c>
      <c r="M4257" s="79"/>
      <c r="N4257" s="79"/>
      <c r="O4257" s="79"/>
      <c r="P4257" s="77"/>
      <c r="Q4257" s="78"/>
      <c r="R4257" s="78"/>
      <c r="S4257" s="82"/>
      <c r="T4257" s="78"/>
      <c r="U4257" s="83"/>
    </row>
    <row r="4258" spans="1:21" ht="13.9" customHeight="1">
      <c r="A4258" s="76">
        <v>99031219</v>
      </c>
      <c r="B4258" s="77" t="s">
        <v>5159</v>
      </c>
      <c r="C4258" s="78"/>
      <c r="D4258" s="79"/>
      <c r="E4258" s="78"/>
      <c r="F4258" s="78"/>
      <c r="G4258" s="79"/>
      <c r="H4258" s="79"/>
      <c r="I4258" s="80"/>
      <c r="J4258" s="79"/>
      <c r="K4258" s="79"/>
      <c r="L4258" s="84" t="s">
        <v>311</v>
      </c>
      <c r="M4258" s="79"/>
      <c r="N4258" s="79"/>
      <c r="O4258" s="79"/>
      <c r="P4258" s="77"/>
      <c r="Q4258" s="78"/>
      <c r="R4258" s="79"/>
      <c r="S4258" s="79"/>
      <c r="T4258" s="78"/>
      <c r="U4258" s="83"/>
    </row>
    <row r="4259" spans="1:21" ht="13.9" customHeight="1">
      <c r="A4259" s="76">
        <v>99031220</v>
      </c>
      <c r="B4259" s="77" t="s">
        <v>5160</v>
      </c>
      <c r="C4259" s="78"/>
      <c r="D4259" s="79"/>
      <c r="E4259" s="78"/>
      <c r="F4259" s="78"/>
      <c r="G4259" s="79"/>
      <c r="H4259" s="79"/>
      <c r="I4259" s="80"/>
      <c r="J4259" s="79"/>
      <c r="K4259" s="77"/>
      <c r="L4259" s="84" t="s">
        <v>9377</v>
      </c>
      <c r="M4259" s="77"/>
      <c r="N4259" s="77"/>
      <c r="O4259" s="77"/>
      <c r="P4259" s="77"/>
      <c r="Q4259" s="78"/>
      <c r="R4259" s="79"/>
      <c r="S4259" s="79"/>
      <c r="T4259" s="78"/>
      <c r="U4259" s="83"/>
    </row>
    <row r="4260" spans="1:21" ht="13.9" customHeight="1">
      <c r="A4260" s="76">
        <v>99031221</v>
      </c>
      <c r="B4260" s="77" t="s">
        <v>5161</v>
      </c>
      <c r="C4260" s="78"/>
      <c r="D4260" s="79"/>
      <c r="E4260" s="78"/>
      <c r="F4260" s="78"/>
      <c r="G4260" s="79"/>
      <c r="H4260" s="80"/>
      <c r="I4260" s="80"/>
      <c r="J4260" s="79"/>
      <c r="K4260" s="77"/>
      <c r="L4260" s="84" t="s">
        <v>177</v>
      </c>
      <c r="M4260" s="79"/>
      <c r="N4260" s="79"/>
      <c r="O4260" s="77"/>
      <c r="P4260" s="77"/>
      <c r="Q4260" s="78"/>
      <c r="R4260" s="78"/>
      <c r="S4260" s="82"/>
      <c r="T4260" s="78"/>
      <c r="U4260" s="83"/>
    </row>
    <row r="4261" spans="1:21" ht="13.9" customHeight="1">
      <c r="A4261" s="76">
        <v>99031222</v>
      </c>
      <c r="B4261" s="77" t="s">
        <v>5162</v>
      </c>
      <c r="C4261" s="78"/>
      <c r="D4261" s="79"/>
      <c r="E4261" s="78"/>
      <c r="F4261" s="78"/>
      <c r="G4261" s="79"/>
      <c r="H4261" s="79"/>
      <c r="I4261" s="80"/>
      <c r="J4261" s="79"/>
      <c r="K4261" s="79"/>
      <c r="L4261" s="81" t="s">
        <v>9381</v>
      </c>
      <c r="M4261" s="79"/>
      <c r="N4261" s="79"/>
      <c r="O4261" s="79"/>
      <c r="P4261" s="77"/>
      <c r="Q4261" s="79"/>
      <c r="R4261" s="79"/>
      <c r="S4261" s="79"/>
      <c r="T4261" s="78"/>
      <c r="U4261" s="83"/>
    </row>
    <row r="4262" spans="1:21" ht="13.9" customHeight="1">
      <c r="A4262" s="76">
        <v>99031223</v>
      </c>
      <c r="B4262" s="77" t="s">
        <v>5163</v>
      </c>
      <c r="C4262" s="78"/>
      <c r="D4262" s="79"/>
      <c r="E4262" s="78"/>
      <c r="F4262" s="78"/>
      <c r="G4262" s="79"/>
      <c r="H4262" s="79"/>
      <c r="I4262" s="80"/>
      <c r="J4262" s="79"/>
      <c r="K4262" s="77"/>
      <c r="L4262" s="84" t="s">
        <v>311</v>
      </c>
      <c r="M4262" s="77"/>
      <c r="N4262" s="77"/>
      <c r="O4262" s="77"/>
      <c r="P4262" s="77"/>
      <c r="Q4262" s="78"/>
      <c r="R4262" s="78"/>
      <c r="S4262" s="82"/>
      <c r="T4262" s="86"/>
      <c r="U4262" s="83"/>
    </row>
    <row r="4263" spans="1:21" ht="13.9" customHeight="1">
      <c r="A4263" s="76">
        <v>99031224</v>
      </c>
      <c r="B4263" s="77" t="s">
        <v>5164</v>
      </c>
      <c r="C4263" s="78"/>
      <c r="D4263" s="79"/>
      <c r="E4263" s="78"/>
      <c r="F4263" s="78"/>
      <c r="G4263" s="79"/>
      <c r="H4263" s="79"/>
      <c r="I4263" s="80"/>
      <c r="J4263" s="79"/>
      <c r="K4263" s="77"/>
      <c r="L4263" s="84" t="s">
        <v>270</v>
      </c>
      <c r="M4263" s="77"/>
      <c r="N4263" s="77"/>
      <c r="O4263" s="77"/>
      <c r="P4263" s="77"/>
      <c r="Q4263" s="78"/>
      <c r="R4263" s="78"/>
      <c r="S4263" s="82"/>
      <c r="T4263" s="86"/>
      <c r="U4263" s="83"/>
    </row>
    <row r="4264" spans="1:21" ht="15.75" customHeight="1">
      <c r="A4264" s="76">
        <v>99031225</v>
      </c>
      <c r="B4264" s="77" t="s">
        <v>5165</v>
      </c>
      <c r="C4264" s="78"/>
      <c r="D4264" s="79"/>
      <c r="E4264" s="78"/>
      <c r="F4264" s="78"/>
      <c r="G4264" s="79"/>
      <c r="H4264" s="79"/>
      <c r="I4264" s="80"/>
      <c r="J4264" s="79"/>
      <c r="K4264" s="77"/>
      <c r="L4264" s="84" t="s">
        <v>315</v>
      </c>
      <c r="M4264" s="77"/>
      <c r="N4264" s="77"/>
      <c r="O4264" s="77"/>
      <c r="P4264" s="77"/>
      <c r="Q4264" s="78"/>
      <c r="R4264" s="78"/>
      <c r="S4264" s="82"/>
      <c r="T4264" s="78"/>
      <c r="U4264" s="83"/>
    </row>
    <row r="4265" spans="1:21" ht="15.75" customHeight="1">
      <c r="A4265" s="76">
        <v>99031226</v>
      </c>
      <c r="B4265" s="77" t="s">
        <v>5166</v>
      </c>
      <c r="C4265" s="78"/>
      <c r="D4265" s="79"/>
      <c r="E4265" s="78"/>
      <c r="F4265" s="78"/>
      <c r="G4265" s="79"/>
      <c r="H4265" s="79"/>
      <c r="I4265" s="80"/>
      <c r="J4265" s="79"/>
      <c r="K4265" s="77"/>
      <c r="L4265" s="81" t="s">
        <v>362</v>
      </c>
      <c r="M4265" s="77"/>
      <c r="N4265" s="77"/>
      <c r="O4265" s="77"/>
      <c r="P4265" s="77"/>
      <c r="Q4265" s="78"/>
      <c r="R4265" s="78"/>
      <c r="S4265" s="82"/>
      <c r="T4265" s="78"/>
      <c r="U4265" s="83"/>
    </row>
    <row r="4266" spans="1:21" ht="15.75" customHeight="1">
      <c r="A4266" s="76">
        <v>99031227</v>
      </c>
      <c r="B4266" s="77" t="s">
        <v>5167</v>
      </c>
      <c r="C4266" s="78"/>
      <c r="D4266" s="79"/>
      <c r="E4266" s="78"/>
      <c r="F4266" s="78"/>
      <c r="K4266" s="77"/>
      <c r="L4266" s="84" t="s">
        <v>70</v>
      </c>
      <c r="M4266" s="77"/>
      <c r="N4266" s="77"/>
      <c r="O4266" s="77"/>
      <c r="P4266" s="77"/>
      <c r="Q4266" s="78"/>
      <c r="R4266" s="78"/>
      <c r="S4266" s="82"/>
      <c r="T4266" s="78"/>
      <c r="U4266" s="83"/>
    </row>
    <row r="4267" spans="1:21" ht="15.75" customHeight="1">
      <c r="A4267" s="76">
        <v>99031228</v>
      </c>
      <c r="B4267" s="77" t="s">
        <v>5168</v>
      </c>
      <c r="C4267" s="78"/>
      <c r="D4267" s="79"/>
      <c r="E4267" s="78"/>
      <c r="F4267" s="78"/>
      <c r="G4267" s="79"/>
      <c r="H4267" s="79"/>
      <c r="I4267" s="80"/>
      <c r="J4267" s="79"/>
      <c r="K4267" s="77"/>
      <c r="L4267" s="84" t="s">
        <v>348</v>
      </c>
      <c r="M4267" s="79"/>
      <c r="N4267" s="79"/>
      <c r="O4267" s="79"/>
      <c r="P4267" s="79"/>
      <c r="Q4267" s="78"/>
      <c r="R4267" s="79"/>
      <c r="S4267" s="79"/>
      <c r="T4267" s="78"/>
      <c r="U4267" s="83"/>
    </row>
    <row r="4268" spans="1:21" ht="15.75" customHeight="1">
      <c r="A4268" s="108">
        <v>99031230</v>
      </c>
      <c r="B4268" s="160" t="s">
        <v>5169</v>
      </c>
      <c r="C4268" s="109"/>
      <c r="D4268" s="109"/>
      <c r="E4268" s="78"/>
      <c r="F4268" s="78"/>
      <c r="G4268" s="109"/>
      <c r="H4268" s="109"/>
      <c r="I4268" s="110"/>
      <c r="J4268" s="109"/>
      <c r="K4268" s="109"/>
      <c r="L4268" s="109" t="s">
        <v>398</v>
      </c>
      <c r="M4268" s="109"/>
      <c r="N4268" s="109"/>
      <c r="O4268" s="109"/>
      <c r="P4268" s="109"/>
      <c r="Q4268" s="109"/>
      <c r="R4268" s="109"/>
      <c r="S4268" s="111"/>
      <c r="T4268" s="109"/>
      <c r="U4268" s="112"/>
    </row>
    <row r="4269" spans="1:21" ht="15.75" customHeight="1">
      <c r="A4269" s="76">
        <v>99031232</v>
      </c>
      <c r="B4269" s="77" t="s">
        <v>5170</v>
      </c>
      <c r="C4269" s="78"/>
      <c r="D4269" s="79"/>
      <c r="E4269" s="78"/>
      <c r="F4269" s="78"/>
      <c r="G4269" s="79"/>
      <c r="H4269" s="79"/>
      <c r="I4269" s="80"/>
      <c r="J4269" s="79"/>
      <c r="K4269" s="77"/>
      <c r="L4269" s="81" t="s">
        <v>9265</v>
      </c>
      <c r="M4269" s="155"/>
      <c r="N4269" s="155"/>
      <c r="O4269" s="155"/>
      <c r="P4269" s="155"/>
      <c r="Q4269" s="155"/>
      <c r="R4269" s="155"/>
      <c r="S4269" s="157"/>
      <c r="T4269" s="155"/>
      <c r="U4269" s="158"/>
    </row>
    <row r="4270" spans="1:21" ht="13.9" customHeight="1">
      <c r="A4270" s="76">
        <v>99031233</v>
      </c>
      <c r="B4270" s="77" t="s">
        <v>5171</v>
      </c>
      <c r="C4270" s="78"/>
      <c r="D4270" s="79"/>
      <c r="E4270" s="78"/>
      <c r="F4270" s="78"/>
      <c r="G4270" s="79"/>
      <c r="H4270" s="79"/>
      <c r="I4270" s="80"/>
      <c r="J4270" s="79"/>
      <c r="K4270" s="77"/>
      <c r="L4270" s="81" t="s">
        <v>270</v>
      </c>
      <c r="M4270" s="155"/>
      <c r="N4270" s="155"/>
      <c r="O4270" s="155"/>
      <c r="P4270" s="155"/>
      <c r="Q4270" s="155"/>
      <c r="R4270" s="155"/>
      <c r="S4270" s="157"/>
      <c r="T4270" s="155"/>
      <c r="U4270" s="158"/>
    </row>
    <row r="4271" spans="1:21">
      <c r="A4271" s="76">
        <v>99031235</v>
      </c>
      <c r="B4271" s="77" t="s">
        <v>5172</v>
      </c>
      <c r="C4271" s="78"/>
      <c r="D4271" s="79"/>
      <c r="E4271" s="78"/>
      <c r="F4271" s="78"/>
      <c r="G4271" s="79"/>
      <c r="H4271" s="79"/>
      <c r="I4271" s="80"/>
      <c r="J4271" s="79"/>
      <c r="K4271" s="77"/>
      <c r="L4271" s="81" t="s">
        <v>348</v>
      </c>
      <c r="M4271" s="155"/>
      <c r="N4271" s="155"/>
      <c r="O4271" s="155"/>
      <c r="P4271" s="155"/>
      <c r="Q4271" s="155"/>
      <c r="R4271" s="155"/>
      <c r="S4271" s="157"/>
      <c r="T4271" s="155"/>
      <c r="U4271" s="158"/>
    </row>
    <row r="4272" spans="1:21">
      <c r="A4272" s="76">
        <v>99031236</v>
      </c>
      <c r="B4272" s="77" t="s">
        <v>5173</v>
      </c>
      <c r="C4272" s="78"/>
      <c r="D4272" s="79"/>
      <c r="E4272" s="78"/>
      <c r="F4272" s="78"/>
      <c r="G4272" s="78"/>
      <c r="H4272" s="78"/>
      <c r="I4272" s="78"/>
      <c r="J4272" s="79"/>
      <c r="K4272" s="77"/>
      <c r="L4272" s="84" t="s">
        <v>9446</v>
      </c>
      <c r="M4272" s="77"/>
      <c r="N4272" s="77"/>
      <c r="O4272" s="77"/>
      <c r="P4272" s="77"/>
      <c r="Q4272" s="78"/>
      <c r="R4272" s="78"/>
      <c r="S4272" s="82"/>
      <c r="T4272" s="78"/>
      <c r="U4272" s="83"/>
    </row>
    <row r="4273" spans="1:21">
      <c r="A4273" s="76">
        <v>99031237</v>
      </c>
      <c r="B4273" s="77" t="s">
        <v>5174</v>
      </c>
      <c r="C4273" s="78"/>
      <c r="D4273" s="79"/>
      <c r="E4273" s="78"/>
      <c r="F4273" s="78"/>
      <c r="G4273" s="78"/>
      <c r="H4273" s="78"/>
      <c r="I4273" s="78"/>
      <c r="J4273" s="79"/>
      <c r="K4273" s="77"/>
      <c r="L4273" s="84" t="s">
        <v>353</v>
      </c>
      <c r="M4273" s="77"/>
      <c r="N4273" s="77"/>
      <c r="O4273" s="77"/>
      <c r="P4273" s="77"/>
      <c r="Q4273" s="78"/>
      <c r="R4273" s="78"/>
      <c r="S4273" s="82"/>
      <c r="T4273" s="78"/>
      <c r="U4273" s="83"/>
    </row>
    <row r="4274" spans="1:21">
      <c r="A4274" s="76">
        <v>99031238</v>
      </c>
      <c r="B4274" s="77" t="s">
        <v>5175</v>
      </c>
      <c r="C4274" s="78"/>
      <c r="D4274" s="79"/>
      <c r="E4274" s="78"/>
      <c r="F4274" s="78"/>
      <c r="G4274" s="79"/>
      <c r="H4274" s="79"/>
      <c r="I4274" s="80"/>
      <c r="J4274" s="79"/>
      <c r="K4274" s="77"/>
      <c r="L4274" s="84" t="s">
        <v>357</v>
      </c>
      <c r="M4274" s="77"/>
      <c r="N4274" s="77"/>
      <c r="O4274" s="77"/>
      <c r="P4274" s="77"/>
      <c r="Q4274" s="78"/>
      <c r="R4274" s="78"/>
      <c r="S4274" s="82"/>
      <c r="T4274" s="78"/>
      <c r="U4274" s="83"/>
    </row>
    <row r="4275" spans="1:21">
      <c r="A4275" s="76">
        <v>99031239</v>
      </c>
      <c r="B4275" s="77" t="s">
        <v>5176</v>
      </c>
      <c r="C4275" s="78"/>
      <c r="D4275" s="79"/>
      <c r="E4275" s="78"/>
      <c r="F4275" s="78"/>
      <c r="G4275" s="79"/>
      <c r="H4275" s="79"/>
      <c r="I4275" s="80"/>
      <c r="J4275" s="79"/>
      <c r="K4275" s="77"/>
      <c r="L4275" s="84" t="s">
        <v>285</v>
      </c>
      <c r="M4275" s="77"/>
      <c r="N4275" s="77"/>
      <c r="O4275" s="77"/>
      <c r="P4275" s="77"/>
      <c r="Q4275" s="78"/>
      <c r="R4275" s="78"/>
      <c r="S4275" s="82"/>
      <c r="T4275" s="78"/>
      <c r="U4275" s="83"/>
    </row>
    <row r="4276" spans="1:21">
      <c r="A4276" s="76">
        <v>99031241</v>
      </c>
      <c r="B4276" s="77" t="s">
        <v>5177</v>
      </c>
      <c r="C4276" s="78"/>
      <c r="D4276" s="79"/>
      <c r="E4276" s="78"/>
      <c r="F4276" s="78"/>
      <c r="G4276" s="79"/>
      <c r="H4276" s="79"/>
      <c r="I4276" s="80"/>
      <c r="J4276" s="79"/>
      <c r="K4276" s="77"/>
      <c r="L4276" s="84" t="s">
        <v>319</v>
      </c>
      <c r="M4276" s="77"/>
      <c r="N4276" s="77"/>
      <c r="O4276" s="77"/>
      <c r="P4276" s="77"/>
      <c r="Q4276" s="78"/>
      <c r="R4276" s="78"/>
      <c r="S4276" s="82"/>
      <c r="T4276" s="78"/>
      <c r="U4276" s="83"/>
    </row>
    <row r="4277" spans="1:21">
      <c r="A4277" s="76">
        <v>99031242</v>
      </c>
      <c r="B4277" s="77" t="s">
        <v>5178</v>
      </c>
      <c r="C4277" s="78"/>
      <c r="D4277" s="79"/>
      <c r="E4277" s="78"/>
      <c r="F4277" s="78"/>
      <c r="G4277" s="79"/>
      <c r="H4277" s="79"/>
      <c r="I4277" s="80"/>
      <c r="J4277" s="79"/>
      <c r="K4277" s="77"/>
      <c r="L4277" s="84" t="s">
        <v>311</v>
      </c>
      <c r="M4277" s="77"/>
      <c r="N4277" s="77"/>
      <c r="O4277" s="77"/>
      <c r="P4277" s="77"/>
      <c r="Q4277" s="78"/>
      <c r="R4277" s="78"/>
      <c r="S4277" s="82"/>
      <c r="T4277" s="78"/>
      <c r="U4277" s="83"/>
    </row>
    <row r="4278" spans="1:21">
      <c r="A4278" s="76">
        <v>99031243</v>
      </c>
      <c r="B4278" s="77" t="s">
        <v>5179</v>
      </c>
      <c r="C4278" s="78"/>
      <c r="D4278" s="79"/>
      <c r="E4278" s="78"/>
      <c r="F4278" s="78"/>
      <c r="G4278" s="79"/>
      <c r="H4278" s="79"/>
      <c r="I4278" s="80"/>
      <c r="J4278" s="79"/>
      <c r="K4278" s="77"/>
      <c r="L4278" s="84" t="s">
        <v>326</v>
      </c>
      <c r="M4278" s="77"/>
      <c r="N4278" s="77"/>
      <c r="O4278" s="77"/>
      <c r="P4278" s="77"/>
      <c r="Q4278" s="78"/>
      <c r="R4278" s="78"/>
      <c r="S4278" s="82"/>
      <c r="T4278" s="78"/>
      <c r="U4278" s="83"/>
    </row>
    <row r="4279" spans="1:21">
      <c r="A4279" s="76">
        <v>99031244</v>
      </c>
      <c r="B4279" s="77" t="s">
        <v>5180</v>
      </c>
      <c r="C4279" s="78"/>
      <c r="D4279" s="79"/>
      <c r="E4279" s="78"/>
      <c r="F4279" s="78"/>
      <c r="G4279" s="79"/>
      <c r="H4279" s="79"/>
      <c r="I4279" s="80"/>
      <c r="J4279" s="79"/>
      <c r="K4279" s="77"/>
      <c r="L4279" s="84" t="s">
        <v>9347</v>
      </c>
      <c r="M4279" s="77"/>
      <c r="N4279" s="77"/>
      <c r="O4279" s="77"/>
      <c r="P4279" s="77"/>
      <c r="Q4279" s="78"/>
      <c r="R4279" s="78"/>
      <c r="S4279" s="82"/>
      <c r="T4279" s="78"/>
      <c r="U4279" s="83"/>
    </row>
    <row r="4280" spans="1:21">
      <c r="A4280" s="76">
        <v>99031245</v>
      </c>
      <c r="B4280" s="77" t="s">
        <v>5181</v>
      </c>
      <c r="C4280" s="78"/>
      <c r="D4280" s="79"/>
      <c r="E4280" s="78"/>
      <c r="F4280" s="78"/>
      <c r="G4280" s="79"/>
      <c r="H4280" s="79"/>
      <c r="I4280" s="80"/>
      <c r="J4280" s="79"/>
      <c r="K4280" s="77"/>
      <c r="L4280" s="84" t="s">
        <v>346</v>
      </c>
      <c r="M4280" s="77"/>
      <c r="N4280" s="77"/>
      <c r="O4280" s="77"/>
      <c r="P4280" s="77"/>
      <c r="Q4280" s="78"/>
      <c r="R4280" s="78"/>
      <c r="S4280" s="82"/>
      <c r="T4280" s="78"/>
      <c r="U4280" s="83"/>
    </row>
    <row r="4281" spans="1:21">
      <c r="A4281" s="76">
        <v>99031246</v>
      </c>
      <c r="B4281" s="77" t="s">
        <v>5182</v>
      </c>
      <c r="C4281" s="78"/>
      <c r="D4281" s="79"/>
      <c r="E4281" s="78"/>
      <c r="F4281" s="78"/>
      <c r="G4281" s="79"/>
      <c r="H4281" s="79"/>
      <c r="I4281" s="80"/>
      <c r="J4281" s="79"/>
      <c r="K4281" s="77"/>
      <c r="L4281" s="84" t="s">
        <v>309</v>
      </c>
      <c r="M4281" s="77"/>
      <c r="N4281" s="77"/>
      <c r="O4281" s="77"/>
      <c r="P4281" s="77"/>
      <c r="Q4281" s="78"/>
      <c r="R4281" s="78"/>
      <c r="S4281" s="82"/>
      <c r="T4281" s="78"/>
      <c r="U4281" s="83"/>
    </row>
    <row r="4282" spans="1:21">
      <c r="A4282" s="76">
        <v>99031247</v>
      </c>
      <c r="B4282" s="77" t="s">
        <v>5183</v>
      </c>
      <c r="C4282" s="78"/>
      <c r="D4282" s="79"/>
      <c r="E4282" s="78"/>
      <c r="F4282" s="78"/>
      <c r="G4282" s="79"/>
      <c r="H4282" s="79"/>
      <c r="I4282" s="80"/>
      <c r="J4282" s="79"/>
      <c r="K4282" s="77"/>
      <c r="L4282" s="84" t="s">
        <v>309</v>
      </c>
      <c r="M4282" s="77"/>
      <c r="N4282" s="77"/>
      <c r="O4282" s="77"/>
      <c r="P4282" s="77"/>
      <c r="Q4282" s="78"/>
      <c r="R4282" s="78"/>
      <c r="S4282" s="82"/>
      <c r="T4282" s="78"/>
      <c r="U4282" s="83"/>
    </row>
    <row r="4283" spans="1:21">
      <c r="A4283" s="76">
        <v>99031248</v>
      </c>
      <c r="B4283" s="77" t="s">
        <v>5184</v>
      </c>
      <c r="C4283" s="78"/>
      <c r="D4283" s="79"/>
      <c r="E4283" s="78"/>
      <c r="F4283" s="78"/>
      <c r="G4283" s="79"/>
      <c r="H4283" s="79"/>
      <c r="I4283" s="80"/>
      <c r="J4283" s="79"/>
      <c r="K4283" s="77"/>
      <c r="L4283" s="84" t="s">
        <v>311</v>
      </c>
      <c r="M4283" s="77"/>
      <c r="N4283" s="77"/>
      <c r="O4283" s="77"/>
      <c r="P4283" s="77"/>
      <c r="Q4283" s="78"/>
      <c r="R4283" s="78"/>
      <c r="S4283" s="82"/>
      <c r="T4283" s="78"/>
      <c r="U4283" s="83"/>
    </row>
    <row r="4284" spans="1:21">
      <c r="A4284" s="76">
        <v>99031249</v>
      </c>
      <c r="B4284" s="77" t="s">
        <v>5185</v>
      </c>
      <c r="C4284" s="78"/>
      <c r="D4284" s="79"/>
      <c r="E4284" s="78"/>
      <c r="F4284" s="78"/>
      <c r="G4284" s="79"/>
      <c r="H4284" s="79"/>
      <c r="I4284" s="80"/>
      <c r="J4284" s="79"/>
      <c r="K4284" s="77"/>
      <c r="L4284" s="84" t="s">
        <v>309</v>
      </c>
      <c r="M4284" s="77"/>
      <c r="N4284" s="77"/>
      <c r="O4284" s="77"/>
      <c r="P4284" s="77"/>
      <c r="Q4284" s="78"/>
      <c r="R4284" s="78"/>
      <c r="S4284" s="82"/>
      <c r="T4284" s="78"/>
      <c r="U4284" s="83"/>
    </row>
    <row r="4285" spans="1:21">
      <c r="A4285" s="76">
        <v>99031251</v>
      </c>
      <c r="B4285" s="77" t="s">
        <v>5186</v>
      </c>
      <c r="C4285" s="78"/>
      <c r="D4285" s="79"/>
      <c r="E4285" s="78"/>
      <c r="F4285" s="78"/>
      <c r="G4285" s="79"/>
      <c r="H4285" s="79"/>
      <c r="I4285" s="80"/>
      <c r="J4285" s="79"/>
      <c r="K4285" s="77"/>
      <c r="L4285" s="84" t="s">
        <v>309</v>
      </c>
      <c r="M4285" s="77"/>
      <c r="N4285" s="77"/>
      <c r="O4285" s="77"/>
      <c r="P4285" s="77"/>
      <c r="Q4285" s="78"/>
      <c r="R4285" s="78"/>
      <c r="S4285" s="82"/>
      <c r="T4285" s="78"/>
      <c r="U4285" s="83"/>
    </row>
    <row r="4286" spans="1:21">
      <c r="A4286" s="76">
        <v>99031252</v>
      </c>
      <c r="B4286" s="77" t="s">
        <v>5187</v>
      </c>
      <c r="C4286" s="78"/>
      <c r="D4286" s="79"/>
      <c r="E4286" s="78"/>
      <c r="F4286" s="78"/>
      <c r="G4286" s="79"/>
      <c r="H4286" s="79"/>
      <c r="I4286" s="80"/>
      <c r="J4286" s="79"/>
      <c r="K4286" s="77"/>
      <c r="L4286" s="84" t="s">
        <v>285</v>
      </c>
      <c r="M4286" s="77"/>
      <c r="N4286" s="77"/>
      <c r="O4286" s="77"/>
      <c r="P4286" s="77"/>
      <c r="Q4286" s="78"/>
      <c r="R4286" s="78"/>
      <c r="S4286" s="82"/>
      <c r="T4286" s="78"/>
      <c r="U4286" s="83"/>
    </row>
    <row r="4287" spans="1:21">
      <c r="A4287" s="76">
        <v>99031253</v>
      </c>
      <c r="B4287" s="77" t="s">
        <v>5188</v>
      </c>
      <c r="C4287" s="78"/>
      <c r="D4287" s="79"/>
      <c r="E4287" s="78"/>
      <c r="F4287" s="78"/>
      <c r="G4287" s="79"/>
      <c r="H4287" s="79"/>
      <c r="I4287" s="80"/>
      <c r="J4287" s="79"/>
      <c r="K4287" s="77"/>
      <c r="L4287" s="84" t="s">
        <v>9359</v>
      </c>
      <c r="M4287" s="77"/>
      <c r="N4287" s="77"/>
      <c r="O4287" s="77"/>
      <c r="P4287" s="77"/>
      <c r="Q4287" s="78"/>
      <c r="R4287" s="78"/>
      <c r="S4287" s="82"/>
      <c r="T4287" s="78"/>
      <c r="U4287" s="83"/>
    </row>
    <row r="4288" spans="1:21">
      <c r="A4288" s="76">
        <v>99031254</v>
      </c>
      <c r="B4288" s="77" t="s">
        <v>5189</v>
      </c>
      <c r="C4288" s="78"/>
      <c r="D4288" s="79"/>
      <c r="E4288" s="78"/>
      <c r="F4288" s="78"/>
      <c r="G4288" s="79"/>
      <c r="H4288" s="79"/>
      <c r="I4288" s="80"/>
      <c r="J4288" s="79"/>
      <c r="K4288" s="77"/>
      <c r="L4288" s="84" t="s">
        <v>285</v>
      </c>
      <c r="M4288" s="77"/>
      <c r="N4288" s="77"/>
      <c r="O4288" s="77"/>
      <c r="P4288" s="77"/>
      <c r="Q4288" s="78"/>
      <c r="R4288" s="78"/>
      <c r="S4288" s="82"/>
      <c r="T4288" s="78"/>
      <c r="U4288" s="83"/>
    </row>
    <row r="4289" spans="1:21">
      <c r="A4289" s="76">
        <v>99031255</v>
      </c>
      <c r="B4289" s="77" t="s">
        <v>5190</v>
      </c>
      <c r="C4289" s="78"/>
      <c r="D4289" s="79"/>
      <c r="E4289" s="78"/>
      <c r="F4289" s="78"/>
      <c r="G4289" s="79"/>
      <c r="H4289" s="79"/>
      <c r="I4289" s="80"/>
      <c r="J4289" s="79"/>
      <c r="K4289" s="77"/>
      <c r="L4289" s="84" t="s">
        <v>285</v>
      </c>
      <c r="M4289" s="77"/>
      <c r="N4289" s="77"/>
      <c r="O4289" s="77"/>
      <c r="P4289" s="77"/>
      <c r="Q4289" s="78"/>
      <c r="R4289" s="78"/>
      <c r="S4289" s="82"/>
      <c r="T4289" s="78"/>
      <c r="U4289" s="83"/>
    </row>
    <row r="4290" spans="1:21">
      <c r="A4290" s="76">
        <v>99031256</v>
      </c>
      <c r="B4290" s="77" t="s">
        <v>5191</v>
      </c>
      <c r="C4290" s="78"/>
      <c r="D4290" s="79"/>
      <c r="E4290" s="78"/>
      <c r="F4290" s="78"/>
      <c r="G4290" s="79"/>
      <c r="H4290" s="79"/>
      <c r="I4290" s="80"/>
      <c r="J4290" s="79"/>
      <c r="K4290" s="77"/>
      <c r="L4290" s="84" t="s">
        <v>9347</v>
      </c>
      <c r="M4290" s="77"/>
      <c r="N4290" s="77"/>
      <c r="O4290" s="77"/>
      <c r="P4290" s="77"/>
      <c r="Q4290" s="78"/>
      <c r="R4290" s="78"/>
      <c r="S4290" s="82"/>
      <c r="T4290" s="78"/>
      <c r="U4290" s="83"/>
    </row>
    <row r="4291" spans="1:21">
      <c r="A4291" s="76">
        <v>99031257</v>
      </c>
      <c r="B4291" s="77" t="s">
        <v>5192</v>
      </c>
      <c r="C4291" s="78"/>
      <c r="D4291" s="79"/>
      <c r="E4291" s="78"/>
      <c r="F4291" s="78"/>
      <c r="G4291" s="79"/>
      <c r="H4291" s="79"/>
      <c r="I4291" s="80"/>
      <c r="J4291" s="79"/>
      <c r="K4291" s="77"/>
      <c r="L4291" s="84" t="s">
        <v>278</v>
      </c>
      <c r="M4291" s="77"/>
      <c r="N4291" s="77"/>
      <c r="O4291" s="77"/>
      <c r="P4291" s="77"/>
      <c r="Q4291" s="78"/>
      <c r="R4291" s="78"/>
      <c r="S4291" s="82"/>
      <c r="T4291" s="78"/>
      <c r="U4291" s="83"/>
    </row>
    <row r="4292" spans="1:21">
      <c r="A4292" s="76">
        <v>99031258</v>
      </c>
      <c r="B4292" s="77" t="s">
        <v>5193</v>
      </c>
      <c r="C4292" s="78"/>
      <c r="D4292" s="79"/>
      <c r="E4292" s="78"/>
      <c r="F4292" s="78"/>
      <c r="G4292" s="79"/>
      <c r="H4292" s="79"/>
      <c r="I4292" s="80"/>
      <c r="J4292" s="79"/>
      <c r="K4292" s="77"/>
      <c r="L4292" s="84" t="s">
        <v>9447</v>
      </c>
      <c r="M4292" s="79"/>
      <c r="N4292" s="79"/>
      <c r="O4292" s="79"/>
      <c r="P4292" s="77"/>
      <c r="Q4292" s="78"/>
      <c r="R4292" s="78"/>
      <c r="S4292" s="82"/>
      <c r="T4292" s="78"/>
      <c r="U4292" s="83"/>
    </row>
    <row r="4293" spans="1:21">
      <c r="A4293" s="77">
        <v>99031260</v>
      </c>
      <c r="B4293" s="77" t="s">
        <v>5194</v>
      </c>
      <c r="C4293" s="78"/>
      <c r="D4293" s="79"/>
      <c r="E4293" s="78"/>
      <c r="F4293" s="78"/>
      <c r="G4293" s="79"/>
      <c r="H4293" s="79"/>
      <c r="I4293" s="80"/>
      <c r="J4293" s="79"/>
      <c r="K4293" s="77"/>
      <c r="L4293" s="84" t="s">
        <v>9429</v>
      </c>
      <c r="M4293" s="77"/>
      <c r="N4293" s="77"/>
      <c r="O4293" s="77"/>
      <c r="P4293" s="77"/>
      <c r="Q4293" s="78"/>
      <c r="R4293" s="79"/>
      <c r="S4293" s="79"/>
      <c r="T4293" s="78"/>
      <c r="U4293" s="83"/>
    </row>
    <row r="4294" spans="1:21">
      <c r="A4294" s="76">
        <v>99031262</v>
      </c>
      <c r="B4294" s="77" t="s">
        <v>5195</v>
      </c>
      <c r="C4294" s="78"/>
      <c r="D4294" s="79"/>
      <c r="E4294" s="78"/>
      <c r="F4294" s="78"/>
      <c r="G4294" s="79"/>
      <c r="H4294" s="80"/>
      <c r="I4294" s="80"/>
      <c r="J4294" s="79"/>
      <c r="K4294" s="77"/>
      <c r="L4294" s="84" t="s">
        <v>309</v>
      </c>
      <c r="M4294" s="77"/>
      <c r="N4294" s="77"/>
      <c r="O4294" s="77"/>
      <c r="P4294" s="77"/>
      <c r="Q4294" s="78"/>
      <c r="R4294" s="78"/>
      <c r="S4294" s="82"/>
      <c r="T4294" s="78"/>
      <c r="U4294" s="83"/>
    </row>
    <row r="4295" spans="1:21">
      <c r="A4295" s="76">
        <v>99031263</v>
      </c>
      <c r="B4295" s="77" t="s">
        <v>5196</v>
      </c>
      <c r="C4295" s="78"/>
      <c r="D4295" s="79"/>
      <c r="E4295" s="78"/>
      <c r="F4295" s="78"/>
      <c r="G4295" s="79"/>
      <c r="H4295" s="79"/>
      <c r="I4295" s="80"/>
      <c r="J4295" s="79"/>
      <c r="K4295" s="77"/>
      <c r="L4295" s="84" t="s">
        <v>296</v>
      </c>
      <c r="M4295" s="77"/>
      <c r="N4295" s="77"/>
      <c r="O4295" s="77"/>
      <c r="P4295" s="77"/>
      <c r="Q4295" s="78"/>
      <c r="R4295" s="78"/>
      <c r="S4295" s="82"/>
      <c r="T4295" s="78"/>
      <c r="U4295" s="83"/>
    </row>
    <row r="4296" spans="1:21">
      <c r="A4296" s="76">
        <v>99031264</v>
      </c>
      <c r="B4296" s="77" t="s">
        <v>5197</v>
      </c>
      <c r="C4296" s="78"/>
      <c r="D4296" s="79"/>
      <c r="E4296" s="78"/>
      <c r="F4296" s="78"/>
      <c r="G4296" s="79"/>
      <c r="H4296" s="79"/>
      <c r="I4296" s="80"/>
      <c r="J4296" s="79"/>
      <c r="K4296" s="77"/>
      <c r="L4296" s="84" t="s">
        <v>285</v>
      </c>
      <c r="M4296" s="77"/>
      <c r="N4296" s="77"/>
      <c r="O4296" s="77"/>
      <c r="P4296" s="77"/>
      <c r="Q4296" s="78"/>
      <c r="R4296" s="78"/>
      <c r="S4296" s="82"/>
      <c r="T4296" s="78"/>
      <c r="U4296" s="83"/>
    </row>
    <row r="4297" spans="1:21">
      <c r="A4297" s="76">
        <v>99031265</v>
      </c>
      <c r="B4297" s="77" t="s">
        <v>5198</v>
      </c>
      <c r="C4297" s="78"/>
      <c r="D4297" s="79"/>
      <c r="E4297" s="78"/>
      <c r="F4297" s="78"/>
      <c r="G4297" s="79"/>
      <c r="H4297" s="79"/>
      <c r="I4297" s="80"/>
      <c r="J4297" s="79"/>
      <c r="K4297" s="77"/>
      <c r="L4297" s="84" t="s">
        <v>315</v>
      </c>
      <c r="M4297" s="77"/>
      <c r="N4297" s="77"/>
      <c r="O4297" s="77"/>
      <c r="P4297" s="77"/>
      <c r="Q4297" s="78"/>
      <c r="R4297" s="78"/>
      <c r="S4297" s="82"/>
      <c r="T4297" s="78"/>
      <c r="U4297" s="83"/>
    </row>
    <row r="4298" spans="1:21">
      <c r="A4298" s="76">
        <v>99031267</v>
      </c>
      <c r="B4298" s="77" t="s">
        <v>5199</v>
      </c>
      <c r="C4298" s="78"/>
      <c r="D4298" s="79"/>
      <c r="E4298" s="78"/>
      <c r="F4298" s="78"/>
      <c r="G4298" s="79"/>
      <c r="H4298" s="79"/>
      <c r="I4298" s="80"/>
      <c r="J4298" s="79"/>
      <c r="K4298" s="77"/>
      <c r="L4298" s="84" t="s">
        <v>9277</v>
      </c>
      <c r="M4298" s="77"/>
      <c r="N4298" s="77"/>
      <c r="O4298" s="77"/>
      <c r="P4298" s="77"/>
      <c r="Q4298" s="78"/>
      <c r="R4298" s="78"/>
      <c r="S4298" s="82"/>
      <c r="T4298" s="78"/>
      <c r="U4298" s="83"/>
    </row>
    <row r="4299" spans="1:21">
      <c r="A4299" s="76">
        <v>99031269</v>
      </c>
      <c r="B4299" s="77" t="s">
        <v>5200</v>
      </c>
      <c r="C4299" s="78"/>
      <c r="D4299" s="79"/>
      <c r="E4299" s="78"/>
      <c r="F4299" s="78"/>
      <c r="G4299" s="79"/>
      <c r="H4299" s="79"/>
      <c r="I4299" s="80"/>
      <c r="J4299" s="79"/>
      <c r="K4299" s="77"/>
      <c r="L4299" s="84" t="s">
        <v>9405</v>
      </c>
      <c r="M4299" s="77"/>
      <c r="N4299" s="77"/>
      <c r="O4299" s="77"/>
      <c r="P4299" s="77"/>
      <c r="Q4299" s="78"/>
      <c r="R4299" s="78"/>
      <c r="S4299" s="82"/>
      <c r="T4299" s="78"/>
      <c r="U4299" s="83"/>
    </row>
    <row r="4300" spans="1:21">
      <c r="A4300" s="76">
        <v>99031270</v>
      </c>
      <c r="B4300" s="77" t="s">
        <v>5201</v>
      </c>
      <c r="C4300" s="78"/>
      <c r="D4300" s="79"/>
      <c r="E4300" s="78"/>
      <c r="F4300" s="78"/>
      <c r="G4300" s="79"/>
      <c r="H4300" s="79"/>
      <c r="I4300" s="80"/>
      <c r="J4300" s="79"/>
      <c r="K4300" s="77"/>
      <c r="L4300" s="84" t="s">
        <v>9284</v>
      </c>
      <c r="M4300" s="77"/>
      <c r="N4300" s="77"/>
      <c r="O4300" s="77"/>
      <c r="P4300" s="77"/>
      <c r="Q4300" s="78"/>
      <c r="R4300" s="78"/>
      <c r="S4300" s="82"/>
      <c r="T4300" s="78"/>
      <c r="U4300" s="83"/>
    </row>
    <row r="4301" spans="1:21">
      <c r="A4301" s="76">
        <v>99031271</v>
      </c>
      <c r="B4301" s="77" t="s">
        <v>5202</v>
      </c>
      <c r="C4301" s="78"/>
      <c r="D4301" s="79"/>
      <c r="E4301" s="78"/>
      <c r="F4301" s="78"/>
      <c r="G4301" s="79"/>
      <c r="H4301" s="79"/>
      <c r="I4301" s="80"/>
      <c r="J4301" s="79"/>
      <c r="K4301" s="77"/>
      <c r="L4301" s="84" t="s">
        <v>309</v>
      </c>
      <c r="M4301" s="77"/>
      <c r="N4301" s="77"/>
      <c r="O4301" s="77"/>
      <c r="P4301" s="77"/>
      <c r="Q4301" s="78"/>
      <c r="R4301" s="78"/>
      <c r="S4301" s="82"/>
      <c r="T4301" s="78"/>
      <c r="U4301" s="83"/>
    </row>
    <row r="4302" spans="1:21">
      <c r="A4302" s="76">
        <v>99031272</v>
      </c>
      <c r="B4302" s="77" t="s">
        <v>5203</v>
      </c>
      <c r="C4302" s="78"/>
      <c r="D4302" s="79"/>
      <c r="E4302" s="78"/>
      <c r="F4302" s="78"/>
      <c r="G4302" s="79"/>
      <c r="H4302" s="79"/>
      <c r="I4302" s="80"/>
      <c r="J4302" s="79"/>
      <c r="K4302" s="77"/>
      <c r="L4302" s="84" t="s">
        <v>285</v>
      </c>
      <c r="M4302" s="77"/>
      <c r="N4302" s="77"/>
      <c r="O4302" s="77"/>
      <c r="P4302" s="77"/>
      <c r="Q4302" s="78"/>
      <c r="R4302" s="78"/>
      <c r="S4302" s="82"/>
      <c r="T4302" s="78"/>
      <c r="U4302" s="83"/>
    </row>
    <row r="4303" spans="1:21">
      <c r="A4303" s="76">
        <v>99031273</v>
      </c>
      <c r="B4303" s="77" t="s">
        <v>5204</v>
      </c>
      <c r="C4303" s="78"/>
      <c r="D4303" s="79"/>
      <c r="E4303" s="78"/>
      <c r="F4303" s="78"/>
      <c r="G4303" s="79"/>
      <c r="H4303" s="79"/>
      <c r="I4303" s="80"/>
      <c r="J4303" s="79"/>
      <c r="K4303" s="77"/>
      <c r="L4303" s="84" t="s">
        <v>332</v>
      </c>
      <c r="M4303" s="77"/>
      <c r="N4303" s="77"/>
      <c r="O4303" s="77"/>
      <c r="P4303" s="77"/>
      <c r="Q4303" s="78"/>
      <c r="R4303" s="78"/>
      <c r="S4303" s="82"/>
      <c r="T4303" s="78"/>
      <c r="U4303" s="83"/>
    </row>
    <row r="4304" spans="1:21">
      <c r="A4304" s="76">
        <v>99031274</v>
      </c>
      <c r="B4304" s="77" t="s">
        <v>5205</v>
      </c>
      <c r="C4304" s="78"/>
      <c r="D4304" s="79"/>
      <c r="E4304" s="78"/>
      <c r="F4304" s="78"/>
      <c r="G4304" s="79"/>
      <c r="H4304" s="79"/>
      <c r="I4304" s="80"/>
      <c r="J4304" s="79"/>
      <c r="K4304" s="77"/>
      <c r="L4304" s="84" t="s">
        <v>378</v>
      </c>
      <c r="M4304" s="77"/>
      <c r="N4304" s="77"/>
      <c r="O4304" s="77"/>
      <c r="P4304" s="77"/>
      <c r="Q4304" s="78"/>
      <c r="R4304" s="78"/>
      <c r="S4304" s="82"/>
      <c r="T4304" s="78"/>
      <c r="U4304" s="83"/>
    </row>
    <row r="4305" spans="1:21">
      <c r="A4305" s="76">
        <v>99031275</v>
      </c>
      <c r="B4305" s="77" t="s">
        <v>5206</v>
      </c>
      <c r="C4305" s="78"/>
      <c r="D4305" s="79"/>
      <c r="E4305" s="78"/>
      <c r="F4305" s="78"/>
      <c r="G4305" s="79"/>
      <c r="H4305" s="79"/>
      <c r="I4305" s="80"/>
      <c r="J4305" s="79"/>
      <c r="K4305" s="77"/>
      <c r="L4305" s="84" t="s">
        <v>339</v>
      </c>
      <c r="M4305" s="77"/>
      <c r="N4305" s="77"/>
      <c r="O4305" s="77"/>
      <c r="P4305" s="77"/>
      <c r="Q4305" s="78"/>
      <c r="R4305" s="78"/>
      <c r="S4305" s="82"/>
      <c r="T4305" s="78"/>
      <c r="U4305" s="83"/>
    </row>
    <row r="4306" spans="1:21">
      <c r="A4306" s="76">
        <v>99031276</v>
      </c>
      <c r="B4306" s="77" t="s">
        <v>5207</v>
      </c>
      <c r="C4306" s="78"/>
      <c r="D4306" s="79"/>
      <c r="E4306" s="78"/>
      <c r="F4306" s="78"/>
      <c r="G4306" s="79"/>
      <c r="H4306" s="79"/>
      <c r="I4306" s="80"/>
      <c r="J4306" s="79"/>
      <c r="K4306" s="77"/>
      <c r="L4306" s="84" t="s">
        <v>285</v>
      </c>
      <c r="M4306" s="77"/>
      <c r="N4306" s="77"/>
      <c r="O4306" s="77"/>
      <c r="P4306" s="77"/>
      <c r="Q4306" s="78"/>
      <c r="R4306" s="78"/>
      <c r="S4306" s="82"/>
      <c r="T4306" s="78"/>
      <c r="U4306" s="83"/>
    </row>
    <row r="4307" spans="1:21">
      <c r="A4307" s="76">
        <v>99031277</v>
      </c>
      <c r="B4307" s="77" t="s">
        <v>5208</v>
      </c>
      <c r="C4307" s="78"/>
      <c r="D4307" s="79"/>
      <c r="E4307" s="78"/>
      <c r="F4307" s="78"/>
      <c r="G4307" s="79"/>
      <c r="H4307" s="79"/>
      <c r="I4307" s="80"/>
      <c r="J4307" s="79"/>
      <c r="K4307" s="77"/>
      <c r="L4307" s="84" t="s">
        <v>378</v>
      </c>
      <c r="M4307" s="77"/>
      <c r="N4307" s="77"/>
      <c r="O4307" s="77"/>
      <c r="P4307" s="77"/>
      <c r="Q4307" s="78"/>
      <c r="R4307" s="78"/>
      <c r="S4307" s="82"/>
      <c r="T4307" s="78"/>
      <c r="U4307" s="83"/>
    </row>
    <row r="4308" spans="1:21">
      <c r="A4308" s="76">
        <v>99031278</v>
      </c>
      <c r="B4308" s="77" t="s">
        <v>5209</v>
      </c>
      <c r="C4308" s="78"/>
      <c r="D4308" s="79"/>
      <c r="E4308" s="78"/>
      <c r="F4308" s="78"/>
      <c r="G4308" s="79"/>
      <c r="H4308" s="79"/>
      <c r="I4308" s="80"/>
      <c r="J4308" s="79"/>
      <c r="K4308" s="77"/>
      <c r="L4308" s="84" t="s">
        <v>332</v>
      </c>
      <c r="M4308" s="77"/>
      <c r="N4308" s="77"/>
      <c r="O4308" s="77"/>
      <c r="P4308" s="77"/>
      <c r="Q4308" s="78"/>
      <c r="R4308" s="78"/>
      <c r="S4308" s="82"/>
      <c r="T4308" s="78"/>
      <c r="U4308" s="83"/>
    </row>
    <row r="4309" spans="1:21">
      <c r="A4309" s="76">
        <v>99031279</v>
      </c>
      <c r="B4309" s="77" t="s">
        <v>5210</v>
      </c>
      <c r="C4309" s="78"/>
      <c r="D4309" s="79"/>
      <c r="E4309" s="78"/>
      <c r="F4309" s="78"/>
      <c r="G4309" s="79"/>
      <c r="H4309" s="79"/>
      <c r="I4309" s="80"/>
      <c r="J4309" s="79"/>
      <c r="K4309" s="77"/>
      <c r="L4309" s="84" t="s">
        <v>309</v>
      </c>
      <c r="M4309" s="77"/>
      <c r="N4309" s="77"/>
      <c r="O4309" s="77"/>
      <c r="P4309" s="77"/>
      <c r="Q4309" s="78"/>
      <c r="R4309" s="78"/>
      <c r="S4309" s="82"/>
      <c r="T4309" s="78"/>
      <c r="U4309" s="83"/>
    </row>
    <row r="4310" spans="1:21">
      <c r="A4310" s="76">
        <v>99031280</v>
      </c>
      <c r="B4310" s="77" t="s">
        <v>5211</v>
      </c>
      <c r="C4310" s="78"/>
      <c r="D4310" s="79"/>
      <c r="E4310" s="78"/>
      <c r="F4310" s="78"/>
      <c r="G4310" s="79"/>
      <c r="H4310" s="79"/>
      <c r="I4310" s="80"/>
      <c r="J4310" s="79"/>
      <c r="K4310" s="77"/>
      <c r="L4310" s="84" t="s">
        <v>9448</v>
      </c>
      <c r="M4310" s="77"/>
      <c r="N4310" s="77"/>
      <c r="O4310" s="77"/>
      <c r="P4310" s="77"/>
      <c r="Q4310" s="78"/>
      <c r="R4310" s="78"/>
      <c r="S4310" s="82"/>
      <c r="T4310" s="78"/>
      <c r="U4310" s="83"/>
    </row>
    <row r="4311" spans="1:21">
      <c r="A4311" s="76">
        <v>99031281</v>
      </c>
      <c r="B4311" s="77" t="s">
        <v>5212</v>
      </c>
      <c r="C4311" s="78"/>
      <c r="D4311" s="79"/>
      <c r="E4311" s="78"/>
      <c r="F4311" s="78"/>
      <c r="G4311" s="79"/>
      <c r="H4311" s="79"/>
      <c r="I4311" s="80"/>
      <c r="J4311" s="79"/>
      <c r="K4311" s="77"/>
      <c r="L4311" s="84" t="s">
        <v>285</v>
      </c>
      <c r="M4311" s="77"/>
      <c r="N4311" s="77"/>
      <c r="O4311" s="77"/>
      <c r="P4311" s="77"/>
      <c r="Q4311" s="78"/>
      <c r="R4311" s="78"/>
      <c r="S4311" s="82"/>
      <c r="T4311" s="78"/>
      <c r="U4311" s="83"/>
    </row>
    <row r="4312" spans="1:21">
      <c r="A4312" s="76">
        <v>99031282</v>
      </c>
      <c r="B4312" s="77" t="s">
        <v>5213</v>
      </c>
      <c r="C4312" s="78"/>
      <c r="D4312" s="79"/>
      <c r="E4312" s="78"/>
      <c r="F4312" s="78"/>
      <c r="G4312" s="79"/>
      <c r="H4312" s="79"/>
      <c r="I4312" s="80"/>
      <c r="J4312" s="79"/>
      <c r="K4312" s="77"/>
      <c r="L4312" s="84" t="s">
        <v>285</v>
      </c>
      <c r="M4312" s="77"/>
      <c r="N4312" s="77"/>
      <c r="O4312" s="77"/>
      <c r="P4312" s="77"/>
      <c r="Q4312" s="78"/>
      <c r="R4312" s="78"/>
      <c r="S4312" s="82"/>
      <c r="T4312" s="78"/>
      <c r="U4312" s="83"/>
    </row>
    <row r="4313" spans="1:21">
      <c r="A4313" s="76">
        <v>99031283</v>
      </c>
      <c r="B4313" s="77" t="s">
        <v>5214</v>
      </c>
      <c r="C4313" s="78"/>
      <c r="D4313" s="79"/>
      <c r="E4313" s="78"/>
      <c r="F4313" s="78"/>
      <c r="G4313" s="79"/>
      <c r="H4313" s="79"/>
      <c r="I4313" s="80"/>
      <c r="J4313" s="79"/>
      <c r="K4313" s="77"/>
      <c r="L4313" s="84" t="s">
        <v>285</v>
      </c>
      <c r="M4313" s="77"/>
      <c r="N4313" s="77"/>
      <c r="O4313" s="77"/>
      <c r="P4313" s="77"/>
      <c r="Q4313" s="78"/>
      <c r="R4313" s="78"/>
      <c r="S4313" s="82"/>
      <c r="T4313" s="78"/>
      <c r="U4313" s="83"/>
    </row>
    <row r="4314" spans="1:21">
      <c r="A4314" s="76">
        <v>99031284</v>
      </c>
      <c r="B4314" s="77" t="s">
        <v>5215</v>
      </c>
      <c r="C4314" s="78"/>
      <c r="D4314" s="79"/>
      <c r="E4314" s="78"/>
      <c r="F4314" s="78"/>
      <c r="G4314" s="79"/>
      <c r="H4314" s="79"/>
      <c r="I4314" s="80"/>
      <c r="J4314" s="79"/>
      <c r="K4314" s="77"/>
      <c r="L4314" s="84" t="s">
        <v>328</v>
      </c>
      <c r="M4314" s="77"/>
      <c r="N4314" s="77"/>
      <c r="O4314" s="77"/>
      <c r="P4314" s="77"/>
      <c r="Q4314" s="78"/>
      <c r="R4314" s="78"/>
      <c r="S4314" s="82"/>
      <c r="T4314" s="78"/>
      <c r="U4314" s="83"/>
    </row>
    <row r="4315" spans="1:21">
      <c r="A4315" s="76">
        <v>99031285</v>
      </c>
      <c r="B4315" s="77" t="s">
        <v>5216</v>
      </c>
      <c r="C4315" s="78"/>
      <c r="D4315" s="79"/>
      <c r="E4315" s="78"/>
      <c r="F4315" s="78"/>
      <c r="G4315" s="79"/>
      <c r="H4315" s="79"/>
      <c r="I4315" s="80"/>
      <c r="J4315" s="79"/>
      <c r="K4315" s="77"/>
      <c r="L4315" s="84" t="s">
        <v>315</v>
      </c>
      <c r="M4315" s="77"/>
      <c r="N4315" s="77"/>
      <c r="O4315" s="77"/>
      <c r="P4315" s="77"/>
      <c r="Q4315" s="78"/>
      <c r="R4315" s="78"/>
      <c r="S4315" s="82"/>
      <c r="T4315" s="78"/>
      <c r="U4315" s="83"/>
    </row>
    <row r="4316" spans="1:21">
      <c r="A4316" s="76">
        <v>99031286</v>
      </c>
      <c r="B4316" s="77" t="s">
        <v>5217</v>
      </c>
      <c r="C4316" s="78"/>
      <c r="D4316" s="79"/>
      <c r="E4316" s="78"/>
      <c r="F4316" s="78"/>
      <c r="G4316" s="79"/>
      <c r="H4316" s="79"/>
      <c r="I4316" s="80"/>
      <c r="J4316" s="79"/>
      <c r="K4316" s="77"/>
      <c r="L4316" s="84" t="s">
        <v>9347</v>
      </c>
      <c r="M4316" s="77"/>
      <c r="N4316" s="77"/>
      <c r="O4316" s="77"/>
      <c r="P4316" s="77"/>
      <c r="Q4316" s="78"/>
      <c r="R4316" s="78"/>
      <c r="S4316" s="82"/>
      <c r="T4316" s="78"/>
      <c r="U4316" s="83"/>
    </row>
    <row r="4317" spans="1:21">
      <c r="A4317" s="76">
        <v>99031287</v>
      </c>
      <c r="B4317" s="77" t="s">
        <v>5218</v>
      </c>
      <c r="C4317" s="78"/>
      <c r="D4317" s="79"/>
      <c r="E4317" s="78"/>
      <c r="F4317" s="78"/>
      <c r="G4317" s="79"/>
      <c r="H4317" s="79"/>
      <c r="I4317" s="80"/>
      <c r="J4317" s="79"/>
      <c r="K4317" s="77"/>
      <c r="L4317" s="84" t="s">
        <v>9347</v>
      </c>
      <c r="M4317" s="77"/>
      <c r="N4317" s="77"/>
      <c r="O4317" s="77"/>
      <c r="P4317" s="77"/>
      <c r="Q4317" s="78"/>
      <c r="R4317" s="78"/>
      <c r="S4317" s="82"/>
      <c r="T4317" s="78"/>
      <c r="U4317" s="83"/>
    </row>
    <row r="4318" spans="1:21">
      <c r="A4318" s="76">
        <v>99031288</v>
      </c>
      <c r="B4318" s="77" t="s">
        <v>5219</v>
      </c>
      <c r="C4318" s="78"/>
      <c r="D4318" s="79"/>
      <c r="E4318" s="78"/>
      <c r="F4318" s="78"/>
      <c r="G4318" s="79"/>
      <c r="H4318" s="79"/>
      <c r="I4318" s="80"/>
      <c r="J4318" s="79"/>
      <c r="K4318" s="77"/>
      <c r="L4318" s="84" t="s">
        <v>274</v>
      </c>
      <c r="M4318" s="77"/>
      <c r="N4318" s="77"/>
      <c r="O4318" s="77"/>
      <c r="P4318" s="77"/>
      <c r="Q4318" s="78"/>
      <c r="R4318" s="78"/>
      <c r="S4318" s="82"/>
      <c r="T4318" s="78"/>
      <c r="U4318" s="83"/>
    </row>
    <row r="4319" spans="1:21">
      <c r="A4319" s="76">
        <v>99031289</v>
      </c>
      <c r="B4319" s="77" t="s">
        <v>5220</v>
      </c>
      <c r="C4319" s="78"/>
      <c r="D4319" s="79"/>
      <c r="E4319" s="78"/>
      <c r="F4319" s="78"/>
      <c r="G4319" s="79"/>
      <c r="H4319" s="79"/>
      <c r="I4319" s="80"/>
      <c r="J4319" s="79"/>
      <c r="K4319" s="77"/>
      <c r="L4319" s="84" t="s">
        <v>337</v>
      </c>
      <c r="M4319" s="77"/>
      <c r="N4319" s="77"/>
      <c r="O4319" s="77"/>
      <c r="P4319" s="77"/>
      <c r="Q4319" s="78"/>
      <c r="R4319" s="78"/>
      <c r="S4319" s="82"/>
      <c r="T4319" s="78"/>
      <c r="U4319" s="83"/>
    </row>
    <row r="4320" spans="1:21">
      <c r="A4320" s="76">
        <v>99031290</v>
      </c>
      <c r="B4320" s="77" t="s">
        <v>5221</v>
      </c>
      <c r="C4320" s="78"/>
      <c r="D4320" s="79"/>
      <c r="E4320" s="78"/>
      <c r="F4320" s="78"/>
      <c r="G4320" s="79"/>
      <c r="H4320" s="79"/>
      <c r="I4320" s="80"/>
      <c r="J4320" s="79"/>
      <c r="K4320" s="77"/>
      <c r="L4320" s="84" t="s">
        <v>9238</v>
      </c>
      <c r="M4320" s="77"/>
      <c r="N4320" s="77"/>
      <c r="O4320" s="77"/>
      <c r="P4320" s="77"/>
      <c r="Q4320" s="78"/>
      <c r="R4320" s="78"/>
      <c r="S4320" s="82"/>
      <c r="T4320" s="78"/>
      <c r="U4320" s="83"/>
    </row>
    <row r="4321" spans="1:21">
      <c r="A4321" s="76">
        <v>99031291</v>
      </c>
      <c r="B4321" s="77" t="s">
        <v>5222</v>
      </c>
      <c r="C4321" s="78"/>
      <c r="D4321" s="79"/>
      <c r="E4321" s="78"/>
      <c r="F4321" s="78"/>
      <c r="G4321" s="79"/>
      <c r="H4321" s="79"/>
      <c r="I4321" s="80"/>
      <c r="J4321" s="79"/>
      <c r="K4321" s="77"/>
      <c r="L4321" s="84" t="s">
        <v>311</v>
      </c>
      <c r="M4321" s="77"/>
      <c r="N4321" s="77"/>
      <c r="O4321" s="77"/>
      <c r="P4321" s="77"/>
      <c r="Q4321" s="78"/>
      <c r="R4321" s="78"/>
      <c r="S4321" s="82"/>
      <c r="T4321" s="78"/>
      <c r="U4321" s="83"/>
    </row>
    <row r="4322" spans="1:21">
      <c r="A4322" s="76">
        <v>99031292</v>
      </c>
      <c r="B4322" s="77" t="s">
        <v>5223</v>
      </c>
      <c r="C4322" s="78"/>
      <c r="D4322" s="79"/>
      <c r="E4322" s="78"/>
      <c r="F4322" s="78"/>
      <c r="G4322" s="79"/>
      <c r="H4322" s="79"/>
      <c r="I4322" s="80"/>
      <c r="J4322" s="79"/>
      <c r="K4322" s="77"/>
      <c r="L4322" s="84" t="s">
        <v>348</v>
      </c>
      <c r="M4322" s="77"/>
      <c r="N4322" s="77"/>
      <c r="O4322" s="77"/>
      <c r="P4322" s="77"/>
      <c r="Q4322" s="78"/>
      <c r="R4322" s="78"/>
      <c r="S4322" s="82"/>
      <c r="T4322" s="78"/>
      <c r="U4322" s="83"/>
    </row>
    <row r="4323" spans="1:21">
      <c r="A4323" s="76">
        <v>99031293</v>
      </c>
      <c r="B4323" s="77" t="s">
        <v>5224</v>
      </c>
      <c r="C4323" s="78"/>
      <c r="D4323" s="79"/>
      <c r="E4323" s="78"/>
      <c r="F4323" s="78"/>
      <c r="G4323" s="79"/>
      <c r="H4323" s="79"/>
      <c r="I4323" s="80"/>
      <c r="J4323" s="79"/>
      <c r="K4323" s="77"/>
      <c r="L4323" s="84" t="s">
        <v>348</v>
      </c>
      <c r="M4323" s="77"/>
      <c r="N4323" s="77"/>
      <c r="O4323" s="77"/>
      <c r="P4323" s="77"/>
      <c r="Q4323" s="78"/>
      <c r="R4323" s="78"/>
      <c r="S4323" s="82"/>
      <c r="T4323" s="78"/>
      <c r="U4323" s="83"/>
    </row>
    <row r="4324" spans="1:21">
      <c r="A4324" s="76">
        <v>99031294</v>
      </c>
      <c r="B4324" s="77" t="s">
        <v>5225</v>
      </c>
      <c r="C4324" s="78"/>
      <c r="D4324" s="79"/>
      <c r="E4324" s="78"/>
      <c r="F4324" s="78"/>
      <c r="G4324" s="79"/>
      <c r="H4324" s="79"/>
      <c r="I4324" s="80"/>
      <c r="J4324" s="79"/>
      <c r="K4324" s="77"/>
      <c r="L4324" s="84" t="s">
        <v>315</v>
      </c>
      <c r="M4324" s="77"/>
      <c r="N4324" s="77"/>
      <c r="O4324" s="77"/>
      <c r="P4324" s="77"/>
      <c r="Q4324" s="78"/>
      <c r="R4324" s="78"/>
      <c r="S4324" s="82"/>
      <c r="T4324" s="78"/>
      <c r="U4324" s="83"/>
    </row>
    <row r="4325" spans="1:21">
      <c r="A4325" s="76">
        <v>99031295</v>
      </c>
      <c r="B4325" s="77" t="s">
        <v>5226</v>
      </c>
      <c r="C4325" s="78"/>
      <c r="D4325" s="79"/>
      <c r="E4325" s="78"/>
      <c r="F4325" s="78"/>
      <c r="G4325" s="79"/>
      <c r="H4325" s="79"/>
      <c r="I4325" s="80"/>
      <c r="J4325" s="79"/>
      <c r="K4325" s="77"/>
      <c r="L4325" s="84" t="s">
        <v>348</v>
      </c>
      <c r="M4325" s="77"/>
      <c r="N4325" s="77"/>
      <c r="O4325" s="77"/>
      <c r="P4325" s="77"/>
      <c r="Q4325" s="78"/>
      <c r="R4325" s="78"/>
      <c r="S4325" s="82"/>
      <c r="T4325" s="78"/>
      <c r="U4325" s="83"/>
    </row>
    <row r="4326" spans="1:21">
      <c r="A4326" s="76">
        <v>99031297</v>
      </c>
      <c r="B4326" s="77" t="s">
        <v>5227</v>
      </c>
      <c r="C4326" s="78"/>
      <c r="D4326" s="79"/>
      <c r="E4326" s="78"/>
      <c r="F4326" s="78"/>
      <c r="G4326" s="79"/>
      <c r="H4326" s="79"/>
      <c r="I4326" s="80"/>
      <c r="J4326" s="79"/>
      <c r="K4326" s="77"/>
      <c r="L4326" s="84" t="s">
        <v>348</v>
      </c>
      <c r="M4326" s="77"/>
      <c r="N4326" s="77"/>
      <c r="O4326" s="77"/>
      <c r="P4326" s="77"/>
      <c r="Q4326" s="78"/>
      <c r="R4326" s="78"/>
      <c r="S4326" s="82"/>
      <c r="T4326" s="78"/>
      <c r="U4326" s="83"/>
    </row>
    <row r="4327" spans="1:21">
      <c r="A4327" s="76">
        <v>99031298</v>
      </c>
      <c r="B4327" s="77" t="s">
        <v>5228</v>
      </c>
      <c r="C4327" s="78"/>
      <c r="D4327" s="79"/>
      <c r="E4327" s="78"/>
      <c r="F4327" s="78"/>
      <c r="G4327" s="79"/>
      <c r="H4327" s="79"/>
      <c r="I4327" s="80"/>
      <c r="J4327" s="79"/>
      <c r="K4327" s="77"/>
      <c r="L4327" s="84" t="s">
        <v>353</v>
      </c>
      <c r="M4327" s="77"/>
      <c r="N4327" s="77"/>
      <c r="O4327" s="77"/>
      <c r="P4327" s="77"/>
      <c r="Q4327" s="78"/>
      <c r="R4327" s="78"/>
      <c r="S4327" s="82"/>
      <c r="T4327" s="78"/>
      <c r="U4327" s="83"/>
    </row>
    <row r="4328" spans="1:21">
      <c r="A4328" s="76">
        <v>99031299</v>
      </c>
      <c r="B4328" s="77" t="s">
        <v>5229</v>
      </c>
      <c r="C4328" s="78"/>
      <c r="D4328" s="79"/>
      <c r="E4328" s="78"/>
      <c r="F4328" s="78"/>
      <c r="G4328" s="79"/>
      <c r="H4328" s="79"/>
      <c r="I4328" s="80"/>
      <c r="J4328" s="79"/>
      <c r="K4328" s="77"/>
      <c r="L4328" s="84" t="s">
        <v>350</v>
      </c>
      <c r="M4328" s="77"/>
      <c r="N4328" s="77"/>
      <c r="O4328" s="77"/>
      <c r="P4328" s="77"/>
      <c r="Q4328" s="78"/>
      <c r="R4328" s="78"/>
      <c r="S4328" s="82"/>
      <c r="T4328" s="78"/>
      <c r="U4328" s="83"/>
    </row>
    <row r="4329" spans="1:21">
      <c r="A4329" s="76">
        <v>99031300</v>
      </c>
      <c r="B4329" s="77" t="s">
        <v>5230</v>
      </c>
      <c r="C4329" s="78"/>
      <c r="D4329" s="79"/>
      <c r="E4329" s="78"/>
      <c r="F4329" s="78"/>
      <c r="G4329" s="79"/>
      <c r="H4329" s="79"/>
      <c r="I4329" s="80"/>
      <c r="J4329" s="79"/>
      <c r="K4329" s="77"/>
      <c r="L4329" s="84" t="s">
        <v>107</v>
      </c>
      <c r="M4329" s="77"/>
      <c r="N4329" s="77"/>
      <c r="O4329" s="77"/>
      <c r="P4329" s="77"/>
      <c r="Q4329" s="78"/>
      <c r="R4329" s="78"/>
      <c r="S4329" s="82"/>
      <c r="T4329" s="78"/>
      <c r="U4329" s="83"/>
    </row>
    <row r="4330" spans="1:21">
      <c r="A4330" s="76">
        <v>99031301</v>
      </c>
      <c r="B4330" s="77" t="s">
        <v>5231</v>
      </c>
      <c r="C4330" s="78"/>
      <c r="D4330" s="79"/>
      <c r="E4330" s="78"/>
      <c r="F4330" s="78"/>
      <c r="G4330" s="79"/>
      <c r="H4330" s="79"/>
      <c r="I4330" s="80"/>
      <c r="J4330" s="79"/>
      <c r="K4330" s="77"/>
      <c r="L4330" s="84" t="s">
        <v>344</v>
      </c>
      <c r="M4330" s="77"/>
      <c r="N4330" s="77"/>
      <c r="O4330" s="77"/>
      <c r="P4330" s="77"/>
      <c r="Q4330" s="78"/>
      <c r="R4330" s="78"/>
      <c r="S4330" s="82"/>
      <c r="T4330" s="78"/>
      <c r="U4330" s="83"/>
    </row>
    <row r="4331" spans="1:21">
      <c r="A4331" s="76">
        <v>99031303</v>
      </c>
      <c r="B4331" s="77" t="s">
        <v>5232</v>
      </c>
      <c r="C4331" s="78"/>
      <c r="D4331" s="79"/>
      <c r="E4331" s="78"/>
      <c r="F4331" s="78"/>
      <c r="G4331" s="79"/>
      <c r="H4331" s="79"/>
      <c r="I4331" s="80"/>
      <c r="J4331" s="79"/>
      <c r="K4331" s="77"/>
      <c r="L4331" s="84" t="s">
        <v>350</v>
      </c>
      <c r="M4331" s="77"/>
      <c r="N4331" s="77"/>
      <c r="O4331" s="77"/>
      <c r="P4331" s="77"/>
      <c r="Q4331" s="78"/>
      <c r="R4331" s="78"/>
      <c r="S4331" s="82"/>
      <c r="T4331" s="78"/>
      <c r="U4331" s="83"/>
    </row>
    <row r="4332" spans="1:21">
      <c r="A4332" s="76">
        <v>99031304</v>
      </c>
      <c r="B4332" s="77" t="s">
        <v>5233</v>
      </c>
      <c r="C4332" s="78"/>
      <c r="D4332" s="79"/>
      <c r="E4332" s="78"/>
      <c r="F4332" s="78"/>
      <c r="G4332" s="79"/>
      <c r="H4332" s="79"/>
      <c r="I4332" s="80"/>
      <c r="J4332" s="79"/>
      <c r="K4332" s="77"/>
      <c r="L4332" s="84" t="s">
        <v>9449</v>
      </c>
      <c r="M4332" s="77"/>
      <c r="N4332" s="77"/>
      <c r="O4332" s="77"/>
      <c r="P4332" s="77"/>
      <c r="Q4332" s="78"/>
      <c r="R4332" s="78"/>
      <c r="S4332" s="82"/>
      <c r="T4332" s="78"/>
      <c r="U4332" s="83"/>
    </row>
    <row r="4333" spans="1:21">
      <c r="A4333" s="76">
        <v>99031305</v>
      </c>
      <c r="B4333" s="85" t="s">
        <v>5234</v>
      </c>
      <c r="C4333" s="78"/>
      <c r="D4333" s="79"/>
      <c r="E4333" s="78"/>
      <c r="F4333" s="78"/>
      <c r="G4333" s="86"/>
      <c r="H4333" s="79"/>
      <c r="I4333" s="79"/>
      <c r="J4333" s="78"/>
      <c r="K4333" s="77"/>
      <c r="L4333" s="84" t="s">
        <v>374</v>
      </c>
      <c r="M4333" s="77"/>
      <c r="N4333" s="77"/>
      <c r="O4333" s="87"/>
      <c r="P4333" s="78"/>
      <c r="Q4333" s="78"/>
      <c r="R4333" s="78"/>
      <c r="S4333" s="82"/>
      <c r="T4333" s="78"/>
      <c r="U4333" s="83"/>
    </row>
    <row r="4334" spans="1:21">
      <c r="A4334" s="76">
        <v>99031306</v>
      </c>
      <c r="B4334" s="77" t="s">
        <v>5235</v>
      </c>
      <c r="C4334" s="78"/>
      <c r="D4334" s="79"/>
      <c r="E4334" s="78"/>
      <c r="F4334" s="78"/>
      <c r="G4334" s="79"/>
      <c r="H4334" s="79"/>
      <c r="I4334" s="80"/>
      <c r="J4334" s="79"/>
      <c r="K4334" s="77"/>
      <c r="L4334" s="84" t="s">
        <v>374</v>
      </c>
      <c r="M4334" s="77"/>
      <c r="N4334" s="77"/>
      <c r="O4334" s="77"/>
      <c r="P4334" s="77"/>
      <c r="Q4334" s="78"/>
      <c r="R4334" s="78"/>
      <c r="S4334" s="82"/>
      <c r="T4334" s="78"/>
      <c r="U4334" s="83"/>
    </row>
    <row r="4335" spans="1:21">
      <c r="A4335" s="76">
        <v>99031314</v>
      </c>
      <c r="B4335" s="77" t="s">
        <v>5236</v>
      </c>
      <c r="C4335" s="78"/>
      <c r="D4335" s="79"/>
      <c r="E4335" s="78"/>
      <c r="F4335" s="78"/>
      <c r="G4335" s="79"/>
      <c r="H4335" s="79"/>
      <c r="I4335" s="80"/>
      <c r="J4335" s="79"/>
      <c r="K4335" s="77"/>
      <c r="L4335" s="84" t="s">
        <v>362</v>
      </c>
      <c r="M4335" s="77"/>
      <c r="N4335" s="77"/>
      <c r="O4335" s="77"/>
      <c r="P4335" s="77"/>
      <c r="Q4335" s="78"/>
      <c r="R4335" s="78"/>
      <c r="S4335" s="82"/>
      <c r="T4335" s="78"/>
      <c r="U4335" s="83"/>
    </row>
    <row r="4336" spans="1:21">
      <c r="A4336" s="76">
        <v>99031315</v>
      </c>
      <c r="B4336" s="77" t="s">
        <v>5237</v>
      </c>
      <c r="C4336" s="78"/>
      <c r="D4336" s="79"/>
      <c r="E4336" s="78"/>
      <c r="F4336" s="78"/>
      <c r="G4336" s="79"/>
      <c r="H4336" s="79"/>
      <c r="I4336" s="80"/>
      <c r="J4336" s="79"/>
      <c r="K4336" s="77"/>
      <c r="L4336" s="84" t="s">
        <v>315</v>
      </c>
      <c r="M4336" s="77"/>
      <c r="N4336" s="77"/>
      <c r="O4336" s="77"/>
      <c r="P4336" s="77"/>
      <c r="Q4336" s="78"/>
      <c r="R4336" s="78"/>
      <c r="S4336" s="82"/>
      <c r="T4336" s="78"/>
      <c r="U4336" s="83"/>
    </row>
    <row r="4337" spans="1:21">
      <c r="A4337" s="76">
        <v>99031316</v>
      </c>
      <c r="B4337" s="77" t="s">
        <v>5238</v>
      </c>
      <c r="C4337" s="78"/>
      <c r="D4337" s="79"/>
      <c r="E4337" s="78"/>
      <c r="F4337" s="78"/>
      <c r="G4337" s="79"/>
      <c r="H4337" s="79"/>
      <c r="I4337" s="80"/>
      <c r="J4337" s="79"/>
      <c r="K4337" s="77"/>
      <c r="L4337" s="84" t="s">
        <v>332</v>
      </c>
      <c r="M4337" s="77"/>
      <c r="N4337" s="77"/>
      <c r="O4337" s="77"/>
      <c r="P4337" s="77"/>
      <c r="Q4337" s="78"/>
      <c r="R4337" s="78"/>
      <c r="S4337" s="82"/>
      <c r="T4337" s="78"/>
      <c r="U4337" s="83"/>
    </row>
    <row r="4338" spans="1:21">
      <c r="A4338" s="76">
        <v>99031317</v>
      </c>
      <c r="B4338" s="77" t="s">
        <v>5239</v>
      </c>
      <c r="C4338" s="78"/>
      <c r="D4338" s="79"/>
      <c r="E4338" s="78"/>
      <c r="F4338" s="78"/>
      <c r="G4338" s="79"/>
      <c r="H4338" s="79"/>
      <c r="I4338" s="80"/>
      <c r="J4338" s="79"/>
      <c r="K4338" s="77"/>
      <c r="L4338" s="84" t="s">
        <v>332</v>
      </c>
      <c r="M4338" s="77"/>
      <c r="N4338" s="77"/>
      <c r="O4338" s="77"/>
      <c r="P4338" s="77"/>
      <c r="Q4338" s="78"/>
      <c r="R4338" s="78"/>
      <c r="S4338" s="82"/>
      <c r="T4338" s="78"/>
      <c r="U4338" s="83"/>
    </row>
    <row r="4339" spans="1:21">
      <c r="A4339" s="76">
        <v>99031318</v>
      </c>
      <c r="B4339" s="77" t="s">
        <v>5240</v>
      </c>
      <c r="C4339" s="78"/>
      <c r="D4339" s="79"/>
      <c r="E4339" s="78"/>
      <c r="F4339" s="78"/>
      <c r="G4339" s="79"/>
      <c r="H4339" s="79"/>
      <c r="I4339" s="80"/>
      <c r="J4339" s="79"/>
      <c r="K4339" s="79"/>
      <c r="L4339" s="84" t="s">
        <v>296</v>
      </c>
      <c r="M4339" s="79"/>
      <c r="N4339" s="79"/>
      <c r="O4339" s="79"/>
      <c r="P4339" s="77"/>
      <c r="Q4339" s="78"/>
      <c r="R4339" s="78"/>
      <c r="S4339" s="82"/>
      <c r="T4339" s="78"/>
      <c r="U4339" s="83"/>
    </row>
    <row r="4340" spans="1:21">
      <c r="A4340" s="76">
        <v>99031319</v>
      </c>
      <c r="B4340" s="77" t="s">
        <v>5241</v>
      </c>
      <c r="C4340" s="78"/>
      <c r="D4340" s="79"/>
      <c r="E4340" s="78"/>
      <c r="F4340" s="78"/>
      <c r="G4340" s="79"/>
      <c r="H4340" s="79"/>
      <c r="I4340" s="80"/>
      <c r="J4340" s="79"/>
      <c r="K4340" s="77"/>
      <c r="L4340" s="84" t="s">
        <v>177</v>
      </c>
      <c r="M4340" s="77"/>
      <c r="N4340" s="77"/>
      <c r="O4340" s="77"/>
      <c r="P4340" s="77"/>
      <c r="Q4340" s="78"/>
      <c r="R4340" s="79"/>
      <c r="S4340" s="79"/>
      <c r="T4340" s="78"/>
      <c r="U4340" s="83"/>
    </row>
    <row r="4341" spans="1:21">
      <c r="A4341" s="76">
        <v>99031320</v>
      </c>
      <c r="B4341" s="77" t="s">
        <v>5242</v>
      </c>
      <c r="C4341" s="78"/>
      <c r="D4341" s="79"/>
      <c r="E4341" s="78"/>
      <c r="F4341" s="78"/>
      <c r="G4341" s="79"/>
      <c r="H4341" s="79"/>
      <c r="I4341" s="80"/>
      <c r="J4341" s="79"/>
      <c r="K4341" s="77"/>
      <c r="L4341" s="84" t="s">
        <v>362</v>
      </c>
      <c r="M4341" s="77"/>
      <c r="N4341" s="77"/>
      <c r="O4341" s="77"/>
      <c r="P4341" s="77"/>
      <c r="Q4341" s="78"/>
      <c r="R4341" s="78"/>
      <c r="S4341" s="82"/>
      <c r="T4341" s="78"/>
      <c r="U4341" s="83"/>
    </row>
    <row r="4342" spans="1:21">
      <c r="A4342" s="75">
        <v>99031324</v>
      </c>
      <c r="B4342" s="75" t="s">
        <v>5243</v>
      </c>
      <c r="C4342" s="75"/>
      <c r="E4342" s="75"/>
      <c r="F4342" s="75"/>
      <c r="I4342" s="75"/>
      <c r="L4342" s="75" t="s">
        <v>9359</v>
      </c>
      <c r="M4342" s="77"/>
      <c r="N4342" s="77"/>
      <c r="O4342" s="77"/>
      <c r="P4342" s="77"/>
      <c r="Q4342" s="78"/>
      <c r="R4342" s="78"/>
      <c r="S4342" s="82"/>
      <c r="T4342" s="78"/>
      <c r="U4342" s="83"/>
    </row>
    <row r="4343" spans="1:21">
      <c r="A4343" s="76">
        <v>99031325</v>
      </c>
      <c r="B4343" s="77" t="s">
        <v>5244</v>
      </c>
      <c r="C4343" s="78"/>
      <c r="D4343" s="79"/>
      <c r="E4343" s="78"/>
      <c r="F4343" s="78"/>
      <c r="G4343" s="79"/>
      <c r="H4343" s="79"/>
      <c r="I4343" s="80"/>
      <c r="J4343" s="79"/>
      <c r="K4343" s="77"/>
      <c r="L4343" s="84" t="s">
        <v>296</v>
      </c>
      <c r="M4343" s="77"/>
      <c r="N4343" s="77"/>
      <c r="O4343" s="77"/>
      <c r="P4343" s="77"/>
      <c r="Q4343" s="78"/>
      <c r="R4343" s="78"/>
      <c r="S4343" s="82"/>
      <c r="T4343" s="78"/>
      <c r="U4343" s="83"/>
    </row>
    <row r="4344" spans="1:21">
      <c r="A4344" s="76">
        <v>99031326</v>
      </c>
      <c r="B4344" s="77" t="s">
        <v>5245</v>
      </c>
      <c r="C4344" s="78"/>
      <c r="D4344" s="79"/>
      <c r="E4344" s="78"/>
      <c r="F4344" s="78"/>
      <c r="G4344" s="79"/>
      <c r="H4344" s="79"/>
      <c r="I4344" s="80"/>
      <c r="J4344" s="79"/>
      <c r="K4344" s="77"/>
      <c r="L4344" s="84" t="s">
        <v>315</v>
      </c>
      <c r="M4344" s="77"/>
      <c r="N4344" s="77"/>
      <c r="O4344" s="77"/>
      <c r="P4344" s="77"/>
      <c r="Q4344" s="78"/>
      <c r="R4344" s="78"/>
      <c r="S4344" s="82"/>
      <c r="T4344" s="78"/>
      <c r="U4344" s="83"/>
    </row>
    <row r="4345" spans="1:21">
      <c r="A4345" s="76">
        <v>99031327</v>
      </c>
      <c r="B4345" s="77" t="s">
        <v>5246</v>
      </c>
      <c r="C4345" s="78"/>
      <c r="D4345" s="79"/>
      <c r="E4345" s="78"/>
      <c r="F4345" s="78"/>
      <c r="G4345" s="79"/>
      <c r="H4345" s="79"/>
      <c r="I4345" s="80"/>
      <c r="J4345" s="79"/>
      <c r="K4345" s="77"/>
      <c r="L4345" s="84" t="s">
        <v>270</v>
      </c>
      <c r="M4345" s="77"/>
      <c r="N4345" s="77"/>
      <c r="O4345" s="77"/>
      <c r="P4345" s="77"/>
      <c r="Q4345" s="78"/>
      <c r="R4345" s="78"/>
      <c r="S4345" s="82"/>
      <c r="T4345" s="78"/>
      <c r="U4345" s="83"/>
    </row>
    <row r="4346" spans="1:21">
      <c r="A4346" s="76">
        <v>99031329</v>
      </c>
      <c r="B4346" s="77" t="s">
        <v>5247</v>
      </c>
      <c r="C4346" s="78"/>
      <c r="D4346" s="79"/>
      <c r="E4346" s="78"/>
      <c r="F4346" s="78"/>
      <c r="G4346" s="79"/>
      <c r="H4346" s="79"/>
      <c r="I4346" s="80"/>
      <c r="J4346" s="79"/>
      <c r="K4346" s="77"/>
      <c r="L4346" s="84" t="s">
        <v>309</v>
      </c>
      <c r="M4346" s="77"/>
      <c r="N4346" s="77"/>
      <c r="O4346" s="77"/>
      <c r="P4346" s="77"/>
      <c r="Q4346" s="78"/>
      <c r="R4346" s="78"/>
      <c r="S4346" s="82"/>
      <c r="T4346" s="78"/>
      <c r="U4346" s="83"/>
    </row>
    <row r="4347" spans="1:21">
      <c r="A4347" s="76">
        <v>99031331</v>
      </c>
      <c r="B4347" s="77" t="s">
        <v>5248</v>
      </c>
      <c r="C4347" s="78"/>
      <c r="D4347" s="79"/>
      <c r="E4347" s="78"/>
      <c r="F4347" s="78"/>
      <c r="G4347" s="79"/>
      <c r="H4347" s="79"/>
      <c r="I4347" s="80"/>
      <c r="J4347" s="79"/>
      <c r="K4347" s="77"/>
      <c r="L4347" s="84" t="s">
        <v>309</v>
      </c>
      <c r="M4347" s="77"/>
      <c r="N4347" s="77"/>
      <c r="O4347" s="77"/>
      <c r="P4347" s="77"/>
      <c r="Q4347" s="78"/>
      <c r="R4347" s="78"/>
      <c r="S4347" s="82"/>
      <c r="T4347" s="78"/>
      <c r="U4347" s="83"/>
    </row>
    <row r="4348" spans="1:21">
      <c r="A4348" s="76">
        <v>99031343</v>
      </c>
      <c r="B4348" s="77" t="s">
        <v>5249</v>
      </c>
      <c r="C4348" s="78"/>
      <c r="D4348" s="79"/>
      <c r="E4348" s="78"/>
      <c r="F4348" s="78"/>
      <c r="G4348" s="79"/>
      <c r="H4348" s="79"/>
      <c r="I4348" s="80"/>
      <c r="J4348" s="79"/>
      <c r="K4348" s="77"/>
      <c r="L4348" s="84" t="s">
        <v>9312</v>
      </c>
      <c r="M4348" s="77"/>
      <c r="N4348" s="77"/>
      <c r="O4348" s="77"/>
      <c r="P4348" s="77"/>
      <c r="Q4348" s="78"/>
      <c r="R4348" s="78"/>
      <c r="S4348" s="82"/>
      <c r="T4348" s="78"/>
      <c r="U4348" s="83"/>
    </row>
    <row r="4349" spans="1:21">
      <c r="A4349" s="76">
        <v>99031362</v>
      </c>
      <c r="B4349" s="77" t="s">
        <v>4494</v>
      </c>
      <c r="C4349" s="78"/>
      <c r="D4349" s="79"/>
      <c r="E4349" s="78"/>
      <c r="F4349" s="78"/>
      <c r="G4349" s="79"/>
      <c r="H4349" s="79"/>
      <c r="I4349" s="80"/>
      <c r="J4349" s="79"/>
      <c r="K4349" s="77"/>
      <c r="L4349" s="84" t="s">
        <v>285</v>
      </c>
      <c r="M4349" s="77"/>
      <c r="N4349" s="77"/>
      <c r="O4349" s="77"/>
      <c r="P4349" s="77"/>
      <c r="Q4349" s="78"/>
      <c r="R4349" s="78"/>
      <c r="S4349" s="82"/>
      <c r="T4349" s="78"/>
      <c r="U4349" s="83"/>
    </row>
    <row r="4350" spans="1:21">
      <c r="A4350" s="76">
        <v>99031364</v>
      </c>
      <c r="B4350" s="77" t="s">
        <v>5250</v>
      </c>
      <c r="C4350" s="78"/>
      <c r="D4350" s="79"/>
      <c r="E4350" s="78"/>
      <c r="F4350" s="78"/>
      <c r="G4350" s="79"/>
      <c r="H4350" s="79"/>
      <c r="I4350" s="80"/>
      <c r="J4350" s="79"/>
      <c r="K4350" s="77"/>
      <c r="L4350" s="84" t="s">
        <v>285</v>
      </c>
      <c r="M4350" s="77"/>
      <c r="N4350" s="77"/>
      <c r="O4350" s="77"/>
      <c r="P4350" s="77"/>
      <c r="Q4350" s="78"/>
      <c r="R4350" s="78"/>
      <c r="S4350" s="82"/>
      <c r="T4350" s="78"/>
      <c r="U4350" s="83"/>
    </row>
    <row r="4351" spans="1:21">
      <c r="A4351" s="76">
        <v>99031365</v>
      </c>
      <c r="B4351" s="77" t="s">
        <v>5251</v>
      </c>
      <c r="C4351" s="78"/>
      <c r="D4351" s="79"/>
      <c r="E4351" s="78"/>
      <c r="F4351" s="78"/>
      <c r="G4351" s="79"/>
      <c r="H4351" s="79"/>
      <c r="I4351" s="80"/>
      <c r="J4351" s="79"/>
      <c r="K4351" s="77"/>
      <c r="L4351" s="84" t="s">
        <v>285</v>
      </c>
      <c r="M4351" s="77"/>
      <c r="N4351" s="77"/>
      <c r="O4351" s="77"/>
      <c r="P4351" s="77"/>
      <c r="Q4351" s="78"/>
      <c r="R4351" s="78"/>
      <c r="S4351" s="82"/>
      <c r="T4351" s="78"/>
      <c r="U4351" s="83"/>
    </row>
    <row r="4352" spans="1:21">
      <c r="A4352" s="76">
        <v>99031366</v>
      </c>
      <c r="B4352" s="77" t="s">
        <v>5252</v>
      </c>
      <c r="C4352" s="78"/>
      <c r="D4352" s="79"/>
      <c r="E4352" s="78"/>
      <c r="F4352" s="78"/>
      <c r="G4352" s="79"/>
      <c r="H4352" s="79"/>
      <c r="I4352" s="80"/>
      <c r="J4352" s="79"/>
      <c r="K4352" s="77"/>
      <c r="L4352" s="84" t="s">
        <v>285</v>
      </c>
      <c r="M4352" s="77"/>
      <c r="N4352" s="77"/>
      <c r="O4352" s="77"/>
      <c r="P4352" s="77"/>
      <c r="Q4352" s="78"/>
      <c r="R4352" s="78"/>
      <c r="S4352" s="82"/>
      <c r="T4352" s="78"/>
      <c r="U4352" s="83"/>
    </row>
    <row r="4353" spans="1:21">
      <c r="A4353" s="76">
        <v>99031368</v>
      </c>
      <c r="B4353" s="77" t="s">
        <v>5253</v>
      </c>
      <c r="C4353" s="78"/>
      <c r="D4353" s="79"/>
      <c r="E4353" s="78"/>
      <c r="F4353" s="78"/>
      <c r="G4353" s="79"/>
      <c r="H4353" s="79"/>
      <c r="I4353" s="80"/>
      <c r="J4353" s="79"/>
      <c r="K4353" s="77"/>
      <c r="L4353" s="84" t="s">
        <v>285</v>
      </c>
      <c r="M4353" s="77"/>
      <c r="N4353" s="77"/>
      <c r="O4353" s="77"/>
      <c r="P4353" s="77"/>
      <c r="Q4353" s="78"/>
      <c r="R4353" s="78"/>
      <c r="S4353" s="82"/>
      <c r="T4353" s="78"/>
      <c r="U4353" s="83"/>
    </row>
    <row r="4354" spans="1:21">
      <c r="A4354" s="76">
        <v>99031369</v>
      </c>
      <c r="B4354" s="77" t="s">
        <v>5254</v>
      </c>
      <c r="C4354" s="78"/>
      <c r="D4354" s="79"/>
      <c r="E4354" s="78"/>
      <c r="F4354" s="78"/>
      <c r="G4354" s="79"/>
      <c r="H4354" s="79"/>
      <c r="I4354" s="80"/>
      <c r="J4354" s="79"/>
      <c r="K4354" s="77"/>
      <c r="L4354" s="84" t="s">
        <v>9324</v>
      </c>
      <c r="M4354" s="77"/>
      <c r="N4354" s="77"/>
      <c r="O4354" s="77"/>
      <c r="P4354" s="77"/>
      <c r="Q4354" s="78"/>
      <c r="R4354" s="78"/>
      <c r="S4354" s="82"/>
      <c r="T4354" s="78"/>
      <c r="U4354" s="83"/>
    </row>
    <row r="4355" spans="1:21">
      <c r="A4355" s="76">
        <v>99031370</v>
      </c>
      <c r="B4355" s="77" t="s">
        <v>5255</v>
      </c>
      <c r="C4355" s="78"/>
      <c r="D4355" s="79"/>
      <c r="E4355" s="78"/>
      <c r="F4355" s="78"/>
      <c r="G4355" s="79"/>
      <c r="H4355" s="79"/>
      <c r="I4355" s="80"/>
      <c r="J4355" s="79"/>
      <c r="K4355" s="77"/>
      <c r="L4355" s="84" t="s">
        <v>9347</v>
      </c>
      <c r="M4355" s="77"/>
      <c r="N4355" s="77"/>
      <c r="O4355" s="77"/>
      <c r="P4355" s="77"/>
      <c r="Q4355" s="78"/>
      <c r="R4355" s="78"/>
      <c r="S4355" s="82"/>
      <c r="T4355" s="78"/>
      <c r="U4355" s="83"/>
    </row>
    <row r="4356" spans="1:21">
      <c r="A4356" s="76">
        <v>99031371</v>
      </c>
      <c r="B4356" s="77" t="s">
        <v>5256</v>
      </c>
      <c r="C4356" s="78"/>
      <c r="D4356" s="79"/>
      <c r="E4356" s="78"/>
      <c r="F4356" s="78"/>
      <c r="G4356" s="79"/>
      <c r="H4356" s="79"/>
      <c r="I4356" s="80"/>
      <c r="J4356" s="79"/>
      <c r="K4356" s="77"/>
      <c r="L4356" s="84" t="s">
        <v>9347</v>
      </c>
      <c r="M4356" s="77"/>
      <c r="N4356" s="77"/>
      <c r="O4356" s="77"/>
      <c r="P4356" s="77"/>
      <c r="Q4356" s="78"/>
      <c r="R4356" s="78"/>
      <c r="S4356" s="82"/>
      <c r="T4356" s="78"/>
      <c r="U4356" s="83"/>
    </row>
    <row r="4357" spans="1:21">
      <c r="A4357" s="76">
        <v>99031372</v>
      </c>
      <c r="B4357" s="77" t="s">
        <v>5257</v>
      </c>
      <c r="C4357" s="78"/>
      <c r="D4357" s="79"/>
      <c r="E4357" s="78"/>
      <c r="F4357" s="78"/>
      <c r="G4357" s="79"/>
      <c r="H4357" s="79"/>
      <c r="I4357" s="80"/>
      <c r="J4357" s="79"/>
      <c r="K4357" s="77"/>
      <c r="L4357" s="84" t="s">
        <v>9347</v>
      </c>
      <c r="M4357" s="77"/>
      <c r="N4357" s="77"/>
      <c r="O4357" s="77"/>
      <c r="P4357" s="77"/>
      <c r="Q4357" s="78"/>
      <c r="R4357" s="78"/>
      <c r="S4357" s="82"/>
      <c r="T4357" s="78"/>
      <c r="U4357" s="83"/>
    </row>
    <row r="4358" spans="1:21">
      <c r="A4358" s="76">
        <v>99031373</v>
      </c>
      <c r="B4358" s="77" t="s">
        <v>4955</v>
      </c>
      <c r="C4358" s="78"/>
      <c r="D4358" s="79"/>
      <c r="E4358" s="78"/>
      <c r="F4358" s="78"/>
      <c r="G4358" s="79"/>
      <c r="H4358" s="79"/>
      <c r="I4358" s="80"/>
      <c r="J4358" s="79"/>
      <c r="K4358" s="77"/>
      <c r="L4358" s="84" t="s">
        <v>9274</v>
      </c>
      <c r="M4358" s="77"/>
      <c r="N4358" s="77"/>
      <c r="O4358" s="77"/>
      <c r="P4358" s="77"/>
      <c r="Q4358" s="78"/>
      <c r="R4358" s="78"/>
      <c r="S4358" s="82"/>
      <c r="T4358" s="78"/>
      <c r="U4358" s="83"/>
    </row>
    <row r="4359" spans="1:21">
      <c r="A4359" s="76">
        <v>99031374</v>
      </c>
      <c r="B4359" s="77" t="s">
        <v>5258</v>
      </c>
      <c r="C4359" s="78"/>
      <c r="D4359" s="79"/>
      <c r="E4359" s="78"/>
      <c r="F4359" s="78"/>
      <c r="G4359" s="79"/>
      <c r="H4359" s="79"/>
      <c r="I4359" s="80"/>
      <c r="J4359" s="79"/>
      <c r="K4359" s="77"/>
      <c r="L4359" s="84" t="s">
        <v>127</v>
      </c>
      <c r="M4359" s="77"/>
      <c r="N4359" s="77"/>
      <c r="O4359" s="77"/>
      <c r="P4359" s="77"/>
      <c r="Q4359" s="78"/>
      <c r="R4359" s="78"/>
      <c r="S4359" s="82"/>
      <c r="T4359" s="78"/>
      <c r="U4359" s="83"/>
    </row>
    <row r="4360" spans="1:21">
      <c r="A4360" s="76">
        <v>99031383</v>
      </c>
      <c r="B4360" s="77" t="s">
        <v>5259</v>
      </c>
      <c r="C4360" s="78"/>
      <c r="D4360" s="79"/>
      <c r="E4360" s="78"/>
      <c r="F4360" s="78"/>
      <c r="G4360" s="79"/>
      <c r="H4360" s="79"/>
      <c r="I4360" s="80"/>
      <c r="J4360" s="79"/>
      <c r="K4360" s="77"/>
      <c r="L4360" s="84" t="s">
        <v>285</v>
      </c>
      <c r="M4360" s="79"/>
      <c r="N4360" s="79"/>
      <c r="O4360" s="77"/>
      <c r="P4360" s="77"/>
      <c r="Q4360" s="78"/>
      <c r="R4360" s="78"/>
      <c r="S4360" s="82"/>
      <c r="T4360" s="78"/>
      <c r="U4360" s="83"/>
    </row>
    <row r="4361" spans="1:21">
      <c r="A4361" s="76">
        <v>99031384</v>
      </c>
      <c r="B4361" s="77" t="s">
        <v>5260</v>
      </c>
      <c r="C4361" s="78"/>
      <c r="D4361" s="79"/>
      <c r="E4361" s="78"/>
      <c r="F4361" s="78"/>
      <c r="G4361" s="79"/>
      <c r="H4361" s="79"/>
      <c r="I4361" s="80"/>
      <c r="J4361" s="79"/>
      <c r="K4361" s="77"/>
      <c r="L4361" s="84" t="s">
        <v>283</v>
      </c>
      <c r="M4361" s="77"/>
      <c r="N4361" s="77"/>
      <c r="O4361" s="77"/>
      <c r="P4361" s="77"/>
      <c r="Q4361" s="78"/>
      <c r="R4361" s="79"/>
      <c r="S4361" s="79"/>
      <c r="T4361" s="78"/>
      <c r="U4361" s="83"/>
    </row>
    <row r="4362" spans="1:21">
      <c r="A4362" s="76">
        <v>99031385</v>
      </c>
      <c r="B4362" s="77" t="s">
        <v>5261</v>
      </c>
      <c r="C4362" s="78"/>
      <c r="D4362" s="79"/>
      <c r="E4362" s="78"/>
      <c r="F4362" s="78"/>
      <c r="G4362" s="79"/>
      <c r="H4362" s="79"/>
      <c r="I4362" s="80"/>
      <c r="J4362" s="79"/>
      <c r="K4362" s="79"/>
      <c r="L4362" s="84" t="s">
        <v>362</v>
      </c>
      <c r="M4362" s="79"/>
      <c r="N4362" s="79"/>
      <c r="O4362" s="79"/>
      <c r="P4362" s="77"/>
      <c r="Q4362" s="78"/>
      <c r="R4362" s="78"/>
      <c r="S4362" s="82"/>
      <c r="T4362" s="78"/>
      <c r="U4362" s="83"/>
    </row>
    <row r="4363" spans="1:21">
      <c r="A4363" s="76">
        <v>99031386</v>
      </c>
      <c r="B4363" s="77" t="s">
        <v>5262</v>
      </c>
      <c r="C4363" s="78"/>
      <c r="D4363" s="79"/>
      <c r="E4363" s="78"/>
      <c r="F4363" s="78"/>
      <c r="G4363" s="78"/>
      <c r="H4363" s="79"/>
      <c r="I4363" s="80"/>
      <c r="J4363" s="79"/>
      <c r="K4363" s="79"/>
      <c r="L4363" s="84" t="s">
        <v>285</v>
      </c>
      <c r="M4363" s="79"/>
      <c r="N4363" s="79"/>
      <c r="O4363" s="79"/>
      <c r="P4363" s="77"/>
      <c r="Q4363" s="79"/>
      <c r="R4363" s="79"/>
      <c r="S4363" s="79"/>
      <c r="T4363" s="78"/>
      <c r="U4363" s="83"/>
    </row>
    <row r="4364" spans="1:21">
      <c r="A4364" s="76">
        <v>99031387</v>
      </c>
      <c r="B4364" s="77" t="s">
        <v>2423</v>
      </c>
      <c r="C4364" s="78"/>
      <c r="D4364" s="79"/>
      <c r="E4364" s="78"/>
      <c r="F4364" s="78"/>
      <c r="G4364" s="79"/>
      <c r="H4364" s="79"/>
      <c r="I4364" s="80"/>
      <c r="J4364" s="79"/>
      <c r="K4364" s="77"/>
      <c r="L4364" s="84" t="s">
        <v>285</v>
      </c>
      <c r="M4364" s="79"/>
      <c r="N4364" s="79"/>
      <c r="O4364" s="77"/>
      <c r="P4364" s="77"/>
      <c r="Q4364" s="78"/>
      <c r="R4364" s="79"/>
      <c r="S4364" s="79"/>
      <c r="T4364" s="78"/>
      <c r="U4364" s="83"/>
    </row>
    <row r="4365" spans="1:21">
      <c r="A4365" s="89">
        <v>99031388</v>
      </c>
      <c r="B4365" s="100" t="s">
        <v>5263</v>
      </c>
      <c r="C4365" s="90"/>
      <c r="D4365" s="79"/>
      <c r="E4365" s="78"/>
      <c r="F4365" s="78"/>
      <c r="G4365" s="79"/>
      <c r="H4365" s="79"/>
      <c r="I4365" s="80"/>
      <c r="J4365" s="79"/>
      <c r="K4365" s="77"/>
      <c r="L4365" s="84" t="s">
        <v>285</v>
      </c>
      <c r="M4365" s="77"/>
      <c r="N4365" s="77"/>
      <c r="O4365" s="77"/>
      <c r="P4365" s="77"/>
      <c r="Q4365" s="78"/>
      <c r="R4365" s="78"/>
      <c r="S4365" s="82"/>
      <c r="T4365" s="78"/>
      <c r="U4365" s="83"/>
    </row>
    <row r="4366" spans="1:21">
      <c r="A4366" s="76">
        <v>99031389</v>
      </c>
      <c r="B4366" s="79" t="s">
        <v>4743</v>
      </c>
      <c r="C4366" s="78"/>
      <c r="D4366" s="79"/>
      <c r="E4366" s="78"/>
      <c r="F4366" s="78"/>
      <c r="G4366" s="79"/>
      <c r="H4366" s="80"/>
      <c r="I4366" s="80"/>
      <c r="J4366" s="79"/>
      <c r="K4366" s="77"/>
      <c r="L4366" s="84" t="s">
        <v>70</v>
      </c>
      <c r="M4366" s="79"/>
      <c r="N4366" s="79"/>
      <c r="O4366" s="79"/>
      <c r="P4366" s="79"/>
      <c r="Q4366" s="78"/>
      <c r="R4366" s="79"/>
      <c r="S4366" s="79"/>
      <c r="T4366" s="78"/>
      <c r="U4366" s="83"/>
    </row>
    <row r="4367" spans="1:21">
      <c r="A4367" s="76">
        <v>99031390</v>
      </c>
      <c r="B4367" s="85" t="s">
        <v>4741</v>
      </c>
      <c r="C4367" s="78"/>
      <c r="D4367" s="79"/>
      <c r="E4367" s="78"/>
      <c r="F4367" s="78"/>
      <c r="G4367" s="78"/>
      <c r="H4367" s="79"/>
      <c r="I4367" s="79"/>
      <c r="J4367" s="78"/>
      <c r="K4367" s="77"/>
      <c r="L4367" s="84" t="s">
        <v>70</v>
      </c>
      <c r="M4367" s="77"/>
      <c r="N4367" s="77"/>
      <c r="O4367" s="87"/>
      <c r="P4367" s="78"/>
      <c r="Q4367" s="78"/>
      <c r="R4367" s="78"/>
      <c r="S4367" s="82"/>
      <c r="T4367" s="78"/>
      <c r="U4367" s="83"/>
    </row>
    <row r="4368" spans="1:21">
      <c r="A4368" s="76">
        <v>99031391</v>
      </c>
      <c r="B4368" s="85" t="s">
        <v>4731</v>
      </c>
      <c r="C4368" s="78"/>
      <c r="D4368" s="79"/>
      <c r="E4368" s="78"/>
      <c r="F4368" s="78"/>
      <c r="G4368" s="78"/>
      <c r="H4368" s="79"/>
      <c r="I4368" s="79"/>
      <c r="J4368" s="78"/>
      <c r="K4368" s="77"/>
      <c r="L4368" s="84" t="s">
        <v>70</v>
      </c>
      <c r="M4368" s="77"/>
      <c r="N4368" s="77"/>
      <c r="O4368" s="87"/>
      <c r="P4368" s="78"/>
      <c r="Q4368" s="78"/>
      <c r="R4368" s="78"/>
      <c r="S4368" s="82"/>
      <c r="T4368" s="78"/>
      <c r="U4368" s="83"/>
    </row>
    <row r="4369" spans="1:21">
      <c r="A4369" s="76">
        <v>99031392</v>
      </c>
      <c r="B4369" s="85" t="s">
        <v>4738</v>
      </c>
      <c r="C4369" s="78"/>
      <c r="D4369" s="79"/>
      <c r="E4369" s="78"/>
      <c r="F4369" s="78"/>
      <c r="G4369" s="78"/>
      <c r="H4369" s="79"/>
      <c r="I4369" s="79"/>
      <c r="J4369" s="78"/>
      <c r="K4369" s="77"/>
      <c r="L4369" s="84" t="s">
        <v>285</v>
      </c>
      <c r="M4369" s="77"/>
      <c r="N4369" s="77"/>
      <c r="O4369" s="87"/>
      <c r="P4369" s="78"/>
      <c r="Q4369" s="78"/>
      <c r="R4369" s="78"/>
      <c r="S4369" s="82"/>
      <c r="T4369" s="78"/>
      <c r="U4369" s="83"/>
    </row>
    <row r="4370" spans="1:21">
      <c r="A4370" s="76">
        <v>99031393</v>
      </c>
      <c r="B4370" s="85" t="s">
        <v>4734</v>
      </c>
      <c r="C4370" s="78"/>
      <c r="D4370" s="79"/>
      <c r="E4370" s="78"/>
      <c r="F4370" s="78"/>
      <c r="G4370" s="78"/>
      <c r="H4370" s="79"/>
      <c r="I4370" s="79"/>
      <c r="J4370" s="78"/>
      <c r="K4370" s="77"/>
      <c r="L4370" s="84" t="s">
        <v>70</v>
      </c>
      <c r="M4370" s="77"/>
      <c r="N4370" s="77"/>
      <c r="O4370" s="87"/>
      <c r="P4370" s="78"/>
      <c r="Q4370" s="78"/>
      <c r="R4370" s="78"/>
      <c r="S4370" s="82"/>
      <c r="T4370" s="78"/>
      <c r="U4370" s="83"/>
    </row>
    <row r="4371" spans="1:21">
      <c r="A4371" s="76">
        <v>99031394</v>
      </c>
      <c r="B4371" s="85" t="s">
        <v>4742</v>
      </c>
      <c r="C4371" s="78"/>
      <c r="D4371" s="79"/>
      <c r="E4371" s="78"/>
      <c r="F4371" s="78"/>
      <c r="G4371" s="78"/>
      <c r="H4371" s="79"/>
      <c r="I4371" s="79"/>
      <c r="J4371" s="78"/>
      <c r="K4371" s="77"/>
      <c r="L4371" s="84" t="s">
        <v>70</v>
      </c>
      <c r="M4371" s="77"/>
      <c r="N4371" s="77"/>
      <c r="O4371" s="87"/>
      <c r="P4371" s="78"/>
      <c r="Q4371" s="78"/>
      <c r="R4371" s="78"/>
      <c r="S4371" s="82"/>
      <c r="T4371" s="78"/>
      <c r="U4371" s="83"/>
    </row>
    <row r="4372" spans="1:21">
      <c r="A4372" s="76">
        <v>99031395</v>
      </c>
      <c r="B4372" s="85" t="s">
        <v>4740</v>
      </c>
      <c r="C4372" s="78"/>
      <c r="D4372" s="79"/>
      <c r="E4372" s="78"/>
      <c r="F4372" s="78"/>
      <c r="G4372" s="78"/>
      <c r="H4372" s="79"/>
      <c r="I4372" s="79"/>
      <c r="J4372" s="78"/>
      <c r="K4372" s="77"/>
      <c r="L4372" s="84" t="s">
        <v>285</v>
      </c>
      <c r="M4372" s="77"/>
      <c r="N4372" s="77"/>
      <c r="O4372" s="87"/>
      <c r="P4372" s="78"/>
      <c r="Q4372" s="78"/>
      <c r="R4372" s="78"/>
      <c r="S4372" s="82"/>
      <c r="T4372" s="78"/>
      <c r="U4372" s="83"/>
    </row>
    <row r="4373" spans="1:21">
      <c r="A4373" s="76">
        <v>99031396</v>
      </c>
      <c r="B4373" s="85" t="s">
        <v>4739</v>
      </c>
      <c r="C4373" s="78"/>
      <c r="D4373" s="79"/>
      <c r="E4373" s="78"/>
      <c r="F4373" s="78"/>
      <c r="G4373" s="78"/>
      <c r="H4373" s="79"/>
      <c r="I4373" s="79"/>
      <c r="J4373" s="78"/>
      <c r="K4373" s="77"/>
      <c r="L4373" s="84" t="s">
        <v>70</v>
      </c>
      <c r="M4373" s="77"/>
      <c r="N4373" s="77"/>
      <c r="O4373" s="87"/>
      <c r="P4373" s="78"/>
      <c r="Q4373" s="78"/>
      <c r="R4373" s="78"/>
      <c r="S4373" s="82"/>
      <c r="T4373" s="78"/>
      <c r="U4373" s="83"/>
    </row>
    <row r="4374" spans="1:21">
      <c r="A4374" s="76">
        <v>99031397</v>
      </c>
      <c r="B4374" s="85" t="s">
        <v>4808</v>
      </c>
      <c r="C4374" s="78"/>
      <c r="D4374" s="79"/>
      <c r="E4374" s="78"/>
      <c r="F4374" s="78"/>
      <c r="G4374" s="78"/>
      <c r="H4374" s="79"/>
      <c r="I4374" s="79"/>
      <c r="J4374" s="78"/>
      <c r="K4374" s="77"/>
      <c r="L4374" s="84" t="s">
        <v>70</v>
      </c>
      <c r="M4374" s="77"/>
      <c r="N4374" s="77"/>
      <c r="O4374" s="87"/>
      <c r="P4374" s="78"/>
      <c r="Q4374" s="78"/>
      <c r="R4374" s="78"/>
      <c r="S4374" s="82"/>
      <c r="T4374" s="78"/>
      <c r="U4374" s="83"/>
    </row>
    <row r="4375" spans="1:21">
      <c r="A4375" s="76">
        <v>99031398</v>
      </c>
      <c r="B4375" s="85" t="s">
        <v>4746</v>
      </c>
      <c r="C4375" s="78"/>
      <c r="D4375" s="79"/>
      <c r="E4375" s="78"/>
      <c r="F4375" s="78"/>
      <c r="G4375" s="78"/>
      <c r="H4375" s="79"/>
      <c r="I4375" s="79"/>
      <c r="J4375" s="78"/>
      <c r="K4375" s="77"/>
      <c r="L4375" s="84" t="s">
        <v>70</v>
      </c>
      <c r="M4375" s="77"/>
      <c r="N4375" s="77"/>
      <c r="O4375" s="87"/>
      <c r="P4375" s="78"/>
      <c r="Q4375" s="78"/>
      <c r="R4375" s="78"/>
      <c r="S4375" s="82"/>
      <c r="T4375" s="78"/>
      <c r="U4375" s="83"/>
    </row>
    <row r="4376" spans="1:21">
      <c r="A4376" s="76">
        <v>99031399</v>
      </c>
      <c r="B4376" s="85" t="s">
        <v>5264</v>
      </c>
      <c r="C4376" s="78"/>
      <c r="D4376" s="79"/>
      <c r="E4376" s="78"/>
      <c r="F4376" s="78"/>
      <c r="G4376" s="78"/>
      <c r="H4376" s="79"/>
      <c r="I4376" s="79"/>
      <c r="J4376" s="78"/>
      <c r="K4376" s="77"/>
      <c r="L4376" s="84" t="s">
        <v>130</v>
      </c>
      <c r="M4376" s="77"/>
      <c r="N4376" s="77"/>
      <c r="O4376" s="87"/>
      <c r="P4376" s="78"/>
      <c r="Q4376" s="78"/>
      <c r="R4376" s="78"/>
      <c r="S4376" s="82"/>
      <c r="T4376" s="78"/>
      <c r="U4376" s="83"/>
    </row>
    <row r="4377" spans="1:21">
      <c r="A4377" s="76">
        <v>99031400</v>
      </c>
      <c r="B4377" s="85" t="s">
        <v>5265</v>
      </c>
      <c r="C4377" s="78"/>
      <c r="D4377" s="79"/>
      <c r="E4377" s="78"/>
      <c r="F4377" s="78"/>
      <c r="G4377" s="78"/>
      <c r="H4377" s="79"/>
      <c r="I4377" s="79"/>
      <c r="J4377" s="78"/>
      <c r="K4377" s="77"/>
      <c r="L4377" s="84" t="s">
        <v>348</v>
      </c>
      <c r="M4377" s="77"/>
      <c r="N4377" s="77"/>
      <c r="O4377" s="87"/>
      <c r="P4377" s="78"/>
      <c r="Q4377" s="78"/>
      <c r="R4377" s="78"/>
      <c r="S4377" s="82"/>
      <c r="T4377" s="78"/>
      <c r="U4377" s="83"/>
    </row>
    <row r="4378" spans="1:21">
      <c r="A4378" s="76">
        <v>99031401</v>
      </c>
      <c r="B4378" s="85" t="s">
        <v>2801</v>
      </c>
      <c r="C4378" s="78"/>
      <c r="D4378" s="79"/>
      <c r="E4378" s="78"/>
      <c r="F4378" s="78"/>
      <c r="G4378" s="78"/>
      <c r="H4378" s="79"/>
      <c r="I4378" s="79"/>
      <c r="J4378" s="78"/>
      <c r="K4378" s="77"/>
      <c r="L4378" s="84" t="s">
        <v>270</v>
      </c>
      <c r="M4378" s="77"/>
      <c r="N4378" s="77"/>
      <c r="O4378" s="87"/>
      <c r="P4378" s="78"/>
      <c r="Q4378" s="78"/>
      <c r="R4378" s="78"/>
      <c r="S4378" s="82"/>
      <c r="T4378" s="78"/>
      <c r="U4378" s="83"/>
    </row>
    <row r="4379" spans="1:21">
      <c r="A4379" s="76">
        <v>99031402</v>
      </c>
      <c r="B4379" s="85" t="s">
        <v>5266</v>
      </c>
      <c r="C4379" s="78"/>
      <c r="D4379" s="79"/>
      <c r="E4379" s="78"/>
      <c r="F4379" s="78"/>
      <c r="G4379" s="78"/>
      <c r="H4379" s="79"/>
      <c r="I4379" s="79"/>
      <c r="J4379" s="78"/>
      <c r="K4379" s="77"/>
      <c r="L4379" s="84" t="s">
        <v>315</v>
      </c>
      <c r="M4379" s="77"/>
      <c r="N4379" s="77"/>
      <c r="O4379" s="87"/>
      <c r="P4379" s="78"/>
      <c r="Q4379" s="78"/>
      <c r="R4379" s="78"/>
      <c r="S4379" s="82"/>
      <c r="T4379" s="78"/>
      <c r="U4379" s="83"/>
    </row>
    <row r="4380" spans="1:21">
      <c r="A4380" s="76">
        <v>99031403</v>
      </c>
      <c r="B4380" s="85" t="s">
        <v>5267</v>
      </c>
      <c r="C4380" s="78"/>
      <c r="D4380" s="79"/>
      <c r="E4380" s="78"/>
      <c r="F4380" s="78"/>
      <c r="G4380" s="78"/>
      <c r="H4380" s="79"/>
      <c r="I4380" s="79"/>
      <c r="J4380" s="78"/>
      <c r="K4380" s="77"/>
      <c r="L4380" s="84" t="s">
        <v>270</v>
      </c>
      <c r="M4380" s="77"/>
      <c r="N4380" s="77"/>
      <c r="O4380" s="87"/>
      <c r="P4380" s="78"/>
      <c r="Q4380" s="78"/>
      <c r="R4380" s="78"/>
      <c r="S4380" s="82"/>
      <c r="T4380" s="78"/>
      <c r="U4380" s="83"/>
    </row>
    <row r="4381" spans="1:21">
      <c r="A4381" s="76">
        <v>99031404</v>
      </c>
      <c r="B4381" s="85" t="s">
        <v>5268</v>
      </c>
      <c r="C4381" s="78"/>
      <c r="D4381" s="79"/>
      <c r="E4381" s="78"/>
      <c r="F4381" s="78"/>
      <c r="G4381" s="78"/>
      <c r="H4381" s="79"/>
      <c r="I4381" s="79"/>
      <c r="J4381" s="78"/>
      <c r="K4381" s="77"/>
      <c r="L4381" s="84" t="s">
        <v>307</v>
      </c>
      <c r="M4381" s="77"/>
      <c r="N4381" s="77"/>
      <c r="O4381" s="87"/>
      <c r="P4381" s="78"/>
      <c r="Q4381" s="78"/>
      <c r="R4381" s="78"/>
      <c r="S4381" s="82"/>
      <c r="T4381" s="78"/>
      <c r="U4381" s="83"/>
    </row>
    <row r="4382" spans="1:21">
      <c r="A4382" s="76">
        <v>99031405</v>
      </c>
      <c r="B4382" s="85" t="s">
        <v>5269</v>
      </c>
      <c r="C4382" s="78"/>
      <c r="D4382" s="79"/>
      <c r="E4382" s="78"/>
      <c r="F4382" s="78"/>
      <c r="G4382" s="78"/>
      <c r="H4382" s="79"/>
      <c r="I4382" s="79"/>
      <c r="J4382" s="78"/>
      <c r="K4382" s="77"/>
      <c r="L4382" s="84" t="s">
        <v>357</v>
      </c>
      <c r="M4382" s="77"/>
      <c r="N4382" s="77"/>
      <c r="O4382" s="87"/>
      <c r="P4382" s="78"/>
      <c r="Q4382" s="78"/>
      <c r="R4382" s="78"/>
      <c r="S4382" s="82"/>
      <c r="T4382" s="78"/>
      <c r="U4382" s="83"/>
    </row>
    <row r="4383" spans="1:21">
      <c r="A4383" s="76">
        <v>99031407</v>
      </c>
      <c r="B4383" s="85" t="s">
        <v>5270</v>
      </c>
      <c r="C4383" s="78"/>
      <c r="D4383" s="79"/>
      <c r="E4383" s="78"/>
      <c r="F4383" s="78"/>
      <c r="G4383" s="78"/>
      <c r="H4383" s="79"/>
      <c r="I4383" s="79"/>
      <c r="J4383" s="78"/>
      <c r="K4383" s="77"/>
      <c r="L4383" s="84" t="s">
        <v>324</v>
      </c>
      <c r="M4383" s="77"/>
      <c r="N4383" s="77"/>
      <c r="O4383" s="87"/>
      <c r="P4383" s="78"/>
      <c r="Q4383" s="78"/>
      <c r="R4383" s="78"/>
      <c r="S4383" s="82"/>
      <c r="T4383" s="78"/>
      <c r="U4383" s="83"/>
    </row>
    <row r="4384" spans="1:21">
      <c r="A4384" s="76">
        <v>99031408</v>
      </c>
      <c r="B4384" s="85" t="s">
        <v>5271</v>
      </c>
      <c r="C4384" s="78"/>
      <c r="D4384" s="79"/>
      <c r="E4384" s="78"/>
      <c r="F4384" s="78"/>
      <c r="G4384" s="86"/>
      <c r="H4384" s="79"/>
      <c r="I4384" s="80"/>
      <c r="J4384" s="78"/>
      <c r="K4384" s="77"/>
      <c r="L4384" s="84" t="s">
        <v>348</v>
      </c>
      <c r="M4384" s="77"/>
      <c r="N4384" s="77"/>
      <c r="O4384" s="87"/>
      <c r="P4384" s="78"/>
      <c r="Q4384" s="78"/>
      <c r="R4384" s="78"/>
      <c r="S4384" s="82"/>
      <c r="T4384" s="78"/>
      <c r="U4384" s="83"/>
    </row>
    <row r="4385" spans="1:21">
      <c r="A4385" s="76">
        <v>99031409</v>
      </c>
      <c r="B4385" s="88" t="s">
        <v>5272</v>
      </c>
      <c r="C4385" s="78"/>
      <c r="D4385" s="79"/>
      <c r="E4385" s="78"/>
      <c r="F4385" s="78"/>
      <c r="G4385" s="86"/>
      <c r="H4385" s="79"/>
      <c r="I4385" s="79"/>
      <c r="J4385" s="78"/>
      <c r="K4385" s="77"/>
      <c r="L4385" s="84" t="s">
        <v>348</v>
      </c>
      <c r="M4385" s="77"/>
      <c r="N4385" s="77"/>
      <c r="O4385" s="87"/>
      <c r="P4385" s="78"/>
      <c r="Q4385" s="78"/>
      <c r="R4385" s="78"/>
      <c r="S4385" s="82"/>
      <c r="T4385" s="78"/>
      <c r="U4385" s="83"/>
    </row>
    <row r="4386" spans="1:21">
      <c r="A4386" s="76">
        <v>99031410</v>
      </c>
      <c r="B4386" s="85" t="s">
        <v>5273</v>
      </c>
      <c r="C4386" s="78"/>
      <c r="D4386" s="79"/>
      <c r="E4386" s="78"/>
      <c r="F4386" s="78"/>
      <c r="G4386" s="86"/>
      <c r="H4386" s="79"/>
      <c r="I4386" s="79"/>
      <c r="J4386" s="78"/>
      <c r="K4386" s="77"/>
      <c r="L4386" s="84" t="s">
        <v>9359</v>
      </c>
      <c r="M4386" s="77"/>
      <c r="N4386" s="77"/>
      <c r="O4386" s="87"/>
      <c r="P4386" s="78"/>
      <c r="Q4386" s="78"/>
      <c r="R4386" s="78"/>
      <c r="S4386" s="82"/>
      <c r="T4386" s="78"/>
      <c r="U4386" s="83"/>
    </row>
    <row r="4387" spans="1:21">
      <c r="A4387" s="89">
        <v>99031411</v>
      </c>
      <c r="B4387" s="100" t="s">
        <v>5274</v>
      </c>
      <c r="C4387" s="90"/>
      <c r="D4387" s="79"/>
      <c r="E4387" s="78"/>
      <c r="F4387" s="78"/>
      <c r="G4387" s="79"/>
      <c r="H4387" s="79"/>
      <c r="I4387" s="80"/>
      <c r="J4387" s="79"/>
      <c r="K4387" s="77"/>
      <c r="L4387" s="84" t="s">
        <v>270</v>
      </c>
      <c r="M4387" s="77"/>
      <c r="N4387" s="77"/>
      <c r="O4387" s="77"/>
      <c r="P4387" s="77"/>
      <c r="Q4387" s="78"/>
      <c r="R4387" s="78"/>
      <c r="S4387" s="82"/>
      <c r="T4387" s="78"/>
      <c r="U4387" s="83"/>
    </row>
    <row r="4388" spans="1:21">
      <c r="A4388" s="76">
        <v>99031412</v>
      </c>
      <c r="B4388" s="85" t="s">
        <v>5275</v>
      </c>
      <c r="C4388" s="78"/>
      <c r="D4388" s="79"/>
      <c r="E4388" s="78"/>
      <c r="F4388" s="78"/>
      <c r="G4388" s="78"/>
      <c r="H4388" s="79"/>
      <c r="I4388" s="79"/>
      <c r="J4388" s="78"/>
      <c r="K4388" s="77"/>
      <c r="L4388" s="84" t="s">
        <v>315</v>
      </c>
      <c r="M4388" s="77"/>
      <c r="N4388" s="77"/>
      <c r="O4388" s="87"/>
      <c r="P4388" s="78"/>
      <c r="Q4388" s="78"/>
      <c r="R4388" s="78"/>
      <c r="S4388" s="82"/>
      <c r="T4388" s="78"/>
      <c r="U4388" s="83"/>
    </row>
    <row r="4389" spans="1:21">
      <c r="A4389" s="76">
        <v>99031413</v>
      </c>
      <c r="B4389" s="85" t="s">
        <v>5276</v>
      </c>
      <c r="C4389" s="78"/>
      <c r="D4389" s="79"/>
      <c r="E4389" s="78"/>
      <c r="F4389" s="78"/>
      <c r="G4389" s="78"/>
      <c r="H4389" s="79"/>
      <c r="I4389" s="79"/>
      <c r="J4389" s="78"/>
      <c r="K4389" s="77"/>
      <c r="L4389" s="84" t="s">
        <v>315</v>
      </c>
      <c r="M4389" s="77"/>
      <c r="N4389" s="77"/>
      <c r="O4389" s="87"/>
      <c r="P4389" s="78"/>
      <c r="Q4389" s="78"/>
      <c r="R4389" s="78"/>
      <c r="S4389" s="82"/>
      <c r="T4389" s="78"/>
      <c r="U4389" s="83"/>
    </row>
    <row r="4390" spans="1:21">
      <c r="A4390" s="76">
        <v>99031414</v>
      </c>
      <c r="B4390" s="85" t="s">
        <v>5277</v>
      </c>
      <c r="C4390" s="78"/>
      <c r="D4390" s="79"/>
      <c r="E4390" s="78"/>
      <c r="F4390" s="78"/>
      <c r="G4390" s="78"/>
      <c r="H4390" s="79"/>
      <c r="I4390" s="79"/>
      <c r="J4390" s="78"/>
      <c r="K4390" s="77"/>
      <c r="L4390" s="84" t="s">
        <v>270</v>
      </c>
      <c r="M4390" s="77"/>
      <c r="N4390" s="77"/>
      <c r="O4390" s="87"/>
      <c r="P4390" s="78"/>
      <c r="Q4390" s="78"/>
      <c r="R4390" s="78"/>
      <c r="S4390" s="82"/>
      <c r="T4390" s="78"/>
      <c r="U4390" s="83"/>
    </row>
    <row r="4391" spans="1:21" ht="15" customHeight="1">
      <c r="A4391" s="76">
        <v>99031415</v>
      </c>
      <c r="B4391" s="77" t="s">
        <v>5278</v>
      </c>
      <c r="C4391" s="78"/>
      <c r="D4391" s="79"/>
      <c r="E4391" s="78"/>
      <c r="F4391" s="78"/>
      <c r="G4391" s="79"/>
      <c r="H4391" s="79"/>
      <c r="I4391" s="80"/>
      <c r="J4391" s="79"/>
      <c r="K4391" s="79"/>
      <c r="L4391" s="84" t="s">
        <v>362</v>
      </c>
      <c r="M4391" s="79"/>
      <c r="N4391" s="79"/>
      <c r="O4391" s="79"/>
      <c r="P4391" s="77"/>
      <c r="Q4391" s="78"/>
      <c r="R4391" s="79"/>
      <c r="S4391" s="79"/>
      <c r="T4391" s="78"/>
      <c r="U4391" s="83"/>
    </row>
    <row r="4392" spans="1:21" ht="15.75" customHeight="1">
      <c r="A4392" s="76">
        <v>99031416</v>
      </c>
      <c r="B4392" s="77" t="s">
        <v>5279</v>
      </c>
      <c r="C4392" s="78"/>
      <c r="D4392" s="79"/>
      <c r="E4392" s="78"/>
      <c r="F4392" s="78"/>
      <c r="G4392" s="79"/>
      <c r="H4392" s="79"/>
      <c r="I4392" s="80"/>
      <c r="J4392" s="79"/>
      <c r="K4392" s="77"/>
      <c r="L4392" s="84" t="s">
        <v>270</v>
      </c>
      <c r="M4392" s="77"/>
      <c r="N4392" s="77"/>
      <c r="O4392" s="77"/>
      <c r="P4392" s="77"/>
      <c r="Q4392" s="78"/>
      <c r="R4392" s="79"/>
      <c r="S4392" s="79"/>
      <c r="T4392" s="78"/>
      <c r="U4392" s="83"/>
    </row>
    <row r="4393" spans="1:21">
      <c r="A4393" s="76">
        <v>99031417</v>
      </c>
      <c r="B4393" s="77" t="s">
        <v>5280</v>
      </c>
      <c r="C4393" s="78"/>
      <c r="D4393" s="79"/>
      <c r="E4393" s="78"/>
      <c r="F4393" s="78"/>
      <c r="G4393" s="79"/>
      <c r="H4393" s="79"/>
      <c r="I4393" s="80"/>
      <c r="J4393" s="79"/>
      <c r="K4393" s="77"/>
      <c r="L4393" s="84" t="s">
        <v>315</v>
      </c>
      <c r="M4393" s="77"/>
      <c r="N4393" s="77"/>
      <c r="O4393" s="77"/>
      <c r="P4393" s="77"/>
      <c r="Q4393" s="78"/>
      <c r="R4393" s="78"/>
      <c r="S4393" s="82"/>
      <c r="T4393" s="78"/>
      <c r="U4393" s="83"/>
    </row>
    <row r="4394" spans="1:21" ht="15.75" customHeight="1">
      <c r="A4394" s="76">
        <v>99031418</v>
      </c>
      <c r="B4394" s="85" t="s">
        <v>5281</v>
      </c>
      <c r="C4394" s="78"/>
      <c r="D4394" s="79"/>
      <c r="E4394" s="78"/>
      <c r="F4394" s="78"/>
      <c r="G4394" s="78"/>
      <c r="H4394" s="79"/>
      <c r="I4394" s="79"/>
      <c r="J4394" s="78"/>
      <c r="K4394" s="77"/>
      <c r="L4394" s="84" t="s">
        <v>315</v>
      </c>
      <c r="M4394" s="77"/>
      <c r="N4394" s="77"/>
      <c r="O4394" s="87"/>
      <c r="P4394" s="78"/>
      <c r="Q4394" s="78"/>
      <c r="R4394" s="78"/>
      <c r="S4394" s="82"/>
      <c r="T4394" s="78"/>
      <c r="U4394" s="83"/>
    </row>
    <row r="4395" spans="1:21">
      <c r="A4395" s="76">
        <v>99031419</v>
      </c>
      <c r="B4395" s="77" t="s">
        <v>5282</v>
      </c>
      <c r="C4395" s="78"/>
      <c r="D4395" s="79"/>
      <c r="E4395" s="78"/>
      <c r="F4395" s="78"/>
      <c r="G4395" s="79"/>
      <c r="H4395" s="79"/>
      <c r="I4395" s="80"/>
      <c r="J4395" s="79"/>
      <c r="K4395" s="77"/>
      <c r="L4395" s="84" t="s">
        <v>315</v>
      </c>
      <c r="M4395" s="77"/>
      <c r="N4395" s="77"/>
      <c r="O4395" s="77"/>
      <c r="P4395" s="77"/>
      <c r="Q4395" s="78"/>
      <c r="R4395" s="78"/>
      <c r="S4395" s="82"/>
      <c r="T4395" s="78"/>
      <c r="U4395" s="83"/>
    </row>
    <row r="4396" spans="1:21">
      <c r="A4396" s="76">
        <v>99031420</v>
      </c>
      <c r="B4396" s="79" t="s">
        <v>5283</v>
      </c>
      <c r="C4396" s="78"/>
      <c r="D4396" s="79"/>
      <c r="E4396" s="78"/>
      <c r="F4396" s="78"/>
      <c r="G4396" s="79"/>
      <c r="H4396" s="79"/>
      <c r="I4396" s="80"/>
      <c r="J4396" s="79"/>
      <c r="K4396" s="79"/>
      <c r="L4396" s="84" t="s">
        <v>362</v>
      </c>
      <c r="M4396" s="79"/>
      <c r="N4396" s="79"/>
      <c r="O4396" s="79"/>
      <c r="P4396" s="79"/>
      <c r="Q4396" s="79"/>
      <c r="R4396" s="79"/>
      <c r="S4396" s="79"/>
      <c r="T4396" s="79"/>
      <c r="U4396" s="83"/>
    </row>
    <row r="4397" spans="1:21">
      <c r="A4397" s="76">
        <v>99031421</v>
      </c>
      <c r="B4397" s="77" t="s">
        <v>5284</v>
      </c>
      <c r="C4397" s="78"/>
      <c r="D4397" s="79"/>
      <c r="E4397" s="78"/>
      <c r="F4397" s="78"/>
      <c r="G4397" s="79"/>
      <c r="H4397" s="79"/>
      <c r="I4397" s="80"/>
      <c r="J4397" s="79"/>
      <c r="K4397" s="79"/>
      <c r="L4397" s="84" t="s">
        <v>9312</v>
      </c>
      <c r="M4397" s="79"/>
      <c r="N4397" s="79"/>
      <c r="O4397" s="79"/>
      <c r="P4397" s="77"/>
      <c r="Q4397" s="78"/>
      <c r="R4397" s="78"/>
      <c r="S4397" s="82"/>
      <c r="T4397" s="78"/>
      <c r="U4397" s="83"/>
    </row>
    <row r="4398" spans="1:21">
      <c r="A4398" s="76">
        <v>99031422</v>
      </c>
      <c r="B4398" s="77" t="s">
        <v>5285</v>
      </c>
      <c r="C4398" s="78"/>
      <c r="D4398" s="79"/>
      <c r="E4398" s="78"/>
      <c r="F4398" s="78"/>
      <c r="G4398" s="79"/>
      <c r="H4398" s="79"/>
      <c r="I4398" s="80"/>
      <c r="J4398" s="79"/>
      <c r="K4398" s="77"/>
      <c r="L4398" s="84" t="s">
        <v>177</v>
      </c>
      <c r="M4398" s="77"/>
      <c r="N4398" s="77"/>
      <c r="O4398" s="77"/>
      <c r="P4398" s="77"/>
      <c r="Q4398" s="78"/>
      <c r="R4398" s="79"/>
      <c r="S4398" s="79"/>
      <c r="T4398" s="78"/>
      <c r="U4398" s="83"/>
    </row>
    <row r="4399" spans="1:21">
      <c r="A4399" s="76">
        <v>99031433</v>
      </c>
      <c r="B4399" s="77" t="s">
        <v>5286</v>
      </c>
      <c r="C4399" s="78"/>
      <c r="D4399" s="79"/>
      <c r="E4399" s="78"/>
      <c r="F4399" s="78"/>
      <c r="G4399" s="79"/>
      <c r="H4399" s="79"/>
      <c r="I4399" s="80"/>
      <c r="J4399" s="79"/>
      <c r="K4399" s="79"/>
      <c r="L4399" s="84" t="s">
        <v>348</v>
      </c>
      <c r="M4399" s="79"/>
      <c r="N4399" s="79"/>
      <c r="O4399" s="79"/>
      <c r="P4399" s="77"/>
      <c r="Q4399" s="78"/>
      <c r="R4399" s="78"/>
      <c r="S4399" s="82"/>
      <c r="T4399" s="78"/>
      <c r="U4399" s="83"/>
    </row>
    <row r="4400" spans="1:21">
      <c r="A4400" s="76">
        <v>99031434</v>
      </c>
      <c r="B4400" s="77" t="s">
        <v>5287</v>
      </c>
      <c r="C4400" s="78"/>
      <c r="D4400" s="79"/>
      <c r="E4400" s="78"/>
      <c r="F4400" s="78"/>
      <c r="G4400" s="79"/>
      <c r="H4400" s="79"/>
      <c r="I4400" s="80"/>
      <c r="J4400" s="79"/>
      <c r="K4400" s="79"/>
      <c r="L4400" s="84" t="s">
        <v>330</v>
      </c>
      <c r="M4400" s="79"/>
      <c r="N4400" s="79"/>
      <c r="O4400" s="79"/>
      <c r="P4400" s="77"/>
      <c r="Q4400" s="78"/>
      <c r="R4400" s="79"/>
      <c r="S4400" s="79"/>
      <c r="T4400" s="78"/>
      <c r="U4400" s="83"/>
    </row>
    <row r="4401" spans="1:21">
      <c r="A4401" s="76">
        <v>99031435</v>
      </c>
      <c r="B4401" s="77" t="s">
        <v>5288</v>
      </c>
      <c r="C4401" s="78"/>
      <c r="D4401" s="79"/>
      <c r="E4401" s="78"/>
      <c r="F4401" s="78"/>
      <c r="G4401" s="79"/>
      <c r="H4401" s="79"/>
      <c r="I4401" s="80"/>
      <c r="J4401" s="79"/>
      <c r="K4401" s="79"/>
      <c r="L4401" s="84" t="s">
        <v>285</v>
      </c>
      <c r="M4401" s="79"/>
      <c r="N4401" s="79"/>
      <c r="O4401" s="79"/>
      <c r="P4401" s="77"/>
      <c r="Q4401" s="78"/>
      <c r="R4401" s="79"/>
      <c r="S4401" s="79"/>
      <c r="T4401" s="78"/>
      <c r="U4401" s="83"/>
    </row>
    <row r="4402" spans="1:21">
      <c r="A4402" s="76">
        <v>99031436</v>
      </c>
      <c r="B4402" s="77" t="s">
        <v>5289</v>
      </c>
      <c r="C4402" s="78"/>
      <c r="D4402" s="79"/>
      <c r="E4402" s="78"/>
      <c r="F4402" s="78"/>
      <c r="G4402" s="79"/>
      <c r="H4402" s="79"/>
      <c r="I4402" s="80"/>
      <c r="J4402" s="79"/>
      <c r="K4402" s="79"/>
      <c r="L4402" s="84" t="s">
        <v>319</v>
      </c>
      <c r="M4402" s="79"/>
      <c r="N4402" s="79"/>
      <c r="O4402" s="79"/>
      <c r="P4402" s="77"/>
      <c r="Q4402" s="78"/>
      <c r="R4402" s="79"/>
      <c r="S4402" s="79"/>
      <c r="T4402" s="78"/>
      <c r="U4402" s="83"/>
    </row>
    <row r="4403" spans="1:21">
      <c r="A4403" s="76">
        <v>99031437</v>
      </c>
      <c r="B4403" s="77" t="s">
        <v>5290</v>
      </c>
      <c r="C4403" s="78"/>
      <c r="D4403" s="79"/>
      <c r="E4403" s="78"/>
      <c r="F4403" s="78"/>
      <c r="G4403" s="79"/>
      <c r="H4403" s="79"/>
      <c r="I4403" s="80"/>
      <c r="J4403" s="79"/>
      <c r="K4403" s="77"/>
      <c r="L4403" s="84" t="s">
        <v>70</v>
      </c>
      <c r="M4403" s="79"/>
      <c r="N4403" s="79"/>
      <c r="O4403" s="77"/>
      <c r="P4403" s="77"/>
      <c r="Q4403" s="78"/>
      <c r="R4403" s="79"/>
      <c r="S4403" s="79"/>
      <c r="T4403" s="78"/>
      <c r="U4403" s="83"/>
    </row>
    <row r="4404" spans="1:21">
      <c r="A4404" s="76">
        <v>99031438</v>
      </c>
      <c r="B4404" s="85" t="s">
        <v>5291</v>
      </c>
      <c r="C4404" s="78"/>
      <c r="D4404" s="79"/>
      <c r="E4404" s="78"/>
      <c r="F4404" s="78"/>
      <c r="G4404" s="86"/>
      <c r="H4404" s="79"/>
      <c r="I4404" s="79"/>
      <c r="J4404" s="78"/>
      <c r="K4404" s="77"/>
      <c r="L4404" s="84" t="s">
        <v>9312</v>
      </c>
      <c r="M4404" s="77"/>
      <c r="N4404" s="77"/>
      <c r="O4404" s="87"/>
      <c r="P4404" s="78"/>
      <c r="Q4404" s="78"/>
      <c r="R4404" s="78"/>
      <c r="S4404" s="82"/>
      <c r="T4404" s="78"/>
      <c r="U4404" s="83"/>
    </row>
    <row r="4405" spans="1:21">
      <c r="A4405" s="76">
        <v>99031439</v>
      </c>
      <c r="B4405" s="77" t="s">
        <v>5292</v>
      </c>
      <c r="C4405" s="78"/>
      <c r="D4405" s="79"/>
      <c r="E4405" s="78"/>
      <c r="F4405" s="78"/>
      <c r="G4405" s="79"/>
      <c r="H4405" s="79"/>
      <c r="I4405" s="80"/>
      <c r="J4405" s="79"/>
      <c r="K4405" s="79"/>
      <c r="L4405" s="84" t="s">
        <v>127</v>
      </c>
      <c r="M4405" s="79"/>
      <c r="N4405" s="79"/>
      <c r="O4405" s="79"/>
      <c r="P4405" s="77"/>
      <c r="Q4405" s="78"/>
      <c r="R4405" s="79"/>
      <c r="S4405" s="79"/>
      <c r="T4405" s="78"/>
      <c r="U4405" s="83"/>
    </row>
    <row r="4406" spans="1:21">
      <c r="A4406" s="76">
        <v>99031440</v>
      </c>
      <c r="B4406" s="77" t="s">
        <v>5293</v>
      </c>
      <c r="C4406" s="78"/>
      <c r="D4406" s="79"/>
      <c r="E4406" s="78"/>
      <c r="F4406" s="78"/>
      <c r="G4406" s="79"/>
      <c r="H4406" s="79"/>
      <c r="I4406" s="80"/>
      <c r="J4406" s="79"/>
      <c r="K4406" s="79"/>
      <c r="L4406" s="84" t="s">
        <v>127</v>
      </c>
      <c r="M4406" s="79"/>
      <c r="N4406" s="79"/>
      <c r="O4406" s="79"/>
      <c r="P4406" s="77"/>
      <c r="Q4406" s="78"/>
      <c r="R4406" s="79"/>
      <c r="S4406" s="79"/>
      <c r="T4406" s="78"/>
      <c r="U4406" s="83"/>
    </row>
    <row r="4407" spans="1:21">
      <c r="A4407" s="76">
        <v>99031441</v>
      </c>
      <c r="B4407" s="77" t="s">
        <v>5294</v>
      </c>
      <c r="C4407" s="78"/>
      <c r="D4407" s="79"/>
      <c r="E4407" s="78"/>
      <c r="F4407" s="78"/>
      <c r="G4407" s="79"/>
      <c r="H4407" s="79"/>
      <c r="I4407" s="80"/>
      <c r="J4407" s="79"/>
      <c r="K4407" s="79"/>
      <c r="L4407" s="84" t="s">
        <v>270</v>
      </c>
      <c r="M4407" s="79"/>
      <c r="N4407" s="79"/>
      <c r="O4407" s="79"/>
      <c r="P4407" s="77"/>
      <c r="Q4407" s="78"/>
      <c r="R4407" s="79"/>
      <c r="S4407" s="79"/>
      <c r="T4407" s="78"/>
      <c r="U4407" s="83"/>
    </row>
    <row r="4408" spans="1:21">
      <c r="A4408" s="76">
        <v>99031444</v>
      </c>
      <c r="B4408" s="77" t="s">
        <v>5295</v>
      </c>
      <c r="C4408" s="78"/>
      <c r="D4408" s="79"/>
      <c r="E4408" s="78"/>
      <c r="F4408" s="78"/>
      <c r="G4408" s="79"/>
      <c r="H4408" s="79"/>
      <c r="I4408" s="80"/>
      <c r="J4408" s="79"/>
      <c r="K4408" s="79"/>
      <c r="L4408" s="84" t="s">
        <v>315</v>
      </c>
      <c r="M4408" s="79"/>
      <c r="N4408" s="79"/>
      <c r="O4408" s="79"/>
      <c r="P4408" s="77"/>
      <c r="Q4408" s="78"/>
      <c r="R4408" s="79"/>
      <c r="S4408" s="79"/>
      <c r="T4408" s="78"/>
      <c r="U4408" s="83"/>
    </row>
    <row r="4409" spans="1:21">
      <c r="A4409" s="76">
        <v>99031445</v>
      </c>
      <c r="B4409" s="77" t="s">
        <v>5296</v>
      </c>
      <c r="C4409" s="78"/>
      <c r="D4409" s="79"/>
      <c r="E4409" s="78"/>
      <c r="F4409" s="78"/>
      <c r="G4409" s="79"/>
      <c r="H4409" s="79"/>
      <c r="I4409" s="80"/>
      <c r="J4409" s="79"/>
      <c r="K4409" s="79"/>
      <c r="L4409" s="84" t="s">
        <v>270</v>
      </c>
      <c r="M4409" s="79"/>
      <c r="N4409" s="79"/>
      <c r="O4409" s="79"/>
      <c r="P4409" s="77"/>
      <c r="Q4409" s="78"/>
      <c r="R4409" s="79"/>
      <c r="S4409" s="79"/>
      <c r="T4409" s="78"/>
      <c r="U4409" s="83"/>
    </row>
    <row r="4410" spans="1:21">
      <c r="A4410" s="76">
        <v>99031446</v>
      </c>
      <c r="B4410" s="77" t="s">
        <v>5297</v>
      </c>
      <c r="C4410" s="78"/>
      <c r="D4410" s="79"/>
      <c r="E4410" s="78"/>
      <c r="F4410" s="78"/>
      <c r="G4410" s="79"/>
      <c r="H4410" s="79"/>
      <c r="I4410" s="80"/>
      <c r="J4410" s="79"/>
      <c r="K4410" s="77"/>
      <c r="L4410" s="84" t="s">
        <v>315</v>
      </c>
      <c r="M4410" s="79"/>
      <c r="N4410" s="79"/>
      <c r="O4410" s="77"/>
      <c r="P4410" s="77"/>
      <c r="Q4410" s="78"/>
      <c r="R4410" s="79"/>
      <c r="S4410" s="79"/>
      <c r="T4410" s="78"/>
      <c r="U4410" s="83"/>
    </row>
    <row r="4411" spans="1:21">
      <c r="A4411" s="76">
        <v>99031447</v>
      </c>
      <c r="B4411" s="77" t="s">
        <v>5298</v>
      </c>
      <c r="C4411" s="78"/>
      <c r="D4411" s="79"/>
      <c r="E4411" s="78"/>
      <c r="F4411" s="78"/>
      <c r="G4411" s="79"/>
      <c r="H4411" s="79"/>
      <c r="I4411" s="80"/>
      <c r="J4411" s="79"/>
      <c r="K4411" s="79"/>
      <c r="L4411" s="84" t="s">
        <v>270</v>
      </c>
      <c r="M4411" s="79"/>
      <c r="N4411" s="79"/>
      <c r="O4411" s="79"/>
      <c r="P4411" s="77"/>
      <c r="Q4411" s="78"/>
      <c r="R4411" s="79"/>
      <c r="S4411" s="79"/>
      <c r="T4411" s="78"/>
      <c r="U4411" s="83"/>
    </row>
    <row r="4412" spans="1:21">
      <c r="A4412" s="76">
        <v>99031448</v>
      </c>
      <c r="B4412" s="77" t="s">
        <v>5299</v>
      </c>
      <c r="C4412" s="78"/>
      <c r="D4412" s="79"/>
      <c r="E4412" s="78"/>
      <c r="F4412" s="78"/>
      <c r="G4412" s="79"/>
      <c r="H4412" s="79"/>
      <c r="I4412" s="80"/>
      <c r="J4412" s="79"/>
      <c r="K4412" s="79"/>
      <c r="L4412" s="84" t="s">
        <v>70</v>
      </c>
      <c r="M4412" s="79"/>
      <c r="N4412" s="79"/>
      <c r="O4412" s="79"/>
      <c r="P4412" s="77"/>
      <c r="Q4412" s="78"/>
      <c r="R4412" s="79"/>
      <c r="S4412" s="79"/>
      <c r="T4412" s="78"/>
      <c r="U4412" s="83"/>
    </row>
    <row r="4413" spans="1:21">
      <c r="A4413" s="76">
        <v>99031449</v>
      </c>
      <c r="B4413" s="77" t="s">
        <v>5300</v>
      </c>
      <c r="C4413" s="78"/>
      <c r="D4413" s="79"/>
      <c r="E4413" s="78"/>
      <c r="F4413" s="78"/>
      <c r="G4413" s="79"/>
      <c r="H4413" s="79"/>
      <c r="I4413" s="80"/>
      <c r="J4413" s="79"/>
      <c r="K4413" s="79"/>
      <c r="L4413" s="84" t="s">
        <v>70</v>
      </c>
      <c r="M4413" s="79"/>
      <c r="N4413" s="79"/>
      <c r="O4413" s="79"/>
      <c r="P4413" s="77"/>
      <c r="Q4413" s="78"/>
      <c r="R4413" s="79"/>
      <c r="S4413" s="79"/>
      <c r="T4413" s="78"/>
      <c r="U4413" s="83"/>
    </row>
    <row r="4414" spans="1:21">
      <c r="A4414" s="76">
        <v>99031450</v>
      </c>
      <c r="B4414" s="77" t="s">
        <v>5301</v>
      </c>
      <c r="C4414" s="78"/>
      <c r="D4414" s="79"/>
      <c r="E4414" s="78"/>
      <c r="F4414" s="78"/>
      <c r="G4414" s="79"/>
      <c r="H4414" s="79"/>
      <c r="I4414" s="80"/>
      <c r="J4414" s="79"/>
      <c r="K4414" s="79"/>
      <c r="L4414" s="84" t="s">
        <v>70</v>
      </c>
      <c r="M4414" s="79"/>
      <c r="N4414" s="79"/>
      <c r="O4414" s="79"/>
      <c r="P4414" s="77"/>
      <c r="Q4414" s="78"/>
      <c r="R4414" s="79"/>
      <c r="S4414" s="79"/>
      <c r="T4414" s="78"/>
      <c r="U4414" s="83"/>
    </row>
    <row r="4415" spans="1:21">
      <c r="A4415" s="76">
        <v>99031451</v>
      </c>
      <c r="B4415" s="77" t="s">
        <v>5302</v>
      </c>
      <c r="C4415" s="78"/>
      <c r="D4415" s="79"/>
      <c r="E4415" s="78"/>
      <c r="F4415" s="78"/>
      <c r="G4415" s="79"/>
      <c r="H4415" s="79"/>
      <c r="I4415" s="80"/>
      <c r="J4415" s="79"/>
      <c r="K4415" s="79"/>
      <c r="L4415" s="84" t="s">
        <v>70</v>
      </c>
      <c r="M4415" s="79"/>
      <c r="N4415" s="79"/>
      <c r="O4415" s="79"/>
      <c r="P4415" s="77"/>
      <c r="Q4415" s="78"/>
      <c r="R4415" s="79"/>
      <c r="S4415" s="79"/>
      <c r="T4415" s="78"/>
      <c r="U4415" s="83"/>
    </row>
    <row r="4416" spans="1:21">
      <c r="A4416" s="76">
        <v>99031452</v>
      </c>
      <c r="B4416" s="77" t="s">
        <v>5303</v>
      </c>
      <c r="C4416" s="78"/>
      <c r="D4416" s="79"/>
      <c r="E4416" s="78"/>
      <c r="F4416" s="78"/>
      <c r="G4416" s="79"/>
      <c r="H4416" s="79"/>
      <c r="I4416" s="80"/>
      <c r="J4416" s="79"/>
      <c r="K4416" s="77"/>
      <c r="L4416" s="84" t="s">
        <v>70</v>
      </c>
      <c r="M4416" s="79"/>
      <c r="N4416" s="79"/>
      <c r="O4416" s="79"/>
      <c r="P4416" s="77"/>
      <c r="Q4416" s="78"/>
      <c r="R4416" s="79"/>
      <c r="S4416" s="79"/>
      <c r="T4416" s="78"/>
      <c r="U4416" s="83"/>
    </row>
    <row r="4417" spans="1:21">
      <c r="A4417" s="76">
        <v>99031453</v>
      </c>
      <c r="B4417" s="77" t="s">
        <v>5304</v>
      </c>
      <c r="C4417" s="78"/>
      <c r="D4417" s="79"/>
      <c r="E4417" s="78"/>
      <c r="F4417" s="78"/>
      <c r="G4417" s="79"/>
      <c r="H4417" s="79"/>
      <c r="I4417" s="80"/>
      <c r="J4417" s="79"/>
      <c r="K4417" s="79"/>
      <c r="L4417" s="84" t="s">
        <v>70</v>
      </c>
      <c r="M4417" s="79"/>
      <c r="N4417" s="79"/>
      <c r="O4417" s="79"/>
      <c r="P4417" s="77"/>
      <c r="Q4417" s="78"/>
      <c r="R4417" s="79"/>
      <c r="S4417" s="79"/>
      <c r="T4417" s="78"/>
      <c r="U4417" s="83"/>
    </row>
    <row r="4418" spans="1:21">
      <c r="A4418" s="76">
        <v>99031454</v>
      </c>
      <c r="B4418" s="77" t="s">
        <v>5305</v>
      </c>
      <c r="C4418" s="78"/>
      <c r="D4418" s="79"/>
      <c r="E4418" s="78"/>
      <c r="F4418" s="78"/>
      <c r="G4418" s="79"/>
      <c r="H4418" s="79"/>
      <c r="I4418" s="80"/>
      <c r="J4418" s="79"/>
      <c r="K4418" s="77"/>
      <c r="L4418" s="84" t="s">
        <v>70</v>
      </c>
      <c r="M4418" s="79"/>
      <c r="N4418" s="79"/>
      <c r="O4418" s="77"/>
      <c r="P4418" s="77"/>
      <c r="Q4418" s="78"/>
      <c r="R4418" s="79"/>
      <c r="S4418" s="79"/>
      <c r="T4418" s="78"/>
      <c r="U4418" s="83"/>
    </row>
    <row r="4419" spans="1:21">
      <c r="A4419" s="76">
        <v>99031455</v>
      </c>
      <c r="B4419" s="77" t="s">
        <v>5306</v>
      </c>
      <c r="C4419" s="78"/>
      <c r="D4419" s="79"/>
      <c r="E4419" s="78"/>
      <c r="F4419" s="78"/>
      <c r="G4419" s="79"/>
      <c r="H4419" s="79"/>
      <c r="I4419" s="80"/>
      <c r="J4419" s="79"/>
      <c r="K4419" s="79"/>
      <c r="L4419" s="84" t="s">
        <v>287</v>
      </c>
      <c r="M4419" s="79"/>
      <c r="N4419" s="79"/>
      <c r="O4419" s="79"/>
      <c r="P4419" s="77"/>
      <c r="Q4419" s="78"/>
      <c r="R4419" s="79"/>
      <c r="S4419" s="79"/>
      <c r="T4419" s="78"/>
      <c r="U4419" s="83"/>
    </row>
    <row r="4420" spans="1:21">
      <c r="A4420" s="76">
        <v>99031456</v>
      </c>
      <c r="B4420" s="77" t="s">
        <v>5307</v>
      </c>
      <c r="C4420" s="78"/>
      <c r="D4420" s="79"/>
      <c r="E4420" s="78"/>
      <c r="F4420" s="78"/>
      <c r="G4420" s="79"/>
      <c r="H4420" s="79"/>
      <c r="I4420" s="80"/>
      <c r="J4420" s="79"/>
      <c r="K4420" s="79"/>
      <c r="L4420" s="84" t="s">
        <v>285</v>
      </c>
      <c r="M4420" s="79"/>
      <c r="N4420" s="79"/>
      <c r="O4420" s="79"/>
      <c r="P4420" s="77"/>
      <c r="Q4420" s="78"/>
      <c r="R4420" s="79"/>
      <c r="S4420" s="79"/>
      <c r="T4420" s="78"/>
      <c r="U4420" s="83"/>
    </row>
    <row r="4421" spans="1:21">
      <c r="A4421" s="76">
        <v>99031457</v>
      </c>
      <c r="B4421" s="77" t="s">
        <v>5308</v>
      </c>
      <c r="C4421" s="78"/>
      <c r="D4421" s="79"/>
      <c r="E4421" s="78"/>
      <c r="F4421" s="78"/>
      <c r="G4421" s="79"/>
      <c r="H4421" s="79"/>
      <c r="I4421" s="80"/>
      <c r="J4421" s="79"/>
      <c r="K4421" s="79"/>
      <c r="L4421" s="84" t="s">
        <v>285</v>
      </c>
      <c r="M4421" s="79"/>
      <c r="N4421" s="79"/>
      <c r="O4421" s="79"/>
      <c r="P4421" s="77"/>
      <c r="Q4421" s="78"/>
      <c r="R4421" s="79"/>
      <c r="S4421" s="79"/>
      <c r="T4421" s="78"/>
      <c r="U4421" s="83"/>
    </row>
    <row r="4422" spans="1:21">
      <c r="A4422" s="76">
        <v>99031458</v>
      </c>
      <c r="B4422" s="77" t="s">
        <v>5309</v>
      </c>
      <c r="C4422" s="78"/>
      <c r="D4422" s="79"/>
      <c r="E4422" s="78"/>
      <c r="F4422" s="78"/>
      <c r="G4422" s="79"/>
      <c r="H4422" s="79"/>
      <c r="I4422" s="80"/>
      <c r="J4422" s="79"/>
      <c r="K4422" s="79"/>
      <c r="L4422" s="84" t="s">
        <v>315</v>
      </c>
      <c r="M4422" s="79"/>
      <c r="N4422" s="79"/>
      <c r="O4422" s="79"/>
      <c r="P4422" s="77"/>
      <c r="Q4422" s="78"/>
      <c r="R4422" s="79"/>
      <c r="S4422" s="79"/>
      <c r="T4422" s="78"/>
      <c r="U4422" s="83"/>
    </row>
    <row r="4423" spans="1:21">
      <c r="A4423" s="76">
        <v>99031459</v>
      </c>
      <c r="B4423" s="77" t="s">
        <v>5310</v>
      </c>
      <c r="C4423" s="78"/>
      <c r="D4423" s="79"/>
      <c r="E4423" s="78"/>
      <c r="F4423" s="78"/>
      <c r="G4423" s="79"/>
      <c r="H4423" s="79"/>
      <c r="I4423" s="80"/>
      <c r="J4423" s="79"/>
      <c r="K4423" s="79"/>
      <c r="L4423" s="84" t="s">
        <v>315</v>
      </c>
      <c r="M4423" s="79"/>
      <c r="N4423" s="79"/>
      <c r="O4423" s="79"/>
      <c r="P4423" s="77"/>
      <c r="Q4423" s="78"/>
      <c r="R4423" s="79"/>
      <c r="S4423" s="79"/>
      <c r="T4423" s="78"/>
      <c r="U4423" s="83"/>
    </row>
    <row r="4424" spans="1:21">
      <c r="A4424" s="76">
        <v>99031460</v>
      </c>
      <c r="B4424" s="77" t="s">
        <v>5311</v>
      </c>
      <c r="C4424" s="78"/>
      <c r="D4424" s="79"/>
      <c r="E4424" s="78"/>
      <c r="F4424" s="78"/>
      <c r="G4424" s="79"/>
      <c r="H4424" s="79"/>
      <c r="I4424" s="80"/>
      <c r="J4424" s="79"/>
      <c r="K4424" s="79"/>
      <c r="L4424" s="84" t="s">
        <v>362</v>
      </c>
      <c r="M4424" s="79"/>
      <c r="N4424" s="79"/>
      <c r="O4424" s="79"/>
      <c r="P4424" s="77"/>
      <c r="Q4424" s="78"/>
      <c r="R4424" s="79"/>
      <c r="S4424" s="79"/>
      <c r="T4424" s="78"/>
      <c r="U4424" s="83"/>
    </row>
    <row r="4425" spans="1:21">
      <c r="A4425" s="76">
        <v>99031461</v>
      </c>
      <c r="B4425" s="77" t="s">
        <v>5312</v>
      </c>
      <c r="C4425" s="78"/>
      <c r="D4425" s="79"/>
      <c r="E4425" s="78"/>
      <c r="F4425" s="78"/>
      <c r="G4425" s="79"/>
      <c r="H4425" s="79"/>
      <c r="I4425" s="80"/>
      <c r="J4425" s="79"/>
      <c r="K4425" s="77"/>
      <c r="L4425" s="84" t="s">
        <v>362</v>
      </c>
      <c r="M4425" s="79"/>
      <c r="N4425" s="79"/>
      <c r="O4425" s="79"/>
      <c r="P4425" s="77"/>
      <c r="Q4425" s="78"/>
      <c r="R4425" s="79"/>
      <c r="S4425" s="79"/>
      <c r="T4425" s="78"/>
      <c r="U4425" s="83"/>
    </row>
    <row r="4426" spans="1:21">
      <c r="A4426" s="76">
        <v>99031462</v>
      </c>
      <c r="B4426" s="77" t="s">
        <v>5313</v>
      </c>
      <c r="C4426" s="78"/>
      <c r="D4426" s="79"/>
      <c r="E4426" s="78"/>
      <c r="F4426" s="78"/>
      <c r="G4426" s="79"/>
      <c r="H4426" s="79"/>
      <c r="I4426" s="80"/>
      <c r="J4426" s="79"/>
      <c r="K4426" s="77"/>
      <c r="L4426" s="84" t="s">
        <v>315</v>
      </c>
      <c r="M4426" s="79"/>
      <c r="N4426" s="79"/>
      <c r="O4426" s="79"/>
      <c r="P4426" s="77"/>
      <c r="Q4426" s="78"/>
      <c r="R4426" s="79"/>
      <c r="S4426" s="79"/>
      <c r="T4426" s="78"/>
      <c r="U4426" s="83"/>
    </row>
    <row r="4427" spans="1:21">
      <c r="A4427" s="76">
        <v>99031463</v>
      </c>
      <c r="B4427" s="77" t="s">
        <v>5314</v>
      </c>
      <c r="C4427" s="78"/>
      <c r="D4427" s="79"/>
      <c r="E4427" s="78"/>
      <c r="F4427" s="78"/>
      <c r="G4427" s="79"/>
      <c r="H4427" s="79"/>
      <c r="I4427" s="80"/>
      <c r="J4427" s="79"/>
      <c r="K4427" s="77"/>
      <c r="L4427" s="84" t="s">
        <v>315</v>
      </c>
      <c r="M4427" s="79"/>
      <c r="N4427" s="79"/>
      <c r="O4427" s="77"/>
      <c r="P4427" s="77"/>
      <c r="Q4427" s="78"/>
      <c r="R4427" s="79"/>
      <c r="S4427" s="79"/>
      <c r="T4427" s="78"/>
      <c r="U4427" s="83"/>
    </row>
    <row r="4428" spans="1:21">
      <c r="A4428" s="76">
        <v>99031464</v>
      </c>
      <c r="B4428" s="77" t="s">
        <v>5315</v>
      </c>
      <c r="C4428" s="78"/>
      <c r="D4428" s="79"/>
      <c r="E4428" s="78"/>
      <c r="F4428" s="78"/>
      <c r="G4428" s="79"/>
      <c r="H4428" s="79"/>
      <c r="I4428" s="80"/>
      <c r="J4428" s="79"/>
      <c r="K4428" s="79"/>
      <c r="L4428" s="84" t="s">
        <v>315</v>
      </c>
      <c r="M4428" s="79"/>
      <c r="N4428" s="79"/>
      <c r="O4428" s="79"/>
      <c r="P4428" s="77"/>
      <c r="Q4428" s="78"/>
      <c r="R4428" s="79"/>
      <c r="S4428" s="79"/>
      <c r="T4428" s="78"/>
      <c r="U4428" s="83"/>
    </row>
    <row r="4429" spans="1:21">
      <c r="A4429" s="76">
        <v>99031465</v>
      </c>
      <c r="B4429" s="77" t="s">
        <v>5316</v>
      </c>
      <c r="C4429" s="78"/>
      <c r="D4429" s="79"/>
      <c r="E4429" s="78"/>
      <c r="F4429" s="78"/>
      <c r="G4429" s="79"/>
      <c r="H4429" s="79"/>
      <c r="I4429" s="80"/>
      <c r="J4429" s="79"/>
      <c r="K4429" s="79"/>
      <c r="L4429" s="84" t="s">
        <v>315</v>
      </c>
      <c r="M4429" s="79"/>
      <c r="N4429" s="79"/>
      <c r="O4429" s="79"/>
      <c r="P4429" s="77"/>
      <c r="Q4429" s="78"/>
      <c r="R4429" s="79"/>
      <c r="S4429" s="79"/>
      <c r="T4429" s="78"/>
      <c r="U4429" s="83"/>
    </row>
    <row r="4430" spans="1:21">
      <c r="A4430" s="76">
        <v>99031466</v>
      </c>
      <c r="B4430" s="77" t="s">
        <v>5317</v>
      </c>
      <c r="C4430" s="78"/>
      <c r="D4430" s="79"/>
      <c r="E4430" s="78"/>
      <c r="F4430" s="78"/>
      <c r="G4430" s="79"/>
      <c r="H4430" s="79"/>
      <c r="I4430" s="80"/>
      <c r="J4430" s="79"/>
      <c r="K4430" s="79"/>
      <c r="L4430" s="84" t="s">
        <v>315</v>
      </c>
      <c r="M4430" s="79"/>
      <c r="N4430" s="79"/>
      <c r="O4430" s="79"/>
      <c r="P4430" s="77"/>
      <c r="Q4430" s="78"/>
      <c r="R4430" s="79"/>
      <c r="S4430" s="79"/>
      <c r="T4430" s="78"/>
      <c r="U4430" s="83"/>
    </row>
    <row r="4431" spans="1:21">
      <c r="A4431" s="76">
        <v>99031467</v>
      </c>
      <c r="B4431" s="77" t="s">
        <v>5318</v>
      </c>
      <c r="C4431" s="78"/>
      <c r="D4431" s="79"/>
      <c r="E4431" s="78"/>
      <c r="F4431" s="78"/>
      <c r="G4431" s="79"/>
      <c r="H4431" s="79"/>
      <c r="I4431" s="80"/>
      <c r="J4431" s="79"/>
      <c r="K4431" s="79"/>
      <c r="L4431" s="84" t="s">
        <v>315</v>
      </c>
      <c r="M4431" s="79"/>
      <c r="N4431" s="79"/>
      <c r="O4431" s="79"/>
      <c r="P4431" s="77"/>
      <c r="Q4431" s="78"/>
      <c r="R4431" s="79"/>
      <c r="S4431" s="79"/>
      <c r="T4431" s="78"/>
      <c r="U4431" s="83"/>
    </row>
    <row r="4432" spans="1:21">
      <c r="A4432" s="76">
        <v>99031468</v>
      </c>
      <c r="B4432" s="77" t="s">
        <v>5319</v>
      </c>
      <c r="C4432" s="78"/>
      <c r="D4432" s="79"/>
      <c r="E4432" s="78"/>
      <c r="F4432" s="78"/>
      <c r="G4432" s="79"/>
      <c r="H4432" s="79"/>
      <c r="I4432" s="80"/>
      <c r="J4432" s="79"/>
      <c r="K4432" s="79"/>
      <c r="L4432" s="84" t="s">
        <v>315</v>
      </c>
      <c r="M4432" s="79"/>
      <c r="N4432" s="79"/>
      <c r="O4432" s="79"/>
      <c r="P4432" s="77"/>
      <c r="Q4432" s="78"/>
      <c r="R4432" s="79"/>
      <c r="S4432" s="79"/>
      <c r="T4432" s="78"/>
      <c r="U4432" s="83"/>
    </row>
    <row r="4433" spans="1:25">
      <c r="A4433" s="76">
        <v>99031469</v>
      </c>
      <c r="B4433" s="77" t="s">
        <v>5320</v>
      </c>
      <c r="C4433" s="78"/>
      <c r="D4433" s="79"/>
      <c r="E4433" s="78"/>
      <c r="F4433" s="78"/>
      <c r="G4433" s="79"/>
      <c r="H4433" s="79"/>
      <c r="I4433" s="80"/>
      <c r="J4433" s="79"/>
      <c r="K4433" s="79"/>
      <c r="L4433" s="84" t="s">
        <v>315</v>
      </c>
      <c r="M4433" s="79"/>
      <c r="N4433" s="79"/>
      <c r="O4433" s="79"/>
      <c r="P4433" s="77"/>
      <c r="Q4433" s="78"/>
      <c r="R4433" s="79"/>
      <c r="S4433" s="79"/>
      <c r="T4433" s="78"/>
      <c r="U4433" s="83"/>
    </row>
    <row r="4434" spans="1:25">
      <c r="A4434" s="76">
        <v>99031470</v>
      </c>
      <c r="B4434" s="77" t="s">
        <v>5321</v>
      </c>
      <c r="C4434" s="78"/>
      <c r="D4434" s="79"/>
      <c r="E4434" s="78"/>
      <c r="F4434" s="78"/>
      <c r="G4434" s="79"/>
      <c r="H4434" s="79"/>
      <c r="I4434" s="80"/>
      <c r="J4434" s="79"/>
      <c r="K4434" s="77"/>
      <c r="L4434" s="84" t="s">
        <v>272</v>
      </c>
      <c r="M4434" s="79"/>
      <c r="N4434" s="79"/>
      <c r="O4434" s="77"/>
      <c r="P4434" s="77"/>
      <c r="Q4434" s="78"/>
      <c r="R4434" s="79"/>
      <c r="S4434" s="79"/>
      <c r="T4434" s="78"/>
      <c r="U4434" s="83"/>
    </row>
    <row r="4435" spans="1:25">
      <c r="A4435" s="76">
        <v>99031471</v>
      </c>
      <c r="B4435" s="77" t="s">
        <v>5322</v>
      </c>
      <c r="C4435" s="78"/>
      <c r="D4435" s="79"/>
      <c r="E4435" s="78"/>
      <c r="F4435" s="78"/>
      <c r="G4435" s="79"/>
      <c r="H4435" s="79"/>
      <c r="I4435" s="80"/>
      <c r="J4435" s="79"/>
      <c r="K4435" s="79"/>
      <c r="L4435" s="84" t="s">
        <v>315</v>
      </c>
      <c r="M4435" s="79"/>
      <c r="N4435" s="79"/>
      <c r="O4435" s="79"/>
      <c r="P4435" s="77"/>
      <c r="Q4435" s="78"/>
      <c r="R4435" s="79"/>
      <c r="S4435" s="79"/>
      <c r="T4435" s="78"/>
      <c r="U4435" s="83"/>
    </row>
    <row r="4436" spans="1:25">
      <c r="A4436" s="76">
        <v>99031472</v>
      </c>
      <c r="B4436" s="77" t="s">
        <v>5323</v>
      </c>
      <c r="C4436" s="78"/>
      <c r="D4436" s="79"/>
      <c r="E4436" s="78"/>
      <c r="F4436" s="78"/>
      <c r="G4436" s="79"/>
      <c r="H4436" s="79"/>
      <c r="I4436" s="80"/>
      <c r="J4436" s="79"/>
      <c r="K4436" s="79"/>
      <c r="L4436" s="84" t="s">
        <v>315</v>
      </c>
      <c r="M4436" s="79"/>
      <c r="N4436" s="79"/>
      <c r="O4436" s="79"/>
      <c r="P4436" s="77"/>
      <c r="Q4436" s="78"/>
      <c r="R4436" s="79"/>
      <c r="S4436" s="79"/>
      <c r="T4436" s="78"/>
      <c r="U4436" s="83"/>
    </row>
    <row r="4437" spans="1:25">
      <c r="A4437" s="76">
        <v>99031473</v>
      </c>
      <c r="B4437" s="77" t="s">
        <v>5324</v>
      </c>
      <c r="C4437" s="78"/>
      <c r="D4437" s="79"/>
      <c r="E4437" s="78"/>
      <c r="F4437" s="78"/>
      <c r="G4437" s="79"/>
      <c r="H4437" s="79"/>
      <c r="I4437" s="80"/>
      <c r="J4437" s="79"/>
      <c r="K4437" s="77"/>
      <c r="L4437" s="84" t="s">
        <v>362</v>
      </c>
      <c r="M4437" s="79"/>
      <c r="N4437" s="79"/>
      <c r="O4437" s="77"/>
      <c r="P4437" s="77"/>
      <c r="Q4437" s="78"/>
      <c r="R4437" s="79"/>
      <c r="S4437" s="79"/>
      <c r="T4437" s="78"/>
      <c r="U4437" s="83"/>
    </row>
    <row r="4438" spans="1:25">
      <c r="A4438" s="76">
        <v>99031474</v>
      </c>
      <c r="B4438" s="77" t="s">
        <v>5325</v>
      </c>
      <c r="C4438" s="78"/>
      <c r="D4438" s="79"/>
      <c r="E4438" s="78"/>
      <c r="F4438" s="78"/>
      <c r="G4438" s="79"/>
      <c r="H4438" s="79"/>
      <c r="I4438" s="80"/>
      <c r="J4438" s="79"/>
      <c r="K4438" s="79"/>
      <c r="L4438" s="84" t="s">
        <v>315</v>
      </c>
      <c r="M4438" s="79"/>
      <c r="N4438" s="79"/>
      <c r="O4438" s="79"/>
      <c r="P4438" s="77"/>
      <c r="Q4438" s="78"/>
      <c r="R4438" s="79"/>
      <c r="S4438" s="79"/>
      <c r="T4438" s="78"/>
      <c r="U4438" s="83"/>
    </row>
    <row r="4439" spans="1:25">
      <c r="A4439" s="76">
        <v>99031475</v>
      </c>
      <c r="B4439" s="77" t="s">
        <v>5326</v>
      </c>
      <c r="C4439" s="78"/>
      <c r="D4439" s="79"/>
      <c r="E4439" s="78"/>
      <c r="F4439" s="78"/>
      <c r="G4439" s="79"/>
      <c r="H4439" s="79"/>
      <c r="I4439" s="80"/>
      <c r="J4439" s="79"/>
      <c r="K4439" s="79"/>
      <c r="L4439" s="84" t="s">
        <v>315</v>
      </c>
      <c r="M4439" s="79"/>
      <c r="N4439" s="79"/>
      <c r="O4439" s="79"/>
      <c r="P4439" s="77"/>
      <c r="Q4439" s="78"/>
      <c r="R4439" s="79"/>
      <c r="S4439" s="79"/>
      <c r="T4439" s="78"/>
      <c r="U4439" s="83"/>
    </row>
    <row r="4440" spans="1:25">
      <c r="A4440" s="76">
        <v>99031476</v>
      </c>
      <c r="B4440" s="77" t="s">
        <v>5327</v>
      </c>
      <c r="C4440" s="78"/>
      <c r="D4440" s="79"/>
      <c r="E4440" s="78"/>
      <c r="F4440" s="78"/>
      <c r="G4440" s="79"/>
      <c r="H4440" s="79"/>
      <c r="I4440" s="80"/>
      <c r="J4440" s="79"/>
      <c r="K4440" s="79"/>
      <c r="L4440" s="84" t="s">
        <v>315</v>
      </c>
      <c r="M4440" s="79"/>
      <c r="N4440" s="79"/>
      <c r="O4440" s="79"/>
      <c r="P4440" s="77"/>
      <c r="Q4440" s="78"/>
      <c r="R4440" s="79"/>
      <c r="S4440" s="79"/>
      <c r="T4440" s="78"/>
      <c r="U4440" s="83"/>
      <c r="Y4440" s="75">
        <v>3</v>
      </c>
    </row>
    <row r="4441" spans="1:25">
      <c r="A4441" s="76">
        <v>99031477</v>
      </c>
      <c r="B4441" s="77" t="s">
        <v>5328</v>
      </c>
      <c r="C4441" s="78"/>
      <c r="D4441" s="79"/>
      <c r="E4441" s="78"/>
      <c r="F4441" s="78"/>
      <c r="G4441" s="79"/>
      <c r="H4441" s="79"/>
      <c r="I4441" s="80"/>
      <c r="J4441" s="79"/>
      <c r="K4441" s="79"/>
      <c r="L4441" s="84" t="s">
        <v>315</v>
      </c>
      <c r="M4441" s="79"/>
      <c r="N4441" s="79"/>
      <c r="O4441" s="79"/>
      <c r="P4441" s="77"/>
      <c r="Q4441" s="78"/>
      <c r="R4441" s="79"/>
      <c r="S4441" s="79"/>
      <c r="T4441" s="78"/>
      <c r="U4441" s="83"/>
    </row>
    <row r="4442" spans="1:25">
      <c r="A4442" s="76">
        <v>99031478</v>
      </c>
      <c r="B4442" s="77" t="s">
        <v>5329</v>
      </c>
      <c r="C4442" s="78"/>
      <c r="D4442" s="79"/>
      <c r="E4442" s="78"/>
      <c r="F4442" s="78"/>
      <c r="G4442" s="79"/>
      <c r="H4442" s="79"/>
      <c r="I4442" s="80"/>
      <c r="J4442" s="79"/>
      <c r="K4442" s="79"/>
      <c r="L4442" s="84" t="s">
        <v>315</v>
      </c>
      <c r="M4442" s="79"/>
      <c r="N4442" s="79"/>
      <c r="O4442" s="79"/>
      <c r="P4442" s="77"/>
      <c r="Q4442" s="78"/>
      <c r="R4442" s="79"/>
      <c r="S4442" s="79"/>
      <c r="T4442" s="78"/>
      <c r="U4442" s="83"/>
    </row>
    <row r="4443" spans="1:25">
      <c r="A4443" s="76">
        <v>99031479</v>
      </c>
      <c r="B4443" s="77" t="s">
        <v>5330</v>
      </c>
      <c r="C4443" s="78"/>
      <c r="D4443" s="79"/>
      <c r="E4443" s="78"/>
      <c r="F4443" s="78"/>
      <c r="G4443" s="79"/>
      <c r="H4443" s="79"/>
      <c r="I4443" s="80"/>
      <c r="J4443" s="79"/>
      <c r="K4443" s="79"/>
      <c r="L4443" s="84" t="s">
        <v>362</v>
      </c>
      <c r="M4443" s="79"/>
      <c r="N4443" s="79"/>
      <c r="O4443" s="79"/>
      <c r="P4443" s="77"/>
      <c r="Q4443" s="78"/>
      <c r="R4443" s="79"/>
      <c r="S4443" s="79"/>
      <c r="T4443" s="78"/>
      <c r="U4443" s="83"/>
    </row>
    <row r="4444" spans="1:25">
      <c r="A4444" s="76">
        <v>99031480</v>
      </c>
      <c r="B4444" s="77" t="s">
        <v>5331</v>
      </c>
      <c r="C4444" s="78"/>
      <c r="D4444" s="79"/>
      <c r="E4444" s="78"/>
      <c r="F4444" s="78"/>
      <c r="G4444" s="79"/>
      <c r="H4444" s="79"/>
      <c r="I4444" s="80"/>
      <c r="J4444" s="79"/>
      <c r="K4444" s="79"/>
      <c r="L4444" s="84" t="s">
        <v>315</v>
      </c>
      <c r="M4444" s="79"/>
      <c r="N4444" s="79"/>
      <c r="O4444" s="79"/>
      <c r="P4444" s="77"/>
      <c r="Q4444" s="78"/>
      <c r="R4444" s="79"/>
      <c r="S4444" s="79"/>
      <c r="T4444" s="78"/>
      <c r="U4444" s="83"/>
    </row>
    <row r="4445" spans="1:25">
      <c r="A4445" s="76">
        <v>99031481</v>
      </c>
      <c r="B4445" s="77" t="s">
        <v>5332</v>
      </c>
      <c r="C4445" s="78"/>
      <c r="D4445" s="79"/>
      <c r="E4445" s="78"/>
      <c r="F4445" s="78"/>
      <c r="G4445" s="79"/>
      <c r="H4445" s="79"/>
      <c r="I4445" s="80"/>
      <c r="J4445" s="79"/>
      <c r="K4445" s="79"/>
      <c r="L4445" s="84" t="s">
        <v>315</v>
      </c>
      <c r="M4445" s="79"/>
      <c r="N4445" s="79"/>
      <c r="O4445" s="79"/>
      <c r="P4445" s="77"/>
      <c r="Q4445" s="78"/>
      <c r="R4445" s="79"/>
      <c r="S4445" s="79"/>
      <c r="T4445" s="78"/>
      <c r="U4445" s="83"/>
    </row>
    <row r="4446" spans="1:25">
      <c r="A4446" s="76">
        <v>99031482</v>
      </c>
      <c r="B4446" s="77" t="s">
        <v>5333</v>
      </c>
      <c r="C4446" s="78"/>
      <c r="D4446" s="79"/>
      <c r="E4446" s="78"/>
      <c r="F4446" s="78"/>
      <c r="G4446" s="79"/>
      <c r="H4446" s="79"/>
      <c r="I4446" s="80"/>
      <c r="J4446" s="79"/>
      <c r="K4446" s="77"/>
      <c r="L4446" s="84" t="s">
        <v>315</v>
      </c>
      <c r="M4446" s="77"/>
      <c r="N4446" s="77"/>
      <c r="O4446" s="77"/>
      <c r="P4446" s="77"/>
      <c r="Q4446" s="78"/>
      <c r="R4446" s="79"/>
      <c r="S4446" s="79"/>
      <c r="T4446" s="78"/>
      <c r="U4446" s="83"/>
    </row>
    <row r="4447" spans="1:25">
      <c r="A4447" s="76">
        <v>99031483</v>
      </c>
      <c r="B4447" s="77" t="s">
        <v>5334</v>
      </c>
      <c r="C4447" s="78"/>
      <c r="D4447" s="79"/>
      <c r="E4447" s="78"/>
      <c r="F4447" s="78"/>
      <c r="G4447" s="79"/>
      <c r="H4447" s="79"/>
      <c r="I4447" s="80"/>
      <c r="J4447" s="79"/>
      <c r="K4447" s="79"/>
      <c r="L4447" s="84" t="s">
        <v>315</v>
      </c>
      <c r="M4447" s="79"/>
      <c r="N4447" s="79"/>
      <c r="O4447" s="79"/>
      <c r="P4447" s="79"/>
      <c r="Q4447" s="78"/>
      <c r="R4447" s="78"/>
      <c r="S4447" s="82"/>
      <c r="T4447" s="78"/>
      <c r="U4447" s="83"/>
    </row>
    <row r="4448" spans="1:25">
      <c r="A4448" s="76">
        <v>99031484</v>
      </c>
      <c r="B4448" s="77" t="s">
        <v>5335</v>
      </c>
      <c r="C4448" s="78"/>
      <c r="D4448" s="79"/>
      <c r="E4448" s="78"/>
      <c r="F4448" s="78"/>
      <c r="G4448" s="79"/>
      <c r="H4448" s="79"/>
      <c r="I4448" s="80"/>
      <c r="J4448" s="79"/>
      <c r="K4448" s="79"/>
      <c r="L4448" s="84" t="s">
        <v>315</v>
      </c>
      <c r="M4448" s="79"/>
      <c r="N4448" s="79"/>
      <c r="O4448" s="79"/>
      <c r="P4448" s="77"/>
      <c r="Q4448" s="79"/>
      <c r="R4448" s="79"/>
      <c r="S4448" s="103"/>
      <c r="T4448" s="78"/>
      <c r="U4448" s="83"/>
    </row>
    <row r="4449" spans="1:21">
      <c r="A4449" s="76">
        <v>99031485</v>
      </c>
      <c r="B4449" s="77" t="s">
        <v>5336</v>
      </c>
      <c r="C4449" s="78"/>
      <c r="D4449" s="79"/>
      <c r="E4449" s="78"/>
      <c r="F4449" s="78"/>
      <c r="G4449" s="79"/>
      <c r="H4449" s="79"/>
      <c r="I4449" s="80"/>
      <c r="J4449" s="79"/>
      <c r="K4449" s="79"/>
      <c r="L4449" s="84" t="s">
        <v>362</v>
      </c>
      <c r="M4449" s="79"/>
      <c r="N4449" s="79"/>
      <c r="O4449" s="79"/>
      <c r="P4449" s="77"/>
      <c r="Q4449" s="78"/>
      <c r="R4449" s="79"/>
      <c r="S4449" s="79"/>
      <c r="T4449" s="78"/>
      <c r="U4449" s="83"/>
    </row>
    <row r="4450" spans="1:21">
      <c r="A4450" s="76">
        <v>99031486</v>
      </c>
      <c r="B4450" s="85" t="s">
        <v>5337</v>
      </c>
      <c r="C4450" s="78"/>
      <c r="D4450" s="79"/>
      <c r="E4450" s="78"/>
      <c r="F4450" s="78"/>
      <c r="G4450" s="78"/>
      <c r="H4450" s="79"/>
      <c r="I4450" s="79"/>
      <c r="J4450" s="78"/>
      <c r="K4450" s="77"/>
      <c r="L4450" s="84" t="s">
        <v>315</v>
      </c>
      <c r="M4450" s="77"/>
      <c r="N4450" s="77"/>
      <c r="O4450" s="87"/>
      <c r="P4450" s="78"/>
      <c r="Q4450" s="78"/>
      <c r="R4450" s="78"/>
      <c r="S4450" s="82"/>
      <c r="T4450" s="78"/>
      <c r="U4450" s="83"/>
    </row>
    <row r="4451" spans="1:21">
      <c r="A4451" s="76">
        <v>99031487</v>
      </c>
      <c r="B4451" s="77" t="s">
        <v>5338</v>
      </c>
      <c r="C4451" s="78"/>
      <c r="D4451" s="79"/>
      <c r="E4451" s="78"/>
      <c r="F4451" s="78"/>
      <c r="G4451" s="79"/>
      <c r="H4451" s="79"/>
      <c r="I4451" s="80"/>
      <c r="J4451" s="79"/>
      <c r="K4451" s="79"/>
      <c r="L4451" s="84" t="s">
        <v>362</v>
      </c>
      <c r="M4451" s="79"/>
      <c r="N4451" s="79"/>
      <c r="O4451" s="79"/>
      <c r="P4451" s="77"/>
      <c r="Q4451" s="78"/>
      <c r="R4451" s="79"/>
      <c r="S4451" s="79"/>
      <c r="T4451" s="78"/>
      <c r="U4451" s="83"/>
    </row>
    <row r="4452" spans="1:21">
      <c r="A4452" s="76">
        <v>99031488</v>
      </c>
      <c r="B4452" s="85" t="s">
        <v>5339</v>
      </c>
      <c r="C4452" s="78"/>
      <c r="D4452" s="79"/>
      <c r="E4452" s="78"/>
      <c r="F4452" s="78"/>
      <c r="G4452" s="86"/>
      <c r="H4452" s="79"/>
      <c r="I4452" s="79"/>
      <c r="J4452" s="78"/>
      <c r="K4452" s="77"/>
      <c r="L4452" s="84" t="s">
        <v>315</v>
      </c>
      <c r="M4452" s="77"/>
      <c r="N4452" s="77"/>
      <c r="O4452" s="87"/>
      <c r="P4452" s="78"/>
      <c r="Q4452" s="78"/>
      <c r="R4452" s="78"/>
      <c r="S4452" s="82"/>
      <c r="T4452" s="78"/>
      <c r="U4452" s="83"/>
    </row>
    <row r="4453" spans="1:21">
      <c r="A4453" s="76">
        <v>99031489</v>
      </c>
      <c r="B4453" s="77" t="s">
        <v>5340</v>
      </c>
      <c r="C4453" s="78"/>
      <c r="D4453" s="79"/>
      <c r="E4453" s="78"/>
      <c r="F4453" s="78"/>
      <c r="G4453" s="79"/>
      <c r="H4453" s="79"/>
      <c r="I4453" s="80"/>
      <c r="J4453" s="79"/>
      <c r="K4453" s="77"/>
      <c r="L4453" s="84" t="s">
        <v>362</v>
      </c>
      <c r="M4453" s="77"/>
      <c r="N4453" s="77"/>
      <c r="O4453" s="77"/>
      <c r="P4453" s="77"/>
      <c r="Q4453" s="78"/>
      <c r="R4453" s="79"/>
      <c r="S4453" s="79"/>
      <c r="T4453" s="78"/>
      <c r="U4453" s="83"/>
    </row>
    <row r="4454" spans="1:21">
      <c r="A4454" s="76">
        <v>99031490</v>
      </c>
      <c r="B4454" s="77" t="s">
        <v>5341</v>
      </c>
      <c r="C4454" s="78"/>
      <c r="D4454" s="79"/>
      <c r="E4454" s="78"/>
      <c r="F4454" s="78"/>
      <c r="G4454" s="79"/>
      <c r="H4454" s="79"/>
      <c r="I4454" s="80"/>
      <c r="J4454" s="79"/>
      <c r="K4454" s="79"/>
      <c r="L4454" s="84" t="s">
        <v>315</v>
      </c>
      <c r="M4454" s="79"/>
      <c r="N4454" s="79"/>
      <c r="O4454" s="79"/>
      <c r="P4454" s="77"/>
      <c r="Q4454" s="78"/>
      <c r="R4454" s="79"/>
      <c r="S4454" s="79"/>
      <c r="T4454" s="78"/>
      <c r="U4454" s="83"/>
    </row>
    <row r="4455" spans="1:21">
      <c r="A4455" s="76">
        <v>99031491</v>
      </c>
      <c r="B4455" s="77" t="s">
        <v>5342</v>
      </c>
      <c r="C4455" s="78"/>
      <c r="D4455" s="79"/>
      <c r="E4455" s="78"/>
      <c r="F4455" s="78"/>
      <c r="G4455" s="79"/>
      <c r="H4455" s="79"/>
      <c r="I4455" s="80"/>
      <c r="J4455" s="79"/>
      <c r="K4455" s="77"/>
      <c r="L4455" s="84" t="s">
        <v>315</v>
      </c>
      <c r="M4455" s="77"/>
      <c r="N4455" s="77"/>
      <c r="O4455" s="77"/>
      <c r="P4455" s="77"/>
      <c r="Q4455" s="78"/>
      <c r="R4455" s="79"/>
      <c r="S4455" s="79"/>
      <c r="T4455" s="78"/>
      <c r="U4455" s="83"/>
    </row>
    <row r="4456" spans="1:21">
      <c r="A4456" s="76">
        <v>99031492</v>
      </c>
      <c r="B4456" s="77" t="s">
        <v>5343</v>
      </c>
      <c r="C4456" s="78"/>
      <c r="D4456" s="79"/>
      <c r="E4456" s="78"/>
      <c r="F4456" s="78"/>
      <c r="G4456" s="79"/>
      <c r="H4456" s="79"/>
      <c r="I4456" s="80"/>
      <c r="J4456" s="79"/>
      <c r="K4456" s="79"/>
      <c r="L4456" s="84" t="s">
        <v>315</v>
      </c>
      <c r="M4456" s="79"/>
      <c r="N4456" s="79"/>
      <c r="O4456" s="79"/>
      <c r="P4456" s="77"/>
      <c r="Q4456" s="78"/>
      <c r="R4456" s="78"/>
      <c r="S4456" s="82"/>
      <c r="T4456" s="78"/>
      <c r="U4456" s="83"/>
    </row>
    <row r="4457" spans="1:21">
      <c r="A4457" s="76">
        <v>99031493</v>
      </c>
      <c r="B4457" s="77" t="s">
        <v>5344</v>
      </c>
      <c r="C4457" s="78"/>
      <c r="D4457" s="79"/>
      <c r="E4457" s="78"/>
      <c r="F4457" s="78"/>
      <c r="G4457" s="79"/>
      <c r="H4457" s="79"/>
      <c r="I4457" s="80"/>
      <c r="J4457" s="79"/>
      <c r="K4457" s="79"/>
      <c r="L4457" s="84" t="s">
        <v>315</v>
      </c>
      <c r="M4457" s="79"/>
      <c r="N4457" s="79"/>
      <c r="O4457" s="79"/>
      <c r="P4457" s="77"/>
      <c r="Q4457" s="78"/>
      <c r="R4457" s="79"/>
      <c r="S4457" s="79"/>
      <c r="T4457" s="78"/>
      <c r="U4457" s="83"/>
    </row>
    <row r="4458" spans="1:21">
      <c r="A4458" s="76">
        <v>99031495</v>
      </c>
      <c r="B4458" s="77" t="s">
        <v>5345</v>
      </c>
      <c r="C4458" s="78"/>
      <c r="D4458" s="79"/>
      <c r="E4458" s="78"/>
      <c r="F4458" s="78"/>
      <c r="G4458" s="79"/>
      <c r="H4458" s="79"/>
      <c r="I4458" s="80"/>
      <c r="J4458" s="79"/>
      <c r="K4458" s="79"/>
      <c r="L4458" s="84" t="s">
        <v>315</v>
      </c>
      <c r="M4458" s="79"/>
      <c r="N4458" s="79"/>
      <c r="O4458" s="79"/>
      <c r="P4458" s="77"/>
      <c r="Q4458" s="78"/>
      <c r="R4458" s="79"/>
      <c r="S4458" s="79"/>
      <c r="T4458" s="78"/>
      <c r="U4458" s="83"/>
    </row>
    <row r="4459" spans="1:21">
      <c r="A4459" s="76">
        <v>99031496</v>
      </c>
      <c r="B4459" s="77" t="s">
        <v>5346</v>
      </c>
      <c r="C4459" s="78"/>
      <c r="D4459" s="79"/>
      <c r="E4459" s="78"/>
      <c r="F4459" s="78"/>
      <c r="G4459" s="79"/>
      <c r="H4459" s="79"/>
      <c r="I4459" s="80"/>
      <c r="J4459" s="79"/>
      <c r="K4459" s="77"/>
      <c r="L4459" s="84" t="s">
        <v>9347</v>
      </c>
      <c r="M4459" s="77"/>
      <c r="N4459" s="77"/>
      <c r="O4459" s="77"/>
      <c r="P4459" s="77"/>
      <c r="Q4459" s="78"/>
      <c r="R4459" s="79"/>
      <c r="S4459" s="79"/>
      <c r="T4459" s="78"/>
      <c r="U4459" s="83"/>
    </row>
    <row r="4460" spans="1:21">
      <c r="A4460" s="76">
        <v>99031498</v>
      </c>
      <c r="B4460" s="77" t="s">
        <v>5347</v>
      </c>
      <c r="C4460" s="78"/>
      <c r="D4460" s="79"/>
      <c r="E4460" s="78"/>
      <c r="F4460" s="78"/>
      <c r="G4460" s="79"/>
      <c r="H4460" s="79"/>
      <c r="I4460" s="80"/>
      <c r="J4460" s="79"/>
      <c r="K4460" s="79"/>
      <c r="L4460" s="84" t="s">
        <v>9347</v>
      </c>
      <c r="M4460" s="79"/>
      <c r="N4460" s="79"/>
      <c r="O4460" s="79"/>
      <c r="P4460" s="77"/>
      <c r="Q4460" s="78"/>
      <c r="R4460" s="78"/>
      <c r="S4460" s="82"/>
      <c r="T4460" s="78"/>
      <c r="U4460" s="83"/>
    </row>
    <row r="4461" spans="1:21">
      <c r="A4461" s="76">
        <v>99031499</v>
      </c>
      <c r="B4461" s="77" t="s">
        <v>5348</v>
      </c>
      <c r="C4461" s="78"/>
      <c r="D4461" s="79"/>
      <c r="E4461" s="78"/>
      <c r="F4461" s="78"/>
      <c r="G4461" s="79"/>
      <c r="H4461" s="79"/>
      <c r="I4461" s="80"/>
      <c r="J4461" s="79"/>
      <c r="K4461" s="79"/>
      <c r="L4461" s="84" t="s">
        <v>9347</v>
      </c>
      <c r="M4461" s="79"/>
      <c r="N4461" s="79"/>
      <c r="O4461" s="79"/>
      <c r="P4461" s="77"/>
      <c r="Q4461" s="78"/>
      <c r="R4461" s="79"/>
      <c r="S4461" s="79"/>
      <c r="T4461" s="78"/>
      <c r="U4461" s="83"/>
    </row>
    <row r="4462" spans="1:21">
      <c r="A4462" s="76">
        <v>99031500</v>
      </c>
      <c r="B4462" s="77" t="s">
        <v>5349</v>
      </c>
      <c r="C4462" s="78"/>
      <c r="D4462" s="79"/>
      <c r="E4462" s="78"/>
      <c r="F4462" s="78"/>
      <c r="G4462" s="79"/>
      <c r="H4462" s="79"/>
      <c r="I4462" s="80"/>
      <c r="J4462" s="79"/>
      <c r="K4462" s="77"/>
      <c r="L4462" s="84" t="s">
        <v>9347</v>
      </c>
      <c r="M4462" s="77"/>
      <c r="N4462" s="77"/>
      <c r="O4462" s="77"/>
      <c r="P4462" s="77"/>
      <c r="Q4462" s="78"/>
      <c r="R4462" s="79"/>
      <c r="S4462" s="79"/>
      <c r="T4462" s="78"/>
      <c r="U4462" s="83"/>
    </row>
    <row r="4463" spans="1:21">
      <c r="A4463" s="76">
        <v>99031501</v>
      </c>
      <c r="B4463" s="77" t="s">
        <v>5350</v>
      </c>
      <c r="C4463" s="78"/>
      <c r="D4463" s="79"/>
      <c r="E4463" s="78"/>
      <c r="F4463" s="78"/>
      <c r="G4463" s="79"/>
      <c r="H4463" s="79"/>
      <c r="I4463" s="80"/>
      <c r="J4463" s="79"/>
      <c r="K4463" s="79"/>
      <c r="L4463" s="84" t="s">
        <v>9347</v>
      </c>
      <c r="M4463" s="79"/>
      <c r="N4463" s="79"/>
      <c r="O4463" s="79"/>
      <c r="P4463" s="77"/>
      <c r="Q4463" s="78"/>
      <c r="R4463" s="78"/>
      <c r="S4463" s="82"/>
      <c r="T4463" s="78"/>
      <c r="U4463" s="83"/>
    </row>
    <row r="4464" spans="1:21">
      <c r="A4464" s="76">
        <v>99031503</v>
      </c>
      <c r="B4464" s="77" t="s">
        <v>5351</v>
      </c>
      <c r="C4464" s="78"/>
      <c r="D4464" s="79"/>
      <c r="E4464" s="78"/>
      <c r="F4464" s="78"/>
      <c r="G4464" s="79"/>
      <c r="H4464" s="79"/>
      <c r="I4464" s="80"/>
      <c r="J4464" s="79"/>
      <c r="K4464" s="77"/>
      <c r="L4464" s="84" t="s">
        <v>9347</v>
      </c>
      <c r="M4464" s="77"/>
      <c r="N4464" s="77"/>
      <c r="O4464" s="77"/>
      <c r="P4464" s="77"/>
      <c r="Q4464" s="78"/>
      <c r="R4464" s="79"/>
      <c r="S4464" s="79"/>
      <c r="T4464" s="78"/>
      <c r="U4464" s="83"/>
    </row>
    <row r="4465" spans="1:250">
      <c r="A4465" s="76">
        <v>99031504</v>
      </c>
      <c r="B4465" s="77" t="s">
        <v>5352</v>
      </c>
      <c r="C4465" s="78"/>
      <c r="D4465" s="79"/>
      <c r="E4465" s="78"/>
      <c r="F4465" s="78"/>
      <c r="G4465" s="79"/>
      <c r="H4465" s="79"/>
      <c r="I4465" s="80"/>
      <c r="J4465" s="79"/>
      <c r="K4465" s="79"/>
      <c r="L4465" s="84" t="s">
        <v>9347</v>
      </c>
      <c r="M4465" s="79"/>
      <c r="N4465" s="79"/>
      <c r="O4465" s="79"/>
      <c r="P4465" s="77"/>
      <c r="Q4465" s="78"/>
      <c r="R4465" s="78"/>
      <c r="S4465" s="82"/>
      <c r="T4465" s="78"/>
      <c r="U4465" s="83"/>
    </row>
    <row r="4466" spans="1:250">
      <c r="A4466" s="76">
        <v>99031506</v>
      </c>
      <c r="B4466" s="77" t="s">
        <v>5353</v>
      </c>
      <c r="C4466" s="78"/>
      <c r="D4466" s="79"/>
      <c r="E4466" s="78"/>
      <c r="F4466" s="78"/>
      <c r="G4466" s="79"/>
      <c r="H4466" s="79"/>
      <c r="I4466" s="80"/>
      <c r="J4466" s="79"/>
      <c r="K4466" s="77"/>
      <c r="L4466" s="84" t="s">
        <v>9347</v>
      </c>
      <c r="M4466" s="77"/>
      <c r="N4466" s="77"/>
      <c r="O4466" s="77"/>
      <c r="P4466" s="77"/>
      <c r="Q4466" s="78"/>
      <c r="R4466" s="78"/>
      <c r="S4466" s="82"/>
      <c r="T4466" s="78"/>
      <c r="U4466" s="83"/>
    </row>
    <row r="4467" spans="1:250">
      <c r="A4467" s="76">
        <v>99031507</v>
      </c>
      <c r="B4467" s="77" t="s">
        <v>5354</v>
      </c>
      <c r="C4467" s="78"/>
      <c r="D4467" s="79"/>
      <c r="E4467" s="78"/>
      <c r="F4467" s="78"/>
      <c r="G4467" s="79"/>
      <c r="H4467" s="79"/>
      <c r="I4467" s="80"/>
      <c r="J4467" s="79"/>
      <c r="K4467" s="79"/>
      <c r="L4467" s="84" t="s">
        <v>362</v>
      </c>
      <c r="M4467" s="79"/>
      <c r="N4467" s="79"/>
      <c r="O4467" s="79"/>
      <c r="P4467" s="77"/>
      <c r="Q4467" s="78"/>
      <c r="R4467" s="79"/>
      <c r="S4467" s="104"/>
      <c r="T4467" s="78"/>
      <c r="U4467" s="83"/>
    </row>
    <row r="4468" spans="1:250">
      <c r="A4468" s="76">
        <v>99031508</v>
      </c>
      <c r="B4468" s="77" t="s">
        <v>5355</v>
      </c>
      <c r="C4468" s="78"/>
      <c r="D4468" s="79"/>
      <c r="E4468" s="78"/>
      <c r="F4468" s="78"/>
      <c r="G4468" s="79"/>
      <c r="H4468" s="79"/>
      <c r="I4468" s="80"/>
      <c r="J4468" s="79"/>
      <c r="K4468" s="79"/>
      <c r="L4468" s="84" t="s">
        <v>315</v>
      </c>
      <c r="M4468" s="79"/>
      <c r="N4468" s="79"/>
      <c r="O4468" s="79"/>
      <c r="P4468" s="77"/>
      <c r="Q4468" s="78"/>
      <c r="R4468" s="79"/>
      <c r="S4468" s="79"/>
      <c r="T4468" s="78"/>
      <c r="U4468" s="83"/>
    </row>
    <row r="4469" spans="1:250">
      <c r="A4469" s="76">
        <v>99031509</v>
      </c>
      <c r="B4469" s="77" t="s">
        <v>5356</v>
      </c>
      <c r="C4469" s="78"/>
      <c r="D4469" s="79"/>
      <c r="E4469" s="78"/>
      <c r="F4469" s="78"/>
      <c r="G4469" s="79"/>
      <c r="H4469" s="79"/>
      <c r="I4469" s="80"/>
      <c r="J4469" s="79"/>
      <c r="K4469" s="79"/>
      <c r="L4469" s="84" t="s">
        <v>315</v>
      </c>
      <c r="M4469" s="79"/>
      <c r="N4469" s="79"/>
      <c r="O4469" s="79"/>
      <c r="P4469" s="77"/>
      <c r="Q4469" s="78"/>
      <c r="R4469" s="79"/>
      <c r="S4469" s="79"/>
      <c r="T4469" s="78"/>
      <c r="U4469" s="83"/>
    </row>
    <row r="4470" spans="1:250">
      <c r="A4470" s="76">
        <v>99031510</v>
      </c>
      <c r="B4470" s="77" t="s">
        <v>5357</v>
      </c>
      <c r="C4470" s="78"/>
      <c r="D4470" s="79"/>
      <c r="E4470" s="78"/>
      <c r="F4470" s="78"/>
      <c r="G4470" s="79"/>
      <c r="H4470" s="79"/>
      <c r="I4470" s="80"/>
      <c r="J4470" s="79"/>
      <c r="K4470" s="79"/>
      <c r="L4470" s="84" t="s">
        <v>315</v>
      </c>
      <c r="M4470" s="79"/>
      <c r="N4470" s="79"/>
      <c r="O4470" s="79"/>
      <c r="P4470" s="77"/>
      <c r="Q4470" s="78"/>
      <c r="R4470" s="79"/>
      <c r="S4470" s="79"/>
      <c r="T4470" s="78"/>
      <c r="U4470" s="83"/>
    </row>
    <row r="4471" spans="1:250">
      <c r="A4471" s="76">
        <v>99031511</v>
      </c>
      <c r="B4471" s="77" t="s">
        <v>5358</v>
      </c>
      <c r="C4471" s="78"/>
      <c r="D4471" s="79"/>
      <c r="E4471" s="78"/>
      <c r="F4471" s="78"/>
      <c r="G4471" s="79"/>
      <c r="H4471" s="79"/>
      <c r="I4471" s="80"/>
      <c r="J4471" s="79"/>
      <c r="K4471" s="79"/>
      <c r="L4471" s="84" t="s">
        <v>315</v>
      </c>
      <c r="M4471" s="79"/>
      <c r="N4471" s="79"/>
      <c r="O4471" s="79"/>
      <c r="P4471" s="77"/>
      <c r="Q4471" s="78"/>
      <c r="R4471" s="79"/>
      <c r="S4471" s="79"/>
      <c r="T4471" s="78"/>
      <c r="U4471" s="83"/>
    </row>
    <row r="4472" spans="1:250">
      <c r="A4472" s="76">
        <v>99031512</v>
      </c>
      <c r="B4472" s="77" t="s">
        <v>5359</v>
      </c>
      <c r="C4472" s="78"/>
      <c r="D4472" s="79"/>
      <c r="E4472" s="78"/>
      <c r="F4472" s="78"/>
      <c r="G4472" s="79"/>
      <c r="H4472" s="79"/>
      <c r="I4472" s="80"/>
      <c r="J4472" s="79"/>
      <c r="K4472" s="79"/>
      <c r="L4472" s="84" t="s">
        <v>315</v>
      </c>
      <c r="M4472" s="79"/>
      <c r="N4472" s="79"/>
      <c r="O4472" s="79"/>
      <c r="P4472" s="77"/>
      <c r="Q4472" s="78"/>
      <c r="R4472" s="79"/>
      <c r="S4472" s="79"/>
      <c r="T4472" s="78"/>
      <c r="U4472" s="83"/>
    </row>
    <row r="4473" spans="1:250">
      <c r="A4473" s="76">
        <v>99031513</v>
      </c>
      <c r="B4473" s="77" t="s">
        <v>5360</v>
      </c>
      <c r="C4473" s="78"/>
      <c r="D4473" s="79"/>
      <c r="E4473" s="78"/>
      <c r="F4473" s="78"/>
      <c r="G4473" s="79"/>
      <c r="H4473" s="79"/>
      <c r="I4473" s="80"/>
      <c r="J4473" s="79"/>
      <c r="K4473" s="77"/>
      <c r="L4473" s="84" t="s">
        <v>315</v>
      </c>
      <c r="M4473" s="77"/>
      <c r="N4473" s="77"/>
      <c r="O4473" s="77"/>
      <c r="P4473" s="77"/>
      <c r="Q4473" s="78"/>
      <c r="R4473" s="79"/>
      <c r="S4473" s="79"/>
      <c r="T4473" s="78"/>
      <c r="U4473" s="83"/>
    </row>
    <row r="4474" spans="1:250">
      <c r="A4474" s="76">
        <v>99031514</v>
      </c>
      <c r="B4474" s="77" t="s">
        <v>5361</v>
      </c>
      <c r="C4474" s="78"/>
      <c r="D4474" s="79"/>
      <c r="E4474" s="78"/>
      <c r="F4474" s="78"/>
      <c r="G4474" s="79"/>
      <c r="H4474" s="79"/>
      <c r="I4474" s="80"/>
      <c r="J4474" s="79"/>
      <c r="K4474" s="79"/>
      <c r="L4474" s="84" t="s">
        <v>315</v>
      </c>
      <c r="M4474" s="79"/>
      <c r="N4474" s="79"/>
      <c r="O4474" s="79"/>
      <c r="P4474" s="77"/>
      <c r="Q4474" s="78"/>
      <c r="R4474" s="78"/>
      <c r="S4474" s="82"/>
      <c r="T4474" s="78"/>
      <c r="U4474" s="83"/>
    </row>
    <row r="4475" spans="1:250">
      <c r="A4475" s="76">
        <v>99031515</v>
      </c>
      <c r="B4475" s="77" t="s">
        <v>5362</v>
      </c>
      <c r="C4475" s="78"/>
      <c r="D4475" s="79"/>
      <c r="E4475" s="78"/>
      <c r="F4475" s="78"/>
      <c r="G4475" s="79"/>
      <c r="H4475" s="79"/>
      <c r="I4475" s="80"/>
      <c r="J4475" s="79"/>
      <c r="K4475" s="79"/>
      <c r="L4475" s="84" t="s">
        <v>9439</v>
      </c>
      <c r="M4475" s="79"/>
      <c r="N4475" s="79"/>
      <c r="O4475" s="79"/>
      <c r="P4475" s="77"/>
      <c r="Q4475" s="78"/>
      <c r="R4475" s="79"/>
      <c r="S4475" s="79"/>
      <c r="T4475" s="78"/>
      <c r="U4475" s="83"/>
    </row>
    <row r="4476" spans="1:250">
      <c r="A4476" s="76">
        <v>99031516</v>
      </c>
      <c r="B4476" s="77" t="s">
        <v>5363</v>
      </c>
      <c r="C4476" s="78"/>
      <c r="D4476" s="79"/>
      <c r="E4476" s="78"/>
      <c r="F4476" s="78"/>
      <c r="G4476" s="79"/>
      <c r="H4476" s="79"/>
      <c r="I4476" s="80"/>
      <c r="J4476" s="79"/>
      <c r="K4476" s="79"/>
      <c r="L4476" s="84" t="s">
        <v>9450</v>
      </c>
      <c r="M4476" s="79"/>
      <c r="N4476" s="79"/>
      <c r="O4476" s="79"/>
      <c r="P4476" s="77"/>
      <c r="Q4476" s="78"/>
      <c r="R4476" s="79"/>
      <c r="S4476" s="79"/>
      <c r="T4476" s="78"/>
      <c r="U4476" s="83"/>
    </row>
    <row r="4477" spans="1:250">
      <c r="A4477" s="76">
        <v>99031517</v>
      </c>
      <c r="B4477" s="77" t="s">
        <v>5364</v>
      </c>
      <c r="C4477" s="78"/>
      <c r="D4477" s="79"/>
      <c r="E4477" s="78"/>
      <c r="F4477" s="78"/>
      <c r="G4477" s="79"/>
      <c r="H4477" s="79"/>
      <c r="I4477" s="80"/>
      <c r="J4477" s="79"/>
      <c r="K4477" s="79"/>
      <c r="L4477" s="84" t="s">
        <v>315</v>
      </c>
      <c r="M4477" s="79"/>
      <c r="N4477" s="79"/>
      <c r="O4477" s="79"/>
      <c r="P4477" s="77"/>
      <c r="Q4477" s="78"/>
      <c r="R4477" s="79"/>
      <c r="S4477" s="79"/>
      <c r="T4477" s="78"/>
      <c r="U4477" s="83"/>
    </row>
    <row r="4478" spans="1:250">
      <c r="A4478" s="76">
        <v>99031518</v>
      </c>
      <c r="B4478" s="77" t="s">
        <v>5365</v>
      </c>
      <c r="C4478" s="78"/>
      <c r="D4478" s="79"/>
      <c r="E4478" s="78"/>
      <c r="F4478" s="78"/>
      <c r="G4478" s="79"/>
      <c r="H4478" s="79"/>
      <c r="I4478" s="80"/>
      <c r="J4478" s="79"/>
      <c r="K4478" s="79"/>
      <c r="L4478" s="84" t="s">
        <v>315</v>
      </c>
      <c r="M4478" s="79"/>
      <c r="N4478" s="79"/>
      <c r="O4478" s="79"/>
      <c r="P4478" s="77"/>
      <c r="Q4478" s="78"/>
      <c r="R4478" s="79"/>
      <c r="S4478" s="79"/>
      <c r="T4478" s="78"/>
      <c r="U4478" s="83"/>
    </row>
    <row r="4479" spans="1:250">
      <c r="A4479" s="76">
        <v>99031519</v>
      </c>
      <c r="B4479" s="77" t="s">
        <v>5366</v>
      </c>
      <c r="C4479" s="78"/>
      <c r="D4479" s="79"/>
      <c r="E4479" s="78"/>
      <c r="F4479" s="78"/>
      <c r="G4479" s="79"/>
      <c r="H4479" s="80"/>
      <c r="I4479" s="80"/>
      <c r="J4479" s="79"/>
      <c r="K4479" s="77"/>
      <c r="L4479" s="84" t="s">
        <v>315</v>
      </c>
      <c r="M4479" s="79"/>
      <c r="N4479" s="79"/>
      <c r="O4479" s="77"/>
      <c r="P4479" s="77"/>
      <c r="Q4479" s="78"/>
      <c r="R4479" s="79"/>
      <c r="S4479" s="79"/>
      <c r="T4479" s="78"/>
      <c r="U4479" s="83"/>
    </row>
    <row r="4480" spans="1:250">
      <c r="A4480" s="76">
        <v>99031520</v>
      </c>
      <c r="B4480" s="77" t="s">
        <v>5367</v>
      </c>
      <c r="C4480" s="78"/>
      <c r="D4480" s="79"/>
      <c r="E4480" s="78"/>
      <c r="F4480" s="78"/>
      <c r="G4480" s="79"/>
      <c r="H4480" s="79"/>
      <c r="I4480" s="80"/>
      <c r="J4480" s="79"/>
      <c r="K4480" s="79"/>
      <c r="L4480" s="84" t="s">
        <v>270</v>
      </c>
      <c r="M4480" s="79"/>
      <c r="N4480" s="79"/>
      <c r="O4480" s="79"/>
      <c r="P4480" s="77"/>
      <c r="Q4480" s="78"/>
      <c r="R4480" s="79"/>
      <c r="S4480" s="79"/>
      <c r="T4480" s="78"/>
      <c r="U4480" s="83"/>
      <c r="V4480" s="113"/>
      <c r="W4480" s="113"/>
      <c r="X4480" s="113"/>
      <c r="Y4480" s="113"/>
      <c r="Z4480" s="113"/>
      <c r="AA4480" s="113"/>
      <c r="AB4480" s="113"/>
      <c r="AC4480" s="113"/>
      <c r="AD4480" s="113"/>
      <c r="AE4480" s="113"/>
      <c r="AF4480" s="113"/>
      <c r="AG4480" s="113"/>
      <c r="AH4480" s="113"/>
      <c r="AI4480" s="113"/>
      <c r="AJ4480" s="113"/>
      <c r="AK4480" s="113"/>
      <c r="AL4480" s="113"/>
      <c r="AM4480" s="113"/>
      <c r="AN4480" s="113"/>
      <c r="AO4480" s="113"/>
      <c r="AP4480" s="113"/>
      <c r="AQ4480" s="113"/>
      <c r="AR4480" s="113"/>
      <c r="AS4480" s="113"/>
      <c r="AT4480" s="113"/>
      <c r="AU4480" s="113"/>
      <c r="AV4480" s="113"/>
      <c r="AW4480" s="113"/>
      <c r="AX4480" s="113"/>
      <c r="AY4480" s="113"/>
      <c r="AZ4480" s="113"/>
      <c r="BA4480" s="113"/>
      <c r="BB4480" s="113"/>
      <c r="BC4480" s="113"/>
      <c r="BD4480" s="113"/>
      <c r="BE4480" s="113"/>
      <c r="BF4480" s="113"/>
      <c r="BG4480" s="113"/>
      <c r="BH4480" s="113"/>
      <c r="BI4480" s="113"/>
      <c r="BJ4480" s="113"/>
      <c r="BK4480" s="113"/>
      <c r="BL4480" s="113"/>
      <c r="BM4480" s="113"/>
      <c r="BN4480" s="113"/>
      <c r="BO4480" s="113"/>
      <c r="BP4480" s="113"/>
      <c r="BQ4480" s="113"/>
      <c r="BR4480" s="113"/>
      <c r="BS4480" s="113"/>
      <c r="BT4480" s="113"/>
      <c r="BU4480" s="113"/>
      <c r="BV4480" s="113"/>
      <c r="BW4480" s="113"/>
      <c r="BX4480" s="113"/>
      <c r="BY4480" s="113"/>
      <c r="BZ4480" s="113"/>
      <c r="CA4480" s="113"/>
      <c r="CB4480" s="113"/>
      <c r="CC4480" s="113"/>
      <c r="CD4480" s="113"/>
      <c r="CE4480" s="113"/>
      <c r="CF4480" s="113"/>
      <c r="CG4480" s="113"/>
      <c r="CH4480" s="113"/>
      <c r="CI4480" s="113"/>
      <c r="CJ4480" s="113"/>
      <c r="CK4480" s="113"/>
      <c r="CL4480" s="113"/>
      <c r="CM4480" s="113"/>
      <c r="CN4480" s="113"/>
      <c r="CO4480" s="113"/>
      <c r="CP4480" s="113"/>
      <c r="CQ4480" s="113"/>
      <c r="CR4480" s="113"/>
      <c r="CS4480" s="113"/>
      <c r="CT4480" s="113"/>
      <c r="CU4480" s="113"/>
      <c r="CV4480" s="113"/>
      <c r="CW4480" s="113"/>
      <c r="CX4480" s="113"/>
      <c r="CY4480" s="113"/>
      <c r="CZ4480" s="113"/>
      <c r="DA4480" s="113"/>
      <c r="DB4480" s="113"/>
      <c r="DC4480" s="113"/>
      <c r="DD4480" s="113"/>
      <c r="DE4480" s="113"/>
      <c r="DF4480" s="113"/>
      <c r="DG4480" s="113"/>
      <c r="DH4480" s="113"/>
      <c r="DI4480" s="113"/>
      <c r="DJ4480" s="113"/>
      <c r="DK4480" s="113"/>
      <c r="DL4480" s="113"/>
      <c r="DM4480" s="113"/>
      <c r="DN4480" s="113"/>
      <c r="DO4480" s="113"/>
      <c r="DP4480" s="113"/>
      <c r="DQ4480" s="113"/>
      <c r="DR4480" s="113"/>
      <c r="DS4480" s="113"/>
      <c r="DT4480" s="113"/>
      <c r="DU4480" s="113"/>
      <c r="DV4480" s="113"/>
      <c r="DW4480" s="113"/>
      <c r="DX4480" s="113"/>
      <c r="DY4480" s="113"/>
      <c r="DZ4480" s="113"/>
      <c r="EA4480" s="113"/>
      <c r="EB4480" s="113"/>
      <c r="EC4480" s="113"/>
      <c r="ED4480" s="113"/>
      <c r="EE4480" s="113"/>
      <c r="EF4480" s="113"/>
      <c r="EG4480" s="113"/>
      <c r="EH4480" s="113"/>
      <c r="EI4480" s="113"/>
      <c r="EJ4480" s="113"/>
      <c r="EK4480" s="113"/>
      <c r="EL4480" s="113"/>
      <c r="EM4480" s="113"/>
      <c r="EN4480" s="113"/>
      <c r="EO4480" s="113"/>
      <c r="EP4480" s="113"/>
      <c r="EQ4480" s="113"/>
      <c r="ER4480" s="113"/>
      <c r="ES4480" s="113"/>
      <c r="ET4480" s="113"/>
      <c r="EU4480" s="113"/>
      <c r="EV4480" s="113"/>
      <c r="EW4480" s="113"/>
      <c r="EX4480" s="113"/>
      <c r="EY4480" s="113"/>
      <c r="EZ4480" s="113"/>
      <c r="FA4480" s="113"/>
      <c r="FB4480" s="113"/>
      <c r="FC4480" s="113"/>
      <c r="FD4480" s="113"/>
      <c r="FE4480" s="113"/>
      <c r="FF4480" s="113"/>
      <c r="FG4480" s="113"/>
      <c r="FH4480" s="113"/>
      <c r="FI4480" s="113"/>
      <c r="FJ4480" s="113"/>
      <c r="FK4480" s="113"/>
      <c r="FL4480" s="113"/>
      <c r="FM4480" s="113"/>
      <c r="FN4480" s="113"/>
      <c r="FO4480" s="113"/>
      <c r="FP4480" s="113"/>
      <c r="FQ4480" s="113"/>
      <c r="FR4480" s="113"/>
      <c r="FS4480" s="113"/>
      <c r="FT4480" s="113"/>
      <c r="FU4480" s="113"/>
      <c r="FV4480" s="113"/>
      <c r="FW4480" s="113"/>
      <c r="FX4480" s="113"/>
      <c r="FY4480" s="113"/>
      <c r="FZ4480" s="113"/>
      <c r="GA4480" s="113"/>
      <c r="GB4480" s="113"/>
      <c r="GC4480" s="113"/>
      <c r="GD4480" s="113"/>
      <c r="GE4480" s="113"/>
      <c r="GF4480" s="113"/>
      <c r="GG4480" s="113"/>
      <c r="GH4480" s="113"/>
      <c r="GI4480" s="113"/>
      <c r="GJ4480" s="113"/>
      <c r="GK4480" s="113"/>
      <c r="GL4480" s="113"/>
      <c r="GM4480" s="113"/>
      <c r="GN4480" s="113"/>
      <c r="GO4480" s="113"/>
      <c r="GP4480" s="113"/>
      <c r="GQ4480" s="113"/>
      <c r="GR4480" s="113"/>
      <c r="GS4480" s="113"/>
      <c r="GT4480" s="113"/>
      <c r="GU4480" s="113"/>
      <c r="GV4480" s="113"/>
      <c r="GW4480" s="113"/>
      <c r="GX4480" s="113"/>
      <c r="GY4480" s="113"/>
      <c r="GZ4480" s="113"/>
      <c r="HA4480" s="113"/>
      <c r="HB4480" s="113"/>
      <c r="HC4480" s="113"/>
      <c r="HD4480" s="113"/>
      <c r="HE4480" s="113"/>
      <c r="HF4480" s="113"/>
      <c r="HG4480" s="113"/>
      <c r="HH4480" s="113"/>
      <c r="HI4480" s="113"/>
      <c r="HJ4480" s="113"/>
      <c r="HK4480" s="113"/>
      <c r="HL4480" s="113"/>
      <c r="HM4480" s="113"/>
      <c r="HN4480" s="113"/>
      <c r="HO4480" s="113"/>
      <c r="HP4480" s="113"/>
      <c r="HQ4480" s="113"/>
      <c r="HR4480" s="113"/>
      <c r="HS4480" s="113"/>
      <c r="HT4480" s="113"/>
      <c r="HU4480" s="113"/>
      <c r="HV4480" s="113"/>
      <c r="HW4480" s="113"/>
      <c r="HX4480" s="113"/>
      <c r="HY4480" s="113"/>
      <c r="HZ4480" s="113"/>
      <c r="IA4480" s="113"/>
      <c r="IB4480" s="113"/>
      <c r="IC4480" s="113"/>
      <c r="ID4480" s="113"/>
      <c r="IE4480" s="113"/>
      <c r="IF4480" s="113"/>
      <c r="IG4480" s="113"/>
      <c r="IH4480" s="113"/>
      <c r="II4480" s="113"/>
      <c r="IJ4480" s="113"/>
      <c r="IK4480" s="113"/>
      <c r="IL4480" s="113"/>
      <c r="IM4480" s="113"/>
      <c r="IN4480" s="113"/>
      <c r="IO4480" s="113"/>
      <c r="IP4480" s="113"/>
    </row>
    <row r="4481" spans="1:250">
      <c r="A4481" s="76">
        <v>99031521</v>
      </c>
      <c r="B4481" s="79" t="s">
        <v>5368</v>
      </c>
      <c r="C4481" s="78"/>
      <c r="D4481" s="79"/>
      <c r="E4481" s="78"/>
      <c r="F4481" s="78"/>
      <c r="G4481" s="79"/>
      <c r="H4481" s="79"/>
      <c r="I4481" s="80"/>
      <c r="J4481" s="79"/>
      <c r="K4481" s="77"/>
      <c r="L4481" s="84" t="s">
        <v>270</v>
      </c>
      <c r="M4481" s="79"/>
      <c r="N4481" s="79"/>
      <c r="O4481" s="77"/>
      <c r="P4481" s="77"/>
      <c r="Q4481" s="78"/>
      <c r="R4481" s="79"/>
      <c r="S4481" s="79"/>
      <c r="T4481" s="78"/>
      <c r="U4481" s="83"/>
    </row>
    <row r="4482" spans="1:250">
      <c r="A4482" s="76">
        <v>99031522</v>
      </c>
      <c r="B4482" s="77" t="s">
        <v>5369</v>
      </c>
      <c r="C4482" s="78"/>
      <c r="D4482" s="79"/>
      <c r="E4482" s="78"/>
      <c r="F4482" s="78"/>
      <c r="G4482" s="79"/>
      <c r="H4482" s="79"/>
      <c r="I4482" s="80"/>
      <c r="J4482" s="79"/>
      <c r="K4482" s="77"/>
      <c r="L4482" s="84" t="s">
        <v>315</v>
      </c>
      <c r="M4482" s="77"/>
      <c r="N4482" s="77"/>
      <c r="O4482" s="77"/>
      <c r="P4482" s="77"/>
      <c r="Q4482" s="78"/>
      <c r="R4482" s="78"/>
      <c r="S4482" s="82"/>
      <c r="T4482" s="78"/>
      <c r="U4482" s="83"/>
    </row>
    <row r="4483" spans="1:250">
      <c r="A4483" s="76">
        <v>99031524</v>
      </c>
      <c r="B4483" s="77" t="s">
        <v>5370</v>
      </c>
      <c r="C4483" s="78"/>
      <c r="D4483" s="79"/>
      <c r="E4483" s="78"/>
      <c r="F4483" s="78"/>
      <c r="G4483" s="79"/>
      <c r="H4483" s="79"/>
      <c r="I4483" s="80"/>
      <c r="J4483" s="79"/>
      <c r="K4483" s="77"/>
      <c r="L4483" s="84" t="s">
        <v>270</v>
      </c>
      <c r="M4483" s="77"/>
      <c r="N4483" s="77"/>
      <c r="O4483" s="77"/>
      <c r="P4483" s="77"/>
      <c r="Q4483" s="78"/>
      <c r="R4483" s="79"/>
      <c r="S4483" s="79"/>
      <c r="T4483" s="78"/>
      <c r="U4483" s="83"/>
    </row>
    <row r="4484" spans="1:250">
      <c r="A4484" s="76">
        <v>99031525</v>
      </c>
      <c r="B4484" s="77" t="s">
        <v>5371</v>
      </c>
      <c r="C4484" s="78"/>
      <c r="D4484" s="79"/>
      <c r="E4484" s="78"/>
      <c r="F4484" s="78"/>
      <c r="G4484" s="79"/>
      <c r="H4484" s="79"/>
      <c r="I4484" s="80"/>
      <c r="J4484" s="79"/>
      <c r="K4484" s="77"/>
      <c r="L4484" s="84" t="s">
        <v>270</v>
      </c>
      <c r="M4484" s="77"/>
      <c r="N4484" s="77"/>
      <c r="O4484" s="77"/>
      <c r="P4484" s="77"/>
      <c r="Q4484" s="78"/>
      <c r="R4484" s="78"/>
      <c r="S4484" s="82"/>
      <c r="T4484" s="78"/>
      <c r="U4484" s="83"/>
    </row>
    <row r="4485" spans="1:250">
      <c r="A4485" s="76">
        <v>99031526</v>
      </c>
      <c r="B4485" s="77" t="s">
        <v>5372</v>
      </c>
      <c r="C4485" s="78"/>
      <c r="D4485" s="79"/>
      <c r="E4485" s="78"/>
      <c r="F4485" s="78"/>
      <c r="G4485" s="79"/>
      <c r="H4485" s="79"/>
      <c r="I4485" s="80"/>
      <c r="J4485" s="79"/>
      <c r="K4485" s="77"/>
      <c r="L4485" s="84" t="s">
        <v>315</v>
      </c>
      <c r="M4485" s="77"/>
      <c r="N4485" s="77"/>
      <c r="O4485" s="77"/>
      <c r="P4485" s="77"/>
      <c r="Q4485" s="78"/>
      <c r="R4485" s="78"/>
      <c r="S4485" s="82"/>
      <c r="T4485" s="78"/>
      <c r="U4485" s="83"/>
    </row>
    <row r="4486" spans="1:250">
      <c r="A4486" s="76">
        <v>99031527</v>
      </c>
      <c r="B4486" s="77" t="s">
        <v>5373</v>
      </c>
      <c r="C4486" s="78"/>
      <c r="D4486" s="79"/>
      <c r="E4486" s="78"/>
      <c r="F4486" s="78"/>
      <c r="G4486" s="79"/>
      <c r="H4486" s="79"/>
      <c r="I4486" s="80"/>
      <c r="J4486" s="79"/>
      <c r="K4486" s="79"/>
      <c r="L4486" s="84" t="s">
        <v>315</v>
      </c>
      <c r="M4486" s="79"/>
      <c r="N4486" s="79"/>
      <c r="O4486" s="79"/>
      <c r="P4486" s="77"/>
      <c r="Q4486" s="78"/>
      <c r="R4486" s="78"/>
      <c r="S4486" s="82"/>
      <c r="T4486" s="78"/>
      <c r="U4486" s="83"/>
    </row>
    <row r="4487" spans="1:250">
      <c r="A4487" s="76">
        <v>99031528</v>
      </c>
      <c r="B4487" s="77" t="s">
        <v>5374</v>
      </c>
      <c r="C4487" s="78"/>
      <c r="D4487" s="79"/>
      <c r="E4487" s="78"/>
      <c r="F4487" s="78"/>
      <c r="G4487" s="79"/>
      <c r="H4487" s="79"/>
      <c r="I4487" s="80"/>
      <c r="J4487" s="79"/>
      <c r="K4487" s="77"/>
      <c r="L4487" s="84" t="s">
        <v>362</v>
      </c>
      <c r="M4487" s="77"/>
      <c r="N4487" s="77"/>
      <c r="O4487" s="77"/>
      <c r="P4487" s="77"/>
      <c r="Q4487" s="78"/>
      <c r="R4487" s="79"/>
      <c r="S4487" s="79"/>
      <c r="T4487" s="78"/>
      <c r="U4487" s="83"/>
    </row>
    <row r="4488" spans="1:250">
      <c r="A4488" s="76">
        <v>99031529</v>
      </c>
      <c r="B4488" s="77" t="s">
        <v>5375</v>
      </c>
      <c r="C4488" s="78"/>
      <c r="D4488" s="79"/>
      <c r="E4488" s="78"/>
      <c r="F4488" s="78"/>
      <c r="G4488" s="79"/>
      <c r="H4488" s="79"/>
      <c r="I4488" s="80"/>
      <c r="J4488" s="79"/>
      <c r="K4488" s="79"/>
      <c r="L4488" s="84" t="s">
        <v>315</v>
      </c>
      <c r="M4488" s="79"/>
      <c r="N4488" s="79"/>
      <c r="O4488" s="79"/>
      <c r="P4488" s="77"/>
      <c r="Q4488" s="78"/>
      <c r="R4488" s="78"/>
      <c r="S4488" s="82"/>
      <c r="T4488" s="78"/>
      <c r="U4488" s="83"/>
    </row>
    <row r="4489" spans="1:250">
      <c r="A4489" s="76">
        <v>99031530</v>
      </c>
      <c r="B4489" s="77" t="s">
        <v>5376</v>
      </c>
      <c r="C4489" s="78"/>
      <c r="D4489" s="79"/>
      <c r="E4489" s="78"/>
      <c r="F4489" s="78"/>
      <c r="G4489" s="79"/>
      <c r="H4489" s="79"/>
      <c r="I4489" s="80"/>
      <c r="J4489" s="79"/>
      <c r="K4489" s="77"/>
      <c r="L4489" s="84" t="s">
        <v>315</v>
      </c>
      <c r="M4489" s="77"/>
      <c r="N4489" s="77"/>
      <c r="O4489" s="77"/>
      <c r="P4489" s="77"/>
      <c r="Q4489" s="78"/>
      <c r="R4489" s="79"/>
      <c r="S4489" s="79"/>
      <c r="T4489" s="78"/>
      <c r="U4489" s="83"/>
    </row>
    <row r="4490" spans="1:250">
      <c r="A4490" s="76">
        <v>99031531</v>
      </c>
      <c r="B4490" s="77" t="s">
        <v>5377</v>
      </c>
      <c r="C4490" s="78"/>
      <c r="D4490" s="79"/>
      <c r="E4490" s="78"/>
      <c r="F4490" s="78"/>
      <c r="G4490" s="79"/>
      <c r="H4490" s="79"/>
      <c r="I4490" s="80"/>
      <c r="J4490" s="79"/>
      <c r="K4490" s="79"/>
      <c r="L4490" s="84" t="s">
        <v>315</v>
      </c>
      <c r="M4490" s="79"/>
      <c r="N4490" s="79"/>
      <c r="O4490" s="79"/>
      <c r="P4490" s="77"/>
      <c r="Q4490" s="78"/>
      <c r="R4490" s="78"/>
      <c r="S4490" s="82"/>
      <c r="T4490" s="78"/>
      <c r="U4490" s="83"/>
    </row>
    <row r="4491" spans="1:250">
      <c r="A4491" s="76">
        <v>99031532</v>
      </c>
      <c r="B4491" s="77" t="s">
        <v>5378</v>
      </c>
      <c r="C4491" s="78"/>
      <c r="D4491" s="79"/>
      <c r="E4491" s="78"/>
      <c r="F4491" s="78"/>
      <c r="G4491" s="79"/>
      <c r="H4491" s="79"/>
      <c r="I4491" s="80"/>
      <c r="J4491" s="79"/>
      <c r="K4491" s="77"/>
      <c r="L4491" s="84" t="s">
        <v>9371</v>
      </c>
      <c r="M4491" s="77"/>
      <c r="N4491" s="77"/>
      <c r="O4491" s="77"/>
      <c r="P4491" s="77"/>
      <c r="Q4491" s="78"/>
      <c r="R4491" s="79"/>
      <c r="S4491" s="79"/>
      <c r="T4491" s="78"/>
      <c r="U4491" s="83"/>
    </row>
    <row r="4492" spans="1:250">
      <c r="A4492" s="76">
        <v>99031533</v>
      </c>
      <c r="B4492" s="77" t="s">
        <v>5379</v>
      </c>
      <c r="C4492" s="78"/>
      <c r="D4492" s="79"/>
      <c r="E4492" s="78"/>
      <c r="F4492" s="78"/>
      <c r="G4492" s="79"/>
      <c r="H4492" s="79"/>
      <c r="I4492" s="80"/>
      <c r="J4492" s="79"/>
      <c r="K4492" s="77"/>
      <c r="L4492" s="84" t="s">
        <v>270</v>
      </c>
      <c r="M4492" s="77"/>
      <c r="N4492" s="77"/>
      <c r="O4492" s="77"/>
      <c r="P4492" s="77"/>
      <c r="Q4492" s="78"/>
      <c r="R4492" s="78"/>
      <c r="S4492" s="82"/>
      <c r="T4492" s="78"/>
      <c r="U4492" s="83"/>
    </row>
    <row r="4493" spans="1:250">
      <c r="A4493" s="76">
        <v>99031535</v>
      </c>
      <c r="B4493" s="77" t="s">
        <v>5380</v>
      </c>
      <c r="C4493" s="78"/>
      <c r="D4493" s="79"/>
      <c r="E4493" s="78"/>
      <c r="F4493" s="78"/>
      <c r="G4493" s="79"/>
      <c r="H4493" s="79"/>
      <c r="I4493" s="80"/>
      <c r="J4493" s="79"/>
      <c r="K4493" s="77"/>
      <c r="L4493" s="84" t="s">
        <v>315</v>
      </c>
      <c r="M4493" s="77"/>
      <c r="N4493" s="77"/>
      <c r="O4493" s="77"/>
      <c r="P4493" s="77"/>
      <c r="Q4493" s="78"/>
      <c r="R4493" s="78"/>
      <c r="S4493" s="82"/>
      <c r="T4493" s="78"/>
      <c r="U4493" s="83"/>
    </row>
    <row r="4494" spans="1:250">
      <c r="A4494" s="76">
        <v>99031536</v>
      </c>
      <c r="B4494" s="77" t="s">
        <v>5381</v>
      </c>
      <c r="C4494" s="78"/>
      <c r="D4494" s="79"/>
      <c r="E4494" s="78"/>
      <c r="F4494" s="78"/>
      <c r="G4494" s="79"/>
      <c r="H4494" s="79"/>
      <c r="I4494" s="80"/>
      <c r="J4494" s="79"/>
      <c r="K4494" s="79"/>
      <c r="L4494" s="84" t="s">
        <v>362</v>
      </c>
      <c r="M4494" s="79"/>
      <c r="N4494" s="79"/>
      <c r="O4494" s="79"/>
      <c r="P4494" s="77"/>
      <c r="Q4494" s="78"/>
      <c r="R4494" s="78"/>
      <c r="S4494" s="82"/>
      <c r="T4494" s="78"/>
      <c r="U4494" s="83"/>
      <c r="V4494" s="79"/>
      <c r="W4494" s="79"/>
      <c r="X4494" s="79"/>
      <c r="Y4494" s="79"/>
      <c r="Z4494" s="79"/>
      <c r="AA4494" s="79"/>
      <c r="AB4494" s="79"/>
      <c r="AC4494" s="79"/>
      <c r="AD4494" s="79"/>
      <c r="AE4494" s="79"/>
      <c r="AF4494" s="79"/>
      <c r="AG4494" s="79"/>
      <c r="AH4494" s="79"/>
      <c r="AI4494" s="79"/>
      <c r="AJ4494" s="79"/>
      <c r="AK4494" s="79"/>
      <c r="AL4494" s="79"/>
      <c r="AM4494" s="79"/>
      <c r="AN4494" s="79"/>
      <c r="AO4494" s="79"/>
      <c r="AP4494" s="79"/>
      <c r="AQ4494" s="79"/>
      <c r="AR4494" s="79"/>
      <c r="AS4494" s="79"/>
      <c r="AT4494" s="79"/>
      <c r="AU4494" s="79"/>
      <c r="AV4494" s="79"/>
      <c r="AW4494" s="79"/>
      <c r="AX4494" s="79"/>
      <c r="AY4494" s="79"/>
      <c r="AZ4494" s="79"/>
      <c r="BA4494" s="79"/>
      <c r="BB4494" s="79"/>
      <c r="BC4494" s="79"/>
      <c r="BD4494" s="79"/>
      <c r="BE4494" s="79"/>
      <c r="BF4494" s="79"/>
      <c r="BG4494" s="79"/>
      <c r="BH4494" s="79"/>
      <c r="BI4494" s="79"/>
      <c r="BJ4494" s="79"/>
      <c r="BK4494" s="79"/>
      <c r="BL4494" s="79"/>
      <c r="BM4494" s="79"/>
      <c r="BN4494" s="79"/>
      <c r="BO4494" s="79"/>
      <c r="BP4494" s="79"/>
      <c r="BQ4494" s="79"/>
      <c r="BR4494" s="79"/>
      <c r="BS4494" s="79"/>
      <c r="BT4494" s="79"/>
      <c r="BU4494" s="79"/>
      <c r="BV4494" s="79"/>
      <c r="BW4494" s="79"/>
      <c r="BX4494" s="79"/>
      <c r="BY4494" s="79"/>
      <c r="BZ4494" s="79"/>
      <c r="CA4494" s="79"/>
      <c r="CB4494" s="79"/>
      <c r="CC4494" s="79"/>
      <c r="CD4494" s="79"/>
      <c r="CE4494" s="79"/>
      <c r="CF4494" s="79"/>
      <c r="CG4494" s="79"/>
      <c r="CH4494" s="79"/>
      <c r="CI4494" s="79"/>
      <c r="CJ4494" s="79"/>
      <c r="CK4494" s="79"/>
      <c r="CL4494" s="79"/>
      <c r="CM4494" s="79"/>
      <c r="CN4494" s="79"/>
      <c r="CO4494" s="79"/>
      <c r="CP4494" s="79"/>
      <c r="CQ4494" s="79"/>
      <c r="CR4494" s="79"/>
      <c r="CS4494" s="79"/>
      <c r="CT4494" s="79"/>
      <c r="CU4494" s="79"/>
      <c r="CV4494" s="79"/>
      <c r="CW4494" s="79"/>
      <c r="CX4494" s="79"/>
      <c r="CY4494" s="79"/>
      <c r="CZ4494" s="79"/>
      <c r="DA4494" s="79"/>
      <c r="DB4494" s="79"/>
      <c r="DC4494" s="79"/>
      <c r="DD4494" s="79"/>
      <c r="DE4494" s="79"/>
      <c r="DF4494" s="79"/>
      <c r="DG4494" s="79"/>
      <c r="DH4494" s="79"/>
      <c r="DI4494" s="79"/>
      <c r="DJ4494" s="79"/>
      <c r="DK4494" s="79"/>
      <c r="DL4494" s="79"/>
      <c r="DM4494" s="79"/>
      <c r="DN4494" s="79"/>
      <c r="DO4494" s="79"/>
      <c r="DP4494" s="79"/>
      <c r="DQ4494" s="79"/>
      <c r="DR4494" s="79"/>
      <c r="DS4494" s="79"/>
      <c r="DT4494" s="79"/>
      <c r="DU4494" s="79"/>
      <c r="DV4494" s="79"/>
      <c r="DW4494" s="79"/>
      <c r="DX4494" s="79"/>
      <c r="DY4494" s="79"/>
      <c r="DZ4494" s="79"/>
      <c r="EA4494" s="79"/>
      <c r="EB4494" s="79"/>
      <c r="EC4494" s="79"/>
      <c r="ED4494" s="79"/>
      <c r="EE4494" s="79"/>
      <c r="EF4494" s="79"/>
      <c r="EG4494" s="79"/>
      <c r="EH4494" s="79"/>
      <c r="EI4494" s="79"/>
      <c r="EJ4494" s="79"/>
      <c r="EK4494" s="79"/>
      <c r="EL4494" s="79"/>
      <c r="EM4494" s="79"/>
      <c r="EN4494" s="79"/>
      <c r="EO4494" s="79"/>
      <c r="EP4494" s="79"/>
      <c r="EQ4494" s="79"/>
      <c r="ER4494" s="79"/>
      <c r="ES4494" s="79"/>
      <c r="ET4494" s="79"/>
      <c r="EU4494" s="79"/>
      <c r="EV4494" s="79"/>
      <c r="EW4494" s="79"/>
      <c r="EX4494" s="79"/>
      <c r="EY4494" s="79"/>
      <c r="EZ4494" s="79"/>
      <c r="FA4494" s="79"/>
      <c r="FB4494" s="79"/>
      <c r="FC4494" s="79"/>
      <c r="FD4494" s="79"/>
      <c r="FE4494" s="79"/>
      <c r="FF4494" s="79"/>
      <c r="FG4494" s="79"/>
      <c r="FH4494" s="79"/>
      <c r="FI4494" s="79"/>
      <c r="FJ4494" s="79"/>
      <c r="FK4494" s="79"/>
      <c r="FL4494" s="79"/>
      <c r="FM4494" s="79"/>
      <c r="FN4494" s="79"/>
      <c r="FO4494" s="79"/>
      <c r="FP4494" s="79"/>
      <c r="FQ4494" s="79"/>
      <c r="FR4494" s="79"/>
      <c r="FS4494" s="79"/>
      <c r="FT4494" s="79"/>
      <c r="FU4494" s="79"/>
      <c r="FV4494" s="79"/>
      <c r="FW4494" s="79"/>
      <c r="FX4494" s="79"/>
      <c r="FY4494" s="79"/>
      <c r="FZ4494" s="79"/>
      <c r="GA4494" s="79"/>
      <c r="GB4494" s="79"/>
      <c r="GC4494" s="79"/>
      <c r="GD4494" s="79"/>
      <c r="GE4494" s="79"/>
      <c r="GF4494" s="79"/>
      <c r="GG4494" s="79"/>
      <c r="GH4494" s="79"/>
      <c r="GI4494" s="79"/>
      <c r="GJ4494" s="79"/>
      <c r="GK4494" s="79"/>
      <c r="GL4494" s="79"/>
      <c r="GM4494" s="79"/>
      <c r="GN4494" s="79"/>
      <c r="GO4494" s="79"/>
      <c r="GP4494" s="79"/>
      <c r="GQ4494" s="79"/>
      <c r="GR4494" s="79"/>
      <c r="GS4494" s="79"/>
      <c r="GT4494" s="79"/>
      <c r="GU4494" s="79"/>
      <c r="GV4494" s="79"/>
      <c r="GW4494" s="79"/>
      <c r="GX4494" s="79"/>
      <c r="GY4494" s="79"/>
      <c r="GZ4494" s="79"/>
      <c r="HA4494" s="79"/>
      <c r="HB4494" s="79"/>
      <c r="HC4494" s="79"/>
      <c r="HD4494" s="79"/>
      <c r="HE4494" s="79"/>
      <c r="HF4494" s="79"/>
      <c r="HG4494" s="79"/>
      <c r="HH4494" s="79"/>
      <c r="HI4494" s="79"/>
      <c r="HJ4494" s="79"/>
      <c r="HK4494" s="79"/>
      <c r="HL4494" s="79"/>
      <c r="HM4494" s="79"/>
      <c r="HN4494" s="79"/>
      <c r="HO4494" s="79"/>
      <c r="HP4494" s="79"/>
      <c r="HQ4494" s="79"/>
      <c r="HR4494" s="79"/>
      <c r="HS4494" s="79"/>
      <c r="HT4494" s="79"/>
      <c r="HU4494" s="79"/>
      <c r="HV4494" s="79"/>
      <c r="HW4494" s="79"/>
      <c r="HX4494" s="79"/>
      <c r="HY4494" s="79"/>
      <c r="HZ4494" s="79"/>
      <c r="IA4494" s="79"/>
      <c r="IB4494" s="79"/>
      <c r="IC4494" s="79"/>
      <c r="ID4494" s="79"/>
      <c r="IE4494" s="79"/>
      <c r="IF4494" s="79"/>
      <c r="IG4494" s="79"/>
      <c r="IH4494" s="79"/>
      <c r="II4494" s="79"/>
      <c r="IJ4494" s="79"/>
      <c r="IK4494" s="79"/>
      <c r="IL4494" s="79"/>
      <c r="IM4494" s="79"/>
      <c r="IN4494" s="79"/>
      <c r="IO4494" s="79"/>
      <c r="IP4494" s="79"/>
    </row>
    <row r="4495" spans="1:250">
      <c r="A4495" s="76">
        <v>99031537</v>
      </c>
      <c r="B4495" s="77" t="s">
        <v>5382</v>
      </c>
      <c r="C4495" s="78"/>
      <c r="D4495" s="79"/>
      <c r="E4495" s="78"/>
      <c r="F4495" s="78"/>
      <c r="G4495" s="79"/>
      <c r="H4495" s="79"/>
      <c r="I4495" s="80"/>
      <c r="J4495" s="79"/>
      <c r="K4495" s="77"/>
      <c r="L4495" s="84" t="s">
        <v>315</v>
      </c>
      <c r="M4495" s="77"/>
      <c r="N4495" s="77"/>
      <c r="O4495" s="77"/>
      <c r="P4495" s="77"/>
      <c r="Q4495" s="78"/>
      <c r="R4495" s="78"/>
      <c r="S4495" s="82"/>
      <c r="T4495" s="78"/>
      <c r="U4495" s="83"/>
    </row>
    <row r="4496" spans="1:250">
      <c r="A4496" s="76">
        <v>99031538</v>
      </c>
      <c r="B4496" s="77" t="s">
        <v>5383</v>
      </c>
      <c r="C4496" s="78"/>
      <c r="D4496" s="79"/>
      <c r="E4496" s="78"/>
      <c r="F4496" s="78"/>
      <c r="G4496" s="79"/>
      <c r="H4496" s="79"/>
      <c r="I4496" s="80"/>
      <c r="J4496" s="79"/>
      <c r="K4496" s="77"/>
      <c r="L4496" s="84" t="s">
        <v>362</v>
      </c>
      <c r="M4496" s="77"/>
      <c r="N4496" s="77"/>
      <c r="O4496" s="77"/>
      <c r="P4496" s="77"/>
      <c r="Q4496" s="78"/>
      <c r="R4496" s="78"/>
      <c r="S4496" s="82"/>
      <c r="T4496" s="78"/>
      <c r="U4496" s="83"/>
    </row>
    <row r="4497" spans="1:21">
      <c r="A4497" s="76">
        <v>99031539</v>
      </c>
      <c r="B4497" s="77" t="s">
        <v>5384</v>
      </c>
      <c r="C4497" s="78"/>
      <c r="D4497" s="79"/>
      <c r="E4497" s="78"/>
      <c r="F4497" s="78"/>
      <c r="G4497" s="79"/>
      <c r="H4497" s="79"/>
      <c r="I4497" s="80"/>
      <c r="J4497" s="79"/>
      <c r="K4497" s="77"/>
      <c r="L4497" s="84" t="s">
        <v>270</v>
      </c>
      <c r="M4497" s="77"/>
      <c r="N4497" s="77"/>
      <c r="O4497" s="77"/>
      <c r="P4497" s="77"/>
      <c r="Q4497" s="78"/>
      <c r="R4497" s="79"/>
      <c r="S4497" s="79"/>
      <c r="T4497" s="78"/>
      <c r="U4497" s="83"/>
    </row>
    <row r="4498" spans="1:21">
      <c r="A4498" s="76">
        <v>99031540</v>
      </c>
      <c r="B4498" s="77" t="s">
        <v>5385</v>
      </c>
      <c r="C4498" s="78"/>
      <c r="D4498" s="79"/>
      <c r="E4498" s="78"/>
      <c r="F4498" s="78"/>
      <c r="G4498" s="79"/>
      <c r="H4498" s="79"/>
      <c r="I4498" s="80"/>
      <c r="J4498" s="79"/>
      <c r="K4498" s="77"/>
      <c r="L4498" s="84" t="s">
        <v>315</v>
      </c>
      <c r="M4498" s="77"/>
      <c r="N4498" s="77"/>
      <c r="O4498" s="77"/>
      <c r="P4498" s="77"/>
      <c r="Q4498" s="78"/>
      <c r="R4498" s="78"/>
      <c r="S4498" s="82"/>
      <c r="T4498" s="78"/>
      <c r="U4498" s="83"/>
    </row>
    <row r="4499" spans="1:21">
      <c r="A4499" s="76">
        <v>99031541</v>
      </c>
      <c r="B4499" s="77" t="s">
        <v>5386</v>
      </c>
      <c r="C4499" s="78"/>
      <c r="D4499" s="79"/>
      <c r="E4499" s="78"/>
      <c r="F4499" s="78"/>
      <c r="G4499" s="79"/>
      <c r="H4499" s="79"/>
      <c r="I4499" s="80"/>
      <c r="J4499" s="79"/>
      <c r="K4499" s="77"/>
      <c r="L4499" s="84" t="s">
        <v>315</v>
      </c>
      <c r="M4499" s="77"/>
      <c r="N4499" s="77"/>
      <c r="O4499" s="77"/>
      <c r="P4499" s="77"/>
      <c r="Q4499" s="78"/>
      <c r="R4499" s="78"/>
      <c r="S4499" s="82"/>
      <c r="T4499" s="78"/>
      <c r="U4499" s="83"/>
    </row>
    <row r="4500" spans="1:21">
      <c r="A4500" s="76">
        <v>99031542</v>
      </c>
      <c r="B4500" s="77" t="s">
        <v>5387</v>
      </c>
      <c r="C4500" s="78"/>
      <c r="D4500" s="79"/>
      <c r="E4500" s="78"/>
      <c r="F4500" s="78"/>
      <c r="G4500" s="79"/>
      <c r="H4500" s="79"/>
      <c r="I4500" s="80"/>
      <c r="J4500" s="79"/>
      <c r="K4500" s="77"/>
      <c r="L4500" s="84" t="s">
        <v>270</v>
      </c>
      <c r="M4500" s="77"/>
      <c r="N4500" s="77"/>
      <c r="O4500" s="77"/>
      <c r="P4500" s="77"/>
      <c r="Q4500" s="78"/>
      <c r="R4500" s="78"/>
      <c r="S4500" s="82"/>
      <c r="T4500" s="78"/>
      <c r="U4500" s="83"/>
    </row>
    <row r="4501" spans="1:21">
      <c r="A4501" s="76">
        <v>99031543</v>
      </c>
      <c r="B4501" s="100" t="s">
        <v>5388</v>
      </c>
      <c r="C4501" s="78"/>
      <c r="D4501" s="79"/>
      <c r="E4501" s="78"/>
      <c r="F4501" s="78"/>
      <c r="G4501" s="79"/>
      <c r="H4501" s="79"/>
      <c r="I4501" s="80"/>
      <c r="J4501" s="79"/>
      <c r="K4501" s="77"/>
      <c r="L4501" s="84" t="s">
        <v>270</v>
      </c>
      <c r="M4501" s="77"/>
      <c r="N4501" s="77"/>
      <c r="O4501" s="77"/>
      <c r="P4501" s="77"/>
      <c r="Q4501" s="78"/>
      <c r="R4501" s="78"/>
      <c r="S4501" s="82"/>
      <c r="T4501" s="78"/>
      <c r="U4501" s="83"/>
    </row>
    <row r="4502" spans="1:21">
      <c r="A4502" s="76">
        <v>99031544</v>
      </c>
      <c r="B4502" s="77" t="s">
        <v>5389</v>
      </c>
      <c r="C4502" s="78"/>
      <c r="D4502" s="79"/>
      <c r="E4502" s="78"/>
      <c r="F4502" s="78"/>
      <c r="G4502" s="79"/>
      <c r="H4502" s="79"/>
      <c r="I4502" s="80"/>
      <c r="J4502" s="79"/>
      <c r="K4502" s="77"/>
      <c r="L4502" s="84" t="s">
        <v>315</v>
      </c>
      <c r="M4502" s="77"/>
      <c r="N4502" s="77"/>
      <c r="O4502" s="77"/>
      <c r="P4502" s="77"/>
      <c r="Q4502" s="78"/>
      <c r="R4502" s="78"/>
      <c r="S4502" s="82"/>
      <c r="T4502" s="78"/>
      <c r="U4502" s="83"/>
    </row>
    <row r="4503" spans="1:21">
      <c r="A4503" s="76">
        <v>99031545</v>
      </c>
      <c r="B4503" s="77" t="s">
        <v>5390</v>
      </c>
      <c r="C4503" s="78"/>
      <c r="D4503" s="79"/>
      <c r="E4503" s="78"/>
      <c r="F4503" s="78"/>
      <c r="G4503" s="79"/>
      <c r="H4503" s="79"/>
      <c r="I4503" s="80"/>
      <c r="J4503" s="79"/>
      <c r="K4503" s="77"/>
      <c r="L4503" s="84" t="s">
        <v>270</v>
      </c>
      <c r="M4503" s="77"/>
      <c r="N4503" s="77"/>
      <c r="O4503" s="77"/>
      <c r="P4503" s="77"/>
      <c r="Q4503" s="78"/>
      <c r="R4503" s="78"/>
      <c r="S4503" s="82"/>
      <c r="T4503" s="78"/>
      <c r="U4503" s="83"/>
    </row>
    <row r="4504" spans="1:21">
      <c r="A4504" s="76">
        <v>99031546</v>
      </c>
      <c r="B4504" s="77" t="s">
        <v>5391</v>
      </c>
      <c r="C4504" s="78"/>
      <c r="D4504" s="79"/>
      <c r="E4504" s="78"/>
      <c r="F4504" s="78"/>
      <c r="G4504" s="79"/>
      <c r="H4504" s="79"/>
      <c r="I4504" s="80"/>
      <c r="J4504" s="79"/>
      <c r="K4504" s="79"/>
      <c r="L4504" s="84" t="s">
        <v>315</v>
      </c>
      <c r="M4504" s="79"/>
      <c r="N4504" s="79"/>
      <c r="O4504" s="79"/>
      <c r="P4504" s="77"/>
      <c r="Q4504" s="78"/>
      <c r="R4504" s="78"/>
      <c r="S4504" s="82"/>
      <c r="T4504" s="78"/>
      <c r="U4504" s="83"/>
    </row>
    <row r="4505" spans="1:21">
      <c r="A4505" s="76">
        <v>99031547</v>
      </c>
      <c r="B4505" s="77" t="s">
        <v>5392</v>
      </c>
      <c r="C4505" s="78"/>
      <c r="D4505" s="79"/>
      <c r="E4505" s="78"/>
      <c r="F4505" s="78"/>
      <c r="G4505" s="79"/>
      <c r="H4505" s="79"/>
      <c r="I4505" s="80"/>
      <c r="J4505" s="79"/>
      <c r="K4505" s="77"/>
      <c r="L4505" s="84" t="s">
        <v>315</v>
      </c>
      <c r="M4505" s="77"/>
      <c r="N4505" s="77"/>
      <c r="O4505" s="77"/>
      <c r="P4505" s="77"/>
      <c r="Q4505" s="78"/>
      <c r="R4505" s="79"/>
      <c r="S4505" s="79"/>
      <c r="T4505" s="78"/>
      <c r="U4505" s="83"/>
    </row>
    <row r="4506" spans="1:21">
      <c r="A4506" s="76">
        <v>99031548</v>
      </c>
      <c r="B4506" s="77" t="s">
        <v>5393</v>
      </c>
      <c r="C4506" s="78"/>
      <c r="D4506" s="79"/>
      <c r="E4506" s="78"/>
      <c r="F4506" s="78"/>
      <c r="G4506" s="79"/>
      <c r="H4506" s="79"/>
      <c r="I4506" s="80"/>
      <c r="J4506" s="79"/>
      <c r="K4506" s="79"/>
      <c r="L4506" s="84" t="s">
        <v>315</v>
      </c>
      <c r="M4506" s="79"/>
      <c r="N4506" s="79"/>
      <c r="O4506" s="79"/>
      <c r="P4506" s="77"/>
      <c r="Q4506" s="78"/>
      <c r="R4506" s="78"/>
      <c r="S4506" s="82"/>
      <c r="T4506" s="78"/>
      <c r="U4506" s="83"/>
    </row>
    <row r="4507" spans="1:21">
      <c r="A4507" s="76">
        <v>99031549</v>
      </c>
      <c r="B4507" s="77" t="s">
        <v>5394</v>
      </c>
      <c r="C4507" s="78"/>
      <c r="D4507" s="79"/>
      <c r="E4507" s="78"/>
      <c r="F4507" s="78"/>
      <c r="G4507" s="79"/>
      <c r="H4507" s="79"/>
      <c r="I4507" s="80"/>
      <c r="J4507" s="79"/>
      <c r="K4507" s="79"/>
      <c r="L4507" s="84" t="s">
        <v>388</v>
      </c>
      <c r="M4507" s="79"/>
      <c r="N4507" s="79"/>
      <c r="O4507" s="79"/>
      <c r="P4507" s="77"/>
      <c r="Q4507" s="78"/>
      <c r="R4507" s="79"/>
      <c r="S4507" s="79"/>
      <c r="T4507" s="78"/>
      <c r="U4507" s="83"/>
    </row>
    <row r="4508" spans="1:21">
      <c r="A4508" s="76">
        <v>99031550</v>
      </c>
      <c r="B4508" s="77" t="s">
        <v>5395</v>
      </c>
      <c r="C4508" s="78"/>
      <c r="D4508" s="79"/>
      <c r="E4508" s="78"/>
      <c r="F4508" s="78"/>
      <c r="G4508" s="79"/>
      <c r="H4508" s="79"/>
      <c r="I4508" s="80"/>
      <c r="J4508" s="79"/>
      <c r="K4508" s="77"/>
      <c r="L4508" s="84" t="s">
        <v>315</v>
      </c>
      <c r="M4508" s="77"/>
      <c r="N4508" s="77"/>
      <c r="O4508" s="77"/>
      <c r="P4508" s="77"/>
      <c r="Q4508" s="78"/>
      <c r="R4508" s="78"/>
      <c r="S4508" s="82"/>
      <c r="T4508" s="78"/>
      <c r="U4508" s="83"/>
    </row>
    <row r="4509" spans="1:21">
      <c r="A4509" s="76">
        <v>99031551</v>
      </c>
      <c r="B4509" s="77" t="s">
        <v>5396</v>
      </c>
      <c r="C4509" s="78"/>
      <c r="D4509" s="78"/>
      <c r="E4509" s="78"/>
      <c r="F4509" s="78"/>
      <c r="G4509" s="79"/>
      <c r="H4509" s="80"/>
      <c r="I4509" s="80"/>
      <c r="J4509" s="79"/>
      <c r="K4509" s="79"/>
      <c r="L4509" s="84" t="s">
        <v>315</v>
      </c>
      <c r="M4509" s="79"/>
      <c r="N4509" s="79"/>
      <c r="O4509" s="79"/>
      <c r="P4509" s="77"/>
      <c r="Q4509" s="78"/>
      <c r="R4509" s="79"/>
      <c r="S4509" s="79"/>
      <c r="T4509" s="78"/>
      <c r="U4509" s="83"/>
    </row>
    <row r="4510" spans="1:21">
      <c r="A4510" s="76">
        <v>99031552</v>
      </c>
      <c r="B4510" s="77" t="s">
        <v>5397</v>
      </c>
      <c r="C4510" s="78"/>
      <c r="D4510" s="79"/>
      <c r="E4510" s="78"/>
      <c r="F4510" s="78"/>
      <c r="G4510" s="79"/>
      <c r="H4510" s="79"/>
      <c r="I4510" s="80"/>
      <c r="J4510" s="79"/>
      <c r="K4510" s="77"/>
      <c r="L4510" s="84" t="s">
        <v>315</v>
      </c>
      <c r="M4510" s="77"/>
      <c r="N4510" s="77"/>
      <c r="O4510" s="77"/>
      <c r="P4510" s="77"/>
      <c r="Q4510" s="78"/>
      <c r="R4510" s="78"/>
      <c r="S4510" s="82"/>
      <c r="T4510" s="78"/>
      <c r="U4510" s="83"/>
    </row>
    <row r="4511" spans="1:21">
      <c r="A4511" s="76">
        <v>99031553</v>
      </c>
      <c r="B4511" s="77" t="s">
        <v>5398</v>
      </c>
      <c r="C4511" s="78"/>
      <c r="D4511" s="79"/>
      <c r="E4511" s="78"/>
      <c r="F4511" s="78"/>
      <c r="G4511" s="79"/>
      <c r="H4511" s="79"/>
      <c r="I4511" s="80"/>
      <c r="J4511" s="79"/>
      <c r="K4511" s="79"/>
      <c r="L4511" s="84" t="s">
        <v>315</v>
      </c>
      <c r="M4511" s="79"/>
      <c r="N4511" s="79"/>
      <c r="O4511" s="79"/>
      <c r="P4511" s="77"/>
      <c r="Q4511" s="78"/>
      <c r="R4511" s="79"/>
      <c r="S4511" s="79"/>
      <c r="T4511" s="78"/>
      <c r="U4511" s="83"/>
    </row>
    <row r="4512" spans="1:21">
      <c r="A4512" s="76">
        <v>99031554</v>
      </c>
      <c r="B4512" s="77" t="s">
        <v>5399</v>
      </c>
      <c r="C4512" s="78"/>
      <c r="D4512" s="78"/>
      <c r="E4512" s="78"/>
      <c r="F4512" s="78"/>
      <c r="G4512" s="79"/>
      <c r="H4512" s="79"/>
      <c r="I4512" s="80"/>
      <c r="J4512" s="79"/>
      <c r="K4512" s="79"/>
      <c r="L4512" s="84" t="s">
        <v>315</v>
      </c>
      <c r="M4512" s="79"/>
      <c r="N4512" s="79"/>
      <c r="O4512" s="79"/>
      <c r="P4512" s="77"/>
      <c r="Q4512" s="78"/>
      <c r="R4512" s="79"/>
      <c r="S4512" s="79"/>
      <c r="T4512" s="78"/>
      <c r="U4512" s="83"/>
    </row>
    <row r="4513" spans="1:21">
      <c r="A4513" s="76">
        <v>99031555</v>
      </c>
      <c r="B4513" s="77" t="s">
        <v>5400</v>
      </c>
      <c r="C4513" s="78"/>
      <c r="D4513" s="79"/>
      <c r="E4513" s="78"/>
      <c r="F4513" s="78"/>
      <c r="G4513" s="79"/>
      <c r="H4513" s="79"/>
      <c r="I4513" s="80"/>
      <c r="J4513" s="79"/>
      <c r="K4513" s="79"/>
      <c r="L4513" s="84" t="s">
        <v>315</v>
      </c>
      <c r="M4513" s="79"/>
      <c r="N4513" s="79"/>
      <c r="O4513" s="79"/>
      <c r="P4513" s="77"/>
      <c r="Q4513" s="78"/>
      <c r="R4513" s="79"/>
      <c r="S4513" s="79"/>
      <c r="T4513" s="78"/>
      <c r="U4513" s="83"/>
    </row>
    <row r="4514" spans="1:21">
      <c r="A4514" s="76">
        <v>99031557</v>
      </c>
      <c r="B4514" s="77" t="s">
        <v>3438</v>
      </c>
      <c r="C4514" s="78"/>
      <c r="D4514" s="79"/>
      <c r="E4514" s="78"/>
      <c r="F4514" s="78"/>
      <c r="G4514" s="79"/>
      <c r="H4514" s="79"/>
      <c r="I4514" s="80"/>
      <c r="J4514" s="79"/>
      <c r="K4514" s="79"/>
      <c r="L4514" s="84" t="s">
        <v>315</v>
      </c>
      <c r="M4514" s="79"/>
      <c r="N4514" s="79"/>
      <c r="O4514" s="79"/>
      <c r="P4514" s="77"/>
      <c r="Q4514" s="78"/>
      <c r="R4514" s="79"/>
      <c r="S4514" s="79"/>
      <c r="T4514" s="78"/>
      <c r="U4514" s="83"/>
    </row>
    <row r="4515" spans="1:21">
      <c r="A4515" s="76">
        <v>99031558</v>
      </c>
      <c r="B4515" s="88" t="s">
        <v>5401</v>
      </c>
      <c r="C4515" s="78"/>
      <c r="D4515" s="79"/>
      <c r="E4515" s="78"/>
      <c r="F4515" s="78"/>
      <c r="G4515" s="78"/>
      <c r="H4515" s="79"/>
      <c r="I4515" s="79"/>
      <c r="J4515" s="78"/>
      <c r="K4515" s="77"/>
      <c r="L4515" s="84" t="s">
        <v>70</v>
      </c>
      <c r="M4515" s="77"/>
      <c r="N4515" s="77"/>
      <c r="O4515" s="87"/>
      <c r="P4515" s="78"/>
      <c r="Q4515" s="78"/>
      <c r="R4515" s="78"/>
      <c r="S4515" s="82"/>
      <c r="T4515" s="78"/>
      <c r="U4515" s="83"/>
    </row>
    <row r="4516" spans="1:21">
      <c r="A4516" s="76">
        <v>99031559</v>
      </c>
      <c r="B4516" s="88" t="s">
        <v>5402</v>
      </c>
      <c r="C4516" s="78"/>
      <c r="D4516" s="79"/>
      <c r="E4516" s="78"/>
      <c r="F4516" s="78"/>
      <c r="G4516" s="78"/>
      <c r="H4516" s="79"/>
      <c r="I4516" s="79"/>
      <c r="J4516" s="78"/>
      <c r="K4516" s="77"/>
      <c r="L4516" s="84" t="s">
        <v>70</v>
      </c>
      <c r="M4516" s="77"/>
      <c r="N4516" s="77"/>
      <c r="O4516" s="87"/>
      <c r="P4516" s="78"/>
      <c r="Q4516" s="78"/>
      <c r="R4516" s="78"/>
      <c r="S4516" s="82"/>
      <c r="T4516" s="78"/>
      <c r="U4516" s="83"/>
    </row>
    <row r="4517" spans="1:21">
      <c r="A4517" s="76">
        <v>99031560</v>
      </c>
      <c r="B4517" s="88" t="s">
        <v>5403</v>
      </c>
      <c r="C4517" s="78"/>
      <c r="D4517" s="79"/>
      <c r="E4517" s="78"/>
      <c r="F4517" s="78"/>
      <c r="G4517" s="78"/>
      <c r="H4517" s="79"/>
      <c r="I4517" s="79"/>
      <c r="J4517" s="78"/>
      <c r="K4517" s="77"/>
      <c r="L4517" s="84" t="s">
        <v>285</v>
      </c>
      <c r="M4517" s="77"/>
      <c r="N4517" s="77"/>
      <c r="O4517" s="87"/>
      <c r="P4517" s="78"/>
      <c r="Q4517" s="78"/>
      <c r="R4517" s="78"/>
      <c r="S4517" s="82"/>
      <c r="T4517" s="78"/>
      <c r="U4517" s="83"/>
    </row>
    <row r="4518" spans="1:21">
      <c r="A4518" s="76">
        <v>99031561</v>
      </c>
      <c r="B4518" s="88" t="s">
        <v>5404</v>
      </c>
      <c r="C4518" s="78"/>
      <c r="D4518" s="79"/>
      <c r="E4518" s="78"/>
      <c r="F4518" s="78"/>
      <c r="G4518" s="78"/>
      <c r="H4518" s="79"/>
      <c r="I4518" s="79"/>
      <c r="J4518" s="78"/>
      <c r="K4518" s="77"/>
      <c r="L4518" s="84" t="s">
        <v>123</v>
      </c>
      <c r="M4518" s="77"/>
      <c r="N4518" s="77"/>
      <c r="O4518" s="87"/>
      <c r="P4518" s="78"/>
      <c r="Q4518" s="78"/>
      <c r="R4518" s="78"/>
      <c r="S4518" s="82"/>
      <c r="T4518" s="78"/>
      <c r="U4518" s="83"/>
    </row>
    <row r="4519" spans="1:21">
      <c r="A4519" s="76">
        <v>99031562</v>
      </c>
      <c r="B4519" s="88" t="s">
        <v>5405</v>
      </c>
      <c r="C4519" s="78"/>
      <c r="D4519" s="79"/>
      <c r="E4519" s="78"/>
      <c r="F4519" s="78"/>
      <c r="G4519" s="78"/>
      <c r="H4519" s="79"/>
      <c r="I4519" s="79"/>
      <c r="J4519" s="78"/>
      <c r="K4519" s="77"/>
      <c r="L4519" s="84" t="s">
        <v>70</v>
      </c>
      <c r="M4519" s="77"/>
      <c r="N4519" s="77"/>
      <c r="O4519" s="87"/>
      <c r="P4519" s="78"/>
      <c r="Q4519" s="78"/>
      <c r="R4519" s="78"/>
      <c r="S4519" s="82"/>
      <c r="T4519" s="78"/>
      <c r="U4519" s="83"/>
    </row>
    <row r="4520" spans="1:21">
      <c r="A4520" s="76">
        <v>99031563</v>
      </c>
      <c r="B4520" s="88" t="s">
        <v>5406</v>
      </c>
      <c r="C4520" s="78"/>
      <c r="D4520" s="79"/>
      <c r="E4520" s="78"/>
      <c r="F4520" s="78"/>
      <c r="G4520" s="78"/>
      <c r="H4520" s="79"/>
      <c r="I4520" s="79"/>
      <c r="J4520" s="78"/>
      <c r="K4520" s="77"/>
      <c r="L4520" s="84" t="s">
        <v>287</v>
      </c>
      <c r="M4520" s="77"/>
      <c r="N4520" s="77"/>
      <c r="O4520" s="87"/>
      <c r="P4520" s="78"/>
      <c r="Q4520" s="78"/>
      <c r="R4520" s="78"/>
      <c r="S4520" s="82"/>
      <c r="T4520" s="78"/>
      <c r="U4520" s="83"/>
    </row>
    <row r="4521" spans="1:21">
      <c r="A4521" s="76">
        <v>99031564</v>
      </c>
      <c r="B4521" s="88" t="s">
        <v>5407</v>
      </c>
      <c r="C4521" s="78"/>
      <c r="D4521" s="79"/>
      <c r="E4521" s="78"/>
      <c r="F4521" s="78"/>
      <c r="G4521" s="78"/>
      <c r="H4521" s="79"/>
      <c r="I4521" s="79"/>
      <c r="J4521" s="78"/>
      <c r="K4521" s="77"/>
      <c r="L4521" s="84" t="s">
        <v>70</v>
      </c>
      <c r="M4521" s="77"/>
      <c r="N4521" s="77"/>
      <c r="O4521" s="87"/>
      <c r="P4521" s="78"/>
      <c r="Q4521" s="78"/>
      <c r="R4521" s="78"/>
      <c r="S4521" s="82"/>
      <c r="T4521" s="78"/>
      <c r="U4521" s="83"/>
    </row>
    <row r="4522" spans="1:21">
      <c r="A4522" s="76">
        <v>99031565</v>
      </c>
      <c r="B4522" s="88" t="s">
        <v>5408</v>
      </c>
      <c r="C4522" s="78"/>
      <c r="D4522" s="79"/>
      <c r="E4522" s="78"/>
      <c r="F4522" s="78"/>
      <c r="G4522" s="78"/>
      <c r="H4522" s="79"/>
      <c r="I4522" s="79"/>
      <c r="J4522" s="78"/>
      <c r="K4522" s="77"/>
      <c r="L4522" s="84" t="s">
        <v>70</v>
      </c>
      <c r="M4522" s="77"/>
      <c r="N4522" s="77"/>
      <c r="O4522" s="87"/>
      <c r="P4522" s="78"/>
      <c r="Q4522" s="78"/>
      <c r="R4522" s="78"/>
      <c r="S4522" s="82"/>
      <c r="T4522" s="78"/>
      <c r="U4522" s="83"/>
    </row>
    <row r="4523" spans="1:21">
      <c r="A4523" s="76">
        <v>99031566</v>
      </c>
      <c r="B4523" s="77" t="s">
        <v>5409</v>
      </c>
      <c r="C4523" s="78"/>
      <c r="D4523" s="79"/>
      <c r="E4523" s="78"/>
      <c r="F4523" s="78"/>
      <c r="G4523" s="79"/>
      <c r="H4523" s="79"/>
      <c r="I4523" s="80"/>
      <c r="J4523" s="79"/>
      <c r="K4523" s="77"/>
      <c r="L4523" s="84" t="s">
        <v>70</v>
      </c>
      <c r="M4523" s="77"/>
      <c r="N4523" s="77"/>
      <c r="O4523" s="77"/>
      <c r="P4523" s="77"/>
      <c r="Q4523" s="78"/>
      <c r="R4523" s="78"/>
      <c r="S4523" s="82"/>
      <c r="T4523" s="78"/>
      <c r="U4523" s="83"/>
    </row>
    <row r="4524" spans="1:21">
      <c r="A4524" s="76">
        <v>99031567</v>
      </c>
      <c r="B4524" s="79" t="s">
        <v>5410</v>
      </c>
      <c r="C4524" s="78"/>
      <c r="D4524" s="79"/>
      <c r="E4524" s="78"/>
      <c r="F4524" s="78"/>
      <c r="G4524" s="79"/>
      <c r="H4524" s="79"/>
      <c r="I4524" s="80"/>
      <c r="J4524" s="79"/>
      <c r="K4524" s="79"/>
      <c r="L4524" s="84" t="s">
        <v>274</v>
      </c>
      <c r="M4524" s="79"/>
      <c r="N4524" s="79"/>
      <c r="O4524" s="79"/>
      <c r="P4524" s="77"/>
      <c r="Q4524" s="78"/>
      <c r="R4524" s="79"/>
      <c r="S4524" s="79"/>
      <c r="T4524" s="78"/>
      <c r="U4524" s="83"/>
    </row>
    <row r="4525" spans="1:21">
      <c r="A4525" s="76">
        <v>99031568</v>
      </c>
      <c r="B4525" s="77" t="s">
        <v>5411</v>
      </c>
      <c r="C4525" s="78"/>
      <c r="D4525" s="79"/>
      <c r="E4525" s="78"/>
      <c r="F4525" s="78"/>
      <c r="G4525" s="79"/>
      <c r="H4525" s="79"/>
      <c r="I4525" s="80"/>
      <c r="J4525" s="79"/>
      <c r="K4525" s="77"/>
      <c r="L4525" s="84" t="s">
        <v>274</v>
      </c>
      <c r="M4525" s="77"/>
      <c r="N4525" s="77"/>
      <c r="O4525" s="77"/>
      <c r="P4525" s="77"/>
      <c r="Q4525" s="78"/>
      <c r="R4525" s="79"/>
      <c r="S4525" s="79"/>
      <c r="T4525" s="78"/>
      <c r="U4525" s="83"/>
    </row>
    <row r="4526" spans="1:21">
      <c r="A4526" s="76">
        <v>99031569</v>
      </c>
      <c r="B4526" s="77" t="s">
        <v>5412</v>
      </c>
      <c r="C4526" s="78"/>
      <c r="D4526" s="79"/>
      <c r="E4526" s="78"/>
      <c r="F4526" s="78"/>
      <c r="G4526" s="79"/>
      <c r="H4526" s="79"/>
      <c r="I4526" s="80"/>
      <c r="J4526" s="79"/>
      <c r="K4526" s="77"/>
      <c r="L4526" s="84" t="s">
        <v>296</v>
      </c>
      <c r="M4526" s="77"/>
      <c r="N4526" s="77"/>
      <c r="O4526" s="77"/>
      <c r="P4526" s="77"/>
      <c r="Q4526" s="78"/>
      <c r="R4526" s="78"/>
      <c r="S4526" s="82"/>
      <c r="T4526" s="78"/>
      <c r="U4526" s="83"/>
    </row>
    <row r="4527" spans="1:21">
      <c r="A4527" s="76">
        <v>99031570</v>
      </c>
      <c r="B4527" s="77" t="s">
        <v>5413</v>
      </c>
      <c r="C4527" s="78"/>
      <c r="D4527" s="79"/>
      <c r="E4527" s="78"/>
      <c r="F4527" s="78"/>
      <c r="G4527" s="79"/>
      <c r="H4527" s="79"/>
      <c r="I4527" s="80"/>
      <c r="J4527" s="79"/>
      <c r="K4527" s="79"/>
      <c r="L4527" s="84" t="s">
        <v>70</v>
      </c>
      <c r="M4527" s="79"/>
      <c r="N4527" s="79"/>
      <c r="O4527" s="79"/>
      <c r="P4527" s="77"/>
      <c r="Q4527" s="78"/>
      <c r="R4527" s="78"/>
      <c r="S4527" s="82"/>
      <c r="T4527" s="78"/>
      <c r="U4527" s="83"/>
    </row>
    <row r="4528" spans="1:21">
      <c r="A4528" s="76">
        <v>99031571</v>
      </c>
      <c r="B4528" s="88" t="s">
        <v>5414</v>
      </c>
      <c r="C4528" s="78"/>
      <c r="D4528" s="79"/>
      <c r="E4528" s="78"/>
      <c r="F4528" s="78"/>
      <c r="G4528" s="86"/>
      <c r="H4528" s="79"/>
      <c r="I4528" s="79"/>
      <c r="J4528" s="78"/>
      <c r="K4528" s="77"/>
      <c r="L4528" s="84" t="s">
        <v>70</v>
      </c>
      <c r="M4528" s="77"/>
      <c r="N4528" s="77"/>
      <c r="O4528" s="87"/>
      <c r="P4528" s="78"/>
      <c r="Q4528" s="78"/>
      <c r="R4528" s="78"/>
      <c r="S4528" s="82"/>
      <c r="T4528" s="78"/>
      <c r="U4528" s="83"/>
    </row>
    <row r="4529" spans="1:21">
      <c r="A4529" s="76">
        <v>99031572</v>
      </c>
      <c r="B4529" s="85" t="s">
        <v>5415</v>
      </c>
      <c r="C4529" s="78"/>
      <c r="D4529" s="79"/>
      <c r="E4529" s="78"/>
      <c r="F4529" s="78"/>
      <c r="G4529" s="78"/>
      <c r="H4529" s="79"/>
      <c r="I4529" s="80"/>
      <c r="J4529" s="78"/>
      <c r="K4529" s="77"/>
      <c r="L4529" s="84" t="s">
        <v>315</v>
      </c>
      <c r="M4529" s="77"/>
      <c r="N4529" s="77"/>
      <c r="O4529" s="87"/>
      <c r="P4529" s="78"/>
      <c r="Q4529" s="78"/>
      <c r="R4529" s="78"/>
      <c r="S4529" s="82"/>
      <c r="T4529" s="78"/>
      <c r="U4529" s="83"/>
    </row>
    <row r="4530" spans="1:21">
      <c r="A4530" s="76">
        <v>99031573</v>
      </c>
      <c r="B4530" s="88" t="s">
        <v>5416</v>
      </c>
      <c r="C4530" s="78"/>
      <c r="D4530" s="79"/>
      <c r="E4530" s="78"/>
      <c r="F4530" s="78"/>
      <c r="G4530" s="78"/>
      <c r="H4530" s="79"/>
      <c r="I4530" s="79"/>
      <c r="J4530" s="78"/>
      <c r="K4530" s="77"/>
      <c r="L4530" s="84" t="s">
        <v>315</v>
      </c>
      <c r="M4530" s="77"/>
      <c r="N4530" s="77"/>
      <c r="O4530" s="87"/>
      <c r="P4530" s="78"/>
      <c r="Q4530" s="78"/>
      <c r="R4530" s="78"/>
      <c r="S4530" s="82"/>
      <c r="T4530" s="78"/>
      <c r="U4530" s="83"/>
    </row>
    <row r="4531" spans="1:21">
      <c r="A4531" s="76">
        <v>99031574</v>
      </c>
      <c r="B4531" s="85" t="s">
        <v>5417</v>
      </c>
      <c r="C4531" s="78"/>
      <c r="D4531" s="79"/>
      <c r="E4531" s="78"/>
      <c r="F4531" s="78"/>
      <c r="G4531" s="86"/>
      <c r="H4531" s="79"/>
      <c r="I4531" s="80"/>
      <c r="J4531" s="78"/>
      <c r="K4531" s="77"/>
      <c r="L4531" s="84" t="s">
        <v>315</v>
      </c>
      <c r="M4531" s="77"/>
      <c r="N4531" s="77"/>
      <c r="O4531" s="87"/>
      <c r="P4531" s="78"/>
      <c r="Q4531" s="78"/>
      <c r="R4531" s="78"/>
      <c r="S4531" s="82"/>
      <c r="T4531" s="78"/>
      <c r="U4531" s="83"/>
    </row>
    <row r="4532" spans="1:21">
      <c r="A4532" s="76">
        <v>99031575</v>
      </c>
      <c r="B4532" s="85" t="s">
        <v>5418</v>
      </c>
      <c r="C4532" s="78"/>
      <c r="D4532" s="79"/>
      <c r="E4532" s="78"/>
      <c r="F4532" s="78"/>
      <c r="G4532" s="78"/>
      <c r="H4532" s="79"/>
      <c r="I4532" s="79"/>
      <c r="J4532" s="78"/>
      <c r="K4532" s="77"/>
      <c r="L4532" s="84" t="s">
        <v>9361</v>
      </c>
      <c r="M4532" s="77"/>
      <c r="N4532" s="77"/>
      <c r="O4532" s="87"/>
      <c r="P4532" s="78"/>
      <c r="Q4532" s="78"/>
      <c r="R4532" s="78"/>
      <c r="S4532" s="82"/>
      <c r="T4532" s="78"/>
      <c r="U4532" s="83"/>
    </row>
    <row r="4533" spans="1:21">
      <c r="A4533" s="76">
        <v>99031598</v>
      </c>
      <c r="B4533" s="88" t="s">
        <v>5419</v>
      </c>
      <c r="C4533" s="78"/>
      <c r="D4533" s="79"/>
      <c r="E4533" s="78"/>
      <c r="F4533" s="78"/>
      <c r="G4533" s="86"/>
      <c r="H4533" s="79"/>
      <c r="I4533" s="79"/>
      <c r="J4533" s="78"/>
      <c r="K4533" s="77"/>
      <c r="L4533" s="84" t="s">
        <v>285</v>
      </c>
      <c r="M4533" s="77"/>
      <c r="N4533" s="77"/>
      <c r="O4533" s="87"/>
      <c r="P4533" s="78"/>
      <c r="Q4533" s="78"/>
      <c r="R4533" s="78"/>
      <c r="S4533" s="82"/>
      <c r="T4533" s="78"/>
      <c r="U4533" s="83"/>
    </row>
    <row r="4534" spans="1:21">
      <c r="A4534" s="76">
        <v>99031599</v>
      </c>
      <c r="B4534" s="77" t="s">
        <v>5420</v>
      </c>
      <c r="C4534" s="78"/>
      <c r="D4534" s="79"/>
      <c r="E4534" s="78"/>
      <c r="F4534" s="78"/>
      <c r="G4534" s="79"/>
      <c r="H4534" s="79"/>
      <c r="I4534" s="80"/>
      <c r="J4534" s="79"/>
      <c r="K4534" s="79"/>
      <c r="L4534" s="84" t="s">
        <v>285</v>
      </c>
      <c r="M4534" s="79"/>
      <c r="N4534" s="79"/>
      <c r="O4534" s="79"/>
      <c r="P4534" s="77"/>
      <c r="Q4534" s="78"/>
      <c r="R4534" s="79"/>
      <c r="S4534" s="79"/>
      <c r="T4534" s="78"/>
      <c r="U4534" s="83"/>
    </row>
    <row r="4535" spans="1:21">
      <c r="A4535" s="89">
        <v>99031600</v>
      </c>
      <c r="B4535" s="100" t="s">
        <v>5421</v>
      </c>
      <c r="C4535" s="91"/>
      <c r="D4535" s="79"/>
      <c r="E4535" s="78"/>
      <c r="F4535" s="78"/>
      <c r="G4535" s="79"/>
      <c r="H4535" s="79"/>
      <c r="I4535" s="80"/>
      <c r="J4535" s="79"/>
      <c r="K4535" s="77"/>
      <c r="L4535" s="84" t="s">
        <v>9347</v>
      </c>
      <c r="M4535" s="77"/>
      <c r="N4535" s="77"/>
      <c r="O4535" s="77"/>
      <c r="P4535" s="77"/>
      <c r="Q4535" s="78"/>
      <c r="R4535" s="78"/>
      <c r="S4535" s="82"/>
      <c r="T4535" s="78"/>
      <c r="U4535" s="83"/>
    </row>
    <row r="4536" spans="1:21">
      <c r="A4536" s="76">
        <v>99031601</v>
      </c>
      <c r="B4536" s="77" t="s">
        <v>5422</v>
      </c>
      <c r="C4536" s="78"/>
      <c r="D4536" s="79"/>
      <c r="E4536" s="78"/>
      <c r="F4536" s="78"/>
      <c r="G4536" s="79"/>
      <c r="H4536" s="79"/>
      <c r="I4536" s="80"/>
      <c r="J4536" s="79"/>
      <c r="K4536" s="79"/>
      <c r="L4536" s="84" t="s">
        <v>9347</v>
      </c>
      <c r="M4536" s="79"/>
      <c r="N4536" s="79"/>
      <c r="O4536" s="79"/>
      <c r="P4536" s="77"/>
      <c r="Q4536" s="78"/>
      <c r="R4536" s="79"/>
      <c r="S4536" s="79"/>
      <c r="T4536" s="78"/>
      <c r="U4536" s="83"/>
    </row>
    <row r="4537" spans="1:21">
      <c r="A4537" s="76">
        <v>99031602</v>
      </c>
      <c r="B4537" s="77" t="s">
        <v>5423</v>
      </c>
      <c r="C4537" s="78"/>
      <c r="D4537" s="79"/>
      <c r="E4537" s="78"/>
      <c r="F4537" s="78"/>
      <c r="G4537" s="79"/>
      <c r="H4537" s="79"/>
      <c r="I4537" s="80"/>
      <c r="J4537" s="79"/>
      <c r="K4537" s="77"/>
      <c r="L4537" s="84" t="s">
        <v>9347</v>
      </c>
      <c r="M4537" s="77"/>
      <c r="N4537" s="77"/>
      <c r="O4537" s="77"/>
      <c r="P4537" s="77"/>
      <c r="Q4537" s="78"/>
      <c r="R4537" s="78"/>
      <c r="S4537" s="82"/>
      <c r="T4537" s="78"/>
      <c r="U4537" s="83"/>
    </row>
    <row r="4538" spans="1:21">
      <c r="A4538" s="76">
        <v>99031604</v>
      </c>
      <c r="B4538" s="79" t="s">
        <v>5424</v>
      </c>
      <c r="C4538" s="78"/>
      <c r="D4538" s="79"/>
      <c r="E4538" s="78"/>
      <c r="F4538" s="78"/>
      <c r="G4538" s="79"/>
      <c r="H4538" s="79"/>
      <c r="I4538" s="80"/>
      <c r="J4538" s="79"/>
      <c r="K4538" s="77"/>
      <c r="L4538" s="84" t="s">
        <v>9347</v>
      </c>
      <c r="M4538" s="79"/>
      <c r="N4538" s="79"/>
      <c r="O4538" s="79"/>
      <c r="P4538" s="77"/>
      <c r="Q4538" s="78"/>
      <c r="R4538" s="79"/>
      <c r="S4538" s="79"/>
      <c r="T4538" s="78"/>
      <c r="U4538" s="83"/>
    </row>
    <row r="4539" spans="1:21">
      <c r="A4539" s="76">
        <v>99031605</v>
      </c>
      <c r="B4539" s="79" t="s">
        <v>5425</v>
      </c>
      <c r="C4539" s="78"/>
      <c r="D4539" s="79"/>
      <c r="E4539" s="78"/>
      <c r="F4539" s="78"/>
      <c r="G4539" s="79"/>
      <c r="H4539" s="79"/>
      <c r="I4539" s="80"/>
      <c r="J4539" s="79"/>
      <c r="K4539" s="79"/>
      <c r="L4539" s="84" t="s">
        <v>9347</v>
      </c>
      <c r="M4539" s="79"/>
      <c r="N4539" s="79"/>
      <c r="O4539" s="79"/>
      <c r="P4539" s="77"/>
      <c r="Q4539" s="78"/>
      <c r="R4539" s="79"/>
      <c r="S4539" s="79"/>
      <c r="T4539" s="78"/>
      <c r="U4539" s="83"/>
    </row>
    <row r="4540" spans="1:21">
      <c r="A4540" s="76">
        <v>99031607</v>
      </c>
      <c r="B4540" s="77" t="s">
        <v>5426</v>
      </c>
      <c r="C4540" s="78"/>
      <c r="D4540" s="79"/>
      <c r="E4540" s="78"/>
      <c r="F4540" s="78"/>
      <c r="G4540" s="79"/>
      <c r="H4540" s="79"/>
      <c r="I4540" s="80"/>
      <c r="J4540" s="79"/>
      <c r="K4540" s="77"/>
      <c r="L4540" s="84" t="s">
        <v>9312</v>
      </c>
      <c r="M4540" s="77"/>
      <c r="N4540" s="77"/>
      <c r="O4540" s="77"/>
      <c r="P4540" s="77"/>
      <c r="Q4540" s="78"/>
      <c r="R4540" s="79"/>
      <c r="S4540" s="104"/>
      <c r="T4540" s="78"/>
      <c r="U4540" s="83"/>
    </row>
    <row r="4541" spans="1:21">
      <c r="A4541" s="76">
        <v>99031608</v>
      </c>
      <c r="B4541" s="77" t="s">
        <v>5427</v>
      </c>
      <c r="C4541" s="78"/>
      <c r="D4541" s="79"/>
      <c r="E4541" s="78"/>
      <c r="F4541" s="78"/>
      <c r="G4541" s="79"/>
      <c r="H4541" s="79"/>
      <c r="I4541" s="80"/>
      <c r="J4541" s="79"/>
      <c r="K4541" s="77"/>
      <c r="L4541" s="84" t="s">
        <v>127</v>
      </c>
      <c r="M4541" s="77"/>
      <c r="N4541" s="77"/>
      <c r="O4541" s="77"/>
      <c r="P4541" s="77"/>
      <c r="Q4541" s="78"/>
      <c r="R4541" s="78"/>
      <c r="S4541" s="82"/>
      <c r="T4541" s="78"/>
      <c r="U4541" s="83"/>
    </row>
    <row r="4542" spans="1:21">
      <c r="A4542" s="76">
        <v>99031609</v>
      </c>
      <c r="B4542" s="77" t="s">
        <v>5428</v>
      </c>
      <c r="C4542" s="78"/>
      <c r="D4542" s="79"/>
      <c r="E4542" s="78"/>
      <c r="F4542" s="78"/>
      <c r="G4542" s="79"/>
      <c r="H4542" s="79"/>
      <c r="I4542" s="80"/>
      <c r="J4542" s="79"/>
      <c r="K4542" s="77"/>
      <c r="L4542" s="84" t="s">
        <v>127</v>
      </c>
      <c r="M4542" s="79"/>
      <c r="N4542" s="79"/>
      <c r="O4542" s="77"/>
      <c r="P4542" s="77"/>
      <c r="Q4542" s="78"/>
      <c r="R4542" s="79"/>
      <c r="S4542" s="79"/>
      <c r="T4542" s="78"/>
      <c r="U4542" s="83"/>
    </row>
    <row r="4543" spans="1:21">
      <c r="A4543" s="76">
        <v>99031611</v>
      </c>
      <c r="B4543" s="77" t="s">
        <v>2584</v>
      </c>
      <c r="C4543" s="78"/>
      <c r="D4543" s="79"/>
      <c r="E4543" s="78"/>
      <c r="F4543" s="78"/>
      <c r="G4543" s="79"/>
      <c r="H4543" s="79"/>
      <c r="I4543" s="80"/>
      <c r="J4543" s="79"/>
      <c r="K4543" s="77"/>
      <c r="L4543" s="84" t="s">
        <v>9225</v>
      </c>
      <c r="M4543" s="77"/>
      <c r="N4543" s="77"/>
      <c r="O4543" s="77"/>
      <c r="P4543" s="77"/>
      <c r="Q4543" s="78"/>
      <c r="R4543" s="79"/>
      <c r="S4543" s="79"/>
      <c r="T4543" s="78"/>
      <c r="U4543" s="83"/>
    </row>
    <row r="4544" spans="1:21">
      <c r="A4544" s="76">
        <v>99031612</v>
      </c>
      <c r="B4544" s="79" t="s">
        <v>5429</v>
      </c>
      <c r="C4544" s="79"/>
      <c r="D4544" s="79"/>
      <c r="E4544" s="78"/>
      <c r="F4544" s="78"/>
      <c r="G4544" s="78"/>
      <c r="H4544" s="78"/>
      <c r="I4544" s="78"/>
      <c r="J4544" s="78"/>
      <c r="K4544" s="79"/>
      <c r="L4544" s="84" t="s">
        <v>285</v>
      </c>
      <c r="M4544" s="79"/>
      <c r="N4544" s="79"/>
      <c r="O4544" s="79"/>
      <c r="P4544" s="77"/>
      <c r="Q4544" s="78"/>
      <c r="R4544" s="78"/>
      <c r="S4544" s="82"/>
      <c r="T4544" s="79"/>
      <c r="U4544" s="83"/>
    </row>
    <row r="4545" spans="1:21">
      <c r="A4545" s="76">
        <v>99031613</v>
      </c>
      <c r="B4545" s="79" t="s">
        <v>4916</v>
      </c>
      <c r="C4545" s="78"/>
      <c r="D4545" s="79"/>
      <c r="E4545" s="78"/>
      <c r="F4545" s="78"/>
      <c r="G4545" s="78"/>
      <c r="H4545" s="78"/>
      <c r="I4545" s="78"/>
      <c r="J4545" s="78"/>
      <c r="K4545" s="79"/>
      <c r="L4545" s="84" t="s">
        <v>285</v>
      </c>
      <c r="M4545" s="79"/>
      <c r="N4545" s="79"/>
      <c r="O4545" s="79"/>
      <c r="P4545" s="77"/>
      <c r="Q4545" s="79"/>
      <c r="R4545" s="79"/>
      <c r="S4545" s="104"/>
      <c r="T4545" s="78"/>
      <c r="U4545" s="83"/>
    </row>
    <row r="4546" spans="1:21">
      <c r="A4546" s="76">
        <v>99031614</v>
      </c>
      <c r="B4546" s="88" t="s">
        <v>5430</v>
      </c>
      <c r="C4546" s="78"/>
      <c r="D4546" s="79"/>
      <c r="E4546" s="78"/>
      <c r="F4546" s="78"/>
      <c r="G4546" s="78"/>
      <c r="H4546" s="79"/>
      <c r="I4546" s="79"/>
      <c r="J4546" s="78"/>
      <c r="K4546" s="77"/>
      <c r="L4546" s="84" t="s">
        <v>285</v>
      </c>
      <c r="M4546" s="77"/>
      <c r="N4546" s="77"/>
      <c r="O4546" s="87"/>
      <c r="P4546" s="78"/>
      <c r="Q4546" s="78"/>
      <c r="R4546" s="78"/>
      <c r="S4546" s="82"/>
      <c r="T4546" s="78"/>
      <c r="U4546" s="83"/>
    </row>
    <row r="4547" spans="1:21">
      <c r="A4547" s="76">
        <v>99031615</v>
      </c>
      <c r="B4547" s="88" t="s">
        <v>5431</v>
      </c>
      <c r="C4547" s="78"/>
      <c r="D4547" s="79"/>
      <c r="E4547" s="78"/>
      <c r="F4547" s="78"/>
      <c r="G4547" s="78"/>
      <c r="H4547" s="79"/>
      <c r="I4547" s="79"/>
      <c r="J4547" s="78"/>
      <c r="K4547" s="77"/>
      <c r="L4547" s="84" t="s">
        <v>283</v>
      </c>
      <c r="M4547" s="77"/>
      <c r="N4547" s="77"/>
      <c r="O4547" s="87"/>
      <c r="P4547" s="78"/>
      <c r="Q4547" s="78"/>
      <c r="R4547" s="78"/>
      <c r="S4547" s="82"/>
      <c r="T4547" s="78"/>
      <c r="U4547" s="83"/>
    </row>
    <row r="4548" spans="1:21">
      <c r="A4548" s="76">
        <v>99031616</v>
      </c>
      <c r="B4548" s="88" t="s">
        <v>5432</v>
      </c>
      <c r="C4548" s="78"/>
      <c r="D4548" s="79"/>
      <c r="E4548" s="78"/>
      <c r="F4548" s="78"/>
      <c r="G4548" s="78"/>
      <c r="H4548" s="79"/>
      <c r="I4548" s="79"/>
      <c r="J4548" s="78"/>
      <c r="K4548" s="77"/>
      <c r="L4548" s="84" t="s">
        <v>285</v>
      </c>
      <c r="M4548" s="77"/>
      <c r="N4548" s="77"/>
      <c r="O4548" s="87"/>
      <c r="P4548" s="78"/>
      <c r="Q4548" s="78"/>
      <c r="R4548" s="78"/>
      <c r="S4548" s="82"/>
      <c r="T4548" s="78"/>
      <c r="U4548" s="83"/>
    </row>
    <row r="4549" spans="1:21">
      <c r="A4549" s="76">
        <v>99031618</v>
      </c>
      <c r="B4549" s="85" t="s">
        <v>5433</v>
      </c>
      <c r="C4549" s="78"/>
      <c r="D4549" s="79"/>
      <c r="E4549" s="78"/>
      <c r="F4549" s="78"/>
      <c r="G4549" s="78"/>
      <c r="H4549" s="79"/>
      <c r="I4549" s="79"/>
      <c r="J4549" s="78"/>
      <c r="K4549" s="77"/>
      <c r="L4549" s="84" t="s">
        <v>9361</v>
      </c>
      <c r="M4549" s="77"/>
      <c r="N4549" s="77"/>
      <c r="O4549" s="87"/>
      <c r="P4549" s="78"/>
      <c r="Q4549" s="78"/>
      <c r="R4549" s="78"/>
      <c r="S4549" s="82"/>
      <c r="T4549" s="78"/>
      <c r="U4549" s="83"/>
    </row>
    <row r="4550" spans="1:21">
      <c r="A4550" s="76">
        <v>99031619</v>
      </c>
      <c r="B4550" s="88" t="s">
        <v>5434</v>
      </c>
      <c r="C4550" s="78"/>
      <c r="D4550" s="79"/>
      <c r="E4550" s="78"/>
      <c r="F4550" s="78"/>
      <c r="G4550" s="78"/>
      <c r="H4550" s="79"/>
      <c r="I4550" s="79"/>
      <c r="J4550" s="78"/>
      <c r="K4550" s="77"/>
      <c r="L4550" s="84" t="s">
        <v>285</v>
      </c>
      <c r="M4550" s="77"/>
      <c r="N4550" s="77"/>
      <c r="O4550" s="87"/>
      <c r="P4550" s="78"/>
      <c r="Q4550" s="78"/>
      <c r="R4550" s="78"/>
      <c r="S4550" s="82"/>
      <c r="T4550" s="78"/>
      <c r="U4550" s="83"/>
    </row>
    <row r="4551" spans="1:21">
      <c r="A4551" s="76">
        <v>99031623</v>
      </c>
      <c r="B4551" s="88" t="s">
        <v>5435</v>
      </c>
      <c r="C4551" s="78"/>
      <c r="D4551" s="79"/>
      <c r="E4551" s="78"/>
      <c r="F4551" s="78"/>
      <c r="G4551" s="78"/>
      <c r="H4551" s="79"/>
      <c r="I4551" s="79"/>
      <c r="J4551" s="78"/>
      <c r="K4551" s="77"/>
      <c r="L4551" s="84" t="s">
        <v>285</v>
      </c>
      <c r="M4551" s="77"/>
      <c r="N4551" s="77"/>
      <c r="O4551" s="87"/>
      <c r="P4551" s="78"/>
      <c r="Q4551" s="78"/>
      <c r="R4551" s="78"/>
      <c r="S4551" s="82"/>
      <c r="T4551" s="78"/>
      <c r="U4551" s="83"/>
    </row>
    <row r="4552" spans="1:21">
      <c r="A4552" s="76">
        <v>99031625</v>
      </c>
      <c r="B4552" s="88" t="s">
        <v>5436</v>
      </c>
      <c r="C4552" s="78"/>
      <c r="D4552" s="79"/>
      <c r="E4552" s="78"/>
      <c r="F4552" s="78"/>
      <c r="G4552" s="78"/>
      <c r="H4552" s="79"/>
      <c r="I4552" s="79"/>
      <c r="J4552" s="78"/>
      <c r="K4552" s="77"/>
      <c r="L4552" s="84" t="s">
        <v>285</v>
      </c>
      <c r="M4552" s="77"/>
      <c r="N4552" s="77"/>
      <c r="O4552" s="87"/>
      <c r="P4552" s="78"/>
      <c r="Q4552" s="78"/>
      <c r="R4552" s="78"/>
      <c r="S4552" s="82"/>
      <c r="T4552" s="78"/>
      <c r="U4552" s="83"/>
    </row>
    <row r="4553" spans="1:21">
      <c r="A4553" s="76">
        <v>99031627</v>
      </c>
      <c r="B4553" s="85" t="s">
        <v>5437</v>
      </c>
      <c r="C4553" s="78"/>
      <c r="D4553" s="79"/>
      <c r="E4553" s="78"/>
      <c r="F4553" s="78"/>
      <c r="G4553" s="78"/>
      <c r="H4553" s="79"/>
      <c r="I4553" s="80"/>
      <c r="J4553" s="78"/>
      <c r="K4553" s="77"/>
      <c r="L4553" s="84" t="s">
        <v>285</v>
      </c>
      <c r="M4553" s="77"/>
      <c r="N4553" s="77"/>
      <c r="O4553" s="87"/>
      <c r="P4553" s="78"/>
      <c r="Q4553" s="78"/>
      <c r="R4553" s="78"/>
      <c r="S4553" s="82"/>
      <c r="T4553" s="78"/>
      <c r="U4553" s="83"/>
    </row>
    <row r="4554" spans="1:21">
      <c r="A4554" s="76">
        <v>99031628</v>
      </c>
      <c r="B4554" s="88" t="s">
        <v>5438</v>
      </c>
      <c r="C4554" s="78"/>
      <c r="D4554" s="79"/>
      <c r="E4554" s="78"/>
      <c r="F4554" s="78"/>
      <c r="G4554" s="78"/>
      <c r="H4554" s="79"/>
      <c r="I4554" s="79"/>
      <c r="J4554" s="78"/>
      <c r="K4554" s="77"/>
      <c r="L4554" s="84" t="s">
        <v>285</v>
      </c>
      <c r="M4554" s="77"/>
      <c r="N4554" s="77"/>
      <c r="O4554" s="87"/>
      <c r="P4554" s="78"/>
      <c r="Q4554" s="78"/>
      <c r="R4554" s="78"/>
      <c r="S4554" s="82"/>
      <c r="T4554" s="78"/>
      <c r="U4554" s="83"/>
    </row>
    <row r="4555" spans="1:21">
      <c r="A4555" s="76">
        <v>99031629</v>
      </c>
      <c r="B4555" s="88" t="s">
        <v>5439</v>
      </c>
      <c r="C4555" s="78"/>
      <c r="D4555" s="79"/>
      <c r="E4555" s="78"/>
      <c r="F4555" s="78"/>
      <c r="G4555" s="78"/>
      <c r="H4555" s="79"/>
      <c r="I4555" s="79"/>
      <c r="J4555" s="78"/>
      <c r="K4555" s="77"/>
      <c r="L4555" s="84" t="s">
        <v>9295</v>
      </c>
      <c r="M4555" s="77"/>
      <c r="N4555" s="77"/>
      <c r="O4555" s="87"/>
      <c r="P4555" s="78"/>
      <c r="Q4555" s="78"/>
      <c r="R4555" s="78"/>
      <c r="S4555" s="82"/>
      <c r="T4555" s="78"/>
      <c r="U4555" s="83"/>
    </row>
    <row r="4556" spans="1:21">
      <c r="A4556" s="76">
        <v>99031630</v>
      </c>
      <c r="B4556" s="88" t="s">
        <v>5440</v>
      </c>
      <c r="C4556" s="78"/>
      <c r="D4556" s="79"/>
      <c r="E4556" s="78"/>
      <c r="F4556" s="78"/>
      <c r="G4556" s="78"/>
      <c r="H4556" s="79"/>
      <c r="I4556" s="79"/>
      <c r="J4556" s="78"/>
      <c r="K4556" s="77"/>
      <c r="L4556" s="84" t="s">
        <v>9451</v>
      </c>
      <c r="M4556" s="77"/>
      <c r="N4556" s="77"/>
      <c r="O4556" s="87"/>
      <c r="P4556" s="78"/>
      <c r="Q4556" s="78"/>
      <c r="R4556" s="78"/>
      <c r="S4556" s="82"/>
      <c r="T4556" s="78"/>
      <c r="U4556" s="83"/>
    </row>
    <row r="4557" spans="1:21">
      <c r="A4557" s="76">
        <v>99031631</v>
      </c>
      <c r="B4557" s="88" t="s">
        <v>5441</v>
      </c>
      <c r="C4557" s="78"/>
      <c r="D4557" s="79"/>
      <c r="E4557" s="78"/>
      <c r="F4557" s="78"/>
      <c r="G4557" s="78"/>
      <c r="H4557" s="79"/>
      <c r="I4557" s="79"/>
      <c r="J4557" s="78"/>
      <c r="K4557" s="77"/>
      <c r="L4557" s="84" t="s">
        <v>9434</v>
      </c>
      <c r="M4557" s="77"/>
      <c r="N4557" s="77"/>
      <c r="O4557" s="87"/>
      <c r="P4557" s="78"/>
      <c r="Q4557" s="78"/>
      <c r="R4557" s="78"/>
      <c r="S4557" s="82"/>
      <c r="T4557" s="78"/>
      <c r="U4557" s="83"/>
    </row>
    <row r="4558" spans="1:21">
      <c r="A4558" s="76">
        <v>99031632</v>
      </c>
      <c r="B4558" s="88" t="s">
        <v>5442</v>
      </c>
      <c r="C4558" s="78"/>
      <c r="D4558" s="79"/>
      <c r="E4558" s="78"/>
      <c r="F4558" s="78"/>
      <c r="G4558" s="78"/>
      <c r="H4558" s="79"/>
      <c r="I4558" s="79"/>
      <c r="J4558" s="78"/>
      <c r="K4558" s="77"/>
      <c r="L4558" s="84" t="s">
        <v>285</v>
      </c>
      <c r="M4558" s="77"/>
      <c r="N4558" s="77"/>
      <c r="O4558" s="87"/>
      <c r="P4558" s="78"/>
      <c r="Q4558" s="78"/>
      <c r="R4558" s="78"/>
      <c r="S4558" s="82"/>
      <c r="T4558" s="78"/>
      <c r="U4558" s="83"/>
    </row>
    <row r="4559" spans="1:21">
      <c r="A4559" s="76">
        <v>99031633</v>
      </c>
      <c r="B4559" s="88" t="s">
        <v>5443</v>
      </c>
      <c r="C4559" s="78"/>
      <c r="D4559" s="79"/>
      <c r="E4559" s="78"/>
      <c r="F4559" s="78"/>
      <c r="G4559" s="78"/>
      <c r="H4559" s="79"/>
      <c r="I4559" s="79"/>
      <c r="J4559" s="78"/>
      <c r="K4559" s="77"/>
      <c r="L4559" s="84" t="s">
        <v>214</v>
      </c>
      <c r="M4559" s="77"/>
      <c r="N4559" s="77"/>
      <c r="O4559" s="87"/>
      <c r="P4559" s="78"/>
      <c r="Q4559" s="78"/>
      <c r="R4559" s="78"/>
      <c r="S4559" s="82"/>
      <c r="T4559" s="78"/>
      <c r="U4559" s="83"/>
    </row>
    <row r="4560" spans="1:21">
      <c r="A4560" s="76">
        <v>99031634</v>
      </c>
      <c r="B4560" s="79" t="s">
        <v>5444</v>
      </c>
      <c r="C4560" s="79"/>
      <c r="D4560" s="79"/>
      <c r="E4560" s="78"/>
      <c r="F4560" s="78"/>
      <c r="G4560" s="79"/>
      <c r="H4560" s="79"/>
      <c r="I4560" s="80"/>
      <c r="J4560" s="79"/>
      <c r="K4560" s="79"/>
      <c r="L4560" s="84" t="s">
        <v>101</v>
      </c>
      <c r="M4560" s="79"/>
      <c r="N4560" s="79"/>
      <c r="O4560" s="79"/>
      <c r="P4560" s="77"/>
      <c r="Q4560" s="78"/>
      <c r="R4560" s="79"/>
      <c r="S4560" s="105"/>
      <c r="T4560" s="78"/>
      <c r="U4560" s="83"/>
    </row>
    <row r="4561" spans="1:21">
      <c r="A4561" s="76">
        <v>99031635</v>
      </c>
      <c r="B4561" s="77" t="s">
        <v>5445</v>
      </c>
      <c r="C4561" s="78"/>
      <c r="D4561" s="79"/>
      <c r="E4561" s="78"/>
      <c r="F4561" s="78"/>
      <c r="G4561" s="79"/>
      <c r="H4561" s="79"/>
      <c r="I4561" s="80"/>
      <c r="J4561" s="79"/>
      <c r="K4561" s="79"/>
      <c r="L4561" s="84" t="s">
        <v>283</v>
      </c>
      <c r="M4561" s="79"/>
      <c r="N4561" s="79"/>
      <c r="O4561" s="79"/>
      <c r="P4561" s="77"/>
      <c r="Q4561" s="78"/>
      <c r="R4561" s="79"/>
      <c r="S4561" s="104"/>
      <c r="T4561" s="78"/>
      <c r="U4561" s="83"/>
    </row>
    <row r="4562" spans="1:21">
      <c r="A4562" s="76">
        <v>99031636</v>
      </c>
      <c r="B4562" s="79" t="s">
        <v>5446</v>
      </c>
      <c r="C4562" s="78"/>
      <c r="D4562" s="79"/>
      <c r="E4562" s="78"/>
      <c r="F4562" s="78"/>
      <c r="G4562" s="79"/>
      <c r="H4562" s="79"/>
      <c r="I4562" s="80"/>
      <c r="J4562" s="79"/>
      <c r="K4562" s="79"/>
      <c r="L4562" s="84" t="s">
        <v>348</v>
      </c>
      <c r="M4562" s="79"/>
      <c r="N4562" s="79"/>
      <c r="O4562" s="79"/>
      <c r="P4562" s="77"/>
      <c r="Q4562" s="78"/>
      <c r="R4562" s="79"/>
      <c r="S4562" s="79"/>
      <c r="T4562" s="78"/>
      <c r="U4562" s="83"/>
    </row>
    <row r="4563" spans="1:21">
      <c r="A4563" s="76">
        <v>99031637</v>
      </c>
      <c r="B4563" s="77" t="s">
        <v>5447</v>
      </c>
      <c r="C4563" s="78"/>
      <c r="D4563" s="79"/>
      <c r="E4563" s="78"/>
      <c r="F4563" s="78"/>
      <c r="G4563" s="79"/>
      <c r="H4563" s="79"/>
      <c r="I4563" s="80"/>
      <c r="J4563" s="79"/>
      <c r="K4563" s="77"/>
      <c r="L4563" s="84" t="s">
        <v>119</v>
      </c>
      <c r="M4563" s="77"/>
      <c r="N4563" s="77"/>
      <c r="O4563" s="77"/>
      <c r="P4563" s="77"/>
      <c r="Q4563" s="78"/>
      <c r="R4563" s="79"/>
      <c r="S4563" s="79"/>
      <c r="T4563" s="78"/>
      <c r="U4563" s="83"/>
    </row>
    <row r="4564" spans="1:21">
      <c r="A4564" s="76">
        <v>99031638</v>
      </c>
      <c r="B4564" s="77" t="s">
        <v>5448</v>
      </c>
      <c r="C4564" s="78"/>
      <c r="D4564" s="79"/>
      <c r="E4564" s="78"/>
      <c r="F4564" s="78"/>
      <c r="G4564" s="79"/>
      <c r="H4564" s="79"/>
      <c r="I4564" s="80"/>
      <c r="J4564" s="79"/>
      <c r="K4564" s="77"/>
      <c r="L4564" s="84" t="s">
        <v>9274</v>
      </c>
      <c r="M4564" s="77"/>
      <c r="N4564" s="77"/>
      <c r="O4564" s="77"/>
      <c r="P4564" s="77"/>
      <c r="Q4564" s="78"/>
      <c r="R4564" s="78"/>
      <c r="S4564" s="82"/>
      <c r="T4564" s="78"/>
      <c r="U4564" s="83"/>
    </row>
    <row r="4565" spans="1:21">
      <c r="A4565" s="89">
        <v>99031639</v>
      </c>
      <c r="B4565" s="90" t="s">
        <v>5449</v>
      </c>
      <c r="C4565" s="90"/>
      <c r="D4565" s="79"/>
      <c r="E4565" s="78"/>
      <c r="F4565" s="78"/>
      <c r="G4565" s="79"/>
      <c r="H4565" s="79"/>
      <c r="I4565" s="80"/>
      <c r="J4565" s="79"/>
      <c r="K4565" s="77"/>
      <c r="L4565" s="84" t="s">
        <v>348</v>
      </c>
      <c r="M4565" s="77"/>
      <c r="N4565" s="77"/>
      <c r="O4565" s="77"/>
      <c r="P4565" s="77"/>
      <c r="Q4565" s="78"/>
      <c r="R4565" s="78"/>
      <c r="S4565" s="82"/>
      <c r="T4565" s="78"/>
      <c r="U4565" s="83"/>
    </row>
    <row r="4566" spans="1:21">
      <c r="A4566" s="76">
        <v>99031640</v>
      </c>
      <c r="B4566" s="77" t="s">
        <v>5450</v>
      </c>
      <c r="C4566" s="78"/>
      <c r="D4566" s="79"/>
      <c r="E4566" s="78"/>
      <c r="F4566" s="78"/>
      <c r="G4566" s="79"/>
      <c r="H4566" s="79"/>
      <c r="I4566" s="80"/>
      <c r="J4566" s="79"/>
      <c r="K4566" s="77"/>
      <c r="L4566" s="84" t="s">
        <v>378</v>
      </c>
      <c r="M4566" s="77"/>
      <c r="N4566" s="77"/>
      <c r="O4566" s="77"/>
      <c r="P4566" s="77"/>
      <c r="Q4566" s="78"/>
      <c r="R4566" s="79"/>
      <c r="S4566" s="79"/>
      <c r="T4566" s="78"/>
      <c r="U4566" s="83"/>
    </row>
    <row r="4567" spans="1:21">
      <c r="A4567" s="76">
        <v>99031641</v>
      </c>
      <c r="B4567" s="77" t="s">
        <v>5451</v>
      </c>
      <c r="C4567" s="78"/>
      <c r="D4567" s="79"/>
      <c r="E4567" s="78"/>
      <c r="F4567" s="78"/>
      <c r="G4567" s="79"/>
      <c r="H4567" s="79"/>
      <c r="I4567" s="80"/>
      <c r="J4567" s="79"/>
      <c r="K4567" s="77"/>
      <c r="L4567" s="84" t="s">
        <v>378</v>
      </c>
      <c r="M4567" s="77"/>
      <c r="N4567" s="77"/>
      <c r="O4567" s="77"/>
      <c r="P4567" s="77"/>
      <c r="Q4567" s="78"/>
      <c r="R4567" s="78"/>
      <c r="S4567" s="82"/>
      <c r="T4567" s="78"/>
      <c r="U4567" s="83"/>
    </row>
    <row r="4568" spans="1:21">
      <c r="A4568" s="89">
        <v>99031642</v>
      </c>
      <c r="B4568" s="100" t="s">
        <v>5452</v>
      </c>
      <c r="C4568" s="78"/>
      <c r="D4568" s="79"/>
      <c r="E4568" s="78"/>
      <c r="F4568" s="78"/>
      <c r="G4568" s="79"/>
      <c r="H4568" s="79"/>
      <c r="I4568" s="80"/>
      <c r="J4568" s="79"/>
      <c r="K4568" s="77"/>
      <c r="L4568" s="84" t="s">
        <v>398</v>
      </c>
      <c r="M4568" s="77"/>
      <c r="N4568" s="77"/>
      <c r="O4568" s="77"/>
      <c r="P4568" s="77"/>
      <c r="Q4568" s="78"/>
      <c r="R4568" s="78"/>
      <c r="S4568" s="82"/>
      <c r="T4568" s="78"/>
      <c r="U4568" s="83"/>
    </row>
    <row r="4569" spans="1:21">
      <c r="A4569" s="76">
        <v>99031643</v>
      </c>
      <c r="B4569" s="79" t="s">
        <v>5453</v>
      </c>
      <c r="C4569" s="79"/>
      <c r="D4569" s="79"/>
      <c r="E4569" s="78"/>
      <c r="F4569" s="78"/>
      <c r="G4569" s="79"/>
      <c r="H4569" s="79"/>
      <c r="I4569" s="80"/>
      <c r="J4569" s="79"/>
      <c r="K4569" s="79"/>
      <c r="L4569" s="84" t="s">
        <v>296</v>
      </c>
      <c r="M4569" s="79"/>
      <c r="N4569" s="79"/>
      <c r="O4569" s="79"/>
      <c r="P4569" s="77"/>
      <c r="Q4569" s="78"/>
      <c r="R4569" s="78"/>
      <c r="S4569" s="82"/>
      <c r="T4569" s="78"/>
      <c r="U4569" s="83"/>
    </row>
    <row r="4570" spans="1:21">
      <c r="A4570" s="76">
        <v>99031644</v>
      </c>
      <c r="B4570" s="77" t="s">
        <v>5454</v>
      </c>
      <c r="C4570" s="78"/>
      <c r="D4570" s="79"/>
      <c r="E4570" s="78"/>
      <c r="F4570" s="78"/>
      <c r="G4570" s="79"/>
      <c r="H4570" s="79"/>
      <c r="I4570" s="80"/>
      <c r="J4570" s="79"/>
      <c r="K4570" s="79"/>
      <c r="L4570" s="84" t="s">
        <v>357</v>
      </c>
      <c r="M4570" s="79"/>
      <c r="N4570" s="79"/>
      <c r="O4570" s="79"/>
      <c r="P4570" s="77"/>
      <c r="Q4570" s="78"/>
      <c r="R4570" s="79"/>
      <c r="S4570" s="79"/>
      <c r="T4570" s="78"/>
      <c r="U4570" s="83"/>
    </row>
    <row r="4571" spans="1:21">
      <c r="A4571" s="76">
        <v>99031645</v>
      </c>
      <c r="B4571" s="79" t="s">
        <v>5455</v>
      </c>
      <c r="C4571" s="79"/>
      <c r="D4571" s="79"/>
      <c r="E4571" s="78"/>
      <c r="F4571" s="78"/>
      <c r="G4571" s="79"/>
      <c r="H4571" s="79"/>
      <c r="I4571" s="80"/>
      <c r="J4571" s="79"/>
      <c r="K4571" s="79"/>
      <c r="L4571" s="84" t="s">
        <v>313</v>
      </c>
      <c r="M4571" s="79"/>
      <c r="N4571" s="79"/>
      <c r="O4571" s="79"/>
      <c r="P4571" s="77"/>
      <c r="Q4571" s="78"/>
      <c r="R4571" s="79"/>
      <c r="S4571" s="104"/>
      <c r="T4571" s="78"/>
      <c r="U4571" s="83"/>
    </row>
    <row r="4572" spans="1:21">
      <c r="A4572" s="76">
        <v>99031646</v>
      </c>
      <c r="B4572" s="77" t="s">
        <v>5456</v>
      </c>
      <c r="C4572" s="78"/>
      <c r="D4572" s="79"/>
      <c r="E4572" s="78"/>
      <c r="F4572" s="78"/>
      <c r="G4572" s="79"/>
      <c r="H4572" s="79"/>
      <c r="I4572" s="80"/>
      <c r="J4572" s="79"/>
      <c r="K4572" s="77"/>
      <c r="L4572" s="84" t="s">
        <v>107</v>
      </c>
      <c r="M4572" s="77"/>
      <c r="N4572" s="77"/>
      <c r="O4572" s="77"/>
      <c r="P4572" s="77"/>
      <c r="Q4572" s="78"/>
      <c r="R4572" s="79"/>
      <c r="S4572" s="104"/>
      <c r="T4572" s="78"/>
      <c r="U4572" s="83"/>
    </row>
    <row r="4573" spans="1:21">
      <c r="A4573" s="76">
        <v>99031647</v>
      </c>
      <c r="B4573" s="77" t="s">
        <v>5457</v>
      </c>
      <c r="C4573" s="78"/>
      <c r="D4573" s="79"/>
      <c r="E4573" s="78"/>
      <c r="F4573" s="78"/>
      <c r="G4573" s="79"/>
      <c r="H4573" s="79"/>
      <c r="I4573" s="80"/>
      <c r="J4573" s="79"/>
      <c r="K4573" s="77"/>
      <c r="L4573" s="84" t="s">
        <v>296</v>
      </c>
      <c r="M4573" s="77"/>
      <c r="N4573" s="77"/>
      <c r="O4573" s="77"/>
      <c r="P4573" s="77"/>
      <c r="Q4573" s="78"/>
      <c r="R4573" s="78"/>
      <c r="S4573" s="82"/>
      <c r="T4573" s="78"/>
      <c r="U4573" s="83"/>
    </row>
    <row r="4574" spans="1:21">
      <c r="A4574" s="76">
        <v>99031648</v>
      </c>
      <c r="B4574" s="77" t="s">
        <v>5458</v>
      </c>
      <c r="C4574" s="78"/>
      <c r="D4574" s="79"/>
      <c r="E4574" s="78"/>
      <c r="F4574" s="78"/>
      <c r="G4574" s="79"/>
      <c r="H4574" s="79"/>
      <c r="I4574" s="80"/>
      <c r="J4574" s="79"/>
      <c r="K4574" s="77"/>
      <c r="L4574" s="84" t="s">
        <v>296</v>
      </c>
      <c r="M4574" s="77"/>
      <c r="N4574" s="77"/>
      <c r="O4574" s="77"/>
      <c r="P4574" s="77"/>
      <c r="Q4574" s="78"/>
      <c r="R4574" s="78"/>
      <c r="S4574" s="82"/>
      <c r="T4574" s="78"/>
      <c r="U4574" s="83"/>
    </row>
    <row r="4575" spans="1:21">
      <c r="A4575" s="76">
        <v>99031649</v>
      </c>
      <c r="B4575" s="77" t="s">
        <v>5459</v>
      </c>
      <c r="C4575" s="78"/>
      <c r="D4575" s="79"/>
      <c r="E4575" s="78"/>
      <c r="F4575" s="78"/>
      <c r="G4575" s="79"/>
      <c r="H4575" s="79"/>
      <c r="I4575" s="80"/>
      <c r="J4575" s="79"/>
      <c r="K4575" s="79"/>
      <c r="L4575" s="84" t="s">
        <v>296</v>
      </c>
      <c r="M4575" s="79"/>
      <c r="N4575" s="79"/>
      <c r="O4575" s="79"/>
      <c r="P4575" s="77"/>
      <c r="Q4575" s="78"/>
      <c r="R4575" s="78"/>
      <c r="S4575" s="82"/>
      <c r="T4575" s="78"/>
      <c r="U4575" s="83"/>
    </row>
    <row r="4576" spans="1:21">
      <c r="A4576" s="76">
        <v>99031650</v>
      </c>
      <c r="B4576" s="77" t="s">
        <v>5460</v>
      </c>
      <c r="C4576" s="78"/>
      <c r="D4576" s="79"/>
      <c r="E4576" s="78"/>
      <c r="F4576" s="78"/>
      <c r="G4576" s="79"/>
      <c r="H4576" s="79"/>
      <c r="I4576" s="80"/>
      <c r="J4576" s="79"/>
      <c r="K4576" s="77"/>
      <c r="L4576" s="84" t="s">
        <v>296</v>
      </c>
      <c r="M4576" s="77"/>
      <c r="N4576" s="77"/>
      <c r="O4576" s="77"/>
      <c r="P4576" s="77"/>
      <c r="Q4576" s="78"/>
      <c r="R4576" s="79"/>
      <c r="S4576" s="79"/>
      <c r="T4576" s="78"/>
      <c r="U4576" s="83"/>
    </row>
    <row r="4577" spans="1:21">
      <c r="A4577" s="76">
        <v>99031651</v>
      </c>
      <c r="B4577" s="77" t="s">
        <v>5461</v>
      </c>
      <c r="C4577" s="78"/>
      <c r="D4577" s="79"/>
      <c r="E4577" s="78"/>
      <c r="F4577" s="78"/>
      <c r="G4577" s="79"/>
      <c r="H4577" s="79"/>
      <c r="I4577" s="80"/>
      <c r="J4577" s="79"/>
      <c r="K4577" s="79"/>
      <c r="L4577" s="84" t="s">
        <v>309</v>
      </c>
      <c r="M4577" s="79"/>
      <c r="N4577" s="79"/>
      <c r="O4577" s="79"/>
      <c r="P4577" s="77"/>
      <c r="Q4577" s="78"/>
      <c r="R4577" s="78"/>
      <c r="S4577" s="82"/>
      <c r="T4577" s="78"/>
      <c r="U4577" s="83"/>
    </row>
    <row r="4578" spans="1:21">
      <c r="A4578" s="76">
        <v>99031652</v>
      </c>
      <c r="B4578" s="77" t="s">
        <v>5462</v>
      </c>
      <c r="C4578" s="78"/>
      <c r="D4578" s="79"/>
      <c r="E4578" s="78"/>
      <c r="F4578" s="78"/>
      <c r="G4578" s="79"/>
      <c r="H4578" s="79"/>
      <c r="I4578" s="80"/>
      <c r="J4578" s="79"/>
      <c r="K4578" s="77"/>
      <c r="L4578" s="84" t="s">
        <v>334</v>
      </c>
      <c r="M4578" s="77"/>
      <c r="N4578" s="77"/>
      <c r="O4578" s="77"/>
      <c r="P4578" s="77"/>
      <c r="Q4578" s="78"/>
      <c r="R4578" s="79"/>
      <c r="S4578" s="104"/>
      <c r="T4578" s="78"/>
      <c r="U4578" s="83"/>
    </row>
    <row r="4579" spans="1:21">
      <c r="A4579" s="76">
        <v>99031653</v>
      </c>
      <c r="B4579" s="77" t="s">
        <v>5463</v>
      </c>
      <c r="C4579" s="78"/>
      <c r="D4579" s="79"/>
      <c r="E4579" s="78"/>
      <c r="F4579" s="78"/>
      <c r="G4579" s="79"/>
      <c r="H4579" s="79"/>
      <c r="I4579" s="80"/>
      <c r="J4579" s="79"/>
      <c r="K4579" s="77"/>
      <c r="L4579" s="84" t="s">
        <v>9309</v>
      </c>
      <c r="M4579" s="77"/>
      <c r="N4579" s="77"/>
      <c r="O4579" s="77"/>
      <c r="P4579" s="77"/>
      <c r="Q4579" s="78"/>
      <c r="R4579" s="78"/>
      <c r="S4579" s="82"/>
      <c r="T4579" s="78"/>
      <c r="U4579" s="83"/>
    </row>
    <row r="4580" spans="1:21">
      <c r="A4580" s="76">
        <v>99031654</v>
      </c>
      <c r="B4580" s="77" t="s">
        <v>5464</v>
      </c>
      <c r="C4580" s="78"/>
      <c r="D4580" s="79"/>
      <c r="E4580" s="78"/>
      <c r="F4580" s="78"/>
      <c r="G4580" s="79"/>
      <c r="H4580" s="79"/>
      <c r="I4580" s="80"/>
      <c r="J4580" s="79"/>
      <c r="K4580" s="77"/>
      <c r="L4580" s="84" t="s">
        <v>307</v>
      </c>
      <c r="M4580" s="77"/>
      <c r="N4580" s="77"/>
      <c r="O4580" s="77"/>
      <c r="P4580" s="77"/>
      <c r="Q4580" s="78"/>
      <c r="R4580" s="78"/>
      <c r="S4580" s="82"/>
      <c r="T4580" s="78"/>
      <c r="U4580" s="83"/>
    </row>
    <row r="4581" spans="1:21">
      <c r="A4581" s="76">
        <v>99031655</v>
      </c>
      <c r="B4581" s="77" t="s">
        <v>5465</v>
      </c>
      <c r="C4581" s="78"/>
      <c r="D4581" s="79"/>
      <c r="E4581" s="78"/>
      <c r="F4581" s="78"/>
      <c r="G4581" s="79"/>
      <c r="H4581" s="79"/>
      <c r="I4581" s="80"/>
      <c r="J4581" s="79"/>
      <c r="K4581" s="77"/>
      <c r="L4581" s="84" t="s">
        <v>283</v>
      </c>
      <c r="M4581" s="77"/>
      <c r="N4581" s="77"/>
      <c r="O4581" s="77"/>
      <c r="P4581" s="77"/>
      <c r="Q4581" s="78"/>
      <c r="R4581" s="78"/>
      <c r="S4581" s="82"/>
      <c r="T4581" s="78"/>
      <c r="U4581" s="83"/>
    </row>
    <row r="4582" spans="1:21">
      <c r="A4582" s="76">
        <v>99031656</v>
      </c>
      <c r="B4582" s="77" t="s">
        <v>5466</v>
      </c>
      <c r="C4582" s="78"/>
      <c r="D4582" s="79"/>
      <c r="E4582" s="78"/>
      <c r="F4582" s="78"/>
      <c r="G4582" s="79"/>
      <c r="H4582" s="79"/>
      <c r="I4582" s="80"/>
      <c r="J4582" s="79"/>
      <c r="K4582" s="77"/>
      <c r="L4582" s="84" t="s">
        <v>283</v>
      </c>
      <c r="M4582" s="77"/>
      <c r="N4582" s="77"/>
      <c r="O4582" s="77"/>
      <c r="P4582" s="77"/>
      <c r="Q4582" s="78"/>
      <c r="R4582" s="78"/>
      <c r="S4582" s="82"/>
      <c r="T4582" s="78"/>
      <c r="U4582" s="83"/>
    </row>
    <row r="4583" spans="1:21">
      <c r="A4583" s="76">
        <v>99031657</v>
      </c>
      <c r="B4583" s="77" t="s">
        <v>5467</v>
      </c>
      <c r="C4583" s="78"/>
      <c r="D4583" s="79"/>
      <c r="E4583" s="78"/>
      <c r="F4583" s="78"/>
      <c r="G4583" s="79"/>
      <c r="H4583" s="79"/>
      <c r="I4583" s="80"/>
      <c r="J4583" s="79"/>
      <c r="K4583" s="77"/>
      <c r="L4583" s="84" t="s">
        <v>283</v>
      </c>
      <c r="M4583" s="77"/>
      <c r="N4583" s="77"/>
      <c r="O4583" s="77"/>
      <c r="P4583" s="77"/>
      <c r="Q4583" s="78"/>
      <c r="R4583" s="78"/>
      <c r="S4583" s="82"/>
      <c r="T4583" s="78"/>
      <c r="U4583" s="83"/>
    </row>
    <row r="4584" spans="1:21">
      <c r="A4584" s="76">
        <v>99031658</v>
      </c>
      <c r="B4584" s="85" t="s">
        <v>5468</v>
      </c>
      <c r="C4584" s="78"/>
      <c r="D4584" s="79"/>
      <c r="E4584" s="78"/>
      <c r="F4584" s="78"/>
      <c r="G4584" s="78"/>
      <c r="H4584" s="79"/>
      <c r="I4584" s="80"/>
      <c r="J4584" s="78"/>
      <c r="K4584" s="77"/>
      <c r="L4584" s="84" t="s">
        <v>330</v>
      </c>
      <c r="M4584" s="77"/>
      <c r="N4584" s="77"/>
      <c r="O4584" s="87"/>
      <c r="P4584" s="78"/>
      <c r="Q4584" s="78"/>
      <c r="R4584" s="78"/>
      <c r="S4584" s="82"/>
      <c r="T4584" s="78"/>
      <c r="U4584" s="83"/>
    </row>
    <row r="4585" spans="1:21">
      <c r="A4585" s="76">
        <v>99031659</v>
      </c>
      <c r="B4585" s="85" t="s">
        <v>5469</v>
      </c>
      <c r="C4585" s="78"/>
      <c r="D4585" s="79"/>
      <c r="E4585" s="78"/>
      <c r="F4585" s="78"/>
      <c r="G4585" s="86"/>
      <c r="H4585" s="79"/>
      <c r="I4585" s="79"/>
      <c r="J4585" s="78"/>
      <c r="K4585" s="77"/>
      <c r="L4585" s="84" t="s">
        <v>374</v>
      </c>
      <c r="M4585" s="77"/>
      <c r="N4585" s="77"/>
      <c r="O4585" s="87"/>
      <c r="P4585" s="78"/>
      <c r="Q4585" s="78"/>
      <c r="R4585" s="78"/>
      <c r="S4585" s="82"/>
      <c r="T4585" s="78"/>
      <c r="U4585" s="83"/>
    </row>
    <row r="4586" spans="1:21">
      <c r="A4586" s="76">
        <v>99031660</v>
      </c>
      <c r="B4586" s="85" t="s">
        <v>5470</v>
      </c>
      <c r="C4586" s="78"/>
      <c r="D4586" s="79"/>
      <c r="E4586" s="78"/>
      <c r="F4586" s="78"/>
      <c r="G4586" s="78"/>
      <c r="H4586" s="79"/>
      <c r="I4586" s="79"/>
      <c r="J4586" s="78"/>
      <c r="K4586" s="77"/>
      <c r="L4586" s="84" t="s">
        <v>374</v>
      </c>
      <c r="M4586" s="77"/>
      <c r="N4586" s="77"/>
      <c r="O4586" s="87"/>
      <c r="P4586" s="78"/>
      <c r="Q4586" s="78"/>
      <c r="R4586" s="78"/>
      <c r="S4586" s="82"/>
      <c r="T4586" s="78"/>
      <c r="U4586" s="83"/>
    </row>
    <row r="4587" spans="1:21">
      <c r="A4587" s="76">
        <v>99031661</v>
      </c>
      <c r="B4587" s="88" t="s">
        <v>5471</v>
      </c>
      <c r="C4587" s="78"/>
      <c r="D4587" s="79"/>
      <c r="E4587" s="78"/>
      <c r="F4587" s="78"/>
      <c r="G4587" s="78"/>
      <c r="H4587" s="79"/>
      <c r="I4587" s="79"/>
      <c r="J4587" s="78"/>
      <c r="K4587" s="77"/>
      <c r="L4587" s="84" t="s">
        <v>350</v>
      </c>
      <c r="M4587" s="77"/>
      <c r="N4587" s="77"/>
      <c r="O4587" s="87"/>
      <c r="P4587" s="78"/>
      <c r="Q4587" s="78"/>
      <c r="R4587" s="78"/>
      <c r="S4587" s="82"/>
      <c r="T4587" s="78"/>
      <c r="U4587" s="83"/>
    </row>
    <row r="4588" spans="1:21">
      <c r="A4588" s="76">
        <v>99031662</v>
      </c>
      <c r="B4588" s="88" t="s">
        <v>5472</v>
      </c>
      <c r="C4588" s="78"/>
      <c r="D4588" s="79"/>
      <c r="E4588" s="78"/>
      <c r="F4588" s="78"/>
      <c r="G4588" s="78"/>
      <c r="H4588" s="79"/>
      <c r="I4588" s="79"/>
      <c r="J4588" s="78"/>
      <c r="K4588" s="77"/>
      <c r="L4588" s="84" t="s">
        <v>348</v>
      </c>
      <c r="M4588" s="77"/>
      <c r="N4588" s="77"/>
      <c r="O4588" s="87"/>
      <c r="P4588" s="78"/>
      <c r="Q4588" s="78"/>
      <c r="R4588" s="78"/>
      <c r="S4588" s="82"/>
      <c r="T4588" s="78"/>
      <c r="U4588" s="83"/>
    </row>
    <row r="4589" spans="1:21">
      <c r="A4589" s="76">
        <v>99031663</v>
      </c>
      <c r="B4589" s="88" t="s">
        <v>5473</v>
      </c>
      <c r="C4589" s="78"/>
      <c r="D4589" s="79"/>
      <c r="E4589" s="78"/>
      <c r="F4589" s="78"/>
      <c r="G4589" s="78"/>
      <c r="H4589" s="79"/>
      <c r="I4589" s="79"/>
      <c r="J4589" s="78"/>
      <c r="K4589" s="77"/>
      <c r="L4589" s="84" t="s">
        <v>344</v>
      </c>
      <c r="M4589" s="77"/>
      <c r="N4589" s="77"/>
      <c r="O4589" s="87"/>
      <c r="P4589" s="78"/>
      <c r="Q4589" s="78"/>
      <c r="R4589" s="78"/>
      <c r="S4589" s="82"/>
      <c r="T4589" s="78"/>
      <c r="U4589" s="83"/>
    </row>
    <row r="4590" spans="1:21">
      <c r="A4590" s="76">
        <v>99031664</v>
      </c>
      <c r="B4590" s="88" t="s">
        <v>5474</v>
      </c>
      <c r="C4590" s="78"/>
      <c r="D4590" s="79"/>
      <c r="E4590" s="78"/>
      <c r="F4590" s="78"/>
      <c r="G4590" s="78"/>
      <c r="H4590" s="79"/>
      <c r="I4590" s="79"/>
      <c r="J4590" s="78"/>
      <c r="K4590" s="77"/>
      <c r="L4590" s="84" t="s">
        <v>9344</v>
      </c>
      <c r="M4590" s="77"/>
      <c r="N4590" s="77"/>
      <c r="O4590" s="87"/>
      <c r="P4590" s="78"/>
      <c r="Q4590" s="78"/>
      <c r="R4590" s="78"/>
      <c r="S4590" s="82"/>
      <c r="T4590" s="78"/>
      <c r="U4590" s="83"/>
    </row>
    <row r="4591" spans="1:21">
      <c r="A4591" s="76">
        <v>99031665</v>
      </c>
      <c r="B4591" s="77" t="s">
        <v>5475</v>
      </c>
      <c r="C4591" s="78"/>
      <c r="D4591" s="79"/>
      <c r="E4591" s="78"/>
      <c r="F4591" s="78"/>
      <c r="G4591" s="79"/>
      <c r="H4591" s="79"/>
      <c r="I4591" s="80"/>
      <c r="J4591" s="79"/>
      <c r="K4591" s="77"/>
      <c r="L4591" s="84" t="s">
        <v>9359</v>
      </c>
      <c r="M4591" s="77"/>
      <c r="N4591" s="77"/>
      <c r="O4591" s="77"/>
      <c r="P4591" s="77"/>
      <c r="Q4591" s="78"/>
      <c r="R4591" s="78"/>
      <c r="S4591" s="82"/>
      <c r="T4591" s="78"/>
      <c r="U4591" s="83"/>
    </row>
    <row r="4592" spans="1:21">
      <c r="A4592" s="76">
        <v>99031666</v>
      </c>
      <c r="B4592" s="77" t="s">
        <v>5476</v>
      </c>
      <c r="C4592" s="78"/>
      <c r="D4592" s="79"/>
      <c r="E4592" s="78"/>
      <c r="F4592" s="78"/>
      <c r="G4592" s="79"/>
      <c r="H4592" s="79"/>
      <c r="I4592" s="80"/>
      <c r="J4592" s="79"/>
      <c r="K4592" s="77"/>
      <c r="L4592" s="84" t="s">
        <v>348</v>
      </c>
      <c r="M4592" s="77"/>
      <c r="N4592" s="77"/>
      <c r="O4592" s="77"/>
      <c r="P4592" s="77"/>
      <c r="Q4592" s="78"/>
      <c r="R4592" s="78"/>
      <c r="S4592" s="82"/>
      <c r="T4592" s="78"/>
      <c r="U4592" s="83"/>
    </row>
    <row r="4593" spans="1:21">
      <c r="A4593" s="76">
        <v>99031667</v>
      </c>
      <c r="B4593" s="77" t="s">
        <v>5477</v>
      </c>
      <c r="C4593" s="78"/>
      <c r="D4593" s="79"/>
      <c r="E4593" s="78"/>
      <c r="F4593" s="78"/>
      <c r="G4593" s="79"/>
      <c r="H4593" s="79"/>
      <c r="I4593" s="80"/>
      <c r="J4593" s="79"/>
      <c r="K4593" s="77"/>
      <c r="L4593" s="84" t="s">
        <v>9359</v>
      </c>
      <c r="M4593" s="77"/>
      <c r="N4593" s="77"/>
      <c r="O4593" s="77"/>
      <c r="P4593" s="77"/>
      <c r="Q4593" s="78"/>
      <c r="R4593" s="78"/>
      <c r="S4593" s="82"/>
      <c r="T4593" s="78"/>
      <c r="U4593" s="83"/>
    </row>
    <row r="4594" spans="1:21">
      <c r="A4594" s="76">
        <v>99031668</v>
      </c>
      <c r="B4594" s="77" t="s">
        <v>5478</v>
      </c>
      <c r="C4594" s="78"/>
      <c r="D4594" s="79"/>
      <c r="E4594" s="78"/>
      <c r="F4594" s="78"/>
      <c r="G4594" s="79"/>
      <c r="H4594" s="79"/>
      <c r="I4594" s="80"/>
      <c r="J4594" s="79"/>
      <c r="K4594" s="77"/>
      <c r="L4594" s="84" t="s">
        <v>348</v>
      </c>
      <c r="M4594" s="77"/>
      <c r="N4594" s="77"/>
      <c r="O4594" s="77"/>
      <c r="P4594" s="77"/>
      <c r="Q4594" s="78"/>
      <c r="R4594" s="78"/>
      <c r="S4594" s="82"/>
      <c r="T4594" s="78"/>
      <c r="U4594" s="83"/>
    </row>
    <row r="4595" spans="1:21">
      <c r="A4595" s="76">
        <v>99031669</v>
      </c>
      <c r="B4595" s="77" t="s">
        <v>5479</v>
      </c>
      <c r="C4595" s="78"/>
      <c r="D4595" s="79"/>
      <c r="E4595" s="78"/>
      <c r="F4595" s="78"/>
      <c r="G4595" s="79"/>
      <c r="H4595" s="79"/>
      <c r="I4595" s="80"/>
      <c r="J4595" s="79"/>
      <c r="K4595" s="77"/>
      <c r="L4595" s="84" t="s">
        <v>9376</v>
      </c>
      <c r="M4595" s="77"/>
      <c r="N4595" s="77"/>
      <c r="O4595" s="77"/>
      <c r="P4595" s="77"/>
      <c r="Q4595" s="78"/>
      <c r="R4595" s="78"/>
      <c r="S4595" s="82"/>
      <c r="T4595" s="78"/>
      <c r="U4595" s="83"/>
    </row>
    <row r="4596" spans="1:21">
      <c r="A4596" s="76">
        <v>99031670</v>
      </c>
      <c r="B4596" s="77" t="s">
        <v>5480</v>
      </c>
      <c r="C4596" s="78"/>
      <c r="D4596" s="79"/>
      <c r="E4596" s="78"/>
      <c r="F4596" s="78"/>
      <c r="G4596" s="79"/>
      <c r="H4596" s="79"/>
      <c r="I4596" s="80"/>
      <c r="J4596" s="79"/>
      <c r="K4596" s="77"/>
      <c r="L4596" s="84" t="s">
        <v>319</v>
      </c>
      <c r="M4596" s="77"/>
      <c r="N4596" s="77"/>
      <c r="O4596" s="77"/>
      <c r="P4596" s="77"/>
      <c r="Q4596" s="78"/>
      <c r="R4596" s="78"/>
      <c r="S4596" s="82"/>
      <c r="T4596" s="78"/>
      <c r="U4596" s="83"/>
    </row>
    <row r="4597" spans="1:21">
      <c r="A4597" s="76">
        <v>99031671</v>
      </c>
      <c r="B4597" s="88" t="s">
        <v>5481</v>
      </c>
      <c r="C4597" s="78"/>
      <c r="D4597" s="79"/>
      <c r="E4597" s="78"/>
      <c r="F4597" s="78"/>
      <c r="G4597" s="78"/>
      <c r="H4597" s="79"/>
      <c r="I4597" s="79"/>
      <c r="J4597" s="78"/>
      <c r="K4597" s="77"/>
      <c r="L4597" s="84" t="s">
        <v>9359</v>
      </c>
      <c r="M4597" s="77"/>
      <c r="N4597" s="77"/>
      <c r="O4597" s="87"/>
      <c r="P4597" s="78"/>
      <c r="Q4597" s="78"/>
      <c r="R4597" s="78"/>
      <c r="S4597" s="82"/>
      <c r="T4597" s="78"/>
      <c r="U4597" s="83"/>
    </row>
    <row r="4598" spans="1:21">
      <c r="A4598" s="76">
        <v>99031672</v>
      </c>
      <c r="B4598" s="88" t="s">
        <v>5482</v>
      </c>
      <c r="C4598" s="78"/>
      <c r="D4598" s="79"/>
      <c r="E4598" s="78"/>
      <c r="F4598" s="78"/>
      <c r="G4598" s="78"/>
      <c r="H4598" s="79"/>
      <c r="I4598" s="79"/>
      <c r="J4598" s="78"/>
      <c r="K4598" s="77"/>
      <c r="L4598" s="84" t="s">
        <v>324</v>
      </c>
      <c r="M4598" s="77"/>
      <c r="N4598" s="77"/>
      <c r="O4598" s="87"/>
      <c r="P4598" s="78"/>
      <c r="Q4598" s="78"/>
      <c r="R4598" s="78"/>
      <c r="S4598" s="82"/>
      <c r="T4598" s="78"/>
      <c r="U4598" s="83"/>
    </row>
    <row r="4599" spans="1:21">
      <c r="A4599" s="76">
        <v>99031673</v>
      </c>
      <c r="B4599" s="88" t="s">
        <v>5483</v>
      </c>
      <c r="C4599" s="78"/>
      <c r="D4599" s="79"/>
      <c r="E4599" s="78"/>
      <c r="F4599" s="78"/>
      <c r="G4599" s="78"/>
      <c r="H4599" s="79"/>
      <c r="I4599" s="79"/>
      <c r="J4599" s="78"/>
      <c r="K4599" s="77"/>
      <c r="L4599" s="84" t="s">
        <v>348</v>
      </c>
      <c r="M4599" s="77"/>
      <c r="N4599" s="77"/>
      <c r="O4599" s="87"/>
      <c r="P4599" s="78"/>
      <c r="Q4599" s="78"/>
      <c r="R4599" s="78"/>
      <c r="S4599" s="82"/>
      <c r="T4599" s="78"/>
      <c r="U4599" s="83"/>
    </row>
    <row r="4600" spans="1:21">
      <c r="A4600" s="76">
        <v>99031674</v>
      </c>
      <c r="B4600" s="88" t="s">
        <v>5484</v>
      </c>
      <c r="C4600" s="78"/>
      <c r="D4600" s="79"/>
      <c r="E4600" s="78"/>
      <c r="F4600" s="78"/>
      <c r="G4600" s="78"/>
      <c r="H4600" s="79"/>
      <c r="I4600" s="79"/>
      <c r="J4600" s="78"/>
      <c r="K4600" s="77"/>
      <c r="L4600" s="84" t="s">
        <v>348</v>
      </c>
      <c r="M4600" s="77"/>
      <c r="N4600" s="77"/>
      <c r="O4600" s="87"/>
      <c r="P4600" s="78"/>
      <c r="Q4600" s="78"/>
      <c r="R4600" s="78"/>
      <c r="S4600" s="82"/>
      <c r="T4600" s="78"/>
      <c r="U4600" s="83"/>
    </row>
    <row r="4601" spans="1:21">
      <c r="A4601" s="76">
        <v>99031675</v>
      </c>
      <c r="B4601" s="88" t="s">
        <v>5485</v>
      </c>
      <c r="C4601" s="78"/>
      <c r="D4601" s="79"/>
      <c r="E4601" s="78"/>
      <c r="F4601" s="78"/>
      <c r="G4601" s="78"/>
      <c r="H4601" s="79"/>
      <c r="I4601" s="79"/>
      <c r="J4601" s="78"/>
      <c r="K4601" s="77"/>
      <c r="L4601" s="84" t="s">
        <v>348</v>
      </c>
      <c r="M4601" s="77"/>
      <c r="N4601" s="77"/>
      <c r="O4601" s="87"/>
      <c r="P4601" s="78"/>
      <c r="Q4601" s="78"/>
      <c r="R4601" s="78"/>
      <c r="S4601" s="82"/>
      <c r="T4601" s="78"/>
      <c r="U4601" s="83"/>
    </row>
    <row r="4602" spans="1:21">
      <c r="A4602" s="76">
        <v>99031676</v>
      </c>
      <c r="B4602" s="88" t="s">
        <v>5486</v>
      </c>
      <c r="C4602" s="78"/>
      <c r="D4602" s="79"/>
      <c r="E4602" s="78"/>
      <c r="F4602" s="78"/>
      <c r="G4602" s="78"/>
      <c r="H4602" s="79"/>
      <c r="I4602" s="79"/>
      <c r="J4602" s="78"/>
      <c r="K4602" s="77"/>
      <c r="L4602" s="84" t="s">
        <v>270</v>
      </c>
      <c r="M4602" s="77"/>
      <c r="N4602" s="77"/>
      <c r="O4602" s="87"/>
      <c r="P4602" s="78"/>
      <c r="Q4602" s="78"/>
      <c r="R4602" s="78"/>
      <c r="S4602" s="82"/>
      <c r="T4602" s="78"/>
      <c r="U4602" s="83"/>
    </row>
    <row r="4603" spans="1:21">
      <c r="A4603" s="76">
        <v>99031678</v>
      </c>
      <c r="B4603" s="88" t="s">
        <v>5487</v>
      </c>
      <c r="C4603" s="78"/>
      <c r="D4603" s="79"/>
      <c r="E4603" s="78"/>
      <c r="F4603" s="78"/>
      <c r="G4603" s="78"/>
      <c r="H4603" s="79"/>
      <c r="I4603" s="79"/>
      <c r="J4603" s="78"/>
      <c r="K4603" s="77"/>
      <c r="L4603" s="84" t="s">
        <v>382</v>
      </c>
      <c r="M4603" s="77"/>
      <c r="N4603" s="77"/>
      <c r="O4603" s="87"/>
      <c r="P4603" s="78"/>
      <c r="Q4603" s="78"/>
      <c r="R4603" s="78"/>
      <c r="S4603" s="82"/>
      <c r="T4603" s="78"/>
      <c r="U4603" s="83"/>
    </row>
    <row r="4604" spans="1:21">
      <c r="A4604" s="76">
        <v>99031679</v>
      </c>
      <c r="B4604" s="88" t="s">
        <v>5488</v>
      </c>
      <c r="C4604" s="78"/>
      <c r="D4604" s="79"/>
      <c r="E4604" s="78"/>
      <c r="F4604" s="78"/>
      <c r="G4604" s="78"/>
      <c r="H4604" s="79"/>
      <c r="I4604" s="79"/>
      <c r="J4604" s="78"/>
      <c r="K4604" s="77"/>
      <c r="L4604" s="84" t="s">
        <v>307</v>
      </c>
      <c r="M4604" s="77"/>
      <c r="N4604" s="77"/>
      <c r="O4604" s="87"/>
      <c r="P4604" s="78"/>
      <c r="Q4604" s="78"/>
      <c r="R4604" s="78"/>
      <c r="S4604" s="82"/>
      <c r="T4604" s="78"/>
      <c r="U4604" s="83"/>
    </row>
    <row r="4605" spans="1:21">
      <c r="A4605" s="76">
        <v>99031680</v>
      </c>
      <c r="B4605" s="88" t="s">
        <v>5489</v>
      </c>
      <c r="C4605" s="78"/>
      <c r="D4605" s="79"/>
      <c r="E4605" s="78"/>
      <c r="F4605" s="78"/>
      <c r="G4605" s="78"/>
      <c r="H4605" s="79"/>
      <c r="I4605" s="79"/>
      <c r="J4605" s="78"/>
      <c r="K4605" s="77"/>
      <c r="L4605" s="84" t="s">
        <v>350</v>
      </c>
      <c r="M4605" s="77"/>
      <c r="N4605" s="77"/>
      <c r="O4605" s="87"/>
      <c r="P4605" s="78"/>
      <c r="Q4605" s="78"/>
      <c r="R4605" s="78"/>
      <c r="S4605" s="82"/>
      <c r="T4605" s="78"/>
      <c r="U4605" s="83"/>
    </row>
    <row r="4606" spans="1:21">
      <c r="A4606" s="76">
        <v>99031681</v>
      </c>
      <c r="B4606" s="88" t="s">
        <v>5490</v>
      </c>
      <c r="C4606" s="78"/>
      <c r="D4606" s="79"/>
      <c r="E4606" s="78"/>
      <c r="F4606" s="78"/>
      <c r="G4606" s="78"/>
      <c r="H4606" s="79"/>
      <c r="I4606" s="79"/>
      <c r="J4606" s="78"/>
      <c r="K4606" s="77"/>
      <c r="L4606" s="84" t="s">
        <v>296</v>
      </c>
      <c r="M4606" s="77"/>
      <c r="N4606" s="77"/>
      <c r="O4606" s="87"/>
      <c r="P4606" s="78"/>
      <c r="Q4606" s="78"/>
      <c r="R4606" s="78"/>
      <c r="S4606" s="82"/>
      <c r="T4606" s="78"/>
      <c r="U4606" s="83"/>
    </row>
    <row r="4607" spans="1:21">
      <c r="A4607" s="76">
        <v>99031682</v>
      </c>
      <c r="B4607" s="88" t="s">
        <v>5491</v>
      </c>
      <c r="C4607" s="78"/>
      <c r="D4607" s="79"/>
      <c r="E4607" s="78"/>
      <c r="F4607" s="78"/>
      <c r="G4607" s="78"/>
      <c r="H4607" s="79"/>
      <c r="I4607" s="79"/>
      <c r="J4607" s="78"/>
      <c r="K4607" s="77"/>
      <c r="L4607" s="84" t="s">
        <v>9359</v>
      </c>
      <c r="M4607" s="77"/>
      <c r="N4607" s="77"/>
      <c r="O4607" s="87"/>
      <c r="P4607" s="78"/>
      <c r="Q4607" s="78"/>
      <c r="R4607" s="78"/>
      <c r="S4607" s="82"/>
      <c r="T4607" s="78"/>
      <c r="U4607" s="83"/>
    </row>
    <row r="4608" spans="1:21">
      <c r="A4608" s="76">
        <v>99031683</v>
      </c>
      <c r="B4608" s="88" t="s">
        <v>5492</v>
      </c>
      <c r="C4608" s="78"/>
      <c r="D4608" s="79"/>
      <c r="E4608" s="78"/>
      <c r="F4608" s="78"/>
      <c r="G4608" s="78"/>
      <c r="H4608" s="79"/>
      <c r="I4608" s="79"/>
      <c r="J4608" s="78"/>
      <c r="K4608" s="77"/>
      <c r="L4608" s="84" t="s">
        <v>313</v>
      </c>
      <c r="M4608" s="77"/>
      <c r="N4608" s="77"/>
      <c r="O4608" s="87"/>
      <c r="P4608" s="78"/>
      <c r="Q4608" s="78"/>
      <c r="R4608" s="78"/>
      <c r="S4608" s="82"/>
      <c r="T4608" s="78"/>
      <c r="U4608" s="83"/>
    </row>
    <row r="4609" spans="1:21">
      <c r="A4609" s="76">
        <v>99031684</v>
      </c>
      <c r="B4609" s="88" t="s">
        <v>5493</v>
      </c>
      <c r="C4609" s="78"/>
      <c r="D4609" s="79"/>
      <c r="E4609" s="78"/>
      <c r="F4609" s="78"/>
      <c r="G4609" s="78"/>
      <c r="H4609" s="79"/>
      <c r="I4609" s="79"/>
      <c r="J4609" s="78"/>
      <c r="K4609" s="77"/>
      <c r="L4609" s="84" t="s">
        <v>9452</v>
      </c>
      <c r="M4609" s="77"/>
      <c r="N4609" s="77"/>
      <c r="O4609" s="87"/>
      <c r="P4609" s="78"/>
      <c r="Q4609" s="78"/>
      <c r="R4609" s="78"/>
      <c r="S4609" s="82"/>
      <c r="T4609" s="78"/>
      <c r="U4609" s="83"/>
    </row>
    <row r="4610" spans="1:21">
      <c r="A4610" s="76">
        <v>99031685</v>
      </c>
      <c r="B4610" s="88" t="s">
        <v>5494</v>
      </c>
      <c r="C4610" s="78"/>
      <c r="D4610" s="79"/>
      <c r="E4610" s="78"/>
      <c r="F4610" s="78"/>
      <c r="G4610" s="78"/>
      <c r="H4610" s="79"/>
      <c r="I4610" s="79"/>
      <c r="J4610" s="78"/>
      <c r="K4610" s="77"/>
      <c r="L4610" s="84" t="s">
        <v>9429</v>
      </c>
      <c r="M4610" s="77"/>
      <c r="N4610" s="77"/>
      <c r="O4610" s="87"/>
      <c r="P4610" s="78"/>
      <c r="Q4610" s="78"/>
      <c r="R4610" s="78"/>
      <c r="S4610" s="82"/>
      <c r="T4610" s="78"/>
      <c r="U4610" s="83"/>
    </row>
    <row r="4611" spans="1:21">
      <c r="A4611" s="76">
        <v>99031686</v>
      </c>
      <c r="B4611" s="77" t="s">
        <v>5495</v>
      </c>
      <c r="C4611" s="78"/>
      <c r="D4611" s="79"/>
      <c r="E4611" s="78"/>
      <c r="F4611" s="78"/>
      <c r="G4611" s="79"/>
      <c r="H4611" s="79"/>
      <c r="I4611" s="80"/>
      <c r="J4611" s="79"/>
      <c r="K4611" s="79"/>
      <c r="L4611" s="84" t="s">
        <v>311</v>
      </c>
      <c r="M4611" s="79"/>
      <c r="N4611" s="79"/>
      <c r="O4611" s="79"/>
      <c r="P4611" s="77"/>
      <c r="Q4611" s="78"/>
      <c r="R4611" s="78"/>
      <c r="S4611" s="82"/>
      <c r="T4611" s="78"/>
      <c r="U4611" s="83"/>
    </row>
    <row r="4612" spans="1:21">
      <c r="A4612" s="76">
        <v>99031687</v>
      </c>
      <c r="B4612" s="88" t="s">
        <v>5496</v>
      </c>
      <c r="C4612" s="78"/>
      <c r="D4612" s="79"/>
      <c r="E4612" s="78"/>
      <c r="F4612" s="78"/>
      <c r="G4612" s="78"/>
      <c r="H4612" s="79"/>
      <c r="I4612" s="79"/>
      <c r="J4612" s="78"/>
      <c r="K4612" s="77"/>
      <c r="L4612" s="84" t="s">
        <v>9359</v>
      </c>
      <c r="M4612" s="77"/>
      <c r="N4612" s="77"/>
      <c r="O4612" s="87"/>
      <c r="P4612" s="78"/>
      <c r="Q4612" s="78"/>
      <c r="R4612" s="78"/>
      <c r="S4612" s="82"/>
      <c r="T4612" s="78"/>
      <c r="U4612" s="83"/>
    </row>
    <row r="4613" spans="1:21">
      <c r="A4613" s="76">
        <v>99031688</v>
      </c>
      <c r="B4613" s="77" t="s">
        <v>5497</v>
      </c>
      <c r="C4613" s="78"/>
      <c r="D4613" s="79"/>
      <c r="E4613" s="78"/>
      <c r="F4613" s="78"/>
      <c r="G4613" s="79"/>
      <c r="H4613" s="79"/>
      <c r="I4613" s="80"/>
      <c r="J4613" s="79"/>
      <c r="K4613" s="77"/>
      <c r="L4613" s="84" t="s">
        <v>309</v>
      </c>
      <c r="M4613" s="77"/>
      <c r="N4613" s="77"/>
      <c r="O4613" s="77"/>
      <c r="P4613" s="77"/>
      <c r="Q4613" s="78"/>
      <c r="R4613" s="79"/>
      <c r="S4613" s="79"/>
      <c r="T4613" s="78"/>
      <c r="U4613" s="83"/>
    </row>
    <row r="4614" spans="1:21">
      <c r="A4614" s="76">
        <v>99031689</v>
      </c>
      <c r="B4614" s="77" t="s">
        <v>5498</v>
      </c>
      <c r="C4614" s="78"/>
      <c r="D4614" s="79"/>
      <c r="E4614" s="78"/>
      <c r="F4614" s="78"/>
      <c r="G4614" s="79"/>
      <c r="H4614" s="79"/>
      <c r="I4614" s="80"/>
      <c r="J4614" s="79"/>
      <c r="K4614" s="77"/>
      <c r="L4614" s="84" t="s">
        <v>309</v>
      </c>
      <c r="M4614" s="77"/>
      <c r="N4614" s="77"/>
      <c r="O4614" s="77"/>
      <c r="P4614" s="77"/>
      <c r="Q4614" s="78"/>
      <c r="R4614" s="78"/>
      <c r="S4614" s="82"/>
      <c r="T4614" s="78"/>
      <c r="U4614" s="83"/>
    </row>
    <row r="4615" spans="1:21">
      <c r="A4615" s="76">
        <v>99031690</v>
      </c>
      <c r="B4615" s="77" t="s">
        <v>5499</v>
      </c>
      <c r="C4615" s="78"/>
      <c r="D4615" s="79"/>
      <c r="E4615" s="78"/>
      <c r="F4615" s="78"/>
      <c r="G4615" s="79"/>
      <c r="H4615" s="79"/>
      <c r="I4615" s="80"/>
      <c r="J4615" s="79"/>
      <c r="K4615" s="77"/>
      <c r="L4615" s="84" t="s">
        <v>309</v>
      </c>
      <c r="M4615" s="77"/>
      <c r="N4615" s="77"/>
      <c r="O4615" s="77"/>
      <c r="P4615" s="77"/>
      <c r="Q4615" s="78"/>
      <c r="R4615" s="78"/>
      <c r="S4615" s="82"/>
      <c r="T4615" s="78"/>
      <c r="U4615" s="83"/>
    </row>
    <row r="4616" spans="1:21">
      <c r="A4616" s="76">
        <v>99031691</v>
      </c>
      <c r="B4616" s="77" t="s">
        <v>5500</v>
      </c>
      <c r="C4616" s="78"/>
      <c r="D4616" s="79"/>
      <c r="E4616" s="78"/>
      <c r="F4616" s="78"/>
      <c r="G4616" s="79"/>
      <c r="H4616" s="79"/>
      <c r="I4616" s="80"/>
      <c r="J4616" s="79"/>
      <c r="K4616" s="77"/>
      <c r="L4616" s="84" t="s">
        <v>348</v>
      </c>
      <c r="M4616" s="77"/>
      <c r="N4616" s="77"/>
      <c r="O4616" s="77"/>
      <c r="P4616" s="77"/>
      <c r="Q4616" s="78"/>
      <c r="R4616" s="78"/>
      <c r="S4616" s="82"/>
      <c r="T4616" s="78"/>
      <c r="U4616" s="83"/>
    </row>
    <row r="4617" spans="1:21">
      <c r="A4617" s="76">
        <v>99031692</v>
      </c>
      <c r="B4617" s="77" t="s">
        <v>5501</v>
      </c>
      <c r="C4617" s="78"/>
      <c r="D4617" s="79"/>
      <c r="E4617" s="78"/>
      <c r="F4617" s="78"/>
      <c r="G4617" s="79"/>
      <c r="H4617" s="79"/>
      <c r="I4617" s="80"/>
      <c r="J4617" s="79"/>
      <c r="K4617" s="77"/>
      <c r="L4617" s="84" t="s">
        <v>309</v>
      </c>
      <c r="M4617" s="77"/>
      <c r="N4617" s="77"/>
      <c r="O4617" s="77"/>
      <c r="P4617" s="77"/>
      <c r="Q4617" s="78"/>
      <c r="R4617" s="78"/>
      <c r="S4617" s="82"/>
      <c r="T4617" s="78"/>
      <c r="U4617" s="83"/>
    </row>
    <row r="4618" spans="1:21">
      <c r="A4618" s="76">
        <v>99031693</v>
      </c>
      <c r="B4618" s="77" t="s">
        <v>5502</v>
      </c>
      <c r="C4618" s="78"/>
      <c r="D4618" s="79"/>
      <c r="E4618" s="78"/>
      <c r="F4618" s="78"/>
      <c r="G4618" s="79"/>
      <c r="H4618" s="79"/>
      <c r="I4618" s="80"/>
      <c r="J4618" s="79"/>
      <c r="K4618" s="77"/>
      <c r="L4618" s="84" t="s">
        <v>135</v>
      </c>
      <c r="M4618" s="77"/>
      <c r="N4618" s="77"/>
      <c r="O4618" s="77"/>
      <c r="P4618" s="77"/>
      <c r="Q4618" s="78"/>
      <c r="R4618" s="78"/>
      <c r="S4618" s="82"/>
      <c r="T4618" s="78"/>
      <c r="U4618" s="83"/>
    </row>
    <row r="4619" spans="1:21">
      <c r="A4619" s="76">
        <v>99031694</v>
      </c>
      <c r="B4619" s="77" t="s">
        <v>5503</v>
      </c>
      <c r="C4619" s="78"/>
      <c r="D4619" s="79"/>
      <c r="E4619" s="78"/>
      <c r="F4619" s="78"/>
      <c r="G4619" s="79"/>
      <c r="H4619" s="79"/>
      <c r="I4619" s="80"/>
      <c r="J4619" s="79"/>
      <c r="K4619" s="77"/>
      <c r="L4619" s="84" t="s">
        <v>319</v>
      </c>
      <c r="M4619" s="77"/>
      <c r="N4619" s="77"/>
      <c r="O4619" s="77"/>
      <c r="P4619" s="77"/>
      <c r="Q4619" s="78"/>
      <c r="R4619" s="78"/>
      <c r="S4619" s="82"/>
      <c r="T4619" s="78"/>
      <c r="U4619" s="83"/>
    </row>
    <row r="4620" spans="1:21">
      <c r="A4620" s="76">
        <v>99031695</v>
      </c>
      <c r="B4620" s="88" t="s">
        <v>5504</v>
      </c>
      <c r="C4620" s="78"/>
      <c r="D4620" s="79"/>
      <c r="E4620" s="78"/>
      <c r="F4620" s="78"/>
      <c r="G4620" s="86"/>
      <c r="H4620" s="79"/>
      <c r="I4620" s="79"/>
      <c r="J4620" s="78"/>
      <c r="K4620" s="77"/>
      <c r="L4620" s="84" t="s">
        <v>319</v>
      </c>
      <c r="M4620" s="77"/>
      <c r="N4620" s="77"/>
      <c r="O4620" s="87"/>
      <c r="P4620" s="78"/>
      <c r="Q4620" s="78"/>
      <c r="R4620" s="78"/>
      <c r="S4620" s="82"/>
      <c r="T4620" s="78"/>
      <c r="U4620" s="83"/>
    </row>
    <row r="4621" spans="1:21">
      <c r="A4621" s="76">
        <v>99031696</v>
      </c>
      <c r="B4621" s="77" t="s">
        <v>5505</v>
      </c>
      <c r="C4621" s="78"/>
      <c r="D4621" s="79"/>
      <c r="E4621" s="78"/>
      <c r="F4621" s="78"/>
      <c r="G4621" s="79"/>
      <c r="H4621" s="79"/>
      <c r="I4621" s="80"/>
      <c r="J4621" s="79"/>
      <c r="K4621" s="77"/>
      <c r="L4621" s="84" t="s">
        <v>319</v>
      </c>
      <c r="M4621" s="77"/>
      <c r="N4621" s="77"/>
      <c r="O4621" s="77"/>
      <c r="P4621" s="77"/>
      <c r="Q4621" s="78"/>
      <c r="R4621" s="78"/>
      <c r="S4621" s="82"/>
      <c r="T4621" s="78"/>
      <c r="U4621" s="83"/>
    </row>
    <row r="4622" spans="1:21">
      <c r="A4622" s="76">
        <v>99031697</v>
      </c>
      <c r="B4622" s="88" t="s">
        <v>5506</v>
      </c>
      <c r="C4622" s="78"/>
      <c r="D4622" s="79"/>
      <c r="E4622" s="78"/>
      <c r="F4622" s="78"/>
      <c r="G4622" s="78"/>
      <c r="H4622" s="79"/>
      <c r="I4622" s="80"/>
      <c r="J4622" s="78"/>
      <c r="K4622" s="77"/>
      <c r="L4622" s="84" t="s">
        <v>311</v>
      </c>
      <c r="M4622" s="77"/>
      <c r="N4622" s="77"/>
      <c r="O4622" s="87"/>
      <c r="P4622" s="78"/>
      <c r="Q4622" s="78"/>
      <c r="R4622" s="78"/>
      <c r="S4622" s="82"/>
      <c r="T4622" s="78"/>
      <c r="U4622" s="83"/>
    </row>
    <row r="4623" spans="1:21">
      <c r="A4623" s="76">
        <v>99031698</v>
      </c>
      <c r="B4623" s="88" t="s">
        <v>5507</v>
      </c>
      <c r="C4623" s="78"/>
      <c r="D4623" s="79"/>
      <c r="E4623" s="78"/>
      <c r="F4623" s="78"/>
      <c r="G4623" s="78"/>
      <c r="H4623" s="79"/>
      <c r="I4623" s="80"/>
      <c r="J4623" s="78"/>
      <c r="K4623" s="77"/>
      <c r="L4623" s="84" t="s">
        <v>285</v>
      </c>
      <c r="M4623" s="77"/>
      <c r="N4623" s="77"/>
      <c r="O4623" s="87"/>
      <c r="P4623" s="78"/>
      <c r="Q4623" s="78"/>
      <c r="R4623" s="78"/>
      <c r="S4623" s="82"/>
      <c r="T4623" s="78"/>
      <c r="U4623" s="83"/>
    </row>
    <row r="4624" spans="1:21">
      <c r="A4624" s="76">
        <v>99031699</v>
      </c>
      <c r="B4624" s="88" t="s">
        <v>5508</v>
      </c>
      <c r="C4624" s="78"/>
      <c r="D4624" s="79"/>
      <c r="E4624" s="78"/>
      <c r="F4624" s="78"/>
      <c r="G4624" s="78"/>
      <c r="H4624" s="79"/>
      <c r="I4624" s="79"/>
      <c r="J4624" s="78"/>
      <c r="K4624" s="77"/>
      <c r="L4624" s="84" t="s">
        <v>127</v>
      </c>
      <c r="M4624" s="77"/>
      <c r="N4624" s="77"/>
      <c r="O4624" s="87"/>
      <c r="P4624" s="78"/>
      <c r="Q4624" s="78"/>
      <c r="R4624" s="78"/>
      <c r="S4624" s="82"/>
      <c r="T4624" s="78"/>
      <c r="U4624" s="83"/>
    </row>
    <row r="4625" spans="1:21">
      <c r="A4625" s="76">
        <v>99031700</v>
      </c>
      <c r="B4625" s="88" t="s">
        <v>5509</v>
      </c>
      <c r="C4625" s="78"/>
      <c r="D4625" s="79"/>
      <c r="E4625" s="78"/>
      <c r="F4625" s="78"/>
      <c r="G4625" s="78"/>
      <c r="H4625" s="79"/>
      <c r="I4625" s="79"/>
      <c r="J4625" s="78"/>
      <c r="K4625" s="77"/>
      <c r="L4625" s="84" t="s">
        <v>127</v>
      </c>
      <c r="M4625" s="77"/>
      <c r="N4625" s="77"/>
      <c r="O4625" s="87"/>
      <c r="P4625" s="78"/>
      <c r="Q4625" s="78"/>
      <c r="R4625" s="78"/>
      <c r="S4625" s="82"/>
      <c r="T4625" s="78"/>
      <c r="U4625" s="83"/>
    </row>
    <row r="4626" spans="1:21">
      <c r="A4626" s="76">
        <v>99031701</v>
      </c>
      <c r="B4626" s="88" t="s">
        <v>5510</v>
      </c>
      <c r="C4626" s="78"/>
      <c r="D4626" s="79"/>
      <c r="E4626" s="78"/>
      <c r="F4626" s="78"/>
      <c r="G4626" s="78"/>
      <c r="H4626" s="79"/>
      <c r="I4626" s="80"/>
      <c r="J4626" s="78"/>
      <c r="K4626" s="77"/>
      <c r="L4626" s="84" t="s">
        <v>285</v>
      </c>
      <c r="M4626" s="77"/>
      <c r="N4626" s="77"/>
      <c r="O4626" s="87"/>
      <c r="P4626" s="78"/>
      <c r="Q4626" s="78"/>
      <c r="R4626" s="78"/>
      <c r="S4626" s="82"/>
      <c r="T4626" s="78"/>
      <c r="U4626" s="83"/>
    </row>
    <row r="4627" spans="1:21">
      <c r="A4627" s="76">
        <v>99031702</v>
      </c>
      <c r="B4627" s="77" t="s">
        <v>5511</v>
      </c>
      <c r="C4627" s="78"/>
      <c r="D4627" s="79"/>
      <c r="E4627" s="78"/>
      <c r="F4627" s="78"/>
      <c r="G4627" s="79"/>
      <c r="H4627" s="79"/>
      <c r="I4627" s="80"/>
      <c r="J4627" s="79"/>
      <c r="K4627" s="77"/>
      <c r="L4627" s="84" t="s">
        <v>328</v>
      </c>
      <c r="M4627" s="77"/>
      <c r="N4627" s="77"/>
      <c r="O4627" s="77"/>
      <c r="P4627" s="77"/>
      <c r="Q4627" s="78"/>
      <c r="R4627" s="78"/>
      <c r="S4627" s="82"/>
      <c r="T4627" s="78"/>
      <c r="U4627" s="83"/>
    </row>
    <row r="4628" spans="1:21">
      <c r="A4628" s="76">
        <v>99031703</v>
      </c>
      <c r="B4628" s="88" t="s">
        <v>5512</v>
      </c>
      <c r="C4628" s="78"/>
      <c r="D4628" s="79"/>
      <c r="E4628" s="78"/>
      <c r="F4628" s="78"/>
      <c r="G4628" s="78"/>
      <c r="H4628" s="79"/>
      <c r="I4628" s="80"/>
      <c r="J4628" s="78"/>
      <c r="K4628" s="77"/>
      <c r="L4628" s="84" t="s">
        <v>328</v>
      </c>
      <c r="M4628" s="77"/>
      <c r="N4628" s="77"/>
      <c r="O4628" s="87"/>
      <c r="P4628" s="78"/>
      <c r="Q4628" s="78"/>
      <c r="R4628" s="78"/>
      <c r="S4628" s="82"/>
      <c r="T4628" s="78"/>
      <c r="U4628" s="83"/>
    </row>
    <row r="4629" spans="1:21">
      <c r="A4629" s="76">
        <v>99031704</v>
      </c>
      <c r="B4629" s="88" t="s">
        <v>5513</v>
      </c>
      <c r="C4629" s="78"/>
      <c r="D4629" s="79"/>
      <c r="E4629" s="78"/>
      <c r="F4629" s="78"/>
      <c r="G4629" s="78"/>
      <c r="H4629" s="79"/>
      <c r="I4629" s="79"/>
      <c r="J4629" s="78"/>
      <c r="K4629" s="77"/>
      <c r="L4629" s="84" t="s">
        <v>328</v>
      </c>
      <c r="M4629" s="77"/>
      <c r="N4629" s="77"/>
      <c r="O4629" s="87"/>
      <c r="P4629" s="78"/>
      <c r="Q4629" s="78"/>
      <c r="R4629" s="78"/>
      <c r="S4629" s="82"/>
      <c r="T4629" s="78"/>
      <c r="U4629" s="83"/>
    </row>
    <row r="4630" spans="1:21">
      <c r="A4630" s="76">
        <v>99031705</v>
      </c>
      <c r="B4630" s="88" t="s">
        <v>5514</v>
      </c>
      <c r="C4630" s="78"/>
      <c r="D4630" s="79"/>
      <c r="E4630" s="78"/>
      <c r="F4630" s="78"/>
      <c r="G4630" s="78"/>
      <c r="H4630" s="79"/>
      <c r="I4630" s="79"/>
      <c r="J4630" s="78"/>
      <c r="K4630" s="77"/>
      <c r="L4630" s="84" t="s">
        <v>9352</v>
      </c>
      <c r="M4630" s="77"/>
      <c r="N4630" s="77"/>
      <c r="O4630" s="87"/>
      <c r="P4630" s="78"/>
      <c r="Q4630" s="78"/>
      <c r="R4630" s="78"/>
      <c r="S4630" s="82"/>
      <c r="T4630" s="78"/>
      <c r="U4630" s="83"/>
    </row>
    <row r="4631" spans="1:21">
      <c r="A4631" s="76">
        <v>99031706</v>
      </c>
      <c r="B4631" s="88" t="s">
        <v>5515</v>
      </c>
      <c r="C4631" s="78"/>
      <c r="D4631" s="79"/>
      <c r="E4631" s="78"/>
      <c r="F4631" s="78"/>
      <c r="G4631" s="78"/>
      <c r="H4631" s="79"/>
      <c r="I4631" s="79"/>
      <c r="J4631" s="78"/>
      <c r="K4631" s="77"/>
      <c r="L4631" s="84" t="s">
        <v>9453</v>
      </c>
      <c r="M4631" s="77"/>
      <c r="N4631" s="77"/>
      <c r="O4631" s="87"/>
      <c r="P4631" s="78"/>
      <c r="Q4631" s="78"/>
      <c r="R4631" s="78"/>
      <c r="S4631" s="82"/>
      <c r="T4631" s="78"/>
      <c r="U4631" s="83"/>
    </row>
    <row r="4632" spans="1:21">
      <c r="A4632" s="76">
        <v>99031707</v>
      </c>
      <c r="B4632" s="88" t="s">
        <v>5516</v>
      </c>
      <c r="C4632" s="78"/>
      <c r="D4632" s="79"/>
      <c r="E4632" s="78"/>
      <c r="F4632" s="78"/>
      <c r="G4632" s="78"/>
      <c r="H4632" s="79"/>
      <c r="I4632" s="79"/>
      <c r="J4632" s="78"/>
      <c r="K4632" s="77"/>
      <c r="L4632" s="84" t="s">
        <v>9274</v>
      </c>
      <c r="M4632" s="77"/>
      <c r="N4632" s="77"/>
      <c r="O4632" s="87"/>
      <c r="P4632" s="78"/>
      <c r="Q4632" s="78"/>
      <c r="R4632" s="78"/>
      <c r="S4632" s="82"/>
      <c r="T4632" s="78"/>
      <c r="U4632" s="83"/>
    </row>
    <row r="4633" spans="1:21">
      <c r="A4633" s="76">
        <v>99031720</v>
      </c>
      <c r="B4633" s="77" t="s">
        <v>5517</v>
      </c>
      <c r="C4633" s="78"/>
      <c r="D4633" s="79"/>
      <c r="E4633" s="78"/>
      <c r="F4633" s="78"/>
      <c r="G4633" s="79"/>
      <c r="H4633" s="79"/>
      <c r="I4633" s="80"/>
      <c r="J4633" s="79"/>
      <c r="K4633" s="77"/>
      <c r="L4633" s="84" t="s">
        <v>9347</v>
      </c>
      <c r="M4633" s="77"/>
      <c r="N4633" s="77"/>
      <c r="O4633" s="77"/>
      <c r="P4633" s="77"/>
      <c r="Q4633" s="78"/>
      <c r="R4633" s="78"/>
      <c r="S4633" s="82"/>
      <c r="T4633" s="78"/>
      <c r="U4633" s="83"/>
    </row>
    <row r="4634" spans="1:21">
      <c r="A4634" s="76">
        <v>99031721</v>
      </c>
      <c r="B4634" s="77" t="s">
        <v>5518</v>
      </c>
      <c r="C4634" s="78"/>
      <c r="D4634" s="79"/>
      <c r="E4634" s="78"/>
      <c r="F4634" s="78"/>
      <c r="G4634" s="79"/>
      <c r="H4634" s="79"/>
      <c r="I4634" s="80"/>
      <c r="J4634" s="79"/>
      <c r="K4634" s="77"/>
      <c r="L4634" s="84" t="s">
        <v>283</v>
      </c>
      <c r="M4634" s="77"/>
      <c r="N4634" s="77"/>
      <c r="O4634" s="77"/>
      <c r="P4634" s="77"/>
      <c r="Q4634" s="78"/>
      <c r="R4634" s="78"/>
      <c r="S4634" s="82"/>
      <c r="T4634" s="78"/>
      <c r="U4634" s="83"/>
    </row>
    <row r="4635" spans="1:21">
      <c r="A4635" s="76">
        <v>99031722</v>
      </c>
      <c r="B4635" s="77" t="s">
        <v>5519</v>
      </c>
      <c r="C4635" s="78"/>
      <c r="D4635" s="79"/>
      <c r="E4635" s="78"/>
      <c r="F4635" s="78"/>
      <c r="G4635" s="79"/>
      <c r="H4635" s="79"/>
      <c r="I4635" s="80"/>
      <c r="J4635" s="79"/>
      <c r="K4635" s="77"/>
      <c r="L4635" s="84" t="s">
        <v>283</v>
      </c>
      <c r="M4635" s="77"/>
      <c r="N4635" s="77"/>
      <c r="O4635" s="77"/>
      <c r="P4635" s="77"/>
      <c r="Q4635" s="78"/>
      <c r="R4635" s="78"/>
      <c r="S4635" s="82"/>
      <c r="T4635" s="78"/>
      <c r="U4635" s="83"/>
    </row>
    <row r="4636" spans="1:21">
      <c r="A4636" s="76">
        <v>99031723</v>
      </c>
      <c r="B4636" s="77" t="s">
        <v>5520</v>
      </c>
      <c r="C4636" s="78"/>
      <c r="D4636" s="79"/>
      <c r="E4636" s="78"/>
      <c r="F4636" s="78"/>
      <c r="G4636" s="79"/>
      <c r="H4636" s="79"/>
      <c r="I4636" s="80"/>
      <c r="J4636" s="79"/>
      <c r="K4636" s="77"/>
      <c r="L4636" s="84" t="s">
        <v>330</v>
      </c>
      <c r="M4636" s="77"/>
      <c r="N4636" s="77"/>
      <c r="O4636" s="77"/>
      <c r="P4636" s="77"/>
      <c r="Q4636" s="78"/>
      <c r="R4636" s="78"/>
      <c r="S4636" s="82"/>
      <c r="T4636" s="78"/>
      <c r="U4636" s="83"/>
    </row>
    <row r="4637" spans="1:21">
      <c r="A4637" s="76">
        <v>99031724</v>
      </c>
      <c r="B4637" s="77" t="s">
        <v>5521</v>
      </c>
      <c r="C4637" s="78"/>
      <c r="D4637" s="79"/>
      <c r="E4637" s="78"/>
      <c r="F4637" s="78"/>
      <c r="G4637" s="79"/>
      <c r="H4637" s="78"/>
      <c r="I4637" s="80"/>
      <c r="J4637" s="79"/>
      <c r="K4637" s="77"/>
      <c r="L4637" s="84" t="s">
        <v>274</v>
      </c>
      <c r="M4637" s="77"/>
      <c r="N4637" s="77"/>
      <c r="O4637" s="77"/>
      <c r="P4637" s="77"/>
      <c r="Q4637" s="78"/>
      <c r="R4637" s="78"/>
      <c r="S4637" s="82"/>
      <c r="T4637" s="78"/>
      <c r="U4637" s="83"/>
    </row>
    <row r="4638" spans="1:21">
      <c r="A4638" s="76">
        <v>99031725</v>
      </c>
      <c r="B4638" s="77" t="s">
        <v>5522</v>
      </c>
      <c r="C4638" s="78"/>
      <c r="D4638" s="79"/>
      <c r="E4638" s="78"/>
      <c r="F4638" s="78"/>
      <c r="G4638" s="79"/>
      <c r="H4638" s="79"/>
      <c r="I4638" s="80"/>
      <c r="J4638" s="79"/>
      <c r="K4638" s="77"/>
      <c r="L4638" s="84" t="s">
        <v>274</v>
      </c>
      <c r="M4638" s="77"/>
      <c r="N4638" s="77"/>
      <c r="O4638" s="77"/>
      <c r="P4638" s="77"/>
      <c r="Q4638" s="78"/>
      <c r="R4638" s="78"/>
      <c r="S4638" s="82"/>
      <c r="T4638" s="78"/>
      <c r="U4638" s="83"/>
    </row>
    <row r="4639" spans="1:21">
      <c r="A4639" s="76">
        <v>99031726</v>
      </c>
      <c r="B4639" s="77" t="s">
        <v>5523</v>
      </c>
      <c r="C4639" s="78"/>
      <c r="D4639" s="79"/>
      <c r="E4639" s="78"/>
      <c r="F4639" s="78"/>
      <c r="G4639" s="79"/>
      <c r="H4639" s="79"/>
      <c r="I4639" s="79"/>
      <c r="J4639" s="79"/>
      <c r="K4639" s="77"/>
      <c r="L4639" s="84" t="s">
        <v>274</v>
      </c>
      <c r="M4639" s="77"/>
      <c r="N4639" s="77"/>
      <c r="O4639" s="77"/>
      <c r="P4639" s="77"/>
      <c r="Q4639" s="78"/>
      <c r="R4639" s="78"/>
      <c r="S4639" s="82"/>
      <c r="T4639" s="78"/>
      <c r="U4639" s="83"/>
    </row>
    <row r="4640" spans="1:21">
      <c r="A4640" s="76">
        <v>99031727</v>
      </c>
      <c r="B4640" s="77" t="s">
        <v>5524</v>
      </c>
      <c r="C4640" s="78"/>
      <c r="D4640" s="79"/>
      <c r="E4640" s="78"/>
      <c r="F4640" s="78"/>
      <c r="G4640" s="79"/>
      <c r="H4640" s="79"/>
      <c r="I4640" s="80"/>
      <c r="J4640" s="79"/>
      <c r="K4640" s="77"/>
      <c r="L4640" s="84" t="s">
        <v>274</v>
      </c>
      <c r="M4640" s="77"/>
      <c r="N4640" s="77"/>
      <c r="O4640" s="77"/>
      <c r="P4640" s="77"/>
      <c r="Q4640" s="78"/>
      <c r="R4640" s="78"/>
      <c r="S4640" s="82"/>
      <c r="T4640" s="78"/>
      <c r="U4640" s="83"/>
    </row>
    <row r="4641" spans="1:21">
      <c r="A4641" s="76">
        <v>99031728</v>
      </c>
      <c r="B4641" s="77" t="s">
        <v>5525</v>
      </c>
      <c r="C4641" s="78"/>
      <c r="D4641" s="79"/>
      <c r="E4641" s="78"/>
      <c r="F4641" s="78"/>
      <c r="G4641" s="79"/>
      <c r="H4641" s="79"/>
      <c r="I4641" s="79"/>
      <c r="J4641" s="79"/>
      <c r="K4641" s="77"/>
      <c r="L4641" s="84" t="s">
        <v>9414</v>
      </c>
      <c r="M4641" s="77"/>
      <c r="N4641" s="77"/>
      <c r="O4641" s="77"/>
      <c r="P4641" s="77"/>
      <c r="Q4641" s="78"/>
      <c r="R4641" s="78"/>
      <c r="S4641" s="82"/>
      <c r="T4641" s="78"/>
      <c r="U4641" s="83"/>
    </row>
    <row r="4642" spans="1:21">
      <c r="A4642" s="76">
        <v>99031729</v>
      </c>
      <c r="B4642" s="77" t="s">
        <v>5526</v>
      </c>
      <c r="C4642" s="78"/>
      <c r="D4642" s="79"/>
      <c r="E4642" s="78"/>
      <c r="F4642" s="78"/>
      <c r="G4642" s="79"/>
      <c r="H4642" s="79"/>
      <c r="I4642" s="79"/>
      <c r="J4642" s="79"/>
      <c r="K4642" s="77"/>
      <c r="L4642" s="84" t="s">
        <v>70</v>
      </c>
      <c r="M4642" s="77"/>
      <c r="N4642" s="77"/>
      <c r="O4642" s="77"/>
      <c r="P4642" s="77"/>
      <c r="Q4642" s="78"/>
      <c r="R4642" s="78"/>
      <c r="S4642" s="82"/>
      <c r="T4642" s="78"/>
      <c r="U4642" s="83"/>
    </row>
    <row r="4643" spans="1:21">
      <c r="A4643" s="76">
        <v>99031730</v>
      </c>
      <c r="B4643" s="77" t="s">
        <v>5527</v>
      </c>
      <c r="C4643" s="78"/>
      <c r="D4643" s="79"/>
      <c r="E4643" s="78"/>
      <c r="F4643" s="78"/>
      <c r="G4643" s="79"/>
      <c r="H4643" s="79"/>
      <c r="I4643" s="80"/>
      <c r="J4643" s="79"/>
      <c r="K4643" s="77"/>
      <c r="L4643" s="84" t="s">
        <v>70</v>
      </c>
      <c r="M4643" s="77"/>
      <c r="N4643" s="77"/>
      <c r="O4643" s="77"/>
      <c r="P4643" s="77"/>
      <c r="Q4643" s="78"/>
      <c r="R4643" s="78"/>
      <c r="S4643" s="82"/>
      <c r="T4643" s="78"/>
      <c r="U4643" s="83"/>
    </row>
    <row r="4644" spans="1:21">
      <c r="A4644" s="76">
        <v>99031731</v>
      </c>
      <c r="B4644" s="77" t="s">
        <v>5528</v>
      </c>
      <c r="C4644" s="78"/>
      <c r="D4644" s="79"/>
      <c r="E4644" s="78"/>
      <c r="F4644" s="78"/>
      <c r="G4644" s="79"/>
      <c r="H4644" s="79"/>
      <c r="I4644" s="79"/>
      <c r="J4644" s="79"/>
      <c r="K4644" s="77"/>
      <c r="L4644" s="84" t="s">
        <v>70</v>
      </c>
      <c r="M4644" s="77"/>
      <c r="N4644" s="77"/>
      <c r="O4644" s="77"/>
      <c r="P4644" s="77"/>
      <c r="Q4644" s="78"/>
      <c r="R4644" s="78"/>
      <c r="S4644" s="82"/>
      <c r="T4644" s="78"/>
      <c r="U4644" s="83"/>
    </row>
    <row r="4645" spans="1:21">
      <c r="A4645" s="76">
        <v>99031732</v>
      </c>
      <c r="B4645" s="77" t="s">
        <v>5529</v>
      </c>
      <c r="C4645" s="78"/>
      <c r="D4645" s="79"/>
      <c r="E4645" s="78"/>
      <c r="F4645" s="78"/>
      <c r="G4645" s="79"/>
      <c r="H4645" s="79"/>
      <c r="I4645" s="79"/>
      <c r="J4645" s="79"/>
      <c r="K4645" s="77"/>
      <c r="L4645" s="84" t="s">
        <v>70</v>
      </c>
      <c r="M4645" s="77"/>
      <c r="N4645" s="77"/>
      <c r="O4645" s="77"/>
      <c r="P4645" s="77"/>
      <c r="Q4645" s="78"/>
      <c r="R4645" s="78"/>
      <c r="S4645" s="82"/>
      <c r="T4645" s="78"/>
      <c r="U4645" s="83"/>
    </row>
    <row r="4646" spans="1:21">
      <c r="A4646" s="76">
        <v>99031733</v>
      </c>
      <c r="B4646" s="77" t="s">
        <v>5530</v>
      </c>
      <c r="C4646" s="78"/>
      <c r="D4646" s="79"/>
      <c r="E4646" s="78"/>
      <c r="F4646" s="78"/>
      <c r="G4646" s="79"/>
      <c r="H4646" s="79"/>
      <c r="I4646" s="79"/>
      <c r="J4646" s="79"/>
      <c r="K4646" s="77"/>
      <c r="L4646" s="84" t="s">
        <v>70</v>
      </c>
      <c r="M4646" s="77"/>
      <c r="N4646" s="77"/>
      <c r="O4646" s="77"/>
      <c r="P4646" s="77"/>
      <c r="Q4646" s="78"/>
      <c r="R4646" s="78"/>
      <c r="S4646" s="82"/>
      <c r="T4646" s="78"/>
      <c r="U4646" s="83"/>
    </row>
    <row r="4647" spans="1:21">
      <c r="A4647" s="76">
        <v>99031734</v>
      </c>
      <c r="B4647" s="77" t="s">
        <v>5531</v>
      </c>
      <c r="C4647" s="78"/>
      <c r="D4647" s="79"/>
      <c r="E4647" s="78"/>
      <c r="F4647" s="78"/>
      <c r="G4647" s="79"/>
      <c r="H4647" s="79"/>
      <c r="I4647" s="79"/>
      <c r="J4647" s="79"/>
      <c r="K4647" s="77"/>
      <c r="L4647" s="84" t="s">
        <v>70</v>
      </c>
      <c r="M4647" s="77"/>
      <c r="N4647" s="77"/>
      <c r="O4647" s="77"/>
      <c r="P4647" s="77"/>
      <c r="Q4647" s="78"/>
      <c r="R4647" s="78"/>
      <c r="S4647" s="82"/>
      <c r="T4647" s="78"/>
      <c r="U4647" s="83"/>
    </row>
    <row r="4648" spans="1:21">
      <c r="A4648" s="76">
        <v>99031735</v>
      </c>
      <c r="B4648" s="77" t="s">
        <v>5532</v>
      </c>
      <c r="C4648" s="78"/>
      <c r="D4648" s="79"/>
      <c r="E4648" s="78"/>
      <c r="F4648" s="78"/>
      <c r="G4648" s="79"/>
      <c r="H4648" s="79"/>
      <c r="I4648" s="80"/>
      <c r="J4648" s="79"/>
      <c r="K4648" s="77"/>
      <c r="L4648" s="84" t="s">
        <v>285</v>
      </c>
      <c r="M4648" s="77"/>
      <c r="N4648" s="77"/>
      <c r="O4648" s="77"/>
      <c r="P4648" s="77"/>
      <c r="Q4648" s="78"/>
      <c r="R4648" s="78"/>
      <c r="S4648" s="82"/>
      <c r="T4648" s="78"/>
      <c r="U4648" s="83"/>
    </row>
    <row r="4649" spans="1:21">
      <c r="A4649" s="76">
        <v>99031736</v>
      </c>
      <c r="B4649" s="77" t="s">
        <v>5533</v>
      </c>
      <c r="C4649" s="78"/>
      <c r="D4649" s="79"/>
      <c r="E4649" s="78"/>
      <c r="F4649" s="78"/>
      <c r="G4649" s="79"/>
      <c r="H4649" s="79"/>
      <c r="I4649" s="79"/>
      <c r="J4649" s="79"/>
      <c r="K4649" s="77"/>
      <c r="L4649" s="84" t="s">
        <v>270</v>
      </c>
      <c r="M4649" s="77"/>
      <c r="N4649" s="77"/>
      <c r="O4649" s="77"/>
      <c r="P4649" s="77"/>
      <c r="Q4649" s="78"/>
      <c r="R4649" s="78"/>
      <c r="S4649" s="82"/>
      <c r="T4649" s="78"/>
      <c r="U4649" s="83"/>
    </row>
    <row r="4650" spans="1:21">
      <c r="A4650" s="76">
        <v>99031737</v>
      </c>
      <c r="B4650" s="77" t="s">
        <v>5534</v>
      </c>
      <c r="C4650" s="78"/>
      <c r="D4650" s="79"/>
      <c r="E4650" s="78"/>
      <c r="F4650" s="78"/>
      <c r="G4650" s="79"/>
      <c r="H4650" s="79"/>
      <c r="I4650" s="80"/>
      <c r="J4650" s="79"/>
      <c r="K4650" s="77"/>
      <c r="L4650" s="84" t="s">
        <v>270</v>
      </c>
      <c r="M4650" s="77"/>
      <c r="N4650" s="77"/>
      <c r="O4650" s="77"/>
      <c r="P4650" s="77"/>
      <c r="Q4650" s="78"/>
      <c r="R4650" s="78"/>
      <c r="S4650" s="82"/>
      <c r="T4650" s="78"/>
      <c r="U4650" s="83"/>
    </row>
    <row r="4651" spans="1:21">
      <c r="A4651" s="76">
        <v>99031738</v>
      </c>
      <c r="B4651" s="77" t="s">
        <v>5535</v>
      </c>
      <c r="C4651" s="78"/>
      <c r="D4651" s="79"/>
      <c r="E4651" s="78"/>
      <c r="F4651" s="78"/>
      <c r="G4651" s="79"/>
      <c r="H4651" s="79"/>
      <c r="I4651" s="80"/>
      <c r="J4651" s="79"/>
      <c r="K4651" s="77"/>
      <c r="L4651" s="84" t="s">
        <v>315</v>
      </c>
      <c r="M4651" s="77"/>
      <c r="N4651" s="77"/>
      <c r="O4651" s="77"/>
      <c r="P4651" s="77"/>
      <c r="Q4651" s="78"/>
      <c r="R4651" s="78"/>
      <c r="S4651" s="82"/>
      <c r="T4651" s="78"/>
      <c r="U4651" s="83"/>
    </row>
    <row r="4652" spans="1:21">
      <c r="A4652" s="76">
        <v>99031739</v>
      </c>
      <c r="B4652" s="77" t="s">
        <v>5536</v>
      </c>
      <c r="C4652" s="78"/>
      <c r="D4652" s="79"/>
      <c r="E4652" s="78"/>
      <c r="F4652" s="78"/>
      <c r="G4652" s="79"/>
      <c r="H4652" s="79"/>
      <c r="I4652" s="80"/>
      <c r="J4652" s="79"/>
      <c r="K4652" s="77"/>
      <c r="L4652" s="84" t="s">
        <v>350</v>
      </c>
      <c r="M4652" s="77"/>
      <c r="N4652" s="77"/>
      <c r="O4652" s="77"/>
      <c r="P4652" s="77"/>
      <c r="Q4652" s="78"/>
      <c r="R4652" s="78"/>
      <c r="S4652" s="82"/>
      <c r="T4652" s="78"/>
      <c r="U4652" s="83"/>
    </row>
    <row r="4653" spans="1:21">
      <c r="A4653" s="76">
        <v>99031740</v>
      </c>
      <c r="B4653" s="77" t="s">
        <v>5537</v>
      </c>
      <c r="C4653" s="78"/>
      <c r="D4653" s="79"/>
      <c r="E4653" s="78"/>
      <c r="F4653" s="78"/>
      <c r="G4653" s="79"/>
      <c r="H4653" s="79"/>
      <c r="I4653" s="79"/>
      <c r="J4653" s="79"/>
      <c r="K4653" s="77"/>
      <c r="L4653" s="84" t="s">
        <v>350</v>
      </c>
      <c r="M4653" s="77"/>
      <c r="N4653" s="77"/>
      <c r="O4653" s="77"/>
      <c r="P4653" s="77"/>
      <c r="Q4653" s="78"/>
      <c r="R4653" s="78"/>
      <c r="S4653" s="82"/>
      <c r="T4653" s="79"/>
      <c r="U4653" s="83"/>
    </row>
    <row r="4654" spans="1:21">
      <c r="A4654" s="76">
        <v>99031741</v>
      </c>
      <c r="B4654" s="77" t="s">
        <v>5538</v>
      </c>
      <c r="C4654" s="78"/>
      <c r="D4654" s="79"/>
      <c r="E4654" s="78"/>
      <c r="F4654" s="78"/>
      <c r="G4654" s="79"/>
      <c r="H4654" s="79"/>
      <c r="I4654" s="80"/>
      <c r="J4654" s="79"/>
      <c r="K4654" s="77"/>
      <c r="L4654" s="84" t="s">
        <v>350</v>
      </c>
      <c r="M4654" s="77"/>
      <c r="N4654" s="77"/>
      <c r="O4654" s="77"/>
      <c r="P4654" s="77"/>
      <c r="Q4654" s="78"/>
      <c r="R4654" s="78"/>
      <c r="S4654" s="82"/>
      <c r="T4654" s="78"/>
      <c r="U4654" s="83"/>
    </row>
    <row r="4655" spans="1:21">
      <c r="A4655" s="76">
        <v>99031742</v>
      </c>
      <c r="B4655" s="77" t="s">
        <v>5539</v>
      </c>
      <c r="C4655" s="78"/>
      <c r="D4655" s="79"/>
      <c r="E4655" s="78"/>
      <c r="F4655" s="78"/>
      <c r="G4655" s="79"/>
      <c r="H4655" s="79"/>
      <c r="I4655" s="80"/>
      <c r="J4655" s="79"/>
      <c r="K4655" s="77"/>
      <c r="L4655" s="84" t="s">
        <v>313</v>
      </c>
      <c r="M4655" s="77"/>
      <c r="N4655" s="77"/>
      <c r="O4655" s="77"/>
      <c r="P4655" s="77"/>
      <c r="Q4655" s="78"/>
      <c r="R4655" s="78"/>
      <c r="S4655" s="82"/>
      <c r="T4655" s="78"/>
      <c r="U4655" s="83"/>
    </row>
    <row r="4656" spans="1:21">
      <c r="A4656" s="76">
        <v>99031743</v>
      </c>
      <c r="B4656" s="77" t="s">
        <v>5540</v>
      </c>
      <c r="C4656" s="78"/>
      <c r="D4656" s="79"/>
      <c r="E4656" s="78"/>
      <c r="F4656" s="78"/>
      <c r="G4656" s="79"/>
      <c r="H4656" s="79"/>
      <c r="I4656" s="80"/>
      <c r="J4656" s="79"/>
      <c r="K4656" s="77"/>
      <c r="L4656" s="84" t="s">
        <v>313</v>
      </c>
      <c r="M4656" s="77"/>
      <c r="N4656" s="77"/>
      <c r="O4656" s="77"/>
      <c r="P4656" s="77"/>
      <c r="Q4656" s="78"/>
      <c r="R4656" s="78"/>
      <c r="S4656" s="82"/>
      <c r="T4656" s="78"/>
      <c r="U4656" s="83"/>
    </row>
    <row r="4657" spans="1:21">
      <c r="A4657" s="76">
        <v>99031744</v>
      </c>
      <c r="B4657" s="77" t="s">
        <v>5541</v>
      </c>
      <c r="C4657" s="78"/>
      <c r="D4657" s="79"/>
      <c r="E4657" s="78"/>
      <c r="F4657" s="78"/>
      <c r="G4657" s="79"/>
      <c r="H4657" s="79"/>
      <c r="I4657" s="80"/>
      <c r="J4657" s="79"/>
      <c r="K4657" s="77"/>
      <c r="L4657" s="84" t="s">
        <v>358</v>
      </c>
      <c r="M4657" s="77"/>
      <c r="N4657" s="77"/>
      <c r="O4657" s="77"/>
      <c r="P4657" s="77"/>
      <c r="Q4657" s="78"/>
      <c r="R4657" s="78"/>
      <c r="S4657" s="82"/>
      <c r="T4657" s="78"/>
      <c r="U4657" s="83"/>
    </row>
    <row r="4658" spans="1:21">
      <c r="A4658" s="76">
        <v>99031745</v>
      </c>
      <c r="B4658" s="77" t="s">
        <v>5542</v>
      </c>
      <c r="C4658" s="78"/>
      <c r="D4658" s="79"/>
      <c r="E4658" s="78"/>
      <c r="F4658" s="78"/>
      <c r="G4658" s="79"/>
      <c r="H4658" s="79"/>
      <c r="I4658" s="80"/>
      <c r="J4658" s="79"/>
      <c r="K4658" s="77"/>
      <c r="L4658" s="84" t="s">
        <v>177</v>
      </c>
      <c r="M4658" s="77"/>
      <c r="N4658" s="77"/>
      <c r="O4658" s="77"/>
      <c r="P4658" s="77"/>
      <c r="Q4658" s="78"/>
      <c r="R4658" s="78"/>
      <c r="S4658" s="82"/>
      <c r="T4658" s="78"/>
      <c r="U4658" s="83"/>
    </row>
    <row r="4659" spans="1:21">
      <c r="A4659" s="76">
        <v>99031746</v>
      </c>
      <c r="B4659" s="77" t="s">
        <v>5543</v>
      </c>
      <c r="C4659" s="78"/>
      <c r="D4659" s="79"/>
      <c r="E4659" s="78"/>
      <c r="F4659" s="78"/>
      <c r="G4659" s="79"/>
      <c r="H4659" s="79"/>
      <c r="I4659" s="80"/>
      <c r="J4659" s="79"/>
      <c r="K4659" s="79"/>
      <c r="L4659" s="84" t="s">
        <v>177</v>
      </c>
      <c r="M4659" s="79"/>
      <c r="N4659" s="79"/>
      <c r="O4659" s="79"/>
      <c r="P4659" s="77"/>
      <c r="Q4659" s="78"/>
      <c r="R4659" s="79"/>
      <c r="S4659" s="79"/>
      <c r="T4659" s="78"/>
      <c r="U4659" s="83"/>
    </row>
    <row r="4660" spans="1:21">
      <c r="A4660" s="76">
        <v>99031747</v>
      </c>
      <c r="B4660" s="77" t="s">
        <v>5544</v>
      </c>
      <c r="C4660" s="78"/>
      <c r="D4660" s="79"/>
      <c r="E4660" s="78"/>
      <c r="F4660" s="78"/>
      <c r="G4660" s="79"/>
      <c r="H4660" s="79"/>
      <c r="I4660" s="80"/>
      <c r="J4660" s="79"/>
      <c r="K4660" s="77"/>
      <c r="L4660" s="84" t="s">
        <v>177</v>
      </c>
      <c r="M4660" s="77"/>
      <c r="N4660" s="77"/>
      <c r="O4660" s="77"/>
      <c r="P4660" s="77"/>
      <c r="Q4660" s="78"/>
      <c r="R4660" s="78"/>
      <c r="S4660" s="82"/>
      <c r="T4660" s="78"/>
      <c r="U4660" s="83"/>
    </row>
    <row r="4661" spans="1:21">
      <c r="A4661" s="76">
        <v>99031748</v>
      </c>
      <c r="B4661" s="77" t="s">
        <v>5545</v>
      </c>
      <c r="C4661" s="78"/>
      <c r="D4661" s="79"/>
      <c r="E4661" s="78"/>
      <c r="F4661" s="78"/>
      <c r="G4661" s="79"/>
      <c r="H4661" s="79"/>
      <c r="I4661" s="80"/>
      <c r="J4661" s="79"/>
      <c r="K4661" s="79"/>
      <c r="L4661" s="84" t="s">
        <v>348</v>
      </c>
      <c r="M4661" s="79"/>
      <c r="N4661" s="79"/>
      <c r="O4661" s="79"/>
      <c r="P4661" s="77"/>
      <c r="Q4661" s="78"/>
      <c r="R4661" s="79"/>
      <c r="S4661" s="79"/>
      <c r="T4661" s="107"/>
      <c r="U4661" s="83"/>
    </row>
    <row r="4662" spans="1:21">
      <c r="A4662" s="76">
        <v>99031749</v>
      </c>
      <c r="B4662" s="77" t="s">
        <v>5546</v>
      </c>
      <c r="C4662" s="78"/>
      <c r="D4662" s="79"/>
      <c r="E4662" s="78"/>
      <c r="F4662" s="78"/>
      <c r="G4662" s="79"/>
      <c r="H4662" s="79"/>
      <c r="I4662" s="80"/>
      <c r="J4662" s="79"/>
      <c r="K4662" s="77"/>
      <c r="L4662" s="84" t="s">
        <v>100</v>
      </c>
      <c r="M4662" s="77"/>
      <c r="N4662" s="77"/>
      <c r="O4662" s="77"/>
      <c r="P4662" s="77"/>
      <c r="Q4662" s="78"/>
      <c r="R4662" s="78"/>
      <c r="S4662" s="82"/>
      <c r="T4662" s="78"/>
      <c r="U4662" s="83"/>
    </row>
    <row r="4663" spans="1:21">
      <c r="A4663" s="76">
        <v>99031750</v>
      </c>
      <c r="B4663" s="77" t="s">
        <v>5547</v>
      </c>
      <c r="C4663" s="78"/>
      <c r="D4663" s="79"/>
      <c r="E4663" s="78"/>
      <c r="F4663" s="78"/>
      <c r="G4663" s="79"/>
      <c r="H4663" s="79"/>
      <c r="I4663" s="80"/>
      <c r="J4663" s="79"/>
      <c r="K4663" s="77"/>
      <c r="L4663" s="84" t="s">
        <v>348</v>
      </c>
      <c r="M4663" s="77"/>
      <c r="N4663" s="77"/>
      <c r="O4663" s="77"/>
      <c r="P4663" s="77"/>
      <c r="Q4663" s="78"/>
      <c r="R4663" s="78"/>
      <c r="S4663" s="82"/>
      <c r="T4663" s="78"/>
      <c r="U4663" s="83"/>
    </row>
    <row r="4664" spans="1:21">
      <c r="A4664" s="76">
        <v>99031751</v>
      </c>
      <c r="B4664" s="85" t="s">
        <v>5548</v>
      </c>
      <c r="C4664" s="78"/>
      <c r="D4664" s="79"/>
      <c r="E4664" s="78"/>
      <c r="F4664" s="78"/>
      <c r="G4664" s="78"/>
      <c r="H4664" s="79"/>
      <c r="I4664" s="79"/>
      <c r="J4664" s="78"/>
      <c r="K4664" s="77"/>
      <c r="L4664" s="84" t="s">
        <v>191</v>
      </c>
      <c r="M4664" s="77"/>
      <c r="N4664" s="77"/>
      <c r="O4664" s="87"/>
      <c r="P4664" s="78"/>
      <c r="Q4664" s="78"/>
      <c r="R4664" s="78"/>
      <c r="S4664" s="82"/>
      <c r="T4664" s="78"/>
      <c r="U4664" s="83"/>
    </row>
    <row r="4665" spans="1:21">
      <c r="A4665" s="76">
        <v>99031752</v>
      </c>
      <c r="B4665" s="85" t="s">
        <v>5549</v>
      </c>
      <c r="C4665" s="78"/>
      <c r="D4665" s="79"/>
      <c r="E4665" s="78"/>
      <c r="F4665" s="78"/>
      <c r="G4665" s="78"/>
      <c r="H4665" s="79"/>
      <c r="I4665" s="80"/>
      <c r="J4665" s="78"/>
      <c r="K4665" s="77"/>
      <c r="L4665" s="84" t="s">
        <v>326</v>
      </c>
      <c r="M4665" s="77"/>
      <c r="N4665" s="77"/>
      <c r="O4665" s="87"/>
      <c r="P4665" s="78"/>
      <c r="Q4665" s="78"/>
      <c r="R4665" s="78"/>
      <c r="S4665" s="82"/>
      <c r="T4665" s="78"/>
      <c r="U4665" s="83"/>
    </row>
    <row r="4666" spans="1:21">
      <c r="A4666" s="76">
        <v>99031753</v>
      </c>
      <c r="B4666" s="85" t="s">
        <v>5550</v>
      </c>
      <c r="C4666" s="78"/>
      <c r="D4666" s="79"/>
      <c r="E4666" s="78"/>
      <c r="F4666" s="78"/>
      <c r="G4666" s="78"/>
      <c r="H4666" s="79"/>
      <c r="I4666" s="79"/>
      <c r="J4666" s="78"/>
      <c r="K4666" s="77"/>
      <c r="L4666" s="84" t="s">
        <v>326</v>
      </c>
      <c r="M4666" s="77"/>
      <c r="N4666" s="77"/>
      <c r="O4666" s="87"/>
      <c r="P4666" s="78"/>
      <c r="Q4666" s="78"/>
      <c r="R4666" s="78"/>
      <c r="S4666" s="82"/>
      <c r="T4666" s="78"/>
      <c r="U4666" s="83"/>
    </row>
    <row r="4667" spans="1:21">
      <c r="A4667" s="76">
        <v>99031754</v>
      </c>
      <c r="B4667" s="85" t="s">
        <v>5551</v>
      </c>
      <c r="C4667" s="78"/>
      <c r="D4667" s="79"/>
      <c r="E4667" s="78"/>
      <c r="F4667" s="78"/>
      <c r="G4667" s="78"/>
      <c r="H4667" s="79"/>
      <c r="I4667" s="80"/>
      <c r="J4667" s="78"/>
      <c r="K4667" s="77"/>
      <c r="L4667" s="84" t="s">
        <v>348</v>
      </c>
      <c r="M4667" s="77"/>
      <c r="N4667" s="77"/>
      <c r="O4667" s="87"/>
      <c r="P4667" s="78"/>
      <c r="Q4667" s="78"/>
      <c r="R4667" s="78"/>
      <c r="S4667" s="82"/>
      <c r="T4667" s="78"/>
      <c r="U4667" s="83"/>
    </row>
    <row r="4668" spans="1:21">
      <c r="A4668" s="76">
        <v>99031755</v>
      </c>
      <c r="B4668" s="85" t="s">
        <v>5552</v>
      </c>
      <c r="C4668" s="78"/>
      <c r="D4668" s="79"/>
      <c r="E4668" s="78"/>
      <c r="F4668" s="78"/>
      <c r="G4668" s="78"/>
      <c r="H4668" s="79"/>
      <c r="I4668" s="80"/>
      <c r="J4668" s="78"/>
      <c r="K4668" s="77"/>
      <c r="L4668" s="84" t="s">
        <v>163</v>
      </c>
      <c r="M4668" s="77"/>
      <c r="N4668" s="77"/>
      <c r="O4668" s="87"/>
      <c r="P4668" s="78"/>
      <c r="Q4668" s="78"/>
      <c r="R4668" s="78"/>
      <c r="S4668" s="82"/>
      <c r="T4668" s="78"/>
      <c r="U4668" s="83"/>
    </row>
    <row r="4669" spans="1:21">
      <c r="A4669" s="76">
        <v>99031756</v>
      </c>
      <c r="B4669" s="85" t="s">
        <v>5553</v>
      </c>
      <c r="C4669" s="78"/>
      <c r="D4669" s="79"/>
      <c r="E4669" s="78"/>
      <c r="F4669" s="78"/>
      <c r="G4669" s="78"/>
      <c r="H4669" s="79"/>
      <c r="I4669" s="80"/>
      <c r="J4669" s="78"/>
      <c r="K4669" s="77"/>
      <c r="L4669" s="84" t="s">
        <v>101</v>
      </c>
      <c r="M4669" s="77"/>
      <c r="N4669" s="77"/>
      <c r="O4669" s="87"/>
      <c r="P4669" s="78"/>
      <c r="Q4669" s="78"/>
      <c r="R4669" s="78"/>
      <c r="S4669" s="82"/>
      <c r="T4669" s="78"/>
      <c r="U4669" s="83"/>
    </row>
    <row r="4670" spans="1:21">
      <c r="A4670" s="76">
        <v>99031757</v>
      </c>
      <c r="B4670" s="85" t="s">
        <v>5554</v>
      </c>
      <c r="C4670" s="78"/>
      <c r="D4670" s="79"/>
      <c r="E4670" s="78"/>
      <c r="F4670" s="78"/>
      <c r="G4670" s="78"/>
      <c r="H4670" s="79"/>
      <c r="I4670" s="80"/>
      <c r="J4670" s="78"/>
      <c r="K4670" s="77"/>
      <c r="L4670" s="84" t="s">
        <v>307</v>
      </c>
      <c r="M4670" s="77"/>
      <c r="N4670" s="77"/>
      <c r="O4670" s="87"/>
      <c r="P4670" s="78"/>
      <c r="Q4670" s="78"/>
      <c r="R4670" s="78"/>
      <c r="S4670" s="82"/>
      <c r="T4670" s="78"/>
      <c r="U4670" s="83"/>
    </row>
    <row r="4671" spans="1:21">
      <c r="A4671" s="76">
        <v>99031758</v>
      </c>
      <c r="B4671" s="85" t="s">
        <v>5555</v>
      </c>
      <c r="C4671" s="78"/>
      <c r="D4671" s="79"/>
      <c r="E4671" s="78"/>
      <c r="F4671" s="78"/>
      <c r="G4671" s="78"/>
      <c r="H4671" s="79"/>
      <c r="I4671" s="80"/>
      <c r="J4671" s="78"/>
      <c r="K4671" s="77"/>
      <c r="L4671" s="84" t="s">
        <v>348</v>
      </c>
      <c r="M4671" s="77"/>
      <c r="N4671" s="77"/>
      <c r="O4671" s="87"/>
      <c r="P4671" s="78"/>
      <c r="Q4671" s="78"/>
      <c r="R4671" s="78"/>
      <c r="S4671" s="82"/>
      <c r="T4671" s="78"/>
      <c r="U4671" s="83"/>
    </row>
    <row r="4672" spans="1:21">
      <c r="A4672" s="76">
        <v>99031759</v>
      </c>
      <c r="B4672" s="85" t="s">
        <v>5556</v>
      </c>
      <c r="C4672" s="78"/>
      <c r="D4672" s="79"/>
      <c r="E4672" s="78"/>
      <c r="F4672" s="78"/>
      <c r="G4672" s="78"/>
      <c r="H4672" s="79"/>
      <c r="I4672" s="80"/>
      <c r="J4672" s="78"/>
      <c r="K4672" s="77"/>
      <c r="L4672" s="84" t="s">
        <v>350</v>
      </c>
      <c r="M4672" s="77"/>
      <c r="N4672" s="77"/>
      <c r="O4672" s="87"/>
      <c r="P4672" s="78"/>
      <c r="Q4672" s="78"/>
      <c r="R4672" s="78"/>
      <c r="S4672" s="82"/>
      <c r="T4672" s="78"/>
      <c r="U4672" s="83"/>
    </row>
    <row r="4673" spans="1:21">
      <c r="A4673" s="76">
        <v>99031760</v>
      </c>
      <c r="B4673" s="85" t="s">
        <v>5557</v>
      </c>
      <c r="C4673" s="78"/>
      <c r="D4673" s="79"/>
      <c r="E4673" s="78"/>
      <c r="F4673" s="78"/>
      <c r="G4673" s="78"/>
      <c r="H4673" s="79"/>
      <c r="I4673" s="79"/>
      <c r="J4673" s="78"/>
      <c r="K4673" s="77"/>
      <c r="L4673" s="84" t="s">
        <v>9370</v>
      </c>
      <c r="M4673" s="77"/>
      <c r="N4673" s="77"/>
      <c r="O4673" s="87"/>
      <c r="P4673" s="78"/>
      <c r="Q4673" s="78"/>
      <c r="R4673" s="78"/>
      <c r="S4673" s="82"/>
      <c r="T4673" s="78"/>
      <c r="U4673" s="83"/>
    </row>
    <row r="4674" spans="1:21">
      <c r="A4674" s="76">
        <v>99031761</v>
      </c>
      <c r="B4674" s="85" t="s">
        <v>5558</v>
      </c>
      <c r="C4674" s="78"/>
      <c r="D4674" s="79"/>
      <c r="E4674" s="78"/>
      <c r="F4674" s="78"/>
      <c r="G4674" s="78"/>
      <c r="H4674" s="79"/>
      <c r="I4674" s="80"/>
      <c r="J4674" s="78"/>
      <c r="K4674" s="77"/>
      <c r="L4674" s="84" t="s">
        <v>324</v>
      </c>
      <c r="M4674" s="77"/>
      <c r="N4674" s="77"/>
      <c r="O4674" s="87"/>
      <c r="P4674" s="78"/>
      <c r="Q4674" s="78"/>
      <c r="R4674" s="78"/>
      <c r="S4674" s="82"/>
      <c r="T4674" s="78"/>
      <c r="U4674" s="83"/>
    </row>
    <row r="4675" spans="1:21">
      <c r="A4675" s="76">
        <v>99031762</v>
      </c>
      <c r="B4675" s="77" t="s">
        <v>5559</v>
      </c>
      <c r="C4675" s="78"/>
      <c r="D4675" s="78"/>
      <c r="E4675" s="78"/>
      <c r="F4675" s="78"/>
      <c r="G4675" s="79"/>
      <c r="H4675" s="79"/>
      <c r="I4675" s="80"/>
      <c r="J4675" s="79"/>
      <c r="K4675" s="79"/>
      <c r="L4675" s="84" t="s">
        <v>298</v>
      </c>
      <c r="M4675" s="79"/>
      <c r="N4675" s="79"/>
      <c r="O4675" s="79"/>
      <c r="P4675" s="77"/>
      <c r="Q4675" s="78"/>
      <c r="R4675" s="79"/>
      <c r="S4675" s="79"/>
      <c r="T4675" s="78"/>
      <c r="U4675" s="83"/>
    </row>
    <row r="4676" spans="1:21">
      <c r="A4676" s="76">
        <v>99031763</v>
      </c>
      <c r="B4676" s="77" t="s">
        <v>5560</v>
      </c>
      <c r="C4676" s="78"/>
      <c r="D4676" s="79"/>
      <c r="E4676" s="78"/>
      <c r="F4676" s="78"/>
      <c r="G4676" s="79"/>
      <c r="H4676" s="79"/>
      <c r="I4676" s="80"/>
      <c r="J4676" s="79"/>
      <c r="K4676" s="77"/>
      <c r="L4676" s="84" t="s">
        <v>9359</v>
      </c>
      <c r="M4676" s="77"/>
      <c r="N4676" s="77"/>
      <c r="O4676" s="77"/>
      <c r="P4676" s="77"/>
      <c r="Q4676" s="78"/>
      <c r="R4676" s="78"/>
      <c r="S4676" s="82"/>
      <c r="T4676" s="78"/>
      <c r="U4676" s="83"/>
    </row>
    <row r="4677" spans="1:21">
      <c r="A4677" s="76">
        <v>99031764</v>
      </c>
      <c r="B4677" s="77" t="s">
        <v>5561</v>
      </c>
      <c r="C4677" s="78"/>
      <c r="D4677" s="79"/>
      <c r="E4677" s="78"/>
      <c r="F4677" s="78"/>
      <c r="G4677" s="79"/>
      <c r="H4677" s="79"/>
      <c r="I4677" s="80"/>
      <c r="J4677" s="79"/>
      <c r="K4677" s="77"/>
      <c r="L4677" s="84" t="s">
        <v>127</v>
      </c>
      <c r="M4677" s="77"/>
      <c r="N4677" s="77"/>
      <c r="O4677" s="77"/>
      <c r="P4677" s="77"/>
      <c r="Q4677" s="78"/>
      <c r="R4677" s="78"/>
      <c r="S4677" s="82"/>
      <c r="T4677" s="78"/>
      <c r="U4677" s="83"/>
    </row>
    <row r="4678" spans="1:21">
      <c r="A4678" s="76">
        <v>99031765</v>
      </c>
      <c r="B4678" s="77" t="s">
        <v>5562</v>
      </c>
      <c r="C4678" s="78"/>
      <c r="D4678" s="79"/>
      <c r="E4678" s="78"/>
      <c r="F4678" s="78"/>
      <c r="G4678" s="79"/>
      <c r="H4678" s="79"/>
      <c r="I4678" s="80"/>
      <c r="J4678" s="79"/>
      <c r="K4678" s="77"/>
      <c r="L4678" s="84" t="s">
        <v>285</v>
      </c>
      <c r="M4678" s="77"/>
      <c r="N4678" s="77"/>
      <c r="O4678" s="77"/>
      <c r="P4678" s="77"/>
      <c r="Q4678" s="78"/>
      <c r="R4678" s="78"/>
      <c r="S4678" s="82"/>
      <c r="T4678" s="78"/>
      <c r="U4678" s="83"/>
    </row>
    <row r="4679" spans="1:21">
      <c r="A4679" s="76">
        <v>99031766</v>
      </c>
      <c r="B4679" s="77" t="s">
        <v>5563</v>
      </c>
      <c r="C4679" s="78"/>
      <c r="D4679" s="79"/>
      <c r="E4679" s="78"/>
      <c r="F4679" s="78"/>
      <c r="G4679" s="79"/>
      <c r="H4679" s="79"/>
      <c r="I4679" s="80"/>
      <c r="J4679" s="79"/>
      <c r="K4679" s="77"/>
      <c r="L4679" s="84" t="s">
        <v>70</v>
      </c>
      <c r="M4679" s="77"/>
      <c r="N4679" s="77"/>
      <c r="O4679" s="77"/>
      <c r="P4679" s="77"/>
      <c r="Q4679" s="78"/>
      <c r="R4679" s="78"/>
      <c r="S4679" s="82"/>
      <c r="T4679" s="78"/>
      <c r="U4679" s="83"/>
    </row>
    <row r="4680" spans="1:21">
      <c r="A4680" s="76">
        <v>99031767</v>
      </c>
      <c r="B4680" s="77" t="s">
        <v>5564</v>
      </c>
      <c r="C4680" s="78"/>
      <c r="D4680" s="79"/>
      <c r="E4680" s="78"/>
      <c r="F4680" s="78"/>
      <c r="G4680" s="79"/>
      <c r="H4680" s="79"/>
      <c r="I4680" s="80"/>
      <c r="J4680" s="79"/>
      <c r="K4680" s="77"/>
      <c r="L4680" s="84" t="s">
        <v>319</v>
      </c>
      <c r="M4680" s="77"/>
      <c r="N4680" s="77"/>
      <c r="O4680" s="77"/>
      <c r="P4680" s="77"/>
      <c r="Q4680" s="78"/>
      <c r="R4680" s="78"/>
      <c r="S4680" s="82"/>
      <c r="T4680" s="78"/>
      <c r="U4680" s="83"/>
    </row>
    <row r="4681" spans="1:21">
      <c r="A4681" s="76">
        <v>99031768</v>
      </c>
      <c r="B4681" s="77" t="s">
        <v>5565</v>
      </c>
      <c r="C4681" s="78"/>
      <c r="D4681" s="79"/>
      <c r="E4681" s="78"/>
      <c r="F4681" s="78"/>
      <c r="G4681" s="79"/>
      <c r="H4681" s="79"/>
      <c r="I4681" s="80"/>
      <c r="J4681" s="79"/>
      <c r="K4681" s="77"/>
      <c r="L4681" s="84" t="s">
        <v>348</v>
      </c>
      <c r="M4681" s="77"/>
      <c r="N4681" s="77"/>
      <c r="O4681" s="77"/>
      <c r="P4681" s="77"/>
      <c r="Q4681" s="78"/>
      <c r="R4681" s="78"/>
      <c r="S4681" s="82"/>
      <c r="T4681" s="78"/>
      <c r="U4681" s="83"/>
    </row>
    <row r="4682" spans="1:21">
      <c r="A4682" s="76">
        <v>99031769</v>
      </c>
      <c r="B4682" s="77" t="s">
        <v>5566</v>
      </c>
      <c r="C4682" s="78"/>
      <c r="D4682" s="79"/>
      <c r="E4682" s="78"/>
      <c r="F4682" s="78"/>
      <c r="G4682" s="79"/>
      <c r="H4682" s="78"/>
      <c r="I4682" s="80"/>
      <c r="J4682" s="79"/>
      <c r="K4682" s="77"/>
      <c r="L4682" s="84" t="s">
        <v>348</v>
      </c>
      <c r="M4682" s="77"/>
      <c r="N4682" s="77"/>
      <c r="O4682" s="77"/>
      <c r="P4682" s="77"/>
      <c r="Q4682" s="78"/>
      <c r="R4682" s="78"/>
      <c r="S4682" s="82"/>
      <c r="T4682" s="78"/>
      <c r="U4682" s="83"/>
    </row>
    <row r="4683" spans="1:21">
      <c r="A4683" s="76">
        <v>99031770</v>
      </c>
      <c r="B4683" s="77" t="s">
        <v>5567</v>
      </c>
      <c r="C4683" s="78"/>
      <c r="D4683" s="79"/>
      <c r="E4683" s="78"/>
      <c r="F4683" s="78"/>
      <c r="G4683" s="79"/>
      <c r="H4683" s="79"/>
      <c r="I4683" s="80"/>
      <c r="J4683" s="79"/>
      <c r="K4683" s="77"/>
      <c r="L4683" s="84" t="s">
        <v>346</v>
      </c>
      <c r="M4683" s="77"/>
      <c r="N4683" s="77"/>
      <c r="O4683" s="77"/>
      <c r="P4683" s="77"/>
      <c r="Q4683" s="78"/>
      <c r="R4683" s="78"/>
      <c r="S4683" s="82"/>
      <c r="T4683" s="78"/>
      <c r="U4683" s="83"/>
    </row>
    <row r="4684" spans="1:21">
      <c r="A4684" s="76">
        <v>99031771</v>
      </c>
      <c r="B4684" s="77" t="s">
        <v>5568</v>
      </c>
      <c r="C4684" s="78"/>
      <c r="D4684" s="79"/>
      <c r="E4684" s="78"/>
      <c r="F4684" s="78"/>
      <c r="G4684" s="79"/>
      <c r="H4684" s="79"/>
      <c r="I4684" s="80"/>
      <c r="J4684" s="79"/>
      <c r="K4684" s="77"/>
      <c r="L4684" s="84" t="s">
        <v>9347</v>
      </c>
      <c r="M4684" s="77"/>
      <c r="N4684" s="77"/>
      <c r="O4684" s="77"/>
      <c r="P4684" s="77"/>
      <c r="Q4684" s="78"/>
      <c r="R4684" s="78"/>
      <c r="S4684" s="82"/>
      <c r="T4684" s="78"/>
      <c r="U4684" s="83"/>
    </row>
    <row r="4685" spans="1:21">
      <c r="A4685" s="76">
        <v>99031772</v>
      </c>
      <c r="B4685" s="85" t="s">
        <v>5569</v>
      </c>
      <c r="C4685" s="78"/>
      <c r="D4685" s="79"/>
      <c r="E4685" s="78"/>
      <c r="F4685" s="78"/>
      <c r="G4685" s="78"/>
      <c r="H4685" s="79"/>
      <c r="I4685" s="80"/>
      <c r="J4685" s="78"/>
      <c r="K4685" s="77"/>
      <c r="L4685" s="84" t="s">
        <v>9347</v>
      </c>
      <c r="M4685" s="77"/>
      <c r="N4685" s="77"/>
      <c r="O4685" s="87"/>
      <c r="P4685" s="78"/>
      <c r="Q4685" s="78"/>
      <c r="R4685" s="78"/>
      <c r="S4685" s="82"/>
      <c r="T4685" s="78"/>
      <c r="U4685" s="83"/>
    </row>
    <row r="4686" spans="1:21">
      <c r="A4686" s="76">
        <v>99031773</v>
      </c>
      <c r="B4686" s="77" t="s">
        <v>5570</v>
      </c>
      <c r="C4686" s="78"/>
      <c r="D4686" s="79"/>
      <c r="E4686" s="78"/>
      <c r="F4686" s="78"/>
      <c r="G4686" s="79"/>
      <c r="H4686" s="79"/>
      <c r="I4686" s="80"/>
      <c r="J4686" s="79"/>
      <c r="K4686" s="79"/>
      <c r="L4686" s="84" t="s">
        <v>9347</v>
      </c>
      <c r="M4686" s="79"/>
      <c r="N4686" s="79"/>
      <c r="O4686" s="79"/>
      <c r="P4686" s="77"/>
      <c r="Q4686" s="78"/>
      <c r="R4686" s="79"/>
      <c r="S4686" s="79"/>
      <c r="T4686" s="78"/>
      <c r="U4686" s="83"/>
    </row>
    <row r="4687" spans="1:21">
      <c r="A4687" s="76">
        <v>99031774</v>
      </c>
      <c r="B4687" s="85" t="s">
        <v>5571</v>
      </c>
      <c r="C4687" s="78"/>
      <c r="D4687" s="79"/>
      <c r="E4687" s="78"/>
      <c r="F4687" s="78"/>
      <c r="G4687" s="78"/>
      <c r="H4687" s="79"/>
      <c r="I4687" s="79"/>
      <c r="J4687" s="78"/>
      <c r="K4687" s="77"/>
      <c r="L4687" s="84" t="s">
        <v>9347</v>
      </c>
      <c r="M4687" s="77"/>
      <c r="N4687" s="77"/>
      <c r="O4687" s="87"/>
      <c r="P4687" s="78"/>
      <c r="Q4687" s="78"/>
      <c r="R4687" s="78"/>
      <c r="S4687" s="82"/>
      <c r="T4687" s="78"/>
      <c r="U4687" s="83"/>
    </row>
    <row r="4688" spans="1:21">
      <c r="A4688" s="76">
        <v>99031775</v>
      </c>
      <c r="B4688" s="77" t="s">
        <v>5572</v>
      </c>
      <c r="C4688" s="78"/>
      <c r="D4688" s="79"/>
      <c r="E4688" s="78"/>
      <c r="F4688" s="78"/>
      <c r="G4688" s="79"/>
      <c r="H4688" s="79"/>
      <c r="I4688" s="80"/>
      <c r="J4688" s="79"/>
      <c r="K4688" s="77"/>
      <c r="L4688" s="84" t="s">
        <v>9347</v>
      </c>
      <c r="M4688" s="77"/>
      <c r="N4688" s="77"/>
      <c r="O4688" s="77"/>
      <c r="P4688" s="77"/>
      <c r="Q4688" s="78"/>
      <c r="R4688" s="78"/>
      <c r="S4688" s="82"/>
      <c r="T4688" s="78"/>
      <c r="U4688" s="83"/>
    </row>
    <row r="4689" spans="1:21">
      <c r="A4689" s="76">
        <v>99031776</v>
      </c>
      <c r="B4689" s="77" t="s">
        <v>5573</v>
      </c>
      <c r="C4689" s="78"/>
      <c r="D4689" s="79"/>
      <c r="E4689" s="78"/>
      <c r="F4689" s="78"/>
      <c r="G4689" s="79"/>
      <c r="H4689" s="79"/>
      <c r="I4689" s="80"/>
      <c r="J4689" s="79"/>
      <c r="K4689" s="77"/>
      <c r="L4689" s="84" t="s">
        <v>9347</v>
      </c>
      <c r="M4689" s="77"/>
      <c r="N4689" s="77"/>
      <c r="O4689" s="77"/>
      <c r="P4689" s="77"/>
      <c r="Q4689" s="78"/>
      <c r="R4689" s="78"/>
      <c r="S4689" s="82"/>
      <c r="T4689" s="78"/>
      <c r="U4689" s="83"/>
    </row>
    <row r="4690" spans="1:21">
      <c r="A4690" s="76">
        <v>99031777</v>
      </c>
      <c r="B4690" s="77" t="s">
        <v>5574</v>
      </c>
      <c r="C4690" s="78"/>
      <c r="D4690" s="79"/>
      <c r="E4690" s="78"/>
      <c r="F4690" s="78"/>
      <c r="G4690" s="79"/>
      <c r="H4690" s="79"/>
      <c r="I4690" s="80"/>
      <c r="J4690" s="79"/>
      <c r="K4690" s="79"/>
      <c r="L4690" s="84" t="s">
        <v>9265</v>
      </c>
      <c r="M4690" s="79"/>
      <c r="N4690" s="79"/>
      <c r="O4690" s="79"/>
      <c r="P4690" s="79"/>
      <c r="Q4690" s="78"/>
      <c r="R4690" s="79"/>
      <c r="S4690" s="79"/>
      <c r="T4690" s="79"/>
      <c r="U4690" s="83"/>
    </row>
    <row r="4691" spans="1:21">
      <c r="A4691" s="76">
        <v>99031778</v>
      </c>
      <c r="B4691" s="77" t="s">
        <v>5575</v>
      </c>
      <c r="C4691" s="78"/>
      <c r="D4691" s="79"/>
      <c r="E4691" s="78"/>
      <c r="F4691" s="78"/>
      <c r="G4691" s="79"/>
      <c r="H4691" s="79"/>
      <c r="I4691" s="80"/>
      <c r="J4691" s="79"/>
      <c r="K4691" s="79"/>
      <c r="L4691" s="84" t="s">
        <v>9238</v>
      </c>
      <c r="M4691" s="79"/>
      <c r="N4691" s="79"/>
      <c r="O4691" s="79"/>
      <c r="P4691" s="79"/>
      <c r="Q4691" s="78"/>
      <c r="R4691" s="78"/>
      <c r="S4691" s="82"/>
      <c r="T4691" s="79"/>
      <c r="U4691" s="83"/>
    </row>
    <row r="4692" spans="1:21">
      <c r="A4692" s="76">
        <v>99031779</v>
      </c>
      <c r="B4692" s="85" t="s">
        <v>5576</v>
      </c>
      <c r="C4692" s="78"/>
      <c r="D4692" s="79"/>
      <c r="E4692" s="78"/>
      <c r="F4692" s="78"/>
      <c r="G4692" s="78"/>
      <c r="H4692" s="79"/>
      <c r="I4692" s="80"/>
      <c r="J4692" s="78"/>
      <c r="K4692" s="77"/>
      <c r="L4692" s="84" t="s">
        <v>9347</v>
      </c>
      <c r="M4692" s="77"/>
      <c r="N4692" s="77"/>
      <c r="O4692" s="87"/>
      <c r="P4692" s="78"/>
      <c r="Q4692" s="78"/>
      <c r="R4692" s="78"/>
      <c r="S4692" s="82"/>
      <c r="T4692" s="78"/>
      <c r="U4692" s="83"/>
    </row>
    <row r="4693" spans="1:21">
      <c r="A4693" s="76">
        <v>99031811</v>
      </c>
      <c r="B4693" s="77" t="s">
        <v>5577</v>
      </c>
      <c r="C4693" s="78"/>
      <c r="D4693" s="79"/>
      <c r="E4693" s="78"/>
      <c r="F4693" s="78"/>
      <c r="G4693" s="79"/>
      <c r="H4693" s="79"/>
      <c r="I4693" s="80"/>
      <c r="J4693" s="79"/>
      <c r="K4693" s="77"/>
      <c r="L4693" s="84" t="s">
        <v>9347</v>
      </c>
      <c r="M4693" s="77"/>
      <c r="N4693" s="77"/>
      <c r="O4693" s="77"/>
      <c r="P4693" s="77"/>
      <c r="Q4693" s="78"/>
      <c r="R4693" s="78"/>
      <c r="S4693" s="82"/>
      <c r="T4693" s="78"/>
      <c r="U4693" s="83"/>
    </row>
    <row r="4694" spans="1:21">
      <c r="A4694" s="76">
        <v>99031812</v>
      </c>
      <c r="B4694" s="77" t="s">
        <v>5578</v>
      </c>
      <c r="C4694" s="78"/>
      <c r="D4694" s="79"/>
      <c r="E4694" s="78"/>
      <c r="F4694" s="78"/>
      <c r="G4694" s="79"/>
      <c r="H4694" s="79"/>
      <c r="I4694" s="80"/>
      <c r="J4694" s="79"/>
      <c r="K4694" s="77"/>
      <c r="L4694" s="84" t="s">
        <v>9347</v>
      </c>
      <c r="M4694" s="77"/>
      <c r="N4694" s="77"/>
      <c r="O4694" s="77"/>
      <c r="P4694" s="77"/>
      <c r="Q4694" s="78"/>
      <c r="R4694" s="78"/>
      <c r="S4694" s="82"/>
      <c r="T4694" s="78"/>
      <c r="U4694" s="83"/>
    </row>
    <row r="4695" spans="1:21">
      <c r="A4695" s="76">
        <v>99031813</v>
      </c>
      <c r="B4695" s="85" t="s">
        <v>5579</v>
      </c>
      <c r="C4695" s="78"/>
      <c r="D4695" s="79"/>
      <c r="E4695" s="78"/>
      <c r="F4695" s="78"/>
      <c r="G4695" s="78"/>
      <c r="H4695" s="79"/>
      <c r="I4695" s="80"/>
      <c r="J4695" s="78"/>
      <c r="K4695" s="77"/>
      <c r="L4695" s="84" t="s">
        <v>9347</v>
      </c>
      <c r="M4695" s="77"/>
      <c r="N4695" s="77"/>
      <c r="O4695" s="87"/>
      <c r="P4695" s="78"/>
      <c r="Q4695" s="78"/>
      <c r="R4695" s="78"/>
      <c r="S4695" s="82"/>
      <c r="T4695" s="78"/>
      <c r="U4695" s="83"/>
    </row>
    <row r="4696" spans="1:21">
      <c r="A4696" s="76">
        <v>99031814</v>
      </c>
      <c r="B4696" s="77" t="s">
        <v>5580</v>
      </c>
      <c r="C4696" s="78"/>
      <c r="D4696" s="79"/>
      <c r="E4696" s="78"/>
      <c r="F4696" s="78"/>
      <c r="G4696" s="79"/>
      <c r="H4696" s="79"/>
      <c r="I4696" s="80"/>
      <c r="J4696" s="79"/>
      <c r="K4696" s="77"/>
      <c r="L4696" s="84" t="s">
        <v>9347</v>
      </c>
      <c r="M4696" s="77"/>
      <c r="N4696" s="77"/>
      <c r="O4696" s="77"/>
      <c r="P4696" s="77"/>
      <c r="Q4696" s="78"/>
      <c r="R4696" s="78"/>
      <c r="S4696" s="82"/>
      <c r="T4696" s="78"/>
      <c r="U4696" s="83"/>
    </row>
    <row r="4697" spans="1:21">
      <c r="A4697" s="76">
        <v>99031826</v>
      </c>
      <c r="B4697" s="77" t="s">
        <v>5581</v>
      </c>
      <c r="C4697" s="78"/>
      <c r="D4697" s="79"/>
      <c r="E4697" s="78"/>
      <c r="F4697" s="78"/>
      <c r="G4697" s="79"/>
      <c r="H4697" s="79"/>
      <c r="I4697" s="80"/>
      <c r="J4697" s="79"/>
      <c r="K4697" s="77"/>
      <c r="L4697" s="84" t="s">
        <v>285</v>
      </c>
      <c r="M4697" s="77"/>
      <c r="N4697" s="77"/>
      <c r="O4697" s="77"/>
      <c r="P4697" s="77"/>
      <c r="Q4697" s="78"/>
      <c r="R4697" s="78"/>
      <c r="S4697" s="82"/>
      <c r="T4697" s="78"/>
      <c r="U4697" s="83"/>
    </row>
    <row r="4698" spans="1:21">
      <c r="A4698" s="76">
        <v>99031827</v>
      </c>
      <c r="B4698" s="77" t="s">
        <v>5582</v>
      </c>
      <c r="C4698" s="78"/>
      <c r="D4698" s="79"/>
      <c r="E4698" s="78"/>
      <c r="F4698" s="78"/>
      <c r="G4698" s="79"/>
      <c r="H4698" s="79"/>
      <c r="I4698" s="80"/>
      <c r="J4698" s="79"/>
      <c r="K4698" s="77"/>
      <c r="L4698" s="84" t="s">
        <v>285</v>
      </c>
      <c r="M4698" s="77"/>
      <c r="N4698" s="77"/>
      <c r="O4698" s="77"/>
      <c r="P4698" s="77"/>
      <c r="Q4698" s="78"/>
      <c r="R4698" s="78"/>
      <c r="S4698" s="82"/>
      <c r="T4698" s="78"/>
      <c r="U4698" s="83"/>
    </row>
    <row r="4699" spans="1:21">
      <c r="A4699" s="76">
        <v>99031828</v>
      </c>
      <c r="B4699" s="85" t="s">
        <v>5583</v>
      </c>
      <c r="C4699" s="78"/>
      <c r="D4699" s="79"/>
      <c r="E4699" s="78"/>
      <c r="F4699" s="78"/>
      <c r="G4699" s="78"/>
      <c r="H4699" s="79"/>
      <c r="I4699" s="80"/>
      <c r="J4699" s="78"/>
      <c r="K4699" s="77"/>
      <c r="L4699" s="84" t="s">
        <v>285</v>
      </c>
      <c r="M4699" s="77"/>
      <c r="N4699" s="77"/>
      <c r="O4699" s="87"/>
      <c r="P4699" s="78"/>
      <c r="Q4699" s="78"/>
      <c r="R4699" s="78"/>
      <c r="S4699" s="82"/>
      <c r="T4699" s="78"/>
      <c r="U4699" s="83"/>
    </row>
    <row r="4700" spans="1:21">
      <c r="A4700" s="76">
        <v>99031829</v>
      </c>
      <c r="B4700" s="77" t="s">
        <v>5584</v>
      </c>
      <c r="C4700" s="78"/>
      <c r="D4700" s="79"/>
      <c r="E4700" s="78"/>
      <c r="F4700" s="78"/>
      <c r="G4700" s="79"/>
      <c r="H4700" s="79"/>
      <c r="I4700" s="80"/>
      <c r="J4700" s="79"/>
      <c r="K4700" s="77"/>
      <c r="L4700" s="84" t="s">
        <v>70</v>
      </c>
      <c r="M4700" s="77"/>
      <c r="N4700" s="77"/>
      <c r="O4700" s="77"/>
      <c r="P4700" s="77"/>
      <c r="Q4700" s="78"/>
      <c r="R4700" s="78"/>
      <c r="S4700" s="82"/>
      <c r="T4700" s="78"/>
      <c r="U4700" s="83"/>
    </row>
    <row r="4701" spans="1:21">
      <c r="A4701" s="76">
        <v>99031830</v>
      </c>
      <c r="B4701" s="77" t="s">
        <v>5585</v>
      </c>
      <c r="C4701" s="78"/>
      <c r="D4701" s="79"/>
      <c r="E4701" s="78"/>
      <c r="F4701" s="78"/>
      <c r="G4701" s="79"/>
      <c r="H4701" s="79"/>
      <c r="I4701" s="80"/>
      <c r="J4701" s="79"/>
      <c r="K4701" s="79"/>
      <c r="L4701" s="84" t="s">
        <v>70</v>
      </c>
      <c r="M4701" s="79"/>
      <c r="N4701" s="79"/>
      <c r="O4701" s="79"/>
      <c r="P4701" s="79"/>
      <c r="Q4701" s="78"/>
      <c r="R4701" s="79"/>
      <c r="S4701" s="79"/>
      <c r="T4701" s="78"/>
      <c r="U4701" s="83"/>
    </row>
    <row r="4702" spans="1:21">
      <c r="A4702" s="76">
        <v>99031831</v>
      </c>
      <c r="B4702" s="77" t="s">
        <v>5586</v>
      </c>
      <c r="C4702" s="78"/>
      <c r="D4702" s="79"/>
      <c r="E4702" s="78"/>
      <c r="F4702" s="78"/>
      <c r="G4702" s="79"/>
      <c r="H4702" s="79"/>
      <c r="I4702" s="80"/>
      <c r="J4702" s="79"/>
      <c r="K4702" s="79"/>
      <c r="L4702" s="84" t="s">
        <v>70</v>
      </c>
      <c r="M4702" s="79"/>
      <c r="N4702" s="79"/>
      <c r="O4702" s="79"/>
      <c r="P4702" s="79"/>
      <c r="Q4702" s="78"/>
      <c r="R4702" s="79"/>
      <c r="S4702" s="79"/>
      <c r="T4702" s="79"/>
      <c r="U4702" s="83"/>
    </row>
    <row r="4703" spans="1:21">
      <c r="A4703" s="76">
        <v>99031832</v>
      </c>
      <c r="B4703" s="77" t="s">
        <v>5587</v>
      </c>
      <c r="C4703" s="78"/>
      <c r="D4703" s="79"/>
      <c r="E4703" s="78"/>
      <c r="F4703" s="78"/>
      <c r="G4703" s="79"/>
      <c r="H4703" s="79"/>
      <c r="I4703" s="80"/>
      <c r="J4703" s="79"/>
      <c r="K4703" s="79"/>
      <c r="L4703" s="84" t="s">
        <v>70</v>
      </c>
      <c r="M4703" s="79"/>
      <c r="N4703" s="79"/>
      <c r="O4703" s="79"/>
      <c r="P4703" s="79"/>
      <c r="Q4703" s="78"/>
      <c r="R4703" s="79"/>
      <c r="S4703" s="79"/>
      <c r="T4703" s="78"/>
      <c r="U4703" s="83"/>
    </row>
    <row r="4704" spans="1:21">
      <c r="A4704" s="76">
        <v>99031833</v>
      </c>
      <c r="B4704" s="77" t="s">
        <v>4324</v>
      </c>
      <c r="C4704" s="78"/>
      <c r="D4704" s="79"/>
      <c r="E4704" s="78"/>
      <c r="F4704" s="78"/>
      <c r="G4704" s="79"/>
      <c r="H4704" s="79"/>
      <c r="I4704" s="80"/>
      <c r="J4704" s="79"/>
      <c r="K4704" s="79"/>
      <c r="L4704" s="84" t="s">
        <v>70</v>
      </c>
      <c r="M4704" s="79"/>
      <c r="N4704" s="79"/>
      <c r="O4704" s="79"/>
      <c r="P4704" s="79"/>
      <c r="Q4704" s="78"/>
      <c r="R4704" s="79"/>
      <c r="S4704" s="79"/>
      <c r="T4704" s="78"/>
      <c r="U4704" s="83"/>
    </row>
    <row r="4705" spans="1:21">
      <c r="A4705" s="76">
        <v>99031834</v>
      </c>
      <c r="B4705" s="77" t="s">
        <v>5350</v>
      </c>
      <c r="C4705" s="78"/>
      <c r="D4705" s="79"/>
      <c r="E4705" s="78"/>
      <c r="F4705" s="78"/>
      <c r="G4705" s="79"/>
      <c r="H4705" s="79"/>
      <c r="I4705" s="80"/>
      <c r="J4705" s="79"/>
      <c r="K4705" s="77"/>
      <c r="L4705" s="84" t="s">
        <v>70</v>
      </c>
      <c r="M4705" s="77"/>
      <c r="N4705" s="77"/>
      <c r="O4705" s="77"/>
      <c r="P4705" s="77"/>
      <c r="Q4705" s="78"/>
      <c r="R4705" s="78"/>
      <c r="S4705" s="82"/>
      <c r="T4705" s="78"/>
      <c r="U4705" s="83"/>
    </row>
    <row r="4706" spans="1:21">
      <c r="A4706" s="76">
        <v>99031835</v>
      </c>
      <c r="B4706" s="77" t="s">
        <v>5348</v>
      </c>
      <c r="C4706" s="78"/>
      <c r="D4706" s="79"/>
      <c r="E4706" s="78"/>
      <c r="F4706" s="78"/>
      <c r="G4706" s="79"/>
      <c r="H4706" s="79"/>
      <c r="I4706" s="80"/>
      <c r="J4706" s="79"/>
      <c r="K4706" s="77"/>
      <c r="L4706" s="84" t="s">
        <v>9289</v>
      </c>
      <c r="M4706" s="77"/>
      <c r="N4706" s="77"/>
      <c r="O4706" s="77"/>
      <c r="P4706" s="77"/>
      <c r="Q4706" s="78"/>
      <c r="R4706" s="78"/>
      <c r="S4706" s="82"/>
      <c r="T4706" s="78"/>
      <c r="U4706" s="83"/>
    </row>
    <row r="4707" spans="1:21">
      <c r="A4707" s="76">
        <v>99031836</v>
      </c>
      <c r="B4707" s="85" t="s">
        <v>5351</v>
      </c>
      <c r="C4707" s="78"/>
      <c r="D4707" s="79"/>
      <c r="E4707" s="78"/>
      <c r="F4707" s="78"/>
      <c r="G4707" s="78"/>
      <c r="H4707" s="79"/>
      <c r="I4707" s="80"/>
      <c r="J4707" s="78"/>
      <c r="K4707" s="77"/>
      <c r="L4707" s="84" t="s">
        <v>70</v>
      </c>
      <c r="M4707" s="77"/>
      <c r="N4707" s="77"/>
      <c r="O4707" s="87"/>
      <c r="P4707" s="78"/>
      <c r="Q4707" s="78"/>
      <c r="R4707" s="78"/>
      <c r="S4707" s="82"/>
      <c r="T4707" s="78"/>
      <c r="U4707" s="83"/>
    </row>
    <row r="4708" spans="1:21">
      <c r="A4708" s="76">
        <v>99031837</v>
      </c>
      <c r="B4708" s="85" t="s">
        <v>5424</v>
      </c>
      <c r="C4708" s="78"/>
      <c r="D4708" s="79"/>
      <c r="E4708" s="78"/>
      <c r="F4708" s="78"/>
      <c r="G4708" s="78"/>
      <c r="H4708" s="79"/>
      <c r="I4708" s="80"/>
      <c r="J4708" s="78"/>
      <c r="K4708" s="77"/>
      <c r="L4708" s="84" t="s">
        <v>70</v>
      </c>
      <c r="M4708" s="77"/>
      <c r="N4708" s="77"/>
      <c r="O4708" s="87"/>
      <c r="P4708" s="78"/>
      <c r="Q4708" s="78"/>
      <c r="R4708" s="78"/>
      <c r="S4708" s="82"/>
      <c r="T4708" s="78"/>
      <c r="U4708" s="83"/>
    </row>
    <row r="4709" spans="1:21">
      <c r="A4709" s="76">
        <v>99031839</v>
      </c>
      <c r="B4709" s="85" t="s">
        <v>5256</v>
      </c>
      <c r="C4709" s="78"/>
      <c r="D4709" s="79"/>
      <c r="E4709" s="78"/>
      <c r="F4709" s="78"/>
      <c r="G4709" s="78"/>
      <c r="H4709" s="79"/>
      <c r="I4709" s="79"/>
      <c r="J4709" s="78"/>
      <c r="K4709" s="77"/>
      <c r="L4709" s="84" t="s">
        <v>70</v>
      </c>
      <c r="M4709" s="77"/>
      <c r="N4709" s="77"/>
      <c r="O4709" s="87"/>
      <c r="P4709" s="78"/>
      <c r="Q4709" s="78"/>
      <c r="R4709" s="78"/>
      <c r="S4709" s="82"/>
      <c r="T4709" s="78"/>
      <c r="U4709" s="83"/>
    </row>
    <row r="4710" spans="1:21">
      <c r="A4710" s="76">
        <v>99031840</v>
      </c>
      <c r="B4710" s="85" t="s">
        <v>5517</v>
      </c>
      <c r="C4710" s="78"/>
      <c r="D4710" s="79"/>
      <c r="E4710" s="78"/>
      <c r="F4710" s="78"/>
      <c r="G4710" s="78"/>
      <c r="H4710" s="79"/>
      <c r="I4710" s="80"/>
      <c r="J4710" s="78"/>
      <c r="K4710" s="77"/>
      <c r="L4710" s="84" t="s">
        <v>70</v>
      </c>
      <c r="M4710" s="77"/>
      <c r="N4710" s="77"/>
      <c r="O4710" s="87"/>
      <c r="P4710" s="78"/>
      <c r="Q4710" s="78"/>
      <c r="R4710" s="78"/>
      <c r="S4710" s="82"/>
      <c r="T4710" s="78"/>
      <c r="U4710" s="83"/>
    </row>
    <row r="4711" spans="1:21">
      <c r="A4711" s="76">
        <v>99031841</v>
      </c>
      <c r="B4711" s="85" t="s">
        <v>5079</v>
      </c>
      <c r="C4711" s="78"/>
      <c r="D4711" s="79"/>
      <c r="E4711" s="78"/>
      <c r="F4711" s="78"/>
      <c r="G4711" s="78"/>
      <c r="H4711" s="79"/>
      <c r="I4711" s="80"/>
      <c r="J4711" s="78"/>
      <c r="K4711" s="77"/>
      <c r="L4711" s="84" t="s">
        <v>287</v>
      </c>
      <c r="M4711" s="77"/>
      <c r="N4711" s="77"/>
      <c r="O4711" s="87"/>
      <c r="P4711" s="78"/>
      <c r="Q4711" s="78"/>
      <c r="R4711" s="78"/>
      <c r="S4711" s="82"/>
      <c r="T4711" s="78"/>
      <c r="U4711" s="83"/>
    </row>
    <row r="4712" spans="1:21">
      <c r="A4712" s="76">
        <v>99031842</v>
      </c>
      <c r="B4712" s="85" t="s">
        <v>5180</v>
      </c>
      <c r="C4712" s="78"/>
      <c r="D4712" s="79"/>
      <c r="E4712" s="78"/>
      <c r="F4712" s="78"/>
      <c r="G4712" s="78"/>
      <c r="H4712" s="79"/>
      <c r="I4712" s="80"/>
      <c r="J4712" s="78"/>
      <c r="K4712" s="77"/>
      <c r="L4712" s="84" t="s">
        <v>70</v>
      </c>
      <c r="M4712" s="77"/>
      <c r="N4712" s="77"/>
      <c r="O4712" s="87"/>
      <c r="P4712" s="78"/>
      <c r="Q4712" s="78"/>
      <c r="R4712" s="78"/>
      <c r="S4712" s="82"/>
      <c r="T4712" s="78"/>
      <c r="U4712" s="83"/>
    </row>
    <row r="4713" spans="1:21">
      <c r="A4713" s="76">
        <v>99031843</v>
      </c>
      <c r="B4713" s="85" t="s">
        <v>5588</v>
      </c>
      <c r="C4713" s="78"/>
      <c r="D4713" s="79"/>
      <c r="E4713" s="78"/>
      <c r="F4713" s="78"/>
      <c r="G4713" s="78"/>
      <c r="H4713" s="79"/>
      <c r="I4713" s="80"/>
      <c r="J4713" s="78"/>
      <c r="K4713" s="77"/>
      <c r="L4713" s="84" t="s">
        <v>9359</v>
      </c>
      <c r="M4713" s="77"/>
      <c r="N4713" s="77"/>
      <c r="O4713" s="87"/>
      <c r="P4713" s="78"/>
      <c r="Q4713" s="78"/>
      <c r="R4713" s="78"/>
      <c r="S4713" s="82"/>
      <c r="T4713" s="78"/>
      <c r="U4713" s="83"/>
    </row>
    <row r="4714" spans="1:21">
      <c r="A4714" s="76">
        <v>99031844</v>
      </c>
      <c r="B4714" s="85" t="s">
        <v>5589</v>
      </c>
      <c r="C4714" s="78"/>
      <c r="D4714" s="79"/>
      <c r="E4714" s="78"/>
      <c r="F4714" s="78"/>
      <c r="G4714" s="78"/>
      <c r="H4714" s="79"/>
      <c r="I4714" s="80"/>
      <c r="J4714" s="78"/>
      <c r="K4714" s="77"/>
      <c r="L4714" s="84" t="s">
        <v>127</v>
      </c>
      <c r="M4714" s="77"/>
      <c r="N4714" s="77"/>
      <c r="O4714" s="87"/>
      <c r="P4714" s="78"/>
      <c r="Q4714" s="78"/>
      <c r="R4714" s="78"/>
      <c r="S4714" s="82"/>
      <c r="T4714" s="78"/>
      <c r="U4714" s="83"/>
    </row>
    <row r="4715" spans="1:21">
      <c r="A4715" s="76">
        <v>99031845</v>
      </c>
      <c r="B4715" s="77" t="s">
        <v>5590</v>
      </c>
      <c r="C4715" s="78"/>
      <c r="D4715" s="79"/>
      <c r="E4715" s="78"/>
      <c r="F4715" s="78"/>
      <c r="G4715" s="79"/>
      <c r="H4715" s="79"/>
      <c r="I4715" s="80"/>
      <c r="J4715" s="79"/>
      <c r="K4715" s="77"/>
      <c r="L4715" s="84" t="s">
        <v>346</v>
      </c>
      <c r="M4715" s="77"/>
      <c r="N4715" s="77"/>
      <c r="O4715" s="77"/>
      <c r="P4715" s="77"/>
      <c r="Q4715" s="78"/>
      <c r="R4715" s="78"/>
      <c r="S4715" s="82"/>
      <c r="T4715" s="78"/>
      <c r="U4715" s="83"/>
    </row>
    <row r="4716" spans="1:21">
      <c r="A4716" s="76">
        <v>99031846</v>
      </c>
      <c r="B4716" s="85" t="s">
        <v>5591</v>
      </c>
      <c r="C4716" s="78"/>
      <c r="D4716" s="79"/>
      <c r="E4716" s="78"/>
      <c r="F4716" s="78"/>
      <c r="G4716" s="78"/>
      <c r="H4716" s="79"/>
      <c r="I4716" s="79"/>
      <c r="J4716" s="78"/>
      <c r="K4716" s="77"/>
      <c r="L4716" s="84" t="s">
        <v>9274</v>
      </c>
      <c r="M4716" s="77"/>
      <c r="N4716" s="77"/>
      <c r="O4716" s="87"/>
      <c r="P4716" s="78"/>
      <c r="Q4716" s="78"/>
      <c r="R4716" s="78"/>
      <c r="S4716" s="82"/>
      <c r="T4716" s="78"/>
      <c r="U4716" s="83"/>
    </row>
    <row r="4717" spans="1:21">
      <c r="A4717" s="76">
        <v>99031847</v>
      </c>
      <c r="B4717" s="85" t="s">
        <v>4617</v>
      </c>
      <c r="C4717" s="78"/>
      <c r="D4717" s="79"/>
      <c r="E4717" s="78"/>
      <c r="F4717" s="78"/>
      <c r="G4717" s="78"/>
      <c r="H4717" s="79"/>
      <c r="I4717" s="79"/>
      <c r="J4717" s="78"/>
      <c r="K4717" s="77"/>
      <c r="L4717" s="84" t="s">
        <v>285</v>
      </c>
      <c r="M4717" s="77"/>
      <c r="N4717" s="77"/>
      <c r="O4717" s="87"/>
      <c r="P4717" s="78"/>
      <c r="Q4717" s="78"/>
      <c r="R4717" s="78"/>
      <c r="S4717" s="82"/>
      <c r="T4717" s="78"/>
      <c r="U4717" s="83"/>
    </row>
    <row r="4718" spans="1:21">
      <c r="A4718" s="76">
        <v>99031848</v>
      </c>
      <c r="B4718" s="85" t="s">
        <v>5592</v>
      </c>
      <c r="C4718" s="78"/>
      <c r="D4718" s="79"/>
      <c r="E4718" s="78"/>
      <c r="F4718" s="78"/>
      <c r="G4718" s="78"/>
      <c r="H4718" s="79"/>
      <c r="I4718" s="80"/>
      <c r="J4718" s="78"/>
      <c r="K4718" s="77"/>
      <c r="L4718" s="84" t="s">
        <v>285</v>
      </c>
      <c r="M4718" s="77"/>
      <c r="N4718" s="77"/>
      <c r="O4718" s="87"/>
      <c r="P4718" s="78"/>
      <c r="Q4718" s="78"/>
      <c r="R4718" s="78"/>
      <c r="S4718" s="82"/>
      <c r="T4718" s="78"/>
      <c r="U4718" s="83"/>
    </row>
    <row r="4719" spans="1:21">
      <c r="A4719" s="76">
        <v>99031849</v>
      </c>
      <c r="B4719" s="85" t="s">
        <v>5593</v>
      </c>
      <c r="C4719" s="78"/>
      <c r="D4719" s="79"/>
      <c r="E4719" s="78"/>
      <c r="F4719" s="78"/>
      <c r="G4719" s="78"/>
      <c r="H4719" s="79"/>
      <c r="I4719" s="80"/>
      <c r="J4719" s="78"/>
      <c r="K4719" s="77"/>
      <c r="L4719" s="84" t="s">
        <v>285</v>
      </c>
      <c r="M4719" s="77"/>
      <c r="N4719" s="77"/>
      <c r="O4719" s="87"/>
      <c r="P4719" s="78"/>
      <c r="Q4719" s="78"/>
      <c r="R4719" s="78"/>
      <c r="S4719" s="82"/>
      <c r="T4719" s="78"/>
      <c r="U4719" s="83"/>
    </row>
    <row r="4720" spans="1:21">
      <c r="A4720" s="76">
        <v>99031850</v>
      </c>
      <c r="B4720" s="85" t="s">
        <v>5594</v>
      </c>
      <c r="C4720" s="78"/>
      <c r="D4720" s="79"/>
      <c r="E4720" s="78"/>
      <c r="F4720" s="78"/>
      <c r="G4720" s="78"/>
      <c r="H4720" s="79"/>
      <c r="I4720" s="79"/>
      <c r="J4720" s="78"/>
      <c r="K4720" s="77"/>
      <c r="L4720" s="84" t="s">
        <v>9312</v>
      </c>
      <c r="M4720" s="77"/>
      <c r="N4720" s="77"/>
      <c r="O4720" s="87"/>
      <c r="P4720" s="78"/>
      <c r="Q4720" s="78"/>
      <c r="R4720" s="78"/>
      <c r="S4720" s="82"/>
      <c r="T4720" s="78"/>
      <c r="U4720" s="83"/>
    </row>
    <row r="4721" spans="1:21">
      <c r="A4721" s="76">
        <v>99031851</v>
      </c>
      <c r="B4721" s="85" t="s">
        <v>5595</v>
      </c>
      <c r="C4721" s="78"/>
      <c r="D4721" s="79"/>
      <c r="E4721" s="78"/>
      <c r="F4721" s="78"/>
      <c r="G4721" s="78"/>
      <c r="H4721" s="79"/>
      <c r="I4721" s="80"/>
      <c r="J4721" s="78"/>
      <c r="K4721" s="77"/>
      <c r="L4721" s="84" t="s">
        <v>315</v>
      </c>
      <c r="M4721" s="77"/>
      <c r="N4721" s="77"/>
      <c r="O4721" s="87"/>
      <c r="P4721" s="78"/>
      <c r="Q4721" s="78"/>
      <c r="R4721" s="78"/>
      <c r="S4721" s="82"/>
      <c r="T4721" s="78"/>
      <c r="U4721" s="83"/>
    </row>
    <row r="4722" spans="1:21">
      <c r="A4722" s="76">
        <v>99031852</v>
      </c>
      <c r="B4722" s="77" t="s">
        <v>5596</v>
      </c>
      <c r="C4722" s="78"/>
      <c r="D4722" s="79"/>
      <c r="E4722" s="78"/>
      <c r="F4722" s="78"/>
      <c r="G4722" s="79"/>
      <c r="H4722" s="79"/>
      <c r="I4722" s="80"/>
      <c r="J4722" s="79"/>
      <c r="K4722" s="77"/>
      <c r="L4722" s="84" t="s">
        <v>270</v>
      </c>
      <c r="M4722" s="77"/>
      <c r="N4722" s="77"/>
      <c r="O4722" s="77"/>
      <c r="P4722" s="77"/>
      <c r="Q4722" s="78"/>
      <c r="R4722" s="78"/>
      <c r="S4722" s="82"/>
      <c r="T4722" s="78"/>
      <c r="U4722" s="83"/>
    </row>
    <row r="4723" spans="1:21">
      <c r="A4723" s="76">
        <v>99031853</v>
      </c>
      <c r="B4723" s="77" t="s">
        <v>5597</v>
      </c>
      <c r="C4723" s="78"/>
      <c r="D4723" s="79"/>
      <c r="E4723" s="78"/>
      <c r="F4723" s="78"/>
      <c r="G4723" s="79"/>
      <c r="H4723" s="79"/>
      <c r="I4723" s="80"/>
      <c r="J4723" s="79"/>
      <c r="K4723" s="77"/>
      <c r="L4723" s="84" t="s">
        <v>315</v>
      </c>
      <c r="M4723" s="77"/>
      <c r="N4723" s="77"/>
      <c r="O4723" s="77"/>
      <c r="P4723" s="77"/>
      <c r="Q4723" s="78"/>
      <c r="R4723" s="78"/>
      <c r="S4723" s="82"/>
      <c r="T4723" s="86"/>
      <c r="U4723" s="83"/>
    </row>
    <row r="4724" spans="1:21">
      <c r="A4724" s="76">
        <v>99031854</v>
      </c>
      <c r="B4724" s="77" t="s">
        <v>5598</v>
      </c>
      <c r="C4724" s="78"/>
      <c r="D4724" s="79"/>
      <c r="E4724" s="78"/>
      <c r="F4724" s="78"/>
      <c r="G4724" s="79"/>
      <c r="H4724" s="79"/>
      <c r="I4724" s="80"/>
      <c r="J4724" s="79"/>
      <c r="K4724" s="77"/>
      <c r="L4724" s="84" t="s">
        <v>315</v>
      </c>
      <c r="M4724" s="79"/>
      <c r="N4724" s="79"/>
      <c r="O4724" s="77"/>
      <c r="P4724" s="77"/>
      <c r="Q4724" s="78"/>
      <c r="R4724" s="79"/>
      <c r="S4724" s="79"/>
      <c r="T4724" s="78"/>
      <c r="U4724" s="83"/>
    </row>
    <row r="4725" spans="1:21">
      <c r="A4725" s="89">
        <v>99031856</v>
      </c>
      <c r="B4725" s="100" t="s">
        <v>5599</v>
      </c>
      <c r="C4725" s="90"/>
      <c r="D4725" s="79"/>
      <c r="E4725" s="78"/>
      <c r="F4725" s="78"/>
      <c r="G4725" s="79"/>
      <c r="H4725" s="79"/>
      <c r="I4725" s="80"/>
      <c r="J4725" s="79"/>
      <c r="K4725" s="77"/>
      <c r="L4725" s="84" t="s">
        <v>9371</v>
      </c>
      <c r="M4725" s="77"/>
      <c r="N4725" s="77"/>
      <c r="O4725" s="77"/>
      <c r="P4725" s="77"/>
      <c r="Q4725" s="78"/>
      <c r="R4725" s="78"/>
      <c r="S4725" s="82"/>
      <c r="T4725" s="78"/>
      <c r="U4725" s="83"/>
    </row>
    <row r="4726" spans="1:21">
      <c r="A4726" s="76">
        <v>99031857</v>
      </c>
      <c r="B4726" s="77" t="s">
        <v>5600</v>
      </c>
      <c r="C4726" s="78"/>
      <c r="D4726" s="79"/>
      <c r="E4726" s="78"/>
      <c r="F4726" s="78"/>
      <c r="G4726" s="79"/>
      <c r="H4726" s="79"/>
      <c r="I4726" s="80"/>
      <c r="J4726" s="79"/>
      <c r="K4726" s="77"/>
      <c r="L4726" s="84" t="s">
        <v>315</v>
      </c>
      <c r="M4726" s="79"/>
      <c r="N4726" s="79"/>
      <c r="O4726" s="77"/>
      <c r="P4726" s="77"/>
      <c r="Q4726" s="78"/>
      <c r="R4726" s="78"/>
      <c r="S4726" s="82"/>
      <c r="T4726" s="78"/>
      <c r="U4726" s="83"/>
    </row>
    <row r="4727" spans="1:21">
      <c r="A4727" s="76">
        <v>99031858</v>
      </c>
      <c r="B4727" s="77" t="s">
        <v>5601</v>
      </c>
      <c r="C4727" s="78"/>
      <c r="D4727" s="79"/>
      <c r="E4727" s="78"/>
      <c r="F4727" s="78"/>
      <c r="G4727" s="79"/>
      <c r="H4727" s="79"/>
      <c r="I4727" s="80"/>
      <c r="J4727" s="79"/>
      <c r="K4727" s="77"/>
      <c r="L4727" s="84" t="s">
        <v>315</v>
      </c>
      <c r="M4727" s="77"/>
      <c r="N4727" s="77"/>
      <c r="O4727" s="77"/>
      <c r="P4727" s="77"/>
      <c r="Q4727" s="78"/>
      <c r="R4727" s="78"/>
      <c r="S4727" s="82"/>
      <c r="T4727" s="78"/>
      <c r="U4727" s="83"/>
    </row>
    <row r="4728" spans="1:21">
      <c r="A4728" s="76">
        <v>99031860</v>
      </c>
      <c r="B4728" s="77" t="s">
        <v>5602</v>
      </c>
      <c r="C4728" s="78"/>
      <c r="D4728" s="79"/>
      <c r="E4728" s="78"/>
      <c r="F4728" s="78"/>
      <c r="G4728" s="79"/>
      <c r="H4728" s="79"/>
      <c r="I4728" s="80"/>
      <c r="J4728" s="79"/>
      <c r="K4728" s="79"/>
      <c r="L4728" s="84" t="s">
        <v>315</v>
      </c>
      <c r="M4728" s="79"/>
      <c r="N4728" s="79"/>
      <c r="O4728" s="79"/>
      <c r="P4728" s="77"/>
      <c r="Q4728" s="78"/>
      <c r="R4728" s="79"/>
      <c r="S4728" s="79"/>
      <c r="T4728" s="78"/>
      <c r="U4728" s="83"/>
    </row>
    <row r="4729" spans="1:21">
      <c r="A4729" s="76">
        <v>99031861</v>
      </c>
      <c r="B4729" s="77" t="s">
        <v>5603</v>
      </c>
      <c r="C4729" s="78"/>
      <c r="D4729" s="79"/>
      <c r="E4729" s="78"/>
      <c r="F4729" s="78"/>
      <c r="G4729" s="79"/>
      <c r="H4729" s="79"/>
      <c r="I4729" s="80"/>
      <c r="J4729" s="79"/>
      <c r="K4729" s="77"/>
      <c r="L4729" s="84" t="s">
        <v>315</v>
      </c>
      <c r="M4729" s="77"/>
      <c r="N4729" s="77"/>
      <c r="O4729" s="77"/>
      <c r="P4729" s="77"/>
      <c r="Q4729" s="78"/>
      <c r="R4729" s="78"/>
      <c r="S4729" s="82"/>
      <c r="T4729" s="78"/>
      <c r="U4729" s="83"/>
    </row>
    <row r="4730" spans="1:21">
      <c r="A4730" s="76">
        <v>99031862</v>
      </c>
      <c r="B4730" s="77" t="s">
        <v>5604</v>
      </c>
      <c r="C4730" s="78"/>
      <c r="D4730" s="79"/>
      <c r="E4730" s="78"/>
      <c r="F4730" s="78"/>
      <c r="G4730" s="79"/>
      <c r="H4730" s="79"/>
      <c r="I4730" s="80"/>
      <c r="J4730" s="79"/>
      <c r="K4730" s="77"/>
      <c r="L4730" s="84" t="s">
        <v>315</v>
      </c>
      <c r="M4730" s="77"/>
      <c r="N4730" s="77"/>
      <c r="O4730" s="77"/>
      <c r="P4730" s="77"/>
      <c r="Q4730" s="78"/>
      <c r="R4730" s="78"/>
      <c r="S4730" s="82"/>
      <c r="T4730" s="78"/>
      <c r="U4730" s="83"/>
    </row>
    <row r="4731" spans="1:21">
      <c r="A4731" s="76">
        <v>99031863</v>
      </c>
      <c r="B4731" s="77" t="s">
        <v>5605</v>
      </c>
      <c r="C4731" s="78"/>
      <c r="D4731" s="79"/>
      <c r="E4731" s="78"/>
      <c r="F4731" s="78"/>
      <c r="G4731" s="79"/>
      <c r="H4731" s="79"/>
      <c r="I4731" s="80"/>
      <c r="J4731" s="79"/>
      <c r="K4731" s="77"/>
      <c r="L4731" s="84" t="s">
        <v>315</v>
      </c>
      <c r="M4731" s="77"/>
      <c r="N4731" s="77"/>
      <c r="O4731" s="77"/>
      <c r="P4731" s="77"/>
      <c r="Q4731" s="78"/>
      <c r="R4731" s="78"/>
      <c r="S4731" s="82"/>
      <c r="T4731" s="78"/>
      <c r="U4731" s="83"/>
    </row>
    <row r="4732" spans="1:21">
      <c r="A4732" s="76">
        <v>99031864</v>
      </c>
      <c r="B4732" s="77" t="s">
        <v>5606</v>
      </c>
      <c r="C4732" s="78"/>
      <c r="D4732" s="79"/>
      <c r="E4732" s="78"/>
      <c r="F4732" s="78"/>
      <c r="G4732" s="79"/>
      <c r="H4732" s="79"/>
      <c r="I4732" s="80"/>
      <c r="J4732" s="79"/>
      <c r="K4732" s="77"/>
      <c r="L4732" s="84" t="s">
        <v>315</v>
      </c>
      <c r="M4732" s="77"/>
      <c r="N4732" s="77"/>
      <c r="O4732" s="77"/>
      <c r="P4732" s="77"/>
      <c r="Q4732" s="78"/>
      <c r="R4732" s="78"/>
      <c r="S4732" s="82"/>
      <c r="T4732" s="78"/>
      <c r="U4732" s="83"/>
    </row>
    <row r="4733" spans="1:21">
      <c r="A4733" s="76">
        <v>99031865</v>
      </c>
      <c r="B4733" s="77" t="s">
        <v>5607</v>
      </c>
      <c r="C4733" s="78"/>
      <c r="D4733" s="79"/>
      <c r="E4733" s="78"/>
      <c r="F4733" s="78"/>
      <c r="G4733" s="79"/>
      <c r="H4733" s="79"/>
      <c r="I4733" s="80"/>
      <c r="J4733" s="79"/>
      <c r="K4733" s="77"/>
      <c r="L4733" s="84" t="s">
        <v>315</v>
      </c>
      <c r="M4733" s="77"/>
      <c r="N4733" s="77"/>
      <c r="O4733" s="77"/>
      <c r="P4733" s="77"/>
      <c r="Q4733" s="78"/>
      <c r="R4733" s="78"/>
      <c r="S4733" s="82"/>
      <c r="T4733" s="78"/>
      <c r="U4733" s="83"/>
    </row>
    <row r="4734" spans="1:21">
      <c r="A4734" s="76">
        <v>99031866</v>
      </c>
      <c r="B4734" s="77" t="s">
        <v>5608</v>
      </c>
      <c r="C4734" s="78"/>
      <c r="D4734" s="79"/>
      <c r="E4734" s="78"/>
      <c r="F4734" s="78"/>
      <c r="G4734" s="79"/>
      <c r="H4734" s="79"/>
      <c r="I4734" s="80"/>
      <c r="J4734" s="79"/>
      <c r="K4734" s="77"/>
      <c r="L4734" s="84" t="s">
        <v>315</v>
      </c>
      <c r="M4734" s="77"/>
      <c r="N4734" s="77"/>
      <c r="O4734" s="77"/>
      <c r="P4734" s="77"/>
      <c r="Q4734" s="78"/>
      <c r="R4734" s="78"/>
      <c r="S4734" s="82"/>
      <c r="T4734" s="78"/>
      <c r="U4734" s="83"/>
    </row>
    <row r="4735" spans="1:21">
      <c r="A4735" s="76">
        <v>99031867</v>
      </c>
      <c r="B4735" s="77" t="s">
        <v>5609</v>
      </c>
      <c r="C4735" s="78"/>
      <c r="D4735" s="79"/>
      <c r="E4735" s="78"/>
      <c r="F4735" s="78"/>
      <c r="G4735" s="79"/>
      <c r="H4735" s="79"/>
      <c r="I4735" s="80"/>
      <c r="J4735" s="79"/>
      <c r="K4735" s="77"/>
      <c r="L4735" s="84" t="s">
        <v>315</v>
      </c>
      <c r="M4735" s="77"/>
      <c r="N4735" s="77"/>
      <c r="O4735" s="77"/>
      <c r="P4735" s="77"/>
      <c r="Q4735" s="78"/>
      <c r="R4735" s="78"/>
      <c r="S4735" s="82"/>
      <c r="T4735" s="78"/>
      <c r="U4735" s="83"/>
    </row>
    <row r="4736" spans="1:21">
      <c r="A4736" s="76">
        <v>99031868</v>
      </c>
      <c r="B4736" s="77" t="s">
        <v>5610</v>
      </c>
      <c r="C4736" s="78"/>
      <c r="D4736" s="79"/>
      <c r="E4736" s="78"/>
      <c r="F4736" s="78"/>
      <c r="G4736" s="79"/>
      <c r="H4736" s="79"/>
      <c r="I4736" s="80"/>
      <c r="J4736" s="79"/>
      <c r="K4736" s="77"/>
      <c r="L4736" s="84" t="s">
        <v>315</v>
      </c>
      <c r="M4736" s="77"/>
      <c r="N4736" s="77"/>
      <c r="O4736" s="77"/>
      <c r="P4736" s="77"/>
      <c r="Q4736" s="78"/>
      <c r="R4736" s="78"/>
      <c r="S4736" s="82"/>
      <c r="T4736" s="78"/>
      <c r="U4736" s="83"/>
    </row>
    <row r="4737" spans="1:21">
      <c r="A4737" s="76">
        <v>99031869</v>
      </c>
      <c r="B4737" s="77" t="s">
        <v>5611</v>
      </c>
      <c r="C4737" s="78"/>
      <c r="D4737" s="79"/>
      <c r="E4737" s="78"/>
      <c r="F4737" s="78"/>
      <c r="G4737" s="79"/>
      <c r="H4737" s="79"/>
      <c r="I4737" s="80"/>
      <c r="J4737" s="79"/>
      <c r="K4737" s="77"/>
      <c r="L4737" s="84" t="s">
        <v>315</v>
      </c>
      <c r="M4737" s="77"/>
      <c r="N4737" s="77"/>
      <c r="O4737" s="77"/>
      <c r="P4737" s="77"/>
      <c r="Q4737" s="78"/>
      <c r="R4737" s="78"/>
      <c r="S4737" s="82"/>
      <c r="T4737" s="78"/>
      <c r="U4737" s="83"/>
    </row>
    <row r="4738" spans="1:21" s="114" customFormat="1">
      <c r="A4738" s="76">
        <v>99031870</v>
      </c>
      <c r="B4738" s="77" t="s">
        <v>5612</v>
      </c>
      <c r="C4738" s="78"/>
      <c r="D4738" s="79"/>
      <c r="E4738" s="78"/>
      <c r="F4738" s="78"/>
      <c r="G4738" s="79"/>
      <c r="H4738" s="79"/>
      <c r="I4738" s="80"/>
      <c r="J4738" s="79"/>
      <c r="K4738" s="77"/>
      <c r="L4738" s="84" t="s">
        <v>315</v>
      </c>
      <c r="M4738" s="77"/>
      <c r="N4738" s="77"/>
      <c r="O4738" s="77"/>
      <c r="P4738" s="77"/>
      <c r="Q4738" s="78"/>
      <c r="R4738" s="78"/>
      <c r="S4738" s="82"/>
      <c r="T4738" s="78"/>
      <c r="U4738" s="83"/>
    </row>
    <row r="4739" spans="1:21">
      <c r="A4739" s="76">
        <v>99031871</v>
      </c>
      <c r="B4739" s="77" t="s">
        <v>5613</v>
      </c>
      <c r="C4739" s="78"/>
      <c r="D4739" s="79"/>
      <c r="E4739" s="78"/>
      <c r="F4739" s="78"/>
      <c r="G4739" s="79"/>
      <c r="H4739" s="79"/>
      <c r="I4739" s="80"/>
      <c r="J4739" s="79"/>
      <c r="K4739" s="77"/>
      <c r="L4739" s="84" t="s">
        <v>315</v>
      </c>
      <c r="M4739" s="77"/>
      <c r="N4739" s="77"/>
      <c r="O4739" s="77"/>
      <c r="P4739" s="77"/>
      <c r="Q4739" s="78"/>
      <c r="R4739" s="78"/>
      <c r="S4739" s="82"/>
      <c r="T4739" s="78"/>
      <c r="U4739" s="83"/>
    </row>
    <row r="4740" spans="1:21">
      <c r="A4740" s="76">
        <v>99031872</v>
      </c>
      <c r="B4740" s="77" t="s">
        <v>5614</v>
      </c>
      <c r="C4740" s="78"/>
      <c r="D4740" s="79"/>
      <c r="E4740" s="78"/>
      <c r="F4740" s="78"/>
      <c r="G4740" s="78"/>
      <c r="H4740" s="79"/>
      <c r="I4740" s="80"/>
      <c r="J4740" s="79"/>
      <c r="K4740" s="77"/>
      <c r="L4740" s="84" t="s">
        <v>315</v>
      </c>
      <c r="M4740" s="77"/>
      <c r="N4740" s="77"/>
      <c r="O4740" s="77"/>
      <c r="P4740" s="77"/>
      <c r="Q4740" s="78"/>
      <c r="R4740" s="78"/>
      <c r="S4740" s="82"/>
      <c r="T4740" s="78"/>
      <c r="U4740" s="83"/>
    </row>
    <row r="4741" spans="1:21">
      <c r="A4741" s="76">
        <v>99031873</v>
      </c>
      <c r="B4741" s="77" t="s">
        <v>5615</v>
      </c>
      <c r="C4741" s="78"/>
      <c r="D4741" s="79"/>
      <c r="E4741" s="78"/>
      <c r="F4741" s="78"/>
      <c r="G4741" s="79"/>
      <c r="H4741" s="79"/>
      <c r="I4741" s="80"/>
      <c r="J4741" s="79"/>
      <c r="K4741" s="77"/>
      <c r="L4741" s="84" t="s">
        <v>315</v>
      </c>
      <c r="M4741" s="77"/>
      <c r="N4741" s="77"/>
      <c r="O4741" s="77"/>
      <c r="P4741" s="77"/>
      <c r="Q4741" s="78"/>
      <c r="R4741" s="78"/>
      <c r="S4741" s="82"/>
      <c r="T4741" s="78"/>
      <c r="U4741" s="83"/>
    </row>
    <row r="4742" spans="1:21">
      <c r="A4742" s="76">
        <v>99031874</v>
      </c>
      <c r="B4742" s="77" t="s">
        <v>5616</v>
      </c>
      <c r="C4742" s="78"/>
      <c r="D4742" s="79"/>
      <c r="E4742" s="78"/>
      <c r="F4742" s="78"/>
      <c r="G4742" s="79"/>
      <c r="H4742" s="79"/>
      <c r="I4742" s="80"/>
      <c r="J4742" s="79"/>
      <c r="K4742" s="77"/>
      <c r="L4742" s="84" t="s">
        <v>315</v>
      </c>
      <c r="M4742" s="77"/>
      <c r="N4742" s="77"/>
      <c r="O4742" s="77"/>
      <c r="P4742" s="77"/>
      <c r="Q4742" s="78"/>
      <c r="R4742" s="78"/>
      <c r="S4742" s="82"/>
      <c r="T4742" s="78"/>
      <c r="U4742" s="83"/>
    </row>
    <row r="4743" spans="1:21">
      <c r="A4743" s="76">
        <v>99031875</v>
      </c>
      <c r="B4743" s="77" t="s">
        <v>5617</v>
      </c>
      <c r="C4743" s="78"/>
      <c r="D4743" s="79"/>
      <c r="E4743" s="78"/>
      <c r="F4743" s="78"/>
      <c r="G4743" s="79"/>
      <c r="H4743" s="79"/>
      <c r="I4743" s="80"/>
      <c r="J4743" s="79"/>
      <c r="K4743" s="77"/>
      <c r="L4743" s="84" t="s">
        <v>315</v>
      </c>
      <c r="M4743" s="77"/>
      <c r="N4743" s="77"/>
      <c r="O4743" s="77"/>
      <c r="P4743" s="77"/>
      <c r="Q4743" s="78"/>
      <c r="R4743" s="78"/>
      <c r="S4743" s="82"/>
      <c r="T4743" s="78"/>
      <c r="U4743" s="83"/>
    </row>
    <row r="4744" spans="1:21">
      <c r="A4744" s="76">
        <v>99031876</v>
      </c>
      <c r="B4744" s="77" t="s">
        <v>5618</v>
      </c>
      <c r="C4744" s="78"/>
      <c r="D4744" s="79"/>
      <c r="E4744" s="78"/>
      <c r="F4744" s="78"/>
      <c r="G4744" s="79"/>
      <c r="H4744" s="79"/>
      <c r="I4744" s="80"/>
      <c r="J4744" s="79"/>
      <c r="K4744" s="77"/>
      <c r="L4744" s="84" t="s">
        <v>315</v>
      </c>
      <c r="M4744" s="77"/>
      <c r="N4744" s="77"/>
      <c r="O4744" s="77"/>
      <c r="P4744" s="77"/>
      <c r="Q4744" s="78"/>
      <c r="R4744" s="78"/>
      <c r="S4744" s="82"/>
      <c r="T4744" s="78"/>
      <c r="U4744" s="83"/>
    </row>
    <row r="4745" spans="1:21">
      <c r="A4745" s="76">
        <v>99031877</v>
      </c>
      <c r="B4745" s="77" t="s">
        <v>5619</v>
      </c>
      <c r="C4745" s="78"/>
      <c r="D4745" s="79"/>
      <c r="E4745" s="78"/>
      <c r="F4745" s="78"/>
      <c r="G4745" s="79"/>
      <c r="H4745" s="79"/>
      <c r="I4745" s="80"/>
      <c r="J4745" s="79"/>
      <c r="K4745" s="77"/>
      <c r="L4745" s="84" t="s">
        <v>315</v>
      </c>
      <c r="M4745" s="77"/>
      <c r="N4745" s="77"/>
      <c r="O4745" s="77"/>
      <c r="P4745" s="77"/>
      <c r="Q4745" s="78"/>
      <c r="R4745" s="78"/>
      <c r="S4745" s="82"/>
      <c r="T4745" s="78"/>
      <c r="U4745" s="83"/>
    </row>
    <row r="4746" spans="1:21">
      <c r="A4746" s="76">
        <v>99031878</v>
      </c>
      <c r="B4746" s="77" t="s">
        <v>5620</v>
      </c>
      <c r="C4746" s="78"/>
      <c r="D4746" s="79"/>
      <c r="E4746" s="78"/>
      <c r="F4746" s="78"/>
      <c r="G4746" s="79"/>
      <c r="H4746" s="79"/>
      <c r="I4746" s="80"/>
      <c r="J4746" s="79"/>
      <c r="K4746" s="77"/>
      <c r="L4746" s="84" t="s">
        <v>315</v>
      </c>
      <c r="M4746" s="77"/>
      <c r="N4746" s="77"/>
      <c r="O4746" s="77"/>
      <c r="P4746" s="77"/>
      <c r="Q4746" s="78"/>
      <c r="R4746" s="78"/>
      <c r="S4746" s="82"/>
      <c r="T4746" s="78"/>
      <c r="U4746" s="83"/>
    </row>
    <row r="4747" spans="1:21">
      <c r="A4747" s="76">
        <v>99031879</v>
      </c>
      <c r="B4747" s="77" t="s">
        <v>5621</v>
      </c>
      <c r="C4747" s="78"/>
      <c r="D4747" s="79"/>
      <c r="E4747" s="78"/>
      <c r="F4747" s="78"/>
      <c r="G4747" s="79"/>
      <c r="H4747" s="79"/>
      <c r="I4747" s="80"/>
      <c r="J4747" s="79"/>
      <c r="K4747" s="77"/>
      <c r="L4747" s="84" t="s">
        <v>315</v>
      </c>
      <c r="M4747" s="77"/>
      <c r="N4747" s="77"/>
      <c r="O4747" s="77"/>
      <c r="P4747" s="77"/>
      <c r="Q4747" s="78"/>
      <c r="R4747" s="78"/>
      <c r="S4747" s="82"/>
      <c r="T4747" s="78"/>
      <c r="U4747" s="83"/>
    </row>
    <row r="4748" spans="1:21">
      <c r="A4748" s="76">
        <v>99031880</v>
      </c>
      <c r="B4748" s="77" t="s">
        <v>5622</v>
      </c>
      <c r="C4748" s="78"/>
      <c r="D4748" s="79"/>
      <c r="E4748" s="78"/>
      <c r="F4748" s="78"/>
      <c r="G4748" s="79"/>
      <c r="H4748" s="79"/>
      <c r="I4748" s="80"/>
      <c r="J4748" s="79"/>
      <c r="K4748" s="77"/>
      <c r="L4748" s="84" t="s">
        <v>315</v>
      </c>
      <c r="M4748" s="77"/>
      <c r="N4748" s="77"/>
      <c r="O4748" s="77"/>
      <c r="P4748" s="77"/>
      <c r="Q4748" s="78"/>
      <c r="R4748" s="78"/>
      <c r="S4748" s="82"/>
      <c r="T4748" s="78"/>
      <c r="U4748" s="83"/>
    </row>
    <row r="4749" spans="1:21">
      <c r="A4749" s="76">
        <v>99031881</v>
      </c>
      <c r="B4749" s="77" t="s">
        <v>5623</v>
      </c>
      <c r="C4749" s="78"/>
      <c r="D4749" s="79"/>
      <c r="E4749" s="78"/>
      <c r="F4749" s="78"/>
      <c r="G4749" s="79"/>
      <c r="H4749" s="79"/>
      <c r="I4749" s="80"/>
      <c r="J4749" s="79"/>
      <c r="K4749" s="77"/>
      <c r="L4749" s="84" t="s">
        <v>315</v>
      </c>
      <c r="M4749" s="77"/>
      <c r="N4749" s="77"/>
      <c r="O4749" s="77"/>
      <c r="P4749" s="77"/>
      <c r="Q4749" s="78"/>
      <c r="R4749" s="78"/>
      <c r="S4749" s="82"/>
      <c r="T4749" s="78"/>
      <c r="U4749" s="83"/>
    </row>
    <row r="4750" spans="1:21">
      <c r="A4750" s="76">
        <v>99031882</v>
      </c>
      <c r="B4750" s="77" t="s">
        <v>5624</v>
      </c>
      <c r="C4750" s="78"/>
      <c r="D4750" s="79"/>
      <c r="E4750" s="78"/>
      <c r="F4750" s="78"/>
      <c r="G4750" s="79"/>
      <c r="H4750" s="79"/>
      <c r="I4750" s="80"/>
      <c r="J4750" s="79"/>
      <c r="K4750" s="77"/>
      <c r="L4750" s="84" t="s">
        <v>315</v>
      </c>
      <c r="M4750" s="77"/>
      <c r="N4750" s="77"/>
      <c r="O4750" s="77"/>
      <c r="P4750" s="77"/>
      <c r="Q4750" s="78"/>
      <c r="R4750" s="78"/>
      <c r="S4750" s="82"/>
      <c r="T4750" s="78"/>
      <c r="U4750" s="83"/>
    </row>
    <row r="4751" spans="1:21">
      <c r="A4751" s="76">
        <v>99031883</v>
      </c>
      <c r="B4751" s="77" t="s">
        <v>5625</v>
      </c>
      <c r="C4751" s="78"/>
      <c r="D4751" s="79"/>
      <c r="E4751" s="78"/>
      <c r="F4751" s="78"/>
      <c r="G4751" s="79"/>
      <c r="H4751" s="79"/>
      <c r="I4751" s="80"/>
      <c r="J4751" s="79"/>
      <c r="K4751" s="77"/>
      <c r="L4751" s="84" t="s">
        <v>362</v>
      </c>
      <c r="M4751" s="77"/>
      <c r="N4751" s="77"/>
      <c r="O4751" s="77"/>
      <c r="P4751" s="77"/>
      <c r="Q4751" s="78"/>
      <c r="R4751" s="78"/>
      <c r="S4751" s="82"/>
      <c r="T4751" s="78"/>
      <c r="U4751" s="83"/>
    </row>
    <row r="4752" spans="1:21">
      <c r="A4752" s="76">
        <v>99031884</v>
      </c>
      <c r="B4752" s="77" t="s">
        <v>5626</v>
      </c>
      <c r="C4752" s="78"/>
      <c r="D4752" s="79"/>
      <c r="E4752" s="78"/>
      <c r="F4752" s="78"/>
      <c r="G4752" s="79"/>
      <c r="H4752" s="79"/>
      <c r="I4752" s="80"/>
      <c r="J4752" s="79"/>
      <c r="K4752" s="77"/>
      <c r="L4752" s="84" t="s">
        <v>315</v>
      </c>
      <c r="M4752" s="77"/>
      <c r="N4752" s="77"/>
      <c r="O4752" s="77"/>
      <c r="P4752" s="77"/>
      <c r="Q4752" s="78"/>
      <c r="R4752" s="78"/>
      <c r="S4752" s="82"/>
      <c r="T4752" s="78"/>
      <c r="U4752" s="83"/>
    </row>
    <row r="4753" spans="1:21">
      <c r="A4753" s="76">
        <v>99031885</v>
      </c>
      <c r="B4753" s="77" t="s">
        <v>5627</v>
      </c>
      <c r="C4753" s="78"/>
      <c r="D4753" s="79"/>
      <c r="E4753" s="78"/>
      <c r="F4753" s="78"/>
      <c r="G4753" s="79"/>
      <c r="H4753" s="79"/>
      <c r="I4753" s="80"/>
      <c r="J4753" s="79"/>
      <c r="K4753" s="77"/>
      <c r="L4753" s="84" t="s">
        <v>315</v>
      </c>
      <c r="M4753" s="77"/>
      <c r="N4753" s="77"/>
      <c r="O4753" s="77"/>
      <c r="P4753" s="77"/>
      <c r="Q4753" s="78"/>
      <c r="R4753" s="78"/>
      <c r="S4753" s="82"/>
      <c r="T4753" s="78"/>
      <c r="U4753" s="83"/>
    </row>
    <row r="4754" spans="1:21">
      <c r="A4754" s="76">
        <v>99031886</v>
      </c>
      <c r="B4754" s="77" t="s">
        <v>5628</v>
      </c>
      <c r="C4754" s="78"/>
      <c r="D4754" s="79"/>
      <c r="E4754" s="78"/>
      <c r="F4754" s="78"/>
      <c r="G4754" s="79"/>
      <c r="H4754" s="79"/>
      <c r="I4754" s="80"/>
      <c r="J4754" s="79"/>
      <c r="K4754" s="77"/>
      <c r="L4754" s="84" t="s">
        <v>270</v>
      </c>
      <c r="M4754" s="77"/>
      <c r="N4754" s="77"/>
      <c r="O4754" s="77"/>
      <c r="P4754" s="77"/>
      <c r="Q4754" s="78"/>
      <c r="R4754" s="78"/>
      <c r="S4754" s="82"/>
      <c r="T4754" s="78"/>
      <c r="U4754" s="83"/>
    </row>
    <row r="4755" spans="1:21">
      <c r="A4755" s="76">
        <v>99031887</v>
      </c>
      <c r="B4755" s="77" t="s">
        <v>5629</v>
      </c>
      <c r="C4755" s="78"/>
      <c r="D4755" s="79"/>
      <c r="E4755" s="78"/>
      <c r="F4755" s="78"/>
      <c r="G4755" s="79"/>
      <c r="H4755" s="79"/>
      <c r="I4755" s="80"/>
      <c r="J4755" s="79"/>
      <c r="K4755" s="77"/>
      <c r="L4755" s="84" t="s">
        <v>270</v>
      </c>
      <c r="M4755" s="77"/>
      <c r="N4755" s="77"/>
      <c r="O4755" s="77"/>
      <c r="P4755" s="77"/>
      <c r="Q4755" s="78"/>
      <c r="R4755" s="78"/>
      <c r="S4755" s="82"/>
      <c r="T4755" s="78"/>
      <c r="U4755" s="83"/>
    </row>
    <row r="4756" spans="1:21">
      <c r="A4756" s="76">
        <v>99031888</v>
      </c>
      <c r="B4756" s="77" t="s">
        <v>5630</v>
      </c>
      <c r="C4756" s="78"/>
      <c r="D4756" s="79"/>
      <c r="E4756" s="78"/>
      <c r="F4756" s="78"/>
      <c r="G4756" s="79"/>
      <c r="H4756" s="79"/>
      <c r="I4756" s="80"/>
      <c r="J4756" s="79"/>
      <c r="K4756" s="77"/>
      <c r="L4756" s="84" t="s">
        <v>343</v>
      </c>
      <c r="M4756" s="77"/>
      <c r="N4756" s="77"/>
      <c r="O4756" s="77"/>
      <c r="P4756" s="77"/>
      <c r="Q4756" s="78"/>
      <c r="R4756" s="78"/>
      <c r="S4756" s="82"/>
      <c r="T4756" s="78"/>
      <c r="U4756" s="83"/>
    </row>
    <row r="4757" spans="1:21">
      <c r="A4757" s="76">
        <v>99031889</v>
      </c>
      <c r="B4757" s="77" t="s">
        <v>5631</v>
      </c>
      <c r="C4757" s="78"/>
      <c r="D4757" s="79"/>
      <c r="E4757" s="78"/>
      <c r="F4757" s="78"/>
      <c r="G4757" s="79"/>
      <c r="H4757" s="79"/>
      <c r="I4757" s="80"/>
      <c r="J4757" s="79"/>
      <c r="K4757" s="77"/>
      <c r="L4757" s="84" t="s">
        <v>270</v>
      </c>
      <c r="M4757" s="77"/>
      <c r="N4757" s="77"/>
      <c r="O4757" s="77"/>
      <c r="P4757" s="77"/>
      <c r="Q4757" s="78"/>
      <c r="R4757" s="78"/>
      <c r="S4757" s="82"/>
      <c r="T4757" s="78"/>
      <c r="U4757" s="83"/>
    </row>
    <row r="4758" spans="1:21">
      <c r="A4758" s="76">
        <v>99031890</v>
      </c>
      <c r="B4758" s="77" t="s">
        <v>5632</v>
      </c>
      <c r="C4758" s="78"/>
      <c r="D4758" s="79"/>
      <c r="E4758" s="78"/>
      <c r="F4758" s="78"/>
      <c r="G4758" s="79"/>
      <c r="H4758" s="79"/>
      <c r="I4758" s="80"/>
      <c r="J4758" s="79"/>
      <c r="K4758" s="77"/>
      <c r="L4758" s="84" t="s">
        <v>270</v>
      </c>
      <c r="M4758" s="77"/>
      <c r="N4758" s="77"/>
      <c r="O4758" s="77"/>
      <c r="P4758" s="77"/>
      <c r="Q4758" s="78"/>
      <c r="R4758" s="78"/>
      <c r="S4758" s="82"/>
      <c r="T4758" s="78"/>
      <c r="U4758" s="83"/>
    </row>
    <row r="4759" spans="1:21">
      <c r="A4759" s="76">
        <v>99031891</v>
      </c>
      <c r="B4759" s="77" t="s">
        <v>5633</v>
      </c>
      <c r="C4759" s="78"/>
      <c r="D4759" s="79"/>
      <c r="E4759" s="78"/>
      <c r="F4759" s="78"/>
      <c r="G4759" s="79"/>
      <c r="H4759" s="79"/>
      <c r="I4759" s="80"/>
      <c r="J4759" s="79"/>
      <c r="K4759" s="77"/>
      <c r="L4759" s="84" t="s">
        <v>270</v>
      </c>
      <c r="M4759" s="77"/>
      <c r="N4759" s="77"/>
      <c r="O4759" s="77"/>
      <c r="P4759" s="77"/>
      <c r="Q4759" s="78"/>
      <c r="R4759" s="78"/>
      <c r="S4759" s="82"/>
      <c r="T4759" s="78"/>
      <c r="U4759" s="83"/>
    </row>
    <row r="4760" spans="1:21">
      <c r="A4760" s="76">
        <v>99031892</v>
      </c>
      <c r="B4760" s="77" t="s">
        <v>5634</v>
      </c>
      <c r="C4760" s="78"/>
      <c r="D4760" s="79"/>
      <c r="E4760" s="78"/>
      <c r="F4760" s="78"/>
      <c r="G4760" s="79"/>
      <c r="H4760" s="79"/>
      <c r="I4760" s="80"/>
      <c r="J4760" s="79"/>
      <c r="K4760" s="77"/>
      <c r="L4760" s="84" t="s">
        <v>315</v>
      </c>
      <c r="M4760" s="77"/>
      <c r="N4760" s="77"/>
      <c r="O4760" s="77"/>
      <c r="P4760" s="77"/>
      <c r="Q4760" s="78"/>
      <c r="R4760" s="78"/>
      <c r="S4760" s="82"/>
      <c r="T4760" s="78"/>
      <c r="U4760" s="83"/>
    </row>
    <row r="4761" spans="1:21">
      <c r="A4761" s="76">
        <v>99031893</v>
      </c>
      <c r="B4761" s="77" t="s">
        <v>5635</v>
      </c>
      <c r="C4761" s="78"/>
      <c r="D4761" s="79"/>
      <c r="E4761" s="78"/>
      <c r="F4761" s="78"/>
      <c r="G4761" s="79"/>
      <c r="H4761" s="79"/>
      <c r="I4761" s="80"/>
      <c r="J4761" s="79"/>
      <c r="K4761" s="77"/>
      <c r="L4761" s="84" t="s">
        <v>270</v>
      </c>
      <c r="M4761" s="77"/>
      <c r="N4761" s="77"/>
      <c r="O4761" s="77"/>
      <c r="P4761" s="77"/>
      <c r="Q4761" s="78"/>
      <c r="R4761" s="78"/>
      <c r="S4761" s="82"/>
      <c r="T4761" s="78"/>
      <c r="U4761" s="83"/>
    </row>
    <row r="4762" spans="1:21">
      <c r="A4762" s="76">
        <v>99031894</v>
      </c>
      <c r="B4762" s="77" t="s">
        <v>5636</v>
      </c>
      <c r="C4762" s="78"/>
      <c r="D4762" s="79"/>
      <c r="E4762" s="78"/>
      <c r="F4762" s="78"/>
      <c r="G4762" s="79"/>
      <c r="H4762" s="79"/>
      <c r="I4762" s="80"/>
      <c r="J4762" s="79"/>
      <c r="K4762" s="77"/>
      <c r="L4762" s="84" t="s">
        <v>270</v>
      </c>
      <c r="M4762" s="77"/>
      <c r="N4762" s="77"/>
      <c r="O4762" s="77"/>
      <c r="P4762" s="77"/>
      <c r="Q4762" s="78"/>
      <c r="R4762" s="78"/>
      <c r="S4762" s="82"/>
      <c r="T4762" s="78"/>
      <c r="U4762" s="83"/>
    </row>
    <row r="4763" spans="1:21">
      <c r="A4763" s="76">
        <v>99031895</v>
      </c>
      <c r="B4763" s="77" t="s">
        <v>5637</v>
      </c>
      <c r="C4763" s="78"/>
      <c r="D4763" s="79"/>
      <c r="E4763" s="78"/>
      <c r="F4763" s="78"/>
      <c r="G4763" s="79"/>
      <c r="H4763" s="79"/>
      <c r="I4763" s="80"/>
      <c r="J4763" s="79"/>
      <c r="K4763" s="77"/>
      <c r="L4763" s="84" t="s">
        <v>270</v>
      </c>
      <c r="M4763" s="77"/>
      <c r="N4763" s="77"/>
      <c r="O4763" s="77"/>
      <c r="P4763" s="77"/>
      <c r="Q4763" s="78"/>
      <c r="R4763" s="78"/>
      <c r="S4763" s="82"/>
      <c r="T4763" s="78"/>
      <c r="U4763" s="83"/>
    </row>
    <row r="4764" spans="1:21">
      <c r="A4764" s="76">
        <v>99031896</v>
      </c>
      <c r="B4764" s="77" t="s">
        <v>5638</v>
      </c>
      <c r="C4764" s="78"/>
      <c r="D4764" s="79"/>
      <c r="E4764" s="78"/>
      <c r="F4764" s="78"/>
      <c r="G4764" s="79"/>
      <c r="H4764" s="79"/>
      <c r="I4764" s="80"/>
      <c r="J4764" s="79"/>
      <c r="K4764" s="77"/>
      <c r="L4764" s="84" t="s">
        <v>315</v>
      </c>
      <c r="M4764" s="77"/>
      <c r="N4764" s="77"/>
      <c r="O4764" s="77"/>
      <c r="P4764" s="77"/>
      <c r="Q4764" s="78"/>
      <c r="R4764" s="78"/>
      <c r="S4764" s="82"/>
      <c r="T4764" s="78"/>
      <c r="U4764" s="83"/>
    </row>
    <row r="4765" spans="1:21">
      <c r="A4765" s="76">
        <v>99031899</v>
      </c>
      <c r="B4765" s="77" t="s">
        <v>5639</v>
      </c>
      <c r="C4765" s="78"/>
      <c r="D4765" s="79"/>
      <c r="E4765" s="78"/>
      <c r="F4765" s="78"/>
      <c r="G4765" s="79"/>
      <c r="H4765" s="79"/>
      <c r="I4765" s="80"/>
      <c r="J4765" s="79"/>
      <c r="K4765" s="77"/>
      <c r="L4765" s="84" t="s">
        <v>270</v>
      </c>
      <c r="M4765" s="77"/>
      <c r="N4765" s="77"/>
      <c r="O4765" s="77"/>
      <c r="P4765" s="77"/>
      <c r="Q4765" s="78"/>
      <c r="R4765" s="78"/>
      <c r="S4765" s="82"/>
      <c r="T4765" s="78"/>
      <c r="U4765" s="83"/>
    </row>
    <row r="4766" spans="1:21">
      <c r="A4766" s="76">
        <v>99031900</v>
      </c>
      <c r="B4766" s="77" t="s">
        <v>5640</v>
      </c>
      <c r="C4766" s="78"/>
      <c r="D4766" s="79"/>
      <c r="E4766" s="78"/>
      <c r="F4766" s="78"/>
      <c r="G4766" s="79"/>
      <c r="H4766" s="79"/>
      <c r="I4766" s="80"/>
      <c r="J4766" s="79"/>
      <c r="K4766" s="77"/>
      <c r="L4766" s="84" t="s">
        <v>270</v>
      </c>
      <c r="M4766" s="77"/>
      <c r="N4766" s="77"/>
      <c r="O4766" s="77"/>
      <c r="P4766" s="77"/>
      <c r="Q4766" s="78"/>
      <c r="R4766" s="78"/>
      <c r="S4766" s="82"/>
      <c r="T4766" s="78"/>
      <c r="U4766" s="83"/>
    </row>
    <row r="4767" spans="1:21">
      <c r="A4767" s="76">
        <v>99031901</v>
      </c>
      <c r="B4767" s="77" t="s">
        <v>5641</v>
      </c>
      <c r="C4767" s="78"/>
      <c r="D4767" s="79"/>
      <c r="E4767" s="78"/>
      <c r="F4767" s="78"/>
      <c r="G4767" s="79"/>
      <c r="H4767" s="79"/>
      <c r="I4767" s="80"/>
      <c r="J4767" s="79"/>
      <c r="K4767" s="77"/>
      <c r="L4767" s="84" t="s">
        <v>270</v>
      </c>
      <c r="M4767" s="79"/>
      <c r="N4767" s="79"/>
      <c r="O4767" s="79"/>
      <c r="P4767" s="77"/>
      <c r="Q4767" s="78"/>
      <c r="R4767" s="78"/>
      <c r="S4767" s="82"/>
      <c r="T4767" s="78"/>
      <c r="U4767" s="83"/>
    </row>
    <row r="4768" spans="1:21">
      <c r="A4768" s="89">
        <v>99031902</v>
      </c>
      <c r="B4768" s="100" t="s">
        <v>5642</v>
      </c>
      <c r="C4768" s="90"/>
      <c r="D4768" s="79"/>
      <c r="E4768" s="78"/>
      <c r="F4768" s="78"/>
      <c r="G4768" s="79"/>
      <c r="H4768" s="79"/>
      <c r="I4768" s="80"/>
      <c r="J4768" s="79"/>
      <c r="K4768" s="77"/>
      <c r="L4768" s="84" t="s">
        <v>315</v>
      </c>
      <c r="M4768" s="77"/>
      <c r="N4768" s="77"/>
      <c r="O4768" s="77"/>
      <c r="P4768" s="77"/>
      <c r="Q4768" s="78"/>
      <c r="R4768" s="78"/>
      <c r="S4768" s="82"/>
      <c r="T4768" s="78"/>
      <c r="U4768" s="83"/>
    </row>
    <row r="4769" spans="1:21">
      <c r="A4769" s="76">
        <v>99031903</v>
      </c>
      <c r="B4769" s="77" t="s">
        <v>5643</v>
      </c>
      <c r="C4769" s="78"/>
      <c r="D4769" s="79"/>
      <c r="E4769" s="78"/>
      <c r="F4769" s="78"/>
      <c r="G4769" s="79"/>
      <c r="H4769" s="79"/>
      <c r="I4769" s="80"/>
      <c r="J4769" s="79"/>
      <c r="K4769" s="77"/>
      <c r="L4769" s="84" t="s">
        <v>270</v>
      </c>
      <c r="M4769" s="77"/>
      <c r="N4769" s="77"/>
      <c r="O4769" s="77"/>
      <c r="P4769" s="77"/>
      <c r="Q4769" s="78"/>
      <c r="R4769" s="79"/>
      <c r="S4769" s="79"/>
      <c r="T4769" s="78"/>
      <c r="U4769" s="83"/>
    </row>
    <row r="4770" spans="1:21">
      <c r="A4770" s="76">
        <v>99031904</v>
      </c>
      <c r="B4770" s="77" t="s">
        <v>5644</v>
      </c>
      <c r="C4770" s="78"/>
      <c r="D4770" s="79"/>
      <c r="E4770" s="78"/>
      <c r="F4770" s="78"/>
      <c r="G4770" s="79"/>
      <c r="H4770" s="79"/>
      <c r="I4770" s="80"/>
      <c r="J4770" s="79"/>
      <c r="K4770" s="77"/>
      <c r="L4770" s="84" t="s">
        <v>270</v>
      </c>
      <c r="M4770" s="77"/>
      <c r="N4770" s="77"/>
      <c r="O4770" s="77"/>
      <c r="P4770" s="77"/>
      <c r="Q4770" s="78"/>
      <c r="R4770" s="78"/>
      <c r="S4770" s="82"/>
      <c r="T4770" s="78"/>
      <c r="U4770" s="83"/>
    </row>
    <row r="4771" spans="1:21">
      <c r="A4771" s="76">
        <v>99031905</v>
      </c>
      <c r="B4771" s="77" t="s">
        <v>5645</v>
      </c>
      <c r="C4771" s="78"/>
      <c r="D4771" s="79"/>
      <c r="E4771" s="78"/>
      <c r="F4771" s="78"/>
      <c r="G4771" s="79"/>
      <c r="H4771" s="79"/>
      <c r="I4771" s="80"/>
      <c r="J4771" s="79"/>
      <c r="K4771" s="77"/>
      <c r="L4771" s="84" t="s">
        <v>270</v>
      </c>
      <c r="M4771" s="77"/>
      <c r="N4771" s="77"/>
      <c r="O4771" s="77"/>
      <c r="P4771" s="77"/>
      <c r="Q4771" s="78"/>
      <c r="R4771" s="78"/>
      <c r="S4771" s="82"/>
      <c r="T4771" s="78"/>
      <c r="U4771" s="83"/>
    </row>
    <row r="4772" spans="1:21">
      <c r="A4772" s="76">
        <v>99031906</v>
      </c>
      <c r="B4772" s="77" t="s">
        <v>5646</v>
      </c>
      <c r="C4772" s="78"/>
      <c r="D4772" s="79"/>
      <c r="E4772" s="78"/>
      <c r="F4772" s="78"/>
      <c r="G4772" s="79"/>
      <c r="H4772" s="79"/>
      <c r="I4772" s="80"/>
      <c r="J4772" s="79"/>
      <c r="K4772" s="77"/>
      <c r="L4772" s="84" t="s">
        <v>315</v>
      </c>
      <c r="M4772" s="77"/>
      <c r="N4772" s="77"/>
      <c r="O4772" s="77"/>
      <c r="P4772" s="77"/>
      <c r="Q4772" s="78"/>
      <c r="R4772" s="78"/>
      <c r="S4772" s="82"/>
      <c r="T4772" s="78"/>
      <c r="U4772" s="83"/>
    </row>
    <row r="4773" spans="1:21">
      <c r="A4773" s="76">
        <v>99031907</v>
      </c>
      <c r="B4773" s="77" t="s">
        <v>5647</v>
      </c>
      <c r="C4773" s="78"/>
      <c r="D4773" s="79"/>
      <c r="E4773" s="78"/>
      <c r="F4773" s="78"/>
      <c r="G4773" s="79"/>
      <c r="H4773" s="79"/>
      <c r="I4773" s="80"/>
      <c r="J4773" s="79"/>
      <c r="K4773" s="77"/>
      <c r="L4773" s="84" t="s">
        <v>270</v>
      </c>
      <c r="M4773" s="77"/>
      <c r="N4773" s="77"/>
      <c r="O4773" s="77"/>
      <c r="P4773" s="77"/>
      <c r="Q4773" s="78"/>
      <c r="R4773" s="78"/>
      <c r="S4773" s="82"/>
      <c r="T4773" s="78"/>
      <c r="U4773" s="83"/>
    </row>
    <row r="4774" spans="1:21">
      <c r="A4774" s="76">
        <v>99031908</v>
      </c>
      <c r="B4774" s="77" t="s">
        <v>5648</v>
      </c>
      <c r="C4774" s="78"/>
      <c r="D4774" s="79"/>
      <c r="E4774" s="78"/>
      <c r="F4774" s="78"/>
      <c r="G4774" s="79"/>
      <c r="H4774" s="79"/>
      <c r="I4774" s="80"/>
      <c r="J4774" s="79"/>
      <c r="K4774" s="79"/>
      <c r="L4774" s="84" t="s">
        <v>270</v>
      </c>
      <c r="M4774" s="79"/>
      <c r="N4774" s="79"/>
      <c r="O4774" s="79"/>
      <c r="P4774" s="79"/>
      <c r="Q4774" s="78"/>
      <c r="R4774" s="78"/>
      <c r="S4774" s="82"/>
      <c r="T4774" s="79"/>
      <c r="U4774" s="83"/>
    </row>
    <row r="4775" spans="1:21">
      <c r="A4775" s="76">
        <v>99031909</v>
      </c>
      <c r="B4775" s="77" t="s">
        <v>5649</v>
      </c>
      <c r="C4775" s="78"/>
      <c r="D4775" s="79"/>
      <c r="E4775" s="78"/>
      <c r="F4775" s="78"/>
      <c r="G4775" s="79"/>
      <c r="H4775" s="79"/>
      <c r="I4775" s="80"/>
      <c r="J4775" s="79"/>
      <c r="K4775" s="77"/>
      <c r="L4775" s="84" t="s">
        <v>270</v>
      </c>
      <c r="M4775" s="77"/>
      <c r="N4775" s="77"/>
      <c r="O4775" s="77"/>
      <c r="P4775" s="77"/>
      <c r="Q4775" s="78"/>
      <c r="R4775" s="79"/>
      <c r="S4775" s="79"/>
      <c r="T4775" s="79"/>
      <c r="U4775" s="83"/>
    </row>
    <row r="4776" spans="1:21">
      <c r="A4776" s="76">
        <v>99031910</v>
      </c>
      <c r="B4776" s="77" t="s">
        <v>5650</v>
      </c>
      <c r="C4776" s="78"/>
      <c r="D4776" s="79"/>
      <c r="E4776" s="78"/>
      <c r="F4776" s="78"/>
      <c r="G4776" s="79"/>
      <c r="H4776" s="79"/>
      <c r="I4776" s="80"/>
      <c r="J4776" s="79"/>
      <c r="K4776" s="77"/>
      <c r="L4776" s="84" t="s">
        <v>270</v>
      </c>
      <c r="M4776" s="77"/>
      <c r="N4776" s="77"/>
      <c r="O4776" s="77"/>
      <c r="P4776" s="77"/>
      <c r="Q4776" s="78"/>
      <c r="R4776" s="78"/>
      <c r="S4776" s="82"/>
      <c r="T4776" s="78"/>
      <c r="U4776" s="83"/>
    </row>
    <row r="4777" spans="1:21">
      <c r="A4777" s="76">
        <v>99031911</v>
      </c>
      <c r="B4777" s="77" t="s">
        <v>5651</v>
      </c>
      <c r="C4777" s="78"/>
      <c r="D4777" s="79"/>
      <c r="E4777" s="78"/>
      <c r="F4777" s="78"/>
      <c r="G4777" s="79"/>
      <c r="H4777" s="79"/>
      <c r="I4777" s="80"/>
      <c r="J4777" s="79"/>
      <c r="K4777" s="77"/>
      <c r="L4777" s="84" t="s">
        <v>270</v>
      </c>
      <c r="M4777" s="77"/>
      <c r="N4777" s="77"/>
      <c r="O4777" s="77"/>
      <c r="P4777" s="77"/>
      <c r="Q4777" s="78"/>
      <c r="R4777" s="78"/>
      <c r="S4777" s="82"/>
      <c r="T4777" s="78"/>
      <c r="U4777" s="83"/>
    </row>
    <row r="4778" spans="1:21">
      <c r="A4778" s="76">
        <v>99031912</v>
      </c>
      <c r="B4778" s="77" t="s">
        <v>5652</v>
      </c>
      <c r="C4778" s="78"/>
      <c r="D4778" s="79"/>
      <c r="E4778" s="78"/>
      <c r="F4778" s="78"/>
      <c r="G4778" s="79"/>
      <c r="H4778" s="79"/>
      <c r="I4778" s="80"/>
      <c r="J4778" s="79"/>
      <c r="K4778" s="77"/>
      <c r="L4778" s="84" t="s">
        <v>270</v>
      </c>
      <c r="M4778" s="77"/>
      <c r="N4778" s="77"/>
      <c r="O4778" s="77"/>
      <c r="P4778" s="77"/>
      <c r="Q4778" s="78"/>
      <c r="R4778" s="78"/>
      <c r="S4778" s="82"/>
      <c r="T4778" s="78"/>
      <c r="U4778" s="83"/>
    </row>
    <row r="4779" spans="1:21">
      <c r="A4779" s="76">
        <v>99031913</v>
      </c>
      <c r="B4779" s="77" t="s">
        <v>5653</v>
      </c>
      <c r="C4779" s="78"/>
      <c r="D4779" s="79"/>
      <c r="E4779" s="78"/>
      <c r="F4779" s="78"/>
      <c r="G4779" s="79"/>
      <c r="H4779" s="79"/>
      <c r="I4779" s="80"/>
      <c r="J4779" s="79"/>
      <c r="K4779" s="77"/>
      <c r="L4779" s="84" t="s">
        <v>315</v>
      </c>
      <c r="M4779" s="77"/>
      <c r="N4779" s="77"/>
      <c r="O4779" s="77"/>
      <c r="P4779" s="77"/>
      <c r="Q4779" s="78"/>
      <c r="R4779" s="78"/>
      <c r="S4779" s="82"/>
      <c r="T4779" s="78"/>
      <c r="U4779" s="83"/>
    </row>
    <row r="4780" spans="1:21">
      <c r="A4780" s="76">
        <v>99031915</v>
      </c>
      <c r="B4780" s="77" t="s">
        <v>5654</v>
      </c>
      <c r="C4780" s="78"/>
      <c r="D4780" s="79"/>
      <c r="E4780" s="78"/>
      <c r="F4780" s="78"/>
      <c r="G4780" s="79"/>
      <c r="H4780" s="79"/>
      <c r="I4780" s="80"/>
      <c r="J4780" s="79"/>
      <c r="K4780" s="77"/>
      <c r="L4780" s="84" t="s">
        <v>285</v>
      </c>
      <c r="M4780" s="77"/>
      <c r="N4780" s="77"/>
      <c r="O4780" s="77"/>
      <c r="P4780" s="77"/>
      <c r="Q4780" s="78"/>
      <c r="R4780" s="78"/>
      <c r="S4780" s="82"/>
      <c r="T4780" s="78"/>
      <c r="U4780" s="83"/>
    </row>
    <row r="4781" spans="1:21">
      <c r="A4781" s="76">
        <v>99031916</v>
      </c>
      <c r="B4781" s="77" t="s">
        <v>5655</v>
      </c>
      <c r="C4781" s="78"/>
      <c r="D4781" s="79"/>
      <c r="E4781" s="78"/>
      <c r="F4781" s="78"/>
      <c r="G4781" s="79"/>
      <c r="H4781" s="79"/>
      <c r="I4781" s="80"/>
      <c r="J4781" s="79"/>
      <c r="K4781" s="77"/>
      <c r="L4781" s="84" t="s">
        <v>9377</v>
      </c>
      <c r="M4781" s="77"/>
      <c r="N4781" s="77"/>
      <c r="O4781" s="77"/>
      <c r="P4781" s="77"/>
      <c r="Q4781" s="78"/>
      <c r="R4781" s="78"/>
      <c r="S4781" s="82"/>
      <c r="T4781" s="78"/>
      <c r="U4781" s="83"/>
    </row>
    <row r="4782" spans="1:21">
      <c r="A4782" s="76">
        <v>99031917</v>
      </c>
      <c r="B4782" s="77" t="s">
        <v>5656</v>
      </c>
      <c r="C4782" s="78"/>
      <c r="D4782" s="79"/>
      <c r="E4782" s="78"/>
      <c r="F4782" s="78"/>
      <c r="G4782" s="79"/>
      <c r="H4782" s="79"/>
      <c r="I4782" s="80"/>
      <c r="J4782" s="79"/>
      <c r="K4782" s="77"/>
      <c r="L4782" s="84" t="s">
        <v>9225</v>
      </c>
      <c r="M4782" s="77"/>
      <c r="N4782" s="77"/>
      <c r="O4782" s="77"/>
      <c r="P4782" s="77"/>
      <c r="Q4782" s="78"/>
      <c r="R4782" s="78"/>
      <c r="S4782" s="82"/>
      <c r="T4782" s="78"/>
      <c r="U4782" s="83"/>
    </row>
    <row r="4783" spans="1:21">
      <c r="A4783" s="76">
        <v>99031918</v>
      </c>
      <c r="B4783" s="77" t="s">
        <v>5657</v>
      </c>
      <c r="C4783" s="78"/>
      <c r="D4783" s="79"/>
      <c r="E4783" s="78"/>
      <c r="F4783" s="78"/>
      <c r="G4783" s="79"/>
      <c r="H4783" s="79"/>
      <c r="I4783" s="80"/>
      <c r="J4783" s="79"/>
      <c r="K4783" s="77"/>
      <c r="L4783" s="84" t="s">
        <v>285</v>
      </c>
      <c r="M4783" s="77"/>
      <c r="N4783" s="77"/>
      <c r="O4783" s="77"/>
      <c r="P4783" s="77"/>
      <c r="Q4783" s="78"/>
      <c r="R4783" s="78"/>
      <c r="S4783" s="82"/>
      <c r="T4783" s="78"/>
      <c r="U4783" s="83"/>
    </row>
    <row r="4784" spans="1:21">
      <c r="A4784" s="76">
        <v>99031920</v>
      </c>
      <c r="B4784" s="77" t="s">
        <v>5658</v>
      </c>
      <c r="C4784" s="78"/>
      <c r="D4784" s="79"/>
      <c r="E4784" s="78"/>
      <c r="F4784" s="78"/>
      <c r="G4784" s="79"/>
      <c r="H4784" s="79"/>
      <c r="I4784" s="80"/>
      <c r="J4784" s="79"/>
      <c r="K4784" s="77"/>
      <c r="L4784" s="84" t="s">
        <v>287</v>
      </c>
      <c r="M4784" s="77"/>
      <c r="N4784" s="77"/>
      <c r="O4784" s="77"/>
      <c r="P4784" s="77"/>
      <c r="Q4784" s="78"/>
      <c r="R4784" s="78"/>
      <c r="S4784" s="82"/>
      <c r="T4784" s="78"/>
      <c r="U4784" s="83"/>
    </row>
    <row r="4785" spans="1:21">
      <c r="A4785" s="76">
        <v>99031921</v>
      </c>
      <c r="B4785" s="77" t="s">
        <v>5659</v>
      </c>
      <c r="C4785" s="78"/>
      <c r="D4785" s="79"/>
      <c r="E4785" s="78"/>
      <c r="F4785" s="78"/>
      <c r="G4785" s="79"/>
      <c r="H4785" s="79"/>
      <c r="I4785" s="80"/>
      <c r="J4785" s="79"/>
      <c r="K4785" s="77"/>
      <c r="L4785" s="84" t="s">
        <v>70</v>
      </c>
      <c r="M4785" s="77"/>
      <c r="N4785" s="77"/>
      <c r="O4785" s="77"/>
      <c r="P4785" s="77"/>
      <c r="Q4785" s="78"/>
      <c r="R4785" s="78"/>
      <c r="S4785" s="82"/>
      <c r="T4785" s="78"/>
      <c r="U4785" s="83"/>
    </row>
    <row r="4786" spans="1:21">
      <c r="A4786" s="76">
        <v>99031922</v>
      </c>
      <c r="B4786" s="77" t="s">
        <v>5660</v>
      </c>
      <c r="C4786" s="78"/>
      <c r="D4786" s="79"/>
      <c r="E4786" s="78"/>
      <c r="F4786" s="78"/>
      <c r="G4786" s="79"/>
      <c r="H4786" s="79"/>
      <c r="I4786" s="80"/>
      <c r="J4786" s="79"/>
      <c r="K4786" s="77"/>
      <c r="L4786" s="84" t="s">
        <v>285</v>
      </c>
      <c r="M4786" s="77"/>
      <c r="N4786" s="77"/>
      <c r="O4786" s="77"/>
      <c r="P4786" s="77"/>
      <c r="Q4786" s="78"/>
      <c r="R4786" s="78"/>
      <c r="S4786" s="82"/>
      <c r="T4786" s="78"/>
      <c r="U4786" s="83"/>
    </row>
    <row r="4787" spans="1:21">
      <c r="A4787" s="76">
        <v>99031923</v>
      </c>
      <c r="B4787" s="77" t="s">
        <v>5661</v>
      </c>
      <c r="C4787" s="78"/>
      <c r="D4787" s="79"/>
      <c r="E4787" s="78"/>
      <c r="F4787" s="78"/>
      <c r="G4787" s="79"/>
      <c r="H4787" s="79"/>
      <c r="I4787" s="80"/>
      <c r="J4787" s="79"/>
      <c r="K4787" s="77"/>
      <c r="L4787" s="84" t="s">
        <v>70</v>
      </c>
      <c r="M4787" s="77"/>
      <c r="N4787" s="77"/>
      <c r="O4787" s="77"/>
      <c r="P4787" s="77"/>
      <c r="Q4787" s="78"/>
      <c r="R4787" s="78"/>
      <c r="S4787" s="82"/>
      <c r="T4787" s="78"/>
      <c r="U4787" s="83"/>
    </row>
    <row r="4788" spans="1:21">
      <c r="A4788" s="76">
        <v>99031924</v>
      </c>
      <c r="B4788" s="77" t="s">
        <v>5349</v>
      </c>
      <c r="C4788" s="78"/>
      <c r="D4788" s="79"/>
      <c r="E4788" s="78"/>
      <c r="F4788" s="78"/>
      <c r="G4788" s="79"/>
      <c r="H4788" s="79"/>
      <c r="I4788" s="80"/>
      <c r="J4788" s="79"/>
      <c r="K4788" s="77"/>
      <c r="L4788" s="84" t="s">
        <v>70</v>
      </c>
      <c r="M4788" s="77"/>
      <c r="N4788" s="77"/>
      <c r="O4788" s="77"/>
      <c r="P4788" s="77"/>
      <c r="Q4788" s="78"/>
      <c r="R4788" s="78"/>
      <c r="S4788" s="82"/>
      <c r="T4788" s="78"/>
      <c r="U4788" s="83"/>
    </row>
    <row r="4789" spans="1:21">
      <c r="A4789" s="76">
        <v>99031925</v>
      </c>
      <c r="B4789" s="77" t="s">
        <v>5662</v>
      </c>
      <c r="C4789" s="78"/>
      <c r="D4789" s="79"/>
      <c r="E4789" s="78"/>
      <c r="F4789" s="78"/>
      <c r="G4789" s="79"/>
      <c r="H4789" s="79"/>
      <c r="I4789" s="80"/>
      <c r="J4789" s="79"/>
      <c r="K4789" s="77"/>
      <c r="L4789" s="84" t="s">
        <v>70</v>
      </c>
      <c r="M4789" s="77"/>
      <c r="N4789" s="77"/>
      <c r="O4789" s="77"/>
      <c r="P4789" s="77"/>
      <c r="Q4789" s="78"/>
      <c r="R4789" s="78"/>
      <c r="S4789" s="82"/>
      <c r="T4789" s="78"/>
      <c r="U4789" s="83"/>
    </row>
    <row r="4790" spans="1:21">
      <c r="A4790" s="76">
        <v>99031926</v>
      </c>
      <c r="B4790" s="77" t="s">
        <v>5663</v>
      </c>
      <c r="C4790" s="78"/>
      <c r="D4790" s="79"/>
      <c r="E4790" s="78"/>
      <c r="F4790" s="78"/>
      <c r="G4790" s="79"/>
      <c r="H4790" s="79"/>
      <c r="I4790" s="80"/>
      <c r="J4790" s="79"/>
      <c r="K4790" s="77"/>
      <c r="L4790" s="84" t="s">
        <v>285</v>
      </c>
      <c r="M4790" s="77"/>
      <c r="N4790" s="77"/>
      <c r="O4790" s="77"/>
      <c r="P4790" s="77"/>
      <c r="Q4790" s="78"/>
      <c r="R4790" s="78"/>
      <c r="S4790" s="82"/>
      <c r="T4790" s="78"/>
      <c r="U4790" s="83"/>
    </row>
    <row r="4791" spans="1:21">
      <c r="A4791" s="76">
        <v>99031927</v>
      </c>
      <c r="B4791" s="77" t="s">
        <v>5664</v>
      </c>
      <c r="C4791" s="78"/>
      <c r="D4791" s="79"/>
      <c r="E4791" s="78"/>
      <c r="F4791" s="78"/>
      <c r="G4791" s="79"/>
      <c r="H4791" s="79"/>
      <c r="I4791" s="80"/>
      <c r="J4791" s="79"/>
      <c r="K4791" s="77"/>
      <c r="L4791" s="84" t="s">
        <v>285</v>
      </c>
      <c r="M4791" s="77"/>
      <c r="N4791" s="77"/>
      <c r="O4791" s="77"/>
      <c r="P4791" s="77"/>
      <c r="Q4791" s="78"/>
      <c r="R4791" s="78"/>
      <c r="S4791" s="82"/>
      <c r="T4791" s="78"/>
      <c r="U4791" s="83"/>
    </row>
    <row r="4792" spans="1:21">
      <c r="A4792" s="76">
        <v>99031928</v>
      </c>
      <c r="B4792" s="77" t="s">
        <v>5665</v>
      </c>
      <c r="C4792" s="78"/>
      <c r="D4792" s="79"/>
      <c r="E4792" s="78"/>
      <c r="F4792" s="78"/>
      <c r="G4792" s="79"/>
      <c r="H4792" s="79"/>
      <c r="I4792" s="80"/>
      <c r="J4792" s="79"/>
      <c r="K4792" s="77"/>
      <c r="L4792" s="84" t="s">
        <v>70</v>
      </c>
      <c r="M4792" s="77"/>
      <c r="N4792" s="77"/>
      <c r="O4792" s="77"/>
      <c r="P4792" s="77"/>
      <c r="Q4792" s="78"/>
      <c r="R4792" s="78"/>
      <c r="S4792" s="82"/>
      <c r="T4792" s="78"/>
      <c r="U4792" s="83"/>
    </row>
    <row r="4793" spans="1:21">
      <c r="A4793" s="76">
        <v>99031929</v>
      </c>
      <c r="B4793" s="85" t="s">
        <v>5666</v>
      </c>
      <c r="C4793" s="78"/>
      <c r="D4793" s="79"/>
      <c r="E4793" s="78"/>
      <c r="F4793" s="78"/>
      <c r="G4793" s="78"/>
      <c r="H4793" s="79"/>
      <c r="I4793" s="79"/>
      <c r="J4793" s="78"/>
      <c r="K4793" s="77"/>
      <c r="L4793" s="84" t="s">
        <v>9430</v>
      </c>
      <c r="M4793" s="77"/>
      <c r="N4793" s="77"/>
      <c r="O4793" s="87"/>
      <c r="P4793" s="78"/>
      <c r="Q4793" s="78"/>
      <c r="R4793" s="78"/>
      <c r="S4793" s="82"/>
      <c r="T4793" s="78"/>
      <c r="U4793" s="83"/>
    </row>
    <row r="4794" spans="1:21">
      <c r="A4794" s="76">
        <v>99031930</v>
      </c>
      <c r="B4794" s="77" t="s">
        <v>5667</v>
      </c>
      <c r="C4794" s="78"/>
      <c r="D4794" s="79"/>
      <c r="E4794" s="78"/>
      <c r="F4794" s="78"/>
      <c r="G4794" s="79"/>
      <c r="H4794" s="79"/>
      <c r="I4794" s="80"/>
      <c r="J4794" s="79"/>
      <c r="K4794" s="77"/>
      <c r="L4794" s="84" t="s">
        <v>70</v>
      </c>
      <c r="M4794" s="77"/>
      <c r="N4794" s="77"/>
      <c r="O4794" s="77"/>
      <c r="P4794" s="77"/>
      <c r="Q4794" s="78"/>
      <c r="R4794" s="78"/>
      <c r="S4794" s="82"/>
      <c r="T4794" s="78"/>
      <c r="U4794" s="83"/>
    </row>
    <row r="4795" spans="1:21">
      <c r="A4795" s="76">
        <v>99031931</v>
      </c>
      <c r="B4795" s="85" t="s">
        <v>5668</v>
      </c>
      <c r="C4795" s="78"/>
      <c r="D4795" s="79"/>
      <c r="E4795" s="78"/>
      <c r="F4795" s="78"/>
      <c r="G4795" s="86"/>
      <c r="H4795" s="79"/>
      <c r="I4795" s="79"/>
      <c r="J4795" s="78"/>
      <c r="K4795" s="77"/>
      <c r="L4795" s="84" t="s">
        <v>70</v>
      </c>
      <c r="M4795" s="77"/>
      <c r="N4795" s="77"/>
      <c r="O4795" s="87"/>
      <c r="P4795" s="78"/>
      <c r="Q4795" s="78"/>
      <c r="R4795" s="78"/>
      <c r="S4795" s="82"/>
      <c r="T4795" s="78"/>
      <c r="U4795" s="83"/>
    </row>
    <row r="4796" spans="1:21">
      <c r="A4796" s="76">
        <v>99031932</v>
      </c>
      <c r="B4796" s="77" t="s">
        <v>5669</v>
      </c>
      <c r="C4796" s="78"/>
      <c r="D4796" s="79"/>
      <c r="E4796" s="78"/>
      <c r="F4796" s="78"/>
      <c r="G4796" s="79"/>
      <c r="H4796" s="79"/>
      <c r="I4796" s="80"/>
      <c r="J4796" s="79"/>
      <c r="K4796" s="79"/>
      <c r="L4796" s="84" t="s">
        <v>70</v>
      </c>
      <c r="M4796" s="79"/>
      <c r="N4796" s="79"/>
      <c r="O4796" s="77"/>
      <c r="P4796" s="77"/>
      <c r="Q4796" s="78"/>
      <c r="R4796" s="78"/>
      <c r="S4796" s="82"/>
      <c r="T4796" s="78"/>
      <c r="U4796" s="83"/>
    </row>
    <row r="4797" spans="1:21">
      <c r="A4797" s="76">
        <v>99031933</v>
      </c>
      <c r="B4797" s="77" t="s">
        <v>4099</v>
      </c>
      <c r="C4797" s="78"/>
      <c r="D4797" s="79"/>
      <c r="E4797" s="78"/>
      <c r="F4797" s="78"/>
      <c r="G4797" s="79"/>
      <c r="H4797" s="79"/>
      <c r="I4797" s="80"/>
      <c r="J4797" s="79"/>
      <c r="K4797" s="77"/>
      <c r="L4797" s="84" t="s">
        <v>70</v>
      </c>
      <c r="M4797" s="77"/>
      <c r="N4797" s="77"/>
      <c r="O4797" s="77"/>
      <c r="P4797" s="77"/>
      <c r="Q4797" s="78"/>
      <c r="R4797" s="79"/>
      <c r="S4797" s="79"/>
      <c r="T4797" s="78"/>
      <c r="U4797" s="83"/>
    </row>
    <row r="4798" spans="1:21">
      <c r="A4798" s="76">
        <v>99031934</v>
      </c>
      <c r="B4798" s="77" t="s">
        <v>5670</v>
      </c>
      <c r="C4798" s="78"/>
      <c r="D4798" s="79"/>
      <c r="E4798" s="78"/>
      <c r="F4798" s="78"/>
      <c r="G4798" s="79"/>
      <c r="H4798" s="79"/>
      <c r="I4798" s="80"/>
      <c r="J4798" s="79"/>
      <c r="K4798" s="77"/>
      <c r="L4798" s="84" t="s">
        <v>285</v>
      </c>
      <c r="M4798" s="77"/>
      <c r="N4798" s="77"/>
      <c r="O4798" s="77"/>
      <c r="P4798" s="77"/>
      <c r="Q4798" s="78"/>
      <c r="R4798" s="78"/>
      <c r="S4798" s="82"/>
      <c r="T4798" s="78"/>
      <c r="U4798" s="83"/>
    </row>
    <row r="4799" spans="1:21">
      <c r="A4799" s="76">
        <v>99031935</v>
      </c>
      <c r="B4799" s="77" t="s">
        <v>5671</v>
      </c>
      <c r="C4799" s="78"/>
      <c r="D4799" s="79"/>
      <c r="E4799" s="78"/>
      <c r="F4799" s="78"/>
      <c r="G4799" s="79"/>
      <c r="H4799" s="79"/>
      <c r="I4799" s="80"/>
      <c r="J4799" s="79"/>
      <c r="K4799" s="77"/>
      <c r="L4799" s="84" t="s">
        <v>285</v>
      </c>
      <c r="M4799" s="77"/>
      <c r="N4799" s="77"/>
      <c r="O4799" s="77"/>
      <c r="P4799" s="77"/>
      <c r="Q4799" s="78"/>
      <c r="R4799" s="78"/>
      <c r="S4799" s="82"/>
      <c r="T4799" s="78"/>
      <c r="U4799" s="83"/>
    </row>
    <row r="4800" spans="1:21">
      <c r="A4800" s="76">
        <v>99031936</v>
      </c>
      <c r="B4800" s="77" t="s">
        <v>5672</v>
      </c>
      <c r="C4800" s="78"/>
      <c r="D4800" s="79"/>
      <c r="E4800" s="78"/>
      <c r="F4800" s="78"/>
      <c r="G4800" s="79"/>
      <c r="H4800" s="79"/>
      <c r="I4800" s="80"/>
      <c r="J4800" s="79"/>
      <c r="K4800" s="77"/>
      <c r="L4800" s="84" t="s">
        <v>315</v>
      </c>
      <c r="M4800" s="77"/>
      <c r="N4800" s="77"/>
      <c r="O4800" s="77"/>
      <c r="P4800" s="77"/>
      <c r="Q4800" s="78"/>
      <c r="R4800" s="78"/>
      <c r="S4800" s="82"/>
      <c r="T4800" s="78"/>
      <c r="U4800" s="83"/>
    </row>
    <row r="4801" spans="1:21">
      <c r="A4801" s="76">
        <v>99031937</v>
      </c>
      <c r="B4801" s="77" t="s">
        <v>5673</v>
      </c>
      <c r="C4801" s="78"/>
      <c r="D4801" s="79"/>
      <c r="E4801" s="78"/>
      <c r="F4801" s="78"/>
      <c r="G4801" s="79"/>
      <c r="H4801" s="79"/>
      <c r="I4801" s="80"/>
      <c r="J4801" s="79"/>
      <c r="K4801" s="77"/>
      <c r="L4801" s="84" t="s">
        <v>315</v>
      </c>
      <c r="M4801" s="77"/>
      <c r="N4801" s="77"/>
      <c r="O4801" s="77"/>
      <c r="P4801" s="77"/>
      <c r="Q4801" s="78"/>
      <c r="R4801" s="78"/>
      <c r="S4801" s="82"/>
      <c r="T4801" s="78"/>
      <c r="U4801" s="83"/>
    </row>
    <row r="4802" spans="1:21">
      <c r="A4802" s="76">
        <v>99031938</v>
      </c>
      <c r="B4802" s="77" t="s">
        <v>5674</v>
      </c>
      <c r="C4802" s="78"/>
      <c r="D4802" s="79"/>
      <c r="E4802" s="78"/>
      <c r="F4802" s="78"/>
      <c r="G4802" s="79"/>
      <c r="H4802" s="79"/>
      <c r="I4802" s="80"/>
      <c r="J4802" s="79"/>
      <c r="K4802" s="77"/>
      <c r="L4802" s="84" t="s">
        <v>127</v>
      </c>
      <c r="M4802" s="77"/>
      <c r="N4802" s="77"/>
      <c r="O4802" s="77"/>
      <c r="P4802" s="77"/>
      <c r="Q4802" s="78"/>
      <c r="R4802" s="78"/>
      <c r="S4802" s="82"/>
      <c r="T4802" s="78"/>
      <c r="U4802" s="83"/>
    </row>
    <row r="4803" spans="1:21">
      <c r="A4803" s="76">
        <v>99031939</v>
      </c>
      <c r="B4803" s="77" t="s">
        <v>5675</v>
      </c>
      <c r="C4803" s="78"/>
      <c r="D4803" s="79"/>
      <c r="E4803" s="78"/>
      <c r="F4803" s="78"/>
      <c r="G4803" s="79"/>
      <c r="H4803" s="79"/>
      <c r="I4803" s="80"/>
      <c r="J4803" s="79"/>
      <c r="K4803" s="77"/>
      <c r="L4803" s="84" t="s">
        <v>127</v>
      </c>
      <c r="M4803" s="77"/>
      <c r="N4803" s="77"/>
      <c r="O4803" s="77"/>
      <c r="P4803" s="77"/>
      <c r="Q4803" s="78"/>
      <c r="R4803" s="78"/>
      <c r="S4803" s="82"/>
      <c r="T4803" s="78"/>
      <c r="U4803" s="83"/>
    </row>
    <row r="4804" spans="1:21">
      <c r="A4804" s="76">
        <v>99031940</v>
      </c>
      <c r="B4804" s="77" t="s">
        <v>5676</v>
      </c>
      <c r="C4804" s="78"/>
      <c r="D4804" s="79"/>
      <c r="E4804" s="78"/>
      <c r="F4804" s="78"/>
      <c r="G4804" s="79"/>
      <c r="H4804" s="79"/>
      <c r="I4804" s="80"/>
      <c r="J4804" s="79"/>
      <c r="K4804" s="77"/>
      <c r="L4804" s="84" t="s">
        <v>9454</v>
      </c>
      <c r="M4804" s="77"/>
      <c r="N4804" s="77"/>
      <c r="O4804" s="77"/>
      <c r="P4804" s="77"/>
      <c r="Q4804" s="78"/>
      <c r="R4804" s="78"/>
      <c r="S4804" s="82"/>
      <c r="T4804" s="78"/>
      <c r="U4804" s="83"/>
    </row>
    <row r="4805" spans="1:21">
      <c r="A4805" s="76">
        <v>99031941</v>
      </c>
      <c r="B4805" s="77" t="s">
        <v>5677</v>
      </c>
      <c r="C4805" s="78"/>
      <c r="D4805" s="79"/>
      <c r="E4805" s="78"/>
      <c r="F4805" s="78"/>
      <c r="G4805" s="79"/>
      <c r="H4805" s="79"/>
      <c r="I4805" s="80"/>
      <c r="J4805" s="79"/>
      <c r="K4805" s="77"/>
      <c r="L4805" s="84" t="s">
        <v>9382</v>
      </c>
      <c r="M4805" s="77"/>
      <c r="N4805" s="77"/>
      <c r="O4805" s="77"/>
      <c r="P4805" s="77"/>
      <c r="Q4805" s="78"/>
      <c r="R4805" s="78"/>
      <c r="S4805" s="82"/>
      <c r="T4805" s="78"/>
      <c r="U4805" s="83"/>
    </row>
    <row r="4806" spans="1:21">
      <c r="A4806" s="76">
        <v>99031942</v>
      </c>
      <c r="B4806" s="77" t="s">
        <v>5678</v>
      </c>
      <c r="C4806" s="78"/>
      <c r="D4806" s="79"/>
      <c r="E4806" s="78"/>
      <c r="F4806" s="78"/>
      <c r="G4806" s="79"/>
      <c r="H4806" s="79"/>
      <c r="I4806" s="80"/>
      <c r="J4806" s="79"/>
      <c r="K4806" s="77"/>
      <c r="L4806" s="84" t="s">
        <v>9359</v>
      </c>
      <c r="M4806" s="77"/>
      <c r="N4806" s="77"/>
      <c r="O4806" s="77"/>
      <c r="P4806" s="77"/>
      <c r="Q4806" s="78"/>
      <c r="R4806" s="78"/>
      <c r="S4806" s="82"/>
      <c r="T4806" s="78"/>
      <c r="U4806" s="83"/>
    </row>
    <row r="4807" spans="1:21">
      <c r="A4807" s="76">
        <v>99031943</v>
      </c>
      <c r="B4807" s="85" t="s">
        <v>5679</v>
      </c>
      <c r="C4807" s="78"/>
      <c r="D4807" s="79"/>
      <c r="E4807" s="78"/>
      <c r="F4807" s="78"/>
      <c r="G4807" s="78"/>
      <c r="H4807" s="79"/>
      <c r="I4807" s="80"/>
      <c r="J4807" s="78"/>
      <c r="K4807" s="77"/>
      <c r="L4807" s="84" t="s">
        <v>9455</v>
      </c>
      <c r="M4807" s="77"/>
      <c r="N4807" s="77"/>
      <c r="O4807" s="87"/>
      <c r="P4807" s="78"/>
      <c r="Q4807" s="78"/>
      <c r="R4807" s="78"/>
      <c r="S4807" s="82"/>
      <c r="T4807" s="78"/>
      <c r="U4807" s="83"/>
    </row>
    <row r="4808" spans="1:21">
      <c r="A4808" s="76">
        <v>99031944</v>
      </c>
      <c r="B4808" s="77" t="s">
        <v>5680</v>
      </c>
      <c r="C4808" s="78"/>
      <c r="D4808" s="79"/>
      <c r="E4808" s="78"/>
      <c r="F4808" s="78"/>
      <c r="G4808" s="79"/>
      <c r="H4808" s="79"/>
      <c r="I4808" s="80"/>
      <c r="J4808" s="79"/>
      <c r="K4808" s="77"/>
      <c r="L4808" s="84" t="s">
        <v>9223</v>
      </c>
      <c r="M4808" s="77"/>
      <c r="N4808" s="77"/>
      <c r="O4808" s="77"/>
      <c r="P4808" s="77"/>
      <c r="Q4808" s="78"/>
      <c r="R4808" s="78"/>
      <c r="S4808" s="82"/>
      <c r="T4808" s="78"/>
      <c r="U4808" s="83"/>
    </row>
    <row r="4809" spans="1:21">
      <c r="A4809" s="76">
        <v>99031945</v>
      </c>
      <c r="B4809" s="85" t="s">
        <v>5681</v>
      </c>
      <c r="C4809" s="78"/>
      <c r="D4809" s="79"/>
      <c r="E4809" s="78"/>
      <c r="F4809" s="78"/>
      <c r="G4809" s="86"/>
      <c r="H4809" s="79"/>
      <c r="I4809" s="80"/>
      <c r="J4809" s="78"/>
      <c r="K4809" s="77"/>
      <c r="L4809" s="84" t="s">
        <v>374</v>
      </c>
      <c r="M4809" s="77"/>
      <c r="N4809" s="77"/>
      <c r="O4809" s="87"/>
      <c r="P4809" s="78"/>
      <c r="Q4809" s="78"/>
      <c r="R4809" s="78"/>
      <c r="S4809" s="82"/>
      <c r="T4809" s="78"/>
      <c r="U4809" s="83"/>
    </row>
    <row r="4810" spans="1:21">
      <c r="A4810" s="76">
        <v>99031946</v>
      </c>
      <c r="B4810" s="77" t="s">
        <v>5682</v>
      </c>
      <c r="C4810" s="78"/>
      <c r="D4810" s="79"/>
      <c r="E4810" s="78"/>
      <c r="F4810" s="78"/>
      <c r="G4810" s="79"/>
      <c r="H4810" s="79"/>
      <c r="I4810" s="80"/>
      <c r="J4810" s="79"/>
      <c r="K4810" s="77"/>
      <c r="L4810" s="84" t="s">
        <v>339</v>
      </c>
      <c r="M4810" s="77"/>
      <c r="N4810" s="77"/>
      <c r="O4810" s="77"/>
      <c r="P4810" s="77"/>
      <c r="Q4810" s="78"/>
      <c r="R4810" s="78"/>
      <c r="S4810" s="82"/>
      <c r="T4810" s="78"/>
      <c r="U4810" s="83"/>
    </row>
    <row r="4811" spans="1:21">
      <c r="A4811" s="76">
        <v>99031947</v>
      </c>
      <c r="B4811" s="77" t="s">
        <v>5683</v>
      </c>
      <c r="C4811" s="78"/>
      <c r="D4811" s="79"/>
      <c r="E4811" s="78"/>
      <c r="F4811" s="78"/>
      <c r="G4811" s="79"/>
      <c r="H4811" s="79"/>
      <c r="I4811" s="80"/>
      <c r="J4811" s="79"/>
      <c r="K4811" s="77"/>
      <c r="L4811" s="84" t="s">
        <v>283</v>
      </c>
      <c r="M4811" s="77"/>
      <c r="N4811" s="77"/>
      <c r="O4811" s="77"/>
      <c r="P4811" s="77"/>
      <c r="Q4811" s="78"/>
      <c r="R4811" s="78"/>
      <c r="S4811" s="82"/>
      <c r="T4811" s="78"/>
      <c r="U4811" s="83"/>
    </row>
    <row r="4812" spans="1:21">
      <c r="A4812" s="76">
        <v>99031948</v>
      </c>
      <c r="B4812" s="77" t="s">
        <v>5684</v>
      </c>
      <c r="C4812" s="78"/>
      <c r="D4812" s="79"/>
      <c r="E4812" s="78"/>
      <c r="F4812" s="78"/>
      <c r="G4812" s="79"/>
      <c r="H4812" s="79"/>
      <c r="I4812" s="80"/>
      <c r="J4812" s="79"/>
      <c r="K4812" s="77"/>
      <c r="L4812" s="84" t="s">
        <v>330</v>
      </c>
      <c r="M4812" s="77"/>
      <c r="N4812" s="77"/>
      <c r="O4812" s="77"/>
      <c r="P4812" s="77"/>
      <c r="Q4812" s="78"/>
      <c r="R4812" s="78"/>
      <c r="S4812" s="82"/>
      <c r="T4812" s="78"/>
      <c r="U4812" s="83"/>
    </row>
    <row r="4813" spans="1:21">
      <c r="A4813" s="76">
        <v>99031949</v>
      </c>
      <c r="B4813" s="77" t="s">
        <v>5685</v>
      </c>
      <c r="C4813" s="78"/>
      <c r="D4813" s="79"/>
      <c r="E4813" s="78"/>
      <c r="F4813" s="78"/>
      <c r="G4813" s="79"/>
      <c r="H4813" s="79"/>
      <c r="I4813" s="80"/>
      <c r="J4813" s="79"/>
      <c r="K4813" s="77"/>
      <c r="L4813" s="84" t="s">
        <v>296</v>
      </c>
      <c r="M4813" s="77"/>
      <c r="N4813" s="77"/>
      <c r="O4813" s="77"/>
      <c r="P4813" s="77"/>
      <c r="Q4813" s="78"/>
      <c r="R4813" s="78"/>
      <c r="S4813" s="82"/>
      <c r="T4813" s="78"/>
      <c r="U4813" s="83"/>
    </row>
    <row r="4814" spans="1:21">
      <c r="A4814" s="76">
        <v>99031950</v>
      </c>
      <c r="B4814" s="85" t="s">
        <v>5686</v>
      </c>
      <c r="C4814" s="78"/>
      <c r="D4814" s="79"/>
      <c r="E4814" s="78"/>
      <c r="F4814" s="78"/>
      <c r="G4814" s="78"/>
      <c r="H4814" s="79"/>
      <c r="I4814" s="79"/>
      <c r="J4814" s="78"/>
      <c r="K4814" s="77"/>
      <c r="L4814" s="84" t="s">
        <v>296</v>
      </c>
      <c r="M4814" s="77"/>
      <c r="N4814" s="77"/>
      <c r="O4814" s="87"/>
      <c r="P4814" s="78"/>
      <c r="Q4814" s="78"/>
      <c r="R4814" s="78"/>
      <c r="S4814" s="82"/>
      <c r="T4814" s="78"/>
      <c r="U4814" s="83"/>
    </row>
    <row r="4815" spans="1:21">
      <c r="A4815" s="76">
        <v>99031951</v>
      </c>
      <c r="B4815" s="77" t="s">
        <v>5687</v>
      </c>
      <c r="C4815" s="78"/>
      <c r="D4815" s="79"/>
      <c r="E4815" s="78"/>
      <c r="F4815" s="78"/>
      <c r="G4815" s="79"/>
      <c r="H4815" s="79"/>
      <c r="I4815" s="80"/>
      <c r="J4815" s="79"/>
      <c r="K4815" s="77"/>
      <c r="L4815" s="84" t="s">
        <v>274</v>
      </c>
      <c r="M4815" s="77"/>
      <c r="N4815" s="77"/>
      <c r="O4815" s="77"/>
      <c r="P4815" s="77"/>
      <c r="Q4815" s="78"/>
      <c r="R4815" s="78"/>
      <c r="S4815" s="82"/>
      <c r="T4815" s="78"/>
      <c r="U4815" s="83"/>
    </row>
    <row r="4816" spans="1:21">
      <c r="A4816" s="76">
        <v>99031952</v>
      </c>
      <c r="B4816" s="85" t="s">
        <v>5688</v>
      </c>
      <c r="C4816" s="78"/>
      <c r="D4816" s="79"/>
      <c r="E4816" s="78"/>
      <c r="F4816" s="78"/>
      <c r="G4816" s="86"/>
      <c r="H4816" s="79"/>
      <c r="I4816" s="79"/>
      <c r="J4816" s="78"/>
      <c r="K4816" s="77"/>
      <c r="L4816" s="84" t="s">
        <v>274</v>
      </c>
      <c r="M4816" s="77"/>
      <c r="N4816" s="77"/>
      <c r="O4816" s="87"/>
      <c r="P4816" s="78"/>
      <c r="Q4816" s="78"/>
      <c r="R4816" s="78"/>
      <c r="S4816" s="82"/>
      <c r="T4816" s="78"/>
      <c r="U4816" s="83"/>
    </row>
    <row r="4817" spans="1:21">
      <c r="A4817" s="76">
        <v>99031954</v>
      </c>
      <c r="B4817" s="77" t="s">
        <v>5689</v>
      </c>
      <c r="C4817" s="78"/>
      <c r="D4817" s="79"/>
      <c r="E4817" s="78"/>
      <c r="F4817" s="78"/>
      <c r="G4817" s="79"/>
      <c r="H4817" s="79"/>
      <c r="I4817" s="80"/>
      <c r="J4817" s="79"/>
      <c r="K4817" s="77"/>
      <c r="L4817" s="84" t="s">
        <v>283</v>
      </c>
      <c r="M4817" s="77"/>
      <c r="N4817" s="77"/>
      <c r="O4817" s="77"/>
      <c r="P4817" s="77"/>
      <c r="Q4817" s="78"/>
      <c r="R4817" s="78"/>
      <c r="S4817" s="82"/>
      <c r="T4817" s="78"/>
      <c r="U4817" s="83"/>
    </row>
    <row r="4818" spans="1:21">
      <c r="A4818" s="76">
        <v>99031955</v>
      </c>
      <c r="B4818" s="77" t="s">
        <v>5690</v>
      </c>
      <c r="C4818" s="78"/>
      <c r="D4818" s="79"/>
      <c r="E4818" s="78"/>
      <c r="F4818" s="78"/>
      <c r="G4818" s="79"/>
      <c r="H4818" s="79"/>
      <c r="I4818" s="80"/>
      <c r="J4818" s="79"/>
      <c r="K4818" s="77"/>
      <c r="L4818" s="84" t="s">
        <v>283</v>
      </c>
      <c r="M4818" s="77"/>
      <c r="N4818" s="77"/>
      <c r="O4818" s="77"/>
      <c r="P4818" s="77"/>
      <c r="Q4818" s="78"/>
      <c r="R4818" s="78"/>
      <c r="S4818" s="82"/>
      <c r="T4818" s="78"/>
      <c r="U4818" s="83"/>
    </row>
    <row r="4819" spans="1:21">
      <c r="A4819" s="76">
        <v>99031956</v>
      </c>
      <c r="B4819" s="77" t="s">
        <v>5691</v>
      </c>
      <c r="C4819" s="78"/>
      <c r="D4819" s="79"/>
      <c r="E4819" s="78"/>
      <c r="F4819" s="78"/>
      <c r="G4819" s="79"/>
      <c r="H4819" s="79"/>
      <c r="I4819" s="80"/>
      <c r="J4819" s="79"/>
      <c r="K4819" s="77"/>
      <c r="L4819" s="84" t="s">
        <v>283</v>
      </c>
      <c r="M4819" s="77"/>
      <c r="N4819" s="77"/>
      <c r="O4819" s="77"/>
      <c r="P4819" s="77"/>
      <c r="Q4819" s="78"/>
      <c r="R4819" s="78"/>
      <c r="S4819" s="82"/>
      <c r="T4819" s="78"/>
      <c r="U4819" s="83"/>
    </row>
    <row r="4820" spans="1:21">
      <c r="A4820" s="76">
        <v>99031957</v>
      </c>
      <c r="B4820" s="77" t="s">
        <v>5692</v>
      </c>
      <c r="C4820" s="78"/>
      <c r="D4820" s="79"/>
      <c r="E4820" s="78"/>
      <c r="F4820" s="78"/>
      <c r="G4820" s="79"/>
      <c r="H4820" s="79"/>
      <c r="I4820" s="80"/>
      <c r="J4820" s="79"/>
      <c r="K4820" s="77"/>
      <c r="L4820" s="84" t="s">
        <v>283</v>
      </c>
      <c r="M4820" s="77"/>
      <c r="N4820" s="77"/>
      <c r="O4820" s="77"/>
      <c r="P4820" s="77"/>
      <c r="Q4820" s="78"/>
      <c r="R4820" s="78"/>
      <c r="S4820" s="82"/>
      <c r="T4820" s="78"/>
      <c r="U4820" s="83"/>
    </row>
    <row r="4821" spans="1:21">
      <c r="A4821" s="76">
        <v>99031958</v>
      </c>
      <c r="B4821" s="77" t="s">
        <v>5693</v>
      </c>
      <c r="C4821" s="78"/>
      <c r="D4821" s="79"/>
      <c r="E4821" s="78"/>
      <c r="F4821" s="78"/>
      <c r="G4821" s="79"/>
      <c r="H4821" s="79"/>
      <c r="I4821" s="80"/>
      <c r="J4821" s="79"/>
      <c r="K4821" s="77"/>
      <c r="L4821" s="84" t="s">
        <v>283</v>
      </c>
      <c r="M4821" s="77"/>
      <c r="N4821" s="77"/>
      <c r="O4821" s="77"/>
      <c r="P4821" s="77"/>
      <c r="Q4821" s="78"/>
      <c r="R4821" s="78"/>
      <c r="S4821" s="82"/>
      <c r="T4821" s="78"/>
      <c r="U4821" s="83"/>
    </row>
    <row r="4822" spans="1:21">
      <c r="A4822" s="76">
        <v>99031959</v>
      </c>
      <c r="B4822" s="77" t="s">
        <v>5694</v>
      </c>
      <c r="C4822" s="78"/>
      <c r="D4822" s="79"/>
      <c r="E4822" s="78"/>
      <c r="F4822" s="78"/>
      <c r="G4822" s="79"/>
      <c r="H4822" s="79"/>
      <c r="I4822" s="80"/>
      <c r="J4822" s="79"/>
      <c r="K4822" s="77"/>
      <c r="L4822" s="84" t="s">
        <v>283</v>
      </c>
      <c r="M4822" s="77"/>
      <c r="N4822" s="77"/>
      <c r="O4822" s="77"/>
      <c r="P4822" s="77"/>
      <c r="Q4822" s="78"/>
      <c r="R4822" s="78"/>
      <c r="S4822" s="82"/>
      <c r="T4822" s="78"/>
      <c r="U4822" s="83"/>
    </row>
    <row r="4823" spans="1:21">
      <c r="A4823" s="76">
        <v>99031960</v>
      </c>
      <c r="B4823" s="77" t="s">
        <v>5695</v>
      </c>
      <c r="C4823" s="78"/>
      <c r="D4823" s="79"/>
      <c r="E4823" s="78"/>
      <c r="F4823" s="78"/>
      <c r="G4823" s="79"/>
      <c r="H4823" s="79"/>
      <c r="I4823" s="80"/>
      <c r="J4823" s="79"/>
      <c r="K4823" s="77"/>
      <c r="L4823" s="84" t="s">
        <v>283</v>
      </c>
      <c r="M4823" s="77"/>
      <c r="N4823" s="77"/>
      <c r="O4823" s="77"/>
      <c r="P4823" s="77"/>
      <c r="Q4823" s="78"/>
      <c r="R4823" s="78"/>
      <c r="S4823" s="82"/>
      <c r="T4823" s="78"/>
      <c r="U4823" s="83"/>
    </row>
    <row r="4824" spans="1:21">
      <c r="A4824" s="76">
        <v>99031961</v>
      </c>
      <c r="B4824" s="77" t="s">
        <v>5696</v>
      </c>
      <c r="C4824" s="78"/>
      <c r="D4824" s="79"/>
      <c r="E4824" s="78"/>
      <c r="F4824" s="78"/>
      <c r="G4824" s="79"/>
      <c r="H4824" s="79"/>
      <c r="I4824" s="80"/>
      <c r="J4824" s="79"/>
      <c r="K4824" s="77"/>
      <c r="L4824" s="84" t="s">
        <v>9274</v>
      </c>
      <c r="M4824" s="77"/>
      <c r="N4824" s="77"/>
      <c r="O4824" s="77"/>
      <c r="P4824" s="77"/>
      <c r="Q4824" s="78"/>
      <c r="R4824" s="78"/>
      <c r="S4824" s="82"/>
      <c r="T4824" s="78"/>
      <c r="U4824" s="83"/>
    </row>
    <row r="4825" spans="1:21">
      <c r="A4825" s="76">
        <v>99031962</v>
      </c>
      <c r="B4825" s="77" t="s">
        <v>5697</v>
      </c>
      <c r="C4825" s="78"/>
      <c r="D4825" s="79"/>
      <c r="E4825" s="78"/>
      <c r="F4825" s="78"/>
      <c r="G4825" s="79"/>
      <c r="H4825" s="79"/>
      <c r="I4825" s="80"/>
      <c r="J4825" s="79"/>
      <c r="K4825" s="77"/>
      <c r="L4825" s="84" t="s">
        <v>9312</v>
      </c>
      <c r="M4825" s="77"/>
      <c r="N4825" s="77"/>
      <c r="O4825" s="77"/>
      <c r="P4825" s="77"/>
      <c r="Q4825" s="78"/>
      <c r="R4825" s="78"/>
      <c r="S4825" s="82"/>
      <c r="T4825" s="78"/>
      <c r="U4825" s="83"/>
    </row>
    <row r="4826" spans="1:21">
      <c r="A4826" s="76">
        <v>99031963</v>
      </c>
      <c r="B4826" s="77" t="s">
        <v>5698</v>
      </c>
      <c r="C4826" s="78"/>
      <c r="D4826" s="79"/>
      <c r="E4826" s="78"/>
      <c r="F4826" s="78"/>
      <c r="G4826" s="79"/>
      <c r="H4826" s="79"/>
      <c r="I4826" s="80"/>
      <c r="J4826" s="79"/>
      <c r="K4826" s="77"/>
      <c r="L4826" s="84" t="s">
        <v>9302</v>
      </c>
      <c r="M4826" s="77"/>
      <c r="N4826" s="77"/>
      <c r="O4826" s="77"/>
      <c r="P4826" s="77"/>
      <c r="Q4826" s="78"/>
      <c r="R4826" s="78"/>
      <c r="S4826" s="82"/>
      <c r="T4826" s="78"/>
      <c r="U4826" s="83"/>
    </row>
    <row r="4827" spans="1:21">
      <c r="A4827" s="76">
        <v>99031964</v>
      </c>
      <c r="B4827" s="77" t="s">
        <v>5699</v>
      </c>
      <c r="C4827" s="78"/>
      <c r="D4827" s="79"/>
      <c r="E4827" s="78"/>
      <c r="F4827" s="78"/>
      <c r="G4827" s="79"/>
      <c r="H4827" s="79"/>
      <c r="I4827" s="80"/>
      <c r="J4827" s="79"/>
      <c r="K4827" s="77"/>
      <c r="L4827" s="84" t="s">
        <v>9238</v>
      </c>
      <c r="M4827" s="77"/>
      <c r="N4827" s="77"/>
      <c r="O4827" s="77"/>
      <c r="P4827" s="77"/>
      <c r="Q4827" s="78"/>
      <c r="R4827" s="78"/>
      <c r="S4827" s="82"/>
      <c r="T4827" s="78"/>
      <c r="U4827" s="83"/>
    </row>
    <row r="4828" spans="1:21">
      <c r="A4828" s="76">
        <v>99031965</v>
      </c>
      <c r="B4828" s="77" t="s">
        <v>5700</v>
      </c>
      <c r="C4828" s="78"/>
      <c r="D4828" s="79"/>
      <c r="E4828" s="78"/>
      <c r="F4828" s="78"/>
      <c r="G4828" s="79"/>
      <c r="H4828" s="79"/>
      <c r="I4828" s="80"/>
      <c r="J4828" s="79"/>
      <c r="K4828" s="77"/>
      <c r="L4828" s="84" t="s">
        <v>9312</v>
      </c>
      <c r="M4828" s="77"/>
      <c r="N4828" s="77"/>
      <c r="O4828" s="77"/>
      <c r="P4828" s="77"/>
      <c r="Q4828" s="78"/>
      <c r="R4828" s="78"/>
      <c r="S4828" s="82"/>
      <c r="T4828" s="78"/>
      <c r="U4828" s="83"/>
    </row>
    <row r="4829" spans="1:21">
      <c r="A4829" s="76">
        <v>99031966</v>
      </c>
      <c r="B4829" s="77" t="s">
        <v>5701</v>
      </c>
      <c r="C4829" s="78"/>
      <c r="D4829" s="79"/>
      <c r="E4829" s="78"/>
      <c r="F4829" s="78"/>
      <c r="G4829" s="78"/>
      <c r="H4829" s="79"/>
      <c r="I4829" s="80"/>
      <c r="J4829" s="78"/>
      <c r="K4829" s="77"/>
      <c r="L4829" s="84" t="s">
        <v>9314</v>
      </c>
      <c r="M4829" s="77"/>
      <c r="N4829" s="77"/>
      <c r="O4829" s="77"/>
      <c r="P4829" s="77"/>
      <c r="Q4829" s="78"/>
      <c r="R4829" s="78"/>
      <c r="S4829" s="82"/>
      <c r="T4829" s="78"/>
      <c r="U4829" s="83"/>
    </row>
    <row r="4830" spans="1:21">
      <c r="A4830" s="76">
        <v>99031967</v>
      </c>
      <c r="B4830" s="77" t="s">
        <v>5702</v>
      </c>
      <c r="C4830" s="78"/>
      <c r="D4830" s="79"/>
      <c r="E4830" s="78"/>
      <c r="F4830" s="78"/>
      <c r="G4830" s="79"/>
      <c r="H4830" s="79"/>
      <c r="I4830" s="80"/>
      <c r="J4830" s="79"/>
      <c r="K4830" s="77"/>
      <c r="L4830" s="84" t="s">
        <v>70</v>
      </c>
      <c r="M4830" s="77"/>
      <c r="N4830" s="77"/>
      <c r="O4830" s="77"/>
      <c r="P4830" s="77"/>
      <c r="Q4830" s="78"/>
      <c r="R4830" s="78"/>
      <c r="S4830" s="82"/>
      <c r="T4830" s="78"/>
      <c r="U4830" s="83"/>
    </row>
    <row r="4831" spans="1:21">
      <c r="A4831" s="76">
        <v>99031968</v>
      </c>
      <c r="B4831" s="77" t="s">
        <v>5703</v>
      </c>
      <c r="C4831" s="78"/>
      <c r="D4831" s="79"/>
      <c r="E4831" s="78"/>
      <c r="F4831" s="78"/>
      <c r="G4831" s="79"/>
      <c r="H4831" s="79"/>
      <c r="I4831" s="80"/>
      <c r="J4831" s="79"/>
      <c r="K4831" s="77"/>
      <c r="L4831" s="84" t="s">
        <v>70</v>
      </c>
      <c r="M4831" s="77"/>
      <c r="N4831" s="77"/>
      <c r="O4831" s="77"/>
      <c r="P4831" s="77"/>
      <c r="Q4831" s="78"/>
      <c r="R4831" s="78"/>
      <c r="S4831" s="82"/>
      <c r="T4831" s="78"/>
      <c r="U4831" s="83"/>
    </row>
    <row r="4832" spans="1:21">
      <c r="A4832" s="89">
        <v>99031969</v>
      </c>
      <c r="B4832" s="100" t="s">
        <v>5704</v>
      </c>
      <c r="C4832" s="90"/>
      <c r="D4832" s="79"/>
      <c r="E4832" s="78"/>
      <c r="F4832" s="78"/>
      <c r="G4832" s="79"/>
      <c r="H4832" s="79"/>
      <c r="I4832" s="80"/>
      <c r="J4832" s="79"/>
      <c r="K4832" s="77"/>
      <c r="L4832" s="84" t="s">
        <v>285</v>
      </c>
      <c r="M4832" s="77"/>
      <c r="N4832" s="77"/>
      <c r="O4832" s="77"/>
      <c r="P4832" s="77"/>
      <c r="Q4832" s="78"/>
      <c r="R4832" s="78"/>
      <c r="S4832" s="82"/>
      <c r="T4832" s="78"/>
      <c r="U4832" s="83"/>
    </row>
    <row r="4833" spans="1:21">
      <c r="A4833" s="76">
        <v>99031970</v>
      </c>
      <c r="B4833" s="77" t="s">
        <v>5705</v>
      </c>
      <c r="C4833" s="78"/>
      <c r="D4833" s="79"/>
      <c r="E4833" s="78"/>
      <c r="F4833" s="78"/>
      <c r="G4833" s="79"/>
      <c r="H4833" s="79"/>
      <c r="I4833" s="80"/>
      <c r="J4833" s="79"/>
      <c r="K4833" s="77"/>
      <c r="L4833" s="84" t="s">
        <v>9456</v>
      </c>
      <c r="M4833" s="77"/>
      <c r="N4833" s="77"/>
      <c r="O4833" s="77"/>
      <c r="P4833" s="77"/>
      <c r="Q4833" s="78"/>
      <c r="R4833" s="78"/>
      <c r="S4833" s="82"/>
      <c r="T4833" s="78"/>
      <c r="U4833" s="83"/>
    </row>
    <row r="4834" spans="1:21">
      <c r="A4834" s="76">
        <v>99031988</v>
      </c>
      <c r="B4834" s="77" t="s">
        <v>5706</v>
      </c>
      <c r="C4834" s="78"/>
      <c r="D4834" s="79"/>
      <c r="E4834" s="78"/>
      <c r="F4834" s="78"/>
      <c r="G4834" s="79"/>
      <c r="H4834" s="79"/>
      <c r="I4834" s="80"/>
      <c r="J4834" s="79"/>
      <c r="K4834" s="77"/>
      <c r="L4834" s="84" t="s">
        <v>272</v>
      </c>
      <c r="M4834" s="77"/>
      <c r="N4834" s="77"/>
      <c r="O4834" s="77"/>
      <c r="P4834" s="77"/>
      <c r="Q4834" s="78"/>
      <c r="R4834" s="78"/>
      <c r="S4834" s="82"/>
      <c r="T4834" s="78"/>
      <c r="U4834" s="83"/>
    </row>
    <row r="4835" spans="1:21">
      <c r="A4835" s="76">
        <v>99031989</v>
      </c>
      <c r="B4835" s="77" t="s">
        <v>5707</v>
      </c>
      <c r="C4835" s="78"/>
      <c r="D4835" s="79"/>
      <c r="E4835" s="78"/>
      <c r="F4835" s="78"/>
      <c r="G4835" s="79"/>
      <c r="H4835" s="79"/>
      <c r="I4835" s="80"/>
      <c r="J4835" s="79"/>
      <c r="K4835" s="77"/>
      <c r="L4835" s="84" t="s">
        <v>272</v>
      </c>
      <c r="M4835" s="77"/>
      <c r="N4835" s="77"/>
      <c r="O4835" s="77"/>
      <c r="P4835" s="77"/>
      <c r="Q4835" s="78"/>
      <c r="R4835" s="78"/>
      <c r="S4835" s="82"/>
      <c r="T4835" s="78"/>
      <c r="U4835" s="83"/>
    </row>
    <row r="4836" spans="1:21">
      <c r="A4836" s="76">
        <v>99031990</v>
      </c>
      <c r="B4836" s="77" t="s">
        <v>5708</v>
      </c>
      <c r="C4836" s="78"/>
      <c r="D4836" s="79"/>
      <c r="E4836" s="78"/>
      <c r="F4836" s="78"/>
      <c r="G4836" s="79"/>
      <c r="H4836" s="79"/>
      <c r="I4836" s="80"/>
      <c r="J4836" s="79"/>
      <c r="K4836" s="77"/>
      <c r="L4836" s="84" t="s">
        <v>272</v>
      </c>
      <c r="M4836" s="77"/>
      <c r="N4836" s="77"/>
      <c r="O4836" s="77"/>
      <c r="P4836" s="77"/>
      <c r="Q4836" s="78"/>
      <c r="R4836" s="78"/>
      <c r="S4836" s="82"/>
      <c r="T4836" s="78"/>
      <c r="U4836" s="83"/>
    </row>
    <row r="4837" spans="1:21">
      <c r="A4837" s="76">
        <v>99031991</v>
      </c>
      <c r="B4837" s="77" t="s">
        <v>5709</v>
      </c>
      <c r="C4837" s="78"/>
      <c r="D4837" s="79"/>
      <c r="E4837" s="78"/>
      <c r="F4837" s="78"/>
      <c r="G4837" s="79"/>
      <c r="H4837" s="79"/>
      <c r="I4837" s="80"/>
      <c r="J4837" s="79"/>
      <c r="K4837" s="77"/>
      <c r="L4837" s="84" t="s">
        <v>70</v>
      </c>
      <c r="M4837" s="77"/>
      <c r="N4837" s="77"/>
      <c r="O4837" s="77"/>
      <c r="P4837" s="77"/>
      <c r="Q4837" s="78"/>
      <c r="R4837" s="78"/>
      <c r="S4837" s="82"/>
      <c r="T4837" s="78"/>
      <c r="U4837" s="83"/>
    </row>
    <row r="4838" spans="1:21">
      <c r="A4838" s="76">
        <v>99031992</v>
      </c>
      <c r="B4838" s="77" t="s">
        <v>5710</v>
      </c>
      <c r="C4838" s="78"/>
      <c r="D4838" s="79"/>
      <c r="E4838" s="78"/>
      <c r="F4838" s="78"/>
      <c r="G4838" s="79"/>
      <c r="H4838" s="79"/>
      <c r="I4838" s="80"/>
      <c r="J4838" s="79"/>
      <c r="K4838" s="77"/>
      <c r="L4838" s="84" t="s">
        <v>313</v>
      </c>
      <c r="M4838" s="77"/>
      <c r="N4838" s="77"/>
      <c r="O4838" s="77"/>
      <c r="P4838" s="77"/>
      <c r="Q4838" s="78"/>
      <c r="R4838" s="78"/>
      <c r="S4838" s="82"/>
      <c r="T4838" s="78"/>
      <c r="U4838" s="83"/>
    </row>
    <row r="4839" spans="1:21">
      <c r="A4839" s="76">
        <v>99031993</v>
      </c>
      <c r="B4839" s="77" t="s">
        <v>5711</v>
      </c>
      <c r="C4839" s="78"/>
      <c r="D4839" s="79"/>
      <c r="E4839" s="78"/>
      <c r="F4839" s="78"/>
      <c r="G4839" s="79"/>
      <c r="H4839" s="79"/>
      <c r="I4839" s="80"/>
      <c r="J4839" s="79"/>
      <c r="K4839" s="77"/>
      <c r="L4839" s="84" t="s">
        <v>9396</v>
      </c>
      <c r="M4839" s="77"/>
      <c r="N4839" s="77"/>
      <c r="O4839" s="77"/>
      <c r="P4839" s="77"/>
      <c r="Q4839" s="78"/>
      <c r="R4839" s="78"/>
      <c r="S4839" s="82"/>
      <c r="T4839" s="78"/>
      <c r="U4839" s="83"/>
    </row>
    <row r="4840" spans="1:21">
      <c r="A4840" s="76">
        <v>99031994</v>
      </c>
      <c r="B4840" s="77" t="s">
        <v>5712</v>
      </c>
      <c r="C4840" s="78"/>
      <c r="D4840" s="79"/>
      <c r="E4840" s="78"/>
      <c r="F4840" s="78"/>
      <c r="G4840" s="79"/>
      <c r="H4840" s="79"/>
      <c r="I4840" s="80"/>
      <c r="J4840" s="79"/>
      <c r="K4840" s="77"/>
      <c r="L4840" s="84" t="s">
        <v>100</v>
      </c>
      <c r="M4840" s="77"/>
      <c r="N4840" s="77"/>
      <c r="O4840" s="77"/>
      <c r="P4840" s="77"/>
      <c r="Q4840" s="78"/>
      <c r="R4840" s="78"/>
      <c r="S4840" s="82"/>
      <c r="T4840" s="78"/>
      <c r="U4840" s="83"/>
    </row>
    <row r="4841" spans="1:21">
      <c r="A4841" s="76">
        <v>99031995</v>
      </c>
      <c r="B4841" s="77" t="s">
        <v>5713</v>
      </c>
      <c r="C4841" s="78"/>
      <c r="D4841" s="79"/>
      <c r="E4841" s="78"/>
      <c r="F4841" s="78"/>
      <c r="G4841" s="79"/>
      <c r="H4841" s="79"/>
      <c r="I4841" s="80"/>
      <c r="J4841" s="79"/>
      <c r="K4841" s="77"/>
      <c r="L4841" s="84" t="s">
        <v>348</v>
      </c>
      <c r="M4841" s="77"/>
      <c r="N4841" s="77"/>
      <c r="O4841" s="77"/>
      <c r="P4841" s="77"/>
      <c r="Q4841" s="78"/>
      <c r="R4841" s="78"/>
      <c r="S4841" s="82"/>
      <c r="T4841" s="78"/>
      <c r="U4841" s="83"/>
    </row>
    <row r="4842" spans="1:21">
      <c r="A4842" s="76">
        <v>99031996</v>
      </c>
      <c r="B4842" s="77" t="s">
        <v>5714</v>
      </c>
      <c r="C4842" s="78"/>
      <c r="D4842" s="79"/>
      <c r="E4842" s="78"/>
      <c r="F4842" s="78"/>
      <c r="G4842" s="79"/>
      <c r="H4842" s="79"/>
      <c r="I4842" s="80"/>
      <c r="J4842" s="79"/>
      <c r="K4842" s="79"/>
      <c r="L4842" s="84" t="s">
        <v>348</v>
      </c>
      <c r="M4842" s="79"/>
      <c r="N4842" s="79"/>
      <c r="O4842" s="77"/>
      <c r="P4842" s="77"/>
      <c r="Q4842" s="78"/>
      <c r="R4842" s="78"/>
      <c r="S4842" s="82"/>
      <c r="T4842" s="78"/>
      <c r="U4842" s="83"/>
    </row>
    <row r="4843" spans="1:21">
      <c r="A4843" s="76">
        <v>99031997</v>
      </c>
      <c r="B4843" s="77" t="s">
        <v>5715</v>
      </c>
      <c r="C4843" s="78"/>
      <c r="D4843" s="79"/>
      <c r="E4843" s="78"/>
      <c r="F4843" s="78"/>
      <c r="G4843" s="79"/>
      <c r="H4843" s="79"/>
      <c r="I4843" s="80"/>
      <c r="J4843" s="79"/>
      <c r="K4843" s="77"/>
      <c r="L4843" s="84" t="s">
        <v>177</v>
      </c>
      <c r="M4843" s="77"/>
      <c r="N4843" s="77"/>
      <c r="O4843" s="77"/>
      <c r="P4843" s="77"/>
      <c r="Q4843" s="78"/>
      <c r="R4843" s="79"/>
      <c r="S4843" s="79"/>
      <c r="T4843" s="78"/>
      <c r="U4843" s="83"/>
    </row>
    <row r="4844" spans="1:21">
      <c r="A4844" s="76">
        <v>99031998</v>
      </c>
      <c r="B4844" s="77" t="s">
        <v>5716</v>
      </c>
      <c r="C4844" s="78"/>
      <c r="D4844" s="79"/>
      <c r="E4844" s="78"/>
      <c r="F4844" s="78"/>
      <c r="G4844" s="79"/>
      <c r="H4844" s="79"/>
      <c r="I4844" s="80"/>
      <c r="J4844" s="79"/>
      <c r="K4844" s="77"/>
      <c r="L4844" s="84" t="s">
        <v>177</v>
      </c>
      <c r="M4844" s="77"/>
      <c r="N4844" s="77"/>
      <c r="O4844" s="77"/>
      <c r="P4844" s="77"/>
      <c r="Q4844" s="78"/>
      <c r="R4844" s="78"/>
      <c r="S4844" s="82"/>
      <c r="T4844" s="78"/>
      <c r="U4844" s="83"/>
    </row>
    <row r="4845" spans="1:21">
      <c r="A4845" s="76">
        <v>99031999</v>
      </c>
      <c r="B4845" s="77" t="s">
        <v>5717</v>
      </c>
      <c r="C4845" s="78"/>
      <c r="D4845" s="79"/>
      <c r="E4845" s="78"/>
      <c r="F4845" s="78"/>
      <c r="G4845" s="79"/>
      <c r="H4845" s="79"/>
      <c r="I4845" s="80"/>
      <c r="J4845" s="79"/>
      <c r="K4845" s="79"/>
      <c r="L4845" s="84" t="s">
        <v>177</v>
      </c>
      <c r="M4845" s="79"/>
      <c r="N4845" s="79"/>
      <c r="O4845" s="79"/>
      <c r="P4845" s="77"/>
      <c r="Q4845" s="78"/>
      <c r="R4845" s="79"/>
      <c r="S4845" s="79"/>
      <c r="T4845" s="78"/>
      <c r="U4845" s="83"/>
    </row>
    <row r="4846" spans="1:21">
      <c r="A4846" s="76">
        <v>99032000</v>
      </c>
      <c r="B4846" s="77" t="s">
        <v>5718</v>
      </c>
      <c r="C4846" s="78"/>
      <c r="D4846" s="79"/>
      <c r="E4846" s="78"/>
      <c r="F4846" s="78"/>
      <c r="G4846" s="79"/>
      <c r="H4846" s="79"/>
      <c r="I4846" s="80"/>
      <c r="J4846" s="79"/>
      <c r="K4846" s="77"/>
      <c r="L4846" s="84" t="s">
        <v>177</v>
      </c>
      <c r="M4846" s="77"/>
      <c r="N4846" s="77"/>
      <c r="O4846" s="77"/>
      <c r="P4846" s="77"/>
      <c r="Q4846" s="78"/>
      <c r="R4846" s="78"/>
      <c r="S4846" s="82"/>
      <c r="T4846" s="78"/>
      <c r="U4846" s="83"/>
    </row>
    <row r="4847" spans="1:21">
      <c r="A4847" s="76">
        <v>99032001</v>
      </c>
      <c r="B4847" s="77" t="s">
        <v>5719</v>
      </c>
      <c r="C4847" s="78"/>
      <c r="D4847" s="79"/>
      <c r="E4847" s="78"/>
      <c r="F4847" s="78"/>
      <c r="G4847" s="79"/>
      <c r="H4847" s="79"/>
      <c r="I4847" s="80"/>
      <c r="J4847" s="79"/>
      <c r="K4847" s="77"/>
      <c r="L4847" s="84" t="s">
        <v>119</v>
      </c>
      <c r="M4847" s="77"/>
      <c r="N4847" s="77"/>
      <c r="O4847" s="77"/>
      <c r="P4847" s="77"/>
      <c r="Q4847" s="78"/>
      <c r="R4847" s="78"/>
      <c r="S4847" s="82"/>
      <c r="T4847" s="78"/>
      <c r="U4847" s="83"/>
    </row>
    <row r="4848" spans="1:21">
      <c r="A4848" s="76">
        <v>99032002</v>
      </c>
      <c r="B4848" s="77" t="s">
        <v>5720</v>
      </c>
      <c r="C4848" s="78"/>
      <c r="D4848" s="79"/>
      <c r="E4848" s="78"/>
      <c r="F4848" s="78"/>
      <c r="G4848" s="79"/>
      <c r="H4848" s="79"/>
      <c r="I4848" s="80"/>
      <c r="J4848" s="79"/>
      <c r="K4848" s="77"/>
      <c r="L4848" s="84" t="s">
        <v>307</v>
      </c>
      <c r="M4848" s="77"/>
      <c r="N4848" s="77"/>
      <c r="O4848" s="77"/>
      <c r="P4848" s="77"/>
      <c r="Q4848" s="78"/>
      <c r="R4848" s="78"/>
      <c r="S4848" s="82"/>
      <c r="T4848" s="78"/>
      <c r="U4848" s="83"/>
    </row>
    <row r="4849" spans="1:21">
      <c r="A4849" s="76">
        <v>99032003</v>
      </c>
      <c r="B4849" s="85" t="s">
        <v>5721</v>
      </c>
      <c r="C4849" s="78"/>
      <c r="D4849" s="79"/>
      <c r="E4849" s="78"/>
      <c r="F4849" s="78"/>
      <c r="G4849" s="78"/>
      <c r="H4849" s="79"/>
      <c r="I4849" s="79"/>
      <c r="J4849" s="78"/>
      <c r="K4849" s="77"/>
      <c r="L4849" s="84" t="s">
        <v>330</v>
      </c>
      <c r="M4849" s="77"/>
      <c r="N4849" s="77"/>
      <c r="O4849" s="87"/>
      <c r="P4849" s="78"/>
      <c r="Q4849" s="78"/>
      <c r="R4849" s="78"/>
      <c r="S4849" s="82"/>
      <c r="T4849" s="78"/>
      <c r="U4849" s="83"/>
    </row>
    <row r="4850" spans="1:21">
      <c r="A4850" s="76">
        <v>99032004</v>
      </c>
      <c r="B4850" s="77" t="s">
        <v>5722</v>
      </c>
      <c r="C4850" s="78"/>
      <c r="D4850" s="79"/>
      <c r="E4850" s="78"/>
      <c r="F4850" s="78"/>
      <c r="G4850" s="79"/>
      <c r="H4850" s="79"/>
      <c r="I4850" s="80"/>
      <c r="J4850" s="79"/>
      <c r="K4850" s="79"/>
      <c r="L4850" s="84" t="s">
        <v>313</v>
      </c>
      <c r="M4850" s="79"/>
      <c r="N4850" s="79"/>
      <c r="O4850" s="79"/>
      <c r="P4850" s="77"/>
      <c r="Q4850" s="78"/>
      <c r="R4850" s="79"/>
      <c r="S4850" s="79"/>
      <c r="T4850" s="78"/>
      <c r="U4850" s="83"/>
    </row>
    <row r="4851" spans="1:21">
      <c r="A4851" s="76">
        <v>99032005</v>
      </c>
      <c r="B4851" s="77" t="s">
        <v>5723</v>
      </c>
      <c r="C4851" s="78"/>
      <c r="D4851" s="79"/>
      <c r="E4851" s="78"/>
      <c r="F4851" s="78"/>
      <c r="G4851" s="79"/>
      <c r="H4851" s="79"/>
      <c r="I4851" s="80"/>
      <c r="J4851" s="79"/>
      <c r="K4851" s="77"/>
      <c r="L4851" s="84" t="s">
        <v>100</v>
      </c>
      <c r="M4851" s="77"/>
      <c r="N4851" s="77"/>
      <c r="O4851" s="77"/>
      <c r="P4851" s="77"/>
      <c r="Q4851" s="78"/>
      <c r="R4851" s="78"/>
      <c r="S4851" s="82"/>
      <c r="T4851" s="78"/>
      <c r="U4851" s="83"/>
    </row>
    <row r="4852" spans="1:21">
      <c r="A4852" s="76">
        <v>99032006</v>
      </c>
      <c r="B4852" s="77" t="s">
        <v>5724</v>
      </c>
      <c r="C4852" s="78"/>
      <c r="D4852" s="79"/>
      <c r="E4852" s="78"/>
      <c r="F4852" s="78"/>
      <c r="G4852" s="79"/>
      <c r="H4852" s="79"/>
      <c r="I4852" s="80"/>
      <c r="J4852" s="79"/>
      <c r="K4852" s="77"/>
      <c r="L4852" s="84" t="s">
        <v>315</v>
      </c>
      <c r="M4852" s="77"/>
      <c r="N4852" s="77"/>
      <c r="O4852" s="77"/>
      <c r="P4852" s="77"/>
      <c r="Q4852" s="78"/>
      <c r="R4852" s="78"/>
      <c r="S4852" s="82"/>
      <c r="T4852" s="78"/>
      <c r="U4852" s="83"/>
    </row>
    <row r="4853" spans="1:21">
      <c r="A4853" s="76">
        <v>99032007</v>
      </c>
      <c r="B4853" s="77" t="s">
        <v>5725</v>
      </c>
      <c r="C4853" s="78"/>
      <c r="D4853" s="79"/>
      <c r="E4853" s="78"/>
      <c r="F4853" s="78"/>
      <c r="G4853" s="79"/>
      <c r="H4853" s="79"/>
      <c r="I4853" s="80"/>
      <c r="J4853" s="79"/>
      <c r="K4853" s="77"/>
      <c r="L4853" s="84" t="s">
        <v>315</v>
      </c>
      <c r="M4853" s="77"/>
      <c r="N4853" s="77"/>
      <c r="O4853" s="77"/>
      <c r="P4853" s="77"/>
      <c r="Q4853" s="78"/>
      <c r="R4853" s="78"/>
      <c r="S4853" s="82"/>
      <c r="T4853" s="78"/>
      <c r="U4853" s="83"/>
    </row>
    <row r="4854" spans="1:21">
      <c r="A4854" s="76">
        <v>99032008</v>
      </c>
      <c r="B4854" s="77" t="s">
        <v>5726</v>
      </c>
      <c r="C4854" s="78"/>
      <c r="D4854" s="79"/>
      <c r="E4854" s="78"/>
      <c r="F4854" s="78"/>
      <c r="G4854" s="79"/>
      <c r="H4854" s="79"/>
      <c r="I4854" s="80"/>
      <c r="J4854" s="79"/>
      <c r="K4854" s="77"/>
      <c r="L4854" s="84" t="s">
        <v>315</v>
      </c>
      <c r="M4854" s="77"/>
      <c r="N4854" s="77"/>
      <c r="O4854" s="77"/>
      <c r="P4854" s="77"/>
      <c r="Q4854" s="78"/>
      <c r="R4854" s="78"/>
      <c r="S4854" s="82"/>
      <c r="T4854" s="78"/>
      <c r="U4854" s="83"/>
    </row>
    <row r="4855" spans="1:21">
      <c r="A4855" s="76">
        <v>99032009</v>
      </c>
      <c r="B4855" s="77" t="s">
        <v>5727</v>
      </c>
      <c r="C4855" s="78"/>
      <c r="D4855" s="79"/>
      <c r="E4855" s="78"/>
      <c r="F4855" s="78"/>
      <c r="G4855" s="79"/>
      <c r="H4855" s="79"/>
      <c r="I4855" s="80"/>
      <c r="J4855" s="79"/>
      <c r="K4855" s="77"/>
      <c r="L4855" s="84" t="s">
        <v>346</v>
      </c>
      <c r="M4855" s="77"/>
      <c r="N4855" s="77"/>
      <c r="O4855" s="77"/>
      <c r="P4855" s="77"/>
      <c r="Q4855" s="78"/>
      <c r="R4855" s="78"/>
      <c r="S4855" s="82"/>
      <c r="T4855" s="78"/>
      <c r="U4855" s="83"/>
    </row>
    <row r="4856" spans="1:21">
      <c r="A4856" s="76">
        <v>99032010</v>
      </c>
      <c r="B4856" s="77" t="s">
        <v>5728</v>
      </c>
      <c r="C4856" s="78"/>
      <c r="D4856" s="79"/>
      <c r="E4856" s="78"/>
      <c r="F4856" s="78"/>
      <c r="G4856" s="79"/>
      <c r="H4856" s="79"/>
      <c r="I4856" s="80"/>
      <c r="J4856" s="79"/>
      <c r="K4856" s="77"/>
      <c r="L4856" s="84" t="s">
        <v>346</v>
      </c>
      <c r="M4856" s="77"/>
      <c r="N4856" s="77"/>
      <c r="O4856" s="77"/>
      <c r="P4856" s="77"/>
      <c r="Q4856" s="78"/>
      <c r="R4856" s="78"/>
      <c r="S4856" s="82"/>
      <c r="T4856" s="78"/>
      <c r="U4856" s="83"/>
    </row>
    <row r="4857" spans="1:21">
      <c r="A4857" s="76">
        <v>99032011</v>
      </c>
      <c r="B4857" s="77" t="s">
        <v>5729</v>
      </c>
      <c r="C4857" s="78"/>
      <c r="D4857" s="79"/>
      <c r="E4857" s="78"/>
      <c r="F4857" s="78"/>
      <c r="G4857" s="79"/>
      <c r="H4857" s="79"/>
      <c r="I4857" s="80"/>
      <c r="J4857" s="79"/>
      <c r="K4857" s="77"/>
      <c r="L4857" s="84" t="s">
        <v>348</v>
      </c>
      <c r="M4857" s="77"/>
      <c r="N4857" s="77"/>
      <c r="O4857" s="77"/>
      <c r="P4857" s="77"/>
      <c r="Q4857" s="78"/>
      <c r="R4857" s="78"/>
      <c r="S4857" s="82"/>
      <c r="T4857" s="78"/>
      <c r="U4857" s="83"/>
    </row>
    <row r="4858" spans="1:21">
      <c r="A4858" s="76">
        <v>99032012</v>
      </c>
      <c r="B4858" s="77" t="s">
        <v>5730</v>
      </c>
      <c r="C4858" s="78"/>
      <c r="D4858" s="79"/>
      <c r="E4858" s="78"/>
      <c r="F4858" s="78"/>
      <c r="G4858" s="79"/>
      <c r="H4858" s="79"/>
      <c r="I4858" s="80"/>
      <c r="J4858" s="79"/>
      <c r="K4858" s="77"/>
      <c r="L4858" s="84" t="s">
        <v>348</v>
      </c>
      <c r="M4858" s="77"/>
      <c r="N4858" s="77"/>
      <c r="O4858" s="77"/>
      <c r="P4858" s="77"/>
      <c r="Q4858" s="78"/>
      <c r="R4858" s="78"/>
      <c r="S4858" s="82"/>
      <c r="T4858" s="78"/>
      <c r="U4858" s="83"/>
    </row>
    <row r="4859" spans="1:21">
      <c r="A4859" s="76">
        <v>99032013</v>
      </c>
      <c r="B4859" s="77" t="s">
        <v>5731</v>
      </c>
      <c r="C4859" s="78"/>
      <c r="D4859" s="79"/>
      <c r="E4859" s="78"/>
      <c r="F4859" s="78"/>
      <c r="G4859" s="79"/>
      <c r="H4859" s="79"/>
      <c r="I4859" s="80"/>
      <c r="J4859" s="79"/>
      <c r="K4859" s="77"/>
      <c r="L4859" s="84" t="s">
        <v>348</v>
      </c>
      <c r="M4859" s="77"/>
      <c r="N4859" s="77"/>
      <c r="O4859" s="77"/>
      <c r="P4859" s="77"/>
      <c r="Q4859" s="78"/>
      <c r="R4859" s="78"/>
      <c r="S4859" s="82"/>
      <c r="T4859" s="78"/>
      <c r="U4859" s="83"/>
    </row>
    <row r="4860" spans="1:21">
      <c r="A4860" s="76">
        <v>99032014</v>
      </c>
      <c r="B4860" s="77" t="s">
        <v>5732</v>
      </c>
      <c r="C4860" s="78"/>
      <c r="D4860" s="79"/>
      <c r="E4860" s="78"/>
      <c r="F4860" s="78"/>
      <c r="G4860" s="79"/>
      <c r="H4860" s="79"/>
      <c r="I4860" s="80"/>
      <c r="J4860" s="79"/>
      <c r="K4860" s="77"/>
      <c r="L4860" s="84" t="s">
        <v>274</v>
      </c>
      <c r="M4860" s="77"/>
      <c r="N4860" s="77"/>
      <c r="O4860" s="77"/>
      <c r="P4860" s="77"/>
      <c r="Q4860" s="78"/>
      <c r="R4860" s="78"/>
      <c r="S4860" s="82"/>
      <c r="T4860" s="78"/>
      <c r="U4860" s="83"/>
    </row>
    <row r="4861" spans="1:21">
      <c r="A4861" s="76">
        <v>99032015</v>
      </c>
      <c r="B4861" s="77" t="s">
        <v>5733</v>
      </c>
      <c r="C4861" s="78"/>
      <c r="D4861" s="79"/>
      <c r="E4861" s="78"/>
      <c r="F4861" s="78"/>
      <c r="G4861" s="79"/>
      <c r="H4861" s="79"/>
      <c r="I4861" s="80"/>
      <c r="J4861" s="79"/>
      <c r="K4861" s="79"/>
      <c r="L4861" s="84" t="s">
        <v>348</v>
      </c>
      <c r="M4861" s="79"/>
      <c r="N4861" s="79"/>
      <c r="O4861" s="79"/>
      <c r="P4861" s="77"/>
      <c r="Q4861" s="78"/>
      <c r="R4861" s="78"/>
      <c r="S4861" s="82"/>
      <c r="T4861" s="78"/>
      <c r="U4861" s="83"/>
    </row>
    <row r="4862" spans="1:21">
      <c r="A4862" s="76">
        <v>99032016</v>
      </c>
      <c r="B4862" s="77" t="s">
        <v>5734</v>
      </c>
      <c r="C4862" s="78"/>
      <c r="D4862" s="79"/>
      <c r="E4862" s="78"/>
      <c r="F4862" s="78"/>
      <c r="G4862" s="79"/>
      <c r="H4862" s="79"/>
      <c r="I4862" s="80"/>
      <c r="J4862" s="79"/>
      <c r="K4862" s="79"/>
      <c r="L4862" s="84" t="s">
        <v>348</v>
      </c>
      <c r="M4862" s="79"/>
      <c r="N4862" s="79"/>
      <c r="O4862" s="79"/>
      <c r="P4862" s="77"/>
      <c r="Q4862" s="78"/>
      <c r="R4862" s="79"/>
      <c r="S4862" s="79"/>
      <c r="T4862" s="78"/>
      <c r="U4862" s="83"/>
    </row>
    <row r="4863" spans="1:21">
      <c r="A4863" s="76">
        <v>99032017</v>
      </c>
      <c r="B4863" s="77" t="s">
        <v>5735</v>
      </c>
      <c r="C4863" s="78"/>
      <c r="D4863" s="79"/>
      <c r="E4863" s="78"/>
      <c r="F4863" s="78"/>
      <c r="G4863" s="79"/>
      <c r="H4863" s="79"/>
      <c r="I4863" s="80"/>
      <c r="J4863" s="79"/>
      <c r="K4863" s="77"/>
      <c r="L4863" s="84" t="s">
        <v>348</v>
      </c>
      <c r="M4863" s="77"/>
      <c r="N4863" s="77"/>
      <c r="O4863" s="77"/>
      <c r="P4863" s="77"/>
      <c r="Q4863" s="78"/>
      <c r="R4863" s="79"/>
      <c r="S4863" s="79"/>
      <c r="T4863" s="78"/>
      <c r="U4863" s="83"/>
    </row>
    <row r="4864" spans="1:21">
      <c r="A4864" s="76">
        <v>99032018</v>
      </c>
      <c r="B4864" s="77" t="s">
        <v>5736</v>
      </c>
      <c r="C4864" s="78"/>
      <c r="D4864" s="79"/>
      <c r="E4864" s="78"/>
      <c r="F4864" s="78"/>
      <c r="G4864" s="79"/>
      <c r="H4864" s="80"/>
      <c r="I4864" s="80"/>
      <c r="J4864" s="79"/>
      <c r="K4864" s="77"/>
      <c r="L4864" s="84" t="s">
        <v>348</v>
      </c>
      <c r="M4864" s="79"/>
      <c r="N4864" s="79"/>
      <c r="O4864" s="77"/>
      <c r="P4864" s="77"/>
      <c r="Q4864" s="78"/>
      <c r="R4864" s="78"/>
      <c r="S4864" s="82"/>
      <c r="T4864" s="78"/>
      <c r="U4864" s="83"/>
    </row>
    <row r="4865" spans="1:21">
      <c r="A4865" s="76">
        <v>99032019</v>
      </c>
      <c r="B4865" s="77" t="s">
        <v>5737</v>
      </c>
      <c r="C4865" s="78"/>
      <c r="D4865" s="79"/>
      <c r="E4865" s="78"/>
      <c r="F4865" s="78"/>
      <c r="G4865" s="79"/>
      <c r="H4865" s="79"/>
      <c r="I4865" s="80"/>
      <c r="J4865" s="79"/>
      <c r="K4865" s="79"/>
      <c r="L4865" s="84" t="s">
        <v>285</v>
      </c>
      <c r="M4865" s="79"/>
      <c r="N4865" s="79"/>
      <c r="O4865" s="79"/>
      <c r="P4865" s="77"/>
      <c r="Q4865" s="79"/>
      <c r="R4865" s="79"/>
      <c r="S4865" s="79"/>
      <c r="T4865" s="78"/>
      <c r="U4865" s="83"/>
    </row>
    <row r="4866" spans="1:21">
      <c r="A4866" s="76">
        <v>99032020</v>
      </c>
      <c r="B4866" s="77" t="s">
        <v>5738</v>
      </c>
      <c r="C4866" s="78"/>
      <c r="D4866" s="79"/>
      <c r="E4866" s="78"/>
      <c r="F4866" s="78"/>
      <c r="G4866" s="79"/>
      <c r="H4866" s="79"/>
      <c r="I4866" s="80"/>
      <c r="J4866" s="79"/>
      <c r="K4866" s="77"/>
      <c r="L4866" s="84" t="s">
        <v>313</v>
      </c>
      <c r="M4866" s="77"/>
      <c r="N4866" s="77"/>
      <c r="O4866" s="77"/>
      <c r="P4866" s="77"/>
      <c r="Q4866" s="78"/>
      <c r="R4866" s="78"/>
      <c r="S4866" s="82"/>
      <c r="T4866" s="86"/>
      <c r="U4866" s="83"/>
    </row>
    <row r="4867" spans="1:21">
      <c r="A4867" s="76">
        <v>99032021</v>
      </c>
      <c r="B4867" s="77" t="s">
        <v>5739</v>
      </c>
      <c r="C4867" s="78"/>
      <c r="D4867" s="79"/>
      <c r="E4867" s="78"/>
      <c r="F4867" s="78"/>
      <c r="G4867" s="79"/>
      <c r="H4867" s="79"/>
      <c r="I4867" s="80"/>
      <c r="J4867" s="79"/>
      <c r="K4867" s="77"/>
      <c r="L4867" s="84" t="s">
        <v>9359</v>
      </c>
      <c r="M4867" s="77"/>
      <c r="N4867" s="77"/>
      <c r="O4867" s="77"/>
      <c r="P4867" s="77"/>
      <c r="Q4867" s="78"/>
      <c r="R4867" s="78"/>
      <c r="S4867" s="82"/>
      <c r="T4867" s="86"/>
      <c r="U4867" s="83"/>
    </row>
    <row r="4868" spans="1:21">
      <c r="A4868" s="76">
        <v>99032022</v>
      </c>
      <c r="B4868" s="77" t="s">
        <v>5740</v>
      </c>
      <c r="C4868" s="78"/>
      <c r="D4868" s="79"/>
      <c r="E4868" s="78"/>
      <c r="F4868" s="78"/>
      <c r="G4868" s="79"/>
      <c r="H4868" s="79"/>
      <c r="I4868" s="80"/>
      <c r="J4868" s="79"/>
      <c r="K4868" s="77"/>
      <c r="L4868" s="84" t="s">
        <v>348</v>
      </c>
      <c r="M4868" s="77"/>
      <c r="N4868" s="77"/>
      <c r="O4868" s="77"/>
      <c r="P4868" s="77"/>
      <c r="Q4868" s="78"/>
      <c r="R4868" s="78"/>
      <c r="S4868" s="82"/>
      <c r="T4868" s="78"/>
      <c r="U4868" s="83"/>
    </row>
    <row r="4869" spans="1:21">
      <c r="A4869" s="76">
        <v>99032023</v>
      </c>
      <c r="B4869" s="77" t="s">
        <v>5741</v>
      </c>
      <c r="C4869" s="78"/>
      <c r="D4869" s="79"/>
      <c r="E4869" s="78"/>
      <c r="F4869" s="78"/>
      <c r="G4869" s="79"/>
      <c r="H4869" s="79"/>
      <c r="I4869" s="80"/>
      <c r="J4869" s="79"/>
      <c r="K4869" s="77"/>
      <c r="L4869" s="84" t="s">
        <v>270</v>
      </c>
      <c r="M4869" s="77"/>
      <c r="N4869" s="77"/>
      <c r="O4869" s="77"/>
      <c r="P4869" s="77"/>
      <c r="Q4869" s="78"/>
      <c r="R4869" s="78"/>
      <c r="S4869" s="82"/>
      <c r="T4869" s="78"/>
      <c r="U4869" s="83"/>
    </row>
    <row r="4870" spans="1:21">
      <c r="A4870" s="76">
        <v>99032024</v>
      </c>
      <c r="B4870" s="77" t="s">
        <v>5742</v>
      </c>
      <c r="C4870" s="78"/>
      <c r="D4870" s="79"/>
      <c r="E4870" s="78"/>
      <c r="F4870" s="78"/>
      <c r="G4870" s="79"/>
      <c r="H4870" s="79"/>
      <c r="I4870" s="80"/>
      <c r="J4870" s="79"/>
      <c r="K4870" s="77"/>
      <c r="L4870" s="84" t="s">
        <v>311</v>
      </c>
      <c r="M4870" s="79"/>
      <c r="N4870" s="79"/>
      <c r="O4870" s="79"/>
      <c r="P4870" s="79"/>
      <c r="Q4870" s="78"/>
      <c r="R4870" s="79"/>
      <c r="S4870" s="79"/>
      <c r="T4870" s="78"/>
      <c r="U4870" s="83"/>
    </row>
    <row r="4871" spans="1:21">
      <c r="A4871" s="115">
        <v>99032025</v>
      </c>
      <c r="B4871" s="75" t="s">
        <v>5743</v>
      </c>
      <c r="L4871" s="75" t="s">
        <v>307</v>
      </c>
    </row>
    <row r="4872" spans="1:21">
      <c r="A4872" s="115">
        <v>99032026</v>
      </c>
      <c r="B4872" s="75" t="s">
        <v>5744</v>
      </c>
      <c r="L4872" s="75" t="s">
        <v>324</v>
      </c>
    </row>
    <row r="4873" spans="1:21">
      <c r="A4873" s="115">
        <v>99032027</v>
      </c>
      <c r="B4873" s="75" t="s">
        <v>5745</v>
      </c>
      <c r="L4873" s="75" t="s">
        <v>319</v>
      </c>
    </row>
    <row r="4874" spans="1:21">
      <c r="A4874" s="115">
        <v>99032028</v>
      </c>
      <c r="B4874" s="75" t="s">
        <v>5746</v>
      </c>
      <c r="L4874" s="75" t="s">
        <v>319</v>
      </c>
    </row>
    <row r="4875" spans="1:21">
      <c r="A4875" s="115">
        <v>99032029</v>
      </c>
      <c r="B4875" s="75" t="s">
        <v>5747</v>
      </c>
      <c r="L4875" s="75" t="s">
        <v>326</v>
      </c>
    </row>
    <row r="4876" spans="1:21">
      <c r="A4876" s="115">
        <v>99032030</v>
      </c>
      <c r="B4876" s="75" t="s">
        <v>5748</v>
      </c>
      <c r="L4876" s="75" t="s">
        <v>332</v>
      </c>
    </row>
    <row r="4877" spans="1:21">
      <c r="A4877" s="115">
        <v>99032031</v>
      </c>
      <c r="B4877" s="75" t="s">
        <v>5749</v>
      </c>
      <c r="L4877" s="75" t="s">
        <v>135</v>
      </c>
    </row>
    <row r="4878" spans="1:21">
      <c r="A4878" s="115">
        <v>99032032</v>
      </c>
      <c r="B4878" s="75" t="s">
        <v>5750</v>
      </c>
      <c r="L4878" s="75" t="s">
        <v>296</v>
      </c>
    </row>
    <row r="4879" spans="1:21">
      <c r="A4879" s="115">
        <v>99032033</v>
      </c>
      <c r="B4879" s="75" t="s">
        <v>5751</v>
      </c>
      <c r="L4879" s="75" t="s">
        <v>350</v>
      </c>
    </row>
    <row r="4880" spans="1:21">
      <c r="A4880" s="115">
        <v>99032034</v>
      </c>
      <c r="B4880" s="75" t="s">
        <v>5752</v>
      </c>
      <c r="L4880" s="75" t="s">
        <v>313</v>
      </c>
    </row>
    <row r="4881" spans="1:12">
      <c r="A4881" s="115">
        <v>99032035</v>
      </c>
      <c r="B4881" s="75" t="s">
        <v>5753</v>
      </c>
      <c r="L4881" s="75" t="s">
        <v>328</v>
      </c>
    </row>
    <row r="4882" spans="1:12">
      <c r="A4882" s="115">
        <v>99032036</v>
      </c>
      <c r="B4882" s="75" t="s">
        <v>5754</v>
      </c>
      <c r="L4882" s="75" t="s">
        <v>9364</v>
      </c>
    </row>
    <row r="4883" spans="1:12">
      <c r="A4883" s="115">
        <v>99032037</v>
      </c>
      <c r="B4883" s="75" t="s">
        <v>5755</v>
      </c>
      <c r="L4883" s="75" t="s">
        <v>9359</v>
      </c>
    </row>
    <row r="4884" spans="1:12">
      <c r="A4884" s="115">
        <v>99032038</v>
      </c>
      <c r="B4884" s="75" t="s">
        <v>5756</v>
      </c>
      <c r="L4884" s="75" t="s">
        <v>319</v>
      </c>
    </row>
    <row r="4885" spans="1:12">
      <c r="A4885" s="115">
        <v>99032039</v>
      </c>
      <c r="B4885" s="75" t="s">
        <v>5757</v>
      </c>
      <c r="L4885" s="75" t="s">
        <v>348</v>
      </c>
    </row>
    <row r="4886" spans="1:12">
      <c r="A4886" s="115">
        <v>99032040</v>
      </c>
      <c r="B4886" s="75" t="s">
        <v>5758</v>
      </c>
      <c r="L4886" s="75" t="s">
        <v>296</v>
      </c>
    </row>
    <row r="4887" spans="1:12">
      <c r="A4887" s="115">
        <v>99032041</v>
      </c>
      <c r="B4887" s="75" t="s">
        <v>5759</v>
      </c>
      <c r="L4887" s="75" t="s">
        <v>9429</v>
      </c>
    </row>
    <row r="4888" spans="1:12">
      <c r="A4888" s="115">
        <v>99032042</v>
      </c>
      <c r="B4888" s="75" t="s">
        <v>5760</v>
      </c>
      <c r="L4888" s="75" t="s">
        <v>307</v>
      </c>
    </row>
    <row r="4889" spans="1:12">
      <c r="A4889" s="115">
        <v>99032043</v>
      </c>
      <c r="B4889" s="75" t="s">
        <v>5761</v>
      </c>
      <c r="L4889" s="75" t="s">
        <v>319</v>
      </c>
    </row>
    <row r="4890" spans="1:12">
      <c r="A4890" s="115">
        <v>99032044</v>
      </c>
      <c r="B4890" s="75" t="s">
        <v>5762</v>
      </c>
      <c r="L4890" s="75" t="s">
        <v>311</v>
      </c>
    </row>
    <row r="4891" spans="1:12">
      <c r="A4891" s="115">
        <v>99032045</v>
      </c>
      <c r="B4891" s="75" t="s">
        <v>5763</v>
      </c>
      <c r="L4891" s="75" t="s">
        <v>270</v>
      </c>
    </row>
    <row r="4892" spans="1:12">
      <c r="A4892" s="115">
        <v>99032046</v>
      </c>
      <c r="B4892" s="75" t="s">
        <v>5764</v>
      </c>
      <c r="L4892" s="75" t="s">
        <v>9429</v>
      </c>
    </row>
    <row r="4893" spans="1:12">
      <c r="A4893" s="115">
        <v>99032047</v>
      </c>
      <c r="B4893" s="75" t="s">
        <v>5765</v>
      </c>
      <c r="L4893" s="75" t="s">
        <v>9429</v>
      </c>
    </row>
    <row r="4894" spans="1:12">
      <c r="A4894" s="115">
        <v>99032048</v>
      </c>
      <c r="B4894" s="75" t="s">
        <v>5766</v>
      </c>
      <c r="L4894" s="75" t="s">
        <v>348</v>
      </c>
    </row>
    <row r="4895" spans="1:12">
      <c r="A4895" s="115">
        <v>99032049</v>
      </c>
      <c r="B4895" s="75" t="s">
        <v>5767</v>
      </c>
      <c r="L4895" s="75" t="s">
        <v>355</v>
      </c>
    </row>
    <row r="4896" spans="1:12">
      <c r="A4896" s="115">
        <v>99032050</v>
      </c>
      <c r="B4896" s="75" t="s">
        <v>5768</v>
      </c>
      <c r="L4896" s="75" t="s">
        <v>348</v>
      </c>
    </row>
    <row r="4897" spans="1:12">
      <c r="A4897" s="115">
        <v>99032051</v>
      </c>
      <c r="B4897" s="75" t="s">
        <v>5769</v>
      </c>
      <c r="L4897" s="75" t="s">
        <v>311</v>
      </c>
    </row>
    <row r="4898" spans="1:12">
      <c r="A4898" s="115">
        <v>99032052</v>
      </c>
      <c r="B4898" s="75" t="s">
        <v>5770</v>
      </c>
      <c r="L4898" s="75" t="s">
        <v>214</v>
      </c>
    </row>
    <row r="4899" spans="1:12">
      <c r="A4899" s="115">
        <v>99032053</v>
      </c>
      <c r="B4899" s="75" t="s">
        <v>5771</v>
      </c>
      <c r="L4899" s="75" t="s">
        <v>309</v>
      </c>
    </row>
    <row r="4900" spans="1:12">
      <c r="A4900" s="115">
        <v>99032054</v>
      </c>
      <c r="B4900" s="75" t="s">
        <v>5772</v>
      </c>
      <c r="L4900" s="75" t="s">
        <v>309</v>
      </c>
    </row>
    <row r="4901" spans="1:12">
      <c r="A4901" s="115">
        <v>99032055</v>
      </c>
      <c r="B4901" s="75" t="s">
        <v>5773</v>
      </c>
      <c r="L4901" s="75" t="s">
        <v>311</v>
      </c>
    </row>
    <row r="4902" spans="1:12">
      <c r="A4902" s="115">
        <v>99032056</v>
      </c>
      <c r="B4902" s="75" t="s">
        <v>5774</v>
      </c>
      <c r="L4902" s="75" t="s">
        <v>346</v>
      </c>
    </row>
    <row r="4903" spans="1:12">
      <c r="A4903" s="115">
        <v>99032057</v>
      </c>
      <c r="B4903" s="75" t="s">
        <v>5775</v>
      </c>
      <c r="L4903" s="75" t="s">
        <v>9266</v>
      </c>
    </row>
    <row r="4904" spans="1:12">
      <c r="A4904" s="115">
        <v>99032058</v>
      </c>
      <c r="B4904" s="75" t="s">
        <v>5776</v>
      </c>
      <c r="L4904" s="75" t="s">
        <v>309</v>
      </c>
    </row>
    <row r="4905" spans="1:12">
      <c r="A4905" s="115">
        <v>99032059</v>
      </c>
      <c r="B4905" s="75" t="s">
        <v>5777</v>
      </c>
      <c r="L4905" s="75" t="s">
        <v>328</v>
      </c>
    </row>
    <row r="4906" spans="1:12">
      <c r="A4906" s="115">
        <v>99032060</v>
      </c>
      <c r="B4906" s="75" t="s">
        <v>5778</v>
      </c>
      <c r="L4906" s="75" t="s">
        <v>309</v>
      </c>
    </row>
    <row r="4907" spans="1:12">
      <c r="A4907" s="115">
        <v>99032061</v>
      </c>
      <c r="B4907" s="75" t="s">
        <v>5779</v>
      </c>
      <c r="L4907" s="75" t="s">
        <v>309</v>
      </c>
    </row>
    <row r="4908" spans="1:12">
      <c r="A4908" s="115">
        <v>99032062</v>
      </c>
      <c r="B4908" s="75" t="s">
        <v>5780</v>
      </c>
      <c r="L4908" s="75" t="s">
        <v>311</v>
      </c>
    </row>
    <row r="4909" spans="1:12">
      <c r="A4909" s="115">
        <v>99032063</v>
      </c>
      <c r="B4909" s="75" t="s">
        <v>5781</v>
      </c>
      <c r="L4909" s="75" t="s">
        <v>348</v>
      </c>
    </row>
    <row r="4910" spans="1:12">
      <c r="A4910" s="115">
        <v>99032064</v>
      </c>
      <c r="B4910" s="75" t="s">
        <v>5782</v>
      </c>
      <c r="L4910" s="75" t="s">
        <v>332</v>
      </c>
    </row>
    <row r="4911" spans="1:12">
      <c r="A4911" s="115">
        <v>99032065</v>
      </c>
      <c r="B4911" s="75" t="s">
        <v>5783</v>
      </c>
      <c r="L4911" s="75" t="s">
        <v>326</v>
      </c>
    </row>
    <row r="4912" spans="1:12">
      <c r="A4912" s="115">
        <v>99032066</v>
      </c>
      <c r="B4912" s="75" t="s">
        <v>5784</v>
      </c>
      <c r="L4912" s="75" t="s">
        <v>9309</v>
      </c>
    </row>
    <row r="4913" spans="1:12">
      <c r="A4913" s="115">
        <v>99032067</v>
      </c>
      <c r="B4913" s="75" t="s">
        <v>5785</v>
      </c>
      <c r="L4913" s="75" t="s">
        <v>332</v>
      </c>
    </row>
    <row r="4914" spans="1:12">
      <c r="A4914" s="115">
        <v>99032068</v>
      </c>
      <c r="B4914" s="75" t="s">
        <v>5786</v>
      </c>
      <c r="L4914" s="75" t="s">
        <v>332</v>
      </c>
    </row>
    <row r="4915" spans="1:12">
      <c r="A4915" s="115">
        <v>99032069</v>
      </c>
      <c r="B4915" s="75" t="s">
        <v>5787</v>
      </c>
      <c r="L4915" s="75" t="s">
        <v>309</v>
      </c>
    </row>
    <row r="4916" spans="1:12">
      <c r="A4916" s="115">
        <v>99032070</v>
      </c>
      <c r="B4916" s="75" t="s">
        <v>5788</v>
      </c>
      <c r="L4916" s="75" t="s">
        <v>311</v>
      </c>
    </row>
    <row r="4917" spans="1:12">
      <c r="A4917" s="115">
        <v>99032071</v>
      </c>
      <c r="B4917" s="75" t="s">
        <v>5789</v>
      </c>
      <c r="L4917" s="75" t="s">
        <v>348</v>
      </c>
    </row>
    <row r="4918" spans="1:12">
      <c r="A4918" s="115">
        <v>99032072</v>
      </c>
      <c r="B4918" s="75" t="s">
        <v>5790</v>
      </c>
      <c r="L4918" s="75" t="s">
        <v>285</v>
      </c>
    </row>
    <row r="4919" spans="1:12">
      <c r="A4919" s="115">
        <v>99032073</v>
      </c>
      <c r="B4919" s="75" t="s">
        <v>5791</v>
      </c>
      <c r="L4919" s="75" t="s">
        <v>70</v>
      </c>
    </row>
    <row r="4920" spans="1:12">
      <c r="A4920" s="115">
        <v>99032074</v>
      </c>
      <c r="B4920" s="75" t="s">
        <v>5792</v>
      </c>
      <c r="L4920" s="75" t="s">
        <v>70</v>
      </c>
    </row>
    <row r="4921" spans="1:12">
      <c r="A4921" s="115">
        <v>99032075</v>
      </c>
      <c r="B4921" s="75" t="s">
        <v>5793</v>
      </c>
      <c r="L4921" s="75" t="s">
        <v>287</v>
      </c>
    </row>
    <row r="4922" spans="1:12">
      <c r="A4922" s="115">
        <v>99032076</v>
      </c>
      <c r="B4922" s="75" t="s">
        <v>5218</v>
      </c>
      <c r="L4922" s="75" t="s">
        <v>287</v>
      </c>
    </row>
    <row r="4923" spans="1:12">
      <c r="A4923" s="115">
        <v>99032077</v>
      </c>
      <c r="B4923" s="75" t="s">
        <v>5794</v>
      </c>
      <c r="L4923" s="75" t="s">
        <v>70</v>
      </c>
    </row>
    <row r="4924" spans="1:12">
      <c r="A4924" s="115">
        <v>99032078</v>
      </c>
      <c r="B4924" s="75" t="s">
        <v>5795</v>
      </c>
      <c r="L4924" s="75" t="s">
        <v>283</v>
      </c>
    </row>
    <row r="4925" spans="1:12">
      <c r="A4925" s="115">
        <v>99032079</v>
      </c>
      <c r="B4925" s="75" t="s">
        <v>5796</v>
      </c>
      <c r="L4925" s="75" t="s">
        <v>309</v>
      </c>
    </row>
    <row r="4926" spans="1:12">
      <c r="A4926" s="115">
        <v>99032080</v>
      </c>
      <c r="B4926" s="75" t="s">
        <v>5797</v>
      </c>
      <c r="L4926" s="75" t="s">
        <v>119</v>
      </c>
    </row>
    <row r="4927" spans="1:12">
      <c r="A4927" s="115">
        <v>99032081</v>
      </c>
      <c r="B4927" s="75" t="s">
        <v>5798</v>
      </c>
      <c r="L4927" s="75" t="s">
        <v>378</v>
      </c>
    </row>
    <row r="4928" spans="1:12">
      <c r="A4928" s="115">
        <v>99032082</v>
      </c>
      <c r="B4928" s="75" t="s">
        <v>5799</v>
      </c>
      <c r="L4928" s="75" t="s">
        <v>9238</v>
      </c>
    </row>
    <row r="4929" spans="1:12">
      <c r="A4929" s="115">
        <v>99032083</v>
      </c>
      <c r="B4929" s="75" t="s">
        <v>5800</v>
      </c>
      <c r="L4929" s="75" t="s">
        <v>348</v>
      </c>
    </row>
    <row r="4930" spans="1:12">
      <c r="A4930" s="115">
        <v>99032084</v>
      </c>
      <c r="B4930" s="75" t="s">
        <v>5801</v>
      </c>
      <c r="L4930" s="75" t="s">
        <v>307</v>
      </c>
    </row>
    <row r="4931" spans="1:12">
      <c r="A4931" s="115">
        <v>99032085</v>
      </c>
      <c r="B4931" s="75" t="s">
        <v>5802</v>
      </c>
      <c r="L4931" s="75" t="s">
        <v>307</v>
      </c>
    </row>
    <row r="4932" spans="1:12">
      <c r="A4932" s="115">
        <v>99032086</v>
      </c>
      <c r="B4932" s="75" t="s">
        <v>5347</v>
      </c>
      <c r="L4932" s="75" t="s">
        <v>287</v>
      </c>
    </row>
    <row r="4933" spans="1:12">
      <c r="A4933" s="115">
        <v>99032087</v>
      </c>
      <c r="B4933" s="75" t="s">
        <v>5803</v>
      </c>
      <c r="L4933" s="75" t="s">
        <v>309</v>
      </c>
    </row>
    <row r="4934" spans="1:12">
      <c r="A4934" s="115">
        <v>99032088</v>
      </c>
      <c r="B4934" s="75" t="s">
        <v>5804</v>
      </c>
      <c r="L4934" s="75" t="s">
        <v>9457</v>
      </c>
    </row>
    <row r="4935" spans="1:12">
      <c r="A4935" s="115">
        <v>99032089</v>
      </c>
      <c r="B4935" s="75" t="s">
        <v>5805</v>
      </c>
      <c r="L4935" s="75" t="s">
        <v>332</v>
      </c>
    </row>
    <row r="4936" spans="1:12">
      <c r="A4936" s="115">
        <v>99032090</v>
      </c>
      <c r="B4936" s="75" t="s">
        <v>5806</v>
      </c>
      <c r="L4936" s="75" t="s">
        <v>311</v>
      </c>
    </row>
    <row r="4937" spans="1:12">
      <c r="A4937" s="115">
        <v>99032091</v>
      </c>
      <c r="B4937" s="75" t="s">
        <v>5807</v>
      </c>
      <c r="L4937" s="75" t="s">
        <v>214</v>
      </c>
    </row>
    <row r="4938" spans="1:12">
      <c r="A4938" s="115">
        <v>99032092</v>
      </c>
      <c r="B4938" s="75" t="s">
        <v>5808</v>
      </c>
      <c r="L4938" s="75" t="s">
        <v>309</v>
      </c>
    </row>
    <row r="4939" spans="1:12">
      <c r="A4939" s="115">
        <v>99032093</v>
      </c>
      <c r="B4939" s="75" t="s">
        <v>5809</v>
      </c>
      <c r="L4939" s="75" t="s">
        <v>70</v>
      </c>
    </row>
    <row r="4940" spans="1:12">
      <c r="A4940" s="115">
        <v>99032094</v>
      </c>
      <c r="B4940" s="75" t="s">
        <v>5810</v>
      </c>
      <c r="L4940" s="75" t="s">
        <v>315</v>
      </c>
    </row>
    <row r="4941" spans="1:12">
      <c r="A4941" s="115">
        <v>99032095</v>
      </c>
      <c r="B4941" s="75" t="s">
        <v>5811</v>
      </c>
      <c r="L4941" s="75" t="s">
        <v>214</v>
      </c>
    </row>
    <row r="4942" spans="1:12">
      <c r="A4942" s="115">
        <v>99032096</v>
      </c>
      <c r="B4942" s="75" t="s">
        <v>5812</v>
      </c>
      <c r="L4942" s="75" t="s">
        <v>9362</v>
      </c>
    </row>
    <row r="4943" spans="1:12">
      <c r="A4943" s="115">
        <v>99032097</v>
      </c>
      <c r="B4943" s="75" t="s">
        <v>5813</v>
      </c>
      <c r="L4943" s="75" t="s">
        <v>315</v>
      </c>
    </row>
    <row r="4944" spans="1:12">
      <c r="A4944" s="115">
        <v>99032098</v>
      </c>
      <c r="B4944" s="75" t="s">
        <v>5814</v>
      </c>
      <c r="L4944" s="75" t="s">
        <v>348</v>
      </c>
    </row>
    <row r="4945" spans="1:12">
      <c r="A4945" s="115">
        <v>99032099</v>
      </c>
      <c r="B4945" s="75" t="s">
        <v>5815</v>
      </c>
      <c r="L4945" s="75" t="s">
        <v>9458</v>
      </c>
    </row>
    <row r="4946" spans="1:12">
      <c r="A4946" s="115">
        <v>99032100</v>
      </c>
      <c r="B4946" s="75" t="s">
        <v>5816</v>
      </c>
      <c r="L4946" s="75" t="s">
        <v>332</v>
      </c>
    </row>
    <row r="4947" spans="1:12">
      <c r="A4947" s="115">
        <v>99032103</v>
      </c>
      <c r="B4947" s="75" t="s">
        <v>5817</v>
      </c>
      <c r="L4947" s="75" t="s">
        <v>9309</v>
      </c>
    </row>
    <row r="4948" spans="1:12">
      <c r="A4948" s="115">
        <v>99032104</v>
      </c>
      <c r="B4948" s="75" t="s">
        <v>5818</v>
      </c>
      <c r="L4948" s="75" t="s">
        <v>9459</v>
      </c>
    </row>
    <row r="4949" spans="1:12">
      <c r="A4949" s="115">
        <v>99032105</v>
      </c>
      <c r="B4949" s="75" t="s">
        <v>5819</v>
      </c>
      <c r="L4949" s="75" t="s">
        <v>348</v>
      </c>
    </row>
    <row r="4950" spans="1:12">
      <c r="A4950" s="115">
        <v>99032106</v>
      </c>
      <c r="B4950" s="75" t="s">
        <v>5820</v>
      </c>
      <c r="L4950" s="75" t="s">
        <v>285</v>
      </c>
    </row>
    <row r="4951" spans="1:12">
      <c r="A4951" s="115">
        <v>99032107</v>
      </c>
      <c r="B4951" s="75" t="s">
        <v>5821</v>
      </c>
      <c r="L4951" s="75" t="s">
        <v>9316</v>
      </c>
    </row>
    <row r="4952" spans="1:12">
      <c r="A4952" s="115">
        <v>99032108</v>
      </c>
      <c r="B4952" s="75" t="s">
        <v>5822</v>
      </c>
      <c r="L4952" s="75" t="s">
        <v>33</v>
      </c>
    </row>
    <row r="4953" spans="1:12">
      <c r="A4953" s="115">
        <v>99032122</v>
      </c>
      <c r="B4953" s="75" t="s">
        <v>5823</v>
      </c>
      <c r="L4953" s="75" t="s">
        <v>44</v>
      </c>
    </row>
    <row r="4954" spans="1:12">
      <c r="A4954" s="115">
        <v>99032134</v>
      </c>
      <c r="B4954" s="75" t="s">
        <v>5824</v>
      </c>
      <c r="L4954" s="75" t="s">
        <v>348</v>
      </c>
    </row>
    <row r="4955" spans="1:12">
      <c r="A4955" s="115">
        <v>99032135</v>
      </c>
      <c r="B4955" s="75" t="s">
        <v>5825</v>
      </c>
      <c r="L4955" s="75" t="s">
        <v>9363</v>
      </c>
    </row>
    <row r="4956" spans="1:12">
      <c r="A4956" s="115">
        <v>99032136</v>
      </c>
      <c r="B4956" s="75" t="s">
        <v>5826</v>
      </c>
      <c r="L4956" s="75" t="s">
        <v>9240</v>
      </c>
    </row>
    <row r="4957" spans="1:12">
      <c r="A4957" s="115">
        <v>99032137</v>
      </c>
      <c r="B4957" s="75" t="s">
        <v>5827</v>
      </c>
      <c r="L4957" s="75" t="s">
        <v>9456</v>
      </c>
    </row>
    <row r="4958" spans="1:12">
      <c r="A4958" s="115">
        <v>99032138</v>
      </c>
      <c r="B4958" s="75" t="s">
        <v>5568</v>
      </c>
      <c r="L4958" s="75" t="s">
        <v>70</v>
      </c>
    </row>
    <row r="4959" spans="1:12">
      <c r="A4959" s="115">
        <v>99032139</v>
      </c>
      <c r="B4959" s="75" t="s">
        <v>5569</v>
      </c>
      <c r="L4959" s="75" t="s">
        <v>70</v>
      </c>
    </row>
    <row r="4960" spans="1:12">
      <c r="A4960" s="115">
        <v>99032140</v>
      </c>
      <c r="B4960" s="75" t="s">
        <v>5353</v>
      </c>
      <c r="L4960" s="75" t="s">
        <v>70</v>
      </c>
    </row>
    <row r="4961" spans="1:12">
      <c r="A4961" s="115">
        <v>99032141</v>
      </c>
      <c r="B4961" s="75" t="s">
        <v>5423</v>
      </c>
      <c r="L4961" s="75" t="s">
        <v>70</v>
      </c>
    </row>
    <row r="4962" spans="1:12">
      <c r="A4962" s="115">
        <v>99032142</v>
      </c>
      <c r="B4962" s="75" t="s">
        <v>5046</v>
      </c>
      <c r="L4962" s="75" t="s">
        <v>70</v>
      </c>
    </row>
    <row r="4963" spans="1:12">
      <c r="A4963" s="115">
        <v>99032143</v>
      </c>
      <c r="B4963" s="75" t="s">
        <v>5425</v>
      </c>
      <c r="L4963" s="75" t="s">
        <v>70</v>
      </c>
    </row>
    <row r="4964" spans="1:12">
      <c r="A4964" s="115">
        <v>99032144</v>
      </c>
      <c r="B4964" s="75" t="s">
        <v>5191</v>
      </c>
      <c r="L4964" s="75" t="s">
        <v>285</v>
      </c>
    </row>
    <row r="4965" spans="1:12">
      <c r="A4965" s="115">
        <v>99032145</v>
      </c>
      <c r="B4965" s="75" t="s">
        <v>5577</v>
      </c>
      <c r="L4965" s="75" t="s">
        <v>70</v>
      </c>
    </row>
    <row r="4966" spans="1:12">
      <c r="A4966" s="115">
        <v>99032146</v>
      </c>
      <c r="B4966" s="75" t="s">
        <v>5572</v>
      </c>
      <c r="L4966" s="75" t="s">
        <v>70</v>
      </c>
    </row>
    <row r="4967" spans="1:12">
      <c r="A4967" s="115">
        <v>99032147</v>
      </c>
      <c r="B4967" s="75" t="s">
        <v>5570</v>
      </c>
      <c r="L4967" s="75" t="s">
        <v>287</v>
      </c>
    </row>
    <row r="4968" spans="1:12">
      <c r="A4968" s="115">
        <v>99032148</v>
      </c>
      <c r="B4968" s="75" t="s">
        <v>5576</v>
      </c>
      <c r="L4968" s="75" t="s">
        <v>70</v>
      </c>
    </row>
    <row r="4969" spans="1:12">
      <c r="A4969" s="115">
        <v>99032149</v>
      </c>
      <c r="B4969" s="75" t="s">
        <v>5045</v>
      </c>
      <c r="L4969" s="75" t="s">
        <v>287</v>
      </c>
    </row>
    <row r="4970" spans="1:12">
      <c r="A4970" s="115">
        <v>99032150</v>
      </c>
      <c r="B4970" s="75" t="s">
        <v>5571</v>
      </c>
      <c r="L4970" s="75" t="s">
        <v>123</v>
      </c>
    </row>
    <row r="4971" spans="1:12">
      <c r="A4971" s="115">
        <v>99032151</v>
      </c>
      <c r="B4971" s="75" t="s">
        <v>5573</v>
      </c>
      <c r="L4971" s="75" t="s">
        <v>70</v>
      </c>
    </row>
    <row r="4972" spans="1:12">
      <c r="A4972" s="115">
        <v>99032152</v>
      </c>
      <c r="B4972" s="75" t="s">
        <v>5217</v>
      </c>
      <c r="L4972" s="75" t="s">
        <v>287</v>
      </c>
    </row>
    <row r="4973" spans="1:12">
      <c r="A4973" s="115">
        <v>99032153</v>
      </c>
      <c r="B4973" s="75" t="s">
        <v>5578</v>
      </c>
      <c r="L4973" s="75" t="s">
        <v>9415</v>
      </c>
    </row>
    <row r="4974" spans="1:12">
      <c r="A4974" s="115">
        <v>99032154</v>
      </c>
      <c r="B4974" s="75" t="s">
        <v>5579</v>
      </c>
      <c r="L4974" s="75" t="s">
        <v>70</v>
      </c>
    </row>
    <row r="4975" spans="1:12">
      <c r="A4975" s="115">
        <v>99032155</v>
      </c>
      <c r="B4975" s="75" t="s">
        <v>5828</v>
      </c>
      <c r="L4975" s="75" t="s">
        <v>70</v>
      </c>
    </row>
    <row r="4976" spans="1:12">
      <c r="A4976" s="115">
        <v>99032156</v>
      </c>
      <c r="B4976" s="75" t="s">
        <v>5829</v>
      </c>
      <c r="L4976" s="75" t="s">
        <v>70</v>
      </c>
    </row>
    <row r="4977" spans="1:12">
      <c r="A4977" s="115">
        <v>99032157</v>
      </c>
      <c r="B4977" s="75" t="s">
        <v>5830</v>
      </c>
      <c r="L4977" s="75" t="s">
        <v>70</v>
      </c>
    </row>
    <row r="4978" spans="1:12">
      <c r="A4978" s="115">
        <v>99032158</v>
      </c>
      <c r="B4978" s="75" t="s">
        <v>5831</v>
      </c>
      <c r="L4978" s="75" t="s">
        <v>70</v>
      </c>
    </row>
    <row r="4979" spans="1:12">
      <c r="A4979" s="115">
        <v>99032159</v>
      </c>
      <c r="B4979" s="75" t="s">
        <v>5832</v>
      </c>
      <c r="L4979" s="75" t="s">
        <v>287</v>
      </c>
    </row>
    <row r="4980" spans="1:12">
      <c r="A4980" s="115">
        <v>99032160</v>
      </c>
      <c r="B4980" s="75" t="s">
        <v>5833</v>
      </c>
      <c r="L4980" s="75" t="s">
        <v>70</v>
      </c>
    </row>
    <row r="4981" spans="1:12">
      <c r="A4981" s="115">
        <v>99032161</v>
      </c>
      <c r="B4981" s="75" t="s">
        <v>5834</v>
      </c>
      <c r="L4981" s="75" t="s">
        <v>70</v>
      </c>
    </row>
    <row r="4982" spans="1:12">
      <c r="A4982" s="115">
        <v>99032162</v>
      </c>
      <c r="B4982" s="75" t="s">
        <v>5835</v>
      </c>
      <c r="L4982" s="75" t="s">
        <v>70</v>
      </c>
    </row>
    <row r="4983" spans="1:12">
      <c r="A4983" s="115">
        <v>99032163</v>
      </c>
      <c r="B4983" s="75" t="s">
        <v>5836</v>
      </c>
      <c r="L4983" s="75" t="s">
        <v>287</v>
      </c>
    </row>
    <row r="4984" spans="1:12">
      <c r="A4984" s="115">
        <v>99032164</v>
      </c>
      <c r="B4984" s="75" t="s">
        <v>5837</v>
      </c>
      <c r="L4984" s="75" t="s">
        <v>9414</v>
      </c>
    </row>
    <row r="4985" spans="1:12">
      <c r="A4985" s="115">
        <v>99032165</v>
      </c>
      <c r="B4985" s="75" t="s">
        <v>5838</v>
      </c>
      <c r="L4985" s="75" t="s">
        <v>70</v>
      </c>
    </row>
    <row r="4986" spans="1:12">
      <c r="A4986" s="115">
        <v>99032166</v>
      </c>
      <c r="B4986" s="75" t="s">
        <v>5839</v>
      </c>
      <c r="L4986" s="75" t="s">
        <v>70</v>
      </c>
    </row>
    <row r="4987" spans="1:12">
      <c r="A4987" s="115">
        <v>99032167</v>
      </c>
      <c r="B4987" s="75" t="s">
        <v>5840</v>
      </c>
      <c r="L4987" s="75" t="s">
        <v>9384</v>
      </c>
    </row>
    <row r="4988" spans="1:12">
      <c r="A4988" s="115">
        <v>99032168</v>
      </c>
      <c r="B4988" s="75" t="s">
        <v>5841</v>
      </c>
      <c r="L4988" s="75" t="s">
        <v>70</v>
      </c>
    </row>
    <row r="4989" spans="1:12">
      <c r="A4989" s="115">
        <v>99032169</v>
      </c>
      <c r="B4989" s="75" t="s">
        <v>5842</v>
      </c>
      <c r="L4989" s="75" t="s">
        <v>287</v>
      </c>
    </row>
    <row r="4990" spans="1:12">
      <c r="A4990" s="115">
        <v>99032170</v>
      </c>
      <c r="B4990" s="75" t="s">
        <v>5843</v>
      </c>
      <c r="L4990" s="75" t="s">
        <v>70</v>
      </c>
    </row>
    <row r="4991" spans="1:12">
      <c r="A4991" s="115">
        <v>99032171</v>
      </c>
      <c r="B4991" s="75" t="s">
        <v>4745</v>
      </c>
      <c r="L4991" s="75" t="s">
        <v>70</v>
      </c>
    </row>
    <row r="4992" spans="1:12">
      <c r="A4992" s="115">
        <v>99032172</v>
      </c>
      <c r="B4992" s="75" t="s">
        <v>5844</v>
      </c>
      <c r="L4992" s="75" t="s">
        <v>70</v>
      </c>
    </row>
    <row r="4993" spans="1:12">
      <c r="A4993" s="115">
        <v>99032173</v>
      </c>
      <c r="B4993" s="75" t="s">
        <v>5845</v>
      </c>
      <c r="L4993" s="75" t="s">
        <v>70</v>
      </c>
    </row>
    <row r="4994" spans="1:12">
      <c r="A4994" s="115">
        <v>99032174</v>
      </c>
      <c r="B4994" s="75" t="s">
        <v>5846</v>
      </c>
      <c r="L4994" s="75" t="s">
        <v>287</v>
      </c>
    </row>
    <row r="4995" spans="1:12">
      <c r="A4995" s="115">
        <v>99032176</v>
      </c>
      <c r="B4995" s="75" t="s">
        <v>5847</v>
      </c>
      <c r="L4995" s="75" t="s">
        <v>70</v>
      </c>
    </row>
    <row r="4996" spans="1:12">
      <c r="A4996" s="115">
        <v>99032177</v>
      </c>
      <c r="B4996" s="75" t="s">
        <v>5848</v>
      </c>
      <c r="L4996" s="75" t="s">
        <v>70</v>
      </c>
    </row>
    <row r="4997" spans="1:12">
      <c r="A4997" s="115">
        <v>99032178</v>
      </c>
      <c r="B4997" s="75" t="s">
        <v>5849</v>
      </c>
      <c r="L4997" s="75" t="s">
        <v>70</v>
      </c>
    </row>
    <row r="4998" spans="1:12">
      <c r="A4998" s="115">
        <v>99032179</v>
      </c>
      <c r="B4998" s="75" t="s">
        <v>5850</v>
      </c>
      <c r="L4998" s="75" t="s">
        <v>70</v>
      </c>
    </row>
    <row r="4999" spans="1:12">
      <c r="A4999" s="115">
        <v>99032180</v>
      </c>
      <c r="B4999" s="75" t="s">
        <v>5851</v>
      </c>
      <c r="L4999" s="75" t="s">
        <v>70</v>
      </c>
    </row>
    <row r="5000" spans="1:12">
      <c r="A5000" s="115">
        <v>99032181</v>
      </c>
      <c r="B5000" s="75" t="s">
        <v>5852</v>
      </c>
      <c r="L5000" s="75" t="s">
        <v>70</v>
      </c>
    </row>
    <row r="5001" spans="1:12">
      <c r="A5001" s="115">
        <v>99032182</v>
      </c>
      <c r="B5001" s="75" t="s">
        <v>5853</v>
      </c>
      <c r="L5001" s="75" t="s">
        <v>70</v>
      </c>
    </row>
    <row r="5002" spans="1:12">
      <c r="A5002" s="115">
        <v>99032183</v>
      </c>
      <c r="B5002" s="75" t="s">
        <v>5854</v>
      </c>
      <c r="L5002" s="75" t="s">
        <v>9384</v>
      </c>
    </row>
    <row r="5003" spans="1:12">
      <c r="A5003" s="115">
        <v>99032185</v>
      </c>
      <c r="B5003" s="75" t="s">
        <v>5855</v>
      </c>
      <c r="L5003" s="75" t="s">
        <v>9384</v>
      </c>
    </row>
    <row r="5004" spans="1:12">
      <c r="A5004" s="115">
        <v>99032186</v>
      </c>
      <c r="B5004" s="75" t="s">
        <v>5856</v>
      </c>
      <c r="L5004" s="75" t="s">
        <v>9384</v>
      </c>
    </row>
    <row r="5005" spans="1:12">
      <c r="A5005" s="115">
        <v>99032187</v>
      </c>
      <c r="B5005" s="75" t="s">
        <v>5857</v>
      </c>
      <c r="L5005" s="75" t="s">
        <v>9384</v>
      </c>
    </row>
    <row r="5006" spans="1:12">
      <c r="A5006" s="115">
        <v>99032188</v>
      </c>
      <c r="B5006" s="75" t="s">
        <v>5858</v>
      </c>
      <c r="L5006" s="75" t="s">
        <v>287</v>
      </c>
    </row>
    <row r="5007" spans="1:12">
      <c r="A5007" s="115">
        <v>99032189</v>
      </c>
      <c r="B5007" s="75" t="s">
        <v>5859</v>
      </c>
      <c r="L5007" s="75" t="s">
        <v>9384</v>
      </c>
    </row>
    <row r="5008" spans="1:12">
      <c r="A5008" s="115">
        <v>99032190</v>
      </c>
      <c r="B5008" s="75" t="s">
        <v>5860</v>
      </c>
      <c r="L5008" s="75" t="s">
        <v>9384</v>
      </c>
    </row>
    <row r="5009" spans="1:12">
      <c r="A5009" s="115">
        <v>99032200</v>
      </c>
      <c r="B5009" s="75" t="s">
        <v>5861</v>
      </c>
      <c r="L5009" s="75" t="s">
        <v>311</v>
      </c>
    </row>
    <row r="5010" spans="1:12">
      <c r="A5010" s="115">
        <v>99032201</v>
      </c>
      <c r="B5010" s="75" t="s">
        <v>5862</v>
      </c>
      <c r="L5010" s="75" t="s">
        <v>9429</v>
      </c>
    </row>
    <row r="5011" spans="1:12">
      <c r="A5011" s="115">
        <v>99032202</v>
      </c>
      <c r="B5011" s="75" t="s">
        <v>5863</v>
      </c>
      <c r="L5011" s="75" t="s">
        <v>287</v>
      </c>
    </row>
    <row r="5012" spans="1:12">
      <c r="A5012" s="115">
        <v>99032203</v>
      </c>
      <c r="B5012" s="75" t="s">
        <v>5864</v>
      </c>
      <c r="L5012" s="75" t="s">
        <v>70</v>
      </c>
    </row>
    <row r="5013" spans="1:12">
      <c r="A5013" s="115">
        <v>99032206</v>
      </c>
      <c r="B5013" s="75" t="s">
        <v>5865</v>
      </c>
      <c r="L5013" s="75" t="s">
        <v>276</v>
      </c>
    </row>
    <row r="5014" spans="1:12">
      <c r="A5014" s="115">
        <v>99032207</v>
      </c>
      <c r="B5014" s="75" t="s">
        <v>5866</v>
      </c>
      <c r="L5014" s="75" t="s">
        <v>70</v>
      </c>
    </row>
    <row r="5015" spans="1:12">
      <c r="A5015" s="115">
        <v>99032208</v>
      </c>
      <c r="B5015" s="75" t="s">
        <v>5867</v>
      </c>
      <c r="L5015" s="75" t="s">
        <v>348</v>
      </c>
    </row>
    <row r="5016" spans="1:12">
      <c r="A5016" s="115">
        <v>99032209</v>
      </c>
      <c r="B5016" s="75" t="s">
        <v>5868</v>
      </c>
      <c r="L5016" s="75" t="s">
        <v>285</v>
      </c>
    </row>
    <row r="5017" spans="1:12">
      <c r="A5017" s="115">
        <v>99032210</v>
      </c>
      <c r="B5017" s="75" t="s">
        <v>5869</v>
      </c>
      <c r="L5017" s="75" t="s">
        <v>70</v>
      </c>
    </row>
    <row r="5018" spans="1:12">
      <c r="A5018" s="115">
        <v>99032211</v>
      </c>
      <c r="B5018" s="75" t="s">
        <v>5870</v>
      </c>
      <c r="L5018" s="75" t="s">
        <v>285</v>
      </c>
    </row>
    <row r="5019" spans="1:12">
      <c r="A5019" s="115">
        <v>99032212</v>
      </c>
      <c r="B5019" s="75" t="s">
        <v>5871</v>
      </c>
      <c r="L5019" s="75" t="s">
        <v>285</v>
      </c>
    </row>
    <row r="5020" spans="1:12">
      <c r="A5020" s="115">
        <v>99032213</v>
      </c>
      <c r="B5020" s="75" t="s">
        <v>5872</v>
      </c>
      <c r="L5020" s="75" t="s">
        <v>285</v>
      </c>
    </row>
    <row r="5021" spans="1:12">
      <c r="A5021" s="115">
        <v>99032214</v>
      </c>
      <c r="B5021" s="75" t="s">
        <v>5873</v>
      </c>
      <c r="L5021" s="75" t="s">
        <v>9460</v>
      </c>
    </row>
    <row r="5022" spans="1:12">
      <c r="A5022" s="115">
        <v>99032215</v>
      </c>
      <c r="B5022" s="75" t="s">
        <v>5874</v>
      </c>
      <c r="L5022" s="75" t="s">
        <v>285</v>
      </c>
    </row>
    <row r="5023" spans="1:12">
      <c r="A5023" s="115">
        <v>99032216</v>
      </c>
      <c r="B5023" s="75" t="s">
        <v>5875</v>
      </c>
      <c r="L5023" s="75" t="s">
        <v>285</v>
      </c>
    </row>
    <row r="5024" spans="1:12">
      <c r="A5024" s="115">
        <v>99032217</v>
      </c>
      <c r="B5024" s="75" t="s">
        <v>4737</v>
      </c>
      <c r="L5024" s="75" t="s">
        <v>285</v>
      </c>
    </row>
    <row r="5025" spans="1:12">
      <c r="A5025" s="115">
        <v>99032218</v>
      </c>
      <c r="B5025" s="75" t="s">
        <v>5876</v>
      </c>
      <c r="L5025" s="75" t="s">
        <v>285</v>
      </c>
    </row>
    <row r="5026" spans="1:12">
      <c r="A5026" s="115">
        <v>99032219</v>
      </c>
      <c r="B5026" s="75" t="s">
        <v>5877</v>
      </c>
      <c r="L5026" s="75" t="s">
        <v>285</v>
      </c>
    </row>
    <row r="5027" spans="1:12">
      <c r="A5027" s="115">
        <v>99032220</v>
      </c>
      <c r="B5027" s="75" t="s">
        <v>5878</v>
      </c>
      <c r="L5027" s="75" t="s">
        <v>285</v>
      </c>
    </row>
    <row r="5028" spans="1:12">
      <c r="A5028" s="115">
        <v>99032221</v>
      </c>
      <c r="B5028" s="75" t="s">
        <v>5879</v>
      </c>
      <c r="L5028" s="75" t="s">
        <v>285</v>
      </c>
    </row>
    <row r="5029" spans="1:12">
      <c r="A5029" s="115">
        <v>99032222</v>
      </c>
      <c r="B5029" s="75" t="s">
        <v>5880</v>
      </c>
      <c r="L5029" s="75" t="s">
        <v>285</v>
      </c>
    </row>
    <row r="5030" spans="1:12">
      <c r="A5030" s="115">
        <v>99032223</v>
      </c>
      <c r="B5030" s="75" t="s">
        <v>5881</v>
      </c>
      <c r="L5030" s="75" t="s">
        <v>285</v>
      </c>
    </row>
    <row r="5031" spans="1:12">
      <c r="A5031" s="115">
        <v>99032224</v>
      </c>
      <c r="B5031" s="75" t="s">
        <v>5882</v>
      </c>
      <c r="L5031" s="75" t="s">
        <v>285</v>
      </c>
    </row>
    <row r="5032" spans="1:12">
      <c r="A5032" s="115">
        <v>99032225</v>
      </c>
      <c r="B5032" s="75" t="s">
        <v>5883</v>
      </c>
      <c r="L5032" s="75" t="s">
        <v>272</v>
      </c>
    </row>
    <row r="5033" spans="1:12">
      <c r="A5033" s="115">
        <v>99032226</v>
      </c>
      <c r="B5033" s="75" t="s">
        <v>5884</v>
      </c>
      <c r="L5033" s="75" t="s">
        <v>272</v>
      </c>
    </row>
    <row r="5034" spans="1:12">
      <c r="A5034" s="115">
        <v>99032227</v>
      </c>
      <c r="B5034" s="75" t="s">
        <v>5885</v>
      </c>
      <c r="L5034" s="75" t="s">
        <v>346</v>
      </c>
    </row>
    <row r="5035" spans="1:12">
      <c r="A5035" s="115">
        <v>99032229</v>
      </c>
      <c r="B5035" s="75" t="s">
        <v>5886</v>
      </c>
      <c r="L5035" s="75" t="s">
        <v>285</v>
      </c>
    </row>
    <row r="5036" spans="1:12">
      <c r="A5036" s="115">
        <v>99032230</v>
      </c>
      <c r="B5036" s="75" t="s">
        <v>5887</v>
      </c>
      <c r="L5036" s="75" t="s">
        <v>285</v>
      </c>
    </row>
    <row r="5037" spans="1:12">
      <c r="A5037" s="115">
        <v>99032231</v>
      </c>
      <c r="B5037" s="75" t="s">
        <v>5888</v>
      </c>
      <c r="L5037" s="75" t="s">
        <v>311</v>
      </c>
    </row>
    <row r="5038" spans="1:12">
      <c r="A5038" s="115">
        <v>99032233</v>
      </c>
      <c r="B5038" s="75" t="s">
        <v>5889</v>
      </c>
      <c r="L5038" s="75" t="s">
        <v>9274</v>
      </c>
    </row>
    <row r="5039" spans="1:12">
      <c r="A5039" s="115">
        <v>99032234</v>
      </c>
      <c r="B5039" s="75" t="s">
        <v>5890</v>
      </c>
      <c r="L5039" s="75" t="s">
        <v>285</v>
      </c>
    </row>
    <row r="5040" spans="1:12">
      <c r="A5040" s="115">
        <v>99032235</v>
      </c>
      <c r="B5040" s="75" t="s">
        <v>5891</v>
      </c>
      <c r="L5040" s="75" t="s">
        <v>9277</v>
      </c>
    </row>
    <row r="5041" spans="1:12">
      <c r="A5041" s="115">
        <v>99032236</v>
      </c>
      <c r="B5041" s="75" t="s">
        <v>5892</v>
      </c>
      <c r="L5041" s="75" t="s">
        <v>348</v>
      </c>
    </row>
    <row r="5042" spans="1:12">
      <c r="A5042" s="115">
        <v>99032237</v>
      </c>
      <c r="B5042" s="75" t="s">
        <v>5893</v>
      </c>
      <c r="L5042" s="75" t="s">
        <v>348</v>
      </c>
    </row>
    <row r="5043" spans="1:12">
      <c r="A5043" s="115">
        <v>99032238</v>
      </c>
      <c r="B5043" s="75" t="s">
        <v>5894</v>
      </c>
      <c r="L5043" s="75" t="s">
        <v>9359</v>
      </c>
    </row>
    <row r="5044" spans="1:12">
      <c r="A5044" s="115">
        <v>99032239</v>
      </c>
      <c r="B5044" s="75" t="s">
        <v>5895</v>
      </c>
      <c r="L5044" s="75" t="s">
        <v>353</v>
      </c>
    </row>
    <row r="5045" spans="1:12">
      <c r="A5045" s="115">
        <v>99032240</v>
      </c>
      <c r="B5045" s="75" t="s">
        <v>5896</v>
      </c>
      <c r="L5045" s="75" t="s">
        <v>319</v>
      </c>
    </row>
    <row r="5046" spans="1:12">
      <c r="A5046" s="115">
        <v>99032241</v>
      </c>
      <c r="B5046" s="75" t="s">
        <v>5897</v>
      </c>
      <c r="L5046" s="75" t="s">
        <v>196</v>
      </c>
    </row>
    <row r="5047" spans="1:12">
      <c r="A5047" s="115">
        <v>99032242</v>
      </c>
      <c r="B5047" s="75" t="s">
        <v>5898</v>
      </c>
      <c r="L5047" s="75" t="s">
        <v>348</v>
      </c>
    </row>
    <row r="5048" spans="1:12">
      <c r="A5048" s="115">
        <v>99032243</v>
      </c>
      <c r="B5048" s="75" t="s">
        <v>5899</v>
      </c>
      <c r="L5048" s="75" t="s">
        <v>313</v>
      </c>
    </row>
    <row r="5049" spans="1:12">
      <c r="A5049" s="115">
        <v>99032244</v>
      </c>
      <c r="B5049" s="75" t="s">
        <v>5900</v>
      </c>
      <c r="L5049" s="75" t="s">
        <v>348</v>
      </c>
    </row>
    <row r="5050" spans="1:12">
      <c r="A5050" s="115">
        <v>99032245</v>
      </c>
      <c r="B5050" s="75" t="s">
        <v>5901</v>
      </c>
      <c r="L5050" s="75" t="s">
        <v>9359</v>
      </c>
    </row>
    <row r="5051" spans="1:12">
      <c r="A5051" s="115">
        <v>99032246</v>
      </c>
      <c r="B5051" s="75" t="s">
        <v>5902</v>
      </c>
      <c r="L5051" s="75" t="s">
        <v>348</v>
      </c>
    </row>
    <row r="5052" spans="1:12">
      <c r="A5052" s="115">
        <v>99032247</v>
      </c>
      <c r="B5052" s="75" t="s">
        <v>5903</v>
      </c>
      <c r="L5052" s="75" t="s">
        <v>9429</v>
      </c>
    </row>
    <row r="5053" spans="1:12">
      <c r="A5053" s="115">
        <v>99032248</v>
      </c>
      <c r="B5053" s="75" t="s">
        <v>5904</v>
      </c>
      <c r="L5053" s="75" t="s">
        <v>9274</v>
      </c>
    </row>
    <row r="5054" spans="1:12">
      <c r="A5054" s="115">
        <v>99032249</v>
      </c>
      <c r="B5054" s="75" t="s">
        <v>5905</v>
      </c>
      <c r="L5054" s="75" t="s">
        <v>348</v>
      </c>
    </row>
    <row r="5055" spans="1:12">
      <c r="A5055" s="115">
        <v>99032250</v>
      </c>
      <c r="B5055" s="75" t="s">
        <v>5906</v>
      </c>
      <c r="L5055" s="75" t="s">
        <v>307</v>
      </c>
    </row>
    <row r="5056" spans="1:12">
      <c r="A5056" s="115">
        <v>99032251</v>
      </c>
      <c r="B5056" s="75" t="s">
        <v>5907</v>
      </c>
      <c r="L5056" s="75" t="s">
        <v>319</v>
      </c>
    </row>
    <row r="5057" spans="1:12">
      <c r="A5057" s="115">
        <v>99032252</v>
      </c>
      <c r="B5057" s="75" t="s">
        <v>5908</v>
      </c>
      <c r="L5057" s="75" t="s">
        <v>9359</v>
      </c>
    </row>
    <row r="5058" spans="1:12">
      <c r="A5058" s="115">
        <v>99032253</v>
      </c>
      <c r="B5058" s="75" t="s">
        <v>5909</v>
      </c>
      <c r="L5058" s="75" t="s">
        <v>9309</v>
      </c>
    </row>
    <row r="5059" spans="1:12">
      <c r="A5059" s="115">
        <v>99032254</v>
      </c>
      <c r="B5059" s="75" t="s">
        <v>5910</v>
      </c>
      <c r="L5059" s="75" t="s">
        <v>348</v>
      </c>
    </row>
    <row r="5060" spans="1:12">
      <c r="A5060" s="115">
        <v>99032255</v>
      </c>
      <c r="B5060" s="75" t="s">
        <v>5911</v>
      </c>
      <c r="L5060" s="75" t="s">
        <v>324</v>
      </c>
    </row>
    <row r="5061" spans="1:12">
      <c r="A5061" s="115">
        <v>99032256</v>
      </c>
      <c r="B5061" s="75" t="s">
        <v>5912</v>
      </c>
      <c r="L5061" s="75" t="s">
        <v>348</v>
      </c>
    </row>
    <row r="5062" spans="1:12">
      <c r="A5062" s="115">
        <v>99032257</v>
      </c>
      <c r="B5062" s="75" t="s">
        <v>5913</v>
      </c>
      <c r="L5062" s="75" t="s">
        <v>348</v>
      </c>
    </row>
    <row r="5063" spans="1:12">
      <c r="A5063" s="115">
        <v>99032258</v>
      </c>
      <c r="B5063" s="75" t="s">
        <v>5914</v>
      </c>
      <c r="L5063" s="75" t="s">
        <v>9359</v>
      </c>
    </row>
    <row r="5064" spans="1:12">
      <c r="A5064" s="115">
        <v>99032259</v>
      </c>
      <c r="B5064" s="75" t="s">
        <v>5915</v>
      </c>
      <c r="L5064" s="75" t="s">
        <v>348</v>
      </c>
    </row>
    <row r="5065" spans="1:12">
      <c r="A5065" s="115">
        <v>99032260</v>
      </c>
      <c r="B5065" s="75" t="s">
        <v>5916</v>
      </c>
      <c r="L5065" s="75" t="s">
        <v>9359</v>
      </c>
    </row>
    <row r="5066" spans="1:12">
      <c r="A5066" s="115">
        <v>99032261</v>
      </c>
      <c r="B5066" s="75" t="s">
        <v>5917</v>
      </c>
      <c r="L5066" s="75" t="s">
        <v>319</v>
      </c>
    </row>
    <row r="5067" spans="1:12">
      <c r="A5067" s="115">
        <v>99032262</v>
      </c>
      <c r="B5067" s="75" t="s">
        <v>5918</v>
      </c>
      <c r="L5067" s="75" t="s">
        <v>9359</v>
      </c>
    </row>
    <row r="5068" spans="1:12">
      <c r="A5068" s="115">
        <v>99032263</v>
      </c>
      <c r="B5068" s="75" t="s">
        <v>5919</v>
      </c>
      <c r="L5068" s="75" t="s">
        <v>107</v>
      </c>
    </row>
    <row r="5069" spans="1:12">
      <c r="A5069" s="115">
        <v>99032264</v>
      </c>
      <c r="B5069" s="75" t="s">
        <v>5920</v>
      </c>
      <c r="L5069" s="75" t="s">
        <v>348</v>
      </c>
    </row>
    <row r="5070" spans="1:12">
      <c r="A5070" s="115">
        <v>99032265</v>
      </c>
      <c r="B5070" s="75" t="s">
        <v>5921</v>
      </c>
      <c r="L5070" s="75" t="s">
        <v>307</v>
      </c>
    </row>
    <row r="5071" spans="1:12">
      <c r="A5071" s="115">
        <v>99032266</v>
      </c>
      <c r="B5071" s="75" t="s">
        <v>5922</v>
      </c>
      <c r="L5071" s="75" t="s">
        <v>319</v>
      </c>
    </row>
    <row r="5072" spans="1:12">
      <c r="A5072" s="115">
        <v>99032267</v>
      </c>
      <c r="B5072" s="75" t="s">
        <v>5923</v>
      </c>
      <c r="L5072" s="75" t="s">
        <v>311</v>
      </c>
    </row>
    <row r="5073" spans="1:12">
      <c r="A5073" s="115">
        <v>99032268</v>
      </c>
      <c r="B5073" s="75" t="s">
        <v>5924</v>
      </c>
      <c r="L5073" s="75" t="s">
        <v>348</v>
      </c>
    </row>
    <row r="5074" spans="1:12">
      <c r="A5074" s="115">
        <v>99032269</v>
      </c>
      <c r="B5074" s="75" t="s">
        <v>5925</v>
      </c>
      <c r="L5074" s="75" t="s">
        <v>296</v>
      </c>
    </row>
    <row r="5075" spans="1:12">
      <c r="A5075" s="115">
        <v>99032270</v>
      </c>
      <c r="B5075" s="75" t="s">
        <v>5926</v>
      </c>
      <c r="L5075" s="75" t="s">
        <v>307</v>
      </c>
    </row>
    <row r="5076" spans="1:12">
      <c r="A5076" s="115">
        <v>99032271</v>
      </c>
      <c r="B5076" s="75" t="s">
        <v>5927</v>
      </c>
      <c r="L5076" s="75" t="s">
        <v>307</v>
      </c>
    </row>
    <row r="5077" spans="1:12">
      <c r="A5077" s="115">
        <v>99032272</v>
      </c>
      <c r="B5077" s="75" t="s">
        <v>5928</v>
      </c>
      <c r="L5077" s="75" t="s">
        <v>309</v>
      </c>
    </row>
    <row r="5078" spans="1:12">
      <c r="A5078" s="115">
        <v>99032273</v>
      </c>
      <c r="B5078" s="75" t="s">
        <v>5929</v>
      </c>
      <c r="L5078" s="75" t="s">
        <v>309</v>
      </c>
    </row>
    <row r="5079" spans="1:12">
      <c r="A5079" s="115">
        <v>99032274</v>
      </c>
      <c r="B5079" s="75" t="s">
        <v>5930</v>
      </c>
      <c r="L5079" s="75" t="s">
        <v>311</v>
      </c>
    </row>
    <row r="5080" spans="1:12">
      <c r="A5080" s="115">
        <v>99032275</v>
      </c>
      <c r="B5080" s="75" t="s">
        <v>5931</v>
      </c>
      <c r="L5080" s="75" t="s">
        <v>348</v>
      </c>
    </row>
    <row r="5081" spans="1:12">
      <c r="A5081" s="115">
        <v>99032276</v>
      </c>
      <c r="B5081" s="75" t="s">
        <v>5932</v>
      </c>
      <c r="L5081" s="75" t="s">
        <v>346</v>
      </c>
    </row>
    <row r="5082" spans="1:12">
      <c r="A5082" s="115">
        <v>99032277</v>
      </c>
      <c r="B5082" s="75" t="s">
        <v>5933</v>
      </c>
      <c r="L5082" s="75" t="s">
        <v>348</v>
      </c>
    </row>
    <row r="5083" spans="1:12">
      <c r="A5083" s="115">
        <v>99032278</v>
      </c>
      <c r="B5083" s="75" t="s">
        <v>5934</v>
      </c>
      <c r="L5083" s="75" t="s">
        <v>309</v>
      </c>
    </row>
    <row r="5084" spans="1:12">
      <c r="A5084" s="115">
        <v>99032279</v>
      </c>
      <c r="B5084" s="75" t="s">
        <v>5935</v>
      </c>
      <c r="L5084" s="75" t="s">
        <v>309</v>
      </c>
    </row>
    <row r="5085" spans="1:12">
      <c r="A5085" s="115">
        <v>99032280</v>
      </c>
      <c r="B5085" s="75" t="s">
        <v>5936</v>
      </c>
      <c r="L5085" s="75" t="s">
        <v>311</v>
      </c>
    </row>
    <row r="5086" spans="1:12">
      <c r="A5086" s="115">
        <v>99032281</v>
      </c>
      <c r="B5086" s="75" t="s">
        <v>5937</v>
      </c>
      <c r="L5086" s="75" t="s">
        <v>348</v>
      </c>
    </row>
    <row r="5087" spans="1:12">
      <c r="A5087" s="115">
        <v>99032282</v>
      </c>
      <c r="B5087" s="75" t="s">
        <v>5938</v>
      </c>
      <c r="L5087" s="75" t="s">
        <v>348</v>
      </c>
    </row>
    <row r="5088" spans="1:12">
      <c r="A5088" s="115">
        <v>99032283</v>
      </c>
      <c r="B5088" s="75" t="s">
        <v>5939</v>
      </c>
      <c r="L5088" s="75" t="s">
        <v>309</v>
      </c>
    </row>
    <row r="5089" spans="1:12">
      <c r="A5089" s="115">
        <v>99032284</v>
      </c>
      <c r="B5089" s="75" t="s">
        <v>5940</v>
      </c>
      <c r="L5089" s="75" t="s">
        <v>311</v>
      </c>
    </row>
    <row r="5090" spans="1:12">
      <c r="A5090" s="115">
        <v>99032285</v>
      </c>
      <c r="B5090" s="75" t="s">
        <v>5941</v>
      </c>
      <c r="L5090" s="75" t="s">
        <v>309</v>
      </c>
    </row>
    <row r="5091" spans="1:12">
      <c r="A5091" s="115">
        <v>99032286</v>
      </c>
      <c r="B5091" s="75" t="s">
        <v>5942</v>
      </c>
      <c r="L5091" s="75" t="s">
        <v>309</v>
      </c>
    </row>
    <row r="5092" spans="1:12">
      <c r="A5092" s="115">
        <v>99032287</v>
      </c>
      <c r="B5092" s="75" t="s">
        <v>5943</v>
      </c>
      <c r="L5092" s="75" t="s">
        <v>311</v>
      </c>
    </row>
    <row r="5093" spans="1:12">
      <c r="A5093" s="115">
        <v>99032288</v>
      </c>
      <c r="B5093" s="75" t="s">
        <v>5944</v>
      </c>
      <c r="L5093" s="75" t="s">
        <v>311</v>
      </c>
    </row>
    <row r="5094" spans="1:12">
      <c r="A5094" s="115">
        <v>99032289</v>
      </c>
      <c r="B5094" s="75" t="s">
        <v>5945</v>
      </c>
      <c r="L5094" s="75" t="s">
        <v>309</v>
      </c>
    </row>
    <row r="5095" spans="1:12">
      <c r="A5095" s="115">
        <v>99032290</v>
      </c>
      <c r="B5095" s="75" t="s">
        <v>5946</v>
      </c>
      <c r="L5095" s="75" t="s">
        <v>309</v>
      </c>
    </row>
    <row r="5096" spans="1:12">
      <c r="A5096" s="115">
        <v>99032291</v>
      </c>
      <c r="B5096" s="75" t="s">
        <v>5947</v>
      </c>
      <c r="L5096" s="75" t="s">
        <v>33</v>
      </c>
    </row>
    <row r="5097" spans="1:12">
      <c r="A5097" s="115">
        <v>99032292</v>
      </c>
      <c r="B5097" s="75" t="s">
        <v>5948</v>
      </c>
      <c r="L5097" s="75" t="s">
        <v>101</v>
      </c>
    </row>
    <row r="5098" spans="1:12">
      <c r="A5098" s="115">
        <v>99032293</v>
      </c>
      <c r="B5098" s="75" t="s">
        <v>5949</v>
      </c>
      <c r="L5098" s="75" t="s">
        <v>309</v>
      </c>
    </row>
    <row r="5099" spans="1:12">
      <c r="A5099" s="115">
        <v>99032294</v>
      </c>
      <c r="B5099" s="75" t="s">
        <v>5950</v>
      </c>
      <c r="L5099" s="75" t="s">
        <v>309</v>
      </c>
    </row>
    <row r="5100" spans="1:12">
      <c r="A5100" s="115">
        <v>99032295</v>
      </c>
      <c r="B5100" s="75" t="s">
        <v>5951</v>
      </c>
      <c r="L5100" s="75" t="s">
        <v>348</v>
      </c>
    </row>
    <row r="5101" spans="1:12">
      <c r="A5101" s="115">
        <v>99032296</v>
      </c>
      <c r="B5101" s="75" t="s">
        <v>5952</v>
      </c>
      <c r="L5101" s="75" t="s">
        <v>307</v>
      </c>
    </row>
    <row r="5102" spans="1:12">
      <c r="A5102" s="115">
        <v>99032297</v>
      </c>
      <c r="B5102" s="75" t="s">
        <v>5953</v>
      </c>
      <c r="L5102" s="75" t="s">
        <v>9279</v>
      </c>
    </row>
    <row r="5103" spans="1:12">
      <c r="A5103" s="115">
        <v>99032298</v>
      </c>
      <c r="B5103" s="75" t="s">
        <v>5954</v>
      </c>
      <c r="L5103" s="75" t="s">
        <v>328</v>
      </c>
    </row>
    <row r="5104" spans="1:12">
      <c r="A5104" s="115">
        <v>99032299</v>
      </c>
      <c r="B5104" s="75" t="s">
        <v>5955</v>
      </c>
      <c r="L5104" s="75" t="s">
        <v>348</v>
      </c>
    </row>
    <row r="5105" spans="1:12">
      <c r="A5105" s="115">
        <v>99032300</v>
      </c>
      <c r="B5105" s="75" t="s">
        <v>5956</v>
      </c>
      <c r="L5105" s="75" t="s">
        <v>119</v>
      </c>
    </row>
    <row r="5106" spans="1:12">
      <c r="A5106" s="115">
        <v>99032301</v>
      </c>
      <c r="B5106" s="75" t="s">
        <v>5957</v>
      </c>
      <c r="L5106" s="75" t="s">
        <v>332</v>
      </c>
    </row>
    <row r="5107" spans="1:12">
      <c r="A5107" s="115">
        <v>99032302</v>
      </c>
      <c r="B5107" s="75" t="s">
        <v>5958</v>
      </c>
      <c r="L5107" s="75" t="s">
        <v>313</v>
      </c>
    </row>
    <row r="5108" spans="1:12">
      <c r="A5108" s="115">
        <v>99032303</v>
      </c>
      <c r="B5108" s="75" t="s">
        <v>5959</v>
      </c>
      <c r="L5108" s="75" t="s">
        <v>328</v>
      </c>
    </row>
    <row r="5109" spans="1:12">
      <c r="A5109" s="115">
        <v>99032304</v>
      </c>
      <c r="B5109" s="75" t="s">
        <v>5960</v>
      </c>
      <c r="L5109" s="75" t="s">
        <v>283</v>
      </c>
    </row>
    <row r="5110" spans="1:12">
      <c r="A5110" s="115">
        <v>99032305</v>
      </c>
      <c r="B5110" s="75" t="s">
        <v>5961</v>
      </c>
      <c r="L5110" s="75" t="s">
        <v>339</v>
      </c>
    </row>
    <row r="5111" spans="1:12">
      <c r="A5111" s="115">
        <v>99032306</v>
      </c>
      <c r="B5111" s="75" t="s">
        <v>5962</v>
      </c>
      <c r="L5111" s="75" t="s">
        <v>374</v>
      </c>
    </row>
    <row r="5112" spans="1:12">
      <c r="A5112" s="115">
        <v>99032307</v>
      </c>
      <c r="B5112" s="75" t="s">
        <v>5963</v>
      </c>
      <c r="L5112" s="75" t="s">
        <v>390</v>
      </c>
    </row>
    <row r="5113" spans="1:12">
      <c r="A5113" s="115">
        <v>99032308</v>
      </c>
      <c r="B5113" s="75" t="s">
        <v>5964</v>
      </c>
      <c r="L5113" s="75" t="s">
        <v>348</v>
      </c>
    </row>
    <row r="5114" spans="1:12">
      <c r="A5114" s="115">
        <v>99032309</v>
      </c>
      <c r="B5114" s="75" t="s">
        <v>5965</v>
      </c>
      <c r="L5114" s="75" t="s">
        <v>319</v>
      </c>
    </row>
    <row r="5115" spans="1:12">
      <c r="A5115" s="115">
        <v>99032310</v>
      </c>
      <c r="B5115" s="75" t="s">
        <v>5966</v>
      </c>
      <c r="L5115" s="75" t="s">
        <v>319</v>
      </c>
    </row>
    <row r="5116" spans="1:12">
      <c r="A5116" s="115">
        <v>99032311</v>
      </c>
      <c r="B5116" s="75" t="s">
        <v>5967</v>
      </c>
      <c r="L5116" s="75" t="s">
        <v>362</v>
      </c>
    </row>
    <row r="5117" spans="1:12">
      <c r="A5117" s="115">
        <v>99032312</v>
      </c>
      <c r="B5117" s="75" t="s">
        <v>5968</v>
      </c>
      <c r="L5117" s="75" t="s">
        <v>315</v>
      </c>
    </row>
    <row r="5118" spans="1:12">
      <c r="A5118" s="115">
        <v>99032313</v>
      </c>
      <c r="B5118" s="75" t="s">
        <v>5969</v>
      </c>
      <c r="L5118" s="75" t="s">
        <v>315</v>
      </c>
    </row>
    <row r="5119" spans="1:12">
      <c r="A5119" s="115">
        <v>99032314</v>
      </c>
      <c r="B5119" s="75" t="s">
        <v>5970</v>
      </c>
      <c r="L5119" s="75" t="s">
        <v>315</v>
      </c>
    </row>
    <row r="5120" spans="1:12">
      <c r="A5120" s="115">
        <v>99032315</v>
      </c>
      <c r="B5120" s="75" t="s">
        <v>5971</v>
      </c>
      <c r="L5120" s="75" t="s">
        <v>315</v>
      </c>
    </row>
    <row r="5121" spans="1:12">
      <c r="A5121" s="115">
        <v>99032316</v>
      </c>
      <c r="B5121" s="75" t="s">
        <v>5972</v>
      </c>
      <c r="L5121" s="75" t="s">
        <v>315</v>
      </c>
    </row>
    <row r="5122" spans="1:12">
      <c r="A5122" s="115">
        <v>99032317</v>
      </c>
      <c r="B5122" s="75" t="s">
        <v>5973</v>
      </c>
      <c r="L5122" s="75" t="s">
        <v>315</v>
      </c>
    </row>
    <row r="5123" spans="1:12">
      <c r="A5123" s="115">
        <v>99032318</v>
      </c>
      <c r="B5123" s="75" t="s">
        <v>5974</v>
      </c>
      <c r="L5123" s="75" t="s">
        <v>315</v>
      </c>
    </row>
    <row r="5124" spans="1:12">
      <c r="A5124" s="115">
        <v>99032319</v>
      </c>
      <c r="B5124" s="75" t="s">
        <v>5975</v>
      </c>
      <c r="L5124" s="75" t="s">
        <v>315</v>
      </c>
    </row>
    <row r="5125" spans="1:12">
      <c r="A5125" s="115">
        <v>99032320</v>
      </c>
      <c r="B5125" s="75" t="s">
        <v>5976</v>
      </c>
      <c r="L5125" s="75" t="s">
        <v>315</v>
      </c>
    </row>
    <row r="5126" spans="1:12">
      <c r="A5126" s="115">
        <v>99032321</v>
      </c>
      <c r="B5126" s="75" t="s">
        <v>5977</v>
      </c>
      <c r="L5126" s="75" t="s">
        <v>315</v>
      </c>
    </row>
    <row r="5127" spans="1:12">
      <c r="A5127" s="115">
        <v>99032322</v>
      </c>
      <c r="B5127" s="75" t="s">
        <v>5978</v>
      </c>
      <c r="L5127" s="75" t="s">
        <v>315</v>
      </c>
    </row>
    <row r="5128" spans="1:12">
      <c r="A5128" s="115">
        <v>99032323</v>
      </c>
      <c r="B5128" s="75" t="s">
        <v>5979</v>
      </c>
      <c r="L5128" s="75" t="s">
        <v>315</v>
      </c>
    </row>
    <row r="5129" spans="1:12">
      <c r="A5129" s="115">
        <v>99032324</v>
      </c>
      <c r="B5129" s="75" t="s">
        <v>5980</v>
      </c>
      <c r="L5129" s="75" t="s">
        <v>315</v>
      </c>
    </row>
    <row r="5130" spans="1:12">
      <c r="A5130" s="115">
        <v>99032325</v>
      </c>
      <c r="B5130" s="75" t="s">
        <v>5981</v>
      </c>
      <c r="L5130" s="75" t="s">
        <v>315</v>
      </c>
    </row>
    <row r="5131" spans="1:12">
      <c r="A5131" s="115">
        <v>99032326</v>
      </c>
      <c r="B5131" s="75" t="s">
        <v>5982</v>
      </c>
      <c r="L5131" s="75" t="s">
        <v>315</v>
      </c>
    </row>
    <row r="5132" spans="1:12">
      <c r="A5132" s="115">
        <v>99032327</v>
      </c>
      <c r="B5132" s="75" t="s">
        <v>5983</v>
      </c>
      <c r="L5132" s="75" t="s">
        <v>315</v>
      </c>
    </row>
    <row r="5133" spans="1:12">
      <c r="A5133" s="115">
        <v>99032328</v>
      </c>
      <c r="B5133" s="75" t="s">
        <v>5984</v>
      </c>
      <c r="L5133" s="75" t="s">
        <v>315</v>
      </c>
    </row>
    <row r="5134" spans="1:12">
      <c r="A5134" s="115">
        <v>99032329</v>
      </c>
      <c r="B5134" s="75" t="s">
        <v>5985</v>
      </c>
      <c r="L5134" s="75" t="s">
        <v>315</v>
      </c>
    </row>
    <row r="5135" spans="1:12">
      <c r="A5135" s="115">
        <v>99032330</v>
      </c>
      <c r="B5135" s="75" t="s">
        <v>5986</v>
      </c>
      <c r="L5135" s="75" t="s">
        <v>315</v>
      </c>
    </row>
    <row r="5136" spans="1:12">
      <c r="A5136" s="115">
        <v>99032331</v>
      </c>
      <c r="B5136" s="75" t="s">
        <v>5987</v>
      </c>
      <c r="L5136" s="75" t="s">
        <v>315</v>
      </c>
    </row>
    <row r="5137" spans="1:12">
      <c r="A5137" s="115">
        <v>99032332</v>
      </c>
      <c r="B5137" s="75" t="s">
        <v>5988</v>
      </c>
      <c r="L5137" s="75" t="s">
        <v>315</v>
      </c>
    </row>
    <row r="5138" spans="1:12">
      <c r="A5138" s="115">
        <v>99032333</v>
      </c>
      <c r="B5138" s="75" t="s">
        <v>5989</v>
      </c>
      <c r="L5138" s="75" t="s">
        <v>315</v>
      </c>
    </row>
    <row r="5139" spans="1:12">
      <c r="A5139" s="115">
        <v>99032334</v>
      </c>
      <c r="B5139" s="75" t="s">
        <v>5990</v>
      </c>
      <c r="L5139" s="75" t="s">
        <v>315</v>
      </c>
    </row>
    <row r="5140" spans="1:12">
      <c r="A5140" s="115">
        <v>99032335</v>
      </c>
      <c r="B5140" s="75" t="s">
        <v>5991</v>
      </c>
      <c r="L5140" s="75" t="s">
        <v>315</v>
      </c>
    </row>
    <row r="5141" spans="1:12">
      <c r="A5141" s="115">
        <v>99032336</v>
      </c>
      <c r="B5141" s="75" t="s">
        <v>5992</v>
      </c>
      <c r="L5141" s="75" t="s">
        <v>315</v>
      </c>
    </row>
    <row r="5142" spans="1:12">
      <c r="A5142" s="115">
        <v>99032337</v>
      </c>
      <c r="B5142" s="75" t="s">
        <v>5993</v>
      </c>
      <c r="L5142" s="75" t="s">
        <v>315</v>
      </c>
    </row>
    <row r="5143" spans="1:12">
      <c r="A5143" s="115">
        <v>99032338</v>
      </c>
      <c r="B5143" s="75" t="s">
        <v>5994</v>
      </c>
      <c r="L5143" s="75" t="s">
        <v>315</v>
      </c>
    </row>
    <row r="5144" spans="1:12">
      <c r="A5144" s="115">
        <v>99032339</v>
      </c>
      <c r="B5144" s="75" t="s">
        <v>5995</v>
      </c>
      <c r="L5144" s="75" t="s">
        <v>315</v>
      </c>
    </row>
    <row r="5145" spans="1:12">
      <c r="A5145" s="115">
        <v>99032340</v>
      </c>
      <c r="B5145" s="75" t="s">
        <v>5996</v>
      </c>
      <c r="L5145" s="75" t="s">
        <v>315</v>
      </c>
    </row>
    <row r="5146" spans="1:12">
      <c r="A5146" s="115">
        <v>99032341</v>
      </c>
      <c r="B5146" s="75" t="s">
        <v>5997</v>
      </c>
      <c r="L5146" s="75" t="s">
        <v>315</v>
      </c>
    </row>
    <row r="5147" spans="1:12">
      <c r="A5147" s="115">
        <v>99032342</v>
      </c>
      <c r="B5147" s="75" t="s">
        <v>5998</v>
      </c>
      <c r="L5147" s="75" t="s">
        <v>315</v>
      </c>
    </row>
    <row r="5148" spans="1:12">
      <c r="A5148" s="115">
        <v>99032343</v>
      </c>
      <c r="B5148" s="75" t="s">
        <v>5999</v>
      </c>
      <c r="L5148" s="75" t="s">
        <v>315</v>
      </c>
    </row>
    <row r="5149" spans="1:12">
      <c r="A5149" s="115">
        <v>99032344</v>
      </c>
      <c r="B5149" s="75" t="s">
        <v>6000</v>
      </c>
      <c r="L5149" s="75" t="s">
        <v>315</v>
      </c>
    </row>
    <row r="5150" spans="1:12">
      <c r="A5150" s="115">
        <v>99032345</v>
      </c>
      <c r="B5150" s="75" t="s">
        <v>6001</v>
      </c>
      <c r="L5150" s="75" t="s">
        <v>315</v>
      </c>
    </row>
    <row r="5151" spans="1:12">
      <c r="A5151" s="115">
        <v>99032346</v>
      </c>
      <c r="B5151" s="75" t="s">
        <v>6002</v>
      </c>
      <c r="L5151" s="75" t="s">
        <v>348</v>
      </c>
    </row>
    <row r="5152" spans="1:12">
      <c r="A5152" s="115">
        <v>99032347</v>
      </c>
      <c r="B5152" s="75" t="s">
        <v>6003</v>
      </c>
      <c r="L5152" s="75" t="s">
        <v>348</v>
      </c>
    </row>
    <row r="5153" spans="1:12">
      <c r="A5153" s="115">
        <v>99032348</v>
      </c>
      <c r="B5153" s="75" t="s">
        <v>6004</v>
      </c>
      <c r="L5153" s="75" t="s">
        <v>348</v>
      </c>
    </row>
    <row r="5154" spans="1:12">
      <c r="A5154" s="115">
        <v>99032349</v>
      </c>
      <c r="B5154" s="75" t="s">
        <v>6005</v>
      </c>
      <c r="L5154" s="75" t="s">
        <v>348</v>
      </c>
    </row>
    <row r="5155" spans="1:12">
      <c r="A5155" s="115">
        <v>99032350</v>
      </c>
      <c r="B5155" s="75" t="s">
        <v>6006</v>
      </c>
      <c r="L5155" s="75" t="s">
        <v>348</v>
      </c>
    </row>
    <row r="5156" spans="1:12">
      <c r="A5156" s="115">
        <v>99032351</v>
      </c>
      <c r="B5156" s="75" t="s">
        <v>6007</v>
      </c>
      <c r="L5156" s="75" t="s">
        <v>348</v>
      </c>
    </row>
    <row r="5157" spans="1:12">
      <c r="A5157" s="115">
        <v>99032352</v>
      </c>
      <c r="B5157" s="75" t="s">
        <v>6008</v>
      </c>
      <c r="L5157" s="75" t="s">
        <v>3</v>
      </c>
    </row>
    <row r="5158" spans="1:12">
      <c r="A5158" s="115">
        <v>99032353</v>
      </c>
      <c r="B5158" s="75" t="s">
        <v>6009</v>
      </c>
      <c r="L5158" s="75" t="s">
        <v>9461</v>
      </c>
    </row>
    <row r="5159" spans="1:12">
      <c r="A5159" s="115">
        <v>99032354</v>
      </c>
      <c r="B5159" s="75" t="s">
        <v>6010</v>
      </c>
      <c r="L5159" s="75" t="s">
        <v>214</v>
      </c>
    </row>
    <row r="5160" spans="1:12">
      <c r="A5160" s="115">
        <v>99032355</v>
      </c>
      <c r="B5160" s="75" t="s">
        <v>6011</v>
      </c>
      <c r="L5160" s="75" t="s">
        <v>348</v>
      </c>
    </row>
    <row r="5161" spans="1:12">
      <c r="A5161" s="115">
        <v>99032356</v>
      </c>
      <c r="B5161" s="75" t="s">
        <v>6012</v>
      </c>
      <c r="L5161" s="75" t="s">
        <v>348</v>
      </c>
    </row>
    <row r="5162" spans="1:12">
      <c r="A5162" s="115">
        <v>99032357</v>
      </c>
      <c r="B5162" s="75" t="s">
        <v>6013</v>
      </c>
      <c r="L5162" s="75" t="s">
        <v>307</v>
      </c>
    </row>
    <row r="5163" spans="1:12">
      <c r="A5163" s="115">
        <v>99032358</v>
      </c>
      <c r="B5163" s="75" t="s">
        <v>6014</v>
      </c>
      <c r="L5163" s="75" t="s">
        <v>348</v>
      </c>
    </row>
    <row r="5164" spans="1:12">
      <c r="A5164" s="115">
        <v>99032359</v>
      </c>
      <c r="B5164" s="75" t="s">
        <v>6015</v>
      </c>
      <c r="L5164" s="75" t="s">
        <v>348</v>
      </c>
    </row>
    <row r="5165" spans="1:12">
      <c r="A5165" s="115">
        <v>99032360</v>
      </c>
      <c r="B5165" s="75" t="s">
        <v>6016</v>
      </c>
      <c r="L5165" s="75" t="s">
        <v>348</v>
      </c>
    </row>
    <row r="5166" spans="1:12">
      <c r="A5166" s="115">
        <v>99032361</v>
      </c>
      <c r="B5166" s="75" t="s">
        <v>6017</v>
      </c>
      <c r="L5166" s="75" t="s">
        <v>348</v>
      </c>
    </row>
    <row r="5167" spans="1:12">
      <c r="A5167" s="115">
        <v>99032362</v>
      </c>
      <c r="B5167" s="75" t="s">
        <v>6018</v>
      </c>
      <c r="L5167" s="75" t="s">
        <v>348</v>
      </c>
    </row>
    <row r="5168" spans="1:12">
      <c r="A5168" s="115">
        <v>99032364</v>
      </c>
      <c r="B5168" s="75" t="s">
        <v>6019</v>
      </c>
      <c r="L5168" s="75" t="s">
        <v>348</v>
      </c>
    </row>
    <row r="5169" spans="1:12">
      <c r="A5169" s="115">
        <v>99032365</v>
      </c>
      <c r="B5169" s="75" t="s">
        <v>6020</v>
      </c>
      <c r="L5169" s="75" t="s">
        <v>348</v>
      </c>
    </row>
    <row r="5170" spans="1:12">
      <c r="A5170" s="115">
        <v>99032366</v>
      </c>
      <c r="B5170" s="75" t="s">
        <v>6021</v>
      </c>
      <c r="L5170" s="75" t="s">
        <v>348</v>
      </c>
    </row>
    <row r="5171" spans="1:12">
      <c r="A5171" s="115">
        <v>99032367</v>
      </c>
      <c r="B5171" s="75" t="s">
        <v>6022</v>
      </c>
      <c r="L5171" s="75" t="s">
        <v>348</v>
      </c>
    </row>
    <row r="5172" spans="1:12">
      <c r="A5172" s="115">
        <v>99032368</v>
      </c>
      <c r="B5172" s="75" t="s">
        <v>6023</v>
      </c>
      <c r="L5172" s="75" t="s">
        <v>348</v>
      </c>
    </row>
    <row r="5173" spans="1:12">
      <c r="A5173" s="115">
        <v>99032369</v>
      </c>
      <c r="B5173" s="75" t="s">
        <v>6024</v>
      </c>
      <c r="L5173" s="75" t="s">
        <v>315</v>
      </c>
    </row>
    <row r="5174" spans="1:12">
      <c r="A5174" s="115">
        <v>99032370</v>
      </c>
      <c r="B5174" s="75" t="s">
        <v>6025</v>
      </c>
      <c r="L5174" s="75" t="s">
        <v>270</v>
      </c>
    </row>
    <row r="5175" spans="1:12">
      <c r="A5175" s="115">
        <v>99032371</v>
      </c>
      <c r="B5175" s="75" t="s">
        <v>6026</v>
      </c>
      <c r="L5175" s="75" t="s">
        <v>315</v>
      </c>
    </row>
    <row r="5176" spans="1:12">
      <c r="A5176" s="115">
        <v>99032372</v>
      </c>
      <c r="B5176" s="75" t="s">
        <v>6027</v>
      </c>
      <c r="L5176" s="75" t="s">
        <v>270</v>
      </c>
    </row>
    <row r="5177" spans="1:12">
      <c r="A5177" s="115">
        <v>99032373</v>
      </c>
      <c r="B5177" s="75" t="s">
        <v>6028</v>
      </c>
      <c r="L5177" s="75" t="s">
        <v>270</v>
      </c>
    </row>
    <row r="5178" spans="1:12">
      <c r="A5178" s="115">
        <v>99032374</v>
      </c>
      <c r="B5178" s="75" t="s">
        <v>6029</v>
      </c>
      <c r="L5178" s="75" t="s">
        <v>315</v>
      </c>
    </row>
    <row r="5179" spans="1:12">
      <c r="A5179" s="115">
        <v>99032375</v>
      </c>
      <c r="B5179" s="75" t="s">
        <v>6030</v>
      </c>
      <c r="L5179" s="75" t="s">
        <v>362</v>
      </c>
    </row>
    <row r="5180" spans="1:12">
      <c r="A5180" s="115">
        <v>99032376</v>
      </c>
      <c r="B5180" s="75" t="s">
        <v>6031</v>
      </c>
      <c r="L5180" s="75" t="s">
        <v>270</v>
      </c>
    </row>
    <row r="5181" spans="1:12">
      <c r="A5181" s="115">
        <v>99032377</v>
      </c>
      <c r="B5181" s="75" t="s">
        <v>6032</v>
      </c>
      <c r="L5181" s="75" t="s">
        <v>270</v>
      </c>
    </row>
    <row r="5182" spans="1:12">
      <c r="A5182" s="115">
        <v>99032378</v>
      </c>
      <c r="B5182" s="75" t="s">
        <v>6033</v>
      </c>
      <c r="L5182" s="75" t="s">
        <v>315</v>
      </c>
    </row>
    <row r="5183" spans="1:12">
      <c r="A5183" s="115">
        <v>99032380</v>
      </c>
      <c r="B5183" s="75" t="s">
        <v>6034</v>
      </c>
      <c r="L5183" s="75" t="s">
        <v>315</v>
      </c>
    </row>
    <row r="5184" spans="1:12">
      <c r="A5184" s="115">
        <v>99032381</v>
      </c>
      <c r="B5184" s="75" t="s">
        <v>6035</v>
      </c>
      <c r="L5184" s="75" t="s">
        <v>270</v>
      </c>
    </row>
    <row r="5185" spans="1:12">
      <c r="A5185" s="115">
        <v>99032382</v>
      </c>
      <c r="B5185" s="75" t="s">
        <v>6036</v>
      </c>
      <c r="L5185" s="75" t="s">
        <v>315</v>
      </c>
    </row>
    <row r="5186" spans="1:12">
      <c r="A5186" s="115">
        <v>99032383</v>
      </c>
      <c r="B5186" s="75" t="s">
        <v>6037</v>
      </c>
      <c r="L5186" s="75" t="s">
        <v>270</v>
      </c>
    </row>
    <row r="5187" spans="1:12">
      <c r="A5187" s="115">
        <v>99032384</v>
      </c>
      <c r="B5187" s="75" t="s">
        <v>6038</v>
      </c>
      <c r="L5187" s="75" t="s">
        <v>270</v>
      </c>
    </row>
    <row r="5188" spans="1:12">
      <c r="A5188" s="115">
        <v>99032385</v>
      </c>
      <c r="B5188" s="75" t="s">
        <v>6039</v>
      </c>
      <c r="L5188" s="75" t="s">
        <v>315</v>
      </c>
    </row>
    <row r="5189" spans="1:12">
      <c r="A5189" s="115">
        <v>99032386</v>
      </c>
      <c r="B5189" s="75" t="s">
        <v>6040</v>
      </c>
      <c r="L5189" s="75" t="s">
        <v>315</v>
      </c>
    </row>
    <row r="5190" spans="1:12">
      <c r="A5190" s="115">
        <v>99032387</v>
      </c>
      <c r="B5190" s="75" t="s">
        <v>6041</v>
      </c>
      <c r="L5190" s="75" t="s">
        <v>315</v>
      </c>
    </row>
    <row r="5191" spans="1:12">
      <c r="A5191" s="115">
        <v>99032388</v>
      </c>
      <c r="B5191" s="75" t="s">
        <v>6042</v>
      </c>
      <c r="L5191" s="75" t="s">
        <v>315</v>
      </c>
    </row>
    <row r="5192" spans="1:12">
      <c r="A5192" s="115">
        <v>99032389</v>
      </c>
      <c r="B5192" s="75" t="s">
        <v>6043</v>
      </c>
      <c r="L5192" s="75" t="s">
        <v>315</v>
      </c>
    </row>
    <row r="5193" spans="1:12">
      <c r="A5193" s="115">
        <v>99032390</v>
      </c>
      <c r="B5193" s="75" t="s">
        <v>6044</v>
      </c>
      <c r="L5193" s="75" t="s">
        <v>270</v>
      </c>
    </row>
    <row r="5194" spans="1:12">
      <c r="A5194" s="115">
        <v>99032391</v>
      </c>
      <c r="B5194" s="75" t="s">
        <v>6045</v>
      </c>
      <c r="L5194" s="75" t="s">
        <v>315</v>
      </c>
    </row>
    <row r="5195" spans="1:12">
      <c r="A5195" s="115">
        <v>99032392</v>
      </c>
      <c r="B5195" s="75" t="s">
        <v>6046</v>
      </c>
      <c r="L5195" s="75" t="s">
        <v>270</v>
      </c>
    </row>
    <row r="5196" spans="1:12">
      <c r="A5196" s="115">
        <v>99032393</v>
      </c>
      <c r="B5196" s="75" t="s">
        <v>6047</v>
      </c>
      <c r="L5196" s="75" t="s">
        <v>315</v>
      </c>
    </row>
    <row r="5197" spans="1:12">
      <c r="A5197" s="115">
        <v>99032394</v>
      </c>
      <c r="B5197" s="75" t="s">
        <v>6048</v>
      </c>
      <c r="L5197" s="75" t="s">
        <v>270</v>
      </c>
    </row>
    <row r="5198" spans="1:12">
      <c r="A5198" s="115">
        <v>99032395</v>
      </c>
      <c r="B5198" s="75" t="s">
        <v>6049</v>
      </c>
      <c r="L5198" s="75" t="s">
        <v>270</v>
      </c>
    </row>
    <row r="5199" spans="1:12">
      <c r="A5199" s="115">
        <v>99032396</v>
      </c>
      <c r="B5199" s="75" t="s">
        <v>6050</v>
      </c>
      <c r="L5199" s="75" t="s">
        <v>270</v>
      </c>
    </row>
    <row r="5200" spans="1:12">
      <c r="A5200" s="115">
        <v>99032397</v>
      </c>
      <c r="B5200" s="75" t="s">
        <v>6051</v>
      </c>
      <c r="L5200" s="75" t="s">
        <v>315</v>
      </c>
    </row>
    <row r="5201" spans="1:12">
      <c r="A5201" s="115">
        <v>99032398</v>
      </c>
      <c r="B5201" s="75" t="s">
        <v>6052</v>
      </c>
      <c r="L5201" s="75" t="s">
        <v>315</v>
      </c>
    </row>
    <row r="5202" spans="1:12">
      <c r="A5202" s="115">
        <v>99032399</v>
      </c>
      <c r="B5202" s="75" t="s">
        <v>6053</v>
      </c>
      <c r="L5202" s="75" t="s">
        <v>270</v>
      </c>
    </row>
    <row r="5203" spans="1:12">
      <c r="A5203" s="115">
        <v>99032400</v>
      </c>
      <c r="B5203" s="75" t="s">
        <v>6054</v>
      </c>
      <c r="L5203" s="75" t="s">
        <v>270</v>
      </c>
    </row>
    <row r="5204" spans="1:12">
      <c r="A5204" s="115">
        <v>99032401</v>
      </c>
      <c r="B5204" s="75" t="s">
        <v>6055</v>
      </c>
      <c r="L5204" s="75" t="s">
        <v>315</v>
      </c>
    </row>
    <row r="5205" spans="1:12">
      <c r="A5205" s="115">
        <v>99032402</v>
      </c>
      <c r="B5205" s="75" t="s">
        <v>6056</v>
      </c>
      <c r="L5205" s="75" t="s">
        <v>315</v>
      </c>
    </row>
    <row r="5206" spans="1:12">
      <c r="A5206" s="115">
        <v>99032403</v>
      </c>
      <c r="B5206" s="75" t="s">
        <v>6057</v>
      </c>
      <c r="L5206" s="75" t="s">
        <v>315</v>
      </c>
    </row>
    <row r="5207" spans="1:12">
      <c r="A5207" s="115">
        <v>99032404</v>
      </c>
      <c r="B5207" s="75" t="s">
        <v>6058</v>
      </c>
      <c r="L5207" s="75" t="s">
        <v>315</v>
      </c>
    </row>
    <row r="5208" spans="1:12">
      <c r="A5208" s="115">
        <v>99032405</v>
      </c>
      <c r="B5208" s="75" t="s">
        <v>6059</v>
      </c>
      <c r="L5208" s="75" t="s">
        <v>315</v>
      </c>
    </row>
    <row r="5209" spans="1:12">
      <c r="A5209" s="115">
        <v>99032406</v>
      </c>
      <c r="B5209" s="75" t="s">
        <v>6060</v>
      </c>
      <c r="L5209" s="75" t="s">
        <v>270</v>
      </c>
    </row>
    <row r="5210" spans="1:12">
      <c r="A5210" s="115">
        <v>99032407</v>
      </c>
      <c r="B5210" s="75" t="s">
        <v>6061</v>
      </c>
      <c r="L5210" s="75" t="s">
        <v>270</v>
      </c>
    </row>
    <row r="5211" spans="1:12">
      <c r="A5211" s="115">
        <v>99032408</v>
      </c>
      <c r="B5211" s="75" t="s">
        <v>6062</v>
      </c>
      <c r="L5211" s="75" t="s">
        <v>270</v>
      </c>
    </row>
    <row r="5212" spans="1:12">
      <c r="A5212" s="115">
        <v>99032409</v>
      </c>
      <c r="B5212" s="75" t="s">
        <v>6063</v>
      </c>
      <c r="L5212" s="75" t="s">
        <v>270</v>
      </c>
    </row>
    <row r="5213" spans="1:12">
      <c r="A5213" s="115">
        <v>99032410</v>
      </c>
      <c r="B5213" s="75" t="s">
        <v>6064</v>
      </c>
      <c r="L5213" s="75" t="s">
        <v>348</v>
      </c>
    </row>
    <row r="5214" spans="1:12">
      <c r="A5214" s="115">
        <v>99032411</v>
      </c>
      <c r="B5214" s="75" t="s">
        <v>6065</v>
      </c>
      <c r="L5214" s="75" t="s">
        <v>348</v>
      </c>
    </row>
    <row r="5215" spans="1:12">
      <c r="A5215" s="115">
        <v>99032412</v>
      </c>
      <c r="B5215" s="75" t="s">
        <v>6066</v>
      </c>
      <c r="L5215" s="75" t="s">
        <v>309</v>
      </c>
    </row>
    <row r="5216" spans="1:12">
      <c r="A5216" s="115">
        <v>99032413</v>
      </c>
      <c r="B5216" s="75" t="s">
        <v>6067</v>
      </c>
      <c r="L5216" s="75" t="s">
        <v>270</v>
      </c>
    </row>
    <row r="5217" spans="1:12">
      <c r="A5217" s="115">
        <v>99032414</v>
      </c>
      <c r="B5217" s="75" t="s">
        <v>6068</v>
      </c>
      <c r="L5217" s="75" t="s">
        <v>315</v>
      </c>
    </row>
    <row r="5218" spans="1:12">
      <c r="A5218" s="115">
        <v>99032415</v>
      </c>
      <c r="B5218" s="75" t="s">
        <v>6069</v>
      </c>
      <c r="L5218" s="75" t="s">
        <v>315</v>
      </c>
    </row>
    <row r="5219" spans="1:12">
      <c r="A5219" s="115">
        <v>99032416</v>
      </c>
      <c r="B5219" s="75" t="s">
        <v>6070</v>
      </c>
      <c r="L5219" s="75" t="s">
        <v>346</v>
      </c>
    </row>
    <row r="5220" spans="1:12">
      <c r="A5220" s="115">
        <v>99032417</v>
      </c>
      <c r="B5220" s="75" t="s">
        <v>6071</v>
      </c>
      <c r="L5220" s="75" t="s">
        <v>315</v>
      </c>
    </row>
    <row r="5221" spans="1:12">
      <c r="A5221" s="115">
        <v>99032418</v>
      </c>
      <c r="B5221" s="75" t="s">
        <v>6072</v>
      </c>
      <c r="L5221" s="75" t="s">
        <v>315</v>
      </c>
    </row>
    <row r="5222" spans="1:12">
      <c r="A5222" s="115">
        <v>99032419</v>
      </c>
      <c r="B5222" s="75" t="s">
        <v>6073</v>
      </c>
      <c r="L5222" s="75" t="s">
        <v>270</v>
      </c>
    </row>
    <row r="5223" spans="1:12">
      <c r="A5223" s="115">
        <v>99032420</v>
      </c>
      <c r="B5223" s="75" t="s">
        <v>6074</v>
      </c>
      <c r="L5223" s="75" t="s">
        <v>270</v>
      </c>
    </row>
    <row r="5224" spans="1:12">
      <c r="A5224" s="115">
        <v>99032422</v>
      </c>
      <c r="B5224" s="75" t="s">
        <v>6075</v>
      </c>
      <c r="L5224" s="75" t="s">
        <v>270</v>
      </c>
    </row>
    <row r="5225" spans="1:12">
      <c r="A5225" s="115">
        <v>99032423</v>
      </c>
      <c r="B5225" s="75" t="s">
        <v>6076</v>
      </c>
      <c r="L5225" s="75" t="s">
        <v>348</v>
      </c>
    </row>
    <row r="5226" spans="1:12">
      <c r="A5226" s="115">
        <v>99032424</v>
      </c>
      <c r="B5226" s="75" t="s">
        <v>6077</v>
      </c>
      <c r="L5226" s="75" t="s">
        <v>303</v>
      </c>
    </row>
    <row r="5227" spans="1:12">
      <c r="A5227" s="115">
        <v>99032425</v>
      </c>
      <c r="B5227" s="75" t="s">
        <v>6078</v>
      </c>
      <c r="L5227" s="75" t="s">
        <v>348</v>
      </c>
    </row>
    <row r="5228" spans="1:12">
      <c r="A5228" s="115">
        <v>99032426</v>
      </c>
      <c r="B5228" s="75" t="s">
        <v>6079</v>
      </c>
      <c r="L5228" s="75" t="s">
        <v>319</v>
      </c>
    </row>
    <row r="5229" spans="1:12">
      <c r="A5229" s="115">
        <v>99032427</v>
      </c>
      <c r="B5229" s="75" t="s">
        <v>6080</v>
      </c>
      <c r="L5229" s="75" t="s">
        <v>348</v>
      </c>
    </row>
    <row r="5230" spans="1:12">
      <c r="A5230" s="115">
        <v>99032428</v>
      </c>
      <c r="B5230" s="75" t="s">
        <v>6081</v>
      </c>
      <c r="L5230" s="75" t="s">
        <v>315</v>
      </c>
    </row>
    <row r="5231" spans="1:12">
      <c r="A5231" s="115">
        <v>99032429</v>
      </c>
      <c r="B5231" s="75" t="s">
        <v>6082</v>
      </c>
      <c r="L5231" s="75" t="s">
        <v>270</v>
      </c>
    </row>
    <row r="5232" spans="1:12">
      <c r="A5232" s="115">
        <v>99032430</v>
      </c>
      <c r="B5232" s="75" t="s">
        <v>6083</v>
      </c>
      <c r="L5232" s="75" t="s">
        <v>348</v>
      </c>
    </row>
    <row r="5233" spans="1:12">
      <c r="A5233" s="115">
        <v>99032431</v>
      </c>
      <c r="B5233" s="75" t="s">
        <v>6084</v>
      </c>
      <c r="L5233" s="75" t="s">
        <v>285</v>
      </c>
    </row>
    <row r="5234" spans="1:12">
      <c r="A5234" s="115">
        <v>99032432</v>
      </c>
      <c r="B5234" s="75" t="s">
        <v>6085</v>
      </c>
      <c r="L5234" s="75" t="s">
        <v>9279</v>
      </c>
    </row>
    <row r="5235" spans="1:12">
      <c r="A5235" s="115">
        <v>99032433</v>
      </c>
      <c r="B5235" s="75" t="s">
        <v>6086</v>
      </c>
      <c r="L5235" s="75" t="s">
        <v>127</v>
      </c>
    </row>
    <row r="5236" spans="1:12">
      <c r="A5236" s="115">
        <v>99032434</v>
      </c>
      <c r="B5236" s="75" t="s">
        <v>6087</v>
      </c>
      <c r="L5236" s="75" t="s">
        <v>127</v>
      </c>
    </row>
    <row r="5237" spans="1:12">
      <c r="A5237" s="115">
        <v>99032435</v>
      </c>
      <c r="B5237" s="75" t="s">
        <v>6088</v>
      </c>
      <c r="L5237" s="75" t="s">
        <v>127</v>
      </c>
    </row>
    <row r="5238" spans="1:12">
      <c r="A5238" s="115">
        <v>99032436</v>
      </c>
      <c r="B5238" s="75" t="s">
        <v>6089</v>
      </c>
      <c r="L5238" s="75" t="s">
        <v>127</v>
      </c>
    </row>
    <row r="5239" spans="1:12">
      <c r="A5239" s="115">
        <v>99032437</v>
      </c>
      <c r="B5239" s="75" t="s">
        <v>6090</v>
      </c>
      <c r="L5239" s="75" t="s">
        <v>285</v>
      </c>
    </row>
    <row r="5240" spans="1:12">
      <c r="A5240" s="115">
        <v>99032438</v>
      </c>
      <c r="B5240" s="75" t="s">
        <v>6091</v>
      </c>
      <c r="L5240" s="75" t="s">
        <v>285</v>
      </c>
    </row>
    <row r="5241" spans="1:12">
      <c r="A5241" s="115">
        <v>99032439</v>
      </c>
      <c r="B5241" s="75" t="s">
        <v>6092</v>
      </c>
      <c r="L5241" s="75" t="s">
        <v>309</v>
      </c>
    </row>
    <row r="5242" spans="1:12">
      <c r="A5242" s="115">
        <v>99032440</v>
      </c>
      <c r="B5242" s="75" t="s">
        <v>6093</v>
      </c>
      <c r="L5242" s="75" t="s">
        <v>177</v>
      </c>
    </row>
    <row r="5243" spans="1:12">
      <c r="A5243" s="115">
        <v>99032441</v>
      </c>
      <c r="B5243" s="75" t="s">
        <v>6094</v>
      </c>
      <c r="L5243" s="75" t="s">
        <v>127</v>
      </c>
    </row>
    <row r="5244" spans="1:12">
      <c r="A5244" s="115">
        <v>99032442</v>
      </c>
      <c r="B5244" s="75" t="s">
        <v>6095</v>
      </c>
      <c r="L5244" s="75" t="s">
        <v>9274</v>
      </c>
    </row>
    <row r="5245" spans="1:12">
      <c r="A5245" s="115">
        <v>99032443</v>
      </c>
      <c r="B5245" s="75" t="s">
        <v>6096</v>
      </c>
      <c r="L5245" s="75" t="s">
        <v>70</v>
      </c>
    </row>
    <row r="5246" spans="1:12">
      <c r="A5246" s="115">
        <v>99032444</v>
      </c>
      <c r="B5246" s="75" t="s">
        <v>6097</v>
      </c>
      <c r="L5246" s="75" t="s">
        <v>70</v>
      </c>
    </row>
    <row r="5247" spans="1:12">
      <c r="A5247" s="115">
        <v>99032445</v>
      </c>
      <c r="B5247" s="75" t="s">
        <v>6098</v>
      </c>
      <c r="L5247" s="75" t="s">
        <v>70</v>
      </c>
    </row>
    <row r="5248" spans="1:12">
      <c r="A5248" s="115">
        <v>99032446</v>
      </c>
      <c r="B5248" s="75" t="s">
        <v>6099</v>
      </c>
      <c r="L5248" s="75" t="s">
        <v>70</v>
      </c>
    </row>
    <row r="5249" spans="1:12">
      <c r="A5249" s="115">
        <v>99032447</v>
      </c>
      <c r="B5249" s="75" t="s">
        <v>6100</v>
      </c>
      <c r="L5249" s="75" t="s">
        <v>70</v>
      </c>
    </row>
    <row r="5250" spans="1:12">
      <c r="A5250" s="115">
        <v>99032448</v>
      </c>
      <c r="B5250" s="75" t="s">
        <v>6101</v>
      </c>
      <c r="L5250" s="75" t="s">
        <v>70</v>
      </c>
    </row>
    <row r="5251" spans="1:12">
      <c r="A5251" s="115">
        <v>99032449</v>
      </c>
      <c r="B5251" s="75" t="s">
        <v>6102</v>
      </c>
      <c r="L5251" s="75" t="s">
        <v>70</v>
      </c>
    </row>
    <row r="5252" spans="1:12">
      <c r="A5252" s="115">
        <v>99032450</v>
      </c>
      <c r="B5252" s="75" t="s">
        <v>6103</v>
      </c>
      <c r="L5252" s="75" t="s">
        <v>374</v>
      </c>
    </row>
    <row r="5253" spans="1:12">
      <c r="A5253" s="115">
        <v>99032451</v>
      </c>
      <c r="B5253" s="75" t="s">
        <v>6104</v>
      </c>
      <c r="L5253" s="75" t="s">
        <v>337</v>
      </c>
    </row>
    <row r="5254" spans="1:12">
      <c r="A5254" s="115">
        <v>99032452</v>
      </c>
      <c r="B5254" s="75" t="s">
        <v>6105</v>
      </c>
      <c r="L5254" s="75" t="s">
        <v>337</v>
      </c>
    </row>
    <row r="5255" spans="1:12">
      <c r="A5255" s="115">
        <v>99032453</v>
      </c>
      <c r="B5255" s="75" t="s">
        <v>6106</v>
      </c>
      <c r="L5255" s="75" t="s">
        <v>339</v>
      </c>
    </row>
    <row r="5256" spans="1:12">
      <c r="A5256" s="115">
        <v>99032454</v>
      </c>
      <c r="B5256" s="75" t="s">
        <v>6107</v>
      </c>
      <c r="L5256" s="75" t="s">
        <v>337</v>
      </c>
    </row>
    <row r="5257" spans="1:12">
      <c r="A5257" s="115">
        <v>99032455</v>
      </c>
      <c r="B5257" s="75" t="s">
        <v>6108</v>
      </c>
      <c r="L5257" s="75" t="s">
        <v>374</v>
      </c>
    </row>
    <row r="5258" spans="1:12">
      <c r="A5258" s="115">
        <v>99032456</v>
      </c>
      <c r="B5258" s="75" t="s">
        <v>6109</v>
      </c>
      <c r="L5258" s="75" t="s">
        <v>337</v>
      </c>
    </row>
    <row r="5259" spans="1:12">
      <c r="A5259" s="115">
        <v>99032457</v>
      </c>
      <c r="B5259" s="75" t="s">
        <v>6110</v>
      </c>
      <c r="L5259" s="75" t="s">
        <v>196</v>
      </c>
    </row>
    <row r="5260" spans="1:12">
      <c r="A5260" s="115">
        <v>99032458</v>
      </c>
      <c r="B5260" s="75" t="s">
        <v>6111</v>
      </c>
      <c r="L5260" s="75" t="s">
        <v>348</v>
      </c>
    </row>
    <row r="5261" spans="1:12">
      <c r="A5261" s="115">
        <v>99032459</v>
      </c>
      <c r="B5261" s="75" t="s">
        <v>6112</v>
      </c>
      <c r="L5261" s="75" t="s">
        <v>315</v>
      </c>
    </row>
    <row r="5262" spans="1:12">
      <c r="A5262" s="115">
        <v>99032460</v>
      </c>
      <c r="B5262" s="75" t="s">
        <v>6113</v>
      </c>
      <c r="L5262" s="75" t="s">
        <v>315</v>
      </c>
    </row>
    <row r="5263" spans="1:12">
      <c r="A5263" s="115">
        <v>99032461</v>
      </c>
      <c r="B5263" s="75" t="s">
        <v>6114</v>
      </c>
      <c r="L5263" s="75" t="s">
        <v>315</v>
      </c>
    </row>
    <row r="5264" spans="1:12">
      <c r="A5264" s="115">
        <v>99032462</v>
      </c>
      <c r="B5264" s="75" t="s">
        <v>6115</v>
      </c>
      <c r="L5264" s="75" t="s">
        <v>315</v>
      </c>
    </row>
    <row r="5265" spans="1:12">
      <c r="A5265" s="115">
        <v>99032463</v>
      </c>
      <c r="B5265" s="75" t="s">
        <v>6116</v>
      </c>
      <c r="L5265" s="75" t="s">
        <v>315</v>
      </c>
    </row>
    <row r="5266" spans="1:12">
      <c r="A5266" s="115">
        <v>99032464</v>
      </c>
      <c r="B5266" s="75" t="s">
        <v>6117</v>
      </c>
      <c r="L5266" s="75" t="s">
        <v>315</v>
      </c>
    </row>
    <row r="5267" spans="1:12">
      <c r="A5267" s="115">
        <v>99032465</v>
      </c>
      <c r="B5267" s="75" t="s">
        <v>6118</v>
      </c>
      <c r="L5267" s="75" t="s">
        <v>315</v>
      </c>
    </row>
    <row r="5268" spans="1:12">
      <c r="A5268" s="115">
        <v>99032466</v>
      </c>
      <c r="B5268" s="75" t="s">
        <v>6119</v>
      </c>
      <c r="L5268" s="75" t="s">
        <v>315</v>
      </c>
    </row>
    <row r="5269" spans="1:12">
      <c r="A5269" s="115">
        <v>99032467</v>
      </c>
      <c r="B5269" s="75" t="s">
        <v>6120</v>
      </c>
      <c r="L5269" s="75" t="s">
        <v>315</v>
      </c>
    </row>
    <row r="5270" spans="1:12">
      <c r="A5270" s="115">
        <v>99032468</v>
      </c>
      <c r="B5270" s="75" t="s">
        <v>6121</v>
      </c>
      <c r="L5270" s="75" t="s">
        <v>315</v>
      </c>
    </row>
    <row r="5271" spans="1:12">
      <c r="A5271" s="115">
        <v>99032469</v>
      </c>
      <c r="B5271" s="75" t="s">
        <v>6122</v>
      </c>
      <c r="L5271" s="75" t="s">
        <v>315</v>
      </c>
    </row>
    <row r="5272" spans="1:12">
      <c r="A5272" s="115">
        <v>99032470</v>
      </c>
      <c r="B5272" s="75" t="s">
        <v>6123</v>
      </c>
      <c r="L5272" s="75" t="s">
        <v>315</v>
      </c>
    </row>
    <row r="5273" spans="1:12">
      <c r="A5273" s="115">
        <v>99032471</v>
      </c>
      <c r="B5273" s="75" t="s">
        <v>6124</v>
      </c>
      <c r="L5273" s="75" t="s">
        <v>315</v>
      </c>
    </row>
    <row r="5274" spans="1:12">
      <c r="A5274" s="115">
        <v>99032472</v>
      </c>
      <c r="B5274" s="75" t="s">
        <v>6125</v>
      </c>
      <c r="L5274" s="75" t="s">
        <v>270</v>
      </c>
    </row>
    <row r="5275" spans="1:12">
      <c r="A5275" s="115">
        <v>99032473</v>
      </c>
      <c r="B5275" s="75" t="s">
        <v>6126</v>
      </c>
      <c r="L5275" s="75" t="s">
        <v>362</v>
      </c>
    </row>
    <row r="5276" spans="1:12">
      <c r="A5276" s="115">
        <v>99032474</v>
      </c>
      <c r="B5276" s="75" t="s">
        <v>6127</v>
      </c>
      <c r="L5276" s="75" t="s">
        <v>270</v>
      </c>
    </row>
    <row r="5277" spans="1:12">
      <c r="A5277" s="115">
        <v>99032475</v>
      </c>
      <c r="B5277" s="75" t="s">
        <v>6128</v>
      </c>
      <c r="L5277" s="75" t="s">
        <v>270</v>
      </c>
    </row>
    <row r="5278" spans="1:12">
      <c r="A5278" s="115">
        <v>99032476</v>
      </c>
      <c r="B5278" s="75" t="s">
        <v>6129</v>
      </c>
      <c r="L5278" s="75" t="s">
        <v>270</v>
      </c>
    </row>
    <row r="5279" spans="1:12">
      <c r="A5279" s="115">
        <v>99032477</v>
      </c>
      <c r="B5279" s="75" t="s">
        <v>6130</v>
      </c>
      <c r="L5279" s="75" t="s">
        <v>315</v>
      </c>
    </row>
    <row r="5280" spans="1:12">
      <c r="A5280" s="115">
        <v>99032478</v>
      </c>
      <c r="B5280" s="75" t="s">
        <v>6131</v>
      </c>
      <c r="L5280" s="75" t="s">
        <v>270</v>
      </c>
    </row>
    <row r="5281" spans="1:12">
      <c r="A5281" s="115">
        <v>99032479</v>
      </c>
      <c r="B5281" s="75" t="s">
        <v>6132</v>
      </c>
      <c r="L5281" s="75" t="s">
        <v>315</v>
      </c>
    </row>
    <row r="5282" spans="1:12">
      <c r="A5282" s="115">
        <v>99032480</v>
      </c>
      <c r="B5282" s="75" t="s">
        <v>6133</v>
      </c>
      <c r="L5282" s="75" t="s">
        <v>315</v>
      </c>
    </row>
    <row r="5283" spans="1:12">
      <c r="A5283" s="115">
        <v>99032481</v>
      </c>
      <c r="B5283" s="75" t="s">
        <v>6134</v>
      </c>
      <c r="L5283" s="75" t="s">
        <v>315</v>
      </c>
    </row>
    <row r="5284" spans="1:12">
      <c r="A5284" s="115">
        <v>99032482</v>
      </c>
      <c r="B5284" s="75" t="s">
        <v>6135</v>
      </c>
      <c r="L5284" s="75" t="s">
        <v>315</v>
      </c>
    </row>
    <row r="5285" spans="1:12">
      <c r="A5285" s="115">
        <v>99032483</v>
      </c>
      <c r="B5285" s="75" t="s">
        <v>6136</v>
      </c>
      <c r="L5285" s="75" t="s">
        <v>315</v>
      </c>
    </row>
    <row r="5286" spans="1:12">
      <c r="A5286" s="115">
        <v>99032484</v>
      </c>
      <c r="B5286" s="75" t="s">
        <v>6137</v>
      </c>
      <c r="L5286" s="75" t="s">
        <v>100</v>
      </c>
    </row>
    <row r="5287" spans="1:12">
      <c r="A5287" s="115">
        <v>99032485</v>
      </c>
      <c r="B5287" s="75" t="s">
        <v>6138</v>
      </c>
      <c r="L5287" s="75" t="s">
        <v>344</v>
      </c>
    </row>
    <row r="5288" spans="1:12">
      <c r="A5288" s="115">
        <v>99032486</v>
      </c>
      <c r="B5288" s="75" t="s">
        <v>6139</v>
      </c>
      <c r="L5288" s="75" t="s">
        <v>348</v>
      </c>
    </row>
    <row r="5289" spans="1:12">
      <c r="A5289" s="115">
        <v>99032487</v>
      </c>
      <c r="B5289" s="75" t="s">
        <v>6140</v>
      </c>
      <c r="L5289" s="75" t="s">
        <v>313</v>
      </c>
    </row>
    <row r="5290" spans="1:12">
      <c r="A5290" s="115">
        <v>99032488</v>
      </c>
      <c r="B5290" s="75" t="s">
        <v>6141</v>
      </c>
      <c r="L5290" s="75" t="s">
        <v>313</v>
      </c>
    </row>
    <row r="5291" spans="1:12">
      <c r="A5291" s="115">
        <v>99032489</v>
      </c>
      <c r="B5291" s="75" t="s">
        <v>6142</v>
      </c>
      <c r="L5291" s="75" t="s">
        <v>313</v>
      </c>
    </row>
    <row r="5292" spans="1:12">
      <c r="A5292" s="115">
        <v>99032490</v>
      </c>
      <c r="B5292" s="75" t="s">
        <v>6143</v>
      </c>
      <c r="L5292" s="75" t="s">
        <v>313</v>
      </c>
    </row>
    <row r="5293" spans="1:12">
      <c r="A5293" s="115">
        <v>99032491</v>
      </c>
      <c r="B5293" s="75" t="s">
        <v>6144</v>
      </c>
      <c r="L5293" s="75" t="s">
        <v>33</v>
      </c>
    </row>
    <row r="5294" spans="1:12">
      <c r="A5294" s="115">
        <v>99032492</v>
      </c>
      <c r="B5294" s="75" t="s">
        <v>4691</v>
      </c>
      <c r="L5294" s="75" t="s">
        <v>9238</v>
      </c>
    </row>
    <row r="5295" spans="1:12">
      <c r="A5295" s="115">
        <v>99032493</v>
      </c>
      <c r="B5295" s="75" t="s">
        <v>6145</v>
      </c>
      <c r="L5295" s="75" t="s">
        <v>374</v>
      </c>
    </row>
    <row r="5296" spans="1:12">
      <c r="A5296" s="115">
        <v>99032494</v>
      </c>
      <c r="B5296" s="75" t="s">
        <v>6146</v>
      </c>
      <c r="L5296" s="75" t="s">
        <v>328</v>
      </c>
    </row>
    <row r="5297" spans="1:12">
      <c r="A5297" s="115">
        <v>99032495</v>
      </c>
      <c r="B5297" s="75" t="s">
        <v>6147</v>
      </c>
      <c r="L5297" s="75" t="s">
        <v>191</v>
      </c>
    </row>
    <row r="5298" spans="1:12">
      <c r="A5298" s="115">
        <v>99032496</v>
      </c>
      <c r="B5298" s="75" t="s">
        <v>6148</v>
      </c>
      <c r="L5298" s="75" t="s">
        <v>307</v>
      </c>
    </row>
    <row r="5299" spans="1:12">
      <c r="A5299" s="115">
        <v>99032497</v>
      </c>
      <c r="B5299" s="75" t="s">
        <v>6149</v>
      </c>
      <c r="L5299" s="75" t="s">
        <v>307</v>
      </c>
    </row>
    <row r="5300" spans="1:12">
      <c r="A5300" s="115">
        <v>99032498</v>
      </c>
      <c r="B5300" s="75" t="s">
        <v>6150</v>
      </c>
      <c r="L5300" s="75" t="s">
        <v>374</v>
      </c>
    </row>
    <row r="5301" spans="1:12">
      <c r="A5301" s="115">
        <v>99032499</v>
      </c>
      <c r="B5301" s="75" t="s">
        <v>6151</v>
      </c>
      <c r="L5301" s="75" t="s">
        <v>296</v>
      </c>
    </row>
    <row r="5302" spans="1:12">
      <c r="A5302" s="115">
        <v>99032500</v>
      </c>
      <c r="B5302" s="75" t="s">
        <v>6152</v>
      </c>
      <c r="L5302" s="75" t="s">
        <v>296</v>
      </c>
    </row>
    <row r="5303" spans="1:12">
      <c r="A5303" s="115">
        <v>99032501</v>
      </c>
      <c r="B5303" s="75" t="s">
        <v>6153</v>
      </c>
      <c r="L5303" s="75" t="s">
        <v>348</v>
      </c>
    </row>
    <row r="5304" spans="1:12">
      <c r="A5304" s="115">
        <v>99032502</v>
      </c>
      <c r="B5304" s="75" t="s">
        <v>6154</v>
      </c>
      <c r="L5304" s="75" t="s">
        <v>313</v>
      </c>
    </row>
    <row r="5305" spans="1:12">
      <c r="A5305" s="115">
        <v>99032503</v>
      </c>
      <c r="B5305" s="75" t="s">
        <v>6155</v>
      </c>
      <c r="L5305" s="75" t="s">
        <v>9429</v>
      </c>
    </row>
    <row r="5306" spans="1:12">
      <c r="A5306" s="115">
        <v>99032504</v>
      </c>
      <c r="B5306" s="75" t="s">
        <v>6156</v>
      </c>
      <c r="L5306" s="75" t="s">
        <v>319</v>
      </c>
    </row>
    <row r="5307" spans="1:12">
      <c r="A5307" s="115">
        <v>99032505</v>
      </c>
      <c r="B5307" s="75" t="s">
        <v>6157</v>
      </c>
      <c r="L5307" s="75" t="s">
        <v>307</v>
      </c>
    </row>
    <row r="5308" spans="1:12">
      <c r="A5308" s="115">
        <v>99032506</v>
      </c>
      <c r="B5308" s="75" t="s">
        <v>6158</v>
      </c>
      <c r="L5308" s="75" t="s">
        <v>9429</v>
      </c>
    </row>
    <row r="5309" spans="1:12">
      <c r="A5309" s="115">
        <v>99032507</v>
      </c>
      <c r="B5309" s="75" t="s">
        <v>6159</v>
      </c>
      <c r="L5309" s="75" t="s">
        <v>9429</v>
      </c>
    </row>
    <row r="5310" spans="1:12">
      <c r="A5310" s="115">
        <v>99032508</v>
      </c>
      <c r="B5310" s="75" t="s">
        <v>6160</v>
      </c>
      <c r="L5310" s="75" t="s">
        <v>283</v>
      </c>
    </row>
    <row r="5311" spans="1:12">
      <c r="A5311" s="115">
        <v>99032509</v>
      </c>
      <c r="B5311" s="75" t="s">
        <v>6161</v>
      </c>
      <c r="L5311" s="75" t="s">
        <v>324</v>
      </c>
    </row>
    <row r="5312" spans="1:12">
      <c r="A5312" s="115">
        <v>99032510</v>
      </c>
      <c r="B5312" s="75" t="s">
        <v>6162</v>
      </c>
      <c r="L5312" s="75" t="s">
        <v>196</v>
      </c>
    </row>
    <row r="5313" spans="1:12">
      <c r="A5313" s="115">
        <v>99032511</v>
      </c>
      <c r="B5313" s="75" t="s">
        <v>6163</v>
      </c>
      <c r="L5313" s="75" t="s">
        <v>348</v>
      </c>
    </row>
    <row r="5314" spans="1:12">
      <c r="A5314" s="115">
        <v>99032512</v>
      </c>
      <c r="B5314" s="75" t="s">
        <v>6164</v>
      </c>
      <c r="L5314" s="75" t="s">
        <v>348</v>
      </c>
    </row>
    <row r="5315" spans="1:12">
      <c r="A5315" s="115">
        <v>99032513</v>
      </c>
      <c r="B5315" s="75" t="s">
        <v>6165</v>
      </c>
      <c r="L5315" s="75" t="s">
        <v>348</v>
      </c>
    </row>
    <row r="5316" spans="1:12">
      <c r="A5316" s="115">
        <v>99032514</v>
      </c>
      <c r="B5316" s="75" t="s">
        <v>6166</v>
      </c>
      <c r="L5316" s="75" t="s">
        <v>9238</v>
      </c>
    </row>
    <row r="5317" spans="1:12">
      <c r="A5317" s="115">
        <v>99032527</v>
      </c>
      <c r="B5317" s="75" t="s">
        <v>6167</v>
      </c>
      <c r="L5317" s="75" t="s">
        <v>9456</v>
      </c>
    </row>
    <row r="5318" spans="1:12">
      <c r="A5318" s="115">
        <v>99032528</v>
      </c>
      <c r="B5318" s="75" t="s">
        <v>6168</v>
      </c>
      <c r="L5318" s="75" t="s">
        <v>9260</v>
      </c>
    </row>
    <row r="5319" spans="1:12">
      <c r="A5319" s="115">
        <v>99032529</v>
      </c>
      <c r="B5319" s="75" t="s">
        <v>6169</v>
      </c>
      <c r="L5319" s="75" t="s">
        <v>9434</v>
      </c>
    </row>
    <row r="5320" spans="1:12">
      <c r="A5320" s="115">
        <v>99032530</v>
      </c>
      <c r="B5320" s="75" t="s">
        <v>6170</v>
      </c>
      <c r="L5320" s="75" t="s">
        <v>309</v>
      </c>
    </row>
    <row r="5321" spans="1:12">
      <c r="A5321" s="115">
        <v>99032531</v>
      </c>
      <c r="B5321" s="75" t="s">
        <v>6171</v>
      </c>
      <c r="L5321" s="75" t="s">
        <v>309</v>
      </c>
    </row>
    <row r="5322" spans="1:12">
      <c r="A5322" s="115">
        <v>99032532</v>
      </c>
      <c r="B5322" s="75" t="s">
        <v>6172</v>
      </c>
      <c r="L5322" s="75" t="s">
        <v>191</v>
      </c>
    </row>
    <row r="5323" spans="1:12">
      <c r="A5323" s="115">
        <v>99032533</v>
      </c>
      <c r="B5323" s="75" t="s">
        <v>6173</v>
      </c>
      <c r="L5323" s="75" t="s">
        <v>348</v>
      </c>
    </row>
    <row r="5324" spans="1:12">
      <c r="A5324" s="115">
        <v>99032534</v>
      </c>
      <c r="B5324" s="75" t="s">
        <v>6174</v>
      </c>
      <c r="L5324" s="75" t="s">
        <v>309</v>
      </c>
    </row>
    <row r="5325" spans="1:12">
      <c r="A5325" s="115">
        <v>99032535</v>
      </c>
      <c r="B5325" s="75" t="s">
        <v>6175</v>
      </c>
      <c r="L5325" s="75" t="s">
        <v>355</v>
      </c>
    </row>
    <row r="5326" spans="1:12">
      <c r="A5326" s="115">
        <v>99032536</v>
      </c>
      <c r="B5326" s="75" t="s">
        <v>6176</v>
      </c>
      <c r="L5326" s="75" t="s">
        <v>309</v>
      </c>
    </row>
    <row r="5327" spans="1:12">
      <c r="A5327" s="115">
        <v>99032537</v>
      </c>
      <c r="B5327" s="75" t="s">
        <v>6177</v>
      </c>
      <c r="L5327" s="75" t="s">
        <v>309</v>
      </c>
    </row>
    <row r="5328" spans="1:12">
      <c r="A5328" s="115">
        <v>99032538</v>
      </c>
      <c r="B5328" s="75" t="s">
        <v>6178</v>
      </c>
      <c r="L5328" s="75" t="s">
        <v>309</v>
      </c>
    </row>
    <row r="5329" spans="1:12">
      <c r="A5329" s="115">
        <v>99032539</v>
      </c>
      <c r="B5329" s="75" t="s">
        <v>6179</v>
      </c>
      <c r="L5329" s="75" t="s">
        <v>319</v>
      </c>
    </row>
    <row r="5330" spans="1:12">
      <c r="A5330" s="115">
        <v>99032540</v>
      </c>
      <c r="B5330" s="75" t="s">
        <v>6180</v>
      </c>
      <c r="L5330" s="75" t="s">
        <v>270</v>
      </c>
    </row>
    <row r="5331" spans="1:12">
      <c r="A5331" s="115">
        <v>99032541</v>
      </c>
      <c r="B5331" s="75" t="s">
        <v>6181</v>
      </c>
      <c r="L5331" s="75" t="s">
        <v>319</v>
      </c>
    </row>
    <row r="5332" spans="1:12">
      <c r="A5332" s="115">
        <v>99032542</v>
      </c>
      <c r="B5332" s="75" t="s">
        <v>6182</v>
      </c>
      <c r="L5332" s="75" t="s">
        <v>350</v>
      </c>
    </row>
    <row r="5333" spans="1:12">
      <c r="A5333" s="115">
        <v>99032543</v>
      </c>
      <c r="B5333" s="75" t="s">
        <v>6183</v>
      </c>
      <c r="L5333" s="75" t="s">
        <v>191</v>
      </c>
    </row>
    <row r="5334" spans="1:12">
      <c r="A5334" s="115">
        <v>99032544</v>
      </c>
      <c r="B5334" s="75" t="s">
        <v>6184</v>
      </c>
      <c r="L5334" s="75" t="s">
        <v>348</v>
      </c>
    </row>
    <row r="5335" spans="1:12">
      <c r="A5335" s="115">
        <v>99032545</v>
      </c>
      <c r="B5335" s="75" t="s">
        <v>6185</v>
      </c>
      <c r="L5335" s="75" t="s">
        <v>214</v>
      </c>
    </row>
    <row r="5336" spans="1:12">
      <c r="A5336" s="115">
        <v>99032546</v>
      </c>
      <c r="B5336" s="75" t="s">
        <v>6186</v>
      </c>
      <c r="L5336" s="75" t="s">
        <v>348</v>
      </c>
    </row>
    <row r="5337" spans="1:12">
      <c r="A5337" s="115">
        <v>99032547</v>
      </c>
      <c r="B5337" s="75" t="s">
        <v>6187</v>
      </c>
      <c r="L5337" s="75" t="s">
        <v>270</v>
      </c>
    </row>
    <row r="5338" spans="1:12">
      <c r="A5338" s="115">
        <v>99032548</v>
      </c>
      <c r="B5338" s="75" t="s">
        <v>6188</v>
      </c>
      <c r="L5338" s="75" t="s">
        <v>107</v>
      </c>
    </row>
    <row r="5339" spans="1:12">
      <c r="A5339" s="115">
        <v>99032549</v>
      </c>
      <c r="B5339" s="75" t="s">
        <v>6189</v>
      </c>
      <c r="L5339" s="75" t="s">
        <v>309</v>
      </c>
    </row>
    <row r="5340" spans="1:12">
      <c r="A5340" s="115">
        <v>99032550</v>
      </c>
      <c r="B5340" s="75" t="s">
        <v>6190</v>
      </c>
      <c r="L5340" s="75" t="s">
        <v>307</v>
      </c>
    </row>
    <row r="5341" spans="1:12">
      <c r="A5341" s="115">
        <v>99032551</v>
      </c>
      <c r="B5341" s="75" t="s">
        <v>6191</v>
      </c>
      <c r="L5341" s="75" t="s">
        <v>350</v>
      </c>
    </row>
    <row r="5342" spans="1:12">
      <c r="A5342" s="115">
        <v>99032552</v>
      </c>
      <c r="B5342" s="75" t="s">
        <v>6192</v>
      </c>
      <c r="L5342" s="75" t="s">
        <v>348</v>
      </c>
    </row>
    <row r="5343" spans="1:12">
      <c r="A5343" s="115">
        <v>99032553</v>
      </c>
      <c r="B5343" s="75" t="s">
        <v>6193</v>
      </c>
      <c r="L5343" s="75" t="s">
        <v>348</v>
      </c>
    </row>
    <row r="5344" spans="1:12">
      <c r="A5344" s="115">
        <v>99032554</v>
      </c>
      <c r="B5344" s="75" t="s">
        <v>6194</v>
      </c>
      <c r="L5344" s="75" t="s">
        <v>219</v>
      </c>
    </row>
    <row r="5345" spans="1:12">
      <c r="A5345" s="115">
        <v>99032555</v>
      </c>
      <c r="B5345" s="75" t="s">
        <v>6195</v>
      </c>
      <c r="L5345" s="75" t="s">
        <v>313</v>
      </c>
    </row>
    <row r="5346" spans="1:12">
      <c r="A5346" s="115">
        <v>99032556</v>
      </c>
      <c r="B5346" s="75" t="s">
        <v>6196</v>
      </c>
      <c r="L5346" s="75" t="s">
        <v>319</v>
      </c>
    </row>
    <row r="5347" spans="1:12">
      <c r="A5347" s="115">
        <v>99032557</v>
      </c>
      <c r="B5347" s="75" t="s">
        <v>6197</v>
      </c>
      <c r="L5347" s="75" t="s">
        <v>9446</v>
      </c>
    </row>
    <row r="5348" spans="1:12">
      <c r="A5348" s="115">
        <v>99032558</v>
      </c>
      <c r="B5348" s="75" t="s">
        <v>6198</v>
      </c>
      <c r="L5348" s="75" t="s">
        <v>9274</v>
      </c>
    </row>
    <row r="5349" spans="1:12">
      <c r="A5349" s="115">
        <v>99032559</v>
      </c>
      <c r="B5349" s="75" t="s">
        <v>6199</v>
      </c>
      <c r="L5349" s="75" t="s">
        <v>9312</v>
      </c>
    </row>
    <row r="5350" spans="1:12">
      <c r="A5350" s="115">
        <v>99032560</v>
      </c>
      <c r="B5350" s="75" t="s">
        <v>6200</v>
      </c>
      <c r="L5350" s="75" t="s">
        <v>9279</v>
      </c>
    </row>
    <row r="5351" spans="1:12">
      <c r="A5351" s="115">
        <v>99032561</v>
      </c>
      <c r="B5351" s="75" t="s">
        <v>6201</v>
      </c>
      <c r="L5351" s="75" t="s">
        <v>362</v>
      </c>
    </row>
    <row r="5352" spans="1:12">
      <c r="A5352" s="115">
        <v>99032562</v>
      </c>
      <c r="B5352" s="75" t="s">
        <v>6202</v>
      </c>
      <c r="L5352" s="75" t="s">
        <v>362</v>
      </c>
    </row>
    <row r="5353" spans="1:12">
      <c r="A5353" s="115">
        <v>99032563</v>
      </c>
      <c r="B5353" s="75" t="s">
        <v>6203</v>
      </c>
      <c r="L5353" s="75" t="s">
        <v>315</v>
      </c>
    </row>
    <row r="5354" spans="1:12">
      <c r="A5354" s="115">
        <v>99032564</v>
      </c>
      <c r="B5354" s="75" t="s">
        <v>6204</v>
      </c>
      <c r="L5354" s="75" t="s">
        <v>315</v>
      </c>
    </row>
    <row r="5355" spans="1:12">
      <c r="A5355" s="115">
        <v>99032565</v>
      </c>
      <c r="B5355" s="75" t="s">
        <v>6205</v>
      </c>
      <c r="L5355" s="75" t="s">
        <v>315</v>
      </c>
    </row>
    <row r="5356" spans="1:12">
      <c r="A5356" s="115">
        <v>99032566</v>
      </c>
      <c r="B5356" s="75" t="s">
        <v>6206</v>
      </c>
      <c r="L5356" s="75" t="s">
        <v>315</v>
      </c>
    </row>
    <row r="5357" spans="1:12">
      <c r="A5357" s="115">
        <v>99032567</v>
      </c>
      <c r="B5357" s="75" t="s">
        <v>6207</v>
      </c>
      <c r="L5357" s="75" t="s">
        <v>315</v>
      </c>
    </row>
    <row r="5358" spans="1:12">
      <c r="A5358" s="115">
        <v>99032568</v>
      </c>
      <c r="B5358" s="75" t="s">
        <v>6208</v>
      </c>
      <c r="L5358" s="75" t="s">
        <v>315</v>
      </c>
    </row>
    <row r="5359" spans="1:12">
      <c r="A5359" s="115">
        <v>99032569</v>
      </c>
      <c r="B5359" s="75" t="s">
        <v>6209</v>
      </c>
      <c r="L5359" s="75" t="s">
        <v>315</v>
      </c>
    </row>
    <row r="5360" spans="1:12">
      <c r="A5360" s="115">
        <v>99032570</v>
      </c>
      <c r="B5360" s="75" t="s">
        <v>6210</v>
      </c>
      <c r="L5360" s="75" t="s">
        <v>315</v>
      </c>
    </row>
    <row r="5361" spans="1:12">
      <c r="A5361" s="115">
        <v>99032571</v>
      </c>
      <c r="B5361" s="75" t="s">
        <v>6211</v>
      </c>
      <c r="L5361" s="75" t="s">
        <v>350</v>
      </c>
    </row>
    <row r="5362" spans="1:12">
      <c r="A5362" s="115">
        <v>99032572</v>
      </c>
      <c r="B5362" s="75" t="s">
        <v>6212</v>
      </c>
      <c r="L5362" s="75" t="s">
        <v>283</v>
      </c>
    </row>
    <row r="5363" spans="1:12">
      <c r="A5363" s="115">
        <v>99032573</v>
      </c>
      <c r="B5363" s="75" t="s">
        <v>6213</v>
      </c>
      <c r="L5363" s="75" t="s">
        <v>285</v>
      </c>
    </row>
    <row r="5364" spans="1:12">
      <c r="A5364" s="115">
        <v>99032574</v>
      </c>
      <c r="B5364" s="75" t="s">
        <v>6214</v>
      </c>
      <c r="L5364" s="75" t="s">
        <v>9293</v>
      </c>
    </row>
    <row r="5365" spans="1:12">
      <c r="A5365" s="115">
        <v>99032575</v>
      </c>
      <c r="B5365" s="75" t="s">
        <v>6215</v>
      </c>
      <c r="L5365" s="75" t="s">
        <v>313</v>
      </c>
    </row>
    <row r="5366" spans="1:12">
      <c r="A5366" s="115">
        <v>99032576</v>
      </c>
      <c r="B5366" s="75" t="s">
        <v>6216</v>
      </c>
      <c r="L5366" s="75" t="s">
        <v>70</v>
      </c>
    </row>
    <row r="5367" spans="1:12">
      <c r="A5367" s="115">
        <v>99032577</v>
      </c>
      <c r="B5367" s="75" t="s">
        <v>6217</v>
      </c>
      <c r="L5367" s="75" t="s">
        <v>100</v>
      </c>
    </row>
    <row r="5368" spans="1:12">
      <c r="A5368" s="115">
        <v>99032578</v>
      </c>
      <c r="B5368" s="75" t="s">
        <v>6218</v>
      </c>
      <c r="L5368" s="75" t="s">
        <v>348</v>
      </c>
    </row>
    <row r="5369" spans="1:12">
      <c r="A5369" s="115">
        <v>99032579</v>
      </c>
      <c r="B5369" s="75" t="s">
        <v>6219</v>
      </c>
      <c r="L5369" s="75" t="s">
        <v>270</v>
      </c>
    </row>
    <row r="5370" spans="1:12">
      <c r="A5370" s="115">
        <v>99032580</v>
      </c>
      <c r="B5370" s="75" t="s">
        <v>6220</v>
      </c>
      <c r="L5370" s="75" t="s">
        <v>348</v>
      </c>
    </row>
    <row r="5371" spans="1:12">
      <c r="A5371" s="115">
        <v>99032581</v>
      </c>
      <c r="B5371" s="75" t="s">
        <v>6221</v>
      </c>
      <c r="L5371" s="75" t="s">
        <v>374</v>
      </c>
    </row>
    <row r="5372" spans="1:12">
      <c r="A5372" s="115">
        <v>99032582</v>
      </c>
      <c r="B5372" s="75" t="s">
        <v>6222</v>
      </c>
      <c r="L5372" s="75" t="s">
        <v>268</v>
      </c>
    </row>
    <row r="5373" spans="1:12">
      <c r="A5373" s="115">
        <v>99032583</v>
      </c>
      <c r="B5373" s="75" t="s">
        <v>6223</v>
      </c>
      <c r="L5373" s="75" t="s">
        <v>16</v>
      </c>
    </row>
    <row r="5374" spans="1:12">
      <c r="A5374" s="115">
        <v>99032584</v>
      </c>
      <c r="B5374" s="75" t="s">
        <v>6224</v>
      </c>
      <c r="L5374" s="75" t="s">
        <v>319</v>
      </c>
    </row>
    <row r="5375" spans="1:12">
      <c r="A5375" s="115">
        <v>99032585</v>
      </c>
      <c r="B5375" s="75" t="s">
        <v>6225</v>
      </c>
      <c r="L5375" s="75" t="s">
        <v>319</v>
      </c>
    </row>
    <row r="5376" spans="1:12">
      <c r="A5376" s="115">
        <v>99032586</v>
      </c>
      <c r="B5376" s="75" t="s">
        <v>6226</v>
      </c>
      <c r="L5376" s="75" t="s">
        <v>326</v>
      </c>
    </row>
    <row r="5377" spans="1:12">
      <c r="A5377" s="115">
        <v>99032587</v>
      </c>
      <c r="B5377" s="75" t="s">
        <v>6227</v>
      </c>
      <c r="L5377" s="75" t="s">
        <v>9238</v>
      </c>
    </row>
    <row r="5378" spans="1:12">
      <c r="A5378" s="115">
        <v>99032588</v>
      </c>
      <c r="B5378" s="75" t="s">
        <v>6228</v>
      </c>
      <c r="L5378" s="75" t="s">
        <v>315</v>
      </c>
    </row>
    <row r="5379" spans="1:12">
      <c r="A5379" s="115">
        <v>99032589</v>
      </c>
      <c r="B5379" s="75" t="s">
        <v>6229</v>
      </c>
      <c r="L5379" s="75" t="s">
        <v>270</v>
      </c>
    </row>
    <row r="5380" spans="1:12">
      <c r="A5380" s="115">
        <v>99032590</v>
      </c>
      <c r="B5380" s="75" t="s">
        <v>6230</v>
      </c>
      <c r="L5380" s="75" t="s">
        <v>270</v>
      </c>
    </row>
    <row r="5381" spans="1:12">
      <c r="A5381" s="115">
        <v>99032591</v>
      </c>
      <c r="B5381" s="75" t="s">
        <v>6231</v>
      </c>
      <c r="L5381" s="75" t="s">
        <v>270</v>
      </c>
    </row>
    <row r="5382" spans="1:12">
      <c r="A5382" s="115">
        <v>99032592</v>
      </c>
      <c r="B5382" s="75" t="s">
        <v>6232</v>
      </c>
      <c r="L5382" s="75" t="s">
        <v>315</v>
      </c>
    </row>
    <row r="5383" spans="1:12">
      <c r="A5383" s="115">
        <v>99032593</v>
      </c>
      <c r="B5383" s="75" t="s">
        <v>6233</v>
      </c>
      <c r="L5383" s="75" t="s">
        <v>270</v>
      </c>
    </row>
    <row r="5384" spans="1:12">
      <c r="A5384" s="115">
        <v>99032595</v>
      </c>
      <c r="B5384" s="75" t="s">
        <v>6234</v>
      </c>
      <c r="L5384" s="75" t="s">
        <v>315</v>
      </c>
    </row>
    <row r="5385" spans="1:12">
      <c r="A5385" s="115">
        <v>99032596</v>
      </c>
      <c r="B5385" s="75" t="s">
        <v>6235</v>
      </c>
      <c r="L5385" s="75" t="s">
        <v>315</v>
      </c>
    </row>
    <row r="5386" spans="1:12">
      <c r="A5386" s="115">
        <v>99032597</v>
      </c>
      <c r="B5386" s="75" t="s">
        <v>6236</v>
      </c>
      <c r="L5386" s="75" t="s">
        <v>270</v>
      </c>
    </row>
    <row r="5387" spans="1:12">
      <c r="A5387" s="115">
        <v>99032598</v>
      </c>
      <c r="B5387" s="75" t="s">
        <v>6237</v>
      </c>
      <c r="L5387" s="75" t="s">
        <v>315</v>
      </c>
    </row>
    <row r="5388" spans="1:12">
      <c r="A5388" s="115">
        <v>99032599</v>
      </c>
      <c r="B5388" s="75" t="s">
        <v>6238</v>
      </c>
      <c r="L5388" s="75" t="s">
        <v>315</v>
      </c>
    </row>
    <row r="5389" spans="1:12">
      <c r="A5389" s="115">
        <v>99032600</v>
      </c>
      <c r="B5389" s="75" t="s">
        <v>6239</v>
      </c>
      <c r="L5389" s="75" t="s">
        <v>270</v>
      </c>
    </row>
    <row r="5390" spans="1:12">
      <c r="A5390" s="115">
        <v>99032601</v>
      </c>
      <c r="B5390" s="75" t="s">
        <v>6240</v>
      </c>
      <c r="L5390" s="75" t="s">
        <v>315</v>
      </c>
    </row>
    <row r="5391" spans="1:12">
      <c r="A5391" s="115">
        <v>99032602</v>
      </c>
      <c r="B5391" s="75" t="s">
        <v>6241</v>
      </c>
      <c r="L5391" s="75" t="s">
        <v>315</v>
      </c>
    </row>
    <row r="5392" spans="1:12">
      <c r="A5392" s="115">
        <v>99032603</v>
      </c>
      <c r="B5392" s="75" t="s">
        <v>6242</v>
      </c>
      <c r="L5392" s="75" t="s">
        <v>315</v>
      </c>
    </row>
    <row r="5393" spans="1:12">
      <c r="A5393" s="115">
        <v>99032604</v>
      </c>
      <c r="B5393" s="75" t="s">
        <v>6243</v>
      </c>
      <c r="L5393" s="75" t="s">
        <v>270</v>
      </c>
    </row>
    <row r="5394" spans="1:12">
      <c r="A5394" s="115">
        <v>99032605</v>
      </c>
      <c r="B5394" s="75" t="s">
        <v>6244</v>
      </c>
      <c r="L5394" s="75" t="s">
        <v>315</v>
      </c>
    </row>
    <row r="5395" spans="1:12">
      <c r="A5395" s="115">
        <v>99032606</v>
      </c>
      <c r="B5395" s="75" t="s">
        <v>6245</v>
      </c>
      <c r="L5395" s="75" t="s">
        <v>315</v>
      </c>
    </row>
    <row r="5396" spans="1:12">
      <c r="A5396" s="115">
        <v>99032607</v>
      </c>
      <c r="B5396" s="75" t="s">
        <v>6246</v>
      </c>
      <c r="L5396" s="75" t="s">
        <v>315</v>
      </c>
    </row>
    <row r="5397" spans="1:12">
      <c r="A5397" s="115">
        <v>99032608</v>
      </c>
      <c r="B5397" s="75" t="s">
        <v>6247</v>
      </c>
      <c r="L5397" s="75" t="s">
        <v>315</v>
      </c>
    </row>
    <row r="5398" spans="1:12">
      <c r="A5398" s="115">
        <v>99032609</v>
      </c>
      <c r="B5398" s="75" t="s">
        <v>6248</v>
      </c>
      <c r="L5398" s="75" t="s">
        <v>315</v>
      </c>
    </row>
    <row r="5399" spans="1:12">
      <c r="A5399" s="115">
        <v>99032610</v>
      </c>
      <c r="B5399" s="75" t="s">
        <v>6249</v>
      </c>
      <c r="L5399" s="75" t="s">
        <v>315</v>
      </c>
    </row>
    <row r="5400" spans="1:12">
      <c r="A5400" s="115">
        <v>99032611</v>
      </c>
      <c r="B5400" s="75" t="s">
        <v>6250</v>
      </c>
      <c r="L5400" s="75" t="s">
        <v>315</v>
      </c>
    </row>
    <row r="5401" spans="1:12">
      <c r="A5401" s="115">
        <v>99032612</v>
      </c>
      <c r="B5401" s="75" t="s">
        <v>6251</v>
      </c>
      <c r="L5401" s="75" t="s">
        <v>315</v>
      </c>
    </row>
    <row r="5402" spans="1:12">
      <c r="A5402" s="115">
        <v>99032613</v>
      </c>
      <c r="B5402" s="75" t="s">
        <v>6252</v>
      </c>
      <c r="L5402" s="75" t="s">
        <v>315</v>
      </c>
    </row>
    <row r="5403" spans="1:12">
      <c r="A5403" s="115">
        <v>99032614</v>
      </c>
      <c r="B5403" s="75" t="s">
        <v>6253</v>
      </c>
      <c r="L5403" s="75" t="s">
        <v>315</v>
      </c>
    </row>
    <row r="5404" spans="1:12">
      <c r="A5404" s="115">
        <v>99032615</v>
      </c>
      <c r="B5404" s="75" t="s">
        <v>6254</v>
      </c>
      <c r="L5404" s="75" t="s">
        <v>348</v>
      </c>
    </row>
    <row r="5405" spans="1:12">
      <c r="A5405" s="115">
        <v>99032616</v>
      </c>
      <c r="B5405" s="75" t="s">
        <v>6255</v>
      </c>
      <c r="L5405" s="75" t="s">
        <v>348</v>
      </c>
    </row>
    <row r="5406" spans="1:12">
      <c r="A5406" s="115">
        <v>99032617</v>
      </c>
      <c r="B5406" s="75" t="s">
        <v>6256</v>
      </c>
      <c r="L5406" s="75" t="s">
        <v>9429</v>
      </c>
    </row>
    <row r="5407" spans="1:12">
      <c r="A5407" s="115">
        <v>99032618</v>
      </c>
      <c r="B5407" s="75" t="s">
        <v>6257</v>
      </c>
      <c r="L5407" s="75" t="s">
        <v>346</v>
      </c>
    </row>
    <row r="5408" spans="1:12">
      <c r="A5408" s="115">
        <v>99032619</v>
      </c>
      <c r="B5408" s="75" t="s">
        <v>6258</v>
      </c>
      <c r="L5408" s="75" t="s">
        <v>9359</v>
      </c>
    </row>
    <row r="5409" spans="1:12">
      <c r="A5409" s="115">
        <v>99032620</v>
      </c>
      <c r="B5409" s="75" t="s">
        <v>6259</v>
      </c>
      <c r="L5409" s="75" t="s">
        <v>315</v>
      </c>
    </row>
    <row r="5410" spans="1:12">
      <c r="A5410" s="115">
        <v>99032621</v>
      </c>
      <c r="B5410" s="75" t="s">
        <v>6260</v>
      </c>
      <c r="L5410" s="75" t="s">
        <v>272</v>
      </c>
    </row>
    <row r="5411" spans="1:12">
      <c r="A5411" s="115">
        <v>99032622</v>
      </c>
      <c r="B5411" s="75" t="s">
        <v>6261</v>
      </c>
      <c r="L5411" s="75" t="s">
        <v>350</v>
      </c>
    </row>
    <row r="5412" spans="1:12">
      <c r="A5412" s="115">
        <v>99032623</v>
      </c>
      <c r="B5412" s="75" t="s">
        <v>6262</v>
      </c>
      <c r="L5412" s="75" t="s">
        <v>177</v>
      </c>
    </row>
    <row r="5413" spans="1:12">
      <c r="A5413" s="115">
        <v>99032624</v>
      </c>
      <c r="B5413" s="75" t="s">
        <v>6263</v>
      </c>
      <c r="L5413" s="75" t="s">
        <v>348</v>
      </c>
    </row>
    <row r="5414" spans="1:12">
      <c r="A5414" s="115">
        <v>99032625</v>
      </c>
      <c r="B5414" s="75" t="s">
        <v>6264</v>
      </c>
      <c r="L5414" s="75" t="s">
        <v>348</v>
      </c>
    </row>
    <row r="5415" spans="1:12">
      <c r="A5415" s="115">
        <v>99032626</v>
      </c>
      <c r="B5415" s="75" t="s">
        <v>6265</v>
      </c>
      <c r="L5415" s="75" t="s">
        <v>348</v>
      </c>
    </row>
    <row r="5416" spans="1:12">
      <c r="A5416" s="115">
        <v>99032627</v>
      </c>
      <c r="B5416" s="75" t="s">
        <v>6266</v>
      </c>
      <c r="L5416" s="75" t="s">
        <v>70</v>
      </c>
    </row>
    <row r="5417" spans="1:12">
      <c r="A5417" s="115">
        <v>99032628</v>
      </c>
      <c r="B5417" s="75" t="s">
        <v>6267</v>
      </c>
      <c r="L5417" s="75" t="s">
        <v>70</v>
      </c>
    </row>
    <row r="5418" spans="1:12">
      <c r="A5418" s="115">
        <v>99032629</v>
      </c>
      <c r="B5418" s="75" t="s">
        <v>6268</v>
      </c>
      <c r="L5418" s="75" t="s">
        <v>70</v>
      </c>
    </row>
    <row r="5419" spans="1:12">
      <c r="A5419" s="115">
        <v>99032630</v>
      </c>
      <c r="B5419" s="75" t="s">
        <v>6269</v>
      </c>
      <c r="L5419" s="75" t="s">
        <v>70</v>
      </c>
    </row>
    <row r="5420" spans="1:12">
      <c r="A5420" s="115">
        <v>99032631</v>
      </c>
      <c r="B5420" s="75" t="s">
        <v>6270</v>
      </c>
      <c r="L5420" s="75" t="s">
        <v>70</v>
      </c>
    </row>
    <row r="5421" spans="1:12">
      <c r="A5421" s="115">
        <v>99032632</v>
      </c>
      <c r="B5421" s="75" t="s">
        <v>6271</v>
      </c>
      <c r="L5421" s="75" t="s">
        <v>70</v>
      </c>
    </row>
    <row r="5422" spans="1:12">
      <c r="A5422" s="115">
        <v>99032633</v>
      </c>
      <c r="B5422" s="75" t="s">
        <v>6272</v>
      </c>
      <c r="L5422" s="75" t="s">
        <v>70</v>
      </c>
    </row>
    <row r="5423" spans="1:12">
      <c r="A5423" s="115">
        <v>99032634</v>
      </c>
      <c r="B5423" s="75" t="s">
        <v>6273</v>
      </c>
      <c r="L5423" s="75" t="s">
        <v>70</v>
      </c>
    </row>
    <row r="5424" spans="1:12">
      <c r="A5424" s="115">
        <v>99032635</v>
      </c>
      <c r="B5424" s="75" t="s">
        <v>6274</v>
      </c>
      <c r="L5424" s="75" t="s">
        <v>70</v>
      </c>
    </row>
    <row r="5425" spans="1:12">
      <c r="A5425" s="115">
        <v>99032637</v>
      </c>
      <c r="B5425" s="75" t="s">
        <v>6275</v>
      </c>
      <c r="L5425" s="75" t="s">
        <v>70</v>
      </c>
    </row>
    <row r="5426" spans="1:12">
      <c r="A5426" s="115">
        <v>99032638</v>
      </c>
      <c r="B5426" s="75" t="s">
        <v>6276</v>
      </c>
      <c r="L5426" s="75" t="s">
        <v>9384</v>
      </c>
    </row>
    <row r="5427" spans="1:12">
      <c r="A5427" s="115">
        <v>99032639</v>
      </c>
      <c r="B5427" s="75" t="s">
        <v>6277</v>
      </c>
      <c r="L5427" s="75" t="s">
        <v>70</v>
      </c>
    </row>
    <row r="5428" spans="1:12">
      <c r="A5428" s="115">
        <v>99032640</v>
      </c>
      <c r="B5428" s="75" t="s">
        <v>6278</v>
      </c>
      <c r="L5428" s="75" t="s">
        <v>287</v>
      </c>
    </row>
    <row r="5429" spans="1:12">
      <c r="A5429" s="115">
        <v>99032641</v>
      </c>
      <c r="B5429" s="75" t="s">
        <v>6279</v>
      </c>
      <c r="L5429" s="75" t="s">
        <v>70</v>
      </c>
    </row>
    <row r="5430" spans="1:12">
      <c r="A5430" s="115">
        <v>99032642</v>
      </c>
      <c r="B5430" s="75" t="s">
        <v>6280</v>
      </c>
      <c r="L5430" s="75" t="s">
        <v>70</v>
      </c>
    </row>
    <row r="5431" spans="1:12">
      <c r="A5431" s="115">
        <v>99032643</v>
      </c>
      <c r="B5431" s="75" t="s">
        <v>6281</v>
      </c>
      <c r="L5431" s="75" t="s">
        <v>70</v>
      </c>
    </row>
    <row r="5432" spans="1:12">
      <c r="A5432" s="115">
        <v>99032644</v>
      </c>
      <c r="B5432" s="75" t="s">
        <v>6282</v>
      </c>
      <c r="L5432" s="75" t="s">
        <v>274</v>
      </c>
    </row>
    <row r="5433" spans="1:12">
      <c r="A5433" s="115">
        <v>99032645</v>
      </c>
      <c r="B5433" s="75" t="s">
        <v>6283</v>
      </c>
      <c r="L5433" s="75" t="s">
        <v>285</v>
      </c>
    </row>
    <row r="5434" spans="1:12">
      <c r="A5434" s="115">
        <v>99032646</v>
      </c>
      <c r="B5434" s="75" t="s">
        <v>6284</v>
      </c>
      <c r="L5434" s="75" t="s">
        <v>272</v>
      </c>
    </row>
    <row r="5435" spans="1:12">
      <c r="A5435" s="115">
        <v>99032647</v>
      </c>
      <c r="B5435" s="75" t="s">
        <v>6285</v>
      </c>
      <c r="L5435" s="75" t="s">
        <v>278</v>
      </c>
    </row>
    <row r="5436" spans="1:12">
      <c r="A5436" s="115">
        <v>99032648</v>
      </c>
      <c r="B5436" s="75" t="s">
        <v>6286</v>
      </c>
      <c r="L5436" s="75" t="s">
        <v>313</v>
      </c>
    </row>
    <row r="5437" spans="1:12">
      <c r="A5437" s="115">
        <v>99032672</v>
      </c>
      <c r="B5437" s="75" t="s">
        <v>6287</v>
      </c>
      <c r="L5437" s="75" t="s">
        <v>9384</v>
      </c>
    </row>
    <row r="5438" spans="1:12">
      <c r="A5438" s="115">
        <v>99032673</v>
      </c>
      <c r="B5438" s="75" t="s">
        <v>6288</v>
      </c>
      <c r="L5438" s="75" t="s">
        <v>9384</v>
      </c>
    </row>
    <row r="5439" spans="1:12">
      <c r="A5439" s="115">
        <v>99032674</v>
      </c>
      <c r="B5439" s="75" t="s">
        <v>6289</v>
      </c>
      <c r="L5439" s="75" t="s">
        <v>287</v>
      </c>
    </row>
    <row r="5440" spans="1:12">
      <c r="A5440" s="115">
        <v>99032675</v>
      </c>
      <c r="B5440" s="75" t="s">
        <v>6290</v>
      </c>
      <c r="L5440" s="75" t="s">
        <v>9415</v>
      </c>
    </row>
    <row r="5441" spans="1:12">
      <c r="A5441" s="115">
        <v>99032676</v>
      </c>
      <c r="B5441" s="75" t="s">
        <v>6291</v>
      </c>
      <c r="L5441" s="75" t="s">
        <v>9384</v>
      </c>
    </row>
    <row r="5442" spans="1:12">
      <c r="A5442" s="115">
        <v>99032677</v>
      </c>
      <c r="B5442" s="75" t="s">
        <v>6292</v>
      </c>
      <c r="L5442" s="75" t="s">
        <v>287</v>
      </c>
    </row>
    <row r="5443" spans="1:12">
      <c r="A5443" s="115">
        <v>99032678</v>
      </c>
      <c r="B5443" s="75" t="s">
        <v>6293</v>
      </c>
      <c r="L5443" s="75" t="s">
        <v>9384</v>
      </c>
    </row>
    <row r="5444" spans="1:12">
      <c r="A5444" s="115">
        <v>99032679</v>
      </c>
      <c r="B5444" s="75" t="s">
        <v>6294</v>
      </c>
      <c r="L5444" s="75" t="s">
        <v>93</v>
      </c>
    </row>
    <row r="5445" spans="1:12">
      <c r="A5445" s="115">
        <v>99032681</v>
      </c>
      <c r="B5445" s="75" t="s">
        <v>6295</v>
      </c>
      <c r="L5445" s="75" t="s">
        <v>70</v>
      </c>
    </row>
    <row r="5446" spans="1:12">
      <c r="A5446" s="115">
        <v>99032683</v>
      </c>
      <c r="B5446" s="75" t="s">
        <v>6296</v>
      </c>
      <c r="L5446" s="75" t="s">
        <v>70</v>
      </c>
    </row>
    <row r="5447" spans="1:12">
      <c r="A5447" s="115">
        <v>99032685</v>
      </c>
      <c r="B5447" s="75" t="s">
        <v>6297</v>
      </c>
      <c r="L5447" s="75" t="s">
        <v>70</v>
      </c>
    </row>
    <row r="5448" spans="1:12">
      <c r="A5448" s="115">
        <v>99032686</v>
      </c>
      <c r="B5448" s="75" t="s">
        <v>6298</v>
      </c>
      <c r="L5448" s="75" t="s">
        <v>70</v>
      </c>
    </row>
    <row r="5449" spans="1:12">
      <c r="A5449" s="115">
        <v>99032687</v>
      </c>
      <c r="B5449" s="75" t="s">
        <v>6299</v>
      </c>
      <c r="L5449" s="75" t="s">
        <v>70</v>
      </c>
    </row>
    <row r="5450" spans="1:12">
      <c r="A5450" s="115">
        <v>99032688</v>
      </c>
      <c r="B5450" s="75" t="s">
        <v>6300</v>
      </c>
      <c r="L5450" s="75" t="s">
        <v>70</v>
      </c>
    </row>
    <row r="5451" spans="1:12">
      <c r="A5451" s="115">
        <v>99032689</v>
      </c>
      <c r="B5451" s="75" t="s">
        <v>6301</v>
      </c>
      <c r="L5451" s="75" t="s">
        <v>70</v>
      </c>
    </row>
    <row r="5452" spans="1:12">
      <c r="A5452" s="115">
        <v>99032690</v>
      </c>
      <c r="B5452" s="75" t="s">
        <v>6302</v>
      </c>
      <c r="L5452" s="75" t="s">
        <v>70</v>
      </c>
    </row>
    <row r="5453" spans="1:12">
      <c r="A5453" s="115">
        <v>99032691</v>
      </c>
      <c r="B5453" s="75" t="s">
        <v>6303</v>
      </c>
      <c r="L5453" s="75" t="s">
        <v>9384</v>
      </c>
    </row>
    <row r="5454" spans="1:12">
      <c r="A5454" s="115">
        <v>99032706</v>
      </c>
      <c r="B5454" s="75" t="s">
        <v>6304</v>
      </c>
      <c r="L5454" s="75" t="s">
        <v>315</v>
      </c>
    </row>
    <row r="5455" spans="1:12">
      <c r="A5455" s="115">
        <v>99032707</v>
      </c>
      <c r="B5455" s="75" t="s">
        <v>6305</v>
      </c>
      <c r="L5455" s="75" t="s">
        <v>270</v>
      </c>
    </row>
    <row r="5456" spans="1:12">
      <c r="A5456" s="115">
        <v>99032708</v>
      </c>
      <c r="B5456" s="75" t="s">
        <v>6306</v>
      </c>
      <c r="L5456" s="75" t="s">
        <v>270</v>
      </c>
    </row>
    <row r="5457" spans="1:12">
      <c r="A5457" s="115">
        <v>99032709</v>
      </c>
      <c r="B5457" s="75" t="s">
        <v>6307</v>
      </c>
      <c r="L5457" s="75" t="s">
        <v>315</v>
      </c>
    </row>
    <row r="5458" spans="1:12">
      <c r="A5458" s="115">
        <v>99032710</v>
      </c>
      <c r="B5458" s="75" t="s">
        <v>6308</v>
      </c>
      <c r="L5458" s="75" t="s">
        <v>270</v>
      </c>
    </row>
    <row r="5459" spans="1:12">
      <c r="A5459" s="115">
        <v>99032711</v>
      </c>
      <c r="B5459" s="75" t="s">
        <v>6309</v>
      </c>
      <c r="L5459" s="75" t="s">
        <v>315</v>
      </c>
    </row>
    <row r="5460" spans="1:12">
      <c r="A5460" s="115">
        <v>99032712</v>
      </c>
      <c r="B5460" s="75" t="s">
        <v>6310</v>
      </c>
      <c r="L5460" s="75" t="s">
        <v>315</v>
      </c>
    </row>
    <row r="5461" spans="1:12">
      <c r="A5461" s="115">
        <v>99032713</v>
      </c>
      <c r="B5461" s="75" t="s">
        <v>6311</v>
      </c>
      <c r="L5461" s="75" t="s">
        <v>285</v>
      </c>
    </row>
    <row r="5462" spans="1:12">
      <c r="A5462" s="115">
        <v>99032714</v>
      </c>
      <c r="B5462" s="75" t="s">
        <v>6312</v>
      </c>
      <c r="L5462" s="75" t="s">
        <v>270</v>
      </c>
    </row>
    <row r="5463" spans="1:12">
      <c r="A5463" s="115">
        <v>99032715</v>
      </c>
      <c r="B5463" s="75" t="s">
        <v>6313</v>
      </c>
      <c r="L5463" s="75" t="s">
        <v>270</v>
      </c>
    </row>
    <row r="5464" spans="1:12">
      <c r="A5464" s="115">
        <v>99032716</v>
      </c>
      <c r="B5464" s="75" t="s">
        <v>6314</v>
      </c>
      <c r="L5464" s="75" t="s">
        <v>270</v>
      </c>
    </row>
    <row r="5465" spans="1:12">
      <c r="A5465" s="115">
        <v>99032717</v>
      </c>
      <c r="B5465" s="75" t="s">
        <v>6315</v>
      </c>
      <c r="L5465" s="75" t="s">
        <v>270</v>
      </c>
    </row>
    <row r="5466" spans="1:12">
      <c r="A5466" s="115">
        <v>99032718</v>
      </c>
      <c r="B5466" s="75" t="s">
        <v>6316</v>
      </c>
      <c r="L5466" s="75" t="s">
        <v>270</v>
      </c>
    </row>
    <row r="5467" spans="1:12">
      <c r="A5467" s="115">
        <v>99032719</v>
      </c>
      <c r="B5467" s="75" t="s">
        <v>6317</v>
      </c>
      <c r="L5467" s="75" t="s">
        <v>315</v>
      </c>
    </row>
    <row r="5468" spans="1:12">
      <c r="A5468" s="115">
        <v>99032720</v>
      </c>
      <c r="B5468" s="75" t="s">
        <v>6318</v>
      </c>
      <c r="L5468" s="75" t="s">
        <v>270</v>
      </c>
    </row>
    <row r="5469" spans="1:12">
      <c r="A5469" s="115">
        <v>99032721</v>
      </c>
      <c r="B5469" s="75" t="s">
        <v>6319</v>
      </c>
      <c r="L5469" s="75" t="s">
        <v>270</v>
      </c>
    </row>
    <row r="5470" spans="1:12">
      <c r="A5470" s="115">
        <v>99032722</v>
      </c>
      <c r="B5470" s="75" t="s">
        <v>6320</v>
      </c>
      <c r="L5470" s="75" t="s">
        <v>270</v>
      </c>
    </row>
    <row r="5471" spans="1:12">
      <c r="A5471" s="115">
        <v>99032723</v>
      </c>
      <c r="B5471" s="75" t="s">
        <v>6321</v>
      </c>
      <c r="L5471" s="75" t="s">
        <v>270</v>
      </c>
    </row>
    <row r="5472" spans="1:12">
      <c r="A5472" s="115">
        <v>99032724</v>
      </c>
      <c r="B5472" s="75" t="s">
        <v>6322</v>
      </c>
      <c r="L5472" s="75" t="s">
        <v>315</v>
      </c>
    </row>
    <row r="5473" spans="1:12">
      <c r="A5473" s="115">
        <v>99032725</v>
      </c>
      <c r="B5473" s="75" t="s">
        <v>6323</v>
      </c>
      <c r="L5473" s="75" t="s">
        <v>315</v>
      </c>
    </row>
    <row r="5474" spans="1:12">
      <c r="A5474" s="115">
        <v>99032726</v>
      </c>
      <c r="B5474" s="75" t="s">
        <v>6324</v>
      </c>
      <c r="L5474" s="75" t="s">
        <v>270</v>
      </c>
    </row>
    <row r="5475" spans="1:12">
      <c r="A5475" s="115">
        <v>99032727</v>
      </c>
      <c r="B5475" s="75" t="s">
        <v>6325</v>
      </c>
      <c r="L5475" s="75" t="s">
        <v>270</v>
      </c>
    </row>
    <row r="5476" spans="1:12">
      <c r="A5476" s="115">
        <v>99032728</v>
      </c>
      <c r="B5476" s="75" t="s">
        <v>6326</v>
      </c>
      <c r="L5476" s="75" t="s">
        <v>315</v>
      </c>
    </row>
    <row r="5477" spans="1:12">
      <c r="A5477" s="115">
        <v>99032729</v>
      </c>
      <c r="B5477" s="75" t="s">
        <v>6327</v>
      </c>
      <c r="L5477" s="75" t="s">
        <v>315</v>
      </c>
    </row>
    <row r="5478" spans="1:12">
      <c r="A5478" s="115">
        <v>99032730</v>
      </c>
      <c r="B5478" s="75" t="s">
        <v>6328</v>
      </c>
      <c r="L5478" s="75" t="s">
        <v>270</v>
      </c>
    </row>
    <row r="5479" spans="1:12">
      <c r="A5479" s="115">
        <v>99032731</v>
      </c>
      <c r="B5479" s="75" t="s">
        <v>6329</v>
      </c>
      <c r="L5479" s="75" t="s">
        <v>270</v>
      </c>
    </row>
    <row r="5480" spans="1:12">
      <c r="A5480" s="115">
        <v>99032732</v>
      </c>
      <c r="B5480" s="75" t="s">
        <v>6330</v>
      </c>
      <c r="L5480" s="75" t="s">
        <v>315</v>
      </c>
    </row>
    <row r="5481" spans="1:12">
      <c r="A5481" s="115">
        <v>99032733</v>
      </c>
      <c r="B5481" s="75" t="s">
        <v>6331</v>
      </c>
      <c r="L5481" s="75" t="s">
        <v>272</v>
      </c>
    </row>
    <row r="5482" spans="1:12">
      <c r="A5482" s="115">
        <v>99032734</v>
      </c>
      <c r="B5482" s="75" t="s">
        <v>6332</v>
      </c>
      <c r="L5482" s="75" t="s">
        <v>272</v>
      </c>
    </row>
    <row r="5483" spans="1:12">
      <c r="A5483" s="115">
        <v>99032736</v>
      </c>
      <c r="B5483" s="75" t="s">
        <v>4730</v>
      </c>
      <c r="L5483" s="75" t="s">
        <v>285</v>
      </c>
    </row>
    <row r="5484" spans="1:12">
      <c r="A5484" s="115">
        <v>99032737</v>
      </c>
      <c r="B5484" s="75" t="s">
        <v>6333</v>
      </c>
      <c r="L5484" s="75" t="s">
        <v>70</v>
      </c>
    </row>
    <row r="5485" spans="1:12">
      <c r="A5485" s="115">
        <v>99032738</v>
      </c>
      <c r="B5485" s="75" t="s">
        <v>6334</v>
      </c>
      <c r="L5485" s="75" t="s">
        <v>70</v>
      </c>
    </row>
    <row r="5486" spans="1:12">
      <c r="A5486" s="115">
        <v>99032739</v>
      </c>
      <c r="B5486" s="75" t="s">
        <v>6335</v>
      </c>
      <c r="L5486" s="75" t="s">
        <v>70</v>
      </c>
    </row>
    <row r="5487" spans="1:12">
      <c r="A5487" s="115">
        <v>99032740</v>
      </c>
      <c r="B5487" s="75" t="s">
        <v>6336</v>
      </c>
      <c r="L5487" s="75" t="s">
        <v>70</v>
      </c>
    </row>
    <row r="5488" spans="1:12">
      <c r="A5488" s="115">
        <v>99032741</v>
      </c>
      <c r="B5488" s="75" t="s">
        <v>6337</v>
      </c>
      <c r="L5488" s="75" t="s">
        <v>285</v>
      </c>
    </row>
    <row r="5489" spans="1:12">
      <c r="A5489" s="115">
        <v>99032742</v>
      </c>
      <c r="B5489" s="75" t="s">
        <v>6338</v>
      </c>
      <c r="L5489" s="75" t="s">
        <v>285</v>
      </c>
    </row>
    <row r="5490" spans="1:12">
      <c r="A5490" s="115">
        <v>99032743</v>
      </c>
      <c r="B5490" s="75" t="s">
        <v>6339</v>
      </c>
      <c r="L5490" s="75" t="s">
        <v>285</v>
      </c>
    </row>
    <row r="5491" spans="1:12">
      <c r="A5491" s="115">
        <v>99032744</v>
      </c>
      <c r="B5491" s="75" t="s">
        <v>6340</v>
      </c>
      <c r="L5491" s="75" t="s">
        <v>285</v>
      </c>
    </row>
    <row r="5492" spans="1:12">
      <c r="A5492" s="115">
        <v>99032745</v>
      </c>
      <c r="B5492" s="75" t="s">
        <v>6341</v>
      </c>
      <c r="L5492" s="75" t="s">
        <v>285</v>
      </c>
    </row>
    <row r="5493" spans="1:12">
      <c r="A5493" s="115">
        <v>99032746</v>
      </c>
      <c r="B5493" s="75" t="s">
        <v>6342</v>
      </c>
      <c r="L5493" s="75" t="s">
        <v>285</v>
      </c>
    </row>
    <row r="5494" spans="1:12">
      <c r="A5494" s="115">
        <v>99032747</v>
      </c>
      <c r="B5494" s="75" t="s">
        <v>6343</v>
      </c>
      <c r="L5494" s="75" t="s">
        <v>285</v>
      </c>
    </row>
    <row r="5495" spans="1:12">
      <c r="A5495" s="115">
        <v>99032749</v>
      </c>
      <c r="B5495" s="75" t="s">
        <v>6344</v>
      </c>
      <c r="L5495" s="75" t="s">
        <v>285</v>
      </c>
    </row>
    <row r="5496" spans="1:12">
      <c r="A5496" s="115">
        <v>99032750</v>
      </c>
      <c r="B5496" s="75" t="s">
        <v>6345</v>
      </c>
      <c r="L5496" s="75" t="s">
        <v>285</v>
      </c>
    </row>
    <row r="5497" spans="1:12">
      <c r="A5497" s="115">
        <v>99032751</v>
      </c>
      <c r="B5497" s="75" t="s">
        <v>4733</v>
      </c>
      <c r="L5497" s="75" t="s">
        <v>285</v>
      </c>
    </row>
    <row r="5498" spans="1:12">
      <c r="A5498" s="115">
        <v>99032752</v>
      </c>
      <c r="B5498" s="75" t="s">
        <v>6346</v>
      </c>
      <c r="L5498" s="75" t="s">
        <v>285</v>
      </c>
    </row>
    <row r="5499" spans="1:12">
      <c r="A5499" s="115">
        <v>99032753</v>
      </c>
      <c r="B5499" s="75" t="s">
        <v>6347</v>
      </c>
      <c r="L5499" s="75" t="s">
        <v>285</v>
      </c>
    </row>
    <row r="5500" spans="1:12">
      <c r="A5500" s="115">
        <v>99032754</v>
      </c>
      <c r="B5500" s="75" t="s">
        <v>6348</v>
      </c>
      <c r="L5500" s="75" t="s">
        <v>309</v>
      </c>
    </row>
    <row r="5501" spans="1:12">
      <c r="A5501" s="115">
        <v>99032755</v>
      </c>
      <c r="B5501" s="75" t="s">
        <v>6349</v>
      </c>
      <c r="L5501" s="75" t="s">
        <v>309</v>
      </c>
    </row>
    <row r="5502" spans="1:12">
      <c r="A5502" s="115">
        <v>99032756</v>
      </c>
      <c r="B5502" s="75" t="s">
        <v>6350</v>
      </c>
      <c r="L5502" s="75" t="s">
        <v>348</v>
      </c>
    </row>
    <row r="5503" spans="1:12">
      <c r="A5503" s="115">
        <v>99032757</v>
      </c>
      <c r="B5503" s="75" t="s">
        <v>6351</v>
      </c>
      <c r="L5503" s="75" t="s">
        <v>319</v>
      </c>
    </row>
    <row r="5504" spans="1:12">
      <c r="A5504" s="115">
        <v>99032758</v>
      </c>
      <c r="B5504" s="75" t="s">
        <v>6352</v>
      </c>
      <c r="L5504" s="75" t="s">
        <v>319</v>
      </c>
    </row>
    <row r="5505" spans="1:12">
      <c r="A5505" s="115">
        <v>99032759</v>
      </c>
      <c r="B5505" s="75" t="s">
        <v>6353</v>
      </c>
      <c r="L5505" s="75" t="s">
        <v>305</v>
      </c>
    </row>
    <row r="5506" spans="1:12">
      <c r="A5506" s="115">
        <v>99032760</v>
      </c>
      <c r="B5506" s="75" t="s">
        <v>6354</v>
      </c>
      <c r="L5506" s="75" t="s">
        <v>309</v>
      </c>
    </row>
    <row r="5507" spans="1:12">
      <c r="A5507" s="115">
        <v>99032761</v>
      </c>
      <c r="B5507" s="75" t="s">
        <v>6355</v>
      </c>
      <c r="L5507" s="75" t="s">
        <v>348</v>
      </c>
    </row>
    <row r="5508" spans="1:12">
      <c r="A5508" s="115">
        <v>99032762</v>
      </c>
      <c r="B5508" s="75" t="s">
        <v>6356</v>
      </c>
      <c r="L5508" s="75" t="s">
        <v>332</v>
      </c>
    </row>
    <row r="5509" spans="1:12">
      <c r="A5509" s="115">
        <v>99032763</v>
      </c>
      <c r="B5509" s="75" t="s">
        <v>6357</v>
      </c>
      <c r="L5509" s="75" t="s">
        <v>309</v>
      </c>
    </row>
    <row r="5510" spans="1:12">
      <c r="A5510" s="115">
        <v>99032764</v>
      </c>
      <c r="B5510" s="75" t="s">
        <v>6358</v>
      </c>
      <c r="L5510" s="75" t="s">
        <v>332</v>
      </c>
    </row>
    <row r="5511" spans="1:12">
      <c r="A5511" s="115">
        <v>99032765</v>
      </c>
      <c r="B5511" s="75" t="s">
        <v>6359</v>
      </c>
      <c r="L5511" s="75" t="s">
        <v>332</v>
      </c>
    </row>
    <row r="5512" spans="1:12">
      <c r="A5512" s="115">
        <v>99032766</v>
      </c>
      <c r="B5512" s="75" t="s">
        <v>6360</v>
      </c>
      <c r="L5512" s="75" t="s">
        <v>348</v>
      </c>
    </row>
    <row r="5513" spans="1:12">
      <c r="A5513" s="115">
        <v>99032767</v>
      </c>
      <c r="B5513" s="75" t="s">
        <v>6361</v>
      </c>
      <c r="L5513" s="75" t="s">
        <v>196</v>
      </c>
    </row>
    <row r="5514" spans="1:12">
      <c r="A5514" s="115">
        <v>99032768</v>
      </c>
      <c r="B5514" s="75" t="s">
        <v>6362</v>
      </c>
      <c r="L5514" s="75" t="s">
        <v>348</v>
      </c>
    </row>
    <row r="5515" spans="1:12">
      <c r="A5515" s="115">
        <v>99032769</v>
      </c>
      <c r="B5515" s="75" t="s">
        <v>6363</v>
      </c>
      <c r="L5515" s="75" t="s">
        <v>9359</v>
      </c>
    </row>
    <row r="5516" spans="1:12">
      <c r="A5516" s="115">
        <v>99032770</v>
      </c>
      <c r="B5516" s="75" t="s">
        <v>6364</v>
      </c>
      <c r="L5516" s="75" t="s">
        <v>107</v>
      </c>
    </row>
    <row r="5517" spans="1:12">
      <c r="A5517" s="115">
        <v>99032771</v>
      </c>
      <c r="B5517" s="75" t="s">
        <v>6365</v>
      </c>
      <c r="L5517" s="75" t="s">
        <v>9359</v>
      </c>
    </row>
    <row r="5518" spans="1:12">
      <c r="A5518" s="115">
        <v>99032772</v>
      </c>
      <c r="B5518" s="75" t="s">
        <v>6366</v>
      </c>
      <c r="L5518" s="75" t="s">
        <v>319</v>
      </c>
    </row>
    <row r="5519" spans="1:12">
      <c r="A5519" s="115">
        <v>99032773</v>
      </c>
      <c r="B5519" s="75" t="s">
        <v>6367</v>
      </c>
      <c r="L5519" s="75" t="s">
        <v>9359</v>
      </c>
    </row>
    <row r="5520" spans="1:12">
      <c r="A5520" s="115">
        <v>99032774</v>
      </c>
      <c r="B5520" s="75" t="s">
        <v>6368</v>
      </c>
      <c r="L5520" s="75" t="s">
        <v>270</v>
      </c>
    </row>
    <row r="5521" spans="1:12">
      <c r="A5521" s="115">
        <v>99032775</v>
      </c>
      <c r="B5521" s="75" t="s">
        <v>6369</v>
      </c>
      <c r="L5521" s="75" t="s">
        <v>305</v>
      </c>
    </row>
    <row r="5522" spans="1:12">
      <c r="A5522" s="115">
        <v>99032776</v>
      </c>
      <c r="B5522" s="75" t="s">
        <v>6370</v>
      </c>
      <c r="L5522" s="75" t="s">
        <v>348</v>
      </c>
    </row>
    <row r="5523" spans="1:12">
      <c r="A5523" s="115">
        <v>99032777</v>
      </c>
      <c r="B5523" s="75" t="s">
        <v>6371</v>
      </c>
      <c r="L5523" s="75" t="s">
        <v>319</v>
      </c>
    </row>
    <row r="5524" spans="1:12">
      <c r="A5524" s="115">
        <v>99032778</v>
      </c>
      <c r="B5524" s="75" t="s">
        <v>6372</v>
      </c>
      <c r="L5524" s="75" t="s">
        <v>270</v>
      </c>
    </row>
    <row r="5525" spans="1:12">
      <c r="A5525" s="115">
        <v>99032779</v>
      </c>
      <c r="B5525" s="75" t="s">
        <v>6373</v>
      </c>
      <c r="L5525" s="75" t="s">
        <v>337</v>
      </c>
    </row>
    <row r="5526" spans="1:12">
      <c r="A5526" s="115">
        <v>99032780</v>
      </c>
      <c r="B5526" s="75" t="s">
        <v>6374</v>
      </c>
      <c r="L5526" s="75" t="s">
        <v>339</v>
      </c>
    </row>
    <row r="5527" spans="1:12">
      <c r="A5527" s="115">
        <v>99032781</v>
      </c>
      <c r="B5527" s="75" t="s">
        <v>6375</v>
      </c>
      <c r="L5527" s="75" t="s">
        <v>328</v>
      </c>
    </row>
    <row r="5528" spans="1:12">
      <c r="A5528" s="115">
        <v>99032782</v>
      </c>
      <c r="B5528" s="75" t="s">
        <v>6376</v>
      </c>
      <c r="L5528" s="75" t="s">
        <v>9359</v>
      </c>
    </row>
    <row r="5529" spans="1:12">
      <c r="A5529" s="115">
        <v>99032783</v>
      </c>
      <c r="B5529" s="75" t="s">
        <v>6377</v>
      </c>
      <c r="L5529" s="75" t="s">
        <v>348</v>
      </c>
    </row>
    <row r="5530" spans="1:12">
      <c r="A5530" s="115">
        <v>99032784</v>
      </c>
      <c r="B5530" s="75" t="s">
        <v>6378</v>
      </c>
      <c r="L5530" s="75" t="s">
        <v>350</v>
      </c>
    </row>
    <row r="5531" spans="1:12">
      <c r="A5531" s="115">
        <v>99032785</v>
      </c>
      <c r="B5531" s="75" t="s">
        <v>6379</v>
      </c>
      <c r="L5531" s="75" t="s">
        <v>350</v>
      </c>
    </row>
    <row r="5532" spans="1:12">
      <c r="A5532" s="115">
        <v>99032786</v>
      </c>
      <c r="B5532" s="75" t="s">
        <v>6380</v>
      </c>
      <c r="L5532" s="75" t="s">
        <v>350</v>
      </c>
    </row>
    <row r="5533" spans="1:12">
      <c r="A5533" s="115">
        <v>99032787</v>
      </c>
      <c r="B5533" s="75" t="s">
        <v>6381</v>
      </c>
      <c r="L5533" s="75" t="s">
        <v>107</v>
      </c>
    </row>
    <row r="5534" spans="1:12">
      <c r="A5534" s="115">
        <v>99032788</v>
      </c>
      <c r="B5534" s="75" t="s">
        <v>6382</v>
      </c>
      <c r="L5534" s="75" t="s">
        <v>328</v>
      </c>
    </row>
    <row r="5535" spans="1:12">
      <c r="A5535" s="115">
        <v>99032789</v>
      </c>
      <c r="B5535" s="75" t="s">
        <v>6383</v>
      </c>
      <c r="L5535" s="75" t="s">
        <v>328</v>
      </c>
    </row>
    <row r="5536" spans="1:12">
      <c r="A5536" s="115">
        <v>99032790</v>
      </c>
      <c r="B5536" s="75" t="s">
        <v>6384</v>
      </c>
      <c r="L5536" s="75" t="s">
        <v>328</v>
      </c>
    </row>
    <row r="5537" spans="1:12">
      <c r="A5537" s="115">
        <v>99032791</v>
      </c>
      <c r="B5537" s="75" t="s">
        <v>6385</v>
      </c>
      <c r="L5537" s="75" t="s">
        <v>348</v>
      </c>
    </row>
    <row r="5538" spans="1:12">
      <c r="A5538" s="115">
        <v>99032792</v>
      </c>
      <c r="B5538" s="75" t="s">
        <v>6386</v>
      </c>
      <c r="L5538" s="75" t="s">
        <v>348</v>
      </c>
    </row>
    <row r="5539" spans="1:12">
      <c r="A5539" s="115">
        <v>99032793</v>
      </c>
      <c r="B5539" s="75" t="s">
        <v>6387</v>
      </c>
      <c r="L5539" s="75" t="s">
        <v>121</v>
      </c>
    </row>
    <row r="5540" spans="1:12">
      <c r="A5540" s="115">
        <v>99032794</v>
      </c>
      <c r="B5540" s="75" t="s">
        <v>6388</v>
      </c>
      <c r="L5540" s="75" t="s">
        <v>270</v>
      </c>
    </row>
    <row r="5541" spans="1:12">
      <c r="A5541" s="115">
        <v>99032795</v>
      </c>
      <c r="B5541" s="75" t="s">
        <v>6389</v>
      </c>
      <c r="L5541" s="75" t="s">
        <v>214</v>
      </c>
    </row>
    <row r="5542" spans="1:12">
      <c r="A5542" s="115">
        <v>99032796</v>
      </c>
      <c r="B5542" s="75" t="s">
        <v>6390</v>
      </c>
      <c r="L5542" s="75" t="s">
        <v>9389</v>
      </c>
    </row>
    <row r="5543" spans="1:12">
      <c r="A5543" s="115">
        <v>99032797</v>
      </c>
      <c r="B5543" s="75" t="s">
        <v>6391</v>
      </c>
      <c r="L5543" s="75" t="s">
        <v>348</v>
      </c>
    </row>
    <row r="5544" spans="1:12">
      <c r="A5544" s="115">
        <v>99032798</v>
      </c>
      <c r="B5544" s="75" t="s">
        <v>6392</v>
      </c>
      <c r="L5544" s="75" t="s">
        <v>283</v>
      </c>
    </row>
    <row r="5545" spans="1:12">
      <c r="A5545" s="115">
        <v>99032799</v>
      </c>
      <c r="B5545" s="75" t="s">
        <v>6393</v>
      </c>
      <c r="L5545" s="75" t="s">
        <v>283</v>
      </c>
    </row>
    <row r="5546" spans="1:12">
      <c r="A5546" s="115">
        <v>99032800</v>
      </c>
      <c r="B5546" s="75" t="s">
        <v>6394</v>
      </c>
      <c r="L5546" s="75" t="s">
        <v>283</v>
      </c>
    </row>
    <row r="5547" spans="1:12">
      <c r="A5547" s="115">
        <v>99032801</v>
      </c>
      <c r="B5547" s="75" t="s">
        <v>6395</v>
      </c>
      <c r="L5547" s="75" t="s">
        <v>9344</v>
      </c>
    </row>
    <row r="5548" spans="1:12">
      <c r="A5548" s="115">
        <v>99032802</v>
      </c>
      <c r="B5548" s="75" t="s">
        <v>6396</v>
      </c>
      <c r="L5548" s="75" t="s">
        <v>296</v>
      </c>
    </row>
    <row r="5549" spans="1:12">
      <c r="A5549" s="115">
        <v>99032803</v>
      </c>
      <c r="B5549" s="75" t="s">
        <v>6397</v>
      </c>
      <c r="L5549" s="75" t="s">
        <v>9359</v>
      </c>
    </row>
    <row r="5550" spans="1:12">
      <c r="A5550" s="115">
        <v>99032804</v>
      </c>
      <c r="B5550" s="75" t="s">
        <v>6398</v>
      </c>
      <c r="L5550" s="75" t="s">
        <v>285</v>
      </c>
    </row>
    <row r="5551" spans="1:12">
      <c r="A5551" s="115">
        <v>99032805</v>
      </c>
      <c r="B5551" s="75" t="s">
        <v>6399</v>
      </c>
      <c r="L5551" s="75" t="s">
        <v>285</v>
      </c>
    </row>
    <row r="5552" spans="1:12">
      <c r="A5552" s="115">
        <v>99032806</v>
      </c>
      <c r="B5552" s="75" t="s">
        <v>6400</v>
      </c>
      <c r="L5552" s="75" t="s">
        <v>348</v>
      </c>
    </row>
    <row r="5553" spans="1:12">
      <c r="A5553" s="115">
        <v>99032807</v>
      </c>
      <c r="B5553" s="75" t="s">
        <v>6401</v>
      </c>
      <c r="L5553" s="75" t="s">
        <v>328</v>
      </c>
    </row>
    <row r="5554" spans="1:12">
      <c r="A5554" s="115">
        <v>99032808</v>
      </c>
      <c r="B5554" s="75" t="s">
        <v>6402</v>
      </c>
      <c r="L5554" s="75" t="s">
        <v>315</v>
      </c>
    </row>
    <row r="5555" spans="1:12">
      <c r="A5555" s="115">
        <v>99032809</v>
      </c>
      <c r="B5555" s="75" t="s">
        <v>6403</v>
      </c>
      <c r="L5555" s="75" t="s">
        <v>315</v>
      </c>
    </row>
    <row r="5556" spans="1:12">
      <c r="A5556" s="115">
        <v>99032810</v>
      </c>
      <c r="B5556" s="75" t="s">
        <v>6404</v>
      </c>
      <c r="L5556" s="75" t="s">
        <v>315</v>
      </c>
    </row>
    <row r="5557" spans="1:12">
      <c r="A5557" s="115">
        <v>99032811</v>
      </c>
      <c r="B5557" s="75" t="s">
        <v>6405</v>
      </c>
      <c r="L5557" s="75" t="s">
        <v>315</v>
      </c>
    </row>
    <row r="5558" spans="1:12">
      <c r="A5558" s="115">
        <v>99032812</v>
      </c>
      <c r="B5558" s="75" t="s">
        <v>6406</v>
      </c>
      <c r="L5558" s="75" t="s">
        <v>315</v>
      </c>
    </row>
    <row r="5559" spans="1:12">
      <c r="A5559" s="115">
        <v>99032813</v>
      </c>
      <c r="B5559" s="75" t="s">
        <v>6407</v>
      </c>
      <c r="L5559" s="75" t="s">
        <v>315</v>
      </c>
    </row>
    <row r="5560" spans="1:12">
      <c r="A5560" s="115">
        <v>99032814</v>
      </c>
      <c r="B5560" s="75" t="s">
        <v>6408</v>
      </c>
      <c r="L5560" s="75" t="s">
        <v>315</v>
      </c>
    </row>
    <row r="5561" spans="1:12">
      <c r="A5561" s="115">
        <v>99032815</v>
      </c>
      <c r="B5561" s="75" t="s">
        <v>6409</v>
      </c>
      <c r="L5561" s="75" t="s">
        <v>315</v>
      </c>
    </row>
    <row r="5562" spans="1:12">
      <c r="A5562" s="115">
        <v>99032816</v>
      </c>
      <c r="B5562" s="75" t="s">
        <v>6410</v>
      </c>
      <c r="L5562" s="75" t="s">
        <v>315</v>
      </c>
    </row>
    <row r="5563" spans="1:12">
      <c r="A5563" s="115">
        <v>99032817</v>
      </c>
      <c r="B5563" s="75" t="s">
        <v>6411</v>
      </c>
      <c r="L5563" s="75" t="s">
        <v>315</v>
      </c>
    </row>
    <row r="5564" spans="1:12">
      <c r="A5564" s="115">
        <v>99032819</v>
      </c>
      <c r="B5564" s="75" t="s">
        <v>6412</v>
      </c>
      <c r="L5564" s="75" t="s">
        <v>315</v>
      </c>
    </row>
    <row r="5565" spans="1:12">
      <c r="A5565" s="115">
        <v>99032820</v>
      </c>
      <c r="B5565" s="75" t="s">
        <v>6413</v>
      </c>
      <c r="L5565" s="75" t="s">
        <v>315</v>
      </c>
    </row>
    <row r="5566" spans="1:12">
      <c r="A5566" s="115">
        <v>99032821</v>
      </c>
      <c r="B5566" s="75" t="s">
        <v>6414</v>
      </c>
      <c r="L5566" s="75" t="s">
        <v>315</v>
      </c>
    </row>
    <row r="5567" spans="1:12">
      <c r="A5567" s="115">
        <v>99032822</v>
      </c>
      <c r="B5567" s="75" t="s">
        <v>6415</v>
      </c>
      <c r="L5567" s="75" t="s">
        <v>315</v>
      </c>
    </row>
    <row r="5568" spans="1:12">
      <c r="A5568" s="115">
        <v>99032823</v>
      </c>
      <c r="B5568" s="75" t="s">
        <v>6416</v>
      </c>
      <c r="L5568" s="75" t="s">
        <v>315</v>
      </c>
    </row>
    <row r="5569" spans="1:12">
      <c r="A5569" s="115">
        <v>99032824</v>
      </c>
      <c r="B5569" s="75" t="s">
        <v>6417</v>
      </c>
      <c r="L5569" s="75" t="s">
        <v>315</v>
      </c>
    </row>
    <row r="5570" spans="1:12">
      <c r="A5570" s="115">
        <v>99032825</v>
      </c>
      <c r="B5570" s="75" t="s">
        <v>6418</v>
      </c>
      <c r="L5570" s="75" t="s">
        <v>309</v>
      </c>
    </row>
    <row r="5571" spans="1:12">
      <c r="A5571" s="115">
        <v>99032826</v>
      </c>
      <c r="B5571" s="75" t="s">
        <v>6419</v>
      </c>
      <c r="L5571" s="75" t="s">
        <v>9429</v>
      </c>
    </row>
    <row r="5572" spans="1:12">
      <c r="A5572" s="115">
        <v>99032827</v>
      </c>
      <c r="B5572" s="75" t="s">
        <v>6420</v>
      </c>
      <c r="L5572" s="75" t="s">
        <v>307</v>
      </c>
    </row>
    <row r="5573" spans="1:12">
      <c r="A5573" s="115">
        <v>99032828</v>
      </c>
      <c r="B5573" s="75" t="s">
        <v>6421</v>
      </c>
      <c r="L5573" s="75" t="s">
        <v>348</v>
      </c>
    </row>
    <row r="5574" spans="1:12">
      <c r="A5574" s="115">
        <v>99032829</v>
      </c>
      <c r="B5574" s="75" t="s">
        <v>6422</v>
      </c>
      <c r="L5574" s="75" t="s">
        <v>348</v>
      </c>
    </row>
    <row r="5575" spans="1:12">
      <c r="A5575" s="115">
        <v>99032830</v>
      </c>
      <c r="B5575" s="75" t="s">
        <v>6423</v>
      </c>
      <c r="L5575" s="75" t="s">
        <v>9343</v>
      </c>
    </row>
    <row r="5576" spans="1:12">
      <c r="A5576" s="115">
        <v>99032831</v>
      </c>
      <c r="B5576" s="75" t="s">
        <v>6424</v>
      </c>
      <c r="L5576" s="75" t="s">
        <v>285</v>
      </c>
    </row>
    <row r="5577" spans="1:12">
      <c r="A5577" s="115">
        <v>99032832</v>
      </c>
      <c r="B5577" s="75" t="s">
        <v>6425</v>
      </c>
      <c r="L5577" s="75" t="s">
        <v>374</v>
      </c>
    </row>
    <row r="5578" spans="1:12">
      <c r="A5578" s="115">
        <v>99032833</v>
      </c>
      <c r="B5578" s="75" t="s">
        <v>6426</v>
      </c>
      <c r="L5578" s="75" t="s">
        <v>348</v>
      </c>
    </row>
    <row r="5579" spans="1:12">
      <c r="A5579" s="115">
        <v>99032834</v>
      </c>
      <c r="B5579" s="75" t="s">
        <v>6427</v>
      </c>
      <c r="L5579" s="75" t="s">
        <v>348</v>
      </c>
    </row>
    <row r="5580" spans="1:12">
      <c r="A5580" s="115">
        <v>99032835</v>
      </c>
      <c r="B5580" s="75" t="s">
        <v>6428</v>
      </c>
      <c r="L5580" s="75" t="s">
        <v>196</v>
      </c>
    </row>
    <row r="5581" spans="1:12">
      <c r="A5581" s="115">
        <v>99032836</v>
      </c>
      <c r="B5581" s="75" t="s">
        <v>6429</v>
      </c>
      <c r="L5581" s="75" t="s">
        <v>285</v>
      </c>
    </row>
    <row r="5582" spans="1:12">
      <c r="A5582" s="115">
        <v>99032837</v>
      </c>
      <c r="B5582" s="75" t="s">
        <v>6430</v>
      </c>
      <c r="L5582" s="75" t="s">
        <v>9429</v>
      </c>
    </row>
    <row r="5583" spans="1:12">
      <c r="A5583" s="115">
        <v>99032838</v>
      </c>
      <c r="B5583" s="75" t="s">
        <v>6431</v>
      </c>
      <c r="L5583" s="75" t="s">
        <v>270</v>
      </c>
    </row>
    <row r="5584" spans="1:12">
      <c r="A5584" s="115">
        <v>99032839</v>
      </c>
      <c r="B5584" s="75" t="s">
        <v>6432</v>
      </c>
      <c r="L5584" s="75" t="s">
        <v>309</v>
      </c>
    </row>
    <row r="5585" spans="1:12">
      <c r="A5585" s="115">
        <v>99032840</v>
      </c>
      <c r="B5585" s="75" t="s">
        <v>6433</v>
      </c>
      <c r="L5585" s="75" t="s">
        <v>313</v>
      </c>
    </row>
    <row r="5586" spans="1:12">
      <c r="A5586" s="115">
        <v>99032841</v>
      </c>
      <c r="B5586" s="75" t="s">
        <v>6434</v>
      </c>
      <c r="L5586" s="75" t="s">
        <v>272</v>
      </c>
    </row>
    <row r="5587" spans="1:12">
      <c r="A5587" s="115">
        <v>99032842</v>
      </c>
      <c r="B5587" s="75" t="s">
        <v>6435</v>
      </c>
      <c r="L5587" s="75" t="s">
        <v>196</v>
      </c>
    </row>
    <row r="5588" spans="1:12">
      <c r="A5588" s="115">
        <v>99032843</v>
      </c>
      <c r="B5588" s="75" t="s">
        <v>6436</v>
      </c>
      <c r="L5588" s="75" t="s">
        <v>348</v>
      </c>
    </row>
    <row r="5589" spans="1:12">
      <c r="A5589" s="115">
        <v>99032844</v>
      </c>
      <c r="B5589" s="75" t="s">
        <v>6437</v>
      </c>
      <c r="L5589" s="75" t="s">
        <v>166</v>
      </c>
    </row>
    <row r="5590" spans="1:12">
      <c r="A5590" s="115">
        <v>99032845</v>
      </c>
      <c r="B5590" s="75" t="s">
        <v>6438</v>
      </c>
      <c r="L5590" s="75" t="s">
        <v>319</v>
      </c>
    </row>
    <row r="5591" spans="1:12">
      <c r="A5591" s="115">
        <v>99032846</v>
      </c>
      <c r="B5591" s="75" t="s">
        <v>6439</v>
      </c>
      <c r="L5591" s="75" t="s">
        <v>309</v>
      </c>
    </row>
    <row r="5592" spans="1:12">
      <c r="A5592" s="115">
        <v>99032847</v>
      </c>
      <c r="B5592" s="75" t="s">
        <v>6440</v>
      </c>
      <c r="L5592" s="75" t="s">
        <v>309</v>
      </c>
    </row>
    <row r="5593" spans="1:12">
      <c r="A5593" s="115">
        <v>99032848</v>
      </c>
      <c r="B5593" s="75" t="s">
        <v>6441</v>
      </c>
      <c r="L5593" s="75" t="s">
        <v>348</v>
      </c>
    </row>
    <row r="5594" spans="1:12">
      <c r="A5594" s="115">
        <v>99032849</v>
      </c>
      <c r="B5594" s="75" t="s">
        <v>6442</v>
      </c>
      <c r="L5594" s="75" t="s">
        <v>309</v>
      </c>
    </row>
    <row r="5595" spans="1:12">
      <c r="A5595" s="115">
        <v>99032850</v>
      </c>
      <c r="B5595" s="75" t="s">
        <v>6443</v>
      </c>
      <c r="L5595" s="75" t="s">
        <v>283</v>
      </c>
    </row>
    <row r="5596" spans="1:12">
      <c r="A5596" s="115">
        <v>99032851</v>
      </c>
      <c r="B5596" s="75" t="s">
        <v>6444</v>
      </c>
      <c r="L5596" s="75" t="s">
        <v>283</v>
      </c>
    </row>
    <row r="5597" spans="1:12">
      <c r="A5597" s="115">
        <v>99032852</v>
      </c>
      <c r="B5597" s="75" t="s">
        <v>6445</v>
      </c>
      <c r="L5597" s="75" t="s">
        <v>285</v>
      </c>
    </row>
    <row r="5598" spans="1:12">
      <c r="A5598" s="115">
        <v>99032853</v>
      </c>
      <c r="B5598" s="75" t="s">
        <v>6446</v>
      </c>
      <c r="L5598" s="75" t="s">
        <v>283</v>
      </c>
    </row>
    <row r="5599" spans="1:12">
      <c r="A5599" s="115">
        <v>99032854</v>
      </c>
      <c r="B5599" s="75" t="s">
        <v>6447</v>
      </c>
      <c r="L5599" s="75" t="s">
        <v>285</v>
      </c>
    </row>
    <row r="5600" spans="1:12">
      <c r="A5600" s="115">
        <v>99032855</v>
      </c>
      <c r="B5600" s="75" t="s">
        <v>6448</v>
      </c>
      <c r="L5600" s="75" t="s">
        <v>283</v>
      </c>
    </row>
    <row r="5601" spans="1:12">
      <c r="A5601" s="115">
        <v>99032856</v>
      </c>
      <c r="B5601" s="75" t="s">
        <v>6449</v>
      </c>
      <c r="L5601" s="75" t="s">
        <v>309</v>
      </c>
    </row>
    <row r="5602" spans="1:12">
      <c r="A5602" s="115">
        <v>99032857</v>
      </c>
      <c r="B5602" s="75" t="s">
        <v>6450</v>
      </c>
      <c r="L5602" s="75" t="s">
        <v>309</v>
      </c>
    </row>
    <row r="5603" spans="1:12">
      <c r="A5603" s="115">
        <v>99032858</v>
      </c>
      <c r="B5603" s="75" t="s">
        <v>6451</v>
      </c>
      <c r="L5603" s="75" t="s">
        <v>309</v>
      </c>
    </row>
    <row r="5604" spans="1:12">
      <c r="A5604" s="115">
        <v>99032859</v>
      </c>
      <c r="B5604" s="75" t="s">
        <v>6452</v>
      </c>
      <c r="L5604" s="75" t="s">
        <v>214</v>
      </c>
    </row>
    <row r="5605" spans="1:12">
      <c r="A5605" s="115">
        <v>99032860</v>
      </c>
      <c r="B5605" s="75" t="s">
        <v>6453</v>
      </c>
      <c r="L5605" s="75" t="s">
        <v>348</v>
      </c>
    </row>
    <row r="5606" spans="1:12">
      <c r="A5606" s="115">
        <v>99032861</v>
      </c>
      <c r="B5606" s="75" t="s">
        <v>6454</v>
      </c>
      <c r="L5606" s="75" t="s">
        <v>9381</v>
      </c>
    </row>
    <row r="5607" spans="1:12">
      <c r="A5607" s="115">
        <v>99032862</v>
      </c>
      <c r="B5607" s="75" t="s">
        <v>6455</v>
      </c>
      <c r="L5607" s="75" t="s">
        <v>348</v>
      </c>
    </row>
    <row r="5608" spans="1:12">
      <c r="A5608" s="115">
        <v>99032863</v>
      </c>
      <c r="B5608" s="75" t="s">
        <v>6456</v>
      </c>
      <c r="L5608" s="75" t="s">
        <v>348</v>
      </c>
    </row>
    <row r="5609" spans="1:12">
      <c r="A5609" s="115">
        <v>99032864</v>
      </c>
      <c r="B5609" s="75" t="s">
        <v>6457</v>
      </c>
      <c r="L5609" s="75" t="s">
        <v>9429</v>
      </c>
    </row>
    <row r="5610" spans="1:12">
      <c r="A5610" s="115">
        <v>99032865</v>
      </c>
      <c r="B5610" s="75" t="s">
        <v>6458</v>
      </c>
      <c r="L5610" s="75" t="s">
        <v>319</v>
      </c>
    </row>
    <row r="5611" spans="1:12">
      <c r="A5611" s="115">
        <v>99032866</v>
      </c>
      <c r="B5611" s="75" t="s">
        <v>6459</v>
      </c>
      <c r="L5611" s="75" t="s">
        <v>280</v>
      </c>
    </row>
    <row r="5612" spans="1:12">
      <c r="A5612" s="115">
        <v>99032867</v>
      </c>
      <c r="B5612" s="75" t="s">
        <v>6460</v>
      </c>
      <c r="L5612" s="75" t="s">
        <v>272</v>
      </c>
    </row>
    <row r="5613" spans="1:12">
      <c r="A5613" s="115">
        <v>99032868</v>
      </c>
      <c r="B5613" s="75" t="s">
        <v>6461</v>
      </c>
      <c r="L5613" s="75" t="s">
        <v>272</v>
      </c>
    </row>
    <row r="5614" spans="1:12">
      <c r="A5614" s="115">
        <v>99032869</v>
      </c>
      <c r="B5614" s="75" t="s">
        <v>6462</v>
      </c>
      <c r="L5614" s="75" t="s">
        <v>272</v>
      </c>
    </row>
    <row r="5615" spans="1:12">
      <c r="A5615" s="115">
        <v>99032870</v>
      </c>
      <c r="B5615" s="75" t="s">
        <v>6463</v>
      </c>
      <c r="L5615" s="75" t="s">
        <v>283</v>
      </c>
    </row>
    <row r="5616" spans="1:12">
      <c r="A5616" s="115">
        <v>99032871</v>
      </c>
      <c r="B5616" s="75" t="s">
        <v>6464</v>
      </c>
      <c r="L5616" s="75" t="s">
        <v>315</v>
      </c>
    </row>
    <row r="5617" spans="1:12">
      <c r="A5617" s="115">
        <v>99032872</v>
      </c>
      <c r="B5617" s="75" t="s">
        <v>6465</v>
      </c>
      <c r="L5617" s="75" t="s">
        <v>270</v>
      </c>
    </row>
    <row r="5618" spans="1:12">
      <c r="A5618" s="115">
        <v>99032874</v>
      </c>
      <c r="B5618" s="75" t="s">
        <v>6466</v>
      </c>
      <c r="L5618" s="75" t="s">
        <v>307</v>
      </c>
    </row>
    <row r="5619" spans="1:12">
      <c r="A5619" s="115">
        <v>99032875</v>
      </c>
      <c r="B5619" s="75" t="s">
        <v>6467</v>
      </c>
      <c r="L5619" s="75" t="s">
        <v>3</v>
      </c>
    </row>
    <row r="5620" spans="1:12">
      <c r="A5620" s="115">
        <v>99032876</v>
      </c>
      <c r="B5620" s="75" t="s">
        <v>6468</v>
      </c>
      <c r="L5620" s="75" t="s">
        <v>196</v>
      </c>
    </row>
    <row r="5621" spans="1:12">
      <c r="A5621" s="115">
        <v>99032878</v>
      </c>
      <c r="B5621" s="75" t="s">
        <v>6469</v>
      </c>
      <c r="L5621" s="75" t="s">
        <v>348</v>
      </c>
    </row>
    <row r="5622" spans="1:12">
      <c r="A5622" s="115">
        <v>99032879</v>
      </c>
      <c r="B5622" s="75" t="s">
        <v>6470</v>
      </c>
      <c r="L5622" s="75" t="s">
        <v>348</v>
      </c>
    </row>
    <row r="5623" spans="1:12">
      <c r="A5623" s="115">
        <v>99032880</v>
      </c>
      <c r="B5623" s="75" t="s">
        <v>6471</v>
      </c>
      <c r="L5623" s="75" t="s">
        <v>348</v>
      </c>
    </row>
    <row r="5624" spans="1:12">
      <c r="A5624" s="115">
        <v>99032881</v>
      </c>
      <c r="B5624" s="75" t="s">
        <v>6472</v>
      </c>
      <c r="L5624" s="75" t="s">
        <v>311</v>
      </c>
    </row>
    <row r="5625" spans="1:12">
      <c r="A5625" s="115">
        <v>99032882</v>
      </c>
      <c r="B5625" s="75" t="s">
        <v>6473</v>
      </c>
      <c r="L5625" s="75" t="s">
        <v>309</v>
      </c>
    </row>
    <row r="5626" spans="1:12">
      <c r="A5626" s="115">
        <v>99032883</v>
      </c>
      <c r="B5626" s="75" t="s">
        <v>6474</v>
      </c>
      <c r="L5626" s="75" t="s">
        <v>296</v>
      </c>
    </row>
    <row r="5627" spans="1:12">
      <c r="A5627" s="115">
        <v>99032884</v>
      </c>
      <c r="B5627" s="75" t="s">
        <v>6475</v>
      </c>
      <c r="L5627" s="75" t="s">
        <v>309</v>
      </c>
    </row>
    <row r="5628" spans="1:12">
      <c r="A5628" s="115">
        <v>99032885</v>
      </c>
      <c r="B5628" s="75" t="s">
        <v>6476</v>
      </c>
      <c r="L5628" s="75" t="s">
        <v>191</v>
      </c>
    </row>
    <row r="5629" spans="1:12">
      <c r="A5629" s="115">
        <v>99032886</v>
      </c>
      <c r="B5629" s="75" t="s">
        <v>6477</v>
      </c>
      <c r="L5629" s="75" t="s">
        <v>346</v>
      </c>
    </row>
    <row r="5630" spans="1:12">
      <c r="A5630" s="115">
        <v>99032887</v>
      </c>
      <c r="B5630" s="75" t="s">
        <v>6478</v>
      </c>
      <c r="L5630" s="75" t="s">
        <v>313</v>
      </c>
    </row>
    <row r="5631" spans="1:12">
      <c r="A5631" s="115">
        <v>99032888</v>
      </c>
      <c r="B5631" s="75" t="s">
        <v>6479</v>
      </c>
      <c r="L5631" s="75" t="s">
        <v>315</v>
      </c>
    </row>
    <row r="5632" spans="1:12">
      <c r="A5632" s="115">
        <v>99032889</v>
      </c>
      <c r="B5632" s="75" t="s">
        <v>6480</v>
      </c>
      <c r="L5632" s="75" t="s">
        <v>348</v>
      </c>
    </row>
    <row r="5633" spans="1:12">
      <c r="A5633" s="115">
        <v>99032890</v>
      </c>
      <c r="B5633" s="75" t="s">
        <v>6481</v>
      </c>
      <c r="L5633" s="75" t="s">
        <v>315</v>
      </c>
    </row>
    <row r="5634" spans="1:12">
      <c r="A5634" s="115">
        <v>99032891</v>
      </c>
      <c r="B5634" s="75" t="s">
        <v>6482</v>
      </c>
      <c r="L5634" s="75" t="s">
        <v>315</v>
      </c>
    </row>
    <row r="5635" spans="1:12">
      <c r="A5635" s="115">
        <v>99032892</v>
      </c>
      <c r="B5635" s="75" t="s">
        <v>6483</v>
      </c>
      <c r="L5635" s="75" t="s">
        <v>283</v>
      </c>
    </row>
    <row r="5636" spans="1:12">
      <c r="A5636" s="115">
        <v>99032893</v>
      </c>
      <c r="B5636" s="75" t="s">
        <v>6484</v>
      </c>
      <c r="L5636" s="75" t="s">
        <v>315</v>
      </c>
    </row>
    <row r="5637" spans="1:12">
      <c r="A5637" s="115">
        <v>99032894</v>
      </c>
      <c r="B5637" s="75" t="s">
        <v>6485</v>
      </c>
      <c r="L5637" s="75" t="s">
        <v>348</v>
      </c>
    </row>
    <row r="5638" spans="1:12">
      <c r="A5638" s="115">
        <v>99032895</v>
      </c>
      <c r="B5638" s="75" t="s">
        <v>6486</v>
      </c>
      <c r="L5638" s="75" t="s">
        <v>348</v>
      </c>
    </row>
    <row r="5639" spans="1:12">
      <c r="A5639" s="115">
        <v>99032896</v>
      </c>
      <c r="B5639" s="75" t="s">
        <v>6487</v>
      </c>
      <c r="L5639" s="75" t="s">
        <v>315</v>
      </c>
    </row>
    <row r="5640" spans="1:12">
      <c r="A5640" s="115">
        <v>99032897</v>
      </c>
      <c r="B5640" s="75" t="s">
        <v>6488</v>
      </c>
      <c r="L5640" s="75" t="s">
        <v>324</v>
      </c>
    </row>
    <row r="5641" spans="1:12">
      <c r="A5641" s="115">
        <v>99032898</v>
      </c>
      <c r="B5641" s="75" t="s">
        <v>6489</v>
      </c>
      <c r="L5641" s="75" t="s">
        <v>315</v>
      </c>
    </row>
    <row r="5642" spans="1:12">
      <c r="A5642" s="115">
        <v>99032899</v>
      </c>
      <c r="B5642" s="75" t="s">
        <v>6490</v>
      </c>
      <c r="L5642" s="75" t="s">
        <v>270</v>
      </c>
    </row>
    <row r="5643" spans="1:12">
      <c r="A5643" s="115">
        <v>99032900</v>
      </c>
      <c r="B5643" s="75" t="s">
        <v>6491</v>
      </c>
      <c r="L5643" s="75" t="s">
        <v>270</v>
      </c>
    </row>
    <row r="5644" spans="1:12">
      <c r="A5644" s="115">
        <v>99032901</v>
      </c>
      <c r="B5644" s="75" t="s">
        <v>6492</v>
      </c>
      <c r="L5644" s="75" t="s">
        <v>315</v>
      </c>
    </row>
    <row r="5645" spans="1:12">
      <c r="A5645" s="115">
        <v>99032902</v>
      </c>
      <c r="B5645" s="75" t="s">
        <v>6493</v>
      </c>
      <c r="L5645" s="75" t="s">
        <v>315</v>
      </c>
    </row>
    <row r="5646" spans="1:12">
      <c r="A5646" s="115">
        <v>99032903</v>
      </c>
      <c r="B5646" s="75" t="s">
        <v>6494</v>
      </c>
      <c r="L5646" s="75" t="s">
        <v>319</v>
      </c>
    </row>
    <row r="5647" spans="1:12">
      <c r="A5647" s="115">
        <v>99032904</v>
      </c>
      <c r="B5647" s="75" t="s">
        <v>6495</v>
      </c>
      <c r="L5647" s="75" t="s">
        <v>9304</v>
      </c>
    </row>
    <row r="5648" spans="1:12">
      <c r="A5648" s="115">
        <v>99032905</v>
      </c>
      <c r="B5648" s="75" t="s">
        <v>6496</v>
      </c>
      <c r="L5648" s="75" t="s">
        <v>400</v>
      </c>
    </row>
    <row r="5649" spans="1:12">
      <c r="A5649" s="115">
        <v>99032906</v>
      </c>
      <c r="B5649" s="75" t="s">
        <v>6497</v>
      </c>
      <c r="L5649" s="75" t="s">
        <v>348</v>
      </c>
    </row>
    <row r="5650" spans="1:12">
      <c r="A5650" s="115">
        <v>99032907</v>
      </c>
      <c r="B5650" s="75" t="s">
        <v>6498</v>
      </c>
      <c r="L5650" s="75" t="s">
        <v>348</v>
      </c>
    </row>
    <row r="5651" spans="1:12">
      <c r="A5651" s="115">
        <v>99032908</v>
      </c>
      <c r="B5651" s="75" t="s">
        <v>6499</v>
      </c>
      <c r="L5651" s="75" t="s">
        <v>309</v>
      </c>
    </row>
    <row r="5652" spans="1:12">
      <c r="A5652" s="115">
        <v>99032909</v>
      </c>
      <c r="B5652" s="75" t="s">
        <v>6500</v>
      </c>
      <c r="L5652" s="75" t="s">
        <v>315</v>
      </c>
    </row>
    <row r="5653" spans="1:12">
      <c r="A5653" s="115">
        <v>99032910</v>
      </c>
      <c r="B5653" s="75" t="s">
        <v>6501</v>
      </c>
      <c r="L5653" s="75" t="s">
        <v>309</v>
      </c>
    </row>
    <row r="5654" spans="1:12">
      <c r="A5654" s="115">
        <v>99032911</v>
      </c>
      <c r="B5654" s="75" t="s">
        <v>6502</v>
      </c>
      <c r="L5654" s="75" t="s">
        <v>283</v>
      </c>
    </row>
    <row r="5655" spans="1:12">
      <c r="A5655" s="115">
        <v>99032912</v>
      </c>
      <c r="B5655" s="75" t="s">
        <v>6503</v>
      </c>
      <c r="L5655" s="75" t="s">
        <v>348</v>
      </c>
    </row>
    <row r="5656" spans="1:12">
      <c r="A5656" s="115">
        <v>99032913</v>
      </c>
      <c r="B5656" s="75" t="s">
        <v>6504</v>
      </c>
      <c r="L5656" s="75" t="s">
        <v>283</v>
      </c>
    </row>
    <row r="5657" spans="1:12">
      <c r="A5657" s="115">
        <v>99032914</v>
      </c>
      <c r="B5657" s="75" t="s">
        <v>6505</v>
      </c>
      <c r="L5657" s="75" t="s">
        <v>283</v>
      </c>
    </row>
    <row r="5658" spans="1:12">
      <c r="A5658" s="115">
        <v>99032915</v>
      </c>
      <c r="B5658" s="75" t="s">
        <v>6506</v>
      </c>
      <c r="L5658" s="75" t="s">
        <v>348</v>
      </c>
    </row>
    <row r="5659" spans="1:12">
      <c r="A5659" s="115">
        <v>99032916</v>
      </c>
      <c r="B5659" s="75" t="s">
        <v>6507</v>
      </c>
      <c r="L5659" s="75" t="s">
        <v>280</v>
      </c>
    </row>
    <row r="5660" spans="1:12">
      <c r="A5660" s="115">
        <v>99032917</v>
      </c>
      <c r="B5660" s="75" t="s">
        <v>6508</v>
      </c>
      <c r="L5660" s="75" t="s">
        <v>270</v>
      </c>
    </row>
    <row r="5661" spans="1:12">
      <c r="A5661" s="115">
        <v>99032918</v>
      </c>
      <c r="B5661" s="75" t="s">
        <v>6509</v>
      </c>
      <c r="L5661" s="75" t="s">
        <v>283</v>
      </c>
    </row>
    <row r="5662" spans="1:12">
      <c r="A5662" s="115">
        <v>99032919</v>
      </c>
      <c r="B5662" s="75" t="s">
        <v>6510</v>
      </c>
      <c r="L5662" s="75" t="s">
        <v>307</v>
      </c>
    </row>
    <row r="5663" spans="1:12">
      <c r="A5663" s="115">
        <v>99032920</v>
      </c>
      <c r="B5663" s="75" t="s">
        <v>6511</v>
      </c>
      <c r="L5663" s="75" t="s">
        <v>348</v>
      </c>
    </row>
    <row r="5664" spans="1:12">
      <c r="A5664" s="115">
        <v>99032921</v>
      </c>
      <c r="B5664" s="75" t="s">
        <v>6512</v>
      </c>
      <c r="L5664" s="75" t="s">
        <v>348</v>
      </c>
    </row>
    <row r="5665" spans="1:12">
      <c r="A5665" s="115">
        <v>99032922</v>
      </c>
      <c r="B5665" s="75" t="s">
        <v>6513</v>
      </c>
      <c r="L5665" s="75" t="s">
        <v>348</v>
      </c>
    </row>
    <row r="5666" spans="1:12">
      <c r="A5666" s="115">
        <v>99032923</v>
      </c>
      <c r="B5666" s="75" t="s">
        <v>6514</v>
      </c>
      <c r="L5666" s="75" t="s">
        <v>332</v>
      </c>
    </row>
    <row r="5667" spans="1:12">
      <c r="A5667" s="115">
        <v>99032924</v>
      </c>
      <c r="B5667" s="75" t="s">
        <v>6515</v>
      </c>
      <c r="L5667" s="75" t="s">
        <v>272</v>
      </c>
    </row>
    <row r="5668" spans="1:12">
      <c r="A5668" s="115">
        <v>99032925</v>
      </c>
      <c r="B5668" s="75" t="s">
        <v>6516</v>
      </c>
      <c r="L5668" s="75" t="s">
        <v>270</v>
      </c>
    </row>
    <row r="5669" spans="1:12">
      <c r="A5669" s="115">
        <v>99032926</v>
      </c>
      <c r="B5669" s="75" t="s">
        <v>6517</v>
      </c>
      <c r="L5669" s="75" t="s">
        <v>270</v>
      </c>
    </row>
    <row r="5670" spans="1:12">
      <c r="A5670" s="115">
        <v>99032927</v>
      </c>
      <c r="B5670" s="75" t="s">
        <v>6518</v>
      </c>
      <c r="L5670" s="75" t="s">
        <v>272</v>
      </c>
    </row>
    <row r="5671" spans="1:12">
      <c r="A5671" s="115">
        <v>99032928</v>
      </c>
      <c r="B5671" s="75" t="s">
        <v>6519</v>
      </c>
      <c r="L5671" s="75" t="s">
        <v>283</v>
      </c>
    </row>
    <row r="5672" spans="1:12">
      <c r="A5672" s="115">
        <v>99032929</v>
      </c>
      <c r="B5672" s="75" t="s">
        <v>6520</v>
      </c>
      <c r="L5672" s="75" t="s">
        <v>283</v>
      </c>
    </row>
    <row r="5673" spans="1:12">
      <c r="A5673" s="115">
        <v>99032949</v>
      </c>
      <c r="B5673" s="75" t="s">
        <v>6521</v>
      </c>
      <c r="L5673" s="75" t="s">
        <v>285</v>
      </c>
    </row>
    <row r="5674" spans="1:12">
      <c r="A5674" s="115">
        <v>99032950</v>
      </c>
      <c r="B5674" s="75" t="s">
        <v>6522</v>
      </c>
      <c r="L5674" s="75" t="s">
        <v>285</v>
      </c>
    </row>
    <row r="5675" spans="1:12">
      <c r="A5675" s="115">
        <v>99032951</v>
      </c>
      <c r="B5675" s="75" t="s">
        <v>6523</v>
      </c>
      <c r="L5675" s="75" t="s">
        <v>374</v>
      </c>
    </row>
    <row r="5676" spans="1:12">
      <c r="A5676" s="115">
        <v>99032952</v>
      </c>
      <c r="B5676" s="75" t="s">
        <v>6524</v>
      </c>
      <c r="L5676" s="75" t="s">
        <v>337</v>
      </c>
    </row>
    <row r="5677" spans="1:12">
      <c r="A5677" s="115">
        <v>99032953</v>
      </c>
      <c r="B5677" s="75" t="s">
        <v>6525</v>
      </c>
      <c r="L5677" s="75" t="s">
        <v>339</v>
      </c>
    </row>
    <row r="5678" spans="1:12">
      <c r="A5678" s="115">
        <v>99032954</v>
      </c>
      <c r="B5678" s="75" t="s">
        <v>6526</v>
      </c>
      <c r="L5678" s="75" t="s">
        <v>315</v>
      </c>
    </row>
    <row r="5679" spans="1:12">
      <c r="A5679" s="115">
        <v>99032955</v>
      </c>
      <c r="B5679" s="75" t="s">
        <v>6527</v>
      </c>
      <c r="L5679" s="75" t="s">
        <v>315</v>
      </c>
    </row>
    <row r="5680" spans="1:12">
      <c r="A5680" s="115">
        <v>99032956</v>
      </c>
      <c r="B5680" s="75" t="s">
        <v>6528</v>
      </c>
      <c r="L5680" s="75" t="s">
        <v>315</v>
      </c>
    </row>
    <row r="5681" spans="1:12">
      <c r="A5681" s="115">
        <v>99032957</v>
      </c>
      <c r="B5681" s="75" t="s">
        <v>6529</v>
      </c>
      <c r="L5681" s="75" t="s">
        <v>315</v>
      </c>
    </row>
    <row r="5682" spans="1:12">
      <c r="A5682" s="115">
        <v>99032958</v>
      </c>
      <c r="B5682" s="75" t="s">
        <v>6530</v>
      </c>
      <c r="L5682" s="75" t="s">
        <v>315</v>
      </c>
    </row>
    <row r="5683" spans="1:12">
      <c r="A5683" s="115">
        <v>99032959</v>
      </c>
      <c r="B5683" s="75" t="s">
        <v>6531</v>
      </c>
      <c r="L5683" s="75" t="s">
        <v>270</v>
      </c>
    </row>
    <row r="5684" spans="1:12">
      <c r="A5684" s="115">
        <v>99032960</v>
      </c>
      <c r="B5684" s="75" t="s">
        <v>6532</v>
      </c>
      <c r="L5684" s="75" t="s">
        <v>272</v>
      </c>
    </row>
    <row r="5685" spans="1:12">
      <c r="A5685" s="115">
        <v>99032961</v>
      </c>
      <c r="B5685" s="75" t="s">
        <v>6533</v>
      </c>
      <c r="L5685" s="75" t="s">
        <v>270</v>
      </c>
    </row>
    <row r="5686" spans="1:12">
      <c r="A5686" s="115">
        <v>99032962</v>
      </c>
      <c r="B5686" s="75" t="s">
        <v>6534</v>
      </c>
      <c r="L5686" s="75" t="s">
        <v>272</v>
      </c>
    </row>
    <row r="5687" spans="1:12">
      <c r="A5687" s="115">
        <v>99032963</v>
      </c>
      <c r="B5687" s="75" t="s">
        <v>6535</v>
      </c>
      <c r="L5687" s="75" t="s">
        <v>270</v>
      </c>
    </row>
    <row r="5688" spans="1:12">
      <c r="A5688" s="115">
        <v>99032964</v>
      </c>
      <c r="B5688" s="75" t="s">
        <v>6536</v>
      </c>
      <c r="L5688" s="75" t="s">
        <v>270</v>
      </c>
    </row>
    <row r="5689" spans="1:12">
      <c r="A5689" s="115">
        <v>99032965</v>
      </c>
      <c r="B5689" s="75" t="s">
        <v>6537</v>
      </c>
      <c r="L5689" s="75" t="s">
        <v>270</v>
      </c>
    </row>
    <row r="5690" spans="1:12">
      <c r="A5690" s="115">
        <v>99032966</v>
      </c>
      <c r="B5690" s="75" t="s">
        <v>6538</v>
      </c>
      <c r="L5690" s="75" t="s">
        <v>272</v>
      </c>
    </row>
    <row r="5691" spans="1:12">
      <c r="A5691" s="115">
        <v>99032967</v>
      </c>
      <c r="B5691" s="75" t="s">
        <v>6539</v>
      </c>
      <c r="L5691" s="75" t="s">
        <v>270</v>
      </c>
    </row>
    <row r="5692" spans="1:12">
      <c r="A5692" s="115">
        <v>99032968</v>
      </c>
      <c r="B5692" s="75" t="s">
        <v>6540</v>
      </c>
      <c r="L5692" s="75" t="s">
        <v>315</v>
      </c>
    </row>
    <row r="5693" spans="1:12">
      <c r="A5693" s="115">
        <v>99032969</v>
      </c>
      <c r="B5693" s="75" t="s">
        <v>6541</v>
      </c>
      <c r="L5693" s="75" t="s">
        <v>315</v>
      </c>
    </row>
    <row r="5694" spans="1:12">
      <c r="A5694" s="115">
        <v>99032970</v>
      </c>
      <c r="B5694" s="75" t="s">
        <v>6542</v>
      </c>
      <c r="L5694" s="75" t="s">
        <v>315</v>
      </c>
    </row>
    <row r="5695" spans="1:12">
      <c r="A5695" s="115">
        <v>99032971</v>
      </c>
      <c r="B5695" s="75" t="s">
        <v>6543</v>
      </c>
      <c r="L5695" s="75" t="s">
        <v>315</v>
      </c>
    </row>
    <row r="5696" spans="1:12">
      <c r="A5696" s="115">
        <v>99032972</v>
      </c>
      <c r="B5696" s="75" t="s">
        <v>6544</v>
      </c>
      <c r="L5696" s="75" t="s">
        <v>283</v>
      </c>
    </row>
    <row r="5697" spans="1:12">
      <c r="A5697" s="115">
        <v>99032973</v>
      </c>
      <c r="B5697" s="75" t="s">
        <v>6545</v>
      </c>
      <c r="L5697" s="75" t="s">
        <v>280</v>
      </c>
    </row>
    <row r="5698" spans="1:12">
      <c r="A5698" s="115">
        <v>99032974</v>
      </c>
      <c r="B5698" s="75" t="s">
        <v>6546</v>
      </c>
      <c r="L5698" s="75" t="s">
        <v>337</v>
      </c>
    </row>
    <row r="5699" spans="1:12">
      <c r="A5699" s="115">
        <v>99032975</v>
      </c>
      <c r="B5699" s="75" t="s">
        <v>6547</v>
      </c>
      <c r="L5699" s="75" t="s">
        <v>272</v>
      </c>
    </row>
    <row r="5700" spans="1:12">
      <c r="A5700" s="115">
        <v>99032976</v>
      </c>
      <c r="B5700" s="75" t="s">
        <v>6548</v>
      </c>
      <c r="L5700" s="75" t="s">
        <v>9359</v>
      </c>
    </row>
    <row r="5701" spans="1:12">
      <c r="A5701" s="115">
        <v>99032977</v>
      </c>
      <c r="B5701" s="75" t="s">
        <v>6549</v>
      </c>
      <c r="L5701" s="75" t="s">
        <v>348</v>
      </c>
    </row>
    <row r="5702" spans="1:12">
      <c r="A5702" s="115">
        <v>99032978</v>
      </c>
      <c r="B5702" s="75" t="s">
        <v>6550</v>
      </c>
      <c r="L5702" s="75" t="s">
        <v>9359</v>
      </c>
    </row>
    <row r="5703" spans="1:12">
      <c r="A5703" s="115">
        <v>99032979</v>
      </c>
      <c r="B5703" s="75" t="s">
        <v>6551</v>
      </c>
      <c r="L5703" s="75" t="s">
        <v>285</v>
      </c>
    </row>
    <row r="5704" spans="1:12">
      <c r="A5704" s="115">
        <v>99032980</v>
      </c>
      <c r="B5704" s="75" t="s">
        <v>6552</v>
      </c>
      <c r="L5704" s="75" t="s">
        <v>311</v>
      </c>
    </row>
    <row r="5705" spans="1:12">
      <c r="A5705" s="115">
        <v>99032981</v>
      </c>
      <c r="B5705" s="75" t="s">
        <v>6553</v>
      </c>
      <c r="L5705" s="75" t="s">
        <v>285</v>
      </c>
    </row>
    <row r="5706" spans="1:12">
      <c r="A5706" s="115">
        <v>99032982</v>
      </c>
      <c r="B5706" s="75" t="s">
        <v>6554</v>
      </c>
      <c r="L5706" s="75" t="s">
        <v>285</v>
      </c>
    </row>
    <row r="5707" spans="1:12">
      <c r="A5707" s="115">
        <v>99032983</v>
      </c>
      <c r="B5707" s="75" t="s">
        <v>6555</v>
      </c>
      <c r="L5707" s="75" t="s">
        <v>315</v>
      </c>
    </row>
    <row r="5708" spans="1:12">
      <c r="A5708" s="115">
        <v>99032984</v>
      </c>
      <c r="B5708" s="75" t="s">
        <v>6556</v>
      </c>
      <c r="L5708" s="75" t="s">
        <v>315</v>
      </c>
    </row>
    <row r="5709" spans="1:12">
      <c r="A5709" s="115">
        <v>99032985</v>
      </c>
      <c r="B5709" s="75" t="s">
        <v>6557</v>
      </c>
      <c r="L5709" s="75" t="s">
        <v>315</v>
      </c>
    </row>
    <row r="5710" spans="1:12">
      <c r="A5710" s="115">
        <v>99032986</v>
      </c>
      <c r="B5710" s="75" t="s">
        <v>6558</v>
      </c>
      <c r="L5710" s="75" t="s">
        <v>285</v>
      </c>
    </row>
    <row r="5711" spans="1:12">
      <c r="A5711" s="115">
        <v>99032987</v>
      </c>
      <c r="B5711" s="75" t="s">
        <v>6559</v>
      </c>
      <c r="L5711" s="75" t="s">
        <v>9430</v>
      </c>
    </row>
    <row r="5712" spans="1:12">
      <c r="A5712" s="115">
        <v>99032988</v>
      </c>
      <c r="B5712" s="75" t="s">
        <v>6560</v>
      </c>
      <c r="L5712" s="75" t="s">
        <v>9384</v>
      </c>
    </row>
    <row r="5713" spans="1:12">
      <c r="A5713" s="115">
        <v>99032989</v>
      </c>
      <c r="B5713" s="75" t="s">
        <v>6561</v>
      </c>
      <c r="L5713" s="75" t="s">
        <v>9384</v>
      </c>
    </row>
    <row r="5714" spans="1:12">
      <c r="A5714" s="115">
        <v>99032990</v>
      </c>
      <c r="B5714" s="75" t="s">
        <v>6562</v>
      </c>
      <c r="L5714" s="75" t="s">
        <v>9384</v>
      </c>
    </row>
    <row r="5715" spans="1:12">
      <c r="A5715" s="115">
        <v>99032991</v>
      </c>
      <c r="B5715" s="75" t="s">
        <v>6563</v>
      </c>
      <c r="L5715" s="75" t="s">
        <v>287</v>
      </c>
    </row>
    <row r="5716" spans="1:12">
      <c r="A5716" s="115">
        <v>99032992</v>
      </c>
      <c r="B5716" s="75" t="s">
        <v>6564</v>
      </c>
      <c r="L5716" s="75" t="s">
        <v>287</v>
      </c>
    </row>
    <row r="5717" spans="1:12">
      <c r="A5717" s="115">
        <v>99032993</v>
      </c>
      <c r="B5717" s="75" t="s">
        <v>6565</v>
      </c>
      <c r="L5717" s="75" t="s">
        <v>287</v>
      </c>
    </row>
    <row r="5718" spans="1:12">
      <c r="A5718" s="115">
        <v>99032994</v>
      </c>
      <c r="B5718" s="75" t="s">
        <v>6566</v>
      </c>
      <c r="L5718" s="75" t="s">
        <v>9384</v>
      </c>
    </row>
    <row r="5719" spans="1:12">
      <c r="A5719" s="115">
        <v>99032995</v>
      </c>
      <c r="B5719" s="75" t="s">
        <v>6567</v>
      </c>
      <c r="L5719" s="75" t="s">
        <v>9384</v>
      </c>
    </row>
    <row r="5720" spans="1:12">
      <c r="A5720" s="115">
        <v>99032996</v>
      </c>
      <c r="B5720" s="75" t="s">
        <v>6568</v>
      </c>
      <c r="L5720" s="75" t="s">
        <v>287</v>
      </c>
    </row>
    <row r="5721" spans="1:12">
      <c r="A5721" s="115">
        <v>99033037</v>
      </c>
      <c r="B5721" s="75" t="s">
        <v>6569</v>
      </c>
      <c r="L5721" s="75" t="s">
        <v>315</v>
      </c>
    </row>
    <row r="5722" spans="1:12">
      <c r="A5722" s="115">
        <v>99033038</v>
      </c>
      <c r="B5722" s="75" t="s">
        <v>6570</v>
      </c>
      <c r="L5722" s="75" t="s">
        <v>270</v>
      </c>
    </row>
    <row r="5723" spans="1:12">
      <c r="A5723" s="115">
        <v>99033039</v>
      </c>
      <c r="B5723" s="75" t="s">
        <v>6571</v>
      </c>
      <c r="L5723" s="75" t="s">
        <v>70</v>
      </c>
    </row>
    <row r="5724" spans="1:12">
      <c r="A5724" s="115">
        <v>99033040</v>
      </c>
      <c r="B5724" s="75" t="s">
        <v>6572</v>
      </c>
      <c r="L5724" s="75" t="s">
        <v>315</v>
      </c>
    </row>
    <row r="5725" spans="1:12">
      <c r="A5725" s="115">
        <v>99033041</v>
      </c>
      <c r="B5725" s="75" t="s">
        <v>6573</v>
      </c>
      <c r="L5725" s="75" t="s">
        <v>298</v>
      </c>
    </row>
    <row r="5726" spans="1:12">
      <c r="A5726" s="115">
        <v>99033042</v>
      </c>
      <c r="B5726" s="75" t="s">
        <v>6574</v>
      </c>
      <c r="L5726" s="75" t="s">
        <v>9429</v>
      </c>
    </row>
    <row r="5727" spans="1:12">
      <c r="A5727" s="115">
        <v>99033043</v>
      </c>
      <c r="B5727" s="75" t="s">
        <v>6575</v>
      </c>
      <c r="L5727" s="75" t="s">
        <v>332</v>
      </c>
    </row>
    <row r="5728" spans="1:12">
      <c r="A5728" s="115">
        <v>99033044</v>
      </c>
      <c r="B5728" s="75" t="s">
        <v>6576</v>
      </c>
      <c r="L5728" s="75" t="s">
        <v>9462</v>
      </c>
    </row>
    <row r="5729" spans="1:12">
      <c r="A5729" s="115">
        <v>99033045</v>
      </c>
      <c r="B5729" s="75" t="s">
        <v>6577</v>
      </c>
      <c r="L5729" s="75" t="s">
        <v>309</v>
      </c>
    </row>
    <row r="5730" spans="1:12">
      <c r="A5730" s="115">
        <v>99033046</v>
      </c>
      <c r="B5730" s="75" t="s">
        <v>6578</v>
      </c>
      <c r="L5730" s="75" t="s">
        <v>309</v>
      </c>
    </row>
    <row r="5731" spans="1:12">
      <c r="A5731" s="115">
        <v>99033047</v>
      </c>
      <c r="B5731" s="75" t="s">
        <v>6579</v>
      </c>
      <c r="L5731" s="75" t="s">
        <v>309</v>
      </c>
    </row>
    <row r="5732" spans="1:12">
      <c r="A5732" s="115">
        <v>99033048</v>
      </c>
      <c r="B5732" s="75" t="s">
        <v>6580</v>
      </c>
      <c r="L5732" s="75" t="s">
        <v>319</v>
      </c>
    </row>
    <row r="5733" spans="1:12">
      <c r="A5733" s="115">
        <v>99033049</v>
      </c>
      <c r="B5733" s="75" t="s">
        <v>6581</v>
      </c>
      <c r="L5733" s="75" t="s">
        <v>348</v>
      </c>
    </row>
    <row r="5734" spans="1:12">
      <c r="A5734" s="115">
        <v>99033050</v>
      </c>
      <c r="B5734" s="75" t="s">
        <v>6582</v>
      </c>
      <c r="L5734" s="75" t="s">
        <v>309</v>
      </c>
    </row>
    <row r="5735" spans="1:12">
      <c r="A5735" s="115">
        <v>99033051</v>
      </c>
      <c r="B5735" s="75" t="s">
        <v>6583</v>
      </c>
      <c r="L5735" s="75" t="s">
        <v>309</v>
      </c>
    </row>
    <row r="5736" spans="1:12">
      <c r="A5736" s="115">
        <v>99033052</v>
      </c>
      <c r="B5736" s="75" t="s">
        <v>6584</v>
      </c>
      <c r="L5736" s="75" t="s">
        <v>309</v>
      </c>
    </row>
    <row r="5737" spans="1:12">
      <c r="A5737" s="115">
        <v>99033053</v>
      </c>
      <c r="B5737" s="75" t="s">
        <v>6585</v>
      </c>
      <c r="L5737" s="75" t="s">
        <v>348</v>
      </c>
    </row>
    <row r="5738" spans="1:12">
      <c r="A5738" s="115">
        <v>99033054</v>
      </c>
      <c r="B5738" s="75" t="s">
        <v>6586</v>
      </c>
      <c r="L5738" s="75" t="s">
        <v>9387</v>
      </c>
    </row>
    <row r="5739" spans="1:12">
      <c r="A5739" s="115">
        <v>99033055</v>
      </c>
      <c r="B5739" s="75" t="s">
        <v>6587</v>
      </c>
      <c r="L5739" s="75" t="s">
        <v>332</v>
      </c>
    </row>
    <row r="5740" spans="1:12">
      <c r="A5740" s="115">
        <v>99033056</v>
      </c>
      <c r="B5740" s="75" t="s">
        <v>6588</v>
      </c>
      <c r="L5740" s="75" t="s">
        <v>319</v>
      </c>
    </row>
    <row r="5741" spans="1:12">
      <c r="A5741" s="115">
        <v>99033057</v>
      </c>
      <c r="B5741" s="75" t="s">
        <v>6589</v>
      </c>
      <c r="L5741" s="75" t="s">
        <v>309</v>
      </c>
    </row>
    <row r="5742" spans="1:12">
      <c r="A5742" s="115">
        <v>99033058</v>
      </c>
      <c r="B5742" s="75" t="s">
        <v>6590</v>
      </c>
      <c r="L5742" s="75" t="s">
        <v>313</v>
      </c>
    </row>
    <row r="5743" spans="1:12">
      <c r="A5743" s="115">
        <v>99033059</v>
      </c>
      <c r="B5743" s="75" t="s">
        <v>6591</v>
      </c>
      <c r="L5743" s="75" t="s">
        <v>348</v>
      </c>
    </row>
    <row r="5744" spans="1:12">
      <c r="A5744" s="115">
        <v>99033060</v>
      </c>
      <c r="B5744" s="75" t="s">
        <v>6592</v>
      </c>
      <c r="L5744" s="75" t="s">
        <v>309</v>
      </c>
    </row>
    <row r="5745" spans="1:12">
      <c r="A5745" s="115">
        <v>99033061</v>
      </c>
      <c r="B5745" s="75" t="s">
        <v>6593</v>
      </c>
      <c r="L5745" s="75" t="s">
        <v>309</v>
      </c>
    </row>
    <row r="5746" spans="1:12">
      <c r="A5746" s="115">
        <v>99033062</v>
      </c>
      <c r="B5746" s="75" t="s">
        <v>6594</v>
      </c>
      <c r="L5746" s="75" t="s">
        <v>309</v>
      </c>
    </row>
    <row r="5747" spans="1:12">
      <c r="A5747" s="115">
        <v>99033063</v>
      </c>
      <c r="B5747" s="75" t="s">
        <v>6595</v>
      </c>
      <c r="L5747" s="75" t="s">
        <v>309</v>
      </c>
    </row>
    <row r="5748" spans="1:12">
      <c r="A5748" s="115">
        <v>99033064</v>
      </c>
      <c r="B5748" s="75" t="s">
        <v>6596</v>
      </c>
      <c r="L5748" s="75" t="s">
        <v>311</v>
      </c>
    </row>
    <row r="5749" spans="1:12">
      <c r="A5749" s="115">
        <v>99033065</v>
      </c>
      <c r="B5749" s="75" t="s">
        <v>6597</v>
      </c>
      <c r="L5749" s="75" t="s">
        <v>311</v>
      </c>
    </row>
    <row r="5750" spans="1:12">
      <c r="A5750" s="115">
        <v>99033066</v>
      </c>
      <c r="B5750" s="75" t="s">
        <v>6598</v>
      </c>
      <c r="L5750" s="75" t="s">
        <v>70</v>
      </c>
    </row>
    <row r="5751" spans="1:12">
      <c r="A5751" s="115">
        <v>99033067</v>
      </c>
      <c r="B5751" s="75" t="s">
        <v>6599</v>
      </c>
      <c r="L5751" s="75" t="s">
        <v>70</v>
      </c>
    </row>
    <row r="5752" spans="1:12">
      <c r="A5752" s="115">
        <v>99033068</v>
      </c>
      <c r="B5752" s="75" t="s">
        <v>6600</v>
      </c>
      <c r="L5752" s="75" t="s">
        <v>70</v>
      </c>
    </row>
    <row r="5753" spans="1:12">
      <c r="A5753" s="115">
        <v>99033069</v>
      </c>
      <c r="B5753" s="75" t="s">
        <v>6601</v>
      </c>
      <c r="L5753" s="75" t="s">
        <v>70</v>
      </c>
    </row>
    <row r="5754" spans="1:12">
      <c r="A5754" s="115">
        <v>99033070</v>
      </c>
      <c r="B5754" s="75" t="s">
        <v>6602</v>
      </c>
      <c r="L5754" s="75" t="s">
        <v>70</v>
      </c>
    </row>
    <row r="5755" spans="1:12">
      <c r="A5755" s="115">
        <v>99033071</v>
      </c>
      <c r="B5755" s="75" t="s">
        <v>6603</v>
      </c>
      <c r="L5755" s="75" t="s">
        <v>70</v>
      </c>
    </row>
    <row r="5756" spans="1:12">
      <c r="A5756" s="115">
        <v>99033072</v>
      </c>
      <c r="B5756" s="75" t="s">
        <v>4141</v>
      </c>
      <c r="L5756" s="75" t="s">
        <v>70</v>
      </c>
    </row>
    <row r="5757" spans="1:12">
      <c r="A5757" s="115">
        <v>99033073</v>
      </c>
      <c r="B5757" s="75" t="s">
        <v>6604</v>
      </c>
      <c r="L5757" s="75" t="s">
        <v>9430</v>
      </c>
    </row>
    <row r="5758" spans="1:12">
      <c r="A5758" s="115">
        <v>99033074</v>
      </c>
      <c r="B5758" s="75" t="s">
        <v>6605</v>
      </c>
      <c r="L5758" s="75" t="s">
        <v>70</v>
      </c>
    </row>
    <row r="5759" spans="1:12">
      <c r="A5759" s="115">
        <v>99033075</v>
      </c>
      <c r="B5759" s="75" t="s">
        <v>6606</v>
      </c>
      <c r="L5759" s="75" t="s">
        <v>70</v>
      </c>
    </row>
    <row r="5760" spans="1:12">
      <c r="A5760" s="115">
        <v>99033076</v>
      </c>
      <c r="B5760" s="75" t="s">
        <v>6607</v>
      </c>
      <c r="L5760" s="75" t="s">
        <v>70</v>
      </c>
    </row>
    <row r="5761" spans="1:12">
      <c r="A5761" s="115">
        <v>99033088</v>
      </c>
      <c r="B5761" s="75" t="s">
        <v>6608</v>
      </c>
      <c r="L5761" s="75" t="s">
        <v>313</v>
      </c>
    </row>
    <row r="5762" spans="1:12">
      <c r="A5762" s="115">
        <v>99033090</v>
      </c>
      <c r="B5762" s="75" t="s">
        <v>6609</v>
      </c>
      <c r="L5762" s="75" t="s">
        <v>107</v>
      </c>
    </row>
    <row r="5763" spans="1:12">
      <c r="A5763" s="115">
        <v>99033093</v>
      </c>
      <c r="B5763" s="75" t="s">
        <v>6610</v>
      </c>
      <c r="L5763" s="75" t="s">
        <v>107</v>
      </c>
    </row>
    <row r="5764" spans="1:12">
      <c r="A5764" s="115">
        <v>99033095</v>
      </c>
      <c r="B5764" s="75" t="s">
        <v>6611</v>
      </c>
      <c r="L5764" s="75" t="s">
        <v>315</v>
      </c>
    </row>
    <row r="5765" spans="1:12">
      <c r="A5765" s="115">
        <v>99033096</v>
      </c>
      <c r="B5765" s="75" t="s">
        <v>6612</v>
      </c>
      <c r="L5765" s="75" t="s">
        <v>9409</v>
      </c>
    </row>
    <row r="5766" spans="1:12">
      <c r="A5766" s="115">
        <v>99033097</v>
      </c>
      <c r="B5766" s="75" t="s">
        <v>6613</v>
      </c>
      <c r="L5766" s="75" t="s">
        <v>315</v>
      </c>
    </row>
    <row r="5767" spans="1:12">
      <c r="A5767" s="115">
        <v>99033098</v>
      </c>
      <c r="B5767" s="75" t="s">
        <v>6614</v>
      </c>
      <c r="L5767" s="75" t="s">
        <v>315</v>
      </c>
    </row>
    <row r="5768" spans="1:12">
      <c r="A5768" s="115">
        <v>99033099</v>
      </c>
      <c r="B5768" s="75" t="s">
        <v>6615</v>
      </c>
      <c r="L5768" s="75" t="s">
        <v>270</v>
      </c>
    </row>
    <row r="5769" spans="1:12">
      <c r="A5769" s="115">
        <v>99033100</v>
      </c>
      <c r="B5769" s="75" t="s">
        <v>6616</v>
      </c>
      <c r="L5769" s="75" t="s">
        <v>315</v>
      </c>
    </row>
    <row r="5770" spans="1:12">
      <c r="A5770" s="115">
        <v>99033101</v>
      </c>
      <c r="B5770" s="75" t="s">
        <v>6617</v>
      </c>
      <c r="L5770" s="75" t="s">
        <v>315</v>
      </c>
    </row>
    <row r="5771" spans="1:12">
      <c r="A5771" s="115">
        <v>99033102</v>
      </c>
      <c r="B5771" s="75" t="s">
        <v>6618</v>
      </c>
      <c r="L5771" s="75" t="s">
        <v>315</v>
      </c>
    </row>
    <row r="5772" spans="1:12">
      <c r="A5772" s="115">
        <v>99033103</v>
      </c>
      <c r="B5772" s="75" t="s">
        <v>6619</v>
      </c>
      <c r="L5772" s="75" t="s">
        <v>315</v>
      </c>
    </row>
    <row r="5773" spans="1:12">
      <c r="A5773" s="115">
        <v>99033104</v>
      </c>
      <c r="B5773" s="75" t="s">
        <v>6620</v>
      </c>
      <c r="L5773" s="75" t="s">
        <v>270</v>
      </c>
    </row>
    <row r="5774" spans="1:12">
      <c r="A5774" s="115">
        <v>99033105</v>
      </c>
      <c r="B5774" s="75" t="s">
        <v>6621</v>
      </c>
      <c r="L5774" s="75" t="s">
        <v>315</v>
      </c>
    </row>
    <row r="5775" spans="1:12">
      <c r="A5775" s="115">
        <v>99033106</v>
      </c>
      <c r="B5775" s="75" t="s">
        <v>6622</v>
      </c>
      <c r="L5775" s="75" t="s">
        <v>315</v>
      </c>
    </row>
    <row r="5776" spans="1:12">
      <c r="A5776" s="115">
        <v>99033107</v>
      </c>
      <c r="B5776" s="75" t="s">
        <v>6623</v>
      </c>
      <c r="L5776" s="75" t="s">
        <v>9359</v>
      </c>
    </row>
    <row r="5777" spans="1:12">
      <c r="A5777" s="115">
        <v>99033108</v>
      </c>
      <c r="B5777" s="75" t="s">
        <v>6624</v>
      </c>
      <c r="L5777" s="75" t="s">
        <v>9463</v>
      </c>
    </row>
    <row r="5778" spans="1:12">
      <c r="A5778" s="115">
        <v>99033109</v>
      </c>
      <c r="B5778" s="75" t="s">
        <v>6625</v>
      </c>
      <c r="L5778" s="75" t="s">
        <v>315</v>
      </c>
    </row>
    <row r="5779" spans="1:12">
      <c r="A5779" s="115">
        <v>99033110</v>
      </c>
      <c r="B5779" s="75" t="s">
        <v>6626</v>
      </c>
      <c r="L5779" s="75" t="s">
        <v>315</v>
      </c>
    </row>
    <row r="5780" spans="1:12">
      <c r="A5780" s="115">
        <v>99033111</v>
      </c>
      <c r="B5780" s="75" t="s">
        <v>6627</v>
      </c>
      <c r="L5780" s="75" t="s">
        <v>315</v>
      </c>
    </row>
    <row r="5781" spans="1:12">
      <c r="A5781" s="115">
        <v>99033112</v>
      </c>
      <c r="B5781" s="75" t="s">
        <v>6628</v>
      </c>
      <c r="L5781" s="75" t="s">
        <v>9359</v>
      </c>
    </row>
    <row r="5782" spans="1:12">
      <c r="A5782" s="115">
        <v>99033113</v>
      </c>
      <c r="B5782" s="75" t="s">
        <v>6629</v>
      </c>
      <c r="L5782" s="75" t="s">
        <v>270</v>
      </c>
    </row>
    <row r="5783" spans="1:12">
      <c r="A5783" s="115">
        <v>99033114</v>
      </c>
      <c r="B5783" s="75" t="s">
        <v>6630</v>
      </c>
      <c r="L5783" s="75" t="s">
        <v>270</v>
      </c>
    </row>
    <row r="5784" spans="1:12">
      <c r="A5784" s="115">
        <v>99033115</v>
      </c>
      <c r="B5784" s="75" t="s">
        <v>6631</v>
      </c>
      <c r="L5784" s="75" t="s">
        <v>315</v>
      </c>
    </row>
    <row r="5785" spans="1:12">
      <c r="A5785" s="115">
        <v>99033116</v>
      </c>
      <c r="B5785" s="75" t="s">
        <v>6632</v>
      </c>
      <c r="L5785" s="75" t="s">
        <v>9429</v>
      </c>
    </row>
    <row r="5786" spans="1:12">
      <c r="A5786" s="115">
        <v>99033117</v>
      </c>
      <c r="B5786" s="75" t="s">
        <v>6633</v>
      </c>
      <c r="L5786" s="75" t="s">
        <v>270</v>
      </c>
    </row>
    <row r="5787" spans="1:12">
      <c r="A5787" s="115">
        <v>99033118</v>
      </c>
      <c r="B5787" s="75" t="s">
        <v>6634</v>
      </c>
      <c r="L5787" s="75" t="s">
        <v>274</v>
      </c>
    </row>
    <row r="5788" spans="1:12">
      <c r="A5788" s="115">
        <v>99033119</v>
      </c>
      <c r="B5788" s="75" t="s">
        <v>6635</v>
      </c>
      <c r="L5788" s="75" t="s">
        <v>9359</v>
      </c>
    </row>
    <row r="5789" spans="1:12">
      <c r="A5789" s="115">
        <v>99033120</v>
      </c>
      <c r="B5789" s="75" t="s">
        <v>6636</v>
      </c>
      <c r="L5789" s="75" t="s">
        <v>9429</v>
      </c>
    </row>
    <row r="5790" spans="1:12">
      <c r="A5790" s="115">
        <v>99033121</v>
      </c>
      <c r="B5790" s="75" t="s">
        <v>6637</v>
      </c>
      <c r="L5790" s="75" t="s">
        <v>9429</v>
      </c>
    </row>
    <row r="5791" spans="1:12">
      <c r="A5791" s="115">
        <v>99033122</v>
      </c>
      <c r="B5791" s="75" t="s">
        <v>6638</v>
      </c>
      <c r="L5791" s="75" t="s">
        <v>9359</v>
      </c>
    </row>
    <row r="5792" spans="1:12">
      <c r="A5792" s="115">
        <v>99033123</v>
      </c>
      <c r="B5792" s="75" t="s">
        <v>6639</v>
      </c>
      <c r="L5792" s="75" t="s">
        <v>348</v>
      </c>
    </row>
    <row r="5793" spans="1:12">
      <c r="A5793" s="115">
        <v>99033124</v>
      </c>
      <c r="B5793" s="75" t="s">
        <v>6640</v>
      </c>
      <c r="L5793" s="75" t="s">
        <v>332</v>
      </c>
    </row>
    <row r="5794" spans="1:12">
      <c r="A5794" s="115">
        <v>99033125</v>
      </c>
      <c r="B5794" s="75" t="s">
        <v>6641</v>
      </c>
      <c r="L5794" s="75" t="s">
        <v>313</v>
      </c>
    </row>
    <row r="5795" spans="1:12">
      <c r="A5795" s="115">
        <v>99033126</v>
      </c>
      <c r="B5795" s="75" t="s">
        <v>6642</v>
      </c>
      <c r="L5795" s="75" t="s">
        <v>177</v>
      </c>
    </row>
    <row r="5796" spans="1:12">
      <c r="A5796" s="115">
        <v>99033127</v>
      </c>
      <c r="B5796" s="75" t="s">
        <v>6643</v>
      </c>
      <c r="L5796" s="75" t="s">
        <v>296</v>
      </c>
    </row>
    <row r="5797" spans="1:12">
      <c r="A5797" s="115">
        <v>99033128</v>
      </c>
      <c r="B5797" s="75" t="s">
        <v>6644</v>
      </c>
      <c r="L5797" s="75" t="s">
        <v>332</v>
      </c>
    </row>
    <row r="5798" spans="1:12">
      <c r="A5798" s="115">
        <v>99033129</v>
      </c>
      <c r="B5798" s="75" t="s">
        <v>6645</v>
      </c>
      <c r="L5798" s="75" t="s">
        <v>107</v>
      </c>
    </row>
    <row r="5799" spans="1:12">
      <c r="A5799" s="115">
        <v>99033130</v>
      </c>
      <c r="B5799" s="75" t="s">
        <v>6646</v>
      </c>
      <c r="L5799" s="75" t="s">
        <v>315</v>
      </c>
    </row>
    <row r="5800" spans="1:12">
      <c r="A5800" s="115">
        <v>99033131</v>
      </c>
      <c r="B5800" s="75" t="s">
        <v>6647</v>
      </c>
      <c r="L5800" s="75" t="s">
        <v>270</v>
      </c>
    </row>
    <row r="5801" spans="1:12">
      <c r="A5801" s="115">
        <v>99033132</v>
      </c>
      <c r="B5801" s="75" t="s">
        <v>6648</v>
      </c>
      <c r="L5801" s="75" t="s">
        <v>337</v>
      </c>
    </row>
    <row r="5802" spans="1:12">
      <c r="A5802" s="115">
        <v>99033147</v>
      </c>
      <c r="B5802" s="75" t="s">
        <v>6649</v>
      </c>
      <c r="L5802" s="75" t="s">
        <v>332</v>
      </c>
    </row>
    <row r="5803" spans="1:12">
      <c r="A5803" s="115">
        <v>99033148</v>
      </c>
      <c r="B5803" s="75" t="s">
        <v>6650</v>
      </c>
      <c r="L5803" s="75" t="s">
        <v>285</v>
      </c>
    </row>
    <row r="5804" spans="1:12">
      <c r="A5804" s="115">
        <v>99033149</v>
      </c>
      <c r="B5804" s="75" t="s">
        <v>6651</v>
      </c>
      <c r="L5804" s="75" t="s">
        <v>107</v>
      </c>
    </row>
    <row r="5805" spans="1:12">
      <c r="A5805" s="115">
        <v>99033150</v>
      </c>
      <c r="B5805" s="75" t="s">
        <v>6652</v>
      </c>
      <c r="L5805" s="75" t="s">
        <v>348</v>
      </c>
    </row>
    <row r="5806" spans="1:12">
      <c r="A5806" s="115">
        <v>99033151</v>
      </c>
      <c r="B5806" s="75" t="s">
        <v>6653</v>
      </c>
      <c r="L5806" s="75" t="s">
        <v>313</v>
      </c>
    </row>
    <row r="5807" spans="1:12">
      <c r="A5807" s="115">
        <v>99033152</v>
      </c>
      <c r="B5807" s="75" t="s">
        <v>6654</v>
      </c>
      <c r="L5807" s="75" t="s">
        <v>311</v>
      </c>
    </row>
    <row r="5808" spans="1:12">
      <c r="A5808" s="115">
        <v>99033153</v>
      </c>
      <c r="B5808" s="75" t="s">
        <v>6655</v>
      </c>
      <c r="L5808" s="75" t="s">
        <v>332</v>
      </c>
    </row>
    <row r="5809" spans="1:12">
      <c r="A5809" s="115">
        <v>99033154</v>
      </c>
      <c r="B5809" s="75" t="s">
        <v>6656</v>
      </c>
      <c r="L5809" s="75" t="s">
        <v>315</v>
      </c>
    </row>
    <row r="5810" spans="1:12">
      <c r="A5810" s="115">
        <v>99033155</v>
      </c>
      <c r="B5810" s="75" t="s">
        <v>6657</v>
      </c>
      <c r="L5810" s="75" t="s">
        <v>319</v>
      </c>
    </row>
    <row r="5811" spans="1:12">
      <c r="A5811" s="115">
        <v>99033156</v>
      </c>
      <c r="B5811" s="75" t="s">
        <v>6658</v>
      </c>
      <c r="L5811" s="75" t="s">
        <v>348</v>
      </c>
    </row>
    <row r="5812" spans="1:12">
      <c r="A5812" s="115">
        <v>99033157</v>
      </c>
      <c r="B5812" s="75" t="s">
        <v>6659</v>
      </c>
      <c r="L5812" s="75" t="s">
        <v>348</v>
      </c>
    </row>
    <row r="5813" spans="1:12">
      <c r="A5813" s="115">
        <v>99033158</v>
      </c>
      <c r="B5813" s="75" t="s">
        <v>6660</v>
      </c>
      <c r="L5813" s="75" t="s">
        <v>348</v>
      </c>
    </row>
    <row r="5814" spans="1:12">
      <c r="A5814" s="115">
        <v>99033159</v>
      </c>
      <c r="B5814" s="75" t="s">
        <v>6661</v>
      </c>
      <c r="L5814" s="75" t="s">
        <v>313</v>
      </c>
    </row>
    <row r="5815" spans="1:12">
      <c r="A5815" s="115">
        <v>99033160</v>
      </c>
      <c r="B5815" s="75" t="s">
        <v>6662</v>
      </c>
      <c r="L5815" s="75" t="s">
        <v>214</v>
      </c>
    </row>
    <row r="5816" spans="1:12">
      <c r="A5816" s="115">
        <v>99033161</v>
      </c>
      <c r="B5816" s="75" t="s">
        <v>6663</v>
      </c>
      <c r="L5816" s="75" t="s">
        <v>339</v>
      </c>
    </row>
    <row r="5817" spans="1:12">
      <c r="A5817" s="115">
        <v>99033162</v>
      </c>
      <c r="B5817" s="75" t="s">
        <v>6664</v>
      </c>
      <c r="L5817" s="75" t="s">
        <v>70</v>
      </c>
    </row>
    <row r="5818" spans="1:12">
      <c r="A5818" s="115">
        <v>99033163</v>
      </c>
      <c r="B5818" s="75" t="s">
        <v>6665</v>
      </c>
      <c r="L5818" s="75" t="s">
        <v>283</v>
      </c>
    </row>
    <row r="5819" spans="1:12">
      <c r="A5819" s="115">
        <v>99033164</v>
      </c>
      <c r="B5819" s="75" t="s">
        <v>6666</v>
      </c>
      <c r="L5819" s="75" t="s">
        <v>283</v>
      </c>
    </row>
    <row r="5820" spans="1:12">
      <c r="A5820" s="115">
        <v>99033165</v>
      </c>
      <c r="B5820" s="75" t="s">
        <v>6667</v>
      </c>
      <c r="L5820" s="75" t="s">
        <v>348</v>
      </c>
    </row>
    <row r="5821" spans="1:12">
      <c r="A5821" s="115">
        <v>99033166</v>
      </c>
      <c r="B5821" s="75" t="s">
        <v>6668</v>
      </c>
      <c r="L5821" s="75" t="s">
        <v>348</v>
      </c>
    </row>
    <row r="5822" spans="1:12">
      <c r="A5822" s="115">
        <v>99033167</v>
      </c>
      <c r="B5822" s="75" t="s">
        <v>6669</v>
      </c>
      <c r="L5822" s="75" t="s">
        <v>70</v>
      </c>
    </row>
    <row r="5823" spans="1:12">
      <c r="A5823" s="115">
        <v>99033168</v>
      </c>
      <c r="B5823" s="75" t="s">
        <v>6670</v>
      </c>
      <c r="L5823" s="75" t="s">
        <v>332</v>
      </c>
    </row>
    <row r="5824" spans="1:12">
      <c r="A5824" s="115">
        <v>99033169</v>
      </c>
      <c r="B5824" s="75" t="s">
        <v>6671</v>
      </c>
      <c r="L5824" s="75" t="s">
        <v>348</v>
      </c>
    </row>
    <row r="5825" spans="1:12">
      <c r="A5825" s="115">
        <v>99033170</v>
      </c>
      <c r="B5825" s="75" t="s">
        <v>6672</v>
      </c>
      <c r="L5825" s="75" t="s">
        <v>285</v>
      </c>
    </row>
    <row r="5826" spans="1:12">
      <c r="A5826" s="115">
        <v>99033171</v>
      </c>
      <c r="B5826" s="75" t="s">
        <v>6673</v>
      </c>
      <c r="L5826" s="75" t="s">
        <v>348</v>
      </c>
    </row>
    <row r="5827" spans="1:12">
      <c r="A5827" s="115">
        <v>99033172</v>
      </c>
      <c r="B5827" s="75" t="s">
        <v>6674</v>
      </c>
      <c r="L5827" s="75" t="s">
        <v>296</v>
      </c>
    </row>
    <row r="5828" spans="1:12">
      <c r="A5828" s="115">
        <v>99033173</v>
      </c>
      <c r="B5828" s="75" t="s">
        <v>6675</v>
      </c>
      <c r="L5828" s="75" t="s">
        <v>348</v>
      </c>
    </row>
    <row r="5829" spans="1:12">
      <c r="A5829" s="115">
        <v>99033174</v>
      </c>
      <c r="B5829" s="75" t="s">
        <v>6676</v>
      </c>
      <c r="L5829" s="75" t="s">
        <v>270</v>
      </c>
    </row>
    <row r="5830" spans="1:12">
      <c r="A5830" s="115">
        <v>99033175</v>
      </c>
      <c r="B5830" s="75" t="s">
        <v>6677</v>
      </c>
      <c r="L5830" s="75" t="s">
        <v>287</v>
      </c>
    </row>
    <row r="5831" spans="1:12">
      <c r="A5831" s="115">
        <v>99033176</v>
      </c>
      <c r="B5831" s="75" t="s">
        <v>6678</v>
      </c>
      <c r="L5831" s="75" t="s">
        <v>313</v>
      </c>
    </row>
    <row r="5832" spans="1:12">
      <c r="A5832" s="115">
        <v>99033177</v>
      </c>
      <c r="B5832" s="75" t="s">
        <v>6679</v>
      </c>
      <c r="L5832" s="75" t="s">
        <v>337</v>
      </c>
    </row>
    <row r="5833" spans="1:12">
      <c r="A5833" s="115">
        <v>99033178</v>
      </c>
      <c r="B5833" s="75" t="s">
        <v>6680</v>
      </c>
      <c r="L5833" s="75" t="s">
        <v>298</v>
      </c>
    </row>
    <row r="5834" spans="1:12">
      <c r="A5834" s="115">
        <v>99033179</v>
      </c>
      <c r="B5834" s="75" t="s">
        <v>6681</v>
      </c>
      <c r="L5834" s="75" t="s">
        <v>285</v>
      </c>
    </row>
    <row r="5835" spans="1:12">
      <c r="A5835" s="115">
        <v>99033180</v>
      </c>
      <c r="B5835" s="75" t="s">
        <v>6682</v>
      </c>
      <c r="L5835" s="75" t="s">
        <v>339</v>
      </c>
    </row>
    <row r="5836" spans="1:12">
      <c r="A5836" s="115">
        <v>99033181</v>
      </c>
      <c r="B5836" s="75" t="s">
        <v>6683</v>
      </c>
      <c r="L5836" s="75" t="s">
        <v>319</v>
      </c>
    </row>
    <row r="5837" spans="1:12">
      <c r="A5837" s="115">
        <v>99033182</v>
      </c>
      <c r="B5837" s="75" t="s">
        <v>6684</v>
      </c>
      <c r="L5837" s="75" t="s">
        <v>332</v>
      </c>
    </row>
    <row r="5838" spans="1:12">
      <c r="A5838" s="115">
        <v>99033183</v>
      </c>
      <c r="B5838" s="75" t="s">
        <v>6685</v>
      </c>
      <c r="L5838" s="75" t="s">
        <v>285</v>
      </c>
    </row>
    <row r="5839" spans="1:12">
      <c r="A5839" s="115">
        <v>99033184</v>
      </c>
      <c r="B5839" s="75" t="s">
        <v>6686</v>
      </c>
      <c r="L5839" s="75" t="s">
        <v>332</v>
      </c>
    </row>
    <row r="5840" spans="1:12">
      <c r="A5840" s="115">
        <v>99033185</v>
      </c>
      <c r="B5840" s="75" t="s">
        <v>6687</v>
      </c>
      <c r="L5840" s="75" t="s">
        <v>332</v>
      </c>
    </row>
    <row r="5841" spans="1:12">
      <c r="A5841" s="115">
        <v>99033186</v>
      </c>
      <c r="B5841" s="75" t="s">
        <v>6688</v>
      </c>
      <c r="L5841" s="75" t="s">
        <v>346</v>
      </c>
    </row>
    <row r="5842" spans="1:12">
      <c r="A5842" s="115">
        <v>99033187</v>
      </c>
      <c r="B5842" s="75" t="s">
        <v>6689</v>
      </c>
      <c r="L5842" s="75" t="s">
        <v>348</v>
      </c>
    </row>
    <row r="5843" spans="1:12">
      <c r="A5843" s="115">
        <v>99033188</v>
      </c>
      <c r="B5843" s="75" t="s">
        <v>6690</v>
      </c>
      <c r="L5843" s="75" t="s">
        <v>307</v>
      </c>
    </row>
    <row r="5844" spans="1:12">
      <c r="A5844" s="115">
        <v>99033189</v>
      </c>
      <c r="B5844" s="75" t="s">
        <v>6691</v>
      </c>
      <c r="L5844" s="75" t="s">
        <v>177</v>
      </c>
    </row>
    <row r="5845" spans="1:12">
      <c r="A5845" s="115">
        <v>99033190</v>
      </c>
      <c r="B5845" s="75" t="s">
        <v>6692</v>
      </c>
      <c r="L5845" s="75" t="s">
        <v>107</v>
      </c>
    </row>
    <row r="5846" spans="1:12">
      <c r="A5846" s="115">
        <v>99033191</v>
      </c>
      <c r="B5846" s="75" t="s">
        <v>6693</v>
      </c>
      <c r="L5846" s="75" t="s">
        <v>400</v>
      </c>
    </row>
    <row r="5847" spans="1:12">
      <c r="A5847" s="115">
        <v>99033192</v>
      </c>
      <c r="B5847" s="75" t="s">
        <v>6694</v>
      </c>
      <c r="L5847" s="75" t="s">
        <v>348</v>
      </c>
    </row>
    <row r="5848" spans="1:12">
      <c r="A5848" s="115">
        <v>99033193</v>
      </c>
      <c r="B5848" s="75" t="s">
        <v>6695</v>
      </c>
      <c r="L5848" s="75" t="s">
        <v>346</v>
      </c>
    </row>
    <row r="5849" spans="1:12">
      <c r="A5849" s="115">
        <v>99033194</v>
      </c>
      <c r="B5849" s="75" t="s">
        <v>6696</v>
      </c>
      <c r="L5849" s="75" t="s">
        <v>348</v>
      </c>
    </row>
    <row r="5850" spans="1:12">
      <c r="A5850" s="115">
        <v>99033195</v>
      </c>
      <c r="B5850" s="75" t="s">
        <v>6697</v>
      </c>
      <c r="L5850" s="75" t="s">
        <v>348</v>
      </c>
    </row>
    <row r="5851" spans="1:12">
      <c r="A5851" s="115">
        <v>99033196</v>
      </c>
      <c r="B5851" s="75" t="s">
        <v>6698</v>
      </c>
      <c r="L5851" s="75" t="s">
        <v>9359</v>
      </c>
    </row>
    <row r="5852" spans="1:12">
      <c r="A5852" s="115">
        <v>99033197</v>
      </c>
      <c r="B5852" s="75" t="s">
        <v>6699</v>
      </c>
      <c r="L5852" s="75" t="s">
        <v>332</v>
      </c>
    </row>
    <row r="5853" spans="1:12">
      <c r="A5853" s="115">
        <v>99033198</v>
      </c>
      <c r="B5853" s="75" t="s">
        <v>6700</v>
      </c>
      <c r="L5853" s="75" t="s">
        <v>287</v>
      </c>
    </row>
    <row r="5854" spans="1:12">
      <c r="A5854" s="115">
        <v>99033199</v>
      </c>
      <c r="B5854" s="75" t="s">
        <v>6701</v>
      </c>
      <c r="L5854" s="75" t="s">
        <v>287</v>
      </c>
    </row>
    <row r="5855" spans="1:12">
      <c r="A5855" s="115">
        <v>99033200</v>
      </c>
      <c r="B5855" s="75" t="s">
        <v>6702</v>
      </c>
      <c r="L5855" s="75" t="s">
        <v>287</v>
      </c>
    </row>
    <row r="5856" spans="1:12">
      <c r="A5856" s="115">
        <v>99033201</v>
      </c>
      <c r="B5856" s="75" t="s">
        <v>6703</v>
      </c>
      <c r="L5856" s="75" t="s">
        <v>287</v>
      </c>
    </row>
    <row r="5857" spans="1:12">
      <c r="A5857" s="115">
        <v>99033202</v>
      </c>
      <c r="B5857" s="75" t="s">
        <v>6704</v>
      </c>
      <c r="L5857" s="75" t="s">
        <v>9414</v>
      </c>
    </row>
    <row r="5858" spans="1:12">
      <c r="A5858" s="115">
        <v>99033203</v>
      </c>
      <c r="B5858" s="75" t="s">
        <v>6705</v>
      </c>
      <c r="L5858" s="75" t="s">
        <v>287</v>
      </c>
    </row>
    <row r="5859" spans="1:12">
      <c r="A5859" s="115">
        <v>99033204</v>
      </c>
      <c r="B5859" s="75" t="s">
        <v>6706</v>
      </c>
      <c r="L5859" s="75" t="s">
        <v>9384</v>
      </c>
    </row>
    <row r="5860" spans="1:12">
      <c r="A5860" s="115">
        <v>99033205</v>
      </c>
      <c r="B5860" s="75" t="s">
        <v>6707</v>
      </c>
      <c r="L5860" s="75" t="s">
        <v>287</v>
      </c>
    </row>
    <row r="5861" spans="1:12">
      <c r="A5861" s="115">
        <v>99033206</v>
      </c>
      <c r="B5861" s="75" t="s">
        <v>6708</v>
      </c>
      <c r="L5861" s="75" t="s">
        <v>287</v>
      </c>
    </row>
    <row r="5862" spans="1:12">
      <c r="A5862" s="115">
        <v>99033207</v>
      </c>
      <c r="B5862" s="75" t="s">
        <v>6709</v>
      </c>
      <c r="L5862" s="75" t="s">
        <v>287</v>
      </c>
    </row>
    <row r="5863" spans="1:12">
      <c r="A5863" s="115">
        <v>99033208</v>
      </c>
      <c r="B5863" s="75" t="s">
        <v>6710</v>
      </c>
      <c r="L5863" s="75" t="s">
        <v>287</v>
      </c>
    </row>
    <row r="5864" spans="1:12">
      <c r="A5864" s="115">
        <v>99033209</v>
      </c>
      <c r="B5864" s="75" t="s">
        <v>6711</v>
      </c>
      <c r="L5864" s="75" t="s">
        <v>348</v>
      </c>
    </row>
    <row r="5865" spans="1:12">
      <c r="A5865" s="115">
        <v>99033210</v>
      </c>
      <c r="B5865" s="75" t="s">
        <v>6712</v>
      </c>
      <c r="L5865" s="75" t="s">
        <v>285</v>
      </c>
    </row>
    <row r="5866" spans="1:12">
      <c r="A5866" s="115">
        <v>99033256</v>
      </c>
      <c r="B5866" s="75" t="s">
        <v>6713</v>
      </c>
      <c r="L5866" s="75" t="s">
        <v>337</v>
      </c>
    </row>
    <row r="5867" spans="1:12">
      <c r="A5867" s="115">
        <v>99033257</v>
      </c>
      <c r="B5867" s="75" t="s">
        <v>6714</v>
      </c>
      <c r="L5867" s="75" t="s">
        <v>337</v>
      </c>
    </row>
    <row r="5868" spans="1:12">
      <c r="A5868" s="115">
        <v>99033258</v>
      </c>
      <c r="B5868" s="75" t="s">
        <v>6715</v>
      </c>
      <c r="L5868" s="75" t="s">
        <v>337</v>
      </c>
    </row>
    <row r="5869" spans="1:12">
      <c r="A5869" s="115">
        <v>99033259</v>
      </c>
      <c r="B5869" s="75" t="s">
        <v>6716</v>
      </c>
      <c r="L5869" s="75" t="s">
        <v>337</v>
      </c>
    </row>
    <row r="5870" spans="1:12">
      <c r="A5870" s="115">
        <v>99033260</v>
      </c>
      <c r="B5870" s="75" t="s">
        <v>6717</v>
      </c>
      <c r="L5870" s="75" t="s">
        <v>337</v>
      </c>
    </row>
    <row r="5871" spans="1:12">
      <c r="A5871" s="115">
        <v>99033261</v>
      </c>
      <c r="B5871" s="75" t="s">
        <v>6718</v>
      </c>
      <c r="L5871" s="75" t="s">
        <v>346</v>
      </c>
    </row>
    <row r="5872" spans="1:12">
      <c r="A5872" s="115">
        <v>99033262</v>
      </c>
      <c r="B5872" s="75" t="s">
        <v>6719</v>
      </c>
      <c r="L5872" s="75" t="s">
        <v>348</v>
      </c>
    </row>
    <row r="5873" spans="1:12">
      <c r="A5873" s="115">
        <v>99033263</v>
      </c>
      <c r="B5873" s="75" t="s">
        <v>6720</v>
      </c>
      <c r="L5873" s="75" t="s">
        <v>339</v>
      </c>
    </row>
    <row r="5874" spans="1:12">
      <c r="A5874" s="115">
        <v>99033264</v>
      </c>
      <c r="B5874" s="75" t="s">
        <v>6721</v>
      </c>
      <c r="L5874" s="75" t="s">
        <v>337</v>
      </c>
    </row>
    <row r="5875" spans="1:12">
      <c r="A5875" s="115">
        <v>99033265</v>
      </c>
      <c r="B5875" s="75" t="s">
        <v>6722</v>
      </c>
      <c r="L5875" s="75" t="s">
        <v>283</v>
      </c>
    </row>
    <row r="5876" spans="1:12">
      <c r="A5876" s="115">
        <v>99033267</v>
      </c>
      <c r="B5876" s="75" t="s">
        <v>6723</v>
      </c>
      <c r="L5876" s="75" t="s">
        <v>285</v>
      </c>
    </row>
    <row r="5877" spans="1:12">
      <c r="A5877" s="115">
        <v>99033268</v>
      </c>
      <c r="B5877" s="75" t="s">
        <v>6724</v>
      </c>
      <c r="L5877" s="75" t="s">
        <v>285</v>
      </c>
    </row>
    <row r="5878" spans="1:12">
      <c r="A5878" s="115">
        <v>99033269</v>
      </c>
      <c r="B5878" s="75" t="s">
        <v>6725</v>
      </c>
      <c r="L5878" s="75" t="s">
        <v>285</v>
      </c>
    </row>
    <row r="5879" spans="1:12">
      <c r="A5879" s="115">
        <v>99033270</v>
      </c>
      <c r="B5879" s="75" t="s">
        <v>6726</v>
      </c>
      <c r="L5879" s="75" t="s">
        <v>285</v>
      </c>
    </row>
    <row r="5880" spans="1:12">
      <c r="A5880" s="115">
        <v>99033272</v>
      </c>
      <c r="B5880" s="75" t="s">
        <v>6727</v>
      </c>
      <c r="L5880" s="75" t="s">
        <v>283</v>
      </c>
    </row>
    <row r="5881" spans="1:12">
      <c r="A5881" s="115">
        <v>99033273</v>
      </c>
      <c r="B5881" s="75" t="s">
        <v>6728</v>
      </c>
      <c r="L5881" s="75" t="s">
        <v>285</v>
      </c>
    </row>
    <row r="5882" spans="1:12">
      <c r="A5882" s="115">
        <v>99033274</v>
      </c>
      <c r="B5882" s="75" t="s">
        <v>6729</v>
      </c>
      <c r="L5882" s="75" t="s">
        <v>285</v>
      </c>
    </row>
    <row r="5883" spans="1:12">
      <c r="A5883" s="115">
        <v>99033275</v>
      </c>
      <c r="B5883" s="75" t="s">
        <v>6730</v>
      </c>
      <c r="L5883" s="75" t="s">
        <v>330</v>
      </c>
    </row>
    <row r="5884" spans="1:12">
      <c r="A5884" s="115">
        <v>99033276</v>
      </c>
      <c r="B5884" s="75" t="s">
        <v>6731</v>
      </c>
      <c r="L5884" s="75" t="s">
        <v>285</v>
      </c>
    </row>
    <row r="5885" spans="1:12">
      <c r="A5885" s="115">
        <v>99033277</v>
      </c>
      <c r="B5885" s="75" t="s">
        <v>6732</v>
      </c>
      <c r="L5885" s="75" t="s">
        <v>107</v>
      </c>
    </row>
    <row r="5886" spans="1:12">
      <c r="A5886" s="115">
        <v>99033278</v>
      </c>
      <c r="B5886" s="75" t="s">
        <v>6733</v>
      </c>
      <c r="L5886" s="75" t="s">
        <v>285</v>
      </c>
    </row>
    <row r="5887" spans="1:12">
      <c r="A5887" s="115">
        <v>99033279</v>
      </c>
      <c r="B5887" s="75" t="s">
        <v>6734</v>
      </c>
      <c r="L5887" s="75" t="s">
        <v>285</v>
      </c>
    </row>
    <row r="5888" spans="1:12">
      <c r="A5888" s="115">
        <v>99033280</v>
      </c>
      <c r="B5888" s="75" t="s">
        <v>6735</v>
      </c>
      <c r="L5888" s="75" t="s">
        <v>315</v>
      </c>
    </row>
    <row r="5889" spans="1:12">
      <c r="A5889" s="115">
        <v>99033281</v>
      </c>
      <c r="B5889" s="75" t="s">
        <v>6736</v>
      </c>
      <c r="L5889" s="75" t="s">
        <v>270</v>
      </c>
    </row>
    <row r="5890" spans="1:12">
      <c r="A5890" s="115">
        <v>99033282</v>
      </c>
      <c r="B5890" s="75" t="s">
        <v>6737</v>
      </c>
      <c r="L5890" s="75" t="s">
        <v>270</v>
      </c>
    </row>
    <row r="5891" spans="1:12">
      <c r="A5891" s="115">
        <v>99033283</v>
      </c>
      <c r="B5891" s="75" t="s">
        <v>6738</v>
      </c>
      <c r="L5891" s="75" t="s">
        <v>270</v>
      </c>
    </row>
    <row r="5892" spans="1:12">
      <c r="A5892" s="115">
        <v>99033284</v>
      </c>
      <c r="B5892" s="75" t="s">
        <v>6739</v>
      </c>
      <c r="L5892" s="75" t="s">
        <v>315</v>
      </c>
    </row>
    <row r="5893" spans="1:12">
      <c r="A5893" s="115">
        <v>99033285</v>
      </c>
      <c r="B5893" s="75" t="s">
        <v>6740</v>
      </c>
      <c r="L5893" s="75" t="s">
        <v>270</v>
      </c>
    </row>
    <row r="5894" spans="1:12">
      <c r="A5894" s="115">
        <v>99033286</v>
      </c>
      <c r="B5894" s="75" t="s">
        <v>6741</v>
      </c>
      <c r="L5894" s="75" t="s">
        <v>270</v>
      </c>
    </row>
    <row r="5895" spans="1:12">
      <c r="A5895" s="115">
        <v>99033287</v>
      </c>
      <c r="B5895" s="75" t="s">
        <v>6742</v>
      </c>
      <c r="L5895" s="75" t="s">
        <v>270</v>
      </c>
    </row>
    <row r="5896" spans="1:12">
      <c r="A5896" s="115">
        <v>99033288</v>
      </c>
      <c r="B5896" s="75" t="s">
        <v>6743</v>
      </c>
      <c r="L5896" s="75" t="s">
        <v>285</v>
      </c>
    </row>
    <row r="5897" spans="1:12">
      <c r="A5897" s="115">
        <v>99033289</v>
      </c>
      <c r="B5897" s="75" t="s">
        <v>6744</v>
      </c>
      <c r="L5897" s="75" t="s">
        <v>70</v>
      </c>
    </row>
    <row r="5898" spans="1:12">
      <c r="A5898" s="115">
        <v>99033290</v>
      </c>
      <c r="B5898" s="75" t="s">
        <v>6745</v>
      </c>
      <c r="L5898" s="75" t="s">
        <v>9464</v>
      </c>
    </row>
    <row r="5899" spans="1:12">
      <c r="A5899" s="115">
        <v>99033291</v>
      </c>
      <c r="B5899" s="75" t="s">
        <v>6746</v>
      </c>
      <c r="L5899" s="75" t="s">
        <v>9464</v>
      </c>
    </row>
    <row r="5900" spans="1:12">
      <c r="A5900" s="115">
        <v>99033292</v>
      </c>
      <c r="B5900" s="75" t="s">
        <v>6747</v>
      </c>
      <c r="L5900" s="75" t="s">
        <v>9464</v>
      </c>
    </row>
    <row r="5901" spans="1:12">
      <c r="A5901" s="115">
        <v>99033293</v>
      </c>
      <c r="B5901" s="75" t="s">
        <v>6748</v>
      </c>
      <c r="L5901" s="75" t="s">
        <v>9464</v>
      </c>
    </row>
    <row r="5902" spans="1:12">
      <c r="A5902" s="115">
        <v>99033294</v>
      </c>
      <c r="B5902" s="75" t="s">
        <v>6749</v>
      </c>
      <c r="L5902" s="75" t="s">
        <v>9465</v>
      </c>
    </row>
    <row r="5903" spans="1:12">
      <c r="A5903" s="115">
        <v>99033295</v>
      </c>
      <c r="B5903" s="75" t="s">
        <v>6750</v>
      </c>
      <c r="L5903" s="75" t="s">
        <v>9464</v>
      </c>
    </row>
    <row r="5904" spans="1:12">
      <c r="A5904" s="115">
        <v>99033296</v>
      </c>
      <c r="B5904" s="75" t="s">
        <v>6751</v>
      </c>
      <c r="L5904" s="75" t="s">
        <v>9464</v>
      </c>
    </row>
    <row r="5905" spans="1:12">
      <c r="A5905" s="115">
        <v>99033297</v>
      </c>
      <c r="B5905" s="75" t="s">
        <v>6752</v>
      </c>
      <c r="L5905" s="75" t="s">
        <v>9464</v>
      </c>
    </row>
    <row r="5906" spans="1:12">
      <c r="A5906" s="115">
        <v>99033298</v>
      </c>
      <c r="B5906" s="75" t="s">
        <v>6753</v>
      </c>
      <c r="L5906" s="75" t="s">
        <v>9464</v>
      </c>
    </row>
    <row r="5907" spans="1:12">
      <c r="A5907" s="115">
        <v>99033299</v>
      </c>
      <c r="B5907" s="75" t="s">
        <v>6754</v>
      </c>
      <c r="L5907" s="75" t="s">
        <v>9464</v>
      </c>
    </row>
    <row r="5908" spans="1:12">
      <c r="A5908" s="115">
        <v>99033300</v>
      </c>
      <c r="B5908" s="75" t="s">
        <v>6755</v>
      </c>
      <c r="L5908" s="75" t="s">
        <v>9464</v>
      </c>
    </row>
    <row r="5909" spans="1:12">
      <c r="A5909" s="115">
        <v>99033301</v>
      </c>
      <c r="B5909" s="75" t="s">
        <v>6756</v>
      </c>
      <c r="L5909" s="75" t="s">
        <v>9464</v>
      </c>
    </row>
    <row r="5910" spans="1:12">
      <c r="A5910" s="115">
        <v>99033302</v>
      </c>
      <c r="B5910" s="75" t="s">
        <v>6757</v>
      </c>
      <c r="L5910" s="75" t="s">
        <v>9464</v>
      </c>
    </row>
    <row r="5911" spans="1:12">
      <c r="A5911" s="115">
        <v>99033303</v>
      </c>
      <c r="B5911" s="75" t="s">
        <v>6758</v>
      </c>
      <c r="L5911" s="75" t="s">
        <v>9464</v>
      </c>
    </row>
    <row r="5912" spans="1:12">
      <c r="A5912" s="115">
        <v>99033304</v>
      </c>
      <c r="B5912" s="75" t="s">
        <v>6759</v>
      </c>
      <c r="L5912" s="75" t="s">
        <v>9464</v>
      </c>
    </row>
    <row r="5913" spans="1:12">
      <c r="A5913" s="115">
        <v>99033305</v>
      </c>
      <c r="B5913" s="75" t="s">
        <v>6760</v>
      </c>
      <c r="L5913" s="75" t="s">
        <v>9464</v>
      </c>
    </row>
    <row r="5914" spans="1:12">
      <c r="A5914" s="115">
        <v>99033306</v>
      </c>
      <c r="B5914" s="75" t="s">
        <v>6761</v>
      </c>
      <c r="L5914" s="75" t="s">
        <v>9464</v>
      </c>
    </row>
    <row r="5915" spans="1:12">
      <c r="A5915" s="115">
        <v>99033307</v>
      </c>
      <c r="B5915" s="75" t="s">
        <v>6762</v>
      </c>
      <c r="L5915" s="75" t="s">
        <v>9464</v>
      </c>
    </row>
    <row r="5916" spans="1:12">
      <c r="A5916" s="115">
        <v>99033308</v>
      </c>
      <c r="B5916" s="75" t="s">
        <v>6763</v>
      </c>
      <c r="L5916" s="75" t="s">
        <v>9464</v>
      </c>
    </row>
    <row r="5917" spans="1:12">
      <c r="A5917" s="115">
        <v>99033309</v>
      </c>
      <c r="B5917" s="75" t="s">
        <v>6764</v>
      </c>
      <c r="L5917" s="75" t="s">
        <v>9466</v>
      </c>
    </row>
    <row r="5918" spans="1:12">
      <c r="A5918" s="115">
        <v>99033310</v>
      </c>
      <c r="B5918" s="75" t="s">
        <v>6765</v>
      </c>
      <c r="L5918" s="75" t="s">
        <v>9466</v>
      </c>
    </row>
    <row r="5919" spans="1:12">
      <c r="A5919" s="115">
        <v>99033311</v>
      </c>
      <c r="B5919" s="75" t="s">
        <v>6766</v>
      </c>
      <c r="L5919" s="75" t="s">
        <v>9467</v>
      </c>
    </row>
    <row r="5920" spans="1:12">
      <c r="A5920" s="115">
        <v>99033312</v>
      </c>
      <c r="B5920" s="75" t="s">
        <v>6767</v>
      </c>
      <c r="L5920" s="75" t="s">
        <v>9468</v>
      </c>
    </row>
    <row r="5921" spans="1:12">
      <c r="A5921" s="115">
        <v>99033313</v>
      </c>
      <c r="B5921" s="75" t="s">
        <v>6768</v>
      </c>
      <c r="L5921" s="75" t="s">
        <v>348</v>
      </c>
    </row>
    <row r="5922" spans="1:12">
      <c r="A5922" s="115">
        <v>99033314</v>
      </c>
      <c r="B5922" s="75" t="s">
        <v>6769</v>
      </c>
      <c r="L5922" s="75" t="s">
        <v>9359</v>
      </c>
    </row>
    <row r="5923" spans="1:12">
      <c r="A5923" s="115">
        <v>99033315</v>
      </c>
      <c r="B5923" s="75" t="s">
        <v>6770</v>
      </c>
      <c r="L5923" s="75" t="s">
        <v>270</v>
      </c>
    </row>
    <row r="5924" spans="1:12">
      <c r="A5924" s="115">
        <v>99033316</v>
      </c>
      <c r="B5924" s="75" t="s">
        <v>6771</v>
      </c>
      <c r="L5924" s="75" t="s">
        <v>70</v>
      </c>
    </row>
    <row r="5925" spans="1:12">
      <c r="A5925" s="115">
        <v>99033317</v>
      </c>
      <c r="B5925" s="75" t="s">
        <v>6772</v>
      </c>
      <c r="L5925" s="75" t="s">
        <v>70</v>
      </c>
    </row>
    <row r="5926" spans="1:12">
      <c r="A5926" s="115">
        <v>99033318</v>
      </c>
      <c r="B5926" s="75" t="s">
        <v>6773</v>
      </c>
      <c r="L5926" s="75" t="s">
        <v>130</v>
      </c>
    </row>
    <row r="5927" spans="1:12">
      <c r="A5927" s="115">
        <v>99033319</v>
      </c>
      <c r="B5927" s="75" t="s">
        <v>6774</v>
      </c>
      <c r="L5927" s="75" t="s">
        <v>313</v>
      </c>
    </row>
    <row r="5928" spans="1:12">
      <c r="A5928" s="115">
        <v>99033320</v>
      </c>
      <c r="B5928" s="75" t="s">
        <v>6775</v>
      </c>
      <c r="L5928" s="75" t="s">
        <v>400</v>
      </c>
    </row>
    <row r="5929" spans="1:12">
      <c r="A5929" s="115">
        <v>99033321</v>
      </c>
      <c r="B5929" s="75" t="s">
        <v>6776</v>
      </c>
      <c r="L5929" s="75" t="s">
        <v>332</v>
      </c>
    </row>
    <row r="5930" spans="1:12">
      <c r="A5930" s="115">
        <v>99033322</v>
      </c>
      <c r="B5930" s="75" t="s">
        <v>6777</v>
      </c>
      <c r="L5930" s="75" t="s">
        <v>285</v>
      </c>
    </row>
    <row r="5931" spans="1:12">
      <c r="A5931" s="115">
        <v>99033323</v>
      </c>
      <c r="B5931" s="75" t="s">
        <v>6778</v>
      </c>
      <c r="L5931" s="75" t="s">
        <v>307</v>
      </c>
    </row>
    <row r="5932" spans="1:12">
      <c r="A5932" s="115">
        <v>99033324</v>
      </c>
      <c r="B5932" s="75" t="s">
        <v>6779</v>
      </c>
      <c r="L5932" s="75" t="s">
        <v>283</v>
      </c>
    </row>
    <row r="5933" spans="1:12">
      <c r="A5933" s="115">
        <v>99033325</v>
      </c>
      <c r="B5933" s="75" t="s">
        <v>6780</v>
      </c>
      <c r="L5933" s="75" t="s">
        <v>121</v>
      </c>
    </row>
    <row r="5934" spans="1:12">
      <c r="A5934" s="115">
        <v>99033326</v>
      </c>
      <c r="B5934" s="75" t="s">
        <v>6781</v>
      </c>
      <c r="L5934" s="75" t="s">
        <v>348</v>
      </c>
    </row>
    <row r="5935" spans="1:12">
      <c r="A5935" s="115">
        <v>99033327</v>
      </c>
      <c r="B5935" s="75" t="s">
        <v>6782</v>
      </c>
      <c r="L5935" s="75" t="s">
        <v>270</v>
      </c>
    </row>
    <row r="5936" spans="1:12">
      <c r="A5936" s="115">
        <v>99033328</v>
      </c>
      <c r="B5936" s="75" t="s">
        <v>6783</v>
      </c>
      <c r="L5936" s="75" t="s">
        <v>315</v>
      </c>
    </row>
    <row r="5937" spans="1:12">
      <c r="A5937" s="115">
        <v>99033329</v>
      </c>
      <c r="B5937" s="75" t="s">
        <v>6784</v>
      </c>
      <c r="L5937" s="75" t="s">
        <v>270</v>
      </c>
    </row>
    <row r="5938" spans="1:12">
      <c r="A5938" s="115">
        <v>99033330</v>
      </c>
      <c r="B5938" s="75" t="s">
        <v>6785</v>
      </c>
      <c r="L5938" s="75" t="s">
        <v>270</v>
      </c>
    </row>
    <row r="5939" spans="1:12">
      <c r="A5939" s="115">
        <v>99033331</v>
      </c>
      <c r="B5939" s="75" t="s">
        <v>6786</v>
      </c>
      <c r="L5939" s="75" t="s">
        <v>315</v>
      </c>
    </row>
    <row r="5940" spans="1:12">
      <c r="A5940" s="115">
        <v>99033332</v>
      </c>
      <c r="B5940" s="75" t="s">
        <v>6787</v>
      </c>
      <c r="L5940" s="75" t="s">
        <v>315</v>
      </c>
    </row>
    <row r="5941" spans="1:12">
      <c r="A5941" s="115">
        <v>99033333</v>
      </c>
      <c r="B5941" s="75" t="s">
        <v>6788</v>
      </c>
      <c r="L5941" s="75" t="s">
        <v>270</v>
      </c>
    </row>
    <row r="5942" spans="1:12">
      <c r="A5942" s="115">
        <v>99033334</v>
      </c>
      <c r="B5942" s="75" t="s">
        <v>6789</v>
      </c>
      <c r="L5942" s="75" t="s">
        <v>270</v>
      </c>
    </row>
    <row r="5943" spans="1:12">
      <c r="A5943" s="115">
        <v>99033335</v>
      </c>
      <c r="B5943" s="75" t="s">
        <v>6790</v>
      </c>
      <c r="L5943" s="75" t="s">
        <v>315</v>
      </c>
    </row>
    <row r="5944" spans="1:12">
      <c r="A5944" s="115">
        <v>99033336</v>
      </c>
      <c r="B5944" s="75" t="s">
        <v>6791</v>
      </c>
      <c r="L5944" s="75" t="s">
        <v>315</v>
      </c>
    </row>
    <row r="5945" spans="1:12">
      <c r="A5945" s="115">
        <v>99033337</v>
      </c>
      <c r="B5945" s="75" t="s">
        <v>6792</v>
      </c>
      <c r="L5945" s="75" t="s">
        <v>270</v>
      </c>
    </row>
    <row r="5946" spans="1:12">
      <c r="A5946" s="115">
        <v>99033338</v>
      </c>
      <c r="B5946" s="75" t="s">
        <v>6793</v>
      </c>
      <c r="L5946" s="75" t="s">
        <v>330</v>
      </c>
    </row>
    <row r="5947" spans="1:12">
      <c r="A5947" s="115">
        <v>99033339</v>
      </c>
      <c r="B5947" s="75" t="s">
        <v>6794</v>
      </c>
      <c r="L5947" s="75" t="s">
        <v>285</v>
      </c>
    </row>
    <row r="5948" spans="1:12">
      <c r="A5948" s="115">
        <v>99033340</v>
      </c>
      <c r="B5948" s="75" t="s">
        <v>6795</v>
      </c>
      <c r="L5948" s="75" t="s">
        <v>315</v>
      </c>
    </row>
    <row r="5949" spans="1:12">
      <c r="A5949" s="115">
        <v>99033341</v>
      </c>
      <c r="B5949" s="75" t="s">
        <v>6796</v>
      </c>
      <c r="L5949" s="75" t="s">
        <v>283</v>
      </c>
    </row>
    <row r="5950" spans="1:12">
      <c r="A5950" s="115">
        <v>99033342</v>
      </c>
      <c r="B5950" s="75" t="s">
        <v>6797</v>
      </c>
      <c r="L5950" s="75" t="s">
        <v>283</v>
      </c>
    </row>
    <row r="5951" spans="1:12">
      <c r="A5951" s="115">
        <v>99033343</v>
      </c>
      <c r="B5951" s="75" t="s">
        <v>6798</v>
      </c>
      <c r="L5951" s="75" t="s">
        <v>315</v>
      </c>
    </row>
    <row r="5952" spans="1:12">
      <c r="A5952" s="115">
        <v>99033344</v>
      </c>
      <c r="B5952" s="75" t="s">
        <v>6799</v>
      </c>
      <c r="L5952" s="75" t="s">
        <v>283</v>
      </c>
    </row>
    <row r="5953" spans="1:12">
      <c r="A5953" s="115">
        <v>99033345</v>
      </c>
      <c r="B5953" s="75" t="s">
        <v>6800</v>
      </c>
      <c r="L5953" s="75" t="s">
        <v>319</v>
      </c>
    </row>
    <row r="5954" spans="1:12">
      <c r="A5954" s="115">
        <v>99033346</v>
      </c>
      <c r="B5954" s="75" t="s">
        <v>6801</v>
      </c>
      <c r="L5954" s="75" t="s">
        <v>315</v>
      </c>
    </row>
    <row r="5955" spans="1:12">
      <c r="A5955" s="115">
        <v>99033347</v>
      </c>
      <c r="B5955" s="75" t="s">
        <v>6802</v>
      </c>
      <c r="L5955" s="75" t="s">
        <v>44</v>
      </c>
    </row>
    <row r="5956" spans="1:12">
      <c r="A5956" s="115">
        <v>99033348</v>
      </c>
      <c r="B5956" s="75" t="s">
        <v>6803</v>
      </c>
      <c r="L5956" s="75" t="s">
        <v>44</v>
      </c>
    </row>
    <row r="5957" spans="1:12">
      <c r="A5957" s="115">
        <v>99033349</v>
      </c>
      <c r="B5957" s="75" t="s">
        <v>6804</v>
      </c>
      <c r="L5957" s="75" t="s">
        <v>44</v>
      </c>
    </row>
    <row r="5958" spans="1:12">
      <c r="A5958" s="115">
        <v>99033350</v>
      </c>
      <c r="B5958" s="75" t="s">
        <v>6805</v>
      </c>
      <c r="L5958" s="75" t="s">
        <v>44</v>
      </c>
    </row>
    <row r="5959" spans="1:12">
      <c r="A5959" s="115">
        <v>99033351</v>
      </c>
      <c r="B5959" s="75" t="s">
        <v>6806</v>
      </c>
      <c r="L5959" s="75" t="s">
        <v>44</v>
      </c>
    </row>
    <row r="5960" spans="1:12">
      <c r="A5960" s="115">
        <v>99033352</v>
      </c>
      <c r="B5960" s="75" t="s">
        <v>6807</v>
      </c>
      <c r="L5960" s="75" t="s">
        <v>44</v>
      </c>
    </row>
    <row r="5961" spans="1:12">
      <c r="A5961" s="115">
        <v>99033353</v>
      </c>
      <c r="B5961" s="75" t="s">
        <v>6808</v>
      </c>
      <c r="L5961" s="75" t="s">
        <v>44</v>
      </c>
    </row>
    <row r="5962" spans="1:12">
      <c r="A5962" s="115">
        <v>99033354</v>
      </c>
      <c r="B5962" s="75" t="s">
        <v>6809</v>
      </c>
      <c r="L5962" s="75" t="s">
        <v>44</v>
      </c>
    </row>
    <row r="5963" spans="1:12">
      <c r="A5963" s="115">
        <v>99033355</v>
      </c>
      <c r="B5963" s="75" t="s">
        <v>6810</v>
      </c>
      <c r="L5963" s="75" t="s">
        <v>44</v>
      </c>
    </row>
    <row r="5964" spans="1:12">
      <c r="A5964" s="115">
        <v>99033356</v>
      </c>
      <c r="B5964" s="75" t="s">
        <v>6811</v>
      </c>
      <c r="L5964" s="75" t="s">
        <v>44</v>
      </c>
    </row>
    <row r="5965" spans="1:12">
      <c r="A5965" s="115">
        <v>99033357</v>
      </c>
      <c r="B5965" s="75" t="s">
        <v>6812</v>
      </c>
      <c r="L5965" s="75" t="s">
        <v>44</v>
      </c>
    </row>
    <row r="5966" spans="1:12">
      <c r="A5966" s="115">
        <v>99033358</v>
      </c>
      <c r="B5966" s="75" t="s">
        <v>6813</v>
      </c>
      <c r="L5966" s="75" t="s">
        <v>44</v>
      </c>
    </row>
    <row r="5967" spans="1:12">
      <c r="A5967" s="115">
        <v>99033359</v>
      </c>
      <c r="B5967" s="75" t="s">
        <v>6814</v>
      </c>
      <c r="L5967" s="75" t="s">
        <v>44</v>
      </c>
    </row>
    <row r="5968" spans="1:12">
      <c r="A5968" s="115">
        <v>99033360</v>
      </c>
      <c r="B5968" s="75" t="s">
        <v>6815</v>
      </c>
      <c r="L5968" s="75" t="s">
        <v>44</v>
      </c>
    </row>
    <row r="5969" spans="1:12">
      <c r="A5969" s="115">
        <v>99033361</v>
      </c>
      <c r="B5969" s="75" t="s">
        <v>6816</v>
      </c>
      <c r="L5969" s="75" t="s">
        <v>44</v>
      </c>
    </row>
    <row r="5970" spans="1:12">
      <c r="A5970" s="115">
        <v>99033362</v>
      </c>
      <c r="B5970" s="75" t="s">
        <v>6817</v>
      </c>
      <c r="L5970" s="75" t="s">
        <v>44</v>
      </c>
    </row>
    <row r="5971" spans="1:12">
      <c r="A5971" s="115">
        <v>99033363</v>
      </c>
      <c r="B5971" s="75" t="s">
        <v>6818</v>
      </c>
      <c r="L5971" s="75" t="s">
        <v>44</v>
      </c>
    </row>
    <row r="5972" spans="1:12">
      <c r="A5972" s="115">
        <v>99033364</v>
      </c>
      <c r="B5972" s="75" t="s">
        <v>6819</v>
      </c>
      <c r="L5972" s="75" t="s">
        <v>44</v>
      </c>
    </row>
    <row r="5973" spans="1:12">
      <c r="A5973" s="115">
        <v>99033365</v>
      </c>
      <c r="B5973" s="75" t="s">
        <v>6820</v>
      </c>
      <c r="L5973" s="75" t="s">
        <v>44</v>
      </c>
    </row>
    <row r="5974" spans="1:12">
      <c r="A5974" s="115">
        <v>99033366</v>
      </c>
      <c r="B5974" s="75" t="s">
        <v>6821</v>
      </c>
      <c r="L5974" s="75" t="s">
        <v>44</v>
      </c>
    </row>
    <row r="5975" spans="1:12">
      <c r="A5975" s="115">
        <v>99033367</v>
      </c>
      <c r="B5975" s="75" t="s">
        <v>6822</v>
      </c>
      <c r="L5975" s="75" t="s">
        <v>44</v>
      </c>
    </row>
    <row r="5976" spans="1:12">
      <c r="A5976" s="115">
        <v>99033368</v>
      </c>
      <c r="B5976" s="75" t="s">
        <v>6823</v>
      </c>
      <c r="L5976" s="75" t="s">
        <v>44</v>
      </c>
    </row>
    <row r="5977" spans="1:12">
      <c r="A5977" s="115">
        <v>99033369</v>
      </c>
      <c r="B5977" s="75" t="s">
        <v>6824</v>
      </c>
      <c r="L5977" s="75" t="s">
        <v>44</v>
      </c>
    </row>
    <row r="5978" spans="1:12">
      <c r="A5978" s="115">
        <v>99033370</v>
      </c>
      <c r="B5978" s="75" t="s">
        <v>6825</v>
      </c>
      <c r="L5978" s="75" t="s">
        <v>44</v>
      </c>
    </row>
    <row r="5979" spans="1:12">
      <c r="A5979" s="115">
        <v>99033371</v>
      </c>
      <c r="B5979" s="75" t="s">
        <v>6826</v>
      </c>
      <c r="L5979" s="75" t="s">
        <v>44</v>
      </c>
    </row>
    <row r="5980" spans="1:12">
      <c r="A5980" s="115">
        <v>99033372</v>
      </c>
      <c r="B5980" s="75" t="s">
        <v>6827</v>
      </c>
      <c r="L5980" s="75" t="s">
        <v>44</v>
      </c>
    </row>
    <row r="5981" spans="1:12">
      <c r="A5981" s="115">
        <v>99033373</v>
      </c>
      <c r="B5981" s="75" t="s">
        <v>6828</v>
      </c>
      <c r="L5981" s="75" t="s">
        <v>44</v>
      </c>
    </row>
    <row r="5982" spans="1:12">
      <c r="A5982" s="115">
        <v>99033374</v>
      </c>
      <c r="B5982" s="75" t="s">
        <v>6829</v>
      </c>
      <c r="L5982" s="75" t="s">
        <v>44</v>
      </c>
    </row>
    <row r="5983" spans="1:12">
      <c r="A5983" s="115">
        <v>99033375</v>
      </c>
      <c r="B5983" s="75" t="s">
        <v>6830</v>
      </c>
      <c r="L5983" s="75" t="s">
        <v>44</v>
      </c>
    </row>
    <row r="5984" spans="1:12">
      <c r="A5984" s="115">
        <v>99033376</v>
      </c>
      <c r="B5984" s="75" t="s">
        <v>6831</v>
      </c>
      <c r="L5984" s="75" t="s">
        <v>44</v>
      </c>
    </row>
    <row r="5985" spans="1:12">
      <c r="A5985" s="115">
        <v>99033377</v>
      </c>
      <c r="B5985" s="75" t="s">
        <v>6832</v>
      </c>
      <c r="L5985" s="75" t="s">
        <v>44</v>
      </c>
    </row>
    <row r="5986" spans="1:12">
      <c r="A5986" s="115">
        <v>99033378</v>
      </c>
      <c r="B5986" s="75" t="s">
        <v>6833</v>
      </c>
      <c r="L5986" s="75" t="s">
        <v>44</v>
      </c>
    </row>
    <row r="5987" spans="1:12">
      <c r="A5987" s="115">
        <v>99033379</v>
      </c>
      <c r="B5987" s="75" t="s">
        <v>6834</v>
      </c>
      <c r="L5987" s="75" t="s">
        <v>44</v>
      </c>
    </row>
    <row r="5988" spans="1:12">
      <c r="A5988" s="115">
        <v>99033380</v>
      </c>
      <c r="B5988" s="75" t="s">
        <v>6835</v>
      </c>
      <c r="L5988" s="75" t="s">
        <v>44</v>
      </c>
    </row>
    <row r="5989" spans="1:12">
      <c r="A5989" s="115">
        <v>99033381</v>
      </c>
      <c r="B5989" s="75" t="s">
        <v>6836</v>
      </c>
      <c r="L5989" s="75" t="s">
        <v>44</v>
      </c>
    </row>
    <row r="5990" spans="1:12">
      <c r="A5990" s="115">
        <v>99033382</v>
      </c>
      <c r="B5990" s="75" t="s">
        <v>6837</v>
      </c>
      <c r="L5990" s="75" t="s">
        <v>44</v>
      </c>
    </row>
    <row r="5991" spans="1:12">
      <c r="A5991" s="115">
        <v>99033383</v>
      </c>
      <c r="B5991" s="75" t="s">
        <v>6838</v>
      </c>
      <c r="L5991" s="75" t="s">
        <v>348</v>
      </c>
    </row>
    <row r="5992" spans="1:12">
      <c r="A5992" s="115">
        <v>99033384</v>
      </c>
      <c r="B5992" s="75" t="s">
        <v>6839</v>
      </c>
      <c r="L5992" s="75" t="s">
        <v>70</v>
      </c>
    </row>
    <row r="5993" spans="1:12">
      <c r="A5993" s="115">
        <v>99033385</v>
      </c>
      <c r="B5993" s="75" t="s">
        <v>6840</v>
      </c>
      <c r="L5993" s="75" t="s">
        <v>70</v>
      </c>
    </row>
    <row r="5994" spans="1:12">
      <c r="A5994" s="115">
        <v>99033386</v>
      </c>
      <c r="B5994" s="75" t="s">
        <v>6841</v>
      </c>
      <c r="L5994" s="75" t="s">
        <v>70</v>
      </c>
    </row>
    <row r="5995" spans="1:12">
      <c r="A5995" s="115">
        <v>99033387</v>
      </c>
      <c r="B5995" s="75" t="s">
        <v>6842</v>
      </c>
      <c r="L5995" s="75" t="s">
        <v>70</v>
      </c>
    </row>
    <row r="5996" spans="1:12">
      <c r="A5996" s="115">
        <v>99033388</v>
      </c>
      <c r="B5996" s="75" t="s">
        <v>6843</v>
      </c>
      <c r="L5996" s="75" t="s">
        <v>70</v>
      </c>
    </row>
    <row r="5997" spans="1:12">
      <c r="A5997" s="115">
        <v>99033389</v>
      </c>
      <c r="B5997" s="75" t="s">
        <v>6844</v>
      </c>
      <c r="L5997" s="75" t="s">
        <v>70</v>
      </c>
    </row>
    <row r="5998" spans="1:12">
      <c r="A5998" s="115">
        <v>99033390</v>
      </c>
      <c r="B5998" s="75" t="s">
        <v>6845</v>
      </c>
      <c r="L5998" s="75" t="s">
        <v>9384</v>
      </c>
    </row>
    <row r="5999" spans="1:12">
      <c r="A5999" s="115">
        <v>99033391</v>
      </c>
      <c r="B5999" s="75" t="s">
        <v>6846</v>
      </c>
      <c r="L5999" s="75" t="s">
        <v>287</v>
      </c>
    </row>
    <row r="6000" spans="1:12">
      <c r="A6000" s="115">
        <v>99033392</v>
      </c>
      <c r="B6000" s="75" t="s">
        <v>6847</v>
      </c>
      <c r="L6000" s="75" t="s">
        <v>287</v>
      </c>
    </row>
    <row r="6001" spans="1:12">
      <c r="A6001" s="115">
        <v>99033393</v>
      </c>
      <c r="B6001" s="75" t="s">
        <v>6848</v>
      </c>
      <c r="L6001" s="75" t="s">
        <v>9384</v>
      </c>
    </row>
    <row r="6002" spans="1:12">
      <c r="A6002" s="115">
        <v>99033394</v>
      </c>
      <c r="B6002" s="75" t="s">
        <v>6849</v>
      </c>
      <c r="L6002" s="75" t="s">
        <v>287</v>
      </c>
    </row>
    <row r="6003" spans="1:12">
      <c r="A6003" s="115">
        <v>99033395</v>
      </c>
      <c r="B6003" s="75" t="s">
        <v>6850</v>
      </c>
      <c r="L6003" s="75" t="s">
        <v>9430</v>
      </c>
    </row>
    <row r="6004" spans="1:12">
      <c r="A6004" s="115">
        <v>99033396</v>
      </c>
      <c r="B6004" s="75" t="s">
        <v>6851</v>
      </c>
      <c r="L6004" s="75" t="s">
        <v>287</v>
      </c>
    </row>
    <row r="6005" spans="1:12">
      <c r="A6005" s="115">
        <v>99033397</v>
      </c>
      <c r="B6005" s="75" t="s">
        <v>6852</v>
      </c>
      <c r="L6005" s="75" t="s">
        <v>9384</v>
      </c>
    </row>
    <row r="6006" spans="1:12">
      <c r="A6006" s="115">
        <v>99033398</v>
      </c>
      <c r="B6006" s="75" t="s">
        <v>6853</v>
      </c>
      <c r="L6006" s="75" t="s">
        <v>287</v>
      </c>
    </row>
    <row r="6007" spans="1:12">
      <c r="A6007" s="115">
        <v>99033399</v>
      </c>
      <c r="B6007" s="75" t="s">
        <v>6854</v>
      </c>
      <c r="L6007" s="75" t="s">
        <v>270</v>
      </c>
    </row>
    <row r="6008" spans="1:12">
      <c r="A6008" s="115">
        <v>99033400</v>
      </c>
      <c r="B6008" s="75" t="s">
        <v>6855</v>
      </c>
      <c r="L6008" s="75" t="s">
        <v>270</v>
      </c>
    </row>
    <row r="6009" spans="1:12">
      <c r="A6009" s="115">
        <v>99033401</v>
      </c>
      <c r="B6009" s="75" t="s">
        <v>6856</v>
      </c>
      <c r="L6009" s="75" t="s">
        <v>315</v>
      </c>
    </row>
    <row r="6010" spans="1:12">
      <c r="A6010" s="115">
        <v>99033402</v>
      </c>
      <c r="B6010" s="75" t="s">
        <v>6857</v>
      </c>
      <c r="L6010" s="75" t="s">
        <v>315</v>
      </c>
    </row>
    <row r="6011" spans="1:12">
      <c r="A6011" s="115">
        <v>99033403</v>
      </c>
      <c r="B6011" s="75" t="s">
        <v>6858</v>
      </c>
      <c r="L6011" s="75" t="s">
        <v>315</v>
      </c>
    </row>
    <row r="6012" spans="1:12">
      <c r="A6012" s="115">
        <v>99033404</v>
      </c>
      <c r="B6012" s="75" t="s">
        <v>6859</v>
      </c>
      <c r="L6012" s="75" t="s">
        <v>315</v>
      </c>
    </row>
    <row r="6013" spans="1:12">
      <c r="A6013" s="115">
        <v>99033405</v>
      </c>
      <c r="B6013" s="75" t="s">
        <v>6860</v>
      </c>
      <c r="L6013" s="75" t="s">
        <v>270</v>
      </c>
    </row>
    <row r="6014" spans="1:12">
      <c r="A6014" s="115">
        <v>99033406</v>
      </c>
      <c r="B6014" s="75" t="s">
        <v>6861</v>
      </c>
      <c r="L6014" s="75" t="s">
        <v>315</v>
      </c>
    </row>
    <row r="6015" spans="1:12">
      <c r="A6015" s="115">
        <v>99033407</v>
      </c>
      <c r="B6015" s="75" t="s">
        <v>6862</v>
      </c>
      <c r="L6015" s="75" t="s">
        <v>270</v>
      </c>
    </row>
    <row r="6016" spans="1:12">
      <c r="A6016" s="115">
        <v>99033408</v>
      </c>
      <c r="B6016" s="75" t="s">
        <v>6863</v>
      </c>
      <c r="L6016" s="75" t="s">
        <v>315</v>
      </c>
    </row>
    <row r="6017" spans="1:12">
      <c r="A6017" s="115">
        <v>99033409</v>
      </c>
      <c r="B6017" s="75" t="s">
        <v>6864</v>
      </c>
      <c r="L6017" s="75" t="s">
        <v>315</v>
      </c>
    </row>
    <row r="6018" spans="1:12">
      <c r="A6018" s="115">
        <v>99033410</v>
      </c>
      <c r="B6018" s="75" t="s">
        <v>6865</v>
      </c>
      <c r="L6018" s="75" t="s">
        <v>315</v>
      </c>
    </row>
    <row r="6019" spans="1:12">
      <c r="A6019" s="115">
        <v>99033411</v>
      </c>
      <c r="B6019" s="75" t="s">
        <v>6866</v>
      </c>
      <c r="L6019" s="75" t="s">
        <v>315</v>
      </c>
    </row>
    <row r="6020" spans="1:12">
      <c r="A6020" s="115">
        <v>99033412</v>
      </c>
      <c r="B6020" s="75" t="s">
        <v>6867</v>
      </c>
      <c r="L6020" s="75" t="s">
        <v>270</v>
      </c>
    </row>
    <row r="6021" spans="1:12">
      <c r="A6021" s="115">
        <v>99033413</v>
      </c>
      <c r="B6021" s="75" t="s">
        <v>6868</v>
      </c>
      <c r="L6021" s="75" t="s">
        <v>315</v>
      </c>
    </row>
    <row r="6022" spans="1:12">
      <c r="A6022" s="115">
        <v>99033414</v>
      </c>
      <c r="B6022" s="75" t="s">
        <v>6869</v>
      </c>
      <c r="L6022" s="75" t="s">
        <v>315</v>
      </c>
    </row>
    <row r="6023" spans="1:12">
      <c r="A6023" s="115">
        <v>99033415</v>
      </c>
      <c r="B6023" s="75" t="s">
        <v>6870</v>
      </c>
      <c r="L6023" s="75" t="s">
        <v>270</v>
      </c>
    </row>
    <row r="6024" spans="1:12">
      <c r="A6024" s="115">
        <v>99033416</v>
      </c>
      <c r="B6024" s="75" t="s">
        <v>6871</v>
      </c>
      <c r="L6024" s="75" t="s">
        <v>270</v>
      </c>
    </row>
    <row r="6025" spans="1:12">
      <c r="A6025" s="115">
        <v>99033417</v>
      </c>
      <c r="B6025" s="75" t="s">
        <v>6872</v>
      </c>
      <c r="L6025" s="75" t="s">
        <v>270</v>
      </c>
    </row>
    <row r="6026" spans="1:12">
      <c r="A6026" s="115">
        <v>99033418</v>
      </c>
      <c r="B6026" s="75" t="s">
        <v>6873</v>
      </c>
      <c r="L6026" s="75" t="s">
        <v>315</v>
      </c>
    </row>
    <row r="6027" spans="1:12">
      <c r="A6027" s="115">
        <v>99033419</v>
      </c>
      <c r="B6027" s="75" t="s">
        <v>6874</v>
      </c>
      <c r="L6027" s="75" t="s">
        <v>270</v>
      </c>
    </row>
    <row r="6028" spans="1:12">
      <c r="A6028" s="115">
        <v>99033420</v>
      </c>
      <c r="B6028" s="75" t="s">
        <v>6875</v>
      </c>
      <c r="L6028" s="75" t="s">
        <v>315</v>
      </c>
    </row>
    <row r="6029" spans="1:12">
      <c r="A6029" s="115">
        <v>99033421</v>
      </c>
      <c r="B6029" s="75" t="s">
        <v>6876</v>
      </c>
      <c r="L6029" s="75" t="s">
        <v>315</v>
      </c>
    </row>
    <row r="6030" spans="1:12">
      <c r="A6030" s="115">
        <v>99033422</v>
      </c>
      <c r="B6030" s="75" t="s">
        <v>6877</v>
      </c>
      <c r="L6030" s="75" t="s">
        <v>270</v>
      </c>
    </row>
    <row r="6031" spans="1:12">
      <c r="A6031" s="115">
        <v>99033423</v>
      </c>
      <c r="B6031" s="75" t="s">
        <v>6878</v>
      </c>
      <c r="L6031" s="75" t="s">
        <v>315</v>
      </c>
    </row>
    <row r="6032" spans="1:12">
      <c r="A6032" s="115">
        <v>99033424</v>
      </c>
      <c r="B6032" s="75" t="s">
        <v>6879</v>
      </c>
      <c r="L6032" s="75" t="s">
        <v>270</v>
      </c>
    </row>
    <row r="6033" spans="1:12">
      <c r="A6033" s="115">
        <v>99033425</v>
      </c>
      <c r="B6033" s="75" t="s">
        <v>6880</v>
      </c>
      <c r="L6033" s="75" t="s">
        <v>274</v>
      </c>
    </row>
    <row r="6034" spans="1:12">
      <c r="A6034" s="115">
        <v>99033426</v>
      </c>
      <c r="B6034" s="75" t="s">
        <v>6881</v>
      </c>
      <c r="L6034" s="75" t="s">
        <v>315</v>
      </c>
    </row>
    <row r="6035" spans="1:12">
      <c r="A6035" s="115">
        <v>99033427</v>
      </c>
      <c r="B6035" s="75" t="s">
        <v>6882</v>
      </c>
      <c r="L6035" s="75" t="s">
        <v>270</v>
      </c>
    </row>
    <row r="6036" spans="1:12">
      <c r="A6036" s="115">
        <v>99033428</v>
      </c>
      <c r="B6036" s="75" t="s">
        <v>6883</v>
      </c>
      <c r="L6036" s="75" t="s">
        <v>315</v>
      </c>
    </row>
    <row r="6037" spans="1:12">
      <c r="A6037" s="115">
        <v>99033429</v>
      </c>
      <c r="B6037" s="75" t="s">
        <v>6884</v>
      </c>
      <c r="L6037" s="75" t="s">
        <v>270</v>
      </c>
    </row>
    <row r="6038" spans="1:12">
      <c r="A6038" s="115">
        <v>99033430</v>
      </c>
      <c r="B6038" s="75" t="s">
        <v>6885</v>
      </c>
      <c r="L6038" s="75" t="s">
        <v>309</v>
      </c>
    </row>
    <row r="6039" spans="1:12">
      <c r="A6039" s="115">
        <v>99033431</v>
      </c>
      <c r="B6039" s="75" t="s">
        <v>6886</v>
      </c>
      <c r="L6039" s="75" t="s">
        <v>315</v>
      </c>
    </row>
    <row r="6040" spans="1:12">
      <c r="A6040" s="115">
        <v>99033432</v>
      </c>
      <c r="B6040" s="75" t="s">
        <v>6887</v>
      </c>
      <c r="L6040" s="75" t="s">
        <v>315</v>
      </c>
    </row>
    <row r="6041" spans="1:12">
      <c r="A6041" s="115">
        <v>99033433</v>
      </c>
      <c r="B6041" s="75" t="s">
        <v>6888</v>
      </c>
      <c r="L6041" s="75" t="s">
        <v>270</v>
      </c>
    </row>
    <row r="6042" spans="1:12">
      <c r="A6042" s="115">
        <v>99033434</v>
      </c>
      <c r="B6042" s="75" t="s">
        <v>6889</v>
      </c>
      <c r="L6042" s="75" t="s">
        <v>270</v>
      </c>
    </row>
    <row r="6043" spans="1:12">
      <c r="A6043" s="115">
        <v>99033435</v>
      </c>
      <c r="B6043" s="75" t="s">
        <v>6890</v>
      </c>
      <c r="L6043" s="75" t="s">
        <v>270</v>
      </c>
    </row>
    <row r="6044" spans="1:12">
      <c r="A6044" s="115">
        <v>99033436</v>
      </c>
      <c r="B6044" s="75" t="s">
        <v>6891</v>
      </c>
      <c r="L6044" s="75" t="s">
        <v>309</v>
      </c>
    </row>
    <row r="6045" spans="1:12">
      <c r="A6045" s="115">
        <v>99033437</v>
      </c>
      <c r="B6045" s="75" t="s">
        <v>6892</v>
      </c>
      <c r="L6045" s="75" t="s">
        <v>283</v>
      </c>
    </row>
    <row r="6046" spans="1:12">
      <c r="A6046" s="115">
        <v>99033438</v>
      </c>
      <c r="B6046" s="75" t="s">
        <v>6893</v>
      </c>
      <c r="L6046" s="75" t="s">
        <v>346</v>
      </c>
    </row>
    <row r="6047" spans="1:12">
      <c r="A6047" s="115">
        <v>99033439</v>
      </c>
      <c r="B6047" s="75" t="s">
        <v>6894</v>
      </c>
      <c r="L6047" s="75" t="s">
        <v>311</v>
      </c>
    </row>
    <row r="6048" spans="1:12">
      <c r="A6048" s="115">
        <v>99033440</v>
      </c>
      <c r="B6048" s="75" t="s">
        <v>6895</v>
      </c>
      <c r="L6048" s="75" t="s">
        <v>309</v>
      </c>
    </row>
    <row r="6049" spans="1:12">
      <c r="A6049" s="115">
        <v>99033441</v>
      </c>
      <c r="B6049" s="75" t="s">
        <v>6896</v>
      </c>
      <c r="L6049" s="75" t="s">
        <v>16</v>
      </c>
    </row>
    <row r="6050" spans="1:12">
      <c r="A6050" s="115">
        <v>99033442</v>
      </c>
      <c r="B6050" s="75" t="s">
        <v>6897</v>
      </c>
      <c r="L6050" s="75" t="s">
        <v>283</v>
      </c>
    </row>
    <row r="6051" spans="1:12">
      <c r="A6051" s="115">
        <v>99033443</v>
      </c>
      <c r="B6051" s="75" t="s">
        <v>6898</v>
      </c>
      <c r="L6051" s="75" t="s">
        <v>274</v>
      </c>
    </row>
    <row r="6052" spans="1:12">
      <c r="A6052" s="115">
        <v>99033444</v>
      </c>
      <c r="B6052" s="75" t="s">
        <v>6899</v>
      </c>
      <c r="L6052" s="75" t="s">
        <v>328</v>
      </c>
    </row>
    <row r="6053" spans="1:12">
      <c r="A6053" s="115">
        <v>99033445</v>
      </c>
      <c r="B6053" s="75" t="s">
        <v>6900</v>
      </c>
      <c r="L6053" s="75" t="s">
        <v>9215</v>
      </c>
    </row>
    <row r="6054" spans="1:12">
      <c r="A6054" s="115">
        <v>99033446</v>
      </c>
      <c r="B6054" s="75" t="s">
        <v>6901</v>
      </c>
      <c r="L6054" s="75" t="s">
        <v>9326</v>
      </c>
    </row>
    <row r="6055" spans="1:12">
      <c r="A6055" s="115">
        <v>99033447</v>
      </c>
      <c r="B6055" s="75" t="s">
        <v>6902</v>
      </c>
      <c r="L6055" s="75" t="s">
        <v>9429</v>
      </c>
    </row>
    <row r="6056" spans="1:12">
      <c r="A6056" s="115">
        <v>99033448</v>
      </c>
      <c r="B6056" s="75" t="s">
        <v>6903</v>
      </c>
      <c r="L6056" s="75" t="s">
        <v>9469</v>
      </c>
    </row>
    <row r="6057" spans="1:12">
      <c r="A6057" s="115">
        <v>99033449</v>
      </c>
      <c r="B6057" s="75" t="s">
        <v>6904</v>
      </c>
      <c r="L6057" s="75" t="s">
        <v>9465</v>
      </c>
    </row>
    <row r="6058" spans="1:12">
      <c r="A6058" s="115">
        <v>99033450</v>
      </c>
      <c r="B6058" s="75" t="s">
        <v>6905</v>
      </c>
      <c r="L6058" s="75" t="s">
        <v>9465</v>
      </c>
    </row>
    <row r="6059" spans="1:12">
      <c r="A6059" s="115">
        <v>99033451</v>
      </c>
      <c r="B6059" s="75" t="s">
        <v>6906</v>
      </c>
      <c r="L6059" s="75" t="s">
        <v>9465</v>
      </c>
    </row>
    <row r="6060" spans="1:12">
      <c r="A6060" s="115">
        <v>99033452</v>
      </c>
      <c r="B6060" s="75" t="s">
        <v>6907</v>
      </c>
      <c r="L6060" s="75" t="s">
        <v>9465</v>
      </c>
    </row>
    <row r="6061" spans="1:12">
      <c r="A6061" s="115">
        <v>99033453</v>
      </c>
      <c r="B6061" s="75" t="s">
        <v>6908</v>
      </c>
      <c r="L6061" s="75" t="s">
        <v>9469</v>
      </c>
    </row>
    <row r="6062" spans="1:12">
      <c r="A6062" s="115">
        <v>99033454</v>
      </c>
      <c r="B6062" s="75" t="s">
        <v>6909</v>
      </c>
      <c r="L6062" s="75" t="s">
        <v>9465</v>
      </c>
    </row>
    <row r="6063" spans="1:12">
      <c r="A6063" s="115">
        <v>99033455</v>
      </c>
      <c r="B6063" s="75" t="s">
        <v>6910</v>
      </c>
      <c r="L6063" s="75" t="s">
        <v>9468</v>
      </c>
    </row>
    <row r="6064" spans="1:12">
      <c r="A6064" s="115">
        <v>99033456</v>
      </c>
      <c r="B6064" s="75" t="s">
        <v>6911</v>
      </c>
      <c r="L6064" s="75" t="s">
        <v>9468</v>
      </c>
    </row>
    <row r="6065" spans="1:12">
      <c r="A6065" s="115">
        <v>99033457</v>
      </c>
      <c r="B6065" s="75" t="s">
        <v>6912</v>
      </c>
      <c r="L6065" s="75" t="s">
        <v>9468</v>
      </c>
    </row>
    <row r="6066" spans="1:12">
      <c r="A6066" s="115">
        <v>99033458</v>
      </c>
      <c r="B6066" s="75" t="s">
        <v>6913</v>
      </c>
      <c r="L6066" s="75" t="s">
        <v>9468</v>
      </c>
    </row>
    <row r="6067" spans="1:12">
      <c r="A6067" s="115">
        <v>99033459</v>
      </c>
      <c r="B6067" s="75" t="s">
        <v>6914</v>
      </c>
      <c r="L6067" s="75" t="s">
        <v>9465</v>
      </c>
    </row>
    <row r="6068" spans="1:12">
      <c r="A6068" s="115">
        <v>99033460</v>
      </c>
      <c r="B6068" s="75" t="s">
        <v>6915</v>
      </c>
      <c r="L6068" s="75" t="s">
        <v>9465</v>
      </c>
    </row>
    <row r="6069" spans="1:12">
      <c r="A6069" s="115">
        <v>99033461</v>
      </c>
      <c r="B6069" s="75" t="s">
        <v>6916</v>
      </c>
      <c r="L6069" s="75" t="s">
        <v>9468</v>
      </c>
    </row>
    <row r="6070" spans="1:12">
      <c r="A6070" s="115">
        <v>99033462</v>
      </c>
      <c r="B6070" s="75" t="s">
        <v>6917</v>
      </c>
      <c r="L6070" s="75" t="s">
        <v>346</v>
      </c>
    </row>
    <row r="6071" spans="1:12">
      <c r="A6071" s="115">
        <v>99033463</v>
      </c>
      <c r="B6071" s="75" t="s">
        <v>6918</v>
      </c>
      <c r="L6071" s="75" t="s">
        <v>9215</v>
      </c>
    </row>
    <row r="6072" spans="1:12">
      <c r="A6072" s="115">
        <v>99033464</v>
      </c>
      <c r="B6072" s="75" t="s">
        <v>6919</v>
      </c>
      <c r="L6072" s="75" t="s">
        <v>9429</v>
      </c>
    </row>
    <row r="6073" spans="1:12">
      <c r="A6073" s="115">
        <v>99033465</v>
      </c>
      <c r="B6073" s="75" t="s">
        <v>6920</v>
      </c>
      <c r="L6073" s="75" t="s">
        <v>9463</v>
      </c>
    </row>
    <row r="6074" spans="1:12">
      <c r="A6074" s="115">
        <v>99033466</v>
      </c>
      <c r="B6074" s="75" t="s">
        <v>6921</v>
      </c>
      <c r="L6074" s="75" t="s">
        <v>9429</v>
      </c>
    </row>
    <row r="6075" spans="1:12">
      <c r="A6075" s="115">
        <v>99033467</v>
      </c>
      <c r="B6075" s="75" t="s">
        <v>6922</v>
      </c>
      <c r="L6075" s="75" t="s">
        <v>9429</v>
      </c>
    </row>
    <row r="6076" spans="1:12">
      <c r="A6076" s="115">
        <v>99033468</v>
      </c>
      <c r="B6076" s="75" t="s">
        <v>6923</v>
      </c>
      <c r="L6076" s="75" t="s">
        <v>9429</v>
      </c>
    </row>
    <row r="6077" spans="1:12">
      <c r="A6077" s="115">
        <v>99033469</v>
      </c>
      <c r="B6077" s="75" t="s">
        <v>6924</v>
      </c>
      <c r="L6077" s="75" t="s">
        <v>270</v>
      </c>
    </row>
    <row r="6078" spans="1:12">
      <c r="A6078" s="115">
        <v>99033470</v>
      </c>
      <c r="B6078" s="75" t="s">
        <v>6925</v>
      </c>
      <c r="L6078" s="75" t="s">
        <v>9429</v>
      </c>
    </row>
    <row r="6079" spans="1:12">
      <c r="A6079" s="115">
        <v>99033471</v>
      </c>
      <c r="B6079" s="75" t="s">
        <v>6926</v>
      </c>
      <c r="L6079" s="75" t="s">
        <v>9429</v>
      </c>
    </row>
    <row r="6080" spans="1:12">
      <c r="A6080" s="115">
        <v>99033472</v>
      </c>
      <c r="B6080" s="75" t="s">
        <v>6927</v>
      </c>
      <c r="L6080" s="75" t="s">
        <v>9429</v>
      </c>
    </row>
    <row r="6081" spans="1:12">
      <c r="A6081" s="115">
        <v>99033473</v>
      </c>
      <c r="B6081" s="75" t="s">
        <v>6928</v>
      </c>
      <c r="L6081" s="75" t="s">
        <v>309</v>
      </c>
    </row>
    <row r="6082" spans="1:12">
      <c r="A6082" s="115">
        <v>99033474</v>
      </c>
      <c r="B6082" s="75" t="s">
        <v>6929</v>
      </c>
      <c r="L6082" s="75" t="s">
        <v>9429</v>
      </c>
    </row>
    <row r="6083" spans="1:12">
      <c r="A6083" s="115">
        <v>99033475</v>
      </c>
      <c r="B6083" s="75" t="s">
        <v>6930</v>
      </c>
      <c r="L6083" s="75" t="s">
        <v>309</v>
      </c>
    </row>
    <row r="6084" spans="1:12">
      <c r="A6084" s="115">
        <v>99033476</v>
      </c>
      <c r="B6084" s="75" t="s">
        <v>6931</v>
      </c>
      <c r="L6084" s="75" t="s">
        <v>9429</v>
      </c>
    </row>
    <row r="6085" spans="1:12">
      <c r="A6085" s="115">
        <v>99033477</v>
      </c>
      <c r="B6085" s="75" t="s">
        <v>6932</v>
      </c>
      <c r="L6085" s="75" t="s">
        <v>9429</v>
      </c>
    </row>
    <row r="6086" spans="1:12">
      <c r="A6086" s="115">
        <v>99033478</v>
      </c>
      <c r="B6086" s="75" t="s">
        <v>6933</v>
      </c>
      <c r="L6086" s="75" t="s">
        <v>9429</v>
      </c>
    </row>
    <row r="6087" spans="1:12">
      <c r="A6087" s="115">
        <v>99033479</v>
      </c>
      <c r="B6087" s="75" t="s">
        <v>6934</v>
      </c>
      <c r="L6087" s="75" t="s">
        <v>9429</v>
      </c>
    </row>
    <row r="6088" spans="1:12">
      <c r="A6088" s="115">
        <v>99033480</v>
      </c>
      <c r="B6088" s="75" t="s">
        <v>6935</v>
      </c>
      <c r="L6088" s="75" t="s">
        <v>9429</v>
      </c>
    </row>
    <row r="6089" spans="1:12">
      <c r="A6089" s="115">
        <v>99033481</v>
      </c>
      <c r="B6089" s="75" t="s">
        <v>6936</v>
      </c>
      <c r="L6089" s="75" t="s">
        <v>9429</v>
      </c>
    </row>
    <row r="6090" spans="1:12">
      <c r="A6090" s="115">
        <v>99033482</v>
      </c>
      <c r="B6090" s="75" t="s">
        <v>6937</v>
      </c>
      <c r="L6090" s="75" t="s">
        <v>309</v>
      </c>
    </row>
    <row r="6091" spans="1:12">
      <c r="A6091" s="115">
        <v>99033483</v>
      </c>
      <c r="B6091" s="75" t="s">
        <v>6938</v>
      </c>
      <c r="L6091" s="75" t="s">
        <v>9429</v>
      </c>
    </row>
    <row r="6092" spans="1:12">
      <c r="A6092" s="115">
        <v>99033484</v>
      </c>
      <c r="B6092" s="75" t="s">
        <v>6939</v>
      </c>
      <c r="L6092" s="75" t="s">
        <v>9429</v>
      </c>
    </row>
    <row r="6093" spans="1:12">
      <c r="A6093" s="115">
        <v>99033485</v>
      </c>
      <c r="B6093" s="75" t="s">
        <v>6940</v>
      </c>
      <c r="L6093" s="75" t="s">
        <v>9463</v>
      </c>
    </row>
    <row r="6094" spans="1:12">
      <c r="A6094" s="115">
        <v>99033486</v>
      </c>
      <c r="B6094" s="75" t="s">
        <v>6941</v>
      </c>
      <c r="L6094" s="75" t="s">
        <v>9429</v>
      </c>
    </row>
    <row r="6095" spans="1:12">
      <c r="A6095" s="115">
        <v>99033487</v>
      </c>
      <c r="B6095" s="75" t="s">
        <v>6942</v>
      </c>
      <c r="L6095" s="75" t="s">
        <v>9429</v>
      </c>
    </row>
    <row r="6096" spans="1:12">
      <c r="A6096" s="115">
        <v>99033488</v>
      </c>
      <c r="B6096" s="75" t="s">
        <v>6943</v>
      </c>
      <c r="L6096" s="75" t="s">
        <v>9429</v>
      </c>
    </row>
    <row r="6097" spans="1:12">
      <c r="A6097" s="115">
        <v>99033489</v>
      </c>
      <c r="B6097" s="75" t="s">
        <v>6944</v>
      </c>
      <c r="L6097" s="75" t="s">
        <v>9429</v>
      </c>
    </row>
    <row r="6098" spans="1:12">
      <c r="A6098" s="115">
        <v>99033490</v>
      </c>
      <c r="B6098" s="75" t="s">
        <v>6945</v>
      </c>
      <c r="L6098" s="75" t="s">
        <v>9429</v>
      </c>
    </row>
    <row r="6099" spans="1:12">
      <c r="A6099" s="115">
        <v>99033491</v>
      </c>
      <c r="B6099" s="75" t="s">
        <v>6946</v>
      </c>
      <c r="L6099" s="75" t="s">
        <v>9429</v>
      </c>
    </row>
    <row r="6100" spans="1:12">
      <c r="A6100" s="115">
        <v>99033492</v>
      </c>
      <c r="B6100" s="75" t="s">
        <v>6947</v>
      </c>
      <c r="L6100" s="75" t="s">
        <v>9429</v>
      </c>
    </row>
    <row r="6101" spans="1:12">
      <c r="A6101" s="115">
        <v>99033493</v>
      </c>
      <c r="B6101" s="75" t="s">
        <v>6948</v>
      </c>
      <c r="L6101" s="75" t="s">
        <v>270</v>
      </c>
    </row>
    <row r="6102" spans="1:12">
      <c r="A6102" s="115">
        <v>99033494</v>
      </c>
      <c r="B6102" s="75" t="s">
        <v>6949</v>
      </c>
      <c r="L6102" s="75" t="s">
        <v>9429</v>
      </c>
    </row>
    <row r="6103" spans="1:12">
      <c r="A6103" s="115">
        <v>99033495</v>
      </c>
      <c r="B6103" s="75" t="s">
        <v>6950</v>
      </c>
      <c r="L6103" s="75" t="s">
        <v>9463</v>
      </c>
    </row>
    <row r="6104" spans="1:12">
      <c r="A6104" s="115">
        <v>99033496</v>
      </c>
      <c r="B6104" s="75" t="s">
        <v>6951</v>
      </c>
      <c r="L6104" s="75" t="s">
        <v>9429</v>
      </c>
    </row>
    <row r="6105" spans="1:12">
      <c r="A6105" s="115">
        <v>99033497</v>
      </c>
      <c r="B6105" s="75" t="s">
        <v>6952</v>
      </c>
      <c r="L6105" s="75" t="s">
        <v>9429</v>
      </c>
    </row>
    <row r="6106" spans="1:12">
      <c r="A6106" s="115">
        <v>99033498</v>
      </c>
      <c r="B6106" s="75" t="s">
        <v>6953</v>
      </c>
      <c r="L6106" s="75" t="s">
        <v>9463</v>
      </c>
    </row>
    <row r="6107" spans="1:12">
      <c r="A6107" s="115">
        <v>99033499</v>
      </c>
      <c r="B6107" s="75" t="s">
        <v>6954</v>
      </c>
      <c r="L6107" s="75" t="s">
        <v>9429</v>
      </c>
    </row>
    <row r="6108" spans="1:12">
      <c r="A6108" s="115">
        <v>99033500</v>
      </c>
      <c r="B6108" s="75" t="s">
        <v>6955</v>
      </c>
      <c r="L6108" s="75" t="s">
        <v>9429</v>
      </c>
    </row>
    <row r="6109" spans="1:12">
      <c r="A6109" s="115">
        <v>99033501</v>
      </c>
      <c r="B6109" s="75" t="s">
        <v>6956</v>
      </c>
      <c r="L6109" s="75" t="s">
        <v>9429</v>
      </c>
    </row>
    <row r="6110" spans="1:12">
      <c r="A6110" s="115">
        <v>99033502</v>
      </c>
      <c r="B6110" s="75" t="s">
        <v>6957</v>
      </c>
      <c r="L6110" s="75" t="s">
        <v>9429</v>
      </c>
    </row>
    <row r="6111" spans="1:12">
      <c r="A6111" s="115">
        <v>99033503</v>
      </c>
      <c r="B6111" s="75" t="s">
        <v>6958</v>
      </c>
      <c r="L6111" s="75" t="s">
        <v>9429</v>
      </c>
    </row>
    <row r="6112" spans="1:12">
      <c r="A6112" s="115">
        <v>99033504</v>
      </c>
      <c r="B6112" s="75" t="s">
        <v>6959</v>
      </c>
      <c r="L6112" s="75" t="s">
        <v>313</v>
      </c>
    </row>
    <row r="6113" spans="1:12">
      <c r="A6113" s="115">
        <v>99033505</v>
      </c>
      <c r="B6113" s="75" t="s">
        <v>6960</v>
      </c>
      <c r="L6113" s="75" t="s">
        <v>270</v>
      </c>
    </row>
    <row r="6114" spans="1:12">
      <c r="A6114" s="115">
        <v>99033506</v>
      </c>
      <c r="B6114" s="75" t="s">
        <v>6961</v>
      </c>
      <c r="L6114" s="75" t="s">
        <v>309</v>
      </c>
    </row>
    <row r="6115" spans="1:12">
      <c r="A6115" s="115">
        <v>99033507</v>
      </c>
      <c r="B6115" s="75" t="s">
        <v>6962</v>
      </c>
      <c r="L6115" s="75" t="s">
        <v>9429</v>
      </c>
    </row>
    <row r="6116" spans="1:12">
      <c r="A6116" s="115">
        <v>99033508</v>
      </c>
      <c r="B6116" s="75" t="s">
        <v>6963</v>
      </c>
      <c r="L6116" s="75" t="s">
        <v>309</v>
      </c>
    </row>
    <row r="6117" spans="1:12">
      <c r="A6117" s="115">
        <v>99033509</v>
      </c>
      <c r="B6117" s="75" t="s">
        <v>6964</v>
      </c>
      <c r="L6117" s="75" t="s">
        <v>9429</v>
      </c>
    </row>
    <row r="6118" spans="1:12">
      <c r="A6118" s="115">
        <v>99033510</v>
      </c>
      <c r="B6118" s="75" t="s">
        <v>6965</v>
      </c>
      <c r="L6118" s="75" t="s">
        <v>9429</v>
      </c>
    </row>
    <row r="6119" spans="1:12">
      <c r="A6119" s="115">
        <v>99033511</v>
      </c>
      <c r="B6119" s="75" t="s">
        <v>6966</v>
      </c>
      <c r="L6119" s="75" t="s">
        <v>9429</v>
      </c>
    </row>
    <row r="6120" spans="1:12">
      <c r="A6120" s="115">
        <v>99033512</v>
      </c>
      <c r="B6120" s="75" t="s">
        <v>6967</v>
      </c>
      <c r="L6120" s="75" t="s">
        <v>9429</v>
      </c>
    </row>
    <row r="6121" spans="1:12">
      <c r="A6121" s="115">
        <v>99033513</v>
      </c>
      <c r="B6121" s="75" t="s">
        <v>6968</v>
      </c>
      <c r="L6121" s="75" t="s">
        <v>9429</v>
      </c>
    </row>
    <row r="6122" spans="1:12">
      <c r="A6122" s="115">
        <v>99033514</v>
      </c>
      <c r="B6122" s="75" t="s">
        <v>6969</v>
      </c>
      <c r="L6122" s="75" t="s">
        <v>9429</v>
      </c>
    </row>
    <row r="6123" spans="1:12">
      <c r="A6123" s="115">
        <v>99033515</v>
      </c>
      <c r="B6123" s="75" t="s">
        <v>6970</v>
      </c>
      <c r="L6123" s="75" t="s">
        <v>315</v>
      </c>
    </row>
    <row r="6124" spans="1:12">
      <c r="A6124" s="115">
        <v>99033516</v>
      </c>
      <c r="B6124" s="75" t="s">
        <v>6971</v>
      </c>
      <c r="L6124" s="75" t="s">
        <v>70</v>
      </c>
    </row>
    <row r="6125" spans="1:12">
      <c r="A6125" s="115">
        <v>99033517</v>
      </c>
      <c r="B6125" s="75" t="s">
        <v>6972</v>
      </c>
      <c r="L6125" s="75" t="s">
        <v>348</v>
      </c>
    </row>
    <row r="6126" spans="1:12">
      <c r="A6126" s="115">
        <v>99033518</v>
      </c>
      <c r="B6126" s="75" t="s">
        <v>6973</v>
      </c>
      <c r="L6126" s="75" t="s">
        <v>45</v>
      </c>
    </row>
    <row r="6127" spans="1:12">
      <c r="A6127" s="115">
        <v>99033519</v>
      </c>
      <c r="B6127" s="75" t="s">
        <v>6974</v>
      </c>
      <c r="L6127" s="75" t="s">
        <v>309</v>
      </c>
    </row>
    <row r="6128" spans="1:12">
      <c r="A6128" s="115">
        <v>99033520</v>
      </c>
      <c r="B6128" s="75" t="s">
        <v>6975</v>
      </c>
      <c r="L6128" s="75" t="s">
        <v>270</v>
      </c>
    </row>
    <row r="6129" spans="1:12">
      <c r="A6129" s="115">
        <v>99033521</v>
      </c>
      <c r="B6129" s="75" t="s">
        <v>6976</v>
      </c>
      <c r="L6129" s="75" t="s">
        <v>9429</v>
      </c>
    </row>
    <row r="6130" spans="1:12">
      <c r="A6130" s="115">
        <v>99033522</v>
      </c>
      <c r="B6130" s="75" t="s">
        <v>6977</v>
      </c>
      <c r="L6130" s="75" t="s">
        <v>311</v>
      </c>
    </row>
    <row r="6131" spans="1:12">
      <c r="A6131" s="115">
        <v>99033523</v>
      </c>
      <c r="B6131" s="75" t="s">
        <v>6978</v>
      </c>
      <c r="L6131" s="75" t="s">
        <v>9429</v>
      </c>
    </row>
    <row r="6132" spans="1:12">
      <c r="A6132" s="115">
        <v>99033524</v>
      </c>
      <c r="B6132" s="75" t="s">
        <v>6979</v>
      </c>
      <c r="L6132" s="75" t="s">
        <v>9463</v>
      </c>
    </row>
    <row r="6133" spans="1:12">
      <c r="A6133" s="115">
        <v>99033525</v>
      </c>
      <c r="B6133" s="75" t="s">
        <v>6980</v>
      </c>
      <c r="L6133" s="75" t="s">
        <v>309</v>
      </c>
    </row>
    <row r="6134" spans="1:12">
      <c r="A6134" s="115">
        <v>99033526</v>
      </c>
      <c r="B6134" s="75" t="s">
        <v>6981</v>
      </c>
      <c r="L6134" s="75" t="s">
        <v>9429</v>
      </c>
    </row>
    <row r="6135" spans="1:12">
      <c r="A6135" s="115">
        <v>99033527</v>
      </c>
      <c r="B6135" s="75" t="s">
        <v>6982</v>
      </c>
      <c r="L6135" s="75" t="s">
        <v>70</v>
      </c>
    </row>
    <row r="6136" spans="1:12">
      <c r="A6136" s="115">
        <v>99033528</v>
      </c>
      <c r="B6136" s="75" t="s">
        <v>6983</v>
      </c>
      <c r="L6136" s="75" t="s">
        <v>285</v>
      </c>
    </row>
    <row r="6137" spans="1:12">
      <c r="A6137" s="115">
        <v>99033529</v>
      </c>
      <c r="B6137" s="75" t="s">
        <v>6984</v>
      </c>
      <c r="L6137" s="75" t="s">
        <v>9429</v>
      </c>
    </row>
    <row r="6138" spans="1:12">
      <c r="A6138" s="115">
        <v>99033530</v>
      </c>
      <c r="B6138" s="75" t="s">
        <v>6985</v>
      </c>
      <c r="L6138" s="75" t="s">
        <v>9429</v>
      </c>
    </row>
    <row r="6139" spans="1:12">
      <c r="A6139" s="115">
        <v>99033531</v>
      </c>
      <c r="B6139" s="75" t="s">
        <v>6986</v>
      </c>
      <c r="L6139" s="75" t="s">
        <v>9429</v>
      </c>
    </row>
    <row r="6140" spans="1:12">
      <c r="A6140" s="115">
        <v>99033532</v>
      </c>
      <c r="B6140" s="75" t="s">
        <v>6987</v>
      </c>
      <c r="L6140" s="75" t="s">
        <v>285</v>
      </c>
    </row>
    <row r="6141" spans="1:12">
      <c r="A6141" s="115">
        <v>99033533</v>
      </c>
      <c r="B6141" s="75" t="s">
        <v>6988</v>
      </c>
      <c r="L6141" s="75" t="s">
        <v>285</v>
      </c>
    </row>
    <row r="6142" spans="1:12">
      <c r="A6142" s="115">
        <v>99033534</v>
      </c>
      <c r="B6142" s="75" t="s">
        <v>6989</v>
      </c>
      <c r="L6142" s="75" t="s">
        <v>285</v>
      </c>
    </row>
    <row r="6143" spans="1:12">
      <c r="A6143" s="115">
        <v>99033535</v>
      </c>
      <c r="B6143" s="75" t="s">
        <v>6990</v>
      </c>
      <c r="L6143" s="75" t="s">
        <v>285</v>
      </c>
    </row>
    <row r="6144" spans="1:12">
      <c r="A6144" s="115">
        <v>99033536</v>
      </c>
      <c r="B6144" s="75" t="s">
        <v>6991</v>
      </c>
      <c r="L6144" s="75" t="s">
        <v>285</v>
      </c>
    </row>
    <row r="6145" spans="1:12">
      <c r="A6145" s="115">
        <v>99033537</v>
      </c>
      <c r="B6145" s="75" t="s">
        <v>6992</v>
      </c>
      <c r="L6145" s="75" t="s">
        <v>9470</v>
      </c>
    </row>
    <row r="6146" spans="1:12">
      <c r="A6146" s="115">
        <v>99033538</v>
      </c>
      <c r="B6146" s="75" t="s">
        <v>6993</v>
      </c>
      <c r="L6146" s="75" t="s">
        <v>9470</v>
      </c>
    </row>
    <row r="6147" spans="1:12">
      <c r="A6147" s="115">
        <v>99033539</v>
      </c>
      <c r="B6147" s="75" t="s">
        <v>6994</v>
      </c>
      <c r="L6147" s="75" t="s">
        <v>348</v>
      </c>
    </row>
    <row r="6148" spans="1:12">
      <c r="A6148" s="115">
        <v>99033540</v>
      </c>
      <c r="B6148" s="75" t="s">
        <v>6995</v>
      </c>
      <c r="L6148" s="75" t="s">
        <v>309</v>
      </c>
    </row>
    <row r="6149" spans="1:12">
      <c r="A6149" s="115">
        <v>99033541</v>
      </c>
      <c r="B6149" s="75" t="s">
        <v>6996</v>
      </c>
      <c r="L6149" s="75" t="s">
        <v>319</v>
      </c>
    </row>
    <row r="6150" spans="1:12">
      <c r="A6150" s="115">
        <v>99033542</v>
      </c>
      <c r="B6150" s="75" t="s">
        <v>6997</v>
      </c>
      <c r="L6150" s="75" t="s">
        <v>283</v>
      </c>
    </row>
    <row r="6151" spans="1:12">
      <c r="A6151" s="115">
        <v>99033543</v>
      </c>
      <c r="B6151" s="75" t="s">
        <v>6998</v>
      </c>
      <c r="L6151" s="75" t="s">
        <v>319</v>
      </c>
    </row>
    <row r="6152" spans="1:12">
      <c r="A6152" s="115">
        <v>99033544</v>
      </c>
      <c r="B6152" s="75" t="s">
        <v>6999</v>
      </c>
      <c r="L6152" s="75" t="s">
        <v>309</v>
      </c>
    </row>
    <row r="6153" spans="1:12">
      <c r="A6153" s="115">
        <v>99033545</v>
      </c>
      <c r="B6153" s="75" t="s">
        <v>7000</v>
      </c>
      <c r="L6153" s="75" t="s">
        <v>315</v>
      </c>
    </row>
    <row r="6154" spans="1:12">
      <c r="A6154" s="115">
        <v>99033546</v>
      </c>
      <c r="B6154" s="75" t="s">
        <v>7001</v>
      </c>
      <c r="L6154" s="75" t="s">
        <v>283</v>
      </c>
    </row>
    <row r="6155" spans="1:12">
      <c r="A6155" s="115">
        <v>99033547</v>
      </c>
      <c r="B6155" s="75" t="s">
        <v>7002</v>
      </c>
      <c r="L6155" s="75" t="s">
        <v>283</v>
      </c>
    </row>
    <row r="6156" spans="1:12">
      <c r="A6156" s="115">
        <v>99033548</v>
      </c>
      <c r="B6156" s="75" t="s">
        <v>7003</v>
      </c>
      <c r="L6156" s="75" t="s">
        <v>285</v>
      </c>
    </row>
    <row r="6157" spans="1:12">
      <c r="A6157" s="115">
        <v>99033549</v>
      </c>
      <c r="B6157" s="75" t="s">
        <v>7004</v>
      </c>
      <c r="L6157" s="75" t="s">
        <v>274</v>
      </c>
    </row>
    <row r="6158" spans="1:12">
      <c r="A6158" s="115">
        <v>99033550</v>
      </c>
      <c r="B6158" s="75" t="s">
        <v>7005</v>
      </c>
      <c r="L6158" s="75" t="s">
        <v>317</v>
      </c>
    </row>
    <row r="6159" spans="1:12">
      <c r="A6159" s="115">
        <v>99033551</v>
      </c>
      <c r="B6159" s="75" t="s">
        <v>7006</v>
      </c>
      <c r="L6159" s="75" t="s">
        <v>121</v>
      </c>
    </row>
    <row r="6160" spans="1:12">
      <c r="A6160" s="115">
        <v>99033552</v>
      </c>
      <c r="B6160" s="75" t="s">
        <v>7007</v>
      </c>
      <c r="L6160" s="75" t="s">
        <v>9429</v>
      </c>
    </row>
    <row r="6161" spans="1:12">
      <c r="A6161" s="115">
        <v>99033553</v>
      </c>
      <c r="B6161" s="75" t="s">
        <v>7008</v>
      </c>
      <c r="L6161" s="75" t="s">
        <v>339</v>
      </c>
    </row>
    <row r="6162" spans="1:12">
      <c r="A6162" s="115">
        <v>99033554</v>
      </c>
      <c r="B6162" s="75" t="s">
        <v>7009</v>
      </c>
      <c r="L6162" s="75" t="s">
        <v>309</v>
      </c>
    </row>
    <row r="6163" spans="1:12">
      <c r="A6163" s="115">
        <v>99033555</v>
      </c>
      <c r="B6163" s="75" t="s">
        <v>7010</v>
      </c>
      <c r="L6163" s="75" t="s">
        <v>309</v>
      </c>
    </row>
    <row r="6164" spans="1:12">
      <c r="A6164" s="115">
        <v>99033556</v>
      </c>
      <c r="B6164" s="75" t="s">
        <v>7011</v>
      </c>
      <c r="L6164" s="75" t="s">
        <v>319</v>
      </c>
    </row>
    <row r="6165" spans="1:12">
      <c r="A6165" s="115">
        <v>99033557</v>
      </c>
      <c r="B6165" s="75" t="s">
        <v>7012</v>
      </c>
      <c r="L6165" s="75" t="s">
        <v>348</v>
      </c>
    </row>
    <row r="6166" spans="1:12">
      <c r="A6166" s="115">
        <v>99033558</v>
      </c>
      <c r="B6166" s="75" t="s">
        <v>7013</v>
      </c>
      <c r="L6166" s="75" t="s">
        <v>311</v>
      </c>
    </row>
    <row r="6167" spans="1:12">
      <c r="A6167" s="115">
        <v>99033559</v>
      </c>
      <c r="B6167" s="75" t="s">
        <v>7014</v>
      </c>
      <c r="L6167" s="75" t="s">
        <v>319</v>
      </c>
    </row>
    <row r="6168" spans="1:12">
      <c r="A6168" s="115">
        <v>99033560</v>
      </c>
      <c r="B6168" s="75" t="s">
        <v>7015</v>
      </c>
      <c r="L6168" s="75" t="s">
        <v>70</v>
      </c>
    </row>
    <row r="6169" spans="1:12">
      <c r="A6169" s="115">
        <v>99033561</v>
      </c>
      <c r="B6169" s="75" t="s">
        <v>7016</v>
      </c>
      <c r="L6169" s="75" t="s">
        <v>123</v>
      </c>
    </row>
    <row r="6170" spans="1:12">
      <c r="A6170" s="115">
        <v>99033562</v>
      </c>
      <c r="B6170" s="75" t="s">
        <v>7017</v>
      </c>
      <c r="L6170" s="75" t="s">
        <v>9429</v>
      </c>
    </row>
    <row r="6171" spans="1:12">
      <c r="A6171" s="115">
        <v>99033563</v>
      </c>
      <c r="B6171" s="75" t="s">
        <v>7018</v>
      </c>
      <c r="L6171" s="75" t="s">
        <v>303</v>
      </c>
    </row>
    <row r="6172" spans="1:12">
      <c r="A6172" s="115">
        <v>99033564</v>
      </c>
      <c r="B6172" s="75" t="s">
        <v>7019</v>
      </c>
      <c r="L6172" s="75" t="s">
        <v>9429</v>
      </c>
    </row>
    <row r="6173" spans="1:12">
      <c r="A6173" s="115">
        <v>99033565</v>
      </c>
      <c r="B6173" s="75" t="s">
        <v>7020</v>
      </c>
      <c r="L6173" s="75" t="s">
        <v>326</v>
      </c>
    </row>
    <row r="6174" spans="1:12">
      <c r="A6174" s="115">
        <v>99033566</v>
      </c>
      <c r="B6174" s="75" t="s">
        <v>7021</v>
      </c>
      <c r="L6174" s="75" t="s">
        <v>9429</v>
      </c>
    </row>
    <row r="6175" spans="1:12">
      <c r="A6175" s="115">
        <v>99033567</v>
      </c>
      <c r="B6175" s="75" t="s">
        <v>7022</v>
      </c>
      <c r="L6175" s="75" t="s">
        <v>9429</v>
      </c>
    </row>
    <row r="6176" spans="1:12">
      <c r="A6176" s="115">
        <v>99033568</v>
      </c>
      <c r="B6176" s="75" t="s">
        <v>7023</v>
      </c>
      <c r="L6176" s="75" t="s">
        <v>9429</v>
      </c>
    </row>
    <row r="6177" spans="1:12">
      <c r="A6177" s="115">
        <v>99033569</v>
      </c>
      <c r="B6177" s="75" t="s">
        <v>7024</v>
      </c>
      <c r="L6177" s="75" t="s">
        <v>9429</v>
      </c>
    </row>
    <row r="6178" spans="1:12">
      <c r="A6178" s="115">
        <v>99033570</v>
      </c>
      <c r="B6178" s="75" t="s">
        <v>7025</v>
      </c>
      <c r="L6178" s="75" t="s">
        <v>9429</v>
      </c>
    </row>
    <row r="6179" spans="1:12">
      <c r="A6179" s="115">
        <v>99033571</v>
      </c>
      <c r="B6179" s="75" t="s">
        <v>7026</v>
      </c>
      <c r="L6179" s="75" t="s">
        <v>315</v>
      </c>
    </row>
    <row r="6180" spans="1:12">
      <c r="A6180" s="115">
        <v>99033572</v>
      </c>
      <c r="B6180" s="75" t="s">
        <v>7027</v>
      </c>
      <c r="L6180" s="75" t="s">
        <v>315</v>
      </c>
    </row>
    <row r="6181" spans="1:12">
      <c r="A6181" s="115">
        <v>99033573</v>
      </c>
      <c r="B6181" s="75" t="s">
        <v>7028</v>
      </c>
      <c r="L6181" s="75" t="s">
        <v>315</v>
      </c>
    </row>
    <row r="6182" spans="1:12">
      <c r="A6182" s="115">
        <v>99033574</v>
      </c>
      <c r="B6182" s="75" t="s">
        <v>7029</v>
      </c>
      <c r="L6182" s="75" t="s">
        <v>9429</v>
      </c>
    </row>
    <row r="6183" spans="1:12">
      <c r="A6183" s="115">
        <v>99033575</v>
      </c>
      <c r="B6183" s="75" t="s">
        <v>7030</v>
      </c>
      <c r="L6183" s="75" t="s">
        <v>348</v>
      </c>
    </row>
    <row r="6184" spans="1:12">
      <c r="A6184" s="115">
        <v>99033576</v>
      </c>
      <c r="B6184" s="75" t="s">
        <v>7031</v>
      </c>
      <c r="L6184" s="75" t="s">
        <v>330</v>
      </c>
    </row>
    <row r="6185" spans="1:12">
      <c r="A6185" s="115">
        <v>99033577</v>
      </c>
      <c r="B6185" s="75" t="s">
        <v>7032</v>
      </c>
      <c r="L6185" s="75" t="s">
        <v>283</v>
      </c>
    </row>
    <row r="6186" spans="1:12">
      <c r="A6186" s="115">
        <v>99033578</v>
      </c>
      <c r="B6186" s="75" t="s">
        <v>7033</v>
      </c>
      <c r="L6186" s="75" t="s">
        <v>309</v>
      </c>
    </row>
    <row r="6187" spans="1:12">
      <c r="A6187" s="115">
        <v>99033579</v>
      </c>
      <c r="B6187" s="75" t="s">
        <v>7034</v>
      </c>
      <c r="L6187" s="75" t="s">
        <v>9429</v>
      </c>
    </row>
    <row r="6188" spans="1:12">
      <c r="A6188" s="115">
        <v>99033581</v>
      </c>
      <c r="B6188" s="75" t="s">
        <v>7035</v>
      </c>
      <c r="L6188" s="75" t="s">
        <v>9429</v>
      </c>
    </row>
    <row r="6189" spans="1:12">
      <c r="A6189" s="115">
        <v>99033582</v>
      </c>
      <c r="B6189" s="75" t="s">
        <v>7036</v>
      </c>
      <c r="L6189" s="75" t="s">
        <v>9429</v>
      </c>
    </row>
    <row r="6190" spans="1:12">
      <c r="A6190" s="115">
        <v>99033583</v>
      </c>
      <c r="B6190" s="75" t="s">
        <v>7037</v>
      </c>
      <c r="L6190" s="75" t="s">
        <v>9429</v>
      </c>
    </row>
    <row r="6191" spans="1:12">
      <c r="A6191" s="115">
        <v>99033584</v>
      </c>
      <c r="B6191" s="75" t="s">
        <v>7038</v>
      </c>
      <c r="L6191" s="75" t="s">
        <v>9429</v>
      </c>
    </row>
    <row r="6192" spans="1:12">
      <c r="A6192" s="115">
        <v>99033586</v>
      </c>
      <c r="B6192" s="75" t="s">
        <v>7039</v>
      </c>
      <c r="L6192" s="75" t="s">
        <v>9429</v>
      </c>
    </row>
    <row r="6193" spans="1:12">
      <c r="A6193" s="115">
        <v>99033587</v>
      </c>
      <c r="B6193" s="75" t="s">
        <v>7040</v>
      </c>
      <c r="L6193" s="75" t="s">
        <v>9429</v>
      </c>
    </row>
    <row r="6194" spans="1:12">
      <c r="A6194" s="115">
        <v>99033589</v>
      </c>
      <c r="B6194" s="75" t="s">
        <v>7041</v>
      </c>
      <c r="L6194" s="75" t="s">
        <v>9429</v>
      </c>
    </row>
    <row r="6195" spans="1:12">
      <c r="A6195" s="115">
        <v>99033590</v>
      </c>
      <c r="B6195" s="75" t="s">
        <v>7042</v>
      </c>
      <c r="L6195" s="75" t="s">
        <v>270</v>
      </c>
    </row>
    <row r="6196" spans="1:12">
      <c r="A6196" s="115">
        <v>99033591</v>
      </c>
      <c r="B6196" s="75" t="s">
        <v>7043</v>
      </c>
      <c r="L6196" s="75" t="s">
        <v>283</v>
      </c>
    </row>
    <row r="6197" spans="1:12">
      <c r="A6197" s="115">
        <v>99033592</v>
      </c>
      <c r="B6197" s="75" t="s">
        <v>7044</v>
      </c>
      <c r="L6197" s="75" t="s">
        <v>9429</v>
      </c>
    </row>
    <row r="6198" spans="1:12">
      <c r="A6198" s="115">
        <v>99033593</v>
      </c>
      <c r="B6198" s="75" t="s">
        <v>7045</v>
      </c>
      <c r="L6198" s="75" t="s">
        <v>348</v>
      </c>
    </row>
    <row r="6199" spans="1:12">
      <c r="A6199" s="115">
        <v>99033594</v>
      </c>
      <c r="B6199" s="75" t="s">
        <v>5421</v>
      </c>
      <c r="L6199" s="75" t="s">
        <v>285</v>
      </c>
    </row>
    <row r="6200" spans="1:12">
      <c r="A6200" s="115">
        <v>99033595</v>
      </c>
      <c r="B6200" s="75" t="s">
        <v>7046</v>
      </c>
      <c r="L6200" s="75" t="s">
        <v>348</v>
      </c>
    </row>
    <row r="6201" spans="1:12">
      <c r="A6201" s="115">
        <v>99033596</v>
      </c>
      <c r="B6201" s="75" t="s">
        <v>7047</v>
      </c>
      <c r="L6201" s="75" t="s">
        <v>296</v>
      </c>
    </row>
    <row r="6202" spans="1:12">
      <c r="A6202" s="115">
        <v>99033597</v>
      </c>
      <c r="B6202" s="75" t="s">
        <v>7048</v>
      </c>
      <c r="L6202" s="75" t="s">
        <v>332</v>
      </c>
    </row>
    <row r="6203" spans="1:12">
      <c r="A6203" s="115">
        <v>99033598</v>
      </c>
      <c r="B6203" s="75" t="s">
        <v>7049</v>
      </c>
      <c r="L6203" s="75" t="s">
        <v>346</v>
      </c>
    </row>
    <row r="6204" spans="1:12">
      <c r="A6204" s="115">
        <v>99033599</v>
      </c>
      <c r="B6204" s="75" t="s">
        <v>7050</v>
      </c>
      <c r="L6204" s="75" t="s">
        <v>285</v>
      </c>
    </row>
    <row r="6205" spans="1:12">
      <c r="A6205" s="115">
        <v>99033600</v>
      </c>
      <c r="B6205" s="75" t="s">
        <v>7051</v>
      </c>
      <c r="L6205" s="75" t="s">
        <v>9429</v>
      </c>
    </row>
    <row r="6206" spans="1:12">
      <c r="A6206" s="115">
        <v>99033601</v>
      </c>
      <c r="B6206" s="75" t="s">
        <v>7052</v>
      </c>
      <c r="L6206" s="75" t="s">
        <v>348</v>
      </c>
    </row>
    <row r="6207" spans="1:12">
      <c r="A6207" s="115">
        <v>99033602</v>
      </c>
      <c r="B6207" s="75" t="s">
        <v>7053</v>
      </c>
      <c r="L6207" s="75" t="s">
        <v>309</v>
      </c>
    </row>
    <row r="6208" spans="1:12">
      <c r="A6208" s="115">
        <v>99033603</v>
      </c>
      <c r="B6208" s="75" t="s">
        <v>7054</v>
      </c>
      <c r="L6208" s="75" t="s">
        <v>330</v>
      </c>
    </row>
    <row r="6209" spans="1:12">
      <c r="A6209" s="115">
        <v>99033604</v>
      </c>
      <c r="B6209" s="75" t="s">
        <v>7055</v>
      </c>
      <c r="L6209" s="75" t="s">
        <v>315</v>
      </c>
    </row>
    <row r="6210" spans="1:12">
      <c r="A6210" s="115">
        <v>99033605</v>
      </c>
      <c r="B6210" s="75" t="s">
        <v>7056</v>
      </c>
      <c r="L6210" s="75" t="s">
        <v>346</v>
      </c>
    </row>
    <row r="6211" spans="1:12">
      <c r="A6211" s="115">
        <v>99033606</v>
      </c>
      <c r="B6211" s="75" t="s">
        <v>7057</v>
      </c>
      <c r="L6211" s="75" t="s">
        <v>9429</v>
      </c>
    </row>
    <row r="6212" spans="1:12">
      <c r="A6212" s="115">
        <v>99033607</v>
      </c>
      <c r="B6212" s="75" t="s">
        <v>7058</v>
      </c>
      <c r="L6212" s="75" t="s">
        <v>44</v>
      </c>
    </row>
    <row r="6213" spans="1:12">
      <c r="A6213" s="115">
        <v>99033608</v>
      </c>
      <c r="B6213" s="75" t="s">
        <v>7059</v>
      </c>
      <c r="L6213" s="75" t="s">
        <v>348</v>
      </c>
    </row>
    <row r="6214" spans="1:12">
      <c r="A6214" s="115">
        <v>99033609</v>
      </c>
      <c r="B6214" s="75" t="s">
        <v>7060</v>
      </c>
      <c r="L6214" s="75" t="s">
        <v>9464</v>
      </c>
    </row>
    <row r="6215" spans="1:12">
      <c r="A6215" s="115">
        <v>99033610</v>
      </c>
      <c r="B6215" s="75" t="s">
        <v>7061</v>
      </c>
      <c r="L6215" s="75" t="s">
        <v>9464</v>
      </c>
    </row>
    <row r="6216" spans="1:12">
      <c r="A6216" s="115">
        <v>99033611</v>
      </c>
      <c r="B6216" s="75" t="s">
        <v>7062</v>
      </c>
      <c r="L6216" s="75" t="s">
        <v>9464</v>
      </c>
    </row>
    <row r="6217" spans="1:12">
      <c r="A6217" s="115">
        <v>99033612</v>
      </c>
      <c r="B6217" s="75" t="s">
        <v>7063</v>
      </c>
      <c r="L6217" s="75" t="s">
        <v>9464</v>
      </c>
    </row>
    <row r="6218" spans="1:12">
      <c r="A6218" s="115">
        <v>99033613</v>
      </c>
      <c r="B6218" s="75" t="s">
        <v>7064</v>
      </c>
      <c r="L6218" s="75" t="s">
        <v>9464</v>
      </c>
    </row>
    <row r="6219" spans="1:12">
      <c r="A6219" s="115">
        <v>99033614</v>
      </c>
      <c r="B6219" s="75" t="s">
        <v>7065</v>
      </c>
      <c r="L6219" s="75" t="s">
        <v>9464</v>
      </c>
    </row>
    <row r="6220" spans="1:12">
      <c r="A6220" s="115">
        <v>99033615</v>
      </c>
      <c r="B6220" s="75" t="s">
        <v>7066</v>
      </c>
      <c r="L6220" s="75" t="s">
        <v>9464</v>
      </c>
    </row>
    <row r="6221" spans="1:12">
      <c r="A6221" s="115">
        <v>99033616</v>
      </c>
      <c r="B6221" s="75" t="s">
        <v>7067</v>
      </c>
      <c r="L6221" s="75" t="s">
        <v>9464</v>
      </c>
    </row>
    <row r="6222" spans="1:12">
      <c r="A6222" s="115">
        <v>99033617</v>
      </c>
      <c r="B6222" s="75" t="s">
        <v>7068</v>
      </c>
      <c r="L6222" s="75" t="s">
        <v>9464</v>
      </c>
    </row>
    <row r="6223" spans="1:12">
      <c r="A6223" s="115">
        <v>99033618</v>
      </c>
      <c r="B6223" s="75" t="s">
        <v>7069</v>
      </c>
      <c r="L6223" s="75" t="s">
        <v>9464</v>
      </c>
    </row>
    <row r="6224" spans="1:12">
      <c r="A6224" s="115">
        <v>99033619</v>
      </c>
      <c r="B6224" s="75" t="s">
        <v>7070</v>
      </c>
      <c r="L6224" s="75" t="s">
        <v>9464</v>
      </c>
    </row>
    <row r="6225" spans="1:12">
      <c r="A6225" s="115">
        <v>99033620</v>
      </c>
      <c r="B6225" s="75" t="s">
        <v>7071</v>
      </c>
      <c r="L6225" s="75" t="s">
        <v>9468</v>
      </c>
    </row>
    <row r="6226" spans="1:12">
      <c r="A6226" s="115">
        <v>99033621</v>
      </c>
      <c r="B6226" s="75" t="s">
        <v>7072</v>
      </c>
      <c r="L6226" s="75" t="s">
        <v>9464</v>
      </c>
    </row>
    <row r="6227" spans="1:12">
      <c r="A6227" s="115">
        <v>99033622</v>
      </c>
      <c r="B6227" s="75" t="s">
        <v>7073</v>
      </c>
      <c r="L6227" s="75" t="s">
        <v>9464</v>
      </c>
    </row>
    <row r="6228" spans="1:12">
      <c r="A6228" s="115">
        <v>99033623</v>
      </c>
      <c r="B6228" s="75" t="s">
        <v>7074</v>
      </c>
      <c r="L6228" s="75" t="s">
        <v>9464</v>
      </c>
    </row>
    <row r="6229" spans="1:12">
      <c r="A6229" s="115">
        <v>99033624</v>
      </c>
      <c r="B6229" s="75" t="s">
        <v>7075</v>
      </c>
      <c r="L6229" s="75" t="s">
        <v>9464</v>
      </c>
    </row>
    <row r="6230" spans="1:12">
      <c r="A6230" s="115">
        <v>99033625</v>
      </c>
      <c r="B6230" s="75" t="s">
        <v>7076</v>
      </c>
      <c r="L6230" s="75" t="s">
        <v>9429</v>
      </c>
    </row>
    <row r="6231" spans="1:12">
      <c r="A6231" s="115">
        <v>99033626</v>
      </c>
      <c r="B6231" s="75" t="s">
        <v>7077</v>
      </c>
      <c r="L6231" s="75" t="s">
        <v>9429</v>
      </c>
    </row>
    <row r="6232" spans="1:12">
      <c r="A6232" s="115">
        <v>99033627</v>
      </c>
      <c r="B6232" s="75" t="s">
        <v>7078</v>
      </c>
      <c r="L6232" s="75" t="s">
        <v>9429</v>
      </c>
    </row>
    <row r="6233" spans="1:12">
      <c r="A6233" s="115">
        <v>99033628</v>
      </c>
      <c r="B6233" s="75" t="s">
        <v>7079</v>
      </c>
      <c r="L6233" s="75" t="s">
        <v>9429</v>
      </c>
    </row>
    <row r="6234" spans="1:12">
      <c r="A6234" s="115">
        <v>99033629</v>
      </c>
      <c r="B6234" s="75" t="s">
        <v>7080</v>
      </c>
      <c r="L6234" s="75" t="s">
        <v>9429</v>
      </c>
    </row>
    <row r="6235" spans="1:12">
      <c r="A6235" s="115">
        <v>99033630</v>
      </c>
      <c r="B6235" s="75" t="s">
        <v>7081</v>
      </c>
      <c r="L6235" s="75" t="s">
        <v>9429</v>
      </c>
    </row>
    <row r="6236" spans="1:12">
      <c r="A6236" s="115">
        <v>99033631</v>
      </c>
      <c r="B6236" s="75" t="s">
        <v>7082</v>
      </c>
      <c r="L6236" s="75" t="s">
        <v>285</v>
      </c>
    </row>
    <row r="6237" spans="1:12">
      <c r="A6237" s="115">
        <v>99033632</v>
      </c>
      <c r="B6237" s="75" t="s">
        <v>7083</v>
      </c>
      <c r="L6237" s="75" t="s">
        <v>9429</v>
      </c>
    </row>
    <row r="6238" spans="1:12">
      <c r="A6238" s="115">
        <v>99033633</v>
      </c>
      <c r="B6238" s="75" t="s">
        <v>7084</v>
      </c>
      <c r="L6238" s="75" t="s">
        <v>9429</v>
      </c>
    </row>
    <row r="6239" spans="1:12">
      <c r="A6239" s="115">
        <v>99033634</v>
      </c>
      <c r="B6239" s="75" t="s">
        <v>7085</v>
      </c>
      <c r="L6239" s="75" t="s">
        <v>9429</v>
      </c>
    </row>
    <row r="6240" spans="1:12">
      <c r="A6240" s="115">
        <v>99033635</v>
      </c>
      <c r="B6240" s="75" t="s">
        <v>7086</v>
      </c>
      <c r="L6240" s="75" t="s">
        <v>9429</v>
      </c>
    </row>
    <row r="6241" spans="1:12">
      <c r="A6241" s="115">
        <v>99033636</v>
      </c>
      <c r="B6241" s="75" t="s">
        <v>7087</v>
      </c>
      <c r="L6241" s="75" t="s">
        <v>307</v>
      </c>
    </row>
    <row r="6242" spans="1:12">
      <c r="A6242" s="115">
        <v>99033637</v>
      </c>
      <c r="B6242" s="75" t="s">
        <v>7088</v>
      </c>
      <c r="L6242" s="75" t="s">
        <v>70</v>
      </c>
    </row>
    <row r="6243" spans="1:12">
      <c r="A6243" s="115">
        <v>99033638</v>
      </c>
      <c r="B6243" s="75" t="s">
        <v>7089</v>
      </c>
      <c r="L6243" s="75" t="s">
        <v>348</v>
      </c>
    </row>
    <row r="6244" spans="1:12">
      <c r="A6244" s="115">
        <v>99033639</v>
      </c>
      <c r="B6244" s="75" t="s">
        <v>7090</v>
      </c>
      <c r="L6244" s="75" t="s">
        <v>319</v>
      </c>
    </row>
    <row r="6245" spans="1:12">
      <c r="A6245" s="115">
        <v>99033640</v>
      </c>
      <c r="B6245" s="75" t="s">
        <v>7091</v>
      </c>
      <c r="L6245" s="75" t="s">
        <v>346</v>
      </c>
    </row>
    <row r="6246" spans="1:12">
      <c r="A6246" s="115">
        <v>99033641</v>
      </c>
      <c r="B6246" s="75" t="s">
        <v>7092</v>
      </c>
      <c r="L6246" s="75" t="s">
        <v>9429</v>
      </c>
    </row>
    <row r="6247" spans="1:12">
      <c r="A6247" s="115">
        <v>99033642</v>
      </c>
      <c r="B6247" s="75" t="s">
        <v>7093</v>
      </c>
      <c r="L6247" s="75" t="s">
        <v>9429</v>
      </c>
    </row>
    <row r="6248" spans="1:12">
      <c r="A6248" s="115">
        <v>99033643</v>
      </c>
      <c r="B6248" s="75" t="s">
        <v>6333</v>
      </c>
      <c r="L6248" s="75" t="s">
        <v>70</v>
      </c>
    </row>
    <row r="6249" spans="1:12">
      <c r="A6249" s="115">
        <v>99033644</v>
      </c>
      <c r="B6249" s="75" t="s">
        <v>7094</v>
      </c>
      <c r="L6249" s="75" t="s">
        <v>130</v>
      </c>
    </row>
    <row r="6250" spans="1:12">
      <c r="A6250" s="115">
        <v>99033645</v>
      </c>
      <c r="B6250" s="75" t="s">
        <v>7095</v>
      </c>
      <c r="L6250" s="75" t="s">
        <v>9429</v>
      </c>
    </row>
    <row r="6251" spans="1:12">
      <c r="A6251" s="115">
        <v>99033646</v>
      </c>
      <c r="B6251" s="75" t="s">
        <v>7096</v>
      </c>
      <c r="L6251" s="75" t="s">
        <v>348</v>
      </c>
    </row>
    <row r="6252" spans="1:12">
      <c r="A6252" s="115">
        <v>99033647</v>
      </c>
      <c r="B6252" s="75" t="s">
        <v>7097</v>
      </c>
      <c r="L6252" s="75" t="s">
        <v>337</v>
      </c>
    </row>
    <row r="6253" spans="1:12">
      <c r="A6253" s="115">
        <v>99033648</v>
      </c>
      <c r="B6253" s="75" t="s">
        <v>6669</v>
      </c>
      <c r="L6253" s="75" t="s">
        <v>9468</v>
      </c>
    </row>
    <row r="6254" spans="1:12">
      <c r="A6254" s="115">
        <v>99033649</v>
      </c>
      <c r="B6254" s="75" t="s">
        <v>7098</v>
      </c>
      <c r="L6254" s="75" t="s">
        <v>285</v>
      </c>
    </row>
    <row r="6255" spans="1:12">
      <c r="A6255" s="115">
        <v>99033650</v>
      </c>
      <c r="B6255" s="75" t="s">
        <v>7099</v>
      </c>
      <c r="L6255" s="75" t="s">
        <v>285</v>
      </c>
    </row>
    <row r="6256" spans="1:12">
      <c r="A6256" s="115">
        <v>99033651</v>
      </c>
      <c r="B6256" s="75" t="s">
        <v>7100</v>
      </c>
      <c r="L6256" s="75" t="s">
        <v>9429</v>
      </c>
    </row>
    <row r="6257" spans="1:12">
      <c r="A6257" s="115">
        <v>99033652</v>
      </c>
      <c r="B6257" s="75" t="s">
        <v>7101</v>
      </c>
      <c r="L6257" s="75" t="s">
        <v>9429</v>
      </c>
    </row>
    <row r="6258" spans="1:12">
      <c r="A6258" s="115">
        <v>99033653</v>
      </c>
      <c r="B6258" s="75" t="s">
        <v>7102</v>
      </c>
      <c r="L6258" s="75" t="s">
        <v>315</v>
      </c>
    </row>
    <row r="6259" spans="1:12">
      <c r="A6259" s="115">
        <v>99033654</v>
      </c>
      <c r="B6259" s="75" t="s">
        <v>7103</v>
      </c>
      <c r="L6259" s="75" t="s">
        <v>298</v>
      </c>
    </row>
    <row r="6260" spans="1:12">
      <c r="A6260" s="115">
        <v>99033655</v>
      </c>
      <c r="B6260" s="75" t="s">
        <v>7104</v>
      </c>
      <c r="L6260" s="75" t="s">
        <v>270</v>
      </c>
    </row>
    <row r="6261" spans="1:12">
      <c r="A6261" s="115">
        <v>99033656</v>
      </c>
      <c r="B6261" s="75" t="s">
        <v>7105</v>
      </c>
      <c r="L6261" s="75" t="s">
        <v>268</v>
      </c>
    </row>
    <row r="6262" spans="1:12">
      <c r="A6262" s="115">
        <v>99033657</v>
      </c>
      <c r="B6262" s="75" t="s">
        <v>7106</v>
      </c>
      <c r="L6262" s="75" t="s">
        <v>177</v>
      </c>
    </row>
    <row r="6263" spans="1:12">
      <c r="A6263" s="115">
        <v>99033658</v>
      </c>
      <c r="B6263" s="75" t="s">
        <v>7107</v>
      </c>
      <c r="L6263" s="75" t="s">
        <v>9429</v>
      </c>
    </row>
    <row r="6264" spans="1:12">
      <c r="A6264" s="115">
        <v>99033659</v>
      </c>
      <c r="B6264" s="75" t="s">
        <v>7108</v>
      </c>
      <c r="L6264" s="75" t="s">
        <v>70</v>
      </c>
    </row>
    <row r="6265" spans="1:12">
      <c r="A6265" s="115">
        <v>99033660</v>
      </c>
      <c r="B6265" s="75" t="s">
        <v>7109</v>
      </c>
      <c r="L6265" s="75" t="s">
        <v>9384</v>
      </c>
    </row>
    <row r="6266" spans="1:12">
      <c r="A6266" s="115">
        <v>99033661</v>
      </c>
      <c r="B6266" s="75" t="s">
        <v>7110</v>
      </c>
      <c r="L6266" s="75" t="s">
        <v>70</v>
      </c>
    </row>
    <row r="6267" spans="1:12">
      <c r="A6267" s="115">
        <v>99033662</v>
      </c>
      <c r="B6267" s="75" t="s">
        <v>7111</v>
      </c>
      <c r="L6267" s="75" t="s">
        <v>70</v>
      </c>
    </row>
    <row r="6268" spans="1:12">
      <c r="A6268" s="115">
        <v>99033663</v>
      </c>
      <c r="B6268" s="75" t="s">
        <v>7112</v>
      </c>
      <c r="L6268" s="75" t="s">
        <v>70</v>
      </c>
    </row>
    <row r="6269" spans="1:12">
      <c r="A6269" s="115">
        <v>99033664</v>
      </c>
      <c r="B6269" s="75" t="s">
        <v>7113</v>
      </c>
      <c r="L6269" s="75" t="s">
        <v>70</v>
      </c>
    </row>
    <row r="6270" spans="1:12">
      <c r="A6270" s="115">
        <v>99033665</v>
      </c>
      <c r="B6270" s="75" t="s">
        <v>7114</v>
      </c>
      <c r="L6270" s="75" t="s">
        <v>70</v>
      </c>
    </row>
    <row r="6271" spans="1:12">
      <c r="A6271" s="115">
        <v>99033666</v>
      </c>
      <c r="B6271" s="75" t="s">
        <v>7115</v>
      </c>
      <c r="L6271" s="75" t="s">
        <v>70</v>
      </c>
    </row>
    <row r="6272" spans="1:12">
      <c r="A6272" s="115">
        <v>99033667</v>
      </c>
      <c r="B6272" s="75" t="s">
        <v>7116</v>
      </c>
      <c r="L6272" s="75" t="s">
        <v>70</v>
      </c>
    </row>
    <row r="6273" spans="1:12">
      <c r="A6273" s="115">
        <v>99033668</v>
      </c>
      <c r="B6273" s="75" t="s">
        <v>7117</v>
      </c>
      <c r="L6273" s="75" t="s">
        <v>315</v>
      </c>
    </row>
    <row r="6274" spans="1:12">
      <c r="A6274" s="115">
        <v>99033669</v>
      </c>
      <c r="B6274" s="75" t="s">
        <v>7118</v>
      </c>
      <c r="L6274" s="75" t="s">
        <v>270</v>
      </c>
    </row>
    <row r="6275" spans="1:12">
      <c r="A6275" s="115">
        <v>99033670</v>
      </c>
      <c r="B6275" s="75" t="s">
        <v>7119</v>
      </c>
      <c r="L6275" s="75" t="s">
        <v>270</v>
      </c>
    </row>
    <row r="6276" spans="1:12">
      <c r="A6276" s="115">
        <v>99033671</v>
      </c>
      <c r="B6276" s="75" t="s">
        <v>7120</v>
      </c>
      <c r="L6276" s="75" t="s">
        <v>9265</v>
      </c>
    </row>
    <row r="6277" spans="1:12">
      <c r="A6277" s="115">
        <v>99033672</v>
      </c>
      <c r="B6277" s="75" t="s">
        <v>7121</v>
      </c>
      <c r="L6277" s="75" t="s">
        <v>309</v>
      </c>
    </row>
    <row r="6278" spans="1:12">
      <c r="A6278" s="115">
        <v>99033673</v>
      </c>
      <c r="B6278" s="75" t="s">
        <v>7122</v>
      </c>
      <c r="L6278" s="75" t="s">
        <v>285</v>
      </c>
    </row>
    <row r="6279" spans="1:12">
      <c r="A6279" s="115">
        <v>99033674</v>
      </c>
      <c r="B6279" s="75" t="s">
        <v>7123</v>
      </c>
      <c r="L6279" s="75" t="s">
        <v>44</v>
      </c>
    </row>
    <row r="6280" spans="1:12">
      <c r="A6280" s="115">
        <v>99033675</v>
      </c>
      <c r="B6280" s="75" t="s">
        <v>7124</v>
      </c>
      <c r="L6280" s="75" t="s">
        <v>44</v>
      </c>
    </row>
    <row r="6281" spans="1:12">
      <c r="A6281" s="115">
        <v>99033676</v>
      </c>
      <c r="B6281" s="75" t="s">
        <v>7125</v>
      </c>
      <c r="L6281" s="75" t="s">
        <v>44</v>
      </c>
    </row>
    <row r="6282" spans="1:12">
      <c r="A6282" s="115">
        <v>99033677</v>
      </c>
      <c r="B6282" s="75" t="s">
        <v>7126</v>
      </c>
      <c r="L6282" s="75" t="s">
        <v>44</v>
      </c>
    </row>
    <row r="6283" spans="1:12">
      <c r="A6283" s="115">
        <v>99033678</v>
      </c>
      <c r="B6283" s="75" t="s">
        <v>7127</v>
      </c>
      <c r="L6283" s="75" t="s">
        <v>44</v>
      </c>
    </row>
    <row r="6284" spans="1:12">
      <c r="A6284" s="115">
        <v>99033679</v>
      </c>
      <c r="B6284" s="75" t="s">
        <v>7128</v>
      </c>
      <c r="L6284" s="75" t="s">
        <v>44</v>
      </c>
    </row>
    <row r="6285" spans="1:12">
      <c r="A6285" s="115">
        <v>99033680</v>
      </c>
      <c r="B6285" s="75" t="s">
        <v>7129</v>
      </c>
      <c r="L6285" s="75" t="s">
        <v>44</v>
      </c>
    </row>
    <row r="6286" spans="1:12">
      <c r="A6286" s="115">
        <v>99033681</v>
      </c>
      <c r="B6286" s="75" t="s">
        <v>7130</v>
      </c>
      <c r="L6286" s="75" t="s">
        <v>44</v>
      </c>
    </row>
    <row r="6287" spans="1:12">
      <c r="A6287" s="115">
        <v>99033682</v>
      </c>
      <c r="B6287" s="75" t="s">
        <v>7131</v>
      </c>
      <c r="L6287" s="75" t="s">
        <v>44</v>
      </c>
    </row>
    <row r="6288" spans="1:12">
      <c r="A6288" s="115">
        <v>99033683</v>
      </c>
      <c r="B6288" s="75" t="s">
        <v>7132</v>
      </c>
      <c r="L6288" s="75" t="s">
        <v>44</v>
      </c>
    </row>
    <row r="6289" spans="1:12">
      <c r="A6289" s="115">
        <v>99033684</v>
      </c>
      <c r="B6289" s="75" t="s">
        <v>7133</v>
      </c>
      <c r="L6289" s="75" t="s">
        <v>44</v>
      </c>
    </row>
    <row r="6290" spans="1:12">
      <c r="A6290" s="115">
        <v>99033685</v>
      </c>
      <c r="B6290" s="75" t="s">
        <v>7134</v>
      </c>
      <c r="L6290" s="75" t="s">
        <v>44</v>
      </c>
    </row>
    <row r="6291" spans="1:12">
      <c r="A6291" s="115">
        <v>99033686</v>
      </c>
      <c r="B6291" s="75" t="s">
        <v>7135</v>
      </c>
      <c r="L6291" s="75" t="s">
        <v>44</v>
      </c>
    </row>
    <row r="6292" spans="1:12">
      <c r="A6292" s="115">
        <v>99033687</v>
      </c>
      <c r="B6292" s="75" t="s">
        <v>7136</v>
      </c>
      <c r="L6292" s="75" t="s">
        <v>44</v>
      </c>
    </row>
    <row r="6293" spans="1:12">
      <c r="A6293" s="115">
        <v>99033688</v>
      </c>
      <c r="B6293" s="75" t="s">
        <v>7137</v>
      </c>
      <c r="L6293" s="75" t="s">
        <v>44</v>
      </c>
    </row>
    <row r="6294" spans="1:12">
      <c r="A6294" s="115">
        <v>99033689</v>
      </c>
      <c r="B6294" s="75" t="s">
        <v>7138</v>
      </c>
      <c r="L6294" s="75" t="s">
        <v>44</v>
      </c>
    </row>
    <row r="6295" spans="1:12">
      <c r="A6295" s="115">
        <v>99033690</v>
      </c>
      <c r="B6295" s="75" t="s">
        <v>7139</v>
      </c>
      <c r="L6295" s="75" t="s">
        <v>44</v>
      </c>
    </row>
    <row r="6296" spans="1:12">
      <c r="A6296" s="115">
        <v>99033691</v>
      </c>
      <c r="B6296" s="75" t="s">
        <v>7140</v>
      </c>
      <c r="L6296" s="75" t="s">
        <v>44</v>
      </c>
    </row>
    <row r="6297" spans="1:12">
      <c r="A6297" s="115">
        <v>99033692</v>
      </c>
      <c r="B6297" s="75" t="s">
        <v>7141</v>
      </c>
      <c r="L6297" s="75" t="s">
        <v>44</v>
      </c>
    </row>
    <row r="6298" spans="1:12">
      <c r="A6298" s="115">
        <v>99033693</v>
      </c>
      <c r="B6298" s="75" t="s">
        <v>7142</v>
      </c>
      <c r="L6298" s="75" t="s">
        <v>44</v>
      </c>
    </row>
    <row r="6299" spans="1:12">
      <c r="A6299" s="115">
        <v>99033694</v>
      </c>
      <c r="B6299" s="75" t="s">
        <v>7143</v>
      </c>
      <c r="L6299" s="75" t="s">
        <v>44</v>
      </c>
    </row>
    <row r="6300" spans="1:12">
      <c r="A6300" s="115">
        <v>99033695</v>
      </c>
      <c r="B6300" s="75" t="s">
        <v>7144</v>
      </c>
      <c r="L6300" s="75" t="s">
        <v>44</v>
      </c>
    </row>
    <row r="6301" spans="1:12">
      <c r="A6301" s="115">
        <v>99033696</v>
      </c>
      <c r="B6301" s="75" t="s">
        <v>7145</v>
      </c>
      <c r="L6301" s="75" t="s">
        <v>44</v>
      </c>
    </row>
    <row r="6302" spans="1:12">
      <c r="A6302" s="115">
        <v>99033697</v>
      </c>
      <c r="B6302" s="75" t="s">
        <v>7146</v>
      </c>
      <c r="L6302" s="75" t="s">
        <v>44</v>
      </c>
    </row>
    <row r="6303" spans="1:12">
      <c r="A6303" s="115">
        <v>99033698</v>
      </c>
      <c r="B6303" s="75" t="s">
        <v>7147</v>
      </c>
      <c r="L6303" s="75" t="s">
        <v>44</v>
      </c>
    </row>
    <row r="6304" spans="1:12">
      <c r="A6304" s="115">
        <v>99033699</v>
      </c>
      <c r="B6304" s="75" t="s">
        <v>7148</v>
      </c>
      <c r="L6304" s="75" t="s">
        <v>44</v>
      </c>
    </row>
    <row r="6305" spans="1:12">
      <c r="A6305" s="115">
        <v>99033700</v>
      </c>
      <c r="B6305" s="75" t="s">
        <v>7149</v>
      </c>
      <c r="L6305" s="75" t="s">
        <v>44</v>
      </c>
    </row>
    <row r="6306" spans="1:12">
      <c r="A6306" s="115">
        <v>99033701</v>
      </c>
      <c r="B6306" s="75" t="s">
        <v>7150</v>
      </c>
      <c r="L6306" s="75" t="s">
        <v>44</v>
      </c>
    </row>
    <row r="6307" spans="1:12">
      <c r="A6307" s="115">
        <v>99033702</v>
      </c>
      <c r="B6307" s="75" t="s">
        <v>7151</v>
      </c>
      <c r="L6307" s="75" t="s">
        <v>44</v>
      </c>
    </row>
    <row r="6308" spans="1:12">
      <c r="A6308" s="115">
        <v>99033703</v>
      </c>
      <c r="B6308" s="75" t="s">
        <v>7152</v>
      </c>
      <c r="L6308" s="75" t="s">
        <v>44</v>
      </c>
    </row>
    <row r="6309" spans="1:12">
      <c r="A6309" s="115">
        <v>99033704</v>
      </c>
      <c r="B6309" s="75" t="s">
        <v>7153</v>
      </c>
      <c r="L6309" s="75" t="s">
        <v>44</v>
      </c>
    </row>
    <row r="6310" spans="1:12">
      <c r="A6310" s="115">
        <v>99033705</v>
      </c>
      <c r="B6310" s="75" t="s">
        <v>7154</v>
      </c>
      <c r="L6310" s="75" t="s">
        <v>44</v>
      </c>
    </row>
    <row r="6311" spans="1:12">
      <c r="A6311" s="115">
        <v>99033706</v>
      </c>
      <c r="B6311" s="75" t="s">
        <v>7155</v>
      </c>
      <c r="L6311" s="75" t="s">
        <v>44</v>
      </c>
    </row>
    <row r="6312" spans="1:12">
      <c r="A6312" s="115">
        <v>99033707</v>
      </c>
      <c r="B6312" s="75" t="s">
        <v>7156</v>
      </c>
      <c r="L6312" s="75" t="s">
        <v>44</v>
      </c>
    </row>
    <row r="6313" spans="1:12">
      <c r="A6313" s="115">
        <v>99033708</v>
      </c>
      <c r="B6313" s="75" t="s">
        <v>7157</v>
      </c>
      <c r="L6313" s="75" t="s">
        <v>44</v>
      </c>
    </row>
    <row r="6314" spans="1:12">
      <c r="A6314" s="115">
        <v>99033709</v>
      </c>
      <c r="B6314" s="75" t="s">
        <v>7158</v>
      </c>
      <c r="L6314" s="75" t="s">
        <v>44</v>
      </c>
    </row>
    <row r="6315" spans="1:12">
      <c r="A6315" s="115">
        <v>99033710</v>
      </c>
      <c r="B6315" s="75" t="s">
        <v>7159</v>
      </c>
      <c r="L6315" s="75" t="s">
        <v>44</v>
      </c>
    </row>
    <row r="6316" spans="1:12">
      <c r="A6316" s="115">
        <v>99033711</v>
      </c>
      <c r="B6316" s="75" t="s">
        <v>7160</v>
      </c>
      <c r="L6316" s="75" t="s">
        <v>44</v>
      </c>
    </row>
    <row r="6317" spans="1:12">
      <c r="A6317" s="115">
        <v>99033712</v>
      </c>
      <c r="B6317" s="75" t="s">
        <v>7161</v>
      </c>
      <c r="L6317" s="75" t="s">
        <v>44</v>
      </c>
    </row>
    <row r="6318" spans="1:12">
      <c r="A6318" s="115">
        <v>99033713</v>
      </c>
      <c r="B6318" s="75" t="s">
        <v>7162</v>
      </c>
      <c r="L6318" s="75" t="s">
        <v>44</v>
      </c>
    </row>
    <row r="6319" spans="1:12">
      <c r="A6319" s="115">
        <v>99033714</v>
      </c>
      <c r="B6319" s="75" t="s">
        <v>7163</v>
      </c>
      <c r="L6319" s="75" t="s">
        <v>44</v>
      </c>
    </row>
    <row r="6320" spans="1:12">
      <c r="A6320" s="115">
        <v>99033715</v>
      </c>
      <c r="B6320" s="75" t="s">
        <v>7164</v>
      </c>
      <c r="L6320" s="75" t="s">
        <v>44</v>
      </c>
    </row>
    <row r="6321" spans="1:12">
      <c r="A6321" s="115">
        <v>99033716</v>
      </c>
      <c r="B6321" s="75" t="s">
        <v>7165</v>
      </c>
      <c r="L6321" s="75" t="s">
        <v>44</v>
      </c>
    </row>
    <row r="6322" spans="1:12">
      <c r="A6322" s="115">
        <v>99033717</v>
      </c>
      <c r="B6322" s="75" t="s">
        <v>7166</v>
      </c>
      <c r="L6322" s="75" t="s">
        <v>44</v>
      </c>
    </row>
    <row r="6323" spans="1:12">
      <c r="A6323" s="115">
        <v>99033718</v>
      </c>
      <c r="B6323" s="75" t="s">
        <v>7167</v>
      </c>
      <c r="L6323" s="75" t="s">
        <v>44</v>
      </c>
    </row>
    <row r="6324" spans="1:12">
      <c r="A6324" s="115">
        <v>99033719</v>
      </c>
      <c r="B6324" s="75" t="s">
        <v>7168</v>
      </c>
      <c r="L6324" s="75" t="s">
        <v>44</v>
      </c>
    </row>
    <row r="6325" spans="1:12">
      <c r="A6325" s="115">
        <v>99033720</v>
      </c>
      <c r="B6325" s="75" t="s">
        <v>7169</v>
      </c>
      <c r="L6325" s="75" t="s">
        <v>44</v>
      </c>
    </row>
    <row r="6326" spans="1:12">
      <c r="A6326" s="115">
        <v>99033721</v>
      </c>
      <c r="B6326" s="75" t="s">
        <v>7170</v>
      </c>
      <c r="L6326" s="75" t="s">
        <v>44</v>
      </c>
    </row>
    <row r="6327" spans="1:12">
      <c r="A6327" s="115">
        <v>99033722</v>
      </c>
      <c r="B6327" s="75" t="s">
        <v>7171</v>
      </c>
      <c r="L6327" s="75" t="s">
        <v>44</v>
      </c>
    </row>
    <row r="6328" spans="1:12">
      <c r="A6328" s="115">
        <v>99033723</v>
      </c>
      <c r="B6328" s="75" t="s">
        <v>7172</v>
      </c>
      <c r="L6328" s="75" t="s">
        <v>44</v>
      </c>
    </row>
    <row r="6329" spans="1:12">
      <c r="A6329" s="115">
        <v>99033724</v>
      </c>
      <c r="B6329" s="75" t="s">
        <v>7173</v>
      </c>
      <c r="L6329" s="75" t="s">
        <v>135</v>
      </c>
    </row>
    <row r="6330" spans="1:12">
      <c r="A6330" s="115">
        <v>99033725</v>
      </c>
      <c r="B6330" s="75" t="s">
        <v>7174</v>
      </c>
      <c r="L6330" s="75" t="s">
        <v>44</v>
      </c>
    </row>
    <row r="6331" spans="1:12">
      <c r="A6331" s="115">
        <v>99033726</v>
      </c>
      <c r="B6331" s="75" t="s">
        <v>7175</v>
      </c>
      <c r="L6331" s="75" t="s">
        <v>9384</v>
      </c>
    </row>
    <row r="6332" spans="1:12">
      <c r="A6332" s="115">
        <v>99033727</v>
      </c>
      <c r="B6332" s="75" t="s">
        <v>7176</v>
      </c>
      <c r="L6332" s="75" t="s">
        <v>287</v>
      </c>
    </row>
    <row r="6333" spans="1:12">
      <c r="A6333" s="115">
        <v>99033728</v>
      </c>
      <c r="B6333" s="75" t="s">
        <v>7177</v>
      </c>
      <c r="L6333" s="75" t="s">
        <v>9384</v>
      </c>
    </row>
    <row r="6334" spans="1:12">
      <c r="A6334" s="115">
        <v>99033729</v>
      </c>
      <c r="B6334" s="75" t="s">
        <v>7178</v>
      </c>
      <c r="L6334" s="75" t="s">
        <v>287</v>
      </c>
    </row>
    <row r="6335" spans="1:12">
      <c r="A6335" s="115">
        <v>99033730</v>
      </c>
      <c r="B6335" s="75" t="s">
        <v>7179</v>
      </c>
      <c r="L6335" s="75" t="s">
        <v>9430</v>
      </c>
    </row>
    <row r="6336" spans="1:12">
      <c r="A6336" s="115">
        <v>99033731</v>
      </c>
      <c r="B6336" s="75" t="s">
        <v>7180</v>
      </c>
      <c r="L6336" s="75" t="s">
        <v>287</v>
      </c>
    </row>
    <row r="6337" spans="1:12">
      <c r="A6337" s="115">
        <v>99033732</v>
      </c>
      <c r="B6337" s="75" t="s">
        <v>7181</v>
      </c>
      <c r="L6337" s="75" t="s">
        <v>9384</v>
      </c>
    </row>
    <row r="6338" spans="1:12">
      <c r="A6338" s="115">
        <v>99033733</v>
      </c>
      <c r="B6338" s="75" t="s">
        <v>7182</v>
      </c>
      <c r="L6338" s="75" t="s">
        <v>287</v>
      </c>
    </row>
    <row r="6339" spans="1:12">
      <c r="A6339" s="115">
        <v>99033734</v>
      </c>
      <c r="B6339" s="75" t="s">
        <v>7183</v>
      </c>
      <c r="L6339" s="75" t="s">
        <v>9384</v>
      </c>
    </row>
    <row r="6340" spans="1:12">
      <c r="A6340" s="115">
        <v>99033735</v>
      </c>
      <c r="B6340" s="75" t="s">
        <v>7184</v>
      </c>
      <c r="L6340" s="75" t="s">
        <v>287</v>
      </c>
    </row>
    <row r="6341" spans="1:12">
      <c r="A6341" s="115">
        <v>99033736</v>
      </c>
      <c r="B6341" s="75" t="s">
        <v>7185</v>
      </c>
      <c r="L6341" s="75" t="s">
        <v>287</v>
      </c>
    </row>
    <row r="6342" spans="1:12">
      <c r="A6342" s="115">
        <v>99033737</v>
      </c>
      <c r="B6342" s="75" t="s">
        <v>7186</v>
      </c>
      <c r="L6342" s="75" t="s">
        <v>287</v>
      </c>
    </row>
    <row r="6343" spans="1:12">
      <c r="A6343" s="115">
        <v>99033738</v>
      </c>
      <c r="B6343" s="75" t="s">
        <v>7187</v>
      </c>
      <c r="L6343" s="75" t="s">
        <v>315</v>
      </c>
    </row>
    <row r="6344" spans="1:12">
      <c r="A6344" s="115">
        <v>99033739</v>
      </c>
      <c r="B6344" s="75" t="s">
        <v>7188</v>
      </c>
      <c r="L6344" s="75" t="s">
        <v>285</v>
      </c>
    </row>
    <row r="6345" spans="1:12">
      <c r="A6345" s="115">
        <v>99033740</v>
      </c>
      <c r="B6345" s="75" t="s">
        <v>7189</v>
      </c>
      <c r="L6345" s="75" t="s">
        <v>285</v>
      </c>
    </row>
    <row r="6346" spans="1:12">
      <c r="A6346" s="115">
        <v>99033741</v>
      </c>
      <c r="B6346" s="75" t="s">
        <v>7190</v>
      </c>
      <c r="L6346" s="75" t="s">
        <v>285</v>
      </c>
    </row>
    <row r="6347" spans="1:12">
      <c r="A6347" s="115">
        <v>99033742</v>
      </c>
      <c r="B6347" s="75" t="s">
        <v>7191</v>
      </c>
      <c r="L6347" s="75" t="s">
        <v>307</v>
      </c>
    </row>
    <row r="6348" spans="1:12">
      <c r="A6348" s="115">
        <v>99033743</v>
      </c>
      <c r="B6348" s="75" t="s">
        <v>7192</v>
      </c>
      <c r="L6348" s="75" t="s">
        <v>348</v>
      </c>
    </row>
    <row r="6349" spans="1:12">
      <c r="A6349" s="115">
        <v>99033744</v>
      </c>
      <c r="B6349" s="75" t="s">
        <v>7193</v>
      </c>
      <c r="L6349" s="75" t="s">
        <v>307</v>
      </c>
    </row>
    <row r="6350" spans="1:12">
      <c r="A6350" s="115">
        <v>99033745</v>
      </c>
      <c r="B6350" s="75" t="s">
        <v>7194</v>
      </c>
      <c r="L6350" s="75" t="s">
        <v>348</v>
      </c>
    </row>
    <row r="6351" spans="1:12">
      <c r="A6351" s="115">
        <v>99033746</v>
      </c>
      <c r="B6351" s="75" t="s">
        <v>7195</v>
      </c>
      <c r="L6351" s="75" t="s">
        <v>270</v>
      </c>
    </row>
    <row r="6352" spans="1:12">
      <c r="A6352" s="115">
        <v>99033747</v>
      </c>
      <c r="B6352" s="75" t="s">
        <v>7196</v>
      </c>
      <c r="L6352" s="75" t="s">
        <v>285</v>
      </c>
    </row>
    <row r="6353" spans="1:12">
      <c r="A6353" s="115">
        <v>99033748</v>
      </c>
      <c r="B6353" s="75" t="s">
        <v>7197</v>
      </c>
      <c r="L6353" s="75" t="s">
        <v>285</v>
      </c>
    </row>
    <row r="6354" spans="1:12">
      <c r="A6354" s="115">
        <v>99033749</v>
      </c>
      <c r="B6354" s="75" t="s">
        <v>7198</v>
      </c>
      <c r="L6354" s="75" t="s">
        <v>285</v>
      </c>
    </row>
    <row r="6355" spans="1:12">
      <c r="A6355" s="115">
        <v>99033750</v>
      </c>
      <c r="B6355" s="75" t="s">
        <v>7199</v>
      </c>
      <c r="L6355" s="75" t="s">
        <v>285</v>
      </c>
    </row>
    <row r="6356" spans="1:12">
      <c r="A6356" s="115">
        <v>99033751</v>
      </c>
      <c r="B6356" s="75" t="s">
        <v>7200</v>
      </c>
      <c r="L6356" s="75" t="s">
        <v>285</v>
      </c>
    </row>
    <row r="6357" spans="1:12">
      <c r="A6357" s="115">
        <v>99033752</v>
      </c>
      <c r="B6357" s="75" t="s">
        <v>7201</v>
      </c>
      <c r="L6357" s="75" t="s">
        <v>9464</v>
      </c>
    </row>
    <row r="6358" spans="1:12">
      <c r="A6358" s="115">
        <v>99033753</v>
      </c>
      <c r="B6358" s="75" t="s">
        <v>7202</v>
      </c>
      <c r="L6358" s="75" t="s">
        <v>9464</v>
      </c>
    </row>
    <row r="6359" spans="1:12">
      <c r="A6359" s="115">
        <v>99033754</v>
      </c>
      <c r="B6359" s="75" t="s">
        <v>7203</v>
      </c>
      <c r="L6359" s="75" t="s">
        <v>9468</v>
      </c>
    </row>
    <row r="6360" spans="1:12">
      <c r="A6360" s="115">
        <v>99033755</v>
      </c>
      <c r="B6360" s="75" t="s">
        <v>7204</v>
      </c>
      <c r="L6360" s="75" t="s">
        <v>348</v>
      </c>
    </row>
    <row r="6361" spans="1:12">
      <c r="A6361" s="115">
        <v>99033756</v>
      </c>
      <c r="B6361" s="75" t="s">
        <v>7205</v>
      </c>
      <c r="L6361" s="75" t="s">
        <v>70</v>
      </c>
    </row>
    <row r="6362" spans="1:12">
      <c r="A6362" s="115">
        <v>99033757</v>
      </c>
      <c r="B6362" s="75" t="s">
        <v>7206</v>
      </c>
      <c r="L6362" s="75" t="s">
        <v>70</v>
      </c>
    </row>
    <row r="6363" spans="1:12">
      <c r="A6363" s="115">
        <v>99033758</v>
      </c>
      <c r="B6363" s="75" t="s">
        <v>7207</v>
      </c>
      <c r="L6363" s="75" t="s">
        <v>70</v>
      </c>
    </row>
    <row r="6364" spans="1:12">
      <c r="A6364" s="115">
        <v>99033759</v>
      </c>
      <c r="B6364" s="75" t="s">
        <v>7208</v>
      </c>
      <c r="L6364" s="75" t="s">
        <v>70</v>
      </c>
    </row>
    <row r="6365" spans="1:12">
      <c r="A6365" s="115">
        <v>99033760</v>
      </c>
      <c r="B6365" s="75" t="s">
        <v>7209</v>
      </c>
      <c r="L6365" s="75" t="s">
        <v>70</v>
      </c>
    </row>
    <row r="6366" spans="1:12">
      <c r="A6366" s="115">
        <v>99033761</v>
      </c>
      <c r="B6366" s="75" t="s">
        <v>7210</v>
      </c>
      <c r="L6366" s="75" t="s">
        <v>70</v>
      </c>
    </row>
    <row r="6367" spans="1:12">
      <c r="A6367" s="115">
        <v>99033763</v>
      </c>
      <c r="B6367" s="75" t="s">
        <v>7211</v>
      </c>
      <c r="L6367" s="75" t="s">
        <v>285</v>
      </c>
    </row>
    <row r="6368" spans="1:12">
      <c r="A6368" s="115">
        <v>99033764</v>
      </c>
      <c r="B6368" s="75" t="s">
        <v>7212</v>
      </c>
      <c r="L6368" s="75" t="s">
        <v>285</v>
      </c>
    </row>
    <row r="6369" spans="1:12">
      <c r="A6369" s="115">
        <v>99033765</v>
      </c>
      <c r="B6369" s="75" t="s">
        <v>7213</v>
      </c>
      <c r="L6369" s="75" t="s">
        <v>285</v>
      </c>
    </row>
    <row r="6370" spans="1:12">
      <c r="A6370" s="115">
        <v>99033766</v>
      </c>
      <c r="B6370" s="75" t="s">
        <v>7214</v>
      </c>
      <c r="L6370" s="75" t="s">
        <v>285</v>
      </c>
    </row>
    <row r="6371" spans="1:12">
      <c r="A6371" s="115">
        <v>99033767</v>
      </c>
      <c r="B6371" s="75" t="s">
        <v>7215</v>
      </c>
      <c r="L6371" s="75" t="s">
        <v>285</v>
      </c>
    </row>
    <row r="6372" spans="1:12">
      <c r="A6372" s="115">
        <v>99033768</v>
      </c>
      <c r="B6372" s="75" t="s">
        <v>7216</v>
      </c>
      <c r="L6372" s="75" t="s">
        <v>285</v>
      </c>
    </row>
    <row r="6373" spans="1:12">
      <c r="A6373" s="115">
        <v>99033769</v>
      </c>
      <c r="B6373" s="75" t="s">
        <v>7217</v>
      </c>
      <c r="L6373" s="75" t="s">
        <v>70</v>
      </c>
    </row>
    <row r="6374" spans="1:12">
      <c r="A6374" s="115">
        <v>99033770</v>
      </c>
      <c r="B6374" s="75" t="s">
        <v>7218</v>
      </c>
      <c r="L6374" s="75" t="s">
        <v>332</v>
      </c>
    </row>
    <row r="6375" spans="1:12">
      <c r="A6375" s="115">
        <v>99033771</v>
      </c>
      <c r="B6375" s="75" t="s">
        <v>7219</v>
      </c>
      <c r="L6375" s="75" t="s">
        <v>287</v>
      </c>
    </row>
    <row r="6376" spans="1:12">
      <c r="A6376" s="115">
        <v>99033772</v>
      </c>
      <c r="B6376" s="75" t="s">
        <v>7220</v>
      </c>
      <c r="L6376" s="75" t="s">
        <v>307</v>
      </c>
    </row>
    <row r="6377" spans="1:12">
      <c r="A6377" s="115">
        <v>99033773</v>
      </c>
      <c r="B6377" s="75" t="s">
        <v>7221</v>
      </c>
      <c r="L6377" s="75" t="s">
        <v>270</v>
      </c>
    </row>
    <row r="6378" spans="1:12">
      <c r="A6378" s="115">
        <v>99033774</v>
      </c>
      <c r="B6378" s="75" t="s">
        <v>7222</v>
      </c>
      <c r="L6378" s="75" t="s">
        <v>307</v>
      </c>
    </row>
    <row r="6379" spans="1:12">
      <c r="A6379" s="115">
        <v>99033775</v>
      </c>
      <c r="B6379" s="75" t="s">
        <v>7223</v>
      </c>
      <c r="L6379" s="75" t="s">
        <v>270</v>
      </c>
    </row>
    <row r="6380" spans="1:12">
      <c r="A6380" s="115">
        <v>99033776</v>
      </c>
      <c r="B6380" s="75" t="s">
        <v>7224</v>
      </c>
      <c r="L6380" s="75" t="s">
        <v>296</v>
      </c>
    </row>
    <row r="6381" spans="1:12">
      <c r="A6381" s="115">
        <v>99033777</v>
      </c>
      <c r="B6381" s="75" t="s">
        <v>7225</v>
      </c>
      <c r="L6381" s="75" t="s">
        <v>270</v>
      </c>
    </row>
    <row r="6382" spans="1:12">
      <c r="A6382" s="115">
        <v>99033778</v>
      </c>
      <c r="B6382" s="75" t="s">
        <v>7226</v>
      </c>
      <c r="L6382" s="75" t="s">
        <v>334</v>
      </c>
    </row>
    <row r="6383" spans="1:12">
      <c r="A6383" s="115">
        <v>99033779</v>
      </c>
      <c r="B6383" s="75" t="s">
        <v>7227</v>
      </c>
      <c r="L6383" s="75" t="s">
        <v>307</v>
      </c>
    </row>
    <row r="6384" spans="1:12">
      <c r="A6384" s="115">
        <v>99033780</v>
      </c>
      <c r="B6384" s="75" t="s">
        <v>7228</v>
      </c>
      <c r="L6384" s="75" t="s">
        <v>285</v>
      </c>
    </row>
    <row r="6385" spans="1:12">
      <c r="A6385" s="115">
        <v>99033781</v>
      </c>
      <c r="B6385" s="75" t="s">
        <v>7229</v>
      </c>
      <c r="L6385" s="75" t="s">
        <v>285</v>
      </c>
    </row>
    <row r="6386" spans="1:12">
      <c r="A6386" s="115">
        <v>99033782</v>
      </c>
      <c r="B6386" s="75" t="s">
        <v>7230</v>
      </c>
      <c r="L6386" s="75" t="s">
        <v>9471</v>
      </c>
    </row>
    <row r="6387" spans="1:12">
      <c r="A6387" s="115">
        <v>99033783</v>
      </c>
      <c r="B6387" s="75" t="s">
        <v>7231</v>
      </c>
      <c r="L6387" s="75" t="s">
        <v>9471</v>
      </c>
    </row>
    <row r="6388" spans="1:12">
      <c r="A6388" s="115">
        <v>99033784</v>
      </c>
      <c r="B6388" s="75" t="s">
        <v>7232</v>
      </c>
      <c r="L6388" s="75" t="s">
        <v>348</v>
      </c>
    </row>
    <row r="6389" spans="1:12">
      <c r="A6389" s="115">
        <v>99033785</v>
      </c>
      <c r="B6389" s="75" t="s">
        <v>7233</v>
      </c>
      <c r="L6389" s="75" t="s">
        <v>319</v>
      </c>
    </row>
    <row r="6390" spans="1:12">
      <c r="A6390" s="115">
        <v>99033786</v>
      </c>
      <c r="B6390" s="75" t="s">
        <v>7234</v>
      </c>
      <c r="L6390" s="75" t="s">
        <v>285</v>
      </c>
    </row>
    <row r="6391" spans="1:12">
      <c r="A6391" s="115">
        <v>99033787</v>
      </c>
      <c r="B6391" s="75" t="s">
        <v>7235</v>
      </c>
      <c r="L6391" s="75" t="s">
        <v>45</v>
      </c>
    </row>
    <row r="6392" spans="1:12">
      <c r="A6392" s="115">
        <v>99033788</v>
      </c>
      <c r="B6392" s="75" t="s">
        <v>7236</v>
      </c>
      <c r="L6392" s="75" t="s">
        <v>313</v>
      </c>
    </row>
    <row r="6393" spans="1:12">
      <c r="A6393" s="115">
        <v>99033789</v>
      </c>
      <c r="B6393" s="75" t="s">
        <v>7237</v>
      </c>
      <c r="L6393" s="75" t="s">
        <v>348</v>
      </c>
    </row>
    <row r="6394" spans="1:12">
      <c r="A6394" s="115">
        <v>99033790</v>
      </c>
      <c r="B6394" s="75" t="s">
        <v>7238</v>
      </c>
      <c r="L6394" s="75" t="s">
        <v>313</v>
      </c>
    </row>
    <row r="6395" spans="1:12">
      <c r="A6395" s="115">
        <v>99033791</v>
      </c>
      <c r="B6395" s="75" t="s">
        <v>7239</v>
      </c>
      <c r="L6395" s="75" t="s">
        <v>313</v>
      </c>
    </row>
    <row r="6396" spans="1:12">
      <c r="A6396" s="115">
        <v>99033792</v>
      </c>
      <c r="B6396" s="75" t="s">
        <v>7240</v>
      </c>
      <c r="L6396" s="75" t="s">
        <v>44</v>
      </c>
    </row>
    <row r="6397" spans="1:12">
      <c r="A6397" s="115">
        <v>99033793</v>
      </c>
      <c r="B6397" s="75" t="s">
        <v>7241</v>
      </c>
      <c r="L6397" s="75" t="s">
        <v>44</v>
      </c>
    </row>
    <row r="6398" spans="1:12">
      <c r="A6398" s="115">
        <v>99033794</v>
      </c>
      <c r="B6398" s="75" t="s">
        <v>7242</v>
      </c>
      <c r="L6398" s="75" t="s">
        <v>44</v>
      </c>
    </row>
    <row r="6399" spans="1:12">
      <c r="A6399" s="115">
        <v>99033795</v>
      </c>
      <c r="B6399" s="75" t="s">
        <v>7243</v>
      </c>
      <c r="L6399" s="75" t="s">
        <v>44</v>
      </c>
    </row>
    <row r="6400" spans="1:12">
      <c r="A6400" s="115">
        <v>99033796</v>
      </c>
      <c r="B6400" s="75" t="s">
        <v>7244</v>
      </c>
      <c r="L6400" s="75" t="s">
        <v>44</v>
      </c>
    </row>
    <row r="6401" spans="1:12">
      <c r="A6401" s="115">
        <v>99033797</v>
      </c>
      <c r="B6401" s="75" t="s">
        <v>7245</v>
      </c>
      <c r="L6401" s="75" t="s">
        <v>44</v>
      </c>
    </row>
    <row r="6402" spans="1:12">
      <c r="A6402" s="115">
        <v>99033798</v>
      </c>
      <c r="B6402" s="75" t="s">
        <v>7246</v>
      </c>
      <c r="L6402" s="75" t="s">
        <v>44</v>
      </c>
    </row>
    <row r="6403" spans="1:12">
      <c r="A6403" s="115">
        <v>99033799</v>
      </c>
      <c r="B6403" s="75" t="s">
        <v>7247</v>
      </c>
      <c r="L6403" s="75" t="s">
        <v>44</v>
      </c>
    </row>
    <row r="6404" spans="1:12">
      <c r="A6404" s="115">
        <v>99033800</v>
      </c>
      <c r="B6404" s="75" t="s">
        <v>7248</v>
      </c>
      <c r="L6404" s="75" t="s">
        <v>44</v>
      </c>
    </row>
    <row r="6405" spans="1:12">
      <c r="A6405" s="115">
        <v>99033801</v>
      </c>
      <c r="B6405" s="75" t="s">
        <v>7249</v>
      </c>
      <c r="L6405" s="75" t="s">
        <v>44</v>
      </c>
    </row>
    <row r="6406" spans="1:12">
      <c r="A6406" s="115">
        <v>99033802</v>
      </c>
      <c r="B6406" s="75" t="s">
        <v>7250</v>
      </c>
      <c r="L6406" s="75" t="s">
        <v>44</v>
      </c>
    </row>
    <row r="6407" spans="1:12">
      <c r="A6407" s="115">
        <v>99033803</v>
      </c>
      <c r="B6407" s="75" t="s">
        <v>7251</v>
      </c>
      <c r="L6407" s="75" t="s">
        <v>44</v>
      </c>
    </row>
    <row r="6408" spans="1:12">
      <c r="A6408" s="115">
        <v>99033804</v>
      </c>
      <c r="B6408" s="75" t="s">
        <v>6747</v>
      </c>
      <c r="L6408" s="75" t="s">
        <v>270</v>
      </c>
    </row>
    <row r="6409" spans="1:12">
      <c r="A6409" s="115">
        <v>99033805</v>
      </c>
      <c r="B6409" s="75" t="s">
        <v>7252</v>
      </c>
      <c r="L6409" s="75" t="s">
        <v>332</v>
      </c>
    </row>
    <row r="6410" spans="1:12">
      <c r="A6410" s="115">
        <v>99033806</v>
      </c>
      <c r="B6410" s="75" t="s">
        <v>6905</v>
      </c>
      <c r="L6410" s="75" t="s">
        <v>328</v>
      </c>
    </row>
    <row r="6411" spans="1:12">
      <c r="A6411" s="115">
        <v>99033807</v>
      </c>
      <c r="B6411" s="75" t="s">
        <v>7253</v>
      </c>
      <c r="L6411" s="75" t="s">
        <v>270</v>
      </c>
    </row>
    <row r="6412" spans="1:12">
      <c r="A6412" s="115">
        <v>99033808</v>
      </c>
      <c r="B6412" s="75" t="s">
        <v>7254</v>
      </c>
      <c r="L6412" s="75" t="s">
        <v>270</v>
      </c>
    </row>
    <row r="6413" spans="1:12">
      <c r="A6413" s="115">
        <v>99033809</v>
      </c>
      <c r="B6413" s="75" t="s">
        <v>7255</v>
      </c>
      <c r="L6413" s="75" t="s">
        <v>270</v>
      </c>
    </row>
    <row r="6414" spans="1:12">
      <c r="A6414" s="115">
        <v>99033810</v>
      </c>
      <c r="B6414" s="75" t="s">
        <v>7256</v>
      </c>
      <c r="L6414" s="75" t="s">
        <v>337</v>
      </c>
    </row>
    <row r="6415" spans="1:12">
      <c r="A6415" s="115">
        <v>99033811</v>
      </c>
      <c r="B6415" s="75" t="s">
        <v>7257</v>
      </c>
      <c r="L6415" s="75" t="s">
        <v>177</v>
      </c>
    </row>
    <row r="6416" spans="1:12">
      <c r="A6416" s="115">
        <v>99033812</v>
      </c>
      <c r="B6416" s="75" t="s">
        <v>7258</v>
      </c>
      <c r="L6416" s="75" t="s">
        <v>270</v>
      </c>
    </row>
    <row r="6417" spans="1:12">
      <c r="A6417" s="115">
        <v>99033813</v>
      </c>
      <c r="B6417" s="75" t="s">
        <v>7259</v>
      </c>
      <c r="L6417" s="75" t="s">
        <v>309</v>
      </c>
    </row>
    <row r="6418" spans="1:12">
      <c r="A6418" s="115">
        <v>99033814</v>
      </c>
      <c r="B6418" s="75" t="s">
        <v>7260</v>
      </c>
      <c r="L6418" s="75" t="s">
        <v>130</v>
      </c>
    </row>
    <row r="6419" spans="1:12">
      <c r="A6419" s="115">
        <v>99033815</v>
      </c>
      <c r="B6419" s="75" t="s">
        <v>7261</v>
      </c>
      <c r="L6419" s="75" t="s">
        <v>337</v>
      </c>
    </row>
    <row r="6420" spans="1:12">
      <c r="A6420" s="115">
        <v>99033816</v>
      </c>
      <c r="B6420" s="75" t="s">
        <v>7262</v>
      </c>
      <c r="L6420" s="75" t="s">
        <v>9468</v>
      </c>
    </row>
    <row r="6421" spans="1:12">
      <c r="A6421" s="115">
        <v>99033817</v>
      </c>
      <c r="B6421" s="75" t="s">
        <v>7263</v>
      </c>
      <c r="L6421" s="75" t="s">
        <v>9466</v>
      </c>
    </row>
    <row r="6422" spans="1:12">
      <c r="A6422" s="115">
        <v>99033818</v>
      </c>
      <c r="B6422" s="75" t="s">
        <v>7264</v>
      </c>
      <c r="L6422" s="75" t="s">
        <v>9466</v>
      </c>
    </row>
    <row r="6423" spans="1:12">
      <c r="A6423" s="115">
        <v>99033819</v>
      </c>
      <c r="B6423" s="75" t="s">
        <v>7265</v>
      </c>
      <c r="L6423" s="75" t="s">
        <v>9466</v>
      </c>
    </row>
    <row r="6424" spans="1:12">
      <c r="A6424" s="115">
        <v>99033820</v>
      </c>
      <c r="B6424" s="75" t="s">
        <v>7266</v>
      </c>
      <c r="L6424" s="75" t="s">
        <v>9468</v>
      </c>
    </row>
    <row r="6425" spans="1:12">
      <c r="A6425" s="115">
        <v>99033821</v>
      </c>
      <c r="B6425" s="75" t="s">
        <v>7267</v>
      </c>
      <c r="L6425" s="75" t="s">
        <v>9465</v>
      </c>
    </row>
    <row r="6426" spans="1:12">
      <c r="A6426" s="115">
        <v>99033822</v>
      </c>
      <c r="B6426" s="75" t="s">
        <v>7268</v>
      </c>
      <c r="L6426" s="75" t="s">
        <v>9465</v>
      </c>
    </row>
    <row r="6427" spans="1:12">
      <c r="A6427" s="115">
        <v>99033823</v>
      </c>
      <c r="B6427" s="75" t="s">
        <v>7269</v>
      </c>
      <c r="L6427" s="75" t="s">
        <v>9468</v>
      </c>
    </row>
    <row r="6428" spans="1:12">
      <c r="A6428" s="115">
        <v>99033824</v>
      </c>
      <c r="B6428" s="75" t="s">
        <v>7270</v>
      </c>
      <c r="L6428" s="75" t="s">
        <v>9465</v>
      </c>
    </row>
    <row r="6429" spans="1:12">
      <c r="A6429" s="115">
        <v>99033825</v>
      </c>
      <c r="B6429" s="75" t="s">
        <v>7271</v>
      </c>
      <c r="L6429" s="75" t="s">
        <v>9465</v>
      </c>
    </row>
    <row r="6430" spans="1:12">
      <c r="A6430" s="115">
        <v>99033826</v>
      </c>
      <c r="B6430" s="75" t="s">
        <v>7272</v>
      </c>
      <c r="L6430" s="75" t="s">
        <v>9465</v>
      </c>
    </row>
    <row r="6431" spans="1:12">
      <c r="A6431" s="115">
        <v>99033827</v>
      </c>
      <c r="B6431" s="75" t="s">
        <v>7273</v>
      </c>
      <c r="L6431" s="75" t="s">
        <v>9465</v>
      </c>
    </row>
    <row r="6432" spans="1:12">
      <c r="A6432" s="115">
        <v>99033828</v>
      </c>
      <c r="B6432" s="75" t="s">
        <v>7274</v>
      </c>
      <c r="L6432" s="75" t="s">
        <v>9465</v>
      </c>
    </row>
    <row r="6433" spans="1:12">
      <c r="A6433" s="115">
        <v>99033829</v>
      </c>
      <c r="B6433" s="75" t="s">
        <v>7275</v>
      </c>
      <c r="L6433" s="75" t="s">
        <v>9465</v>
      </c>
    </row>
    <row r="6434" spans="1:12">
      <c r="A6434" s="115">
        <v>99033830</v>
      </c>
      <c r="B6434" s="75" t="s">
        <v>7276</v>
      </c>
      <c r="L6434" s="75" t="s">
        <v>9465</v>
      </c>
    </row>
    <row r="6435" spans="1:12">
      <c r="A6435" s="115">
        <v>99033831</v>
      </c>
      <c r="B6435" s="75" t="s">
        <v>7277</v>
      </c>
      <c r="L6435" s="75" t="s">
        <v>9464</v>
      </c>
    </row>
    <row r="6436" spans="1:12">
      <c r="A6436" s="115">
        <v>99033832</v>
      </c>
      <c r="B6436" s="75" t="s">
        <v>7278</v>
      </c>
      <c r="L6436" s="75" t="s">
        <v>9464</v>
      </c>
    </row>
    <row r="6437" spans="1:12">
      <c r="A6437" s="115">
        <v>99033833</v>
      </c>
      <c r="B6437" s="75" t="s">
        <v>7279</v>
      </c>
      <c r="L6437" s="75" t="s">
        <v>9465</v>
      </c>
    </row>
    <row r="6438" spans="1:12">
      <c r="A6438" s="115">
        <v>99033834</v>
      </c>
      <c r="B6438" s="75" t="s">
        <v>7280</v>
      </c>
      <c r="L6438" s="75" t="s">
        <v>9464</v>
      </c>
    </row>
    <row r="6439" spans="1:12">
      <c r="A6439" s="115">
        <v>99033835</v>
      </c>
      <c r="B6439" s="75" t="s">
        <v>7281</v>
      </c>
      <c r="L6439" s="75" t="s">
        <v>9464</v>
      </c>
    </row>
    <row r="6440" spans="1:12">
      <c r="A6440" s="115">
        <v>99033836</v>
      </c>
      <c r="B6440" s="75" t="s">
        <v>7282</v>
      </c>
      <c r="L6440" s="75" t="s">
        <v>9464</v>
      </c>
    </row>
    <row r="6441" spans="1:12">
      <c r="A6441" s="115">
        <v>99033837</v>
      </c>
      <c r="B6441" s="75" t="s">
        <v>7283</v>
      </c>
      <c r="L6441" s="75" t="s">
        <v>9464</v>
      </c>
    </row>
    <row r="6442" spans="1:12">
      <c r="A6442" s="115">
        <v>99033838</v>
      </c>
      <c r="B6442" s="75" t="s">
        <v>5769</v>
      </c>
      <c r="L6442" s="75" t="s">
        <v>9469</v>
      </c>
    </row>
    <row r="6443" spans="1:12">
      <c r="A6443" s="115">
        <v>99033839</v>
      </c>
      <c r="B6443" s="75" t="s">
        <v>7284</v>
      </c>
      <c r="L6443" s="75" t="s">
        <v>9464</v>
      </c>
    </row>
    <row r="6444" spans="1:12">
      <c r="A6444" s="115">
        <v>99033840</v>
      </c>
      <c r="B6444" s="75" t="s">
        <v>7285</v>
      </c>
      <c r="L6444" s="75" t="s">
        <v>9464</v>
      </c>
    </row>
    <row r="6445" spans="1:12">
      <c r="A6445" s="115">
        <v>99033841</v>
      </c>
      <c r="B6445" s="75" t="s">
        <v>7286</v>
      </c>
      <c r="L6445" s="75" t="s">
        <v>9464</v>
      </c>
    </row>
    <row r="6446" spans="1:12">
      <c r="A6446" s="115">
        <v>99033842</v>
      </c>
      <c r="B6446" s="75" t="s">
        <v>7287</v>
      </c>
      <c r="L6446" s="75" t="s">
        <v>9464</v>
      </c>
    </row>
    <row r="6447" spans="1:12">
      <c r="A6447" s="115">
        <v>99033843</v>
      </c>
      <c r="B6447" s="75" t="s">
        <v>7288</v>
      </c>
      <c r="L6447" s="75" t="s">
        <v>9464</v>
      </c>
    </row>
    <row r="6448" spans="1:12">
      <c r="A6448" s="115">
        <v>99033844</v>
      </c>
      <c r="B6448" s="75" t="s">
        <v>7289</v>
      </c>
      <c r="L6448" s="75" t="s">
        <v>9464</v>
      </c>
    </row>
    <row r="6449" spans="1:12">
      <c r="A6449" s="115">
        <v>99033845</v>
      </c>
      <c r="B6449" s="75" t="s">
        <v>7290</v>
      </c>
      <c r="L6449" s="75" t="s">
        <v>9464</v>
      </c>
    </row>
    <row r="6450" spans="1:12">
      <c r="A6450" s="115">
        <v>99033846</v>
      </c>
      <c r="B6450" s="75" t="s">
        <v>7291</v>
      </c>
      <c r="L6450" s="75" t="s">
        <v>9464</v>
      </c>
    </row>
    <row r="6451" spans="1:12">
      <c r="A6451" s="115">
        <v>99033847</v>
      </c>
      <c r="B6451" s="75" t="s">
        <v>7292</v>
      </c>
      <c r="L6451" s="75" t="s">
        <v>9464</v>
      </c>
    </row>
    <row r="6452" spans="1:12">
      <c r="A6452" s="115">
        <v>99033848</v>
      </c>
      <c r="B6452" s="75" t="s">
        <v>7293</v>
      </c>
      <c r="L6452" s="75" t="s">
        <v>9464</v>
      </c>
    </row>
    <row r="6453" spans="1:12">
      <c r="A6453" s="115">
        <v>99033849</v>
      </c>
      <c r="B6453" s="75" t="s">
        <v>7294</v>
      </c>
      <c r="L6453" s="75" t="s">
        <v>9464</v>
      </c>
    </row>
    <row r="6454" spans="1:12">
      <c r="A6454" s="115">
        <v>99033850</v>
      </c>
      <c r="B6454" s="75" t="s">
        <v>7295</v>
      </c>
      <c r="L6454" s="75" t="s">
        <v>9464</v>
      </c>
    </row>
    <row r="6455" spans="1:12">
      <c r="A6455" s="115">
        <v>99033851</v>
      </c>
      <c r="B6455" s="75" t="s">
        <v>7296</v>
      </c>
      <c r="L6455" s="75" t="s">
        <v>9464</v>
      </c>
    </row>
    <row r="6456" spans="1:12">
      <c r="A6456" s="115">
        <v>99033852</v>
      </c>
      <c r="B6456" s="75" t="s">
        <v>7297</v>
      </c>
      <c r="L6456" s="75" t="s">
        <v>9464</v>
      </c>
    </row>
    <row r="6457" spans="1:12">
      <c r="A6457" s="115">
        <v>99033853</v>
      </c>
      <c r="B6457" s="75" t="s">
        <v>7298</v>
      </c>
      <c r="L6457" s="75" t="s">
        <v>9464</v>
      </c>
    </row>
    <row r="6458" spans="1:12">
      <c r="A6458" s="115">
        <v>99033854</v>
      </c>
      <c r="B6458" s="75" t="s">
        <v>7299</v>
      </c>
      <c r="L6458" s="75" t="s">
        <v>9466</v>
      </c>
    </row>
    <row r="6459" spans="1:12">
      <c r="A6459" s="115">
        <v>99033855</v>
      </c>
      <c r="B6459" s="75" t="s">
        <v>7300</v>
      </c>
      <c r="L6459" s="75" t="s">
        <v>283</v>
      </c>
    </row>
    <row r="6460" spans="1:12">
      <c r="A6460" s="115">
        <v>99033856</v>
      </c>
      <c r="B6460" s="75" t="s">
        <v>7301</v>
      </c>
      <c r="L6460" s="75" t="s">
        <v>285</v>
      </c>
    </row>
    <row r="6461" spans="1:12">
      <c r="A6461" s="115">
        <v>99033857</v>
      </c>
      <c r="B6461" s="75" t="s">
        <v>7302</v>
      </c>
      <c r="L6461" s="75" t="s">
        <v>285</v>
      </c>
    </row>
    <row r="6462" spans="1:12">
      <c r="A6462" s="115">
        <v>99033858</v>
      </c>
      <c r="B6462" s="75" t="s">
        <v>7303</v>
      </c>
      <c r="L6462" s="75" t="s">
        <v>332</v>
      </c>
    </row>
    <row r="6463" spans="1:12">
      <c r="A6463" s="115">
        <v>99033859</v>
      </c>
      <c r="B6463" s="75" t="s">
        <v>7304</v>
      </c>
      <c r="L6463" s="75" t="s">
        <v>9429</v>
      </c>
    </row>
    <row r="6464" spans="1:12">
      <c r="A6464" s="115">
        <v>99033860</v>
      </c>
      <c r="B6464" s="75" t="s">
        <v>7305</v>
      </c>
      <c r="L6464" s="75" t="s">
        <v>9429</v>
      </c>
    </row>
    <row r="6465" spans="1:12">
      <c r="A6465" s="115">
        <v>99033861</v>
      </c>
      <c r="B6465" s="75" t="s">
        <v>7306</v>
      </c>
      <c r="L6465" s="75" t="s">
        <v>9429</v>
      </c>
    </row>
    <row r="6466" spans="1:12">
      <c r="A6466" s="115">
        <v>99033862</v>
      </c>
      <c r="B6466" s="75" t="s">
        <v>7307</v>
      </c>
      <c r="L6466" s="75" t="s">
        <v>9429</v>
      </c>
    </row>
    <row r="6467" spans="1:12">
      <c r="A6467" s="115">
        <v>99033863</v>
      </c>
      <c r="B6467" s="75" t="s">
        <v>7308</v>
      </c>
      <c r="L6467" s="75" t="s">
        <v>9429</v>
      </c>
    </row>
    <row r="6468" spans="1:12">
      <c r="A6468" s="115">
        <v>99033864</v>
      </c>
      <c r="B6468" s="75" t="s">
        <v>7309</v>
      </c>
      <c r="L6468" s="75" t="s">
        <v>9429</v>
      </c>
    </row>
    <row r="6469" spans="1:12">
      <c r="A6469" s="115">
        <v>99033865</v>
      </c>
      <c r="B6469" s="75" t="s">
        <v>7310</v>
      </c>
      <c r="L6469" s="75" t="s">
        <v>9429</v>
      </c>
    </row>
    <row r="6470" spans="1:12">
      <c r="A6470" s="115">
        <v>99033866</v>
      </c>
      <c r="B6470" s="75" t="s">
        <v>7311</v>
      </c>
      <c r="L6470" s="75" t="s">
        <v>9429</v>
      </c>
    </row>
    <row r="6471" spans="1:12">
      <c r="A6471" s="115">
        <v>99033867</v>
      </c>
      <c r="B6471" s="75" t="s">
        <v>7312</v>
      </c>
      <c r="L6471" s="75" t="s">
        <v>309</v>
      </c>
    </row>
    <row r="6472" spans="1:12">
      <c r="A6472" s="115">
        <v>99033868</v>
      </c>
      <c r="B6472" s="75" t="s">
        <v>7313</v>
      </c>
      <c r="L6472" s="75" t="s">
        <v>9429</v>
      </c>
    </row>
    <row r="6473" spans="1:12">
      <c r="A6473" s="115">
        <v>99033869</v>
      </c>
      <c r="B6473" s="75" t="s">
        <v>7314</v>
      </c>
      <c r="L6473" s="75" t="s">
        <v>9429</v>
      </c>
    </row>
    <row r="6474" spans="1:12">
      <c r="A6474" s="115">
        <v>99033870</v>
      </c>
      <c r="B6474" s="75" t="s">
        <v>7315</v>
      </c>
      <c r="L6474" s="75" t="s">
        <v>9429</v>
      </c>
    </row>
    <row r="6475" spans="1:12">
      <c r="A6475" s="115">
        <v>99033871</v>
      </c>
      <c r="B6475" s="75" t="s">
        <v>7316</v>
      </c>
      <c r="L6475" s="75" t="s">
        <v>9429</v>
      </c>
    </row>
    <row r="6476" spans="1:12">
      <c r="A6476" s="115">
        <v>99033872</v>
      </c>
      <c r="B6476" s="75" t="s">
        <v>7317</v>
      </c>
      <c r="L6476" s="75" t="s">
        <v>9429</v>
      </c>
    </row>
    <row r="6477" spans="1:12">
      <c r="A6477" s="115">
        <v>99033873</v>
      </c>
      <c r="B6477" s="75" t="s">
        <v>7318</v>
      </c>
      <c r="L6477" s="75" t="s">
        <v>9429</v>
      </c>
    </row>
    <row r="6478" spans="1:12">
      <c r="A6478" s="115">
        <v>99033874</v>
      </c>
      <c r="B6478" s="75" t="s">
        <v>7319</v>
      </c>
      <c r="L6478" s="75" t="s">
        <v>9429</v>
      </c>
    </row>
    <row r="6479" spans="1:12">
      <c r="A6479" s="115">
        <v>99033875</v>
      </c>
      <c r="B6479" s="75" t="s">
        <v>7320</v>
      </c>
      <c r="L6479" s="75" t="s">
        <v>9429</v>
      </c>
    </row>
    <row r="6480" spans="1:12">
      <c r="A6480" s="115">
        <v>99033876</v>
      </c>
      <c r="B6480" s="75" t="s">
        <v>7321</v>
      </c>
      <c r="L6480" s="75" t="s">
        <v>9429</v>
      </c>
    </row>
    <row r="6481" spans="1:12">
      <c r="A6481" s="115">
        <v>99033877</v>
      </c>
      <c r="B6481" s="75" t="s">
        <v>7322</v>
      </c>
      <c r="L6481" s="75" t="s">
        <v>9429</v>
      </c>
    </row>
    <row r="6482" spans="1:12">
      <c r="A6482" s="115">
        <v>99033878</v>
      </c>
      <c r="B6482" s="75" t="s">
        <v>7323</v>
      </c>
      <c r="L6482" s="75" t="s">
        <v>9429</v>
      </c>
    </row>
    <row r="6483" spans="1:12">
      <c r="A6483" s="115">
        <v>99033879</v>
      </c>
      <c r="B6483" s="75" t="s">
        <v>7324</v>
      </c>
      <c r="L6483" s="75" t="s">
        <v>9429</v>
      </c>
    </row>
    <row r="6484" spans="1:12">
      <c r="A6484" s="115">
        <v>99033880</v>
      </c>
      <c r="B6484" s="75" t="s">
        <v>7325</v>
      </c>
      <c r="L6484" s="75" t="s">
        <v>177</v>
      </c>
    </row>
    <row r="6485" spans="1:12">
      <c r="A6485" s="115">
        <v>99033881</v>
      </c>
      <c r="B6485" s="75" t="s">
        <v>7326</v>
      </c>
      <c r="L6485" s="75" t="s">
        <v>9429</v>
      </c>
    </row>
    <row r="6486" spans="1:12">
      <c r="A6486" s="115">
        <v>99033882</v>
      </c>
      <c r="B6486" s="75" t="s">
        <v>7327</v>
      </c>
      <c r="L6486" s="75" t="s">
        <v>9429</v>
      </c>
    </row>
    <row r="6487" spans="1:12">
      <c r="A6487" s="115">
        <v>99033883</v>
      </c>
      <c r="B6487" s="75" t="s">
        <v>7328</v>
      </c>
      <c r="L6487" s="75" t="s">
        <v>9429</v>
      </c>
    </row>
    <row r="6488" spans="1:12">
      <c r="A6488" s="115">
        <v>99033884</v>
      </c>
      <c r="B6488" s="75" t="s">
        <v>7329</v>
      </c>
      <c r="L6488" s="75" t="s">
        <v>9429</v>
      </c>
    </row>
    <row r="6489" spans="1:12">
      <c r="A6489" s="115">
        <v>99033885</v>
      </c>
      <c r="B6489" s="75" t="s">
        <v>7330</v>
      </c>
      <c r="L6489" s="75" t="s">
        <v>9429</v>
      </c>
    </row>
    <row r="6490" spans="1:12">
      <c r="A6490" s="115">
        <v>99033886</v>
      </c>
      <c r="B6490" s="75" t="s">
        <v>7331</v>
      </c>
      <c r="L6490" s="75" t="s">
        <v>9429</v>
      </c>
    </row>
    <row r="6491" spans="1:12">
      <c r="A6491" s="115">
        <v>99033887</v>
      </c>
      <c r="B6491" s="75" t="s">
        <v>7332</v>
      </c>
      <c r="L6491" s="75" t="s">
        <v>9429</v>
      </c>
    </row>
    <row r="6492" spans="1:12">
      <c r="A6492" s="115">
        <v>99033888</v>
      </c>
      <c r="B6492" s="75" t="s">
        <v>7333</v>
      </c>
      <c r="L6492" s="75" t="s">
        <v>9429</v>
      </c>
    </row>
    <row r="6493" spans="1:12">
      <c r="A6493" s="115">
        <v>99033889</v>
      </c>
      <c r="B6493" s="75" t="s">
        <v>7334</v>
      </c>
      <c r="L6493" s="75" t="s">
        <v>9429</v>
      </c>
    </row>
    <row r="6494" spans="1:12">
      <c r="A6494" s="115">
        <v>99033890</v>
      </c>
      <c r="B6494" s="75" t="s">
        <v>7335</v>
      </c>
      <c r="L6494" s="75" t="s">
        <v>9429</v>
      </c>
    </row>
    <row r="6495" spans="1:12">
      <c r="A6495" s="115">
        <v>99033891</v>
      </c>
      <c r="B6495" s="75" t="s">
        <v>7336</v>
      </c>
      <c r="L6495" s="75" t="s">
        <v>9429</v>
      </c>
    </row>
    <row r="6496" spans="1:12">
      <c r="A6496" s="115">
        <v>99033892</v>
      </c>
      <c r="B6496" s="75" t="s">
        <v>7337</v>
      </c>
      <c r="L6496" s="75" t="s">
        <v>9429</v>
      </c>
    </row>
    <row r="6497" spans="1:12">
      <c r="A6497" s="115">
        <v>99033893</v>
      </c>
      <c r="B6497" s="75" t="s">
        <v>7338</v>
      </c>
      <c r="L6497" s="75" t="s">
        <v>9429</v>
      </c>
    </row>
    <row r="6498" spans="1:12">
      <c r="A6498" s="115">
        <v>99033894</v>
      </c>
      <c r="B6498" s="75" t="s">
        <v>7339</v>
      </c>
      <c r="L6498" s="75" t="s">
        <v>9429</v>
      </c>
    </row>
    <row r="6499" spans="1:12">
      <c r="A6499" s="115">
        <v>99033895</v>
      </c>
      <c r="B6499" s="75" t="s">
        <v>7340</v>
      </c>
      <c r="L6499" s="75" t="s">
        <v>9429</v>
      </c>
    </row>
    <row r="6500" spans="1:12">
      <c r="A6500" s="115">
        <v>99033896</v>
      </c>
      <c r="B6500" s="75" t="s">
        <v>7341</v>
      </c>
      <c r="L6500" s="75" t="s">
        <v>9429</v>
      </c>
    </row>
    <row r="6501" spans="1:12">
      <c r="A6501" s="115">
        <v>99033897</v>
      </c>
      <c r="B6501" s="75" t="s">
        <v>7342</v>
      </c>
      <c r="L6501" s="75" t="s">
        <v>9429</v>
      </c>
    </row>
    <row r="6502" spans="1:12">
      <c r="A6502" s="115">
        <v>99033898</v>
      </c>
      <c r="B6502" s="75" t="s">
        <v>7343</v>
      </c>
      <c r="L6502" s="75" t="s">
        <v>9429</v>
      </c>
    </row>
    <row r="6503" spans="1:12">
      <c r="A6503" s="115">
        <v>99033899</v>
      </c>
      <c r="B6503" s="75" t="s">
        <v>7344</v>
      </c>
      <c r="L6503" s="75" t="s">
        <v>9463</v>
      </c>
    </row>
    <row r="6504" spans="1:12">
      <c r="A6504" s="115">
        <v>99033900</v>
      </c>
      <c r="B6504" s="75" t="s">
        <v>7345</v>
      </c>
      <c r="L6504" s="75" t="s">
        <v>9429</v>
      </c>
    </row>
    <row r="6505" spans="1:12">
      <c r="A6505" s="115">
        <v>99033901</v>
      </c>
      <c r="B6505" s="75" t="s">
        <v>7346</v>
      </c>
      <c r="L6505" s="75" t="s">
        <v>9429</v>
      </c>
    </row>
    <row r="6506" spans="1:12">
      <c r="A6506" s="115">
        <v>99033902</v>
      </c>
      <c r="B6506" s="75" t="s">
        <v>7347</v>
      </c>
      <c r="L6506" s="75" t="s">
        <v>9429</v>
      </c>
    </row>
    <row r="6507" spans="1:12">
      <c r="A6507" s="115">
        <v>99033903</v>
      </c>
      <c r="B6507" s="75" t="s">
        <v>7348</v>
      </c>
      <c r="L6507" s="75" t="s">
        <v>9429</v>
      </c>
    </row>
    <row r="6508" spans="1:12">
      <c r="A6508" s="115">
        <v>99033904</v>
      </c>
      <c r="B6508" s="75" t="s">
        <v>7349</v>
      </c>
      <c r="L6508" s="75" t="s">
        <v>9429</v>
      </c>
    </row>
    <row r="6509" spans="1:12">
      <c r="A6509" s="115">
        <v>99033905</v>
      </c>
      <c r="B6509" s="75" t="s">
        <v>7350</v>
      </c>
      <c r="L6509" s="75" t="s">
        <v>9429</v>
      </c>
    </row>
    <row r="6510" spans="1:12">
      <c r="A6510" s="115">
        <v>99033906</v>
      </c>
      <c r="B6510" s="75" t="s">
        <v>7351</v>
      </c>
      <c r="L6510" s="75" t="s">
        <v>9429</v>
      </c>
    </row>
    <row r="6511" spans="1:12">
      <c r="A6511" s="115">
        <v>99033907</v>
      </c>
      <c r="B6511" s="75" t="s">
        <v>7352</v>
      </c>
      <c r="L6511" s="75" t="s">
        <v>9429</v>
      </c>
    </row>
    <row r="6512" spans="1:12">
      <c r="A6512" s="115">
        <v>99033908</v>
      </c>
      <c r="B6512" s="75" t="s">
        <v>7353</v>
      </c>
      <c r="L6512" s="75" t="s">
        <v>9429</v>
      </c>
    </row>
    <row r="6513" spans="1:12">
      <c r="A6513" s="115">
        <v>99033909</v>
      </c>
      <c r="B6513" s="75" t="s">
        <v>7354</v>
      </c>
      <c r="L6513" s="75" t="s">
        <v>9429</v>
      </c>
    </row>
    <row r="6514" spans="1:12">
      <c r="A6514" s="115">
        <v>99033910</v>
      </c>
      <c r="B6514" s="75" t="s">
        <v>7355</v>
      </c>
      <c r="L6514" s="75" t="s">
        <v>9429</v>
      </c>
    </row>
    <row r="6515" spans="1:12">
      <c r="A6515" s="115">
        <v>99033911</v>
      </c>
      <c r="B6515" s="75" t="s">
        <v>7356</v>
      </c>
      <c r="L6515" s="75" t="s">
        <v>9429</v>
      </c>
    </row>
    <row r="6516" spans="1:12">
      <c r="A6516" s="115">
        <v>99033912</v>
      </c>
      <c r="B6516" s="75" t="s">
        <v>7357</v>
      </c>
      <c r="L6516" s="75" t="s">
        <v>9429</v>
      </c>
    </row>
    <row r="6517" spans="1:12">
      <c r="A6517" s="115">
        <v>99033913</v>
      </c>
      <c r="B6517" s="75" t="s">
        <v>7358</v>
      </c>
      <c r="L6517" s="75" t="s">
        <v>9429</v>
      </c>
    </row>
    <row r="6518" spans="1:12">
      <c r="A6518" s="115">
        <v>99033914</v>
      </c>
      <c r="B6518" s="75" t="s">
        <v>7359</v>
      </c>
      <c r="L6518" s="75" t="s">
        <v>332</v>
      </c>
    </row>
    <row r="6519" spans="1:12">
      <c r="A6519" s="115">
        <v>99033915</v>
      </c>
      <c r="B6519" s="75" t="s">
        <v>7360</v>
      </c>
      <c r="L6519" s="75" t="s">
        <v>9429</v>
      </c>
    </row>
    <row r="6520" spans="1:12">
      <c r="A6520" s="115">
        <v>99033916</v>
      </c>
      <c r="B6520" s="75" t="s">
        <v>7361</v>
      </c>
      <c r="L6520" s="75" t="s">
        <v>9429</v>
      </c>
    </row>
    <row r="6521" spans="1:12">
      <c r="A6521" s="115">
        <v>99033917</v>
      </c>
      <c r="B6521" s="75" t="s">
        <v>7362</v>
      </c>
      <c r="L6521" s="75" t="s">
        <v>9429</v>
      </c>
    </row>
    <row r="6522" spans="1:12">
      <c r="A6522" s="115">
        <v>99033918</v>
      </c>
      <c r="B6522" s="75" t="s">
        <v>7363</v>
      </c>
      <c r="L6522" s="75" t="s">
        <v>9429</v>
      </c>
    </row>
    <row r="6523" spans="1:12">
      <c r="A6523" s="115">
        <v>99033919</v>
      </c>
      <c r="B6523" s="75" t="s">
        <v>7364</v>
      </c>
      <c r="L6523" s="75" t="s">
        <v>9429</v>
      </c>
    </row>
    <row r="6524" spans="1:12">
      <c r="A6524" s="115">
        <v>99033920</v>
      </c>
      <c r="B6524" s="75" t="s">
        <v>7365</v>
      </c>
      <c r="L6524" s="75" t="s">
        <v>9429</v>
      </c>
    </row>
    <row r="6525" spans="1:12">
      <c r="A6525" s="115">
        <v>99033921</v>
      </c>
      <c r="B6525" s="75" t="s">
        <v>7366</v>
      </c>
      <c r="L6525" s="75" t="s">
        <v>9429</v>
      </c>
    </row>
    <row r="6526" spans="1:12">
      <c r="A6526" s="115">
        <v>99033922</v>
      </c>
      <c r="B6526" s="75" t="s">
        <v>7367</v>
      </c>
      <c r="L6526" s="75" t="s">
        <v>9429</v>
      </c>
    </row>
    <row r="6527" spans="1:12">
      <c r="A6527" s="115">
        <v>99033923</v>
      </c>
      <c r="B6527" s="75" t="s">
        <v>7368</v>
      </c>
      <c r="L6527" s="75" t="s">
        <v>9429</v>
      </c>
    </row>
    <row r="6528" spans="1:12">
      <c r="A6528" s="115">
        <v>99033924</v>
      </c>
      <c r="B6528" s="75" t="s">
        <v>7369</v>
      </c>
      <c r="L6528" s="75" t="s">
        <v>9429</v>
      </c>
    </row>
    <row r="6529" spans="1:12">
      <c r="A6529" s="115">
        <v>99033925</v>
      </c>
      <c r="B6529" s="75" t="s">
        <v>7370</v>
      </c>
      <c r="L6529" s="75" t="s">
        <v>9429</v>
      </c>
    </row>
    <row r="6530" spans="1:12">
      <c r="A6530" s="115">
        <v>99033926</v>
      </c>
      <c r="B6530" s="75" t="s">
        <v>7371</v>
      </c>
      <c r="L6530" s="75" t="s">
        <v>9429</v>
      </c>
    </row>
    <row r="6531" spans="1:12">
      <c r="A6531" s="115">
        <v>99033927</v>
      </c>
      <c r="B6531" s="75" t="s">
        <v>7372</v>
      </c>
      <c r="L6531" s="75" t="s">
        <v>9429</v>
      </c>
    </row>
    <row r="6532" spans="1:12">
      <c r="A6532" s="115">
        <v>99033928</v>
      </c>
      <c r="B6532" s="75" t="s">
        <v>7373</v>
      </c>
      <c r="L6532" s="75" t="s">
        <v>9429</v>
      </c>
    </row>
    <row r="6533" spans="1:12">
      <c r="A6533" s="115">
        <v>99033929</v>
      </c>
      <c r="B6533" s="75" t="s">
        <v>7374</v>
      </c>
      <c r="L6533" s="75" t="s">
        <v>9429</v>
      </c>
    </row>
    <row r="6534" spans="1:12">
      <c r="A6534" s="115">
        <v>99033930</v>
      </c>
      <c r="B6534" s="75" t="s">
        <v>7058</v>
      </c>
      <c r="L6534" s="75" t="s">
        <v>9468</v>
      </c>
    </row>
    <row r="6535" spans="1:12">
      <c r="A6535" s="115">
        <v>99033931</v>
      </c>
      <c r="B6535" s="75" t="s">
        <v>7375</v>
      </c>
      <c r="L6535" s="75" t="s">
        <v>285</v>
      </c>
    </row>
    <row r="6536" spans="1:12">
      <c r="A6536" s="115">
        <v>99033932</v>
      </c>
      <c r="B6536" s="75" t="s">
        <v>7376</v>
      </c>
      <c r="L6536" s="75" t="s">
        <v>9359</v>
      </c>
    </row>
    <row r="6537" spans="1:12">
      <c r="A6537" s="115">
        <v>99033933</v>
      </c>
      <c r="B6537" s="75" t="s">
        <v>7377</v>
      </c>
      <c r="L6537" s="75" t="s">
        <v>9359</v>
      </c>
    </row>
    <row r="6538" spans="1:12">
      <c r="A6538" s="115">
        <v>99033934</v>
      </c>
      <c r="B6538" s="75" t="s">
        <v>7378</v>
      </c>
      <c r="L6538" s="75" t="s">
        <v>9359</v>
      </c>
    </row>
    <row r="6539" spans="1:12">
      <c r="A6539" s="115">
        <v>99033935</v>
      </c>
      <c r="B6539" s="75" t="s">
        <v>7379</v>
      </c>
      <c r="L6539" s="75" t="s">
        <v>9359</v>
      </c>
    </row>
    <row r="6540" spans="1:12">
      <c r="A6540" s="115">
        <v>99033936</v>
      </c>
      <c r="B6540" s="75" t="s">
        <v>7380</v>
      </c>
      <c r="L6540" s="75" t="s">
        <v>9359</v>
      </c>
    </row>
    <row r="6541" spans="1:12">
      <c r="A6541" s="115">
        <v>99033937</v>
      </c>
      <c r="B6541" s="75" t="s">
        <v>7381</v>
      </c>
      <c r="L6541" s="75" t="s">
        <v>9359</v>
      </c>
    </row>
    <row r="6542" spans="1:12">
      <c r="A6542" s="115">
        <v>99033938</v>
      </c>
      <c r="B6542" s="75" t="s">
        <v>7382</v>
      </c>
      <c r="L6542" s="75" t="s">
        <v>9359</v>
      </c>
    </row>
    <row r="6543" spans="1:12">
      <c r="A6543" s="115">
        <v>99033939</v>
      </c>
      <c r="B6543" s="75" t="s">
        <v>7383</v>
      </c>
      <c r="L6543" s="75" t="s">
        <v>9359</v>
      </c>
    </row>
    <row r="6544" spans="1:12">
      <c r="A6544" s="115">
        <v>99033940</v>
      </c>
      <c r="B6544" s="75" t="s">
        <v>7384</v>
      </c>
      <c r="L6544" s="75" t="s">
        <v>9359</v>
      </c>
    </row>
    <row r="6545" spans="1:12">
      <c r="A6545" s="115">
        <v>99033941</v>
      </c>
      <c r="B6545" s="75" t="s">
        <v>7385</v>
      </c>
      <c r="L6545" s="75" t="s">
        <v>9359</v>
      </c>
    </row>
    <row r="6546" spans="1:12">
      <c r="A6546" s="115">
        <v>99033942</v>
      </c>
      <c r="B6546" s="75" t="s">
        <v>7386</v>
      </c>
      <c r="L6546" s="75" t="s">
        <v>9359</v>
      </c>
    </row>
    <row r="6547" spans="1:12">
      <c r="A6547" s="115">
        <v>99033943</v>
      </c>
      <c r="B6547" s="75" t="s">
        <v>7387</v>
      </c>
      <c r="L6547" s="75" t="s">
        <v>9359</v>
      </c>
    </row>
    <row r="6548" spans="1:12">
      <c r="A6548" s="115">
        <v>99033944</v>
      </c>
      <c r="B6548" s="75" t="s">
        <v>7388</v>
      </c>
      <c r="L6548" s="75" t="s">
        <v>9429</v>
      </c>
    </row>
    <row r="6549" spans="1:12">
      <c r="A6549" s="115">
        <v>99033945</v>
      </c>
      <c r="B6549" s="75" t="s">
        <v>7389</v>
      </c>
      <c r="L6549" s="75" t="s">
        <v>9429</v>
      </c>
    </row>
    <row r="6550" spans="1:12">
      <c r="A6550" s="115">
        <v>99033946</v>
      </c>
      <c r="B6550" s="75" t="s">
        <v>7390</v>
      </c>
      <c r="L6550" s="75" t="s">
        <v>9429</v>
      </c>
    </row>
    <row r="6551" spans="1:12">
      <c r="A6551" s="115">
        <v>99033947</v>
      </c>
      <c r="B6551" s="75" t="s">
        <v>7391</v>
      </c>
      <c r="L6551" s="75" t="s">
        <v>9429</v>
      </c>
    </row>
    <row r="6552" spans="1:12">
      <c r="A6552" s="115">
        <v>99033948</v>
      </c>
      <c r="B6552" s="75" t="s">
        <v>7392</v>
      </c>
      <c r="L6552" s="75" t="s">
        <v>9429</v>
      </c>
    </row>
    <row r="6553" spans="1:12">
      <c r="A6553" s="115">
        <v>99033949</v>
      </c>
      <c r="B6553" s="75" t="s">
        <v>7393</v>
      </c>
      <c r="L6553" s="75" t="s">
        <v>9463</v>
      </c>
    </row>
    <row r="6554" spans="1:12">
      <c r="A6554" s="115">
        <v>99033950</v>
      </c>
      <c r="B6554" s="75" t="s">
        <v>7394</v>
      </c>
      <c r="L6554" s="75" t="s">
        <v>9429</v>
      </c>
    </row>
    <row r="6555" spans="1:12">
      <c r="A6555" s="115">
        <v>99033951</v>
      </c>
      <c r="B6555" s="75" t="s">
        <v>7395</v>
      </c>
      <c r="L6555" s="75" t="s">
        <v>9429</v>
      </c>
    </row>
    <row r="6556" spans="1:12">
      <c r="A6556" s="115">
        <v>99033952</v>
      </c>
      <c r="B6556" s="75" t="s">
        <v>7396</v>
      </c>
      <c r="L6556" s="75" t="s">
        <v>9429</v>
      </c>
    </row>
    <row r="6557" spans="1:12">
      <c r="A6557" s="115">
        <v>99033953</v>
      </c>
      <c r="B6557" s="75" t="s">
        <v>7397</v>
      </c>
      <c r="L6557" s="75" t="s">
        <v>9429</v>
      </c>
    </row>
    <row r="6558" spans="1:12">
      <c r="A6558" s="115">
        <v>99033954</v>
      </c>
      <c r="B6558" s="75" t="s">
        <v>7398</v>
      </c>
      <c r="L6558" s="75" t="s">
        <v>9429</v>
      </c>
    </row>
    <row r="6559" spans="1:12">
      <c r="A6559" s="115">
        <v>99033955</v>
      </c>
      <c r="B6559" s="75" t="s">
        <v>7399</v>
      </c>
      <c r="L6559" s="75" t="s">
        <v>9429</v>
      </c>
    </row>
    <row r="6560" spans="1:12">
      <c r="A6560" s="115">
        <v>99033956</v>
      </c>
      <c r="B6560" s="75" t="s">
        <v>7400</v>
      </c>
      <c r="L6560" s="75" t="s">
        <v>9429</v>
      </c>
    </row>
    <row r="6561" spans="1:12">
      <c r="A6561" s="115">
        <v>99033957</v>
      </c>
      <c r="B6561" s="75" t="s">
        <v>7401</v>
      </c>
      <c r="L6561" s="75" t="s">
        <v>9429</v>
      </c>
    </row>
    <row r="6562" spans="1:12">
      <c r="A6562" s="115">
        <v>99033958</v>
      </c>
      <c r="B6562" s="75" t="s">
        <v>7402</v>
      </c>
      <c r="L6562" s="75" t="s">
        <v>9429</v>
      </c>
    </row>
    <row r="6563" spans="1:12">
      <c r="A6563" s="115">
        <v>99033959</v>
      </c>
      <c r="B6563" s="75" t="s">
        <v>7403</v>
      </c>
      <c r="L6563" s="75" t="s">
        <v>9429</v>
      </c>
    </row>
    <row r="6564" spans="1:12">
      <c r="A6564" s="115">
        <v>99033960</v>
      </c>
      <c r="B6564" s="75" t="s">
        <v>7404</v>
      </c>
      <c r="L6564" s="75" t="s">
        <v>9429</v>
      </c>
    </row>
    <row r="6565" spans="1:12">
      <c r="A6565" s="115">
        <v>99033961</v>
      </c>
      <c r="B6565" s="75" t="s">
        <v>7405</v>
      </c>
      <c r="L6565" s="75" t="s">
        <v>9429</v>
      </c>
    </row>
    <row r="6566" spans="1:12">
      <c r="A6566" s="115">
        <v>99033962</v>
      </c>
      <c r="B6566" s="75" t="s">
        <v>7406</v>
      </c>
      <c r="L6566" s="75" t="s">
        <v>9359</v>
      </c>
    </row>
    <row r="6567" spans="1:12">
      <c r="A6567" s="115">
        <v>99033963</v>
      </c>
      <c r="B6567" s="75" t="s">
        <v>7407</v>
      </c>
      <c r="L6567" s="75" t="s">
        <v>9359</v>
      </c>
    </row>
    <row r="6568" spans="1:12">
      <c r="A6568" s="115">
        <v>99033964</v>
      </c>
      <c r="B6568" s="75" t="s">
        <v>7408</v>
      </c>
      <c r="L6568" s="75" t="s">
        <v>9359</v>
      </c>
    </row>
    <row r="6569" spans="1:12">
      <c r="A6569" s="115">
        <v>99033965</v>
      </c>
      <c r="B6569" s="75" t="s">
        <v>7409</v>
      </c>
      <c r="L6569" s="75" t="s">
        <v>9359</v>
      </c>
    </row>
    <row r="6570" spans="1:12">
      <c r="A6570" s="115">
        <v>99033966</v>
      </c>
      <c r="B6570" s="75" t="s">
        <v>7410</v>
      </c>
      <c r="L6570" s="75" t="s">
        <v>9359</v>
      </c>
    </row>
    <row r="6571" spans="1:12">
      <c r="A6571" s="115">
        <v>99033967</v>
      </c>
      <c r="B6571" s="75" t="s">
        <v>7411</v>
      </c>
      <c r="L6571" s="75" t="s">
        <v>328</v>
      </c>
    </row>
    <row r="6572" spans="1:12">
      <c r="A6572" s="115">
        <v>99033968</v>
      </c>
      <c r="B6572" s="75" t="s">
        <v>7412</v>
      </c>
      <c r="L6572" s="75" t="s">
        <v>9359</v>
      </c>
    </row>
    <row r="6573" spans="1:12">
      <c r="A6573" s="115">
        <v>99033969</v>
      </c>
      <c r="B6573" s="75" t="s">
        <v>7413</v>
      </c>
      <c r="L6573" s="75" t="s">
        <v>9468</v>
      </c>
    </row>
    <row r="6574" spans="1:12">
      <c r="A6574" s="115">
        <v>99033970</v>
      </c>
      <c r="B6574" s="75" t="s">
        <v>7414</v>
      </c>
      <c r="L6574" s="75" t="s">
        <v>9429</v>
      </c>
    </row>
    <row r="6575" spans="1:12">
      <c r="A6575" s="115">
        <v>99033971</v>
      </c>
      <c r="B6575" s="75" t="s">
        <v>7415</v>
      </c>
      <c r="L6575" s="75" t="s">
        <v>9429</v>
      </c>
    </row>
    <row r="6576" spans="1:12">
      <c r="A6576" s="115">
        <v>99033972</v>
      </c>
      <c r="B6576" s="75" t="s">
        <v>7416</v>
      </c>
      <c r="L6576" s="75" t="s">
        <v>9429</v>
      </c>
    </row>
    <row r="6577" spans="1:12">
      <c r="A6577" s="115">
        <v>99033973</v>
      </c>
      <c r="B6577" s="75" t="s">
        <v>7417</v>
      </c>
      <c r="L6577" s="75" t="s">
        <v>9429</v>
      </c>
    </row>
    <row r="6578" spans="1:12">
      <c r="A6578" s="115">
        <v>99033974</v>
      </c>
      <c r="B6578" s="75" t="s">
        <v>7418</v>
      </c>
      <c r="L6578" s="75" t="s">
        <v>9429</v>
      </c>
    </row>
    <row r="6579" spans="1:12">
      <c r="A6579" s="115">
        <v>99033975</v>
      </c>
      <c r="B6579" s="75" t="s">
        <v>7419</v>
      </c>
      <c r="L6579" s="75" t="s">
        <v>9429</v>
      </c>
    </row>
    <row r="6580" spans="1:12">
      <c r="A6580" s="115">
        <v>99033976</v>
      </c>
      <c r="B6580" s="75" t="s">
        <v>7420</v>
      </c>
      <c r="L6580" s="75" t="s">
        <v>9429</v>
      </c>
    </row>
    <row r="6581" spans="1:12">
      <c r="A6581" s="115">
        <v>99033977</v>
      </c>
      <c r="B6581" s="75" t="s">
        <v>7421</v>
      </c>
      <c r="L6581" s="75" t="s">
        <v>9359</v>
      </c>
    </row>
    <row r="6582" spans="1:12">
      <c r="A6582" s="115">
        <v>99033978</v>
      </c>
      <c r="B6582" s="75" t="s">
        <v>7422</v>
      </c>
      <c r="L6582" s="75" t="s">
        <v>9429</v>
      </c>
    </row>
    <row r="6583" spans="1:12">
      <c r="A6583" s="115">
        <v>99033979</v>
      </c>
      <c r="B6583" s="75" t="s">
        <v>7423</v>
      </c>
      <c r="L6583" s="75" t="s">
        <v>9429</v>
      </c>
    </row>
    <row r="6584" spans="1:12">
      <c r="A6584" s="115">
        <v>99033980</v>
      </c>
      <c r="B6584" s="75" t="s">
        <v>7424</v>
      </c>
      <c r="L6584" s="75" t="s">
        <v>9429</v>
      </c>
    </row>
    <row r="6585" spans="1:12">
      <c r="A6585" s="115">
        <v>99033981</v>
      </c>
      <c r="B6585" s="75" t="s">
        <v>7425</v>
      </c>
      <c r="L6585" s="75" t="s">
        <v>9429</v>
      </c>
    </row>
    <row r="6586" spans="1:12">
      <c r="A6586" s="115">
        <v>99033982</v>
      </c>
      <c r="B6586" s="75" t="s">
        <v>7426</v>
      </c>
      <c r="L6586" s="75" t="s">
        <v>9429</v>
      </c>
    </row>
    <row r="6587" spans="1:12">
      <c r="A6587" s="115">
        <v>99033983</v>
      </c>
      <c r="B6587" s="75" t="s">
        <v>7427</v>
      </c>
      <c r="L6587" s="75" t="s">
        <v>9429</v>
      </c>
    </row>
    <row r="6588" spans="1:12">
      <c r="A6588" s="115">
        <v>99033984</v>
      </c>
      <c r="B6588" s="75" t="s">
        <v>7428</v>
      </c>
      <c r="L6588" s="75" t="s">
        <v>9429</v>
      </c>
    </row>
    <row r="6589" spans="1:12">
      <c r="A6589" s="115">
        <v>99033985</v>
      </c>
      <c r="B6589" s="75" t="s">
        <v>7429</v>
      </c>
      <c r="L6589" s="75" t="s">
        <v>9429</v>
      </c>
    </row>
    <row r="6590" spans="1:12">
      <c r="A6590" s="115">
        <v>99033986</v>
      </c>
      <c r="B6590" s="75" t="s">
        <v>7430</v>
      </c>
      <c r="L6590" s="75" t="s">
        <v>9429</v>
      </c>
    </row>
    <row r="6591" spans="1:12">
      <c r="A6591" s="115">
        <v>99033987</v>
      </c>
      <c r="B6591" s="75" t="s">
        <v>7431</v>
      </c>
      <c r="L6591" s="75" t="s">
        <v>9429</v>
      </c>
    </row>
    <row r="6592" spans="1:12">
      <c r="A6592" s="115">
        <v>99033988</v>
      </c>
      <c r="B6592" s="75" t="s">
        <v>7432</v>
      </c>
      <c r="L6592" s="75" t="s">
        <v>9429</v>
      </c>
    </row>
    <row r="6593" spans="1:12">
      <c r="A6593" s="115">
        <v>99033989</v>
      </c>
      <c r="B6593" s="75" t="s">
        <v>7433</v>
      </c>
      <c r="L6593" s="75" t="s">
        <v>9429</v>
      </c>
    </row>
    <row r="6594" spans="1:12">
      <c r="A6594" s="115">
        <v>99033990</v>
      </c>
      <c r="B6594" s="75" t="s">
        <v>7434</v>
      </c>
      <c r="L6594" s="75" t="s">
        <v>9359</v>
      </c>
    </row>
    <row r="6595" spans="1:12">
      <c r="A6595" s="115">
        <v>99033991</v>
      </c>
      <c r="B6595" s="75" t="s">
        <v>7435</v>
      </c>
      <c r="L6595" s="75" t="s">
        <v>9429</v>
      </c>
    </row>
    <row r="6596" spans="1:12">
      <c r="A6596" s="115">
        <v>99033992</v>
      </c>
      <c r="B6596" s="75" t="s">
        <v>7436</v>
      </c>
      <c r="L6596" s="75" t="s">
        <v>9429</v>
      </c>
    </row>
    <row r="6597" spans="1:12">
      <c r="A6597" s="115">
        <v>99033993</v>
      </c>
      <c r="B6597" s="75" t="s">
        <v>7437</v>
      </c>
      <c r="L6597" s="75" t="s">
        <v>348</v>
      </c>
    </row>
    <row r="6598" spans="1:12">
      <c r="A6598" s="115">
        <v>99033994</v>
      </c>
      <c r="B6598" s="75" t="s">
        <v>7438</v>
      </c>
      <c r="L6598" s="75" t="s">
        <v>9429</v>
      </c>
    </row>
    <row r="6599" spans="1:12">
      <c r="A6599" s="115">
        <v>99033995</v>
      </c>
      <c r="B6599" s="75" t="s">
        <v>7439</v>
      </c>
      <c r="L6599" s="75" t="s">
        <v>9429</v>
      </c>
    </row>
    <row r="6600" spans="1:12">
      <c r="A6600" s="115">
        <v>99033996</v>
      </c>
      <c r="B6600" s="75" t="s">
        <v>7440</v>
      </c>
      <c r="L6600" s="75" t="s">
        <v>9429</v>
      </c>
    </row>
    <row r="6601" spans="1:12">
      <c r="A6601" s="115">
        <v>99033997</v>
      </c>
      <c r="B6601" s="75" t="s">
        <v>7441</v>
      </c>
      <c r="L6601" s="75" t="s">
        <v>9429</v>
      </c>
    </row>
    <row r="6602" spans="1:12">
      <c r="A6602" s="115">
        <v>99033998</v>
      </c>
      <c r="B6602" s="75" t="s">
        <v>7442</v>
      </c>
      <c r="L6602" s="75" t="s">
        <v>9429</v>
      </c>
    </row>
    <row r="6603" spans="1:12">
      <c r="A6603" s="115">
        <v>99034000</v>
      </c>
      <c r="B6603" s="75" t="s">
        <v>7443</v>
      </c>
      <c r="L6603" s="75" t="s">
        <v>9429</v>
      </c>
    </row>
    <row r="6604" spans="1:12">
      <c r="A6604" s="115">
        <v>99034001</v>
      </c>
      <c r="B6604" s="75" t="s">
        <v>7444</v>
      </c>
      <c r="L6604" s="75" t="s">
        <v>9429</v>
      </c>
    </row>
    <row r="6605" spans="1:12">
      <c r="A6605" s="115">
        <v>99034002</v>
      </c>
      <c r="B6605" s="75" t="s">
        <v>7445</v>
      </c>
      <c r="L6605" s="75" t="s">
        <v>9429</v>
      </c>
    </row>
    <row r="6606" spans="1:12">
      <c r="A6606" s="115">
        <v>99034003</v>
      </c>
      <c r="B6606" s="75" t="s">
        <v>7446</v>
      </c>
      <c r="L6606" s="75" t="s">
        <v>130</v>
      </c>
    </row>
    <row r="6607" spans="1:12">
      <c r="A6607" s="115">
        <v>99034004</v>
      </c>
      <c r="B6607" s="75" t="s">
        <v>7447</v>
      </c>
      <c r="L6607" s="75" t="s">
        <v>130</v>
      </c>
    </row>
    <row r="6608" spans="1:12">
      <c r="A6608" s="115">
        <v>99034005</v>
      </c>
      <c r="B6608" s="75" t="s">
        <v>7448</v>
      </c>
      <c r="L6608" s="75" t="s">
        <v>9429</v>
      </c>
    </row>
    <row r="6609" spans="1:12">
      <c r="A6609" s="115">
        <v>99034006</v>
      </c>
      <c r="B6609" s="75" t="s">
        <v>7449</v>
      </c>
      <c r="L6609" s="75" t="s">
        <v>9429</v>
      </c>
    </row>
    <row r="6610" spans="1:12">
      <c r="A6610" s="115">
        <v>99034007</v>
      </c>
      <c r="B6610" s="75" t="s">
        <v>7450</v>
      </c>
      <c r="L6610" s="75" t="s">
        <v>9429</v>
      </c>
    </row>
    <row r="6611" spans="1:12">
      <c r="A6611" s="115">
        <v>99034008</v>
      </c>
      <c r="B6611" s="75" t="s">
        <v>7451</v>
      </c>
      <c r="L6611" s="75" t="s">
        <v>339</v>
      </c>
    </row>
    <row r="6612" spans="1:12">
      <c r="A6612" s="115">
        <v>99034009</v>
      </c>
      <c r="B6612" s="75" t="s">
        <v>7452</v>
      </c>
      <c r="L6612" s="75" t="s">
        <v>9462</v>
      </c>
    </row>
    <row r="6613" spans="1:12">
      <c r="A6613" s="115">
        <v>99034010</v>
      </c>
      <c r="B6613" s="75" t="s">
        <v>7453</v>
      </c>
      <c r="L6613" s="75" t="s">
        <v>9429</v>
      </c>
    </row>
    <row r="6614" spans="1:12">
      <c r="A6614" s="115">
        <v>99034011</v>
      </c>
      <c r="B6614" s="75" t="s">
        <v>7454</v>
      </c>
      <c r="L6614" s="75" t="s">
        <v>9429</v>
      </c>
    </row>
    <row r="6615" spans="1:12">
      <c r="A6615" s="115">
        <v>99034012</v>
      </c>
      <c r="B6615" s="75" t="s">
        <v>7455</v>
      </c>
      <c r="L6615" s="75" t="s">
        <v>9359</v>
      </c>
    </row>
    <row r="6616" spans="1:12">
      <c r="A6616" s="115">
        <v>99034013</v>
      </c>
      <c r="B6616" s="75" t="s">
        <v>7456</v>
      </c>
      <c r="L6616" s="75" t="s">
        <v>9359</v>
      </c>
    </row>
    <row r="6617" spans="1:12">
      <c r="A6617" s="115">
        <v>99034014</v>
      </c>
      <c r="B6617" s="75" t="s">
        <v>7457</v>
      </c>
      <c r="L6617" s="75" t="s">
        <v>9429</v>
      </c>
    </row>
    <row r="6618" spans="1:12">
      <c r="A6618" s="115">
        <v>99034015</v>
      </c>
      <c r="B6618" s="75" t="s">
        <v>7458</v>
      </c>
      <c r="L6618" s="75" t="s">
        <v>9429</v>
      </c>
    </row>
    <row r="6619" spans="1:12">
      <c r="A6619" s="115">
        <v>99034016</v>
      </c>
      <c r="B6619" s="75" t="s">
        <v>7459</v>
      </c>
      <c r="L6619" s="75" t="s">
        <v>9429</v>
      </c>
    </row>
    <row r="6620" spans="1:12">
      <c r="A6620" s="115">
        <v>99034017</v>
      </c>
      <c r="B6620" s="75" t="s">
        <v>7460</v>
      </c>
      <c r="L6620" s="75" t="s">
        <v>9359</v>
      </c>
    </row>
    <row r="6621" spans="1:12">
      <c r="A6621" s="115">
        <v>99034018</v>
      </c>
      <c r="B6621" s="75" t="s">
        <v>7461</v>
      </c>
      <c r="L6621" s="75" t="s">
        <v>9429</v>
      </c>
    </row>
    <row r="6622" spans="1:12">
      <c r="A6622" s="115">
        <v>99034019</v>
      </c>
      <c r="B6622" s="75" t="s">
        <v>7462</v>
      </c>
      <c r="L6622" s="75" t="s">
        <v>9429</v>
      </c>
    </row>
    <row r="6623" spans="1:12">
      <c r="A6623" s="115">
        <v>99034020</v>
      </c>
      <c r="B6623" s="75" t="s">
        <v>7463</v>
      </c>
      <c r="L6623" s="75" t="s">
        <v>9359</v>
      </c>
    </row>
    <row r="6624" spans="1:12">
      <c r="A6624" s="115">
        <v>99034021</v>
      </c>
      <c r="B6624" s="75" t="s">
        <v>7464</v>
      </c>
      <c r="L6624" s="75" t="s">
        <v>270</v>
      </c>
    </row>
    <row r="6625" spans="1:12">
      <c r="A6625" s="115">
        <v>99034022</v>
      </c>
      <c r="B6625" s="75" t="s">
        <v>7465</v>
      </c>
      <c r="L6625" s="75" t="s">
        <v>45</v>
      </c>
    </row>
    <row r="6626" spans="1:12">
      <c r="A6626" s="115">
        <v>99034023</v>
      </c>
      <c r="B6626" s="75" t="s">
        <v>7466</v>
      </c>
      <c r="L6626" s="75" t="s">
        <v>348</v>
      </c>
    </row>
    <row r="6627" spans="1:12">
      <c r="A6627" s="115">
        <v>99034024</v>
      </c>
      <c r="B6627" s="75" t="s">
        <v>7467</v>
      </c>
      <c r="L6627" s="75" t="s">
        <v>339</v>
      </c>
    </row>
    <row r="6628" spans="1:12">
      <c r="A6628" s="115">
        <v>99034025</v>
      </c>
      <c r="B6628" s="75" t="s">
        <v>7468</v>
      </c>
      <c r="L6628" s="75" t="s">
        <v>9429</v>
      </c>
    </row>
    <row r="6629" spans="1:12">
      <c r="A6629" s="115">
        <v>99034026</v>
      </c>
      <c r="B6629" s="75" t="s">
        <v>7469</v>
      </c>
      <c r="L6629" s="75" t="s">
        <v>9429</v>
      </c>
    </row>
    <row r="6630" spans="1:12">
      <c r="A6630" s="115">
        <v>99034027</v>
      </c>
      <c r="B6630" s="75" t="s">
        <v>7470</v>
      </c>
      <c r="L6630" s="75" t="s">
        <v>9429</v>
      </c>
    </row>
    <row r="6631" spans="1:12">
      <c r="A6631" s="115">
        <v>99034028</v>
      </c>
      <c r="B6631" s="75" t="s">
        <v>7471</v>
      </c>
      <c r="L6631" s="75" t="s">
        <v>9429</v>
      </c>
    </row>
    <row r="6632" spans="1:12">
      <c r="A6632" s="115">
        <v>99034029</v>
      </c>
      <c r="B6632" s="75" t="s">
        <v>7472</v>
      </c>
      <c r="L6632" s="75" t="s">
        <v>9429</v>
      </c>
    </row>
    <row r="6633" spans="1:12">
      <c r="A6633" s="115">
        <v>99034030</v>
      </c>
      <c r="B6633" s="75" t="s">
        <v>7473</v>
      </c>
      <c r="L6633" s="75" t="s">
        <v>9429</v>
      </c>
    </row>
    <row r="6634" spans="1:12">
      <c r="A6634" s="115">
        <v>99034031</v>
      </c>
      <c r="B6634" s="75" t="s">
        <v>7474</v>
      </c>
      <c r="L6634" s="75" t="s">
        <v>9429</v>
      </c>
    </row>
    <row r="6635" spans="1:12">
      <c r="A6635" s="115">
        <v>99034032</v>
      </c>
      <c r="B6635" s="75" t="s">
        <v>7475</v>
      </c>
      <c r="L6635" s="75" t="s">
        <v>44</v>
      </c>
    </row>
    <row r="6636" spans="1:12">
      <c r="A6636" s="115">
        <v>99034033</v>
      </c>
      <c r="B6636" s="75" t="s">
        <v>7476</v>
      </c>
      <c r="L6636" s="75" t="s">
        <v>44</v>
      </c>
    </row>
    <row r="6637" spans="1:12">
      <c r="A6637" s="115">
        <v>99034034</v>
      </c>
      <c r="B6637" s="75" t="s">
        <v>7477</v>
      </c>
      <c r="L6637" s="75" t="s">
        <v>44</v>
      </c>
    </row>
    <row r="6638" spans="1:12">
      <c r="A6638" s="115">
        <v>99034035</v>
      </c>
      <c r="B6638" s="75" t="s">
        <v>7478</v>
      </c>
      <c r="L6638" s="75" t="s">
        <v>44</v>
      </c>
    </row>
    <row r="6639" spans="1:12">
      <c r="A6639" s="115">
        <v>99034036</v>
      </c>
      <c r="B6639" s="75" t="s">
        <v>7479</v>
      </c>
      <c r="L6639" s="75" t="s">
        <v>44</v>
      </c>
    </row>
    <row r="6640" spans="1:12">
      <c r="A6640" s="115">
        <v>99034037</v>
      </c>
      <c r="B6640" s="75" t="s">
        <v>7480</v>
      </c>
      <c r="L6640" s="75" t="s">
        <v>44</v>
      </c>
    </row>
    <row r="6641" spans="1:12">
      <c r="A6641" s="115">
        <v>99034038</v>
      </c>
      <c r="B6641" s="75" t="s">
        <v>7481</v>
      </c>
      <c r="L6641" s="75" t="s">
        <v>44</v>
      </c>
    </row>
    <row r="6642" spans="1:12">
      <c r="A6642" s="115">
        <v>99034039</v>
      </c>
      <c r="B6642" s="75" t="s">
        <v>7482</v>
      </c>
      <c r="L6642" s="75" t="s">
        <v>44</v>
      </c>
    </row>
    <row r="6643" spans="1:12">
      <c r="A6643" s="115">
        <v>99034040</v>
      </c>
      <c r="B6643" s="75" t="s">
        <v>7483</v>
      </c>
      <c r="L6643" s="75" t="s">
        <v>44</v>
      </c>
    </row>
    <row r="6644" spans="1:12">
      <c r="A6644" s="115">
        <v>99034041</v>
      </c>
      <c r="B6644" s="75" t="s">
        <v>7484</v>
      </c>
      <c r="L6644" s="75" t="s">
        <v>44</v>
      </c>
    </row>
    <row r="6645" spans="1:12">
      <c r="A6645" s="115">
        <v>99034042</v>
      </c>
      <c r="B6645" s="75" t="s">
        <v>7485</v>
      </c>
      <c r="L6645" s="75" t="s">
        <v>44</v>
      </c>
    </row>
    <row r="6646" spans="1:12">
      <c r="A6646" s="115">
        <v>99034043</v>
      </c>
      <c r="B6646" s="75" t="s">
        <v>7486</v>
      </c>
      <c r="L6646" s="75" t="s">
        <v>44</v>
      </c>
    </row>
    <row r="6647" spans="1:12">
      <c r="A6647" s="115">
        <v>99034044</v>
      </c>
      <c r="B6647" s="75" t="s">
        <v>7487</v>
      </c>
      <c r="L6647" s="75" t="s">
        <v>44</v>
      </c>
    </row>
    <row r="6648" spans="1:12">
      <c r="A6648" s="115">
        <v>99034045</v>
      </c>
      <c r="B6648" s="75" t="s">
        <v>7488</v>
      </c>
      <c r="L6648" s="75" t="s">
        <v>44</v>
      </c>
    </row>
    <row r="6649" spans="1:12">
      <c r="A6649" s="115">
        <v>99034046</v>
      </c>
      <c r="B6649" s="75" t="s">
        <v>7489</v>
      </c>
      <c r="L6649" s="75" t="s">
        <v>44</v>
      </c>
    </row>
    <row r="6650" spans="1:12">
      <c r="A6650" s="115">
        <v>99034047</v>
      </c>
      <c r="B6650" s="75" t="s">
        <v>7490</v>
      </c>
      <c r="L6650" s="75" t="s">
        <v>44</v>
      </c>
    </row>
    <row r="6651" spans="1:12">
      <c r="A6651" s="115">
        <v>99034048</v>
      </c>
      <c r="B6651" s="75" t="s">
        <v>7491</v>
      </c>
      <c r="L6651" s="75" t="s">
        <v>44</v>
      </c>
    </row>
    <row r="6652" spans="1:12">
      <c r="A6652" s="115">
        <v>99034049</v>
      </c>
      <c r="B6652" s="75" t="s">
        <v>7492</v>
      </c>
      <c r="L6652" s="75" t="s">
        <v>44</v>
      </c>
    </row>
    <row r="6653" spans="1:12">
      <c r="A6653" s="115">
        <v>99034050</v>
      </c>
      <c r="B6653" s="75" t="s">
        <v>7493</v>
      </c>
      <c r="L6653" s="75" t="s">
        <v>44</v>
      </c>
    </row>
    <row r="6654" spans="1:12">
      <c r="A6654" s="115">
        <v>99034051</v>
      </c>
      <c r="B6654" s="75" t="s">
        <v>7494</v>
      </c>
      <c r="L6654" s="75" t="s">
        <v>44</v>
      </c>
    </row>
    <row r="6655" spans="1:12">
      <c r="A6655" s="115">
        <v>99034052</v>
      </c>
      <c r="B6655" s="75" t="s">
        <v>7495</v>
      </c>
      <c r="L6655" s="75" t="s">
        <v>44</v>
      </c>
    </row>
    <row r="6656" spans="1:12">
      <c r="A6656" s="115">
        <v>99034053</v>
      </c>
      <c r="B6656" s="75" t="s">
        <v>7496</v>
      </c>
      <c r="L6656" s="75" t="s">
        <v>44</v>
      </c>
    </row>
    <row r="6657" spans="1:12">
      <c r="A6657" s="115">
        <v>99034054</v>
      </c>
      <c r="B6657" s="75" t="s">
        <v>7497</v>
      </c>
      <c r="L6657" s="75" t="s">
        <v>9429</v>
      </c>
    </row>
    <row r="6658" spans="1:12">
      <c r="A6658" s="115">
        <v>99034055</v>
      </c>
      <c r="B6658" s="75" t="s">
        <v>7498</v>
      </c>
      <c r="L6658" s="75" t="s">
        <v>9429</v>
      </c>
    </row>
    <row r="6659" spans="1:12">
      <c r="A6659" s="115">
        <v>99034056</v>
      </c>
      <c r="B6659" s="75" t="s">
        <v>7499</v>
      </c>
      <c r="L6659" s="75" t="s">
        <v>9429</v>
      </c>
    </row>
    <row r="6660" spans="1:12">
      <c r="A6660" s="115">
        <v>99034057</v>
      </c>
      <c r="B6660" s="75" t="s">
        <v>7500</v>
      </c>
      <c r="L6660" s="75" t="s">
        <v>9429</v>
      </c>
    </row>
    <row r="6661" spans="1:12">
      <c r="A6661" s="115">
        <v>99034058</v>
      </c>
      <c r="B6661" s="75" t="s">
        <v>7501</v>
      </c>
      <c r="L6661" s="75" t="s">
        <v>9429</v>
      </c>
    </row>
    <row r="6662" spans="1:12">
      <c r="A6662" s="115">
        <v>99034059</v>
      </c>
      <c r="B6662" s="75" t="s">
        <v>7502</v>
      </c>
      <c r="L6662" s="75" t="s">
        <v>9429</v>
      </c>
    </row>
    <row r="6663" spans="1:12">
      <c r="A6663" s="115">
        <v>99034060</v>
      </c>
      <c r="B6663" s="75" t="s">
        <v>7503</v>
      </c>
      <c r="L6663" s="75" t="s">
        <v>9429</v>
      </c>
    </row>
    <row r="6664" spans="1:12">
      <c r="A6664" s="115">
        <v>99034061</v>
      </c>
      <c r="B6664" s="75" t="s">
        <v>7504</v>
      </c>
      <c r="L6664" s="75" t="s">
        <v>332</v>
      </c>
    </row>
    <row r="6665" spans="1:12">
      <c r="A6665" s="115">
        <v>99034062</v>
      </c>
      <c r="B6665" s="75" t="s">
        <v>7505</v>
      </c>
      <c r="L6665" s="75" t="s">
        <v>9429</v>
      </c>
    </row>
    <row r="6666" spans="1:12">
      <c r="A6666" s="115">
        <v>99034063</v>
      </c>
      <c r="B6666" s="75" t="s">
        <v>7506</v>
      </c>
      <c r="L6666" s="75" t="s">
        <v>9429</v>
      </c>
    </row>
    <row r="6667" spans="1:12">
      <c r="A6667" s="115">
        <v>99034064</v>
      </c>
      <c r="B6667" s="75" t="s">
        <v>7507</v>
      </c>
      <c r="L6667" s="75" t="s">
        <v>9429</v>
      </c>
    </row>
    <row r="6668" spans="1:12">
      <c r="A6668" s="115">
        <v>99034065</v>
      </c>
      <c r="B6668" s="75" t="s">
        <v>7508</v>
      </c>
      <c r="L6668" s="75" t="s">
        <v>9429</v>
      </c>
    </row>
    <row r="6669" spans="1:12">
      <c r="A6669" s="115">
        <v>99034066</v>
      </c>
      <c r="B6669" s="75" t="s">
        <v>7509</v>
      </c>
      <c r="L6669" s="75" t="s">
        <v>9429</v>
      </c>
    </row>
    <row r="6670" spans="1:12">
      <c r="A6670" s="115">
        <v>99034067</v>
      </c>
      <c r="B6670" s="75" t="s">
        <v>7510</v>
      </c>
      <c r="L6670" s="75" t="s">
        <v>9429</v>
      </c>
    </row>
    <row r="6671" spans="1:12">
      <c r="A6671" s="115">
        <v>99034068</v>
      </c>
      <c r="B6671" s="75" t="s">
        <v>7511</v>
      </c>
      <c r="L6671" s="75" t="s">
        <v>9429</v>
      </c>
    </row>
    <row r="6672" spans="1:12">
      <c r="A6672" s="115">
        <v>99034069</v>
      </c>
      <c r="B6672" s="75" t="s">
        <v>7512</v>
      </c>
      <c r="L6672" s="75" t="s">
        <v>9429</v>
      </c>
    </row>
    <row r="6673" spans="1:12">
      <c r="A6673" s="115">
        <v>99034070</v>
      </c>
      <c r="B6673" s="75" t="s">
        <v>7513</v>
      </c>
      <c r="L6673" s="75" t="s">
        <v>9429</v>
      </c>
    </row>
    <row r="6674" spans="1:12">
      <c r="A6674" s="115">
        <v>99034071</v>
      </c>
      <c r="B6674" s="75" t="s">
        <v>7514</v>
      </c>
      <c r="L6674" s="75" t="s">
        <v>9429</v>
      </c>
    </row>
    <row r="6675" spans="1:12">
      <c r="A6675" s="115">
        <v>99034072</v>
      </c>
      <c r="B6675" s="75" t="s">
        <v>7515</v>
      </c>
      <c r="L6675" s="75" t="s">
        <v>9429</v>
      </c>
    </row>
    <row r="6676" spans="1:12">
      <c r="A6676" s="115">
        <v>99034073</v>
      </c>
      <c r="B6676" s="75" t="s">
        <v>7516</v>
      </c>
      <c r="L6676" s="75" t="s">
        <v>9429</v>
      </c>
    </row>
    <row r="6677" spans="1:12">
      <c r="A6677" s="115">
        <v>99034074</v>
      </c>
      <c r="B6677" s="75" t="s">
        <v>7517</v>
      </c>
      <c r="L6677" s="75" t="s">
        <v>9429</v>
      </c>
    </row>
    <row r="6678" spans="1:12">
      <c r="A6678" s="115">
        <v>99034075</v>
      </c>
      <c r="B6678" s="75" t="s">
        <v>7518</v>
      </c>
      <c r="L6678" s="75" t="s">
        <v>9429</v>
      </c>
    </row>
    <row r="6679" spans="1:12">
      <c r="A6679" s="115">
        <v>99034076</v>
      </c>
      <c r="B6679" s="75" t="s">
        <v>7519</v>
      </c>
      <c r="L6679" s="75" t="s">
        <v>9429</v>
      </c>
    </row>
    <row r="6680" spans="1:12">
      <c r="A6680" s="115">
        <v>99034077</v>
      </c>
      <c r="B6680" s="75" t="s">
        <v>7520</v>
      </c>
      <c r="L6680" s="75" t="s">
        <v>315</v>
      </c>
    </row>
    <row r="6681" spans="1:12">
      <c r="A6681" s="115">
        <v>99034078</v>
      </c>
      <c r="B6681" s="75" t="s">
        <v>7521</v>
      </c>
      <c r="L6681" s="75" t="s">
        <v>315</v>
      </c>
    </row>
    <row r="6682" spans="1:12">
      <c r="A6682" s="115">
        <v>99034079</v>
      </c>
      <c r="B6682" s="75" t="s">
        <v>7522</v>
      </c>
      <c r="L6682" s="75" t="s">
        <v>270</v>
      </c>
    </row>
    <row r="6683" spans="1:12">
      <c r="A6683" s="115">
        <v>99034080</v>
      </c>
      <c r="B6683" s="75" t="s">
        <v>6908</v>
      </c>
      <c r="L6683" s="75" t="s">
        <v>270</v>
      </c>
    </row>
    <row r="6684" spans="1:12">
      <c r="A6684" s="115">
        <v>99034081</v>
      </c>
      <c r="B6684" s="75" t="s">
        <v>7523</v>
      </c>
      <c r="L6684" s="75" t="s">
        <v>270</v>
      </c>
    </row>
    <row r="6685" spans="1:12">
      <c r="A6685" s="115">
        <v>99034082</v>
      </c>
      <c r="B6685" s="75" t="s">
        <v>7524</v>
      </c>
      <c r="L6685" s="75" t="s">
        <v>315</v>
      </c>
    </row>
    <row r="6686" spans="1:12">
      <c r="A6686" s="115">
        <v>99034083</v>
      </c>
      <c r="B6686" s="75" t="s">
        <v>7525</v>
      </c>
      <c r="L6686" s="75" t="s">
        <v>315</v>
      </c>
    </row>
    <row r="6687" spans="1:12">
      <c r="A6687" s="115">
        <v>99034084</v>
      </c>
      <c r="B6687" s="75" t="s">
        <v>7526</v>
      </c>
      <c r="L6687" s="75" t="s">
        <v>315</v>
      </c>
    </row>
    <row r="6688" spans="1:12">
      <c r="A6688" s="115">
        <v>99034085</v>
      </c>
      <c r="B6688" s="75" t="s">
        <v>7527</v>
      </c>
      <c r="L6688" s="75" t="s">
        <v>270</v>
      </c>
    </row>
    <row r="6689" spans="1:12">
      <c r="A6689" s="115">
        <v>99034086</v>
      </c>
      <c r="B6689" s="75" t="s">
        <v>6748</v>
      </c>
      <c r="L6689" s="75" t="s">
        <v>315</v>
      </c>
    </row>
    <row r="6690" spans="1:12">
      <c r="A6690" s="115">
        <v>99034087</v>
      </c>
      <c r="B6690" s="75" t="s">
        <v>7528</v>
      </c>
      <c r="L6690" s="75" t="s">
        <v>270</v>
      </c>
    </row>
    <row r="6691" spans="1:12">
      <c r="A6691" s="115">
        <v>99034088</v>
      </c>
      <c r="B6691" s="75" t="s">
        <v>7529</v>
      </c>
      <c r="L6691" s="75" t="s">
        <v>326</v>
      </c>
    </row>
    <row r="6692" spans="1:12">
      <c r="A6692" s="115">
        <v>99034089</v>
      </c>
      <c r="B6692" s="75" t="s">
        <v>7530</v>
      </c>
      <c r="L6692" s="75" t="s">
        <v>9429</v>
      </c>
    </row>
    <row r="6693" spans="1:12">
      <c r="A6693" s="115">
        <v>99034090</v>
      </c>
      <c r="B6693" s="75" t="s">
        <v>7531</v>
      </c>
      <c r="L6693" s="75" t="s">
        <v>332</v>
      </c>
    </row>
    <row r="6694" spans="1:12">
      <c r="A6694" s="115">
        <v>99034091</v>
      </c>
      <c r="B6694" s="75" t="s">
        <v>7532</v>
      </c>
      <c r="L6694" s="75" t="s">
        <v>283</v>
      </c>
    </row>
    <row r="6695" spans="1:12">
      <c r="A6695" s="115">
        <v>99034092</v>
      </c>
      <c r="B6695" s="75" t="s">
        <v>7533</v>
      </c>
      <c r="L6695" s="75" t="s">
        <v>9429</v>
      </c>
    </row>
    <row r="6696" spans="1:12">
      <c r="A6696" s="115">
        <v>99034100</v>
      </c>
      <c r="B6696" s="75" t="s">
        <v>7534</v>
      </c>
      <c r="L6696" s="75" t="s">
        <v>44</v>
      </c>
    </row>
    <row r="6697" spans="1:12">
      <c r="A6697" s="115">
        <v>99034101</v>
      </c>
      <c r="B6697" s="75" t="s">
        <v>7535</v>
      </c>
      <c r="L6697" s="75" t="s">
        <v>44</v>
      </c>
    </row>
    <row r="6698" spans="1:12">
      <c r="A6698" s="115">
        <v>99034102</v>
      </c>
      <c r="B6698" s="75" t="s">
        <v>7536</v>
      </c>
      <c r="L6698" s="75" t="s">
        <v>44</v>
      </c>
    </row>
    <row r="6699" spans="1:12">
      <c r="A6699" s="115">
        <v>99034103</v>
      </c>
      <c r="B6699" s="75" t="s">
        <v>7537</v>
      </c>
      <c r="L6699" s="75" t="s">
        <v>44</v>
      </c>
    </row>
    <row r="6700" spans="1:12">
      <c r="A6700" s="115">
        <v>99034104</v>
      </c>
      <c r="B6700" s="75" t="s">
        <v>7538</v>
      </c>
      <c r="L6700" s="75" t="s">
        <v>44</v>
      </c>
    </row>
    <row r="6701" spans="1:12">
      <c r="A6701" s="115">
        <v>99034105</v>
      </c>
      <c r="B6701" s="75" t="s">
        <v>7539</v>
      </c>
      <c r="L6701" s="75" t="s">
        <v>44</v>
      </c>
    </row>
    <row r="6702" spans="1:12">
      <c r="A6702" s="115">
        <v>99034106</v>
      </c>
      <c r="B6702" s="75" t="s">
        <v>7540</v>
      </c>
      <c r="L6702" s="75" t="s">
        <v>44</v>
      </c>
    </row>
    <row r="6703" spans="1:12">
      <c r="A6703" s="115">
        <v>99034107</v>
      </c>
      <c r="B6703" s="75" t="s">
        <v>7541</v>
      </c>
      <c r="L6703" s="75" t="s">
        <v>44</v>
      </c>
    </row>
    <row r="6704" spans="1:12">
      <c r="A6704" s="115">
        <v>99034108</v>
      </c>
      <c r="B6704" s="75" t="s">
        <v>7542</v>
      </c>
      <c r="L6704" s="75" t="s">
        <v>44</v>
      </c>
    </row>
    <row r="6705" spans="1:12">
      <c r="A6705" s="115">
        <v>99034109</v>
      </c>
      <c r="B6705" s="75" t="s">
        <v>7543</v>
      </c>
      <c r="L6705" s="75" t="s">
        <v>44</v>
      </c>
    </row>
    <row r="6706" spans="1:12">
      <c r="A6706" s="115">
        <v>99034110</v>
      </c>
      <c r="B6706" s="75" t="s">
        <v>7544</v>
      </c>
      <c r="L6706" s="75" t="s">
        <v>44</v>
      </c>
    </row>
    <row r="6707" spans="1:12">
      <c r="A6707" s="115">
        <v>99034111</v>
      </c>
      <c r="B6707" s="75" t="s">
        <v>7545</v>
      </c>
      <c r="L6707" s="75" t="s">
        <v>44</v>
      </c>
    </row>
    <row r="6708" spans="1:12">
      <c r="A6708" s="115">
        <v>99034112</v>
      </c>
      <c r="B6708" s="75" t="s">
        <v>7546</v>
      </c>
      <c r="L6708" s="75" t="s">
        <v>44</v>
      </c>
    </row>
    <row r="6709" spans="1:12">
      <c r="A6709" s="115">
        <v>99034113</v>
      </c>
      <c r="B6709" s="75" t="s">
        <v>7547</v>
      </c>
      <c r="L6709" s="75" t="s">
        <v>44</v>
      </c>
    </row>
    <row r="6710" spans="1:12">
      <c r="A6710" s="115">
        <v>99034114</v>
      </c>
      <c r="B6710" s="75" t="s">
        <v>7548</v>
      </c>
      <c r="L6710" s="75" t="s">
        <v>44</v>
      </c>
    </row>
    <row r="6711" spans="1:12">
      <c r="A6711" s="115">
        <v>99034115</v>
      </c>
      <c r="B6711" s="75" t="s">
        <v>7549</v>
      </c>
      <c r="L6711" s="75" t="s">
        <v>44</v>
      </c>
    </row>
    <row r="6712" spans="1:12">
      <c r="A6712" s="115">
        <v>99034116</v>
      </c>
      <c r="B6712" s="75" t="s">
        <v>7550</v>
      </c>
      <c r="L6712" s="75" t="s">
        <v>44</v>
      </c>
    </row>
    <row r="6713" spans="1:12">
      <c r="A6713" s="115">
        <v>99034117</v>
      </c>
      <c r="B6713" s="75" t="s">
        <v>7551</v>
      </c>
      <c r="L6713" s="75" t="s">
        <v>44</v>
      </c>
    </row>
    <row r="6714" spans="1:12">
      <c r="A6714" s="115">
        <v>99034118</v>
      </c>
      <c r="B6714" s="75" t="s">
        <v>7552</v>
      </c>
      <c r="L6714" s="75" t="s">
        <v>9429</v>
      </c>
    </row>
    <row r="6715" spans="1:12">
      <c r="A6715" s="115">
        <v>99034119</v>
      </c>
      <c r="B6715" s="75" t="s">
        <v>6762</v>
      </c>
      <c r="L6715" s="75" t="s">
        <v>270</v>
      </c>
    </row>
    <row r="6716" spans="1:12">
      <c r="A6716" s="115">
        <v>99034120</v>
      </c>
      <c r="B6716" s="75" t="s">
        <v>7553</v>
      </c>
      <c r="L6716" s="75" t="s">
        <v>270</v>
      </c>
    </row>
    <row r="6717" spans="1:12">
      <c r="A6717" s="115">
        <v>99034121</v>
      </c>
      <c r="B6717" s="75" t="s">
        <v>7554</v>
      </c>
      <c r="L6717" s="75" t="s">
        <v>9429</v>
      </c>
    </row>
    <row r="6718" spans="1:12">
      <c r="A6718" s="115">
        <v>99034123</v>
      </c>
      <c r="B6718" s="75" t="s">
        <v>7555</v>
      </c>
      <c r="L6718" s="75" t="s">
        <v>9429</v>
      </c>
    </row>
    <row r="6719" spans="1:12">
      <c r="A6719" s="115">
        <v>99034124</v>
      </c>
      <c r="B6719" s="75" t="s">
        <v>7556</v>
      </c>
      <c r="L6719" s="75" t="s">
        <v>315</v>
      </c>
    </row>
    <row r="6720" spans="1:12">
      <c r="A6720" s="115">
        <v>99034125</v>
      </c>
      <c r="B6720" s="75" t="s">
        <v>7557</v>
      </c>
      <c r="L6720" s="75" t="s">
        <v>270</v>
      </c>
    </row>
    <row r="6721" spans="1:12">
      <c r="A6721" s="115">
        <v>99034126</v>
      </c>
      <c r="B6721" s="75" t="s">
        <v>7558</v>
      </c>
      <c r="L6721" s="75" t="s">
        <v>270</v>
      </c>
    </row>
    <row r="6722" spans="1:12">
      <c r="A6722" s="115">
        <v>99034127</v>
      </c>
      <c r="B6722" s="75" t="s">
        <v>7559</v>
      </c>
      <c r="L6722" s="75" t="s">
        <v>9429</v>
      </c>
    </row>
    <row r="6723" spans="1:12">
      <c r="A6723" s="115">
        <v>99034128</v>
      </c>
      <c r="B6723" s="75" t="s">
        <v>7560</v>
      </c>
      <c r="L6723" s="75" t="s">
        <v>9429</v>
      </c>
    </row>
    <row r="6724" spans="1:12">
      <c r="A6724" s="115">
        <v>99034129</v>
      </c>
      <c r="B6724" s="75" t="s">
        <v>7561</v>
      </c>
      <c r="L6724" s="75" t="s">
        <v>9429</v>
      </c>
    </row>
    <row r="6725" spans="1:12">
      <c r="A6725" s="115">
        <v>99034130</v>
      </c>
      <c r="B6725" s="75" t="s">
        <v>7562</v>
      </c>
      <c r="L6725" s="75" t="s">
        <v>9384</v>
      </c>
    </row>
    <row r="6726" spans="1:12">
      <c r="A6726" s="115">
        <v>99034131</v>
      </c>
      <c r="B6726" s="75" t="s">
        <v>7563</v>
      </c>
      <c r="L6726" s="75" t="s">
        <v>9384</v>
      </c>
    </row>
    <row r="6727" spans="1:12">
      <c r="A6727" s="115">
        <v>99034132</v>
      </c>
      <c r="B6727" s="75" t="s">
        <v>7564</v>
      </c>
      <c r="L6727" s="75" t="s">
        <v>9384</v>
      </c>
    </row>
    <row r="6728" spans="1:12">
      <c r="A6728" s="115">
        <v>99034133</v>
      </c>
      <c r="B6728" s="75" t="s">
        <v>7565</v>
      </c>
      <c r="L6728" s="75" t="s">
        <v>9384</v>
      </c>
    </row>
    <row r="6729" spans="1:12">
      <c r="A6729" s="115">
        <v>99034134</v>
      </c>
      <c r="B6729" s="75" t="s">
        <v>7566</v>
      </c>
      <c r="L6729" s="75" t="s">
        <v>9384</v>
      </c>
    </row>
    <row r="6730" spans="1:12">
      <c r="A6730" s="115">
        <v>99034135</v>
      </c>
      <c r="B6730" s="75" t="s">
        <v>7567</v>
      </c>
      <c r="L6730" s="75" t="s">
        <v>9384</v>
      </c>
    </row>
    <row r="6731" spans="1:12">
      <c r="A6731" s="115">
        <v>99034136</v>
      </c>
      <c r="B6731" s="75" t="s">
        <v>7568</v>
      </c>
      <c r="L6731" s="75" t="s">
        <v>9384</v>
      </c>
    </row>
    <row r="6732" spans="1:12">
      <c r="A6732" s="115">
        <v>99034137</v>
      </c>
      <c r="B6732" s="75" t="s">
        <v>7569</v>
      </c>
      <c r="L6732" s="75" t="s">
        <v>9384</v>
      </c>
    </row>
    <row r="6733" spans="1:12">
      <c r="A6733" s="115">
        <v>99034138</v>
      </c>
      <c r="B6733" s="75" t="s">
        <v>7570</v>
      </c>
      <c r="L6733" s="75" t="s">
        <v>9384</v>
      </c>
    </row>
    <row r="6734" spans="1:12">
      <c r="A6734" s="115">
        <v>99034139</v>
      </c>
      <c r="B6734" s="75" t="s">
        <v>7571</v>
      </c>
      <c r="L6734" s="75" t="s">
        <v>9384</v>
      </c>
    </row>
    <row r="6735" spans="1:12">
      <c r="A6735" s="115">
        <v>99034140</v>
      </c>
      <c r="B6735" s="75" t="s">
        <v>7572</v>
      </c>
      <c r="L6735" s="75" t="s">
        <v>9384</v>
      </c>
    </row>
    <row r="6736" spans="1:12">
      <c r="A6736" s="115">
        <v>99034141</v>
      </c>
      <c r="B6736" s="75" t="s">
        <v>7573</v>
      </c>
      <c r="L6736" s="75" t="s">
        <v>9467</v>
      </c>
    </row>
    <row r="6737" spans="1:12">
      <c r="A6737" s="115">
        <v>99034142</v>
      </c>
      <c r="B6737" s="75" t="s">
        <v>7574</v>
      </c>
      <c r="L6737" s="75" t="s">
        <v>9468</v>
      </c>
    </row>
    <row r="6738" spans="1:12">
      <c r="A6738" s="115">
        <v>99034143</v>
      </c>
      <c r="B6738" s="75" t="s">
        <v>7575</v>
      </c>
      <c r="L6738" s="75" t="s">
        <v>9468</v>
      </c>
    </row>
    <row r="6739" spans="1:12">
      <c r="A6739" s="115">
        <v>99034144</v>
      </c>
      <c r="B6739" s="75" t="s">
        <v>7576</v>
      </c>
      <c r="L6739" s="75" t="s">
        <v>9468</v>
      </c>
    </row>
    <row r="6740" spans="1:12">
      <c r="A6740" s="115">
        <v>99034145</v>
      </c>
      <c r="B6740" s="75" t="s">
        <v>7577</v>
      </c>
      <c r="L6740" s="75" t="s">
        <v>9468</v>
      </c>
    </row>
    <row r="6741" spans="1:12">
      <c r="A6741" s="115">
        <v>99034146</v>
      </c>
      <c r="B6741" s="75" t="s">
        <v>7578</v>
      </c>
      <c r="L6741" s="75" t="s">
        <v>9468</v>
      </c>
    </row>
    <row r="6742" spans="1:12">
      <c r="A6742" s="115">
        <v>99034147</v>
      </c>
      <c r="B6742" s="75" t="s">
        <v>7579</v>
      </c>
      <c r="L6742" s="75" t="s">
        <v>9468</v>
      </c>
    </row>
    <row r="6743" spans="1:12">
      <c r="A6743" s="115">
        <v>99034148</v>
      </c>
      <c r="B6743" s="75" t="s">
        <v>7580</v>
      </c>
      <c r="L6743" s="75" t="s">
        <v>9464</v>
      </c>
    </row>
    <row r="6744" spans="1:12">
      <c r="A6744" s="115">
        <v>99034149</v>
      </c>
      <c r="B6744" s="75" t="s">
        <v>7581</v>
      </c>
      <c r="L6744" s="75" t="s">
        <v>9465</v>
      </c>
    </row>
    <row r="6745" spans="1:12">
      <c r="A6745" s="115">
        <v>99034150</v>
      </c>
      <c r="B6745" s="75" t="s">
        <v>7582</v>
      </c>
      <c r="L6745" s="75" t="s">
        <v>9465</v>
      </c>
    </row>
    <row r="6746" spans="1:12">
      <c r="A6746" s="115">
        <v>99034151</v>
      </c>
      <c r="B6746" s="75" t="s">
        <v>7583</v>
      </c>
      <c r="L6746" s="75" t="s">
        <v>9465</v>
      </c>
    </row>
    <row r="6747" spans="1:12">
      <c r="A6747" s="115">
        <v>99034152</v>
      </c>
      <c r="B6747" s="75" t="s">
        <v>7584</v>
      </c>
      <c r="L6747" s="75" t="s">
        <v>9465</v>
      </c>
    </row>
    <row r="6748" spans="1:12">
      <c r="A6748" s="115">
        <v>99034153</v>
      </c>
      <c r="B6748" s="75" t="s">
        <v>7585</v>
      </c>
      <c r="L6748" s="75" t="s">
        <v>9464</v>
      </c>
    </row>
    <row r="6749" spans="1:12">
      <c r="A6749" s="115">
        <v>99034154</v>
      </c>
      <c r="B6749" s="75" t="s">
        <v>7586</v>
      </c>
      <c r="L6749" s="75" t="s">
        <v>9465</v>
      </c>
    </row>
    <row r="6750" spans="1:12">
      <c r="A6750" s="115">
        <v>99034155</v>
      </c>
      <c r="B6750" s="75" t="s">
        <v>7587</v>
      </c>
      <c r="L6750" s="75" t="s">
        <v>9464</v>
      </c>
    </row>
    <row r="6751" spans="1:12">
      <c r="A6751" s="115">
        <v>99034156</v>
      </c>
      <c r="B6751" s="75" t="s">
        <v>7588</v>
      </c>
      <c r="L6751" s="75" t="s">
        <v>9465</v>
      </c>
    </row>
    <row r="6752" spans="1:12">
      <c r="A6752" s="115">
        <v>99034157</v>
      </c>
      <c r="B6752" s="75" t="s">
        <v>7589</v>
      </c>
      <c r="L6752" s="75" t="s">
        <v>9468</v>
      </c>
    </row>
    <row r="6753" spans="1:12">
      <c r="A6753" s="115">
        <v>99034158</v>
      </c>
      <c r="B6753" s="75" t="s">
        <v>7135</v>
      </c>
      <c r="L6753" s="75" t="s">
        <v>9468</v>
      </c>
    </row>
    <row r="6754" spans="1:12">
      <c r="A6754" s="115">
        <v>99034159</v>
      </c>
      <c r="B6754" s="75" t="s">
        <v>7590</v>
      </c>
      <c r="L6754" s="75" t="s">
        <v>315</v>
      </c>
    </row>
    <row r="6755" spans="1:12">
      <c r="A6755" s="115">
        <v>99034160</v>
      </c>
      <c r="B6755" s="75" t="s">
        <v>7591</v>
      </c>
      <c r="L6755" s="75" t="s">
        <v>315</v>
      </c>
    </row>
    <row r="6756" spans="1:12">
      <c r="A6756" s="115">
        <v>99034161</v>
      </c>
      <c r="B6756" s="75" t="s">
        <v>7592</v>
      </c>
      <c r="L6756" s="75" t="s">
        <v>315</v>
      </c>
    </row>
    <row r="6757" spans="1:12">
      <c r="A6757" s="115">
        <v>99034162</v>
      </c>
      <c r="B6757" s="75" t="s">
        <v>7593</v>
      </c>
      <c r="L6757" s="75" t="s">
        <v>315</v>
      </c>
    </row>
    <row r="6758" spans="1:12">
      <c r="A6758" s="115">
        <v>99034163</v>
      </c>
      <c r="B6758" s="75" t="s">
        <v>7594</v>
      </c>
      <c r="L6758" s="75" t="s">
        <v>270</v>
      </c>
    </row>
    <row r="6759" spans="1:12">
      <c r="A6759" s="115">
        <v>99034164</v>
      </c>
      <c r="B6759" s="75" t="s">
        <v>7595</v>
      </c>
      <c r="L6759" s="75" t="s">
        <v>270</v>
      </c>
    </row>
    <row r="6760" spans="1:12">
      <c r="A6760" s="115">
        <v>99034165</v>
      </c>
      <c r="B6760" s="75" t="s">
        <v>7596</v>
      </c>
      <c r="L6760" s="75" t="s">
        <v>285</v>
      </c>
    </row>
    <row r="6761" spans="1:12">
      <c r="A6761" s="115">
        <v>99034166</v>
      </c>
      <c r="B6761" s="75" t="s">
        <v>7597</v>
      </c>
      <c r="L6761" s="75" t="s">
        <v>285</v>
      </c>
    </row>
    <row r="6762" spans="1:12">
      <c r="A6762" s="115">
        <v>99034167</v>
      </c>
      <c r="B6762" s="75" t="s">
        <v>7598</v>
      </c>
      <c r="L6762" s="75" t="s">
        <v>285</v>
      </c>
    </row>
    <row r="6763" spans="1:12">
      <c r="A6763" s="115">
        <v>99034168</v>
      </c>
      <c r="B6763" s="75" t="s">
        <v>7599</v>
      </c>
      <c r="L6763" s="75" t="s">
        <v>285</v>
      </c>
    </row>
    <row r="6764" spans="1:12">
      <c r="A6764" s="115">
        <v>99034169</v>
      </c>
      <c r="B6764" s="75" t="s">
        <v>7065</v>
      </c>
      <c r="L6764" s="75" t="s">
        <v>270</v>
      </c>
    </row>
    <row r="6765" spans="1:12">
      <c r="A6765" s="115">
        <v>99034170</v>
      </c>
      <c r="B6765" s="75" t="s">
        <v>7600</v>
      </c>
      <c r="L6765" s="75" t="s">
        <v>313</v>
      </c>
    </row>
    <row r="6766" spans="1:12">
      <c r="A6766" s="115">
        <v>99034171</v>
      </c>
      <c r="B6766" s="75" t="s">
        <v>7601</v>
      </c>
      <c r="L6766" s="75" t="s">
        <v>315</v>
      </c>
    </row>
    <row r="6767" spans="1:12">
      <c r="A6767" s="115">
        <v>99034172</v>
      </c>
      <c r="B6767" s="75" t="s">
        <v>7602</v>
      </c>
      <c r="L6767" s="75" t="s">
        <v>285</v>
      </c>
    </row>
    <row r="6768" spans="1:12">
      <c r="A6768" s="115">
        <v>99034173</v>
      </c>
      <c r="B6768" s="75" t="s">
        <v>7603</v>
      </c>
      <c r="L6768" s="75" t="s">
        <v>332</v>
      </c>
    </row>
    <row r="6769" spans="1:12">
      <c r="A6769" s="115">
        <v>99034174</v>
      </c>
      <c r="B6769" s="75" t="s">
        <v>7604</v>
      </c>
      <c r="L6769" s="75" t="s">
        <v>332</v>
      </c>
    </row>
    <row r="6770" spans="1:12">
      <c r="A6770" s="115">
        <v>99034175</v>
      </c>
      <c r="B6770" s="75" t="s">
        <v>7605</v>
      </c>
      <c r="L6770" s="75" t="s">
        <v>270</v>
      </c>
    </row>
    <row r="6771" spans="1:12">
      <c r="A6771" s="115">
        <v>99034176</v>
      </c>
      <c r="B6771" s="75" t="s">
        <v>7606</v>
      </c>
      <c r="L6771" s="75" t="s">
        <v>315</v>
      </c>
    </row>
    <row r="6772" spans="1:12">
      <c r="A6772" s="115">
        <v>99034177</v>
      </c>
      <c r="B6772" s="75" t="s">
        <v>7607</v>
      </c>
      <c r="L6772" s="75" t="s">
        <v>270</v>
      </c>
    </row>
    <row r="6773" spans="1:12">
      <c r="A6773" s="115">
        <v>99034178</v>
      </c>
      <c r="B6773" s="75" t="s">
        <v>7608</v>
      </c>
      <c r="L6773" s="75" t="s">
        <v>270</v>
      </c>
    </row>
    <row r="6774" spans="1:12">
      <c r="A6774" s="115">
        <v>99034179</v>
      </c>
      <c r="B6774" s="75" t="s">
        <v>7609</v>
      </c>
      <c r="L6774" s="75" t="s">
        <v>9429</v>
      </c>
    </row>
    <row r="6775" spans="1:12">
      <c r="A6775" s="115">
        <v>99034180</v>
      </c>
      <c r="B6775" s="75" t="s">
        <v>7610</v>
      </c>
      <c r="L6775" s="75" t="s">
        <v>270</v>
      </c>
    </row>
    <row r="6776" spans="1:12">
      <c r="A6776" s="115">
        <v>99034181</v>
      </c>
      <c r="B6776" s="75" t="s">
        <v>7611</v>
      </c>
      <c r="L6776" s="75" t="s">
        <v>285</v>
      </c>
    </row>
    <row r="6777" spans="1:12">
      <c r="A6777" s="115">
        <v>99034182</v>
      </c>
      <c r="B6777" s="75" t="s">
        <v>7612</v>
      </c>
      <c r="L6777" s="75" t="s">
        <v>9472</v>
      </c>
    </row>
    <row r="6778" spans="1:12">
      <c r="A6778" s="115">
        <v>99034183</v>
      </c>
      <c r="B6778" s="75" t="s">
        <v>7613</v>
      </c>
      <c r="L6778" s="75" t="s">
        <v>191</v>
      </c>
    </row>
    <row r="6779" spans="1:12">
      <c r="A6779" s="115">
        <v>99034184</v>
      </c>
      <c r="B6779" s="75" t="s">
        <v>7614</v>
      </c>
      <c r="L6779" s="75" t="s">
        <v>274</v>
      </c>
    </row>
    <row r="6780" spans="1:12">
      <c r="A6780" s="115">
        <v>99034185</v>
      </c>
      <c r="B6780" s="75" t="s">
        <v>7615</v>
      </c>
      <c r="L6780" s="75" t="s">
        <v>309</v>
      </c>
    </row>
    <row r="6781" spans="1:12">
      <c r="A6781" s="115">
        <v>99034186</v>
      </c>
      <c r="B6781" s="75" t="s">
        <v>7616</v>
      </c>
      <c r="L6781" s="75" t="s">
        <v>270</v>
      </c>
    </row>
    <row r="6782" spans="1:12">
      <c r="A6782" s="115">
        <v>99034187</v>
      </c>
      <c r="B6782" s="75" t="s">
        <v>7617</v>
      </c>
      <c r="L6782" s="75" t="s">
        <v>272</v>
      </c>
    </row>
    <row r="6783" spans="1:12">
      <c r="A6783" s="115">
        <v>99034188</v>
      </c>
      <c r="B6783" s="75" t="s">
        <v>7618</v>
      </c>
      <c r="L6783" s="75" t="s">
        <v>270</v>
      </c>
    </row>
    <row r="6784" spans="1:12">
      <c r="A6784" s="115">
        <v>99034189</v>
      </c>
      <c r="B6784" s="75" t="s">
        <v>7619</v>
      </c>
      <c r="L6784" s="75" t="s">
        <v>191</v>
      </c>
    </row>
    <row r="6785" spans="1:12">
      <c r="A6785" s="115">
        <v>99034190</v>
      </c>
      <c r="B6785" s="75" t="s">
        <v>7620</v>
      </c>
      <c r="L6785" s="75" t="s">
        <v>348</v>
      </c>
    </row>
    <row r="6786" spans="1:12">
      <c r="A6786" s="115">
        <v>99034191</v>
      </c>
      <c r="B6786" s="75" t="s">
        <v>7621</v>
      </c>
      <c r="L6786" s="75" t="s">
        <v>332</v>
      </c>
    </row>
    <row r="6787" spans="1:12">
      <c r="A6787" s="115">
        <v>99034192</v>
      </c>
      <c r="B6787" s="75" t="s">
        <v>7622</v>
      </c>
      <c r="L6787" s="75" t="s">
        <v>285</v>
      </c>
    </row>
    <row r="6788" spans="1:12">
      <c r="A6788" s="115">
        <v>99034193</v>
      </c>
      <c r="B6788" s="75" t="s">
        <v>7623</v>
      </c>
      <c r="L6788" s="75" t="s">
        <v>121</v>
      </c>
    </row>
    <row r="6789" spans="1:12">
      <c r="A6789" s="115">
        <v>99034194</v>
      </c>
      <c r="B6789" s="75" t="s">
        <v>7624</v>
      </c>
      <c r="L6789" s="75" t="s">
        <v>332</v>
      </c>
    </row>
    <row r="6790" spans="1:12">
      <c r="A6790" s="115">
        <v>99034195</v>
      </c>
      <c r="B6790" s="75" t="s">
        <v>7625</v>
      </c>
      <c r="L6790" s="75" t="s">
        <v>309</v>
      </c>
    </row>
    <row r="6791" spans="1:12">
      <c r="A6791" s="115">
        <v>99034196</v>
      </c>
      <c r="B6791" s="75" t="s">
        <v>7626</v>
      </c>
      <c r="L6791" s="75" t="s">
        <v>270</v>
      </c>
    </row>
    <row r="6792" spans="1:12">
      <c r="A6792" s="115">
        <v>99034197</v>
      </c>
      <c r="B6792" s="75" t="s">
        <v>7627</v>
      </c>
      <c r="L6792" s="75" t="s">
        <v>285</v>
      </c>
    </row>
    <row r="6793" spans="1:12">
      <c r="A6793" s="115">
        <v>99034198</v>
      </c>
      <c r="B6793" s="75" t="s">
        <v>7628</v>
      </c>
      <c r="L6793" s="75" t="s">
        <v>285</v>
      </c>
    </row>
    <row r="6794" spans="1:12">
      <c r="A6794" s="115">
        <v>99034199</v>
      </c>
      <c r="B6794" s="75" t="s">
        <v>7629</v>
      </c>
      <c r="L6794" s="75" t="s">
        <v>285</v>
      </c>
    </row>
    <row r="6795" spans="1:12">
      <c r="A6795" s="115">
        <v>99034200</v>
      </c>
      <c r="B6795" s="75" t="s">
        <v>7630</v>
      </c>
      <c r="L6795" s="75" t="s">
        <v>315</v>
      </c>
    </row>
    <row r="6796" spans="1:12">
      <c r="A6796" s="115">
        <v>99034201</v>
      </c>
      <c r="B6796" s="75" t="s">
        <v>7631</v>
      </c>
      <c r="L6796" s="75" t="s">
        <v>315</v>
      </c>
    </row>
    <row r="6797" spans="1:12">
      <c r="A6797" s="115">
        <v>99034202</v>
      </c>
      <c r="B6797" s="75" t="s">
        <v>7632</v>
      </c>
      <c r="L6797" s="75" t="s">
        <v>313</v>
      </c>
    </row>
    <row r="6798" spans="1:12">
      <c r="A6798" s="115">
        <v>99034203</v>
      </c>
      <c r="B6798" s="75" t="s">
        <v>7633</v>
      </c>
      <c r="L6798" s="75" t="s">
        <v>315</v>
      </c>
    </row>
    <row r="6799" spans="1:12">
      <c r="A6799" s="115">
        <v>99034204</v>
      </c>
      <c r="B6799" s="75" t="s">
        <v>7634</v>
      </c>
      <c r="L6799" s="75" t="s">
        <v>315</v>
      </c>
    </row>
    <row r="6800" spans="1:12">
      <c r="A6800" s="115">
        <v>99034205</v>
      </c>
      <c r="B6800" s="75" t="s">
        <v>7066</v>
      </c>
      <c r="L6800" s="75" t="s">
        <v>270</v>
      </c>
    </row>
    <row r="6801" spans="1:12">
      <c r="A6801" s="115">
        <v>99034206</v>
      </c>
      <c r="B6801" s="75" t="s">
        <v>7635</v>
      </c>
      <c r="L6801" s="75" t="s">
        <v>315</v>
      </c>
    </row>
    <row r="6802" spans="1:12">
      <c r="A6802" s="115">
        <v>99034207</v>
      </c>
      <c r="B6802" s="75" t="s">
        <v>7636</v>
      </c>
      <c r="L6802" s="75" t="s">
        <v>315</v>
      </c>
    </row>
    <row r="6803" spans="1:12">
      <c r="A6803" s="115">
        <v>99034208</v>
      </c>
      <c r="B6803" s="75" t="s">
        <v>7637</v>
      </c>
      <c r="L6803" s="75" t="s">
        <v>270</v>
      </c>
    </row>
    <row r="6804" spans="1:12">
      <c r="A6804" s="115">
        <v>99034209</v>
      </c>
      <c r="B6804" s="75" t="s">
        <v>7638</v>
      </c>
      <c r="L6804" s="75" t="s">
        <v>270</v>
      </c>
    </row>
    <row r="6805" spans="1:12">
      <c r="A6805" s="115">
        <v>99034210</v>
      </c>
      <c r="B6805" s="75" t="s">
        <v>7639</v>
      </c>
      <c r="L6805" s="75" t="s">
        <v>270</v>
      </c>
    </row>
    <row r="6806" spans="1:12">
      <c r="A6806" s="115">
        <v>99034211</v>
      </c>
      <c r="B6806" s="75" t="s">
        <v>6753</v>
      </c>
      <c r="L6806" s="75" t="s">
        <v>270</v>
      </c>
    </row>
    <row r="6807" spans="1:12">
      <c r="A6807" s="115">
        <v>99034212</v>
      </c>
      <c r="B6807" s="75" t="s">
        <v>7640</v>
      </c>
      <c r="L6807" s="75" t="s">
        <v>270</v>
      </c>
    </row>
    <row r="6808" spans="1:12">
      <c r="A6808" s="115">
        <v>99034213</v>
      </c>
      <c r="B6808" s="75" t="s">
        <v>7641</v>
      </c>
      <c r="L6808" s="75" t="s">
        <v>270</v>
      </c>
    </row>
    <row r="6809" spans="1:12">
      <c r="A6809" s="115">
        <v>99034214</v>
      </c>
      <c r="B6809" s="75" t="s">
        <v>7642</v>
      </c>
      <c r="L6809" s="75" t="s">
        <v>285</v>
      </c>
    </row>
    <row r="6810" spans="1:12">
      <c r="A6810" s="115">
        <v>99034215</v>
      </c>
      <c r="B6810" s="75" t="s">
        <v>7643</v>
      </c>
      <c r="L6810" s="75" t="s">
        <v>315</v>
      </c>
    </row>
    <row r="6811" spans="1:12">
      <c r="A6811" s="115">
        <v>99034216</v>
      </c>
      <c r="B6811" s="75" t="s">
        <v>7644</v>
      </c>
      <c r="L6811" s="75" t="s">
        <v>315</v>
      </c>
    </row>
    <row r="6812" spans="1:12">
      <c r="A6812" s="115">
        <v>99034217</v>
      </c>
      <c r="B6812" s="75" t="s">
        <v>7645</v>
      </c>
      <c r="L6812" s="75" t="s">
        <v>315</v>
      </c>
    </row>
    <row r="6813" spans="1:12">
      <c r="A6813" s="115">
        <v>99034218</v>
      </c>
      <c r="B6813" s="75" t="s">
        <v>7646</v>
      </c>
      <c r="L6813" s="75" t="s">
        <v>270</v>
      </c>
    </row>
    <row r="6814" spans="1:12">
      <c r="A6814" s="115">
        <v>99034219</v>
      </c>
      <c r="B6814" s="75" t="s">
        <v>7647</v>
      </c>
      <c r="L6814" s="75" t="s">
        <v>315</v>
      </c>
    </row>
    <row r="6815" spans="1:12">
      <c r="A6815" s="115">
        <v>99034220</v>
      </c>
      <c r="B6815" s="75" t="s">
        <v>7648</v>
      </c>
      <c r="L6815" s="75" t="s">
        <v>315</v>
      </c>
    </row>
    <row r="6816" spans="1:12">
      <c r="A6816" s="115">
        <v>99034221</v>
      </c>
      <c r="B6816" s="75" t="s">
        <v>7649</v>
      </c>
      <c r="L6816" s="75" t="s">
        <v>301</v>
      </c>
    </row>
    <row r="6817" spans="1:12">
      <c r="A6817" s="115">
        <v>99034222</v>
      </c>
      <c r="B6817" s="75" t="s">
        <v>7650</v>
      </c>
      <c r="L6817" s="75" t="s">
        <v>315</v>
      </c>
    </row>
    <row r="6818" spans="1:12">
      <c r="A6818" s="115">
        <v>99034223</v>
      </c>
      <c r="B6818" s="75" t="s">
        <v>7651</v>
      </c>
      <c r="L6818" s="75" t="s">
        <v>315</v>
      </c>
    </row>
    <row r="6819" spans="1:12">
      <c r="A6819" s="115">
        <v>99034224</v>
      </c>
      <c r="B6819" s="75" t="s">
        <v>7652</v>
      </c>
      <c r="L6819" s="75" t="s">
        <v>270</v>
      </c>
    </row>
    <row r="6820" spans="1:12">
      <c r="A6820" s="115">
        <v>99034225</v>
      </c>
      <c r="B6820" s="75" t="s">
        <v>7653</v>
      </c>
      <c r="L6820" s="75" t="s">
        <v>270</v>
      </c>
    </row>
    <row r="6821" spans="1:12">
      <c r="A6821" s="115">
        <v>99034226</v>
      </c>
      <c r="B6821" s="75" t="s">
        <v>7654</v>
      </c>
      <c r="L6821" s="75" t="s">
        <v>311</v>
      </c>
    </row>
    <row r="6822" spans="1:12">
      <c r="A6822" s="115">
        <v>99034227</v>
      </c>
      <c r="B6822" s="75" t="s">
        <v>7655</v>
      </c>
      <c r="L6822" s="75" t="s">
        <v>315</v>
      </c>
    </row>
    <row r="6823" spans="1:12">
      <c r="A6823" s="115">
        <v>99034228</v>
      </c>
      <c r="B6823" s="75" t="s">
        <v>6903</v>
      </c>
      <c r="L6823" s="75" t="s">
        <v>270</v>
      </c>
    </row>
    <row r="6824" spans="1:12">
      <c r="A6824" s="115">
        <v>99034229</v>
      </c>
      <c r="B6824" s="75" t="s">
        <v>7656</v>
      </c>
      <c r="L6824" s="75" t="s">
        <v>315</v>
      </c>
    </row>
    <row r="6825" spans="1:12">
      <c r="A6825" s="115">
        <v>99034230</v>
      </c>
      <c r="B6825" s="75" t="s">
        <v>7657</v>
      </c>
      <c r="L6825" s="75" t="s">
        <v>309</v>
      </c>
    </row>
    <row r="6826" spans="1:12">
      <c r="A6826" s="115">
        <v>99034231</v>
      </c>
      <c r="B6826" s="75" t="s">
        <v>7658</v>
      </c>
      <c r="L6826" s="75" t="s">
        <v>311</v>
      </c>
    </row>
    <row r="6827" spans="1:12">
      <c r="A6827" s="115">
        <v>99034232</v>
      </c>
      <c r="B6827" s="75" t="s">
        <v>7659</v>
      </c>
      <c r="L6827" s="75" t="s">
        <v>309</v>
      </c>
    </row>
    <row r="6828" spans="1:12">
      <c r="A6828" s="115">
        <v>99034233</v>
      </c>
      <c r="B6828" s="75" t="s">
        <v>7660</v>
      </c>
      <c r="L6828" s="75" t="s">
        <v>309</v>
      </c>
    </row>
    <row r="6829" spans="1:12">
      <c r="A6829" s="115">
        <v>99034234</v>
      </c>
      <c r="B6829" s="75" t="s">
        <v>7661</v>
      </c>
      <c r="L6829" s="75" t="s">
        <v>309</v>
      </c>
    </row>
    <row r="6830" spans="1:12">
      <c r="A6830" s="115">
        <v>99034235</v>
      </c>
      <c r="B6830" s="75" t="s">
        <v>7662</v>
      </c>
      <c r="L6830" s="75" t="s">
        <v>309</v>
      </c>
    </row>
    <row r="6831" spans="1:12">
      <c r="A6831" s="115">
        <v>99034236</v>
      </c>
      <c r="B6831" s="75" t="s">
        <v>7663</v>
      </c>
      <c r="L6831" s="75" t="s">
        <v>313</v>
      </c>
    </row>
    <row r="6832" spans="1:12">
      <c r="A6832" s="115">
        <v>99034237</v>
      </c>
      <c r="B6832" s="75" t="s">
        <v>7664</v>
      </c>
      <c r="L6832" s="75" t="s">
        <v>346</v>
      </c>
    </row>
    <row r="6833" spans="1:12">
      <c r="A6833" s="115">
        <v>99034238</v>
      </c>
      <c r="B6833" s="75" t="s">
        <v>7665</v>
      </c>
      <c r="L6833" s="75" t="s">
        <v>332</v>
      </c>
    </row>
    <row r="6834" spans="1:12">
      <c r="A6834" s="115">
        <v>99034239</v>
      </c>
      <c r="B6834" s="75" t="s">
        <v>7666</v>
      </c>
      <c r="L6834" s="75" t="s">
        <v>130</v>
      </c>
    </row>
    <row r="6835" spans="1:12">
      <c r="A6835" s="115">
        <v>99034240</v>
      </c>
      <c r="B6835" s="75" t="s">
        <v>7667</v>
      </c>
      <c r="L6835" s="75" t="s">
        <v>309</v>
      </c>
    </row>
    <row r="6836" spans="1:12">
      <c r="A6836" s="115">
        <v>99034241</v>
      </c>
      <c r="B6836" s="75" t="s">
        <v>7668</v>
      </c>
      <c r="L6836" s="75" t="s">
        <v>309</v>
      </c>
    </row>
    <row r="6837" spans="1:12">
      <c r="A6837" s="115">
        <v>99034242</v>
      </c>
      <c r="B6837" s="75" t="s">
        <v>7669</v>
      </c>
      <c r="L6837" s="75" t="s">
        <v>309</v>
      </c>
    </row>
    <row r="6838" spans="1:12">
      <c r="A6838" s="115">
        <v>99034243</v>
      </c>
      <c r="B6838" s="75" t="s">
        <v>7670</v>
      </c>
      <c r="L6838" s="75" t="s">
        <v>274</v>
      </c>
    </row>
    <row r="6839" spans="1:12">
      <c r="A6839" s="115">
        <v>99034244</v>
      </c>
      <c r="B6839" s="75" t="s">
        <v>7671</v>
      </c>
      <c r="L6839" s="75" t="s">
        <v>309</v>
      </c>
    </row>
    <row r="6840" spans="1:12">
      <c r="A6840" s="115">
        <v>99034245</v>
      </c>
      <c r="B6840" s="75" t="s">
        <v>7672</v>
      </c>
      <c r="L6840" s="75" t="s">
        <v>191</v>
      </c>
    </row>
    <row r="6841" spans="1:12">
      <c r="A6841" s="115">
        <v>99034246</v>
      </c>
      <c r="B6841" s="75" t="s">
        <v>7673</v>
      </c>
      <c r="L6841" s="75" t="s">
        <v>315</v>
      </c>
    </row>
    <row r="6842" spans="1:12">
      <c r="A6842" s="115">
        <v>99034247</v>
      </c>
      <c r="B6842" s="75" t="s">
        <v>7674</v>
      </c>
      <c r="L6842" s="75" t="s">
        <v>315</v>
      </c>
    </row>
    <row r="6843" spans="1:12">
      <c r="A6843" s="115">
        <v>99034248</v>
      </c>
      <c r="B6843" s="75" t="s">
        <v>7675</v>
      </c>
      <c r="L6843" s="75" t="s">
        <v>344</v>
      </c>
    </row>
    <row r="6844" spans="1:12">
      <c r="A6844" s="115">
        <v>99034249</v>
      </c>
      <c r="B6844" s="75" t="s">
        <v>7676</v>
      </c>
      <c r="L6844" s="75" t="s">
        <v>177</v>
      </c>
    </row>
    <row r="6845" spans="1:12">
      <c r="A6845" s="115">
        <v>99034250</v>
      </c>
      <c r="B6845" s="75" t="s">
        <v>7677</v>
      </c>
      <c r="L6845" s="75" t="s">
        <v>270</v>
      </c>
    </row>
    <row r="6846" spans="1:12">
      <c r="A6846" s="115">
        <v>99034251</v>
      </c>
      <c r="B6846" s="75" t="s">
        <v>7678</v>
      </c>
      <c r="L6846" s="75" t="s">
        <v>315</v>
      </c>
    </row>
    <row r="6847" spans="1:12">
      <c r="A6847" s="115">
        <v>99034252</v>
      </c>
      <c r="B6847" s="75" t="s">
        <v>7679</v>
      </c>
      <c r="L6847" s="75" t="s">
        <v>315</v>
      </c>
    </row>
    <row r="6848" spans="1:12">
      <c r="A6848" s="115">
        <v>99034253</v>
      </c>
      <c r="B6848" s="75" t="s">
        <v>7680</v>
      </c>
      <c r="L6848" s="75" t="s">
        <v>315</v>
      </c>
    </row>
    <row r="6849" spans="1:12">
      <c r="A6849" s="115">
        <v>99034254</v>
      </c>
      <c r="B6849" s="75" t="s">
        <v>7681</v>
      </c>
      <c r="L6849" s="75" t="s">
        <v>315</v>
      </c>
    </row>
    <row r="6850" spans="1:12">
      <c r="A6850" s="115">
        <v>99034255</v>
      </c>
      <c r="B6850" s="75" t="s">
        <v>7682</v>
      </c>
      <c r="L6850" s="75" t="s">
        <v>315</v>
      </c>
    </row>
    <row r="6851" spans="1:12">
      <c r="A6851" s="115">
        <v>99034256</v>
      </c>
      <c r="B6851" s="75" t="s">
        <v>7683</v>
      </c>
      <c r="L6851" s="75" t="s">
        <v>315</v>
      </c>
    </row>
    <row r="6852" spans="1:12">
      <c r="A6852" s="115">
        <v>99034257</v>
      </c>
      <c r="B6852" s="75" t="s">
        <v>7684</v>
      </c>
      <c r="L6852" s="75" t="s">
        <v>315</v>
      </c>
    </row>
    <row r="6853" spans="1:12">
      <c r="A6853" s="115">
        <v>99034258</v>
      </c>
      <c r="B6853" s="75" t="s">
        <v>7685</v>
      </c>
      <c r="L6853" s="75" t="s">
        <v>315</v>
      </c>
    </row>
    <row r="6854" spans="1:12">
      <c r="A6854" s="115">
        <v>99034259</v>
      </c>
      <c r="B6854" s="75" t="s">
        <v>7686</v>
      </c>
      <c r="L6854" s="75" t="s">
        <v>315</v>
      </c>
    </row>
    <row r="6855" spans="1:12">
      <c r="A6855" s="115">
        <v>99034260</v>
      </c>
      <c r="B6855" s="75" t="s">
        <v>7687</v>
      </c>
      <c r="L6855" s="75" t="s">
        <v>315</v>
      </c>
    </row>
    <row r="6856" spans="1:12">
      <c r="A6856" s="115">
        <v>99034261</v>
      </c>
      <c r="B6856" s="75" t="s">
        <v>7688</v>
      </c>
      <c r="L6856" s="75" t="s">
        <v>315</v>
      </c>
    </row>
    <row r="6857" spans="1:12">
      <c r="A6857" s="115">
        <v>99034262</v>
      </c>
      <c r="B6857" s="75" t="s">
        <v>7689</v>
      </c>
      <c r="L6857" s="75" t="s">
        <v>283</v>
      </c>
    </row>
    <row r="6858" spans="1:12">
      <c r="A6858" s="115">
        <v>99034263</v>
      </c>
      <c r="B6858" s="75" t="s">
        <v>7690</v>
      </c>
      <c r="L6858" s="75" t="s">
        <v>309</v>
      </c>
    </row>
    <row r="6859" spans="1:12">
      <c r="A6859" s="115">
        <v>99034264</v>
      </c>
      <c r="B6859" s="75" t="s">
        <v>7691</v>
      </c>
      <c r="L6859" s="75" t="s">
        <v>315</v>
      </c>
    </row>
    <row r="6860" spans="1:12">
      <c r="A6860" s="115">
        <v>99034265</v>
      </c>
      <c r="B6860" s="75" t="s">
        <v>7692</v>
      </c>
      <c r="L6860" s="75" t="s">
        <v>332</v>
      </c>
    </row>
    <row r="6861" spans="1:12">
      <c r="A6861" s="115">
        <v>99034266</v>
      </c>
      <c r="B6861" s="75" t="s">
        <v>7693</v>
      </c>
      <c r="L6861" s="75" t="s">
        <v>285</v>
      </c>
    </row>
    <row r="6862" spans="1:12">
      <c r="A6862" s="115">
        <v>99034267</v>
      </c>
      <c r="B6862" s="75" t="s">
        <v>7694</v>
      </c>
      <c r="L6862" s="75" t="s">
        <v>285</v>
      </c>
    </row>
    <row r="6863" spans="1:12">
      <c r="A6863" s="115">
        <v>99034268</v>
      </c>
      <c r="B6863" s="75" t="s">
        <v>7695</v>
      </c>
      <c r="L6863" s="75" t="s">
        <v>285</v>
      </c>
    </row>
    <row r="6864" spans="1:12">
      <c r="A6864" s="115">
        <v>99034269</v>
      </c>
      <c r="B6864" s="75" t="s">
        <v>7696</v>
      </c>
      <c r="L6864" s="75" t="s">
        <v>285</v>
      </c>
    </row>
    <row r="6865" spans="1:12">
      <c r="A6865" s="115">
        <v>99034270</v>
      </c>
      <c r="B6865" s="75" t="s">
        <v>7697</v>
      </c>
      <c r="L6865" s="75" t="s">
        <v>285</v>
      </c>
    </row>
    <row r="6866" spans="1:12">
      <c r="A6866" s="115">
        <v>99034271</v>
      </c>
      <c r="B6866" s="75" t="s">
        <v>7698</v>
      </c>
      <c r="L6866" s="75" t="s">
        <v>44</v>
      </c>
    </row>
    <row r="6867" spans="1:12">
      <c r="A6867" s="115">
        <v>99034272</v>
      </c>
      <c r="B6867" s="75" t="s">
        <v>7699</v>
      </c>
      <c r="L6867" s="75" t="s">
        <v>44</v>
      </c>
    </row>
    <row r="6868" spans="1:12">
      <c r="A6868" s="115">
        <v>99034273</v>
      </c>
      <c r="B6868" s="75" t="s">
        <v>7700</v>
      </c>
      <c r="L6868" s="75" t="s">
        <v>44</v>
      </c>
    </row>
    <row r="6869" spans="1:12">
      <c r="A6869" s="115">
        <v>99034274</v>
      </c>
      <c r="B6869" s="75" t="s">
        <v>7701</v>
      </c>
      <c r="L6869" s="75" t="s">
        <v>44</v>
      </c>
    </row>
    <row r="6870" spans="1:12">
      <c r="A6870" s="115">
        <v>99034275</v>
      </c>
      <c r="B6870" s="75" t="s">
        <v>7702</v>
      </c>
      <c r="L6870" s="75" t="s">
        <v>44</v>
      </c>
    </row>
    <row r="6871" spans="1:12">
      <c r="A6871" s="115">
        <v>99034276</v>
      </c>
      <c r="B6871" s="75" t="s">
        <v>7703</v>
      </c>
      <c r="L6871" s="75" t="s">
        <v>44</v>
      </c>
    </row>
    <row r="6872" spans="1:12">
      <c r="A6872" s="115">
        <v>99034277</v>
      </c>
      <c r="B6872" s="75" t="s">
        <v>7704</v>
      </c>
      <c r="L6872" s="75" t="s">
        <v>44</v>
      </c>
    </row>
    <row r="6873" spans="1:12">
      <c r="A6873" s="115">
        <v>99034278</v>
      </c>
      <c r="B6873" s="75" t="s">
        <v>7705</v>
      </c>
      <c r="L6873" s="75" t="s">
        <v>44</v>
      </c>
    </row>
    <row r="6874" spans="1:12">
      <c r="A6874" s="115">
        <v>99034279</v>
      </c>
      <c r="B6874" s="75" t="s">
        <v>7706</v>
      </c>
      <c r="L6874" s="75" t="s">
        <v>44</v>
      </c>
    </row>
    <row r="6875" spans="1:12">
      <c r="A6875" s="115">
        <v>99034280</v>
      </c>
      <c r="B6875" s="75" t="s">
        <v>7707</v>
      </c>
      <c r="L6875" s="75" t="s">
        <v>44</v>
      </c>
    </row>
    <row r="6876" spans="1:12">
      <c r="A6876" s="115">
        <v>99034281</v>
      </c>
      <c r="B6876" s="75" t="s">
        <v>7708</v>
      </c>
      <c r="L6876" s="75" t="s">
        <v>44</v>
      </c>
    </row>
    <row r="6877" spans="1:12">
      <c r="A6877" s="115">
        <v>99034282</v>
      </c>
      <c r="B6877" s="75" t="s">
        <v>7709</v>
      </c>
      <c r="L6877" s="75" t="s">
        <v>44</v>
      </c>
    </row>
    <row r="6878" spans="1:12">
      <c r="A6878" s="115">
        <v>99034283</v>
      </c>
      <c r="B6878" s="75" t="s">
        <v>7710</v>
      </c>
      <c r="L6878" s="75" t="s">
        <v>44</v>
      </c>
    </row>
    <row r="6879" spans="1:12">
      <c r="A6879" s="115">
        <v>99034284</v>
      </c>
      <c r="B6879" s="75" t="s">
        <v>7711</v>
      </c>
      <c r="L6879" s="75" t="s">
        <v>44</v>
      </c>
    </row>
    <row r="6880" spans="1:12">
      <c r="A6880" s="115">
        <v>99034285</v>
      </c>
      <c r="B6880" s="75" t="s">
        <v>7712</v>
      </c>
      <c r="L6880" s="75" t="s">
        <v>44</v>
      </c>
    </row>
    <row r="6881" spans="1:12">
      <c r="A6881" s="115">
        <v>99034286</v>
      </c>
      <c r="B6881" s="75" t="s">
        <v>7713</v>
      </c>
      <c r="L6881" s="75" t="s">
        <v>44</v>
      </c>
    </row>
    <row r="6882" spans="1:12">
      <c r="A6882" s="115">
        <v>99034287</v>
      </c>
      <c r="B6882" s="75" t="s">
        <v>7714</v>
      </c>
      <c r="L6882" s="75" t="s">
        <v>44</v>
      </c>
    </row>
    <row r="6883" spans="1:12">
      <c r="A6883" s="115">
        <v>99034288</v>
      </c>
      <c r="B6883" s="75" t="s">
        <v>7715</v>
      </c>
      <c r="L6883" s="75" t="s">
        <v>44</v>
      </c>
    </row>
    <row r="6884" spans="1:12">
      <c r="A6884" s="115">
        <v>99034289</v>
      </c>
      <c r="B6884" s="75" t="s">
        <v>7716</v>
      </c>
      <c r="L6884" s="75" t="s">
        <v>44</v>
      </c>
    </row>
    <row r="6885" spans="1:12">
      <c r="A6885" s="115">
        <v>99034290</v>
      </c>
      <c r="B6885" s="75" t="s">
        <v>7717</v>
      </c>
      <c r="L6885" s="75" t="s">
        <v>44</v>
      </c>
    </row>
    <row r="6886" spans="1:12">
      <c r="A6886" s="115">
        <v>99034291</v>
      </c>
      <c r="B6886" s="75" t="s">
        <v>7718</v>
      </c>
      <c r="L6886" s="75" t="s">
        <v>44</v>
      </c>
    </row>
    <row r="6887" spans="1:12">
      <c r="A6887" s="115">
        <v>99034292</v>
      </c>
      <c r="B6887" s="75" t="s">
        <v>7719</v>
      </c>
      <c r="L6887" s="75" t="s">
        <v>44</v>
      </c>
    </row>
    <row r="6888" spans="1:12">
      <c r="A6888" s="115">
        <v>99034293</v>
      </c>
      <c r="B6888" s="75" t="s">
        <v>7720</v>
      </c>
      <c r="L6888" s="75" t="s">
        <v>44</v>
      </c>
    </row>
    <row r="6889" spans="1:12">
      <c r="A6889" s="115">
        <v>99034294</v>
      </c>
      <c r="B6889" s="75" t="s">
        <v>7721</v>
      </c>
      <c r="L6889" s="75" t="s">
        <v>44</v>
      </c>
    </row>
    <row r="6890" spans="1:12">
      <c r="A6890" s="115">
        <v>99034295</v>
      </c>
      <c r="B6890" s="75" t="s">
        <v>7722</v>
      </c>
      <c r="L6890" s="75" t="s">
        <v>44</v>
      </c>
    </row>
    <row r="6891" spans="1:12">
      <c r="A6891" s="115">
        <v>99034296</v>
      </c>
      <c r="B6891" s="75" t="s">
        <v>7723</v>
      </c>
      <c r="L6891" s="75" t="s">
        <v>315</v>
      </c>
    </row>
    <row r="6892" spans="1:12">
      <c r="A6892" s="115">
        <v>99034297</v>
      </c>
      <c r="B6892" s="75" t="s">
        <v>7724</v>
      </c>
      <c r="L6892" s="75" t="s">
        <v>315</v>
      </c>
    </row>
    <row r="6893" spans="1:12">
      <c r="A6893" s="115">
        <v>99034298</v>
      </c>
      <c r="B6893" s="75" t="s">
        <v>7725</v>
      </c>
      <c r="L6893" s="75" t="s">
        <v>315</v>
      </c>
    </row>
    <row r="6894" spans="1:12">
      <c r="A6894" s="115">
        <v>99034299</v>
      </c>
      <c r="B6894" s="75" t="s">
        <v>7726</v>
      </c>
      <c r="L6894" s="75" t="s">
        <v>315</v>
      </c>
    </row>
    <row r="6895" spans="1:12">
      <c r="A6895" s="115">
        <v>99034300</v>
      </c>
      <c r="B6895" s="75" t="s">
        <v>7727</v>
      </c>
      <c r="L6895" s="75" t="s">
        <v>315</v>
      </c>
    </row>
    <row r="6896" spans="1:12">
      <c r="A6896" s="115">
        <v>99034301</v>
      </c>
      <c r="B6896" s="75" t="s">
        <v>7728</v>
      </c>
      <c r="L6896" s="75" t="s">
        <v>315</v>
      </c>
    </row>
    <row r="6897" spans="1:12">
      <c r="A6897" s="115">
        <v>99034302</v>
      </c>
      <c r="B6897" s="75" t="s">
        <v>7729</v>
      </c>
      <c r="L6897" s="75" t="s">
        <v>270</v>
      </c>
    </row>
    <row r="6898" spans="1:12">
      <c r="A6898" s="115">
        <v>99034303</v>
      </c>
      <c r="B6898" s="75" t="s">
        <v>7730</v>
      </c>
      <c r="L6898" s="75" t="s">
        <v>337</v>
      </c>
    </row>
    <row r="6899" spans="1:12">
      <c r="A6899" s="115">
        <v>99034304</v>
      </c>
      <c r="B6899" s="75" t="s">
        <v>7731</v>
      </c>
      <c r="L6899" s="75" t="s">
        <v>9429</v>
      </c>
    </row>
    <row r="6900" spans="1:12">
      <c r="A6900" s="115">
        <v>99034305</v>
      </c>
      <c r="B6900" s="75" t="s">
        <v>7732</v>
      </c>
      <c r="L6900" s="75" t="s">
        <v>9429</v>
      </c>
    </row>
    <row r="6901" spans="1:12">
      <c r="A6901" s="115">
        <v>99034306</v>
      </c>
      <c r="B6901" s="75" t="s">
        <v>7733</v>
      </c>
      <c r="L6901" s="75" t="s">
        <v>9429</v>
      </c>
    </row>
    <row r="6902" spans="1:12">
      <c r="A6902" s="115">
        <v>99034307</v>
      </c>
      <c r="B6902" s="75" t="s">
        <v>7734</v>
      </c>
      <c r="L6902" s="75" t="s">
        <v>9429</v>
      </c>
    </row>
    <row r="6903" spans="1:12">
      <c r="A6903" s="115">
        <v>99034308</v>
      </c>
      <c r="B6903" s="75" t="s">
        <v>7735</v>
      </c>
      <c r="L6903" s="75" t="s">
        <v>9429</v>
      </c>
    </row>
    <row r="6904" spans="1:12">
      <c r="A6904" s="115">
        <v>99034309</v>
      </c>
      <c r="B6904" s="75" t="s">
        <v>3855</v>
      </c>
      <c r="L6904" s="75" t="s">
        <v>9429</v>
      </c>
    </row>
    <row r="6905" spans="1:12">
      <c r="A6905" s="115">
        <v>99034310</v>
      </c>
      <c r="B6905" s="75" t="s">
        <v>7736</v>
      </c>
      <c r="L6905" s="75" t="s">
        <v>9429</v>
      </c>
    </row>
    <row r="6906" spans="1:12">
      <c r="A6906" s="115">
        <v>99034311</v>
      </c>
      <c r="B6906" s="75" t="s">
        <v>7737</v>
      </c>
      <c r="L6906" s="75" t="s">
        <v>9429</v>
      </c>
    </row>
    <row r="6907" spans="1:12">
      <c r="A6907" s="115">
        <v>99034312</v>
      </c>
      <c r="B6907" s="75" t="s">
        <v>7738</v>
      </c>
      <c r="L6907" s="75" t="s">
        <v>9429</v>
      </c>
    </row>
    <row r="6908" spans="1:12">
      <c r="A6908" s="115">
        <v>99034313</v>
      </c>
      <c r="B6908" s="75" t="s">
        <v>7739</v>
      </c>
      <c r="L6908" s="75" t="s">
        <v>9429</v>
      </c>
    </row>
    <row r="6909" spans="1:12">
      <c r="A6909" s="115">
        <v>99034314</v>
      </c>
      <c r="B6909" s="75" t="s">
        <v>7740</v>
      </c>
      <c r="L6909" s="75" t="s">
        <v>9429</v>
      </c>
    </row>
    <row r="6910" spans="1:12">
      <c r="A6910" s="115">
        <v>99034315</v>
      </c>
      <c r="B6910" s="75" t="s">
        <v>7741</v>
      </c>
      <c r="L6910" s="75" t="s">
        <v>9429</v>
      </c>
    </row>
    <row r="6911" spans="1:12">
      <c r="A6911" s="115">
        <v>99034316</v>
      </c>
      <c r="B6911" s="75" t="s">
        <v>7742</v>
      </c>
      <c r="L6911" s="75" t="s">
        <v>9429</v>
      </c>
    </row>
    <row r="6912" spans="1:12">
      <c r="A6912" s="115">
        <v>99034317</v>
      </c>
      <c r="B6912" s="75" t="s">
        <v>7743</v>
      </c>
      <c r="L6912" s="75" t="s">
        <v>9429</v>
      </c>
    </row>
    <row r="6913" spans="1:12">
      <c r="A6913" s="115">
        <v>99034318</v>
      </c>
      <c r="B6913" s="75" t="s">
        <v>7744</v>
      </c>
      <c r="L6913" s="75" t="s">
        <v>285</v>
      </c>
    </row>
    <row r="6914" spans="1:12">
      <c r="A6914" s="115">
        <v>99034319</v>
      </c>
      <c r="B6914" s="75" t="s">
        <v>7745</v>
      </c>
      <c r="L6914" s="75" t="s">
        <v>9466</v>
      </c>
    </row>
    <row r="6915" spans="1:12">
      <c r="A6915" s="115">
        <v>99034320</v>
      </c>
      <c r="B6915" s="75" t="s">
        <v>7746</v>
      </c>
      <c r="L6915" s="75" t="s">
        <v>9464</v>
      </c>
    </row>
    <row r="6916" spans="1:12">
      <c r="A6916" s="115">
        <v>99034321</v>
      </c>
      <c r="B6916" s="75" t="s">
        <v>7747</v>
      </c>
      <c r="L6916" s="75" t="s">
        <v>9464</v>
      </c>
    </row>
    <row r="6917" spans="1:12">
      <c r="A6917" s="115">
        <v>99034322</v>
      </c>
      <c r="B6917" s="75" t="s">
        <v>7748</v>
      </c>
      <c r="L6917" s="75" t="s">
        <v>9464</v>
      </c>
    </row>
    <row r="6918" spans="1:12">
      <c r="A6918" s="115">
        <v>99034323</v>
      </c>
      <c r="B6918" s="75" t="s">
        <v>7749</v>
      </c>
      <c r="L6918" s="75" t="s">
        <v>9464</v>
      </c>
    </row>
    <row r="6919" spans="1:12">
      <c r="A6919" s="115">
        <v>99034324</v>
      </c>
      <c r="B6919" s="75" t="s">
        <v>7750</v>
      </c>
      <c r="L6919" s="75" t="s">
        <v>9464</v>
      </c>
    </row>
    <row r="6920" spans="1:12">
      <c r="A6920" s="115">
        <v>99034325</v>
      </c>
      <c r="B6920" s="75" t="s">
        <v>7751</v>
      </c>
      <c r="L6920" s="75" t="s">
        <v>9464</v>
      </c>
    </row>
    <row r="6921" spans="1:12">
      <c r="A6921" s="115">
        <v>99034326</v>
      </c>
      <c r="B6921" s="75" t="s">
        <v>7752</v>
      </c>
      <c r="L6921" s="75" t="s">
        <v>9464</v>
      </c>
    </row>
    <row r="6922" spans="1:12">
      <c r="A6922" s="115">
        <v>99034327</v>
      </c>
      <c r="B6922" s="75" t="s">
        <v>7753</v>
      </c>
      <c r="L6922" s="75" t="s">
        <v>9464</v>
      </c>
    </row>
    <row r="6923" spans="1:12">
      <c r="A6923" s="115">
        <v>99034328</v>
      </c>
      <c r="B6923" s="75" t="s">
        <v>7754</v>
      </c>
      <c r="L6923" s="75" t="s">
        <v>9464</v>
      </c>
    </row>
    <row r="6924" spans="1:12">
      <c r="A6924" s="115">
        <v>99034329</v>
      </c>
      <c r="B6924" s="75" t="s">
        <v>7755</v>
      </c>
      <c r="L6924" s="75" t="s">
        <v>9464</v>
      </c>
    </row>
    <row r="6925" spans="1:12">
      <c r="A6925" s="115">
        <v>99034330</v>
      </c>
      <c r="B6925" s="75" t="s">
        <v>7756</v>
      </c>
      <c r="L6925" s="75" t="s">
        <v>9464</v>
      </c>
    </row>
    <row r="6926" spans="1:12">
      <c r="A6926" s="115">
        <v>99034331</v>
      </c>
      <c r="B6926" s="75" t="s">
        <v>7757</v>
      </c>
      <c r="L6926" s="75" t="s">
        <v>9464</v>
      </c>
    </row>
    <row r="6927" spans="1:12">
      <c r="A6927" s="115">
        <v>99034332</v>
      </c>
      <c r="B6927" s="75" t="s">
        <v>7758</v>
      </c>
      <c r="L6927" s="75" t="s">
        <v>9464</v>
      </c>
    </row>
    <row r="6928" spans="1:12">
      <c r="A6928" s="115">
        <v>99034333</v>
      </c>
      <c r="B6928" s="75" t="s">
        <v>7759</v>
      </c>
      <c r="L6928" s="75" t="s">
        <v>9464</v>
      </c>
    </row>
    <row r="6929" spans="1:12">
      <c r="A6929" s="115">
        <v>99034334</v>
      </c>
      <c r="B6929" s="75" t="s">
        <v>7760</v>
      </c>
      <c r="L6929" s="75" t="s">
        <v>9468</v>
      </c>
    </row>
    <row r="6930" spans="1:12">
      <c r="A6930" s="115">
        <v>99034335</v>
      </c>
      <c r="B6930" s="75" t="s">
        <v>7761</v>
      </c>
      <c r="L6930" s="75" t="s">
        <v>9464</v>
      </c>
    </row>
    <row r="6931" spans="1:12">
      <c r="A6931" s="115">
        <v>99034336</v>
      </c>
      <c r="B6931" s="75" t="s">
        <v>7762</v>
      </c>
      <c r="L6931" s="75" t="s">
        <v>9464</v>
      </c>
    </row>
    <row r="6932" spans="1:12">
      <c r="A6932" s="115">
        <v>99034337</v>
      </c>
      <c r="B6932" s="75" t="s">
        <v>7763</v>
      </c>
      <c r="L6932" s="75" t="s">
        <v>9464</v>
      </c>
    </row>
    <row r="6933" spans="1:12">
      <c r="A6933" s="115">
        <v>99034338</v>
      </c>
      <c r="B6933" s="75" t="s">
        <v>7764</v>
      </c>
      <c r="L6933" s="75" t="s">
        <v>9464</v>
      </c>
    </row>
    <row r="6934" spans="1:12">
      <c r="A6934" s="115">
        <v>99034339</v>
      </c>
      <c r="B6934" s="75" t="s">
        <v>7765</v>
      </c>
      <c r="L6934" s="75" t="s">
        <v>9464</v>
      </c>
    </row>
    <row r="6935" spans="1:12">
      <c r="A6935" s="115">
        <v>99034340</v>
      </c>
      <c r="B6935" s="75" t="s">
        <v>7766</v>
      </c>
      <c r="L6935" s="75" t="s">
        <v>9467</v>
      </c>
    </row>
    <row r="6936" spans="1:12">
      <c r="A6936" s="115">
        <v>99034341</v>
      </c>
      <c r="B6936" s="75" t="s">
        <v>7767</v>
      </c>
      <c r="L6936" s="75" t="s">
        <v>9464</v>
      </c>
    </row>
    <row r="6937" spans="1:12">
      <c r="A6937" s="115">
        <v>99034342</v>
      </c>
      <c r="B6937" s="75" t="s">
        <v>7768</v>
      </c>
      <c r="L6937" s="75" t="s">
        <v>9464</v>
      </c>
    </row>
    <row r="6938" spans="1:12">
      <c r="A6938" s="115">
        <v>99034343</v>
      </c>
      <c r="B6938" s="75" t="s">
        <v>7769</v>
      </c>
      <c r="L6938" s="75" t="s">
        <v>9464</v>
      </c>
    </row>
    <row r="6939" spans="1:12">
      <c r="A6939" s="115">
        <v>99034344</v>
      </c>
      <c r="B6939" s="75" t="s">
        <v>7770</v>
      </c>
      <c r="L6939" s="75" t="s">
        <v>9464</v>
      </c>
    </row>
    <row r="6940" spans="1:12">
      <c r="A6940" s="115">
        <v>99034345</v>
      </c>
      <c r="B6940" s="75" t="s">
        <v>7771</v>
      </c>
      <c r="L6940" s="75" t="s">
        <v>348</v>
      </c>
    </row>
    <row r="6941" spans="1:12">
      <c r="A6941" s="115">
        <v>99034346</v>
      </c>
      <c r="B6941" s="75" t="s">
        <v>7772</v>
      </c>
      <c r="L6941" s="75" t="s">
        <v>315</v>
      </c>
    </row>
    <row r="6942" spans="1:12">
      <c r="A6942" s="115">
        <v>99034347</v>
      </c>
      <c r="B6942" s="75" t="s">
        <v>7773</v>
      </c>
      <c r="L6942" s="75" t="s">
        <v>270</v>
      </c>
    </row>
    <row r="6943" spans="1:12">
      <c r="A6943" s="115">
        <v>99034348</v>
      </c>
      <c r="B6943" s="75" t="s">
        <v>7774</v>
      </c>
      <c r="L6943" s="75" t="s">
        <v>315</v>
      </c>
    </row>
    <row r="6944" spans="1:12">
      <c r="A6944" s="115">
        <v>99034349</v>
      </c>
      <c r="B6944" s="75" t="s">
        <v>7775</v>
      </c>
      <c r="L6944" s="75" t="s">
        <v>315</v>
      </c>
    </row>
    <row r="6945" spans="1:12">
      <c r="A6945" s="115">
        <v>99034350</v>
      </c>
      <c r="B6945" s="75" t="s">
        <v>7776</v>
      </c>
      <c r="L6945" s="75" t="s">
        <v>337</v>
      </c>
    </row>
    <row r="6946" spans="1:12">
      <c r="A6946" s="115">
        <v>99034351</v>
      </c>
      <c r="B6946" s="75" t="s">
        <v>7777</v>
      </c>
      <c r="L6946" s="75" t="s">
        <v>9429</v>
      </c>
    </row>
    <row r="6947" spans="1:12">
      <c r="A6947" s="115">
        <v>99034352</v>
      </c>
      <c r="B6947" s="75" t="s">
        <v>7778</v>
      </c>
      <c r="L6947" s="75" t="s">
        <v>9429</v>
      </c>
    </row>
    <row r="6948" spans="1:12">
      <c r="A6948" s="115">
        <v>99034353</v>
      </c>
      <c r="B6948" s="75" t="s">
        <v>7250</v>
      </c>
      <c r="L6948" s="75" t="s">
        <v>9468</v>
      </c>
    </row>
    <row r="6949" spans="1:12">
      <c r="A6949" s="115">
        <v>99034354</v>
      </c>
      <c r="B6949" s="75" t="s">
        <v>7779</v>
      </c>
      <c r="L6949" s="75" t="s">
        <v>9468</v>
      </c>
    </row>
    <row r="6950" spans="1:12">
      <c r="A6950" s="115">
        <v>99034355</v>
      </c>
      <c r="B6950" s="75" t="s">
        <v>7780</v>
      </c>
      <c r="L6950" s="75" t="s">
        <v>9468</v>
      </c>
    </row>
    <row r="6951" spans="1:12">
      <c r="A6951" s="115">
        <v>99034356</v>
      </c>
      <c r="B6951" s="75" t="s">
        <v>7247</v>
      </c>
      <c r="L6951" s="75" t="s">
        <v>9468</v>
      </c>
    </row>
    <row r="6952" spans="1:12">
      <c r="A6952" s="115">
        <v>99034357</v>
      </c>
      <c r="B6952" s="75" t="s">
        <v>7781</v>
      </c>
      <c r="L6952" s="75" t="s">
        <v>9468</v>
      </c>
    </row>
    <row r="6953" spans="1:12">
      <c r="A6953" s="115">
        <v>99034358</v>
      </c>
      <c r="B6953" s="75" t="s">
        <v>7782</v>
      </c>
      <c r="L6953" s="75" t="s">
        <v>9429</v>
      </c>
    </row>
    <row r="6954" spans="1:12">
      <c r="A6954" s="115">
        <v>99034359</v>
      </c>
      <c r="B6954" s="75" t="s">
        <v>7783</v>
      </c>
      <c r="L6954" s="75" t="s">
        <v>285</v>
      </c>
    </row>
    <row r="6955" spans="1:12">
      <c r="A6955" s="115">
        <v>99034360</v>
      </c>
      <c r="B6955" s="75" t="s">
        <v>7784</v>
      </c>
      <c r="L6955" s="75" t="s">
        <v>9429</v>
      </c>
    </row>
    <row r="6956" spans="1:12">
      <c r="A6956" s="115">
        <v>99034361</v>
      </c>
      <c r="B6956" s="75" t="s">
        <v>7785</v>
      </c>
      <c r="L6956" s="75" t="s">
        <v>9429</v>
      </c>
    </row>
    <row r="6957" spans="1:12">
      <c r="A6957" s="115">
        <v>99034362</v>
      </c>
      <c r="B6957" s="75" t="s">
        <v>7786</v>
      </c>
      <c r="L6957" s="75" t="s">
        <v>348</v>
      </c>
    </row>
    <row r="6958" spans="1:12">
      <c r="A6958" s="115">
        <v>99034363</v>
      </c>
      <c r="B6958" s="75" t="s">
        <v>7787</v>
      </c>
      <c r="L6958" s="75" t="s">
        <v>9473</v>
      </c>
    </row>
    <row r="6959" spans="1:12">
      <c r="A6959" s="115">
        <v>99034364</v>
      </c>
      <c r="B6959" s="75" t="s">
        <v>7788</v>
      </c>
      <c r="L6959" s="75" t="s">
        <v>285</v>
      </c>
    </row>
    <row r="6960" spans="1:12">
      <c r="A6960" s="115">
        <v>99034365</v>
      </c>
      <c r="B6960" s="75" t="s">
        <v>7789</v>
      </c>
      <c r="L6960" s="75" t="s">
        <v>285</v>
      </c>
    </row>
    <row r="6961" spans="1:12">
      <c r="A6961" s="115">
        <v>99034366</v>
      </c>
      <c r="B6961" s="75" t="s">
        <v>7790</v>
      </c>
      <c r="L6961" s="75" t="s">
        <v>285</v>
      </c>
    </row>
    <row r="6962" spans="1:12">
      <c r="A6962" s="115">
        <v>99034367</v>
      </c>
      <c r="B6962" s="75" t="s">
        <v>7791</v>
      </c>
      <c r="L6962" s="75" t="s">
        <v>9470</v>
      </c>
    </row>
    <row r="6963" spans="1:12">
      <c r="A6963" s="115">
        <v>99034368</v>
      </c>
      <c r="B6963" s="75" t="s">
        <v>7792</v>
      </c>
      <c r="L6963" s="75" t="s">
        <v>9470</v>
      </c>
    </row>
    <row r="6964" spans="1:12">
      <c r="A6964" s="115">
        <v>99034369</v>
      </c>
      <c r="B6964" s="75" t="s">
        <v>7793</v>
      </c>
      <c r="L6964" s="75" t="s">
        <v>309</v>
      </c>
    </row>
    <row r="6965" spans="1:12">
      <c r="A6965" s="115">
        <v>99034370</v>
      </c>
      <c r="B6965" s="75" t="s">
        <v>7794</v>
      </c>
      <c r="L6965" s="75" t="s">
        <v>344</v>
      </c>
    </row>
    <row r="6966" spans="1:12">
      <c r="A6966" s="115">
        <v>99034372</v>
      </c>
      <c r="B6966" s="75" t="s">
        <v>7795</v>
      </c>
      <c r="L6966" s="75" t="s">
        <v>283</v>
      </c>
    </row>
    <row r="6967" spans="1:12">
      <c r="A6967" s="115">
        <v>99034373</v>
      </c>
      <c r="B6967" s="75" t="s">
        <v>7796</v>
      </c>
      <c r="L6967" s="75" t="s">
        <v>121</v>
      </c>
    </row>
    <row r="6968" spans="1:12">
      <c r="A6968" s="115">
        <v>99034374</v>
      </c>
      <c r="B6968" s="75" t="s">
        <v>7797</v>
      </c>
      <c r="L6968" s="75" t="s">
        <v>270</v>
      </c>
    </row>
    <row r="6969" spans="1:12">
      <c r="A6969" s="115">
        <v>99034375</v>
      </c>
      <c r="B6969" s="75" t="s">
        <v>7798</v>
      </c>
      <c r="L6969" s="75" t="s">
        <v>121</v>
      </c>
    </row>
    <row r="6970" spans="1:12">
      <c r="A6970" s="115">
        <v>99034376</v>
      </c>
      <c r="B6970" s="75" t="s">
        <v>7799</v>
      </c>
      <c r="L6970" s="75" t="s">
        <v>332</v>
      </c>
    </row>
    <row r="6971" spans="1:12">
      <c r="A6971" s="115">
        <v>99034377</v>
      </c>
      <c r="B6971" s="75" t="s">
        <v>7800</v>
      </c>
      <c r="L6971" s="75" t="s">
        <v>309</v>
      </c>
    </row>
    <row r="6972" spans="1:12">
      <c r="A6972" s="115">
        <v>99034378</v>
      </c>
      <c r="B6972" s="75" t="s">
        <v>7801</v>
      </c>
      <c r="L6972" s="75" t="s">
        <v>315</v>
      </c>
    </row>
    <row r="6973" spans="1:12">
      <c r="A6973" s="115">
        <v>99034379</v>
      </c>
      <c r="B6973" s="75" t="s">
        <v>7802</v>
      </c>
      <c r="L6973" s="75" t="s">
        <v>70</v>
      </c>
    </row>
    <row r="6974" spans="1:12">
      <c r="A6974" s="115">
        <v>99034380</v>
      </c>
      <c r="B6974" s="75" t="s">
        <v>7803</v>
      </c>
      <c r="L6974" s="75" t="s">
        <v>70</v>
      </c>
    </row>
    <row r="6975" spans="1:12">
      <c r="A6975" s="115">
        <v>99034381</v>
      </c>
      <c r="B6975" s="75" t="s">
        <v>7804</v>
      </c>
      <c r="L6975" s="75" t="s">
        <v>70</v>
      </c>
    </row>
    <row r="6976" spans="1:12">
      <c r="A6976" s="115">
        <v>99034382</v>
      </c>
      <c r="B6976" s="75" t="s">
        <v>7805</v>
      </c>
      <c r="L6976" s="75" t="s">
        <v>70</v>
      </c>
    </row>
    <row r="6977" spans="1:12">
      <c r="A6977" s="115">
        <v>99034383</v>
      </c>
      <c r="B6977" s="75" t="s">
        <v>7806</v>
      </c>
      <c r="L6977" s="75" t="s">
        <v>70</v>
      </c>
    </row>
    <row r="6978" spans="1:12">
      <c r="A6978" s="115">
        <v>99034384</v>
      </c>
      <c r="B6978" s="75" t="s">
        <v>7807</v>
      </c>
      <c r="L6978" s="75" t="s">
        <v>70</v>
      </c>
    </row>
    <row r="6979" spans="1:12">
      <c r="A6979" s="115">
        <v>99034385</v>
      </c>
      <c r="B6979" s="75" t="s">
        <v>7808</v>
      </c>
      <c r="L6979" s="75" t="s">
        <v>70</v>
      </c>
    </row>
    <row r="6980" spans="1:12">
      <c r="A6980" s="115">
        <v>99034386</v>
      </c>
      <c r="B6980" s="75" t="s">
        <v>7809</v>
      </c>
      <c r="L6980" s="75" t="s">
        <v>315</v>
      </c>
    </row>
    <row r="6981" spans="1:12">
      <c r="A6981" s="115">
        <v>99034387</v>
      </c>
      <c r="B6981" s="75" t="s">
        <v>7810</v>
      </c>
      <c r="L6981" s="75" t="s">
        <v>9429</v>
      </c>
    </row>
    <row r="6982" spans="1:12">
      <c r="A6982" s="115">
        <v>99034388</v>
      </c>
      <c r="B6982" s="75" t="s">
        <v>7811</v>
      </c>
      <c r="L6982" s="75" t="s">
        <v>315</v>
      </c>
    </row>
    <row r="6983" spans="1:12">
      <c r="A6983" s="115">
        <v>99034389</v>
      </c>
      <c r="B6983" s="75" t="s">
        <v>7812</v>
      </c>
      <c r="L6983" s="75" t="s">
        <v>100</v>
      </c>
    </row>
    <row r="6984" spans="1:12">
      <c r="A6984" s="115">
        <v>99034390</v>
      </c>
      <c r="B6984" s="75" t="s">
        <v>7813</v>
      </c>
      <c r="L6984" s="75" t="s">
        <v>337</v>
      </c>
    </row>
    <row r="6985" spans="1:12">
      <c r="A6985" s="115">
        <v>99034391</v>
      </c>
      <c r="B6985" s="75" t="s">
        <v>7814</v>
      </c>
      <c r="L6985" s="75" t="s">
        <v>285</v>
      </c>
    </row>
    <row r="6986" spans="1:12">
      <c r="A6986" s="115">
        <v>99034392</v>
      </c>
      <c r="B6986" s="75" t="s">
        <v>7815</v>
      </c>
      <c r="L6986" s="75" t="s">
        <v>315</v>
      </c>
    </row>
    <row r="6987" spans="1:12">
      <c r="A6987" s="115">
        <v>99034393</v>
      </c>
      <c r="B6987" s="75" t="s">
        <v>7816</v>
      </c>
      <c r="L6987" s="75" t="s">
        <v>315</v>
      </c>
    </row>
    <row r="6988" spans="1:12">
      <c r="A6988" s="115">
        <v>99034394</v>
      </c>
      <c r="B6988" s="75" t="s">
        <v>7817</v>
      </c>
      <c r="L6988" s="75" t="s">
        <v>100</v>
      </c>
    </row>
    <row r="6989" spans="1:12">
      <c r="A6989" s="115">
        <v>99034395</v>
      </c>
      <c r="B6989" s="75" t="s">
        <v>7818</v>
      </c>
      <c r="L6989" s="75" t="s">
        <v>285</v>
      </c>
    </row>
    <row r="6990" spans="1:12">
      <c r="A6990" s="115">
        <v>99034396</v>
      </c>
      <c r="B6990" s="75" t="s">
        <v>7819</v>
      </c>
      <c r="L6990" s="75" t="s">
        <v>346</v>
      </c>
    </row>
    <row r="6991" spans="1:12">
      <c r="A6991" s="115">
        <v>99034397</v>
      </c>
      <c r="B6991" s="75" t="s">
        <v>7820</v>
      </c>
      <c r="L6991" s="75" t="s">
        <v>332</v>
      </c>
    </row>
    <row r="6992" spans="1:12">
      <c r="A6992" s="115">
        <v>99034398</v>
      </c>
      <c r="B6992" s="75" t="s">
        <v>7821</v>
      </c>
      <c r="L6992" s="75" t="s">
        <v>328</v>
      </c>
    </row>
    <row r="6993" spans="1:12">
      <c r="A6993" s="115">
        <v>99034399</v>
      </c>
      <c r="B6993" s="75" t="s">
        <v>7822</v>
      </c>
      <c r="L6993" s="75" t="s">
        <v>285</v>
      </c>
    </row>
    <row r="6994" spans="1:12">
      <c r="A6994" s="115">
        <v>99034400</v>
      </c>
      <c r="B6994" s="75" t="s">
        <v>6914</v>
      </c>
      <c r="L6994" s="75" t="s">
        <v>328</v>
      </c>
    </row>
    <row r="6995" spans="1:12">
      <c r="A6995" s="115">
        <v>99034401</v>
      </c>
      <c r="B6995" s="75" t="s">
        <v>7823</v>
      </c>
      <c r="L6995" s="75" t="s">
        <v>44</v>
      </c>
    </row>
    <row r="6996" spans="1:12">
      <c r="A6996" s="115">
        <v>99034402</v>
      </c>
      <c r="B6996" s="75" t="s">
        <v>7824</v>
      </c>
      <c r="L6996" s="75" t="s">
        <v>44</v>
      </c>
    </row>
    <row r="6997" spans="1:12">
      <c r="A6997" s="115">
        <v>99034403</v>
      </c>
      <c r="B6997" s="75" t="s">
        <v>7825</v>
      </c>
      <c r="L6997" s="75" t="s">
        <v>44</v>
      </c>
    </row>
    <row r="6998" spans="1:12">
      <c r="A6998" s="115">
        <v>99034404</v>
      </c>
      <c r="B6998" s="75" t="s">
        <v>7826</v>
      </c>
      <c r="L6998" s="75" t="s">
        <v>44</v>
      </c>
    </row>
    <row r="6999" spans="1:12">
      <c r="A6999" s="115">
        <v>99034405</v>
      </c>
      <c r="B6999" s="75" t="s">
        <v>7827</v>
      </c>
      <c r="L6999" s="75" t="s">
        <v>44</v>
      </c>
    </row>
    <row r="7000" spans="1:12">
      <c r="A7000" s="115">
        <v>99034406</v>
      </c>
      <c r="B7000" s="75" t="s">
        <v>7828</v>
      </c>
      <c r="L7000" s="75" t="s">
        <v>44</v>
      </c>
    </row>
    <row r="7001" spans="1:12">
      <c r="A7001" s="115">
        <v>99034407</v>
      </c>
      <c r="B7001" s="75" t="s">
        <v>7829</v>
      </c>
      <c r="L7001" s="75" t="s">
        <v>44</v>
      </c>
    </row>
    <row r="7002" spans="1:12">
      <c r="A7002" s="115">
        <v>99034408</v>
      </c>
      <c r="B7002" s="75" t="s">
        <v>7830</v>
      </c>
      <c r="L7002" s="75" t="s">
        <v>44</v>
      </c>
    </row>
    <row r="7003" spans="1:12">
      <c r="A7003" s="115">
        <v>99034409</v>
      </c>
      <c r="B7003" s="75" t="s">
        <v>7831</v>
      </c>
      <c r="L7003" s="75" t="s">
        <v>44</v>
      </c>
    </row>
    <row r="7004" spans="1:12">
      <c r="A7004" s="115">
        <v>99034410</v>
      </c>
      <c r="B7004" s="75" t="s">
        <v>7832</v>
      </c>
      <c r="L7004" s="75" t="s">
        <v>44</v>
      </c>
    </row>
    <row r="7005" spans="1:12">
      <c r="A7005" s="115">
        <v>99034411</v>
      </c>
      <c r="B7005" s="75" t="s">
        <v>7833</v>
      </c>
      <c r="L7005" s="75" t="s">
        <v>44</v>
      </c>
    </row>
    <row r="7006" spans="1:12">
      <c r="A7006" s="115">
        <v>99034412</v>
      </c>
      <c r="B7006" s="75" t="s">
        <v>7834</v>
      </c>
      <c r="L7006" s="75" t="s">
        <v>44</v>
      </c>
    </row>
    <row r="7007" spans="1:12">
      <c r="A7007" s="115">
        <v>99034413</v>
      </c>
      <c r="B7007" s="75" t="s">
        <v>7835</v>
      </c>
      <c r="L7007" s="75" t="s">
        <v>44</v>
      </c>
    </row>
    <row r="7008" spans="1:12">
      <c r="A7008" s="115">
        <v>99034414</v>
      </c>
      <c r="B7008" s="75" t="s">
        <v>7836</v>
      </c>
      <c r="L7008" s="75" t="s">
        <v>44</v>
      </c>
    </row>
    <row r="7009" spans="1:12">
      <c r="A7009" s="115">
        <v>99034415</v>
      </c>
      <c r="B7009" s="75" t="s">
        <v>7837</v>
      </c>
      <c r="L7009" s="75" t="s">
        <v>44</v>
      </c>
    </row>
    <row r="7010" spans="1:12">
      <c r="A7010" s="115">
        <v>99034416</v>
      </c>
      <c r="B7010" s="75" t="s">
        <v>7838</v>
      </c>
      <c r="L7010" s="75" t="s">
        <v>44</v>
      </c>
    </row>
    <row r="7011" spans="1:12">
      <c r="A7011" s="115">
        <v>99034417</v>
      </c>
      <c r="B7011" s="75" t="s">
        <v>7839</v>
      </c>
      <c r="L7011" s="75" t="s">
        <v>44</v>
      </c>
    </row>
    <row r="7012" spans="1:12">
      <c r="A7012" s="115">
        <v>99034418</v>
      </c>
      <c r="B7012" s="75" t="s">
        <v>7840</v>
      </c>
      <c r="L7012" s="75" t="s">
        <v>44</v>
      </c>
    </row>
    <row r="7013" spans="1:12">
      <c r="A7013" s="115">
        <v>99034419</v>
      </c>
      <c r="B7013" s="75" t="s">
        <v>7841</v>
      </c>
      <c r="L7013" s="75" t="s">
        <v>44</v>
      </c>
    </row>
    <row r="7014" spans="1:12">
      <c r="A7014" s="115">
        <v>99034420</v>
      </c>
      <c r="B7014" s="75" t="s">
        <v>7842</v>
      </c>
      <c r="L7014" s="75" t="s">
        <v>44</v>
      </c>
    </row>
    <row r="7015" spans="1:12">
      <c r="A7015" s="115">
        <v>99034421</v>
      </c>
      <c r="B7015" s="75" t="s">
        <v>7843</v>
      </c>
      <c r="L7015" s="75" t="s">
        <v>44</v>
      </c>
    </row>
    <row r="7016" spans="1:12">
      <c r="A7016" s="115">
        <v>99034422</v>
      </c>
      <c r="B7016" s="75" t="s">
        <v>7844</v>
      </c>
      <c r="L7016" s="75" t="s">
        <v>44</v>
      </c>
    </row>
    <row r="7017" spans="1:12">
      <c r="A7017" s="115">
        <v>99034423</v>
      </c>
      <c r="B7017" s="75" t="s">
        <v>7845</v>
      </c>
      <c r="L7017" s="75" t="s">
        <v>44</v>
      </c>
    </row>
    <row r="7018" spans="1:12">
      <c r="A7018" s="115">
        <v>99034424</v>
      </c>
      <c r="B7018" s="75" t="s">
        <v>7846</v>
      </c>
      <c r="L7018" s="75" t="s">
        <v>44</v>
      </c>
    </row>
    <row r="7019" spans="1:12">
      <c r="A7019" s="115">
        <v>99034425</v>
      </c>
      <c r="B7019" s="75" t="s">
        <v>7847</v>
      </c>
      <c r="L7019" s="75" t="s">
        <v>44</v>
      </c>
    </row>
    <row r="7020" spans="1:12">
      <c r="A7020" s="115">
        <v>99034426</v>
      </c>
      <c r="B7020" s="75" t="s">
        <v>7848</v>
      </c>
      <c r="L7020" s="75" t="s">
        <v>44</v>
      </c>
    </row>
    <row r="7021" spans="1:12">
      <c r="A7021" s="115">
        <v>99034427</v>
      </c>
      <c r="B7021" s="75" t="s">
        <v>7849</v>
      </c>
      <c r="L7021" s="75" t="s">
        <v>44</v>
      </c>
    </row>
    <row r="7022" spans="1:12">
      <c r="A7022" s="115">
        <v>99034428</v>
      </c>
      <c r="B7022" s="75" t="s">
        <v>7850</v>
      </c>
      <c r="L7022" s="75" t="s">
        <v>44</v>
      </c>
    </row>
    <row r="7023" spans="1:12">
      <c r="A7023" s="115">
        <v>99034429</v>
      </c>
      <c r="B7023" s="75" t="s">
        <v>7851</v>
      </c>
      <c r="L7023" s="75" t="s">
        <v>44</v>
      </c>
    </row>
    <row r="7024" spans="1:12">
      <c r="A7024" s="115">
        <v>99034430</v>
      </c>
      <c r="B7024" s="75" t="s">
        <v>7852</v>
      </c>
      <c r="L7024" s="75" t="s">
        <v>44</v>
      </c>
    </row>
    <row r="7025" spans="1:12">
      <c r="A7025" s="115">
        <v>99034431</v>
      </c>
      <c r="B7025" s="75" t="s">
        <v>7853</v>
      </c>
      <c r="L7025" s="75" t="s">
        <v>44</v>
      </c>
    </row>
    <row r="7026" spans="1:12">
      <c r="A7026" s="115">
        <v>99034432</v>
      </c>
      <c r="B7026" s="75" t="s">
        <v>7854</v>
      </c>
      <c r="L7026" s="75" t="s">
        <v>44</v>
      </c>
    </row>
    <row r="7027" spans="1:12">
      <c r="A7027" s="115">
        <v>99034433</v>
      </c>
      <c r="B7027" s="75" t="s">
        <v>7855</v>
      </c>
      <c r="L7027" s="75" t="s">
        <v>44</v>
      </c>
    </row>
    <row r="7028" spans="1:12">
      <c r="A7028" s="115">
        <v>99034434</v>
      </c>
      <c r="B7028" s="75" t="s">
        <v>7856</v>
      </c>
      <c r="L7028" s="75" t="s">
        <v>44</v>
      </c>
    </row>
    <row r="7029" spans="1:12">
      <c r="A7029" s="115">
        <v>99034435</v>
      </c>
      <c r="B7029" s="75" t="s">
        <v>7857</v>
      </c>
      <c r="L7029" s="75" t="s">
        <v>328</v>
      </c>
    </row>
    <row r="7030" spans="1:12">
      <c r="A7030" s="115">
        <v>99034436</v>
      </c>
      <c r="B7030" s="75" t="s">
        <v>7858</v>
      </c>
      <c r="L7030" s="75" t="s">
        <v>44</v>
      </c>
    </row>
    <row r="7031" spans="1:12">
      <c r="A7031" s="115">
        <v>99034437</v>
      </c>
      <c r="B7031" s="75" t="s">
        <v>7859</v>
      </c>
      <c r="L7031" s="75" t="s">
        <v>44</v>
      </c>
    </row>
    <row r="7032" spans="1:12">
      <c r="A7032" s="115">
        <v>99034438</v>
      </c>
      <c r="B7032" s="75" t="s">
        <v>7860</v>
      </c>
      <c r="L7032" s="75" t="s">
        <v>44</v>
      </c>
    </row>
    <row r="7033" spans="1:12">
      <c r="A7033" s="115">
        <v>99034439</v>
      </c>
      <c r="B7033" s="75" t="s">
        <v>7861</v>
      </c>
      <c r="L7033" s="75" t="s">
        <v>9414</v>
      </c>
    </row>
    <row r="7034" spans="1:12">
      <c r="A7034" s="115">
        <v>99034440</v>
      </c>
      <c r="B7034" s="75" t="s">
        <v>7862</v>
      </c>
      <c r="L7034" s="75" t="s">
        <v>9414</v>
      </c>
    </row>
    <row r="7035" spans="1:12">
      <c r="A7035" s="115">
        <v>99034441</v>
      </c>
      <c r="B7035" s="75" t="s">
        <v>7863</v>
      </c>
      <c r="L7035" s="75" t="s">
        <v>9414</v>
      </c>
    </row>
    <row r="7036" spans="1:12">
      <c r="A7036" s="115">
        <v>99034442</v>
      </c>
      <c r="B7036" s="75" t="s">
        <v>7864</v>
      </c>
      <c r="L7036" s="75" t="s">
        <v>9414</v>
      </c>
    </row>
    <row r="7037" spans="1:12">
      <c r="A7037" s="115">
        <v>99034443</v>
      </c>
      <c r="B7037" s="75" t="s">
        <v>7865</v>
      </c>
      <c r="L7037" s="75" t="s">
        <v>9414</v>
      </c>
    </row>
    <row r="7038" spans="1:12">
      <c r="A7038" s="115">
        <v>99034444</v>
      </c>
      <c r="B7038" s="75" t="s">
        <v>7866</v>
      </c>
      <c r="L7038" s="75" t="s">
        <v>9414</v>
      </c>
    </row>
    <row r="7039" spans="1:12">
      <c r="A7039" s="115">
        <v>99034445</v>
      </c>
      <c r="B7039" s="75" t="s">
        <v>7867</v>
      </c>
      <c r="L7039" s="75" t="s">
        <v>9414</v>
      </c>
    </row>
    <row r="7040" spans="1:12">
      <c r="A7040" s="115">
        <v>99034446</v>
      </c>
      <c r="B7040" s="75" t="s">
        <v>7868</v>
      </c>
      <c r="L7040" s="75" t="s">
        <v>9414</v>
      </c>
    </row>
    <row r="7041" spans="1:12">
      <c r="A7041" s="115">
        <v>99034447</v>
      </c>
      <c r="B7041" s="75" t="s">
        <v>7869</v>
      </c>
      <c r="L7041" s="75" t="s">
        <v>9414</v>
      </c>
    </row>
    <row r="7042" spans="1:12">
      <c r="A7042" s="115">
        <v>99034448</v>
      </c>
      <c r="B7042" s="75" t="s">
        <v>7870</v>
      </c>
      <c r="L7042" s="75" t="s">
        <v>9414</v>
      </c>
    </row>
    <row r="7043" spans="1:12">
      <c r="A7043" s="115">
        <v>99034449</v>
      </c>
      <c r="B7043" s="75" t="s">
        <v>7871</v>
      </c>
      <c r="L7043" s="75" t="s">
        <v>9414</v>
      </c>
    </row>
    <row r="7044" spans="1:12">
      <c r="A7044" s="115">
        <v>99034450</v>
      </c>
      <c r="B7044" s="75" t="s">
        <v>7872</v>
      </c>
      <c r="L7044" s="75" t="s">
        <v>9414</v>
      </c>
    </row>
    <row r="7045" spans="1:12">
      <c r="A7045" s="115">
        <v>99034451</v>
      </c>
      <c r="B7045" s="75" t="s">
        <v>7873</v>
      </c>
      <c r="L7045" s="75" t="s">
        <v>9414</v>
      </c>
    </row>
    <row r="7046" spans="1:12">
      <c r="A7046" s="115">
        <v>99034452</v>
      </c>
      <c r="B7046" s="75" t="s">
        <v>7874</v>
      </c>
      <c r="L7046" s="75" t="s">
        <v>9414</v>
      </c>
    </row>
    <row r="7047" spans="1:12">
      <c r="A7047" s="115">
        <v>99034453</v>
      </c>
      <c r="B7047" s="75" t="s">
        <v>7875</v>
      </c>
      <c r="L7047" s="75" t="s">
        <v>9414</v>
      </c>
    </row>
    <row r="7048" spans="1:12">
      <c r="A7048" s="115">
        <v>99034454</v>
      </c>
      <c r="B7048" s="75" t="s">
        <v>6333</v>
      </c>
      <c r="L7048" s="75" t="s">
        <v>9414</v>
      </c>
    </row>
    <row r="7049" spans="1:12">
      <c r="A7049" s="115">
        <v>99034455</v>
      </c>
      <c r="B7049" s="75" t="s">
        <v>7876</v>
      </c>
      <c r="L7049" s="75" t="s">
        <v>9414</v>
      </c>
    </row>
    <row r="7050" spans="1:12">
      <c r="A7050" s="115">
        <v>99034456</v>
      </c>
      <c r="B7050" s="75" t="s">
        <v>7877</v>
      </c>
      <c r="L7050" s="75" t="s">
        <v>9414</v>
      </c>
    </row>
    <row r="7051" spans="1:12">
      <c r="A7051" s="115">
        <v>99034457</v>
      </c>
      <c r="B7051" s="75" t="s">
        <v>7878</v>
      </c>
      <c r="L7051" s="75" t="s">
        <v>9414</v>
      </c>
    </row>
    <row r="7052" spans="1:12">
      <c r="A7052" s="115">
        <v>99034458</v>
      </c>
      <c r="B7052" s="75" t="s">
        <v>7879</v>
      </c>
      <c r="L7052" s="75" t="s">
        <v>9414</v>
      </c>
    </row>
    <row r="7053" spans="1:12">
      <c r="A7053" s="115">
        <v>99034459</v>
      </c>
      <c r="B7053" s="75" t="s">
        <v>7880</v>
      </c>
      <c r="L7053" s="75" t="s">
        <v>9414</v>
      </c>
    </row>
    <row r="7054" spans="1:12">
      <c r="A7054" s="115">
        <v>99034460</v>
      </c>
      <c r="B7054" s="75" t="s">
        <v>7881</v>
      </c>
      <c r="L7054" s="75" t="s">
        <v>9414</v>
      </c>
    </row>
    <row r="7055" spans="1:12">
      <c r="A7055" s="115">
        <v>99034461</v>
      </c>
      <c r="B7055" s="75" t="s">
        <v>7882</v>
      </c>
      <c r="L7055" s="75" t="s">
        <v>9414</v>
      </c>
    </row>
    <row r="7056" spans="1:12">
      <c r="A7056" s="115">
        <v>99034462</v>
      </c>
      <c r="B7056" s="75" t="s">
        <v>7883</v>
      </c>
      <c r="L7056" s="75" t="s">
        <v>337</v>
      </c>
    </row>
    <row r="7057" spans="1:12">
      <c r="A7057" s="115">
        <v>99034463</v>
      </c>
      <c r="B7057" s="75" t="s">
        <v>7884</v>
      </c>
      <c r="L7057" s="75" t="s">
        <v>348</v>
      </c>
    </row>
    <row r="7058" spans="1:12">
      <c r="A7058" s="115">
        <v>99034464</v>
      </c>
      <c r="B7058" s="75" t="s">
        <v>7885</v>
      </c>
      <c r="L7058" s="75" t="s">
        <v>348</v>
      </c>
    </row>
    <row r="7059" spans="1:12">
      <c r="A7059" s="115">
        <v>99034465</v>
      </c>
      <c r="B7059" s="75" t="s">
        <v>7886</v>
      </c>
      <c r="L7059" s="75" t="s">
        <v>348</v>
      </c>
    </row>
    <row r="7060" spans="1:12">
      <c r="A7060" s="115">
        <v>99034466</v>
      </c>
      <c r="B7060" s="75" t="s">
        <v>7887</v>
      </c>
      <c r="L7060" s="75" t="s">
        <v>348</v>
      </c>
    </row>
    <row r="7061" spans="1:12">
      <c r="A7061" s="115">
        <v>99034467</v>
      </c>
      <c r="B7061" s="75" t="s">
        <v>7268</v>
      </c>
      <c r="L7061" s="75" t="s">
        <v>348</v>
      </c>
    </row>
    <row r="7062" spans="1:12">
      <c r="A7062" s="115">
        <v>99034468</v>
      </c>
      <c r="B7062" s="75" t="s">
        <v>7888</v>
      </c>
      <c r="L7062" s="75" t="s">
        <v>348</v>
      </c>
    </row>
    <row r="7063" spans="1:12">
      <c r="A7063" s="115">
        <v>99034469</v>
      </c>
      <c r="B7063" s="75" t="s">
        <v>7889</v>
      </c>
      <c r="L7063" s="75" t="s">
        <v>307</v>
      </c>
    </row>
    <row r="7064" spans="1:12">
      <c r="A7064" s="115">
        <v>99034470</v>
      </c>
      <c r="B7064" s="75" t="s">
        <v>7890</v>
      </c>
      <c r="L7064" s="75" t="s">
        <v>135</v>
      </c>
    </row>
    <row r="7065" spans="1:12">
      <c r="A7065" s="115">
        <v>99034471</v>
      </c>
      <c r="B7065" s="75" t="s">
        <v>7891</v>
      </c>
      <c r="L7065" s="75" t="s">
        <v>298</v>
      </c>
    </row>
    <row r="7066" spans="1:12">
      <c r="A7066" s="115">
        <v>99034472</v>
      </c>
      <c r="B7066" s="75" t="s">
        <v>7892</v>
      </c>
      <c r="L7066" s="75" t="s">
        <v>270</v>
      </c>
    </row>
    <row r="7067" spans="1:12">
      <c r="A7067" s="115">
        <v>99034473</v>
      </c>
      <c r="B7067" s="75" t="s">
        <v>7893</v>
      </c>
      <c r="L7067" s="75" t="s">
        <v>270</v>
      </c>
    </row>
    <row r="7068" spans="1:12">
      <c r="A7068" s="115">
        <v>99034474</v>
      </c>
      <c r="B7068" s="75" t="s">
        <v>7894</v>
      </c>
      <c r="L7068" s="75" t="s">
        <v>348</v>
      </c>
    </row>
    <row r="7069" spans="1:12">
      <c r="A7069" s="115">
        <v>99034475</v>
      </c>
      <c r="B7069" s="75" t="s">
        <v>7895</v>
      </c>
      <c r="L7069" s="75" t="s">
        <v>348</v>
      </c>
    </row>
    <row r="7070" spans="1:12">
      <c r="A7070" s="115">
        <v>99034476</v>
      </c>
      <c r="B7070" s="75" t="s">
        <v>7896</v>
      </c>
      <c r="L7070" s="75" t="s">
        <v>9465</v>
      </c>
    </row>
    <row r="7071" spans="1:12">
      <c r="A7071" s="115">
        <v>99034477</v>
      </c>
      <c r="B7071" s="75" t="s">
        <v>7897</v>
      </c>
      <c r="L7071" s="75" t="s">
        <v>9465</v>
      </c>
    </row>
    <row r="7072" spans="1:12">
      <c r="A7072" s="115">
        <v>99034478</v>
      </c>
      <c r="B7072" s="75" t="s">
        <v>7898</v>
      </c>
      <c r="L7072" s="75" t="s">
        <v>9474</v>
      </c>
    </row>
    <row r="7073" spans="1:12">
      <c r="A7073" s="115">
        <v>99034479</v>
      </c>
      <c r="B7073" s="75" t="s">
        <v>7899</v>
      </c>
      <c r="L7073" s="75" t="s">
        <v>9474</v>
      </c>
    </row>
    <row r="7074" spans="1:12">
      <c r="A7074" s="115">
        <v>99034480</v>
      </c>
      <c r="B7074" s="75" t="s">
        <v>7900</v>
      </c>
      <c r="L7074" s="75" t="s">
        <v>9465</v>
      </c>
    </row>
    <row r="7075" spans="1:12">
      <c r="A7075" s="115">
        <v>99034481</v>
      </c>
      <c r="B7075" s="75" t="s">
        <v>7901</v>
      </c>
      <c r="L7075" s="75" t="s">
        <v>9465</v>
      </c>
    </row>
    <row r="7076" spans="1:12">
      <c r="A7076" s="115">
        <v>99034482</v>
      </c>
      <c r="B7076" s="75" t="s">
        <v>7902</v>
      </c>
      <c r="L7076" s="75" t="s">
        <v>9465</v>
      </c>
    </row>
    <row r="7077" spans="1:12">
      <c r="A7077" s="115">
        <v>99034483</v>
      </c>
      <c r="B7077" s="75" t="s">
        <v>7903</v>
      </c>
      <c r="L7077" s="75" t="s">
        <v>9465</v>
      </c>
    </row>
    <row r="7078" spans="1:12">
      <c r="A7078" s="115">
        <v>99034484</v>
      </c>
      <c r="B7078" s="75" t="s">
        <v>7904</v>
      </c>
      <c r="L7078" s="75" t="s">
        <v>9465</v>
      </c>
    </row>
    <row r="7079" spans="1:12">
      <c r="A7079" s="115">
        <v>99034485</v>
      </c>
      <c r="B7079" s="75" t="s">
        <v>7905</v>
      </c>
      <c r="L7079" s="75" t="s">
        <v>9468</v>
      </c>
    </row>
    <row r="7080" spans="1:12">
      <c r="A7080" s="115">
        <v>99034486</v>
      </c>
      <c r="B7080" s="75" t="s">
        <v>7906</v>
      </c>
      <c r="L7080" s="75" t="s">
        <v>9468</v>
      </c>
    </row>
    <row r="7081" spans="1:12">
      <c r="A7081" s="115">
        <v>99034487</v>
      </c>
      <c r="B7081" s="75" t="s">
        <v>7907</v>
      </c>
      <c r="L7081" s="75" t="s">
        <v>9464</v>
      </c>
    </row>
    <row r="7082" spans="1:12">
      <c r="A7082" s="115">
        <v>99034488</v>
      </c>
      <c r="B7082" s="75" t="s">
        <v>7908</v>
      </c>
      <c r="L7082" s="75" t="s">
        <v>9464</v>
      </c>
    </row>
    <row r="7083" spans="1:12">
      <c r="A7083" s="115">
        <v>99034489</v>
      </c>
      <c r="B7083" s="75" t="s">
        <v>7909</v>
      </c>
      <c r="L7083" s="75" t="s">
        <v>9465</v>
      </c>
    </row>
    <row r="7084" spans="1:12">
      <c r="A7084" s="115">
        <v>99034490</v>
      </c>
      <c r="B7084" s="75" t="s">
        <v>7910</v>
      </c>
      <c r="L7084" s="75" t="s">
        <v>270</v>
      </c>
    </row>
    <row r="7085" spans="1:12">
      <c r="A7085" s="115">
        <v>99034491</v>
      </c>
      <c r="B7085" s="75" t="s">
        <v>7911</v>
      </c>
      <c r="L7085" s="75" t="s">
        <v>301</v>
      </c>
    </row>
    <row r="7086" spans="1:12">
      <c r="A7086" s="115">
        <v>99034492</v>
      </c>
      <c r="B7086" s="75" t="s">
        <v>7912</v>
      </c>
      <c r="L7086" s="75" t="s">
        <v>9432</v>
      </c>
    </row>
    <row r="7087" spans="1:12">
      <c r="A7087" s="115">
        <v>99034493</v>
      </c>
      <c r="B7087" s="75" t="s">
        <v>7913</v>
      </c>
      <c r="L7087" s="75" t="s">
        <v>305</v>
      </c>
    </row>
    <row r="7088" spans="1:12">
      <c r="A7088" s="115">
        <v>99034494</v>
      </c>
      <c r="B7088" s="75" t="s">
        <v>7914</v>
      </c>
      <c r="L7088" s="75" t="s">
        <v>334</v>
      </c>
    </row>
    <row r="7089" spans="1:12">
      <c r="A7089" s="115">
        <v>99034495</v>
      </c>
      <c r="B7089" s="75" t="s">
        <v>7915</v>
      </c>
      <c r="L7089" s="75" t="s">
        <v>311</v>
      </c>
    </row>
    <row r="7090" spans="1:12">
      <c r="A7090" s="115">
        <v>99034496</v>
      </c>
      <c r="B7090" s="75" t="s">
        <v>7916</v>
      </c>
      <c r="L7090" s="75" t="s">
        <v>346</v>
      </c>
    </row>
    <row r="7091" spans="1:12">
      <c r="A7091" s="115">
        <v>99034497</v>
      </c>
      <c r="B7091" s="75" t="s">
        <v>7917</v>
      </c>
      <c r="L7091" s="75" t="s">
        <v>309</v>
      </c>
    </row>
    <row r="7092" spans="1:12">
      <c r="A7092" s="115">
        <v>99034498</v>
      </c>
      <c r="B7092" s="75" t="s">
        <v>7918</v>
      </c>
      <c r="L7092" s="75" t="s">
        <v>311</v>
      </c>
    </row>
    <row r="7093" spans="1:12">
      <c r="A7093" s="115">
        <v>99034499</v>
      </c>
      <c r="B7093" s="75" t="s">
        <v>7919</v>
      </c>
      <c r="L7093" s="75" t="s">
        <v>311</v>
      </c>
    </row>
    <row r="7094" spans="1:12">
      <c r="A7094" s="115">
        <v>99034500</v>
      </c>
      <c r="B7094" s="75" t="s">
        <v>7920</v>
      </c>
      <c r="L7094" s="75" t="s">
        <v>44</v>
      </c>
    </row>
    <row r="7095" spans="1:12">
      <c r="A7095" s="115">
        <v>99034501</v>
      </c>
      <c r="B7095" s="75" t="s">
        <v>7921</v>
      </c>
      <c r="L7095" s="75" t="s">
        <v>44</v>
      </c>
    </row>
    <row r="7096" spans="1:12">
      <c r="A7096" s="115">
        <v>99034502</v>
      </c>
      <c r="B7096" s="75" t="s">
        <v>7922</v>
      </c>
      <c r="L7096" s="75" t="s">
        <v>44</v>
      </c>
    </row>
    <row r="7097" spans="1:12">
      <c r="A7097" s="115">
        <v>99034503</v>
      </c>
      <c r="B7097" s="75" t="s">
        <v>7923</v>
      </c>
      <c r="L7097" s="75" t="s">
        <v>44</v>
      </c>
    </row>
    <row r="7098" spans="1:12">
      <c r="A7098" s="115">
        <v>99034504</v>
      </c>
      <c r="B7098" s="75" t="s">
        <v>7924</v>
      </c>
      <c r="L7098" s="75" t="s">
        <v>44</v>
      </c>
    </row>
    <row r="7099" spans="1:12">
      <c r="A7099" s="115">
        <v>99034505</v>
      </c>
      <c r="B7099" s="75" t="s">
        <v>7925</v>
      </c>
      <c r="L7099" s="75" t="s">
        <v>319</v>
      </c>
    </row>
    <row r="7100" spans="1:12">
      <c r="A7100" s="115">
        <v>99034506</v>
      </c>
      <c r="B7100" s="75" t="s">
        <v>7926</v>
      </c>
      <c r="L7100" s="75" t="s">
        <v>319</v>
      </c>
    </row>
    <row r="7101" spans="1:12">
      <c r="A7101" s="115">
        <v>99034507</v>
      </c>
      <c r="B7101" s="75" t="s">
        <v>7927</v>
      </c>
      <c r="L7101" s="75" t="s">
        <v>309</v>
      </c>
    </row>
    <row r="7102" spans="1:12">
      <c r="A7102" s="115">
        <v>99034508</v>
      </c>
      <c r="B7102" s="75" t="s">
        <v>7928</v>
      </c>
      <c r="L7102" s="75" t="s">
        <v>280</v>
      </c>
    </row>
    <row r="7103" spans="1:12">
      <c r="A7103" s="115">
        <v>99034509</v>
      </c>
      <c r="B7103" s="75" t="s">
        <v>7929</v>
      </c>
      <c r="L7103" s="75" t="s">
        <v>348</v>
      </c>
    </row>
    <row r="7104" spans="1:12">
      <c r="A7104" s="115">
        <v>99034510</v>
      </c>
      <c r="B7104" s="75" t="s">
        <v>7930</v>
      </c>
      <c r="L7104" s="75" t="s">
        <v>121</v>
      </c>
    </row>
    <row r="7105" spans="1:12">
      <c r="A7105" s="115">
        <v>99034511</v>
      </c>
      <c r="B7105" s="75" t="s">
        <v>7931</v>
      </c>
      <c r="L7105" s="75" t="s">
        <v>107</v>
      </c>
    </row>
    <row r="7106" spans="1:12">
      <c r="A7106" s="115">
        <v>99034512</v>
      </c>
      <c r="B7106" s="75" t="s">
        <v>7932</v>
      </c>
      <c r="L7106" s="75" t="s">
        <v>346</v>
      </c>
    </row>
    <row r="7107" spans="1:12">
      <c r="A7107" s="115">
        <v>99034513</v>
      </c>
      <c r="B7107" s="75" t="s">
        <v>7933</v>
      </c>
      <c r="L7107" s="75" t="s">
        <v>270</v>
      </c>
    </row>
    <row r="7108" spans="1:12">
      <c r="A7108" s="115">
        <v>99034514</v>
      </c>
      <c r="B7108" s="75" t="s">
        <v>7934</v>
      </c>
      <c r="L7108" s="75" t="s">
        <v>135</v>
      </c>
    </row>
    <row r="7109" spans="1:12">
      <c r="A7109" s="115">
        <v>99034515</v>
      </c>
      <c r="B7109" s="75" t="s">
        <v>7935</v>
      </c>
      <c r="L7109" s="75" t="s">
        <v>270</v>
      </c>
    </row>
    <row r="7110" spans="1:12">
      <c r="A7110" s="115">
        <v>99034516</v>
      </c>
      <c r="B7110" s="75" t="s">
        <v>7936</v>
      </c>
      <c r="L7110" s="75" t="s">
        <v>270</v>
      </c>
    </row>
    <row r="7111" spans="1:12">
      <c r="A7111" s="115">
        <v>99034517</v>
      </c>
      <c r="B7111" s="75" t="s">
        <v>7937</v>
      </c>
      <c r="L7111" s="75" t="s">
        <v>270</v>
      </c>
    </row>
    <row r="7112" spans="1:12">
      <c r="A7112" s="115">
        <v>99034518</v>
      </c>
      <c r="B7112" s="75" t="s">
        <v>7938</v>
      </c>
      <c r="L7112" s="75" t="s">
        <v>344</v>
      </c>
    </row>
    <row r="7113" spans="1:12">
      <c r="A7113" s="115">
        <v>99034519</v>
      </c>
      <c r="B7113" s="75" t="s">
        <v>7939</v>
      </c>
      <c r="L7113" s="75" t="s">
        <v>285</v>
      </c>
    </row>
    <row r="7114" spans="1:12">
      <c r="A7114" s="115">
        <v>99034520</v>
      </c>
      <c r="B7114" s="75" t="s">
        <v>7940</v>
      </c>
      <c r="L7114" s="75" t="s">
        <v>285</v>
      </c>
    </row>
    <row r="7115" spans="1:12">
      <c r="A7115" s="115">
        <v>99034521</v>
      </c>
      <c r="B7115" s="75" t="s">
        <v>7941</v>
      </c>
      <c r="L7115" s="75" t="s">
        <v>285</v>
      </c>
    </row>
    <row r="7116" spans="1:12">
      <c r="A7116" s="115">
        <v>99034522</v>
      </c>
      <c r="B7116" s="75" t="s">
        <v>7942</v>
      </c>
      <c r="L7116" s="75" t="s">
        <v>285</v>
      </c>
    </row>
    <row r="7117" spans="1:12">
      <c r="A7117" s="115">
        <v>99034523</v>
      </c>
      <c r="B7117" s="75" t="s">
        <v>7943</v>
      </c>
      <c r="L7117" s="75" t="s">
        <v>285</v>
      </c>
    </row>
    <row r="7118" spans="1:12">
      <c r="A7118" s="115">
        <v>99034524</v>
      </c>
      <c r="B7118" s="75" t="s">
        <v>7944</v>
      </c>
      <c r="L7118" s="75" t="s">
        <v>285</v>
      </c>
    </row>
    <row r="7119" spans="1:12">
      <c r="A7119" s="115">
        <v>99034525</v>
      </c>
      <c r="B7119" s="75" t="s">
        <v>7945</v>
      </c>
      <c r="L7119" s="75" t="s">
        <v>285</v>
      </c>
    </row>
    <row r="7120" spans="1:12">
      <c r="A7120" s="115">
        <v>99034526</v>
      </c>
      <c r="B7120" s="75" t="s">
        <v>7946</v>
      </c>
      <c r="L7120" s="75" t="s">
        <v>270</v>
      </c>
    </row>
    <row r="7121" spans="1:12">
      <c r="A7121" s="115">
        <v>99034527</v>
      </c>
      <c r="B7121" s="75" t="s">
        <v>7947</v>
      </c>
      <c r="L7121" s="75" t="s">
        <v>283</v>
      </c>
    </row>
    <row r="7122" spans="1:12">
      <c r="A7122" s="115">
        <v>99034528</v>
      </c>
      <c r="B7122" s="75" t="s">
        <v>7285</v>
      </c>
      <c r="L7122" s="75" t="s">
        <v>272</v>
      </c>
    </row>
    <row r="7123" spans="1:12">
      <c r="A7123" s="115">
        <v>99034529</v>
      </c>
      <c r="B7123" s="75" t="s">
        <v>7948</v>
      </c>
      <c r="L7123" s="75" t="s">
        <v>270</v>
      </c>
    </row>
    <row r="7124" spans="1:12">
      <c r="A7124" s="115">
        <v>99034530</v>
      </c>
      <c r="B7124" s="75" t="s">
        <v>6755</v>
      </c>
      <c r="L7124" s="75" t="s">
        <v>270</v>
      </c>
    </row>
    <row r="7125" spans="1:12">
      <c r="A7125" s="115">
        <v>99034531</v>
      </c>
      <c r="B7125" s="75" t="s">
        <v>7299</v>
      </c>
      <c r="L7125" s="75" t="s">
        <v>9344</v>
      </c>
    </row>
    <row r="7126" spans="1:12">
      <c r="A7126" s="115">
        <v>99034532</v>
      </c>
      <c r="B7126" s="75" t="s">
        <v>7949</v>
      </c>
      <c r="L7126" s="75" t="s">
        <v>270</v>
      </c>
    </row>
    <row r="7127" spans="1:12">
      <c r="A7127" s="115">
        <v>99034533</v>
      </c>
      <c r="B7127" s="75" t="s">
        <v>7950</v>
      </c>
      <c r="L7127" s="75" t="s">
        <v>307</v>
      </c>
    </row>
    <row r="7128" spans="1:12">
      <c r="A7128" s="115">
        <v>99034534</v>
      </c>
      <c r="B7128" s="75" t="s">
        <v>7951</v>
      </c>
      <c r="L7128" s="75" t="s">
        <v>9464</v>
      </c>
    </row>
    <row r="7129" spans="1:12">
      <c r="A7129" s="115">
        <v>99034535</v>
      </c>
      <c r="B7129" s="75" t="s">
        <v>7952</v>
      </c>
      <c r="L7129" s="75" t="s">
        <v>285</v>
      </c>
    </row>
    <row r="7130" spans="1:12">
      <c r="A7130" s="115">
        <v>99034536</v>
      </c>
      <c r="B7130" s="75" t="s">
        <v>7953</v>
      </c>
      <c r="L7130" s="75" t="s">
        <v>285</v>
      </c>
    </row>
    <row r="7131" spans="1:12">
      <c r="A7131" s="115">
        <v>99034537</v>
      </c>
      <c r="B7131" s="75" t="s">
        <v>7954</v>
      </c>
      <c r="L7131" s="75" t="s">
        <v>285</v>
      </c>
    </row>
    <row r="7132" spans="1:12">
      <c r="A7132" s="115">
        <v>99034538</v>
      </c>
      <c r="B7132" s="75" t="s">
        <v>7955</v>
      </c>
      <c r="L7132" s="75" t="s">
        <v>44</v>
      </c>
    </row>
    <row r="7133" spans="1:12">
      <c r="A7133" s="115">
        <v>99034539</v>
      </c>
      <c r="B7133" s="75" t="s">
        <v>7956</v>
      </c>
      <c r="L7133" s="75" t="s">
        <v>285</v>
      </c>
    </row>
    <row r="7134" spans="1:12">
      <c r="A7134" s="115">
        <v>99034540</v>
      </c>
      <c r="B7134" s="75" t="s">
        <v>6760</v>
      </c>
      <c r="L7134" s="75" t="s">
        <v>270</v>
      </c>
    </row>
    <row r="7135" spans="1:12">
      <c r="A7135" s="115">
        <v>99034542</v>
      </c>
      <c r="B7135" s="75" t="s">
        <v>7957</v>
      </c>
      <c r="L7135" s="75" t="s">
        <v>9429</v>
      </c>
    </row>
    <row r="7136" spans="1:12">
      <c r="A7136" s="115">
        <v>99034543</v>
      </c>
      <c r="B7136" s="75" t="s">
        <v>7958</v>
      </c>
      <c r="L7136" s="75" t="s">
        <v>9465</v>
      </c>
    </row>
    <row r="7137" spans="1:12">
      <c r="A7137" s="115">
        <v>99034544</v>
      </c>
      <c r="B7137" s="75" t="s">
        <v>7959</v>
      </c>
      <c r="L7137" s="75" t="s">
        <v>285</v>
      </c>
    </row>
    <row r="7138" spans="1:12">
      <c r="A7138" s="115">
        <v>99034545</v>
      </c>
      <c r="B7138" s="75" t="s">
        <v>7960</v>
      </c>
      <c r="L7138" s="75" t="s">
        <v>309</v>
      </c>
    </row>
    <row r="7139" spans="1:12">
      <c r="A7139" s="115">
        <v>99034546</v>
      </c>
      <c r="B7139" s="75" t="s">
        <v>7961</v>
      </c>
      <c r="L7139" s="75" t="s">
        <v>9429</v>
      </c>
    </row>
    <row r="7140" spans="1:12">
      <c r="A7140" s="115">
        <v>99034547</v>
      </c>
      <c r="B7140" s="75" t="s">
        <v>7962</v>
      </c>
      <c r="L7140" s="75" t="s">
        <v>341</v>
      </c>
    </row>
    <row r="7141" spans="1:12">
      <c r="A7141" s="115">
        <v>99034548</v>
      </c>
      <c r="B7141" s="75" t="s">
        <v>7963</v>
      </c>
      <c r="L7141" s="75" t="s">
        <v>346</v>
      </c>
    </row>
    <row r="7142" spans="1:12">
      <c r="A7142" s="115">
        <v>99034549</v>
      </c>
      <c r="B7142" s="75" t="s">
        <v>7964</v>
      </c>
      <c r="L7142" s="75" t="s">
        <v>9475</v>
      </c>
    </row>
    <row r="7143" spans="1:12">
      <c r="A7143" s="115">
        <v>99034551</v>
      </c>
      <c r="B7143" s="75" t="s">
        <v>7965</v>
      </c>
      <c r="L7143" s="75" t="s">
        <v>44</v>
      </c>
    </row>
    <row r="7144" spans="1:12">
      <c r="A7144" s="115">
        <v>99034552</v>
      </c>
      <c r="B7144" s="75" t="s">
        <v>7966</v>
      </c>
      <c r="L7144" s="75" t="s">
        <v>44</v>
      </c>
    </row>
    <row r="7145" spans="1:12">
      <c r="A7145" s="115">
        <v>99034553</v>
      </c>
      <c r="B7145" s="75" t="s">
        <v>7967</v>
      </c>
      <c r="L7145" s="75" t="s">
        <v>332</v>
      </c>
    </row>
    <row r="7146" spans="1:12">
      <c r="A7146" s="115">
        <v>99034554</v>
      </c>
      <c r="B7146" s="75" t="s">
        <v>7968</v>
      </c>
      <c r="L7146" s="75" t="s">
        <v>9429</v>
      </c>
    </row>
    <row r="7147" spans="1:12">
      <c r="A7147" s="115">
        <v>99034555</v>
      </c>
      <c r="B7147" s="75" t="s">
        <v>7969</v>
      </c>
      <c r="L7147" s="75" t="s">
        <v>285</v>
      </c>
    </row>
    <row r="7148" spans="1:12">
      <c r="A7148" s="115">
        <v>99034556</v>
      </c>
      <c r="B7148" s="75" t="s">
        <v>7970</v>
      </c>
      <c r="L7148" s="75" t="s">
        <v>107</v>
      </c>
    </row>
    <row r="7149" spans="1:12">
      <c r="A7149" s="115">
        <v>99034557</v>
      </c>
      <c r="B7149" s="75" t="s">
        <v>7971</v>
      </c>
      <c r="L7149" s="75" t="s">
        <v>270</v>
      </c>
    </row>
    <row r="7150" spans="1:12">
      <c r="A7150" s="115">
        <v>99034558</v>
      </c>
      <c r="B7150" s="75" t="s">
        <v>7972</v>
      </c>
      <c r="L7150" s="75" t="s">
        <v>123</v>
      </c>
    </row>
    <row r="7151" spans="1:12">
      <c r="A7151" s="115">
        <v>99034559</v>
      </c>
      <c r="B7151" s="75" t="s">
        <v>7973</v>
      </c>
      <c r="L7151" s="75" t="s">
        <v>9462</v>
      </c>
    </row>
    <row r="7152" spans="1:12">
      <c r="A7152" s="115">
        <v>99034560</v>
      </c>
      <c r="B7152" s="75" t="s">
        <v>7974</v>
      </c>
      <c r="L7152" s="75" t="s">
        <v>107</v>
      </c>
    </row>
    <row r="7153" spans="1:12">
      <c r="A7153" s="115">
        <v>99034561</v>
      </c>
      <c r="B7153" s="75" t="s">
        <v>7975</v>
      </c>
      <c r="L7153" s="75" t="s">
        <v>270</v>
      </c>
    </row>
    <row r="7154" spans="1:12">
      <c r="A7154" s="115">
        <v>99034562</v>
      </c>
      <c r="B7154" s="75" t="s">
        <v>6754</v>
      </c>
      <c r="L7154" s="75" t="s">
        <v>270</v>
      </c>
    </row>
    <row r="7155" spans="1:12">
      <c r="A7155" s="115">
        <v>99034563</v>
      </c>
      <c r="B7155" s="75" t="s">
        <v>7976</v>
      </c>
      <c r="L7155" s="75" t="s">
        <v>44</v>
      </c>
    </row>
    <row r="7156" spans="1:12">
      <c r="A7156" s="115">
        <v>99034564</v>
      </c>
      <c r="B7156" s="75" t="s">
        <v>7977</v>
      </c>
      <c r="L7156" s="75" t="s">
        <v>44</v>
      </c>
    </row>
    <row r="7157" spans="1:12">
      <c r="A7157" s="115">
        <v>99034565</v>
      </c>
      <c r="B7157" s="75" t="s">
        <v>7978</v>
      </c>
      <c r="L7157" s="75" t="s">
        <v>285</v>
      </c>
    </row>
    <row r="7158" spans="1:12">
      <c r="A7158" s="115">
        <v>99034566</v>
      </c>
      <c r="B7158" s="75" t="s">
        <v>7979</v>
      </c>
      <c r="L7158" s="75" t="s">
        <v>9429</v>
      </c>
    </row>
    <row r="7159" spans="1:12">
      <c r="A7159" s="115">
        <v>99034567</v>
      </c>
      <c r="B7159" s="75" t="s">
        <v>7980</v>
      </c>
      <c r="L7159" s="75" t="s">
        <v>9429</v>
      </c>
    </row>
    <row r="7160" spans="1:12">
      <c r="A7160" s="115">
        <v>99034568</v>
      </c>
      <c r="B7160" s="75" t="s">
        <v>7981</v>
      </c>
      <c r="L7160" s="75" t="s">
        <v>100</v>
      </c>
    </row>
    <row r="7161" spans="1:12">
      <c r="A7161" s="115">
        <v>99034569</v>
      </c>
      <c r="B7161" s="75" t="s">
        <v>7982</v>
      </c>
      <c r="L7161" s="75" t="s">
        <v>100</v>
      </c>
    </row>
    <row r="7162" spans="1:12">
      <c r="A7162" s="115">
        <v>99034570</v>
      </c>
      <c r="B7162" s="75" t="s">
        <v>7983</v>
      </c>
      <c r="L7162" s="75" t="s">
        <v>270</v>
      </c>
    </row>
    <row r="7163" spans="1:12">
      <c r="A7163" s="115">
        <v>99034571</v>
      </c>
      <c r="B7163" s="75" t="s">
        <v>7984</v>
      </c>
      <c r="L7163" s="75" t="s">
        <v>270</v>
      </c>
    </row>
    <row r="7164" spans="1:12">
      <c r="A7164" s="115">
        <v>99034572</v>
      </c>
      <c r="B7164" s="75" t="s">
        <v>6758</v>
      </c>
      <c r="L7164" s="75" t="s">
        <v>270</v>
      </c>
    </row>
    <row r="7165" spans="1:12">
      <c r="A7165" s="115">
        <v>99034573</v>
      </c>
      <c r="B7165" s="75" t="s">
        <v>7985</v>
      </c>
      <c r="L7165" s="75" t="s">
        <v>70</v>
      </c>
    </row>
    <row r="7166" spans="1:12">
      <c r="A7166" s="115">
        <v>99034574</v>
      </c>
      <c r="B7166" s="75" t="s">
        <v>7986</v>
      </c>
      <c r="L7166" s="75" t="s">
        <v>298</v>
      </c>
    </row>
    <row r="7167" spans="1:12">
      <c r="A7167" s="115">
        <v>99034575</v>
      </c>
      <c r="B7167" s="75" t="s">
        <v>7987</v>
      </c>
      <c r="L7167" s="75" t="s">
        <v>339</v>
      </c>
    </row>
    <row r="7168" spans="1:12">
      <c r="A7168" s="115">
        <v>99034576</v>
      </c>
      <c r="B7168" s="75" t="s">
        <v>7988</v>
      </c>
      <c r="L7168" s="75" t="s">
        <v>348</v>
      </c>
    </row>
    <row r="7169" spans="1:12">
      <c r="A7169" s="115">
        <v>99034577</v>
      </c>
      <c r="B7169" s="75" t="s">
        <v>7989</v>
      </c>
      <c r="L7169" s="75" t="s">
        <v>348</v>
      </c>
    </row>
    <row r="7170" spans="1:12">
      <c r="A7170" s="115">
        <v>99034578</v>
      </c>
      <c r="B7170" s="75" t="s">
        <v>7990</v>
      </c>
      <c r="L7170" s="75" t="s">
        <v>346</v>
      </c>
    </row>
    <row r="7171" spans="1:12">
      <c r="A7171" s="115">
        <v>99034579</v>
      </c>
      <c r="B7171" s="75" t="s">
        <v>7991</v>
      </c>
      <c r="L7171" s="75" t="s">
        <v>307</v>
      </c>
    </row>
    <row r="7172" spans="1:12">
      <c r="A7172" s="115">
        <v>99034580</v>
      </c>
      <c r="B7172" s="75" t="s">
        <v>7992</v>
      </c>
      <c r="L7172" s="75" t="s">
        <v>339</v>
      </c>
    </row>
    <row r="7173" spans="1:12">
      <c r="A7173" s="115">
        <v>99034581</v>
      </c>
      <c r="B7173" s="75" t="s">
        <v>7993</v>
      </c>
      <c r="L7173" s="75" t="s">
        <v>301</v>
      </c>
    </row>
    <row r="7174" spans="1:12">
      <c r="A7174" s="115">
        <v>99034582</v>
      </c>
      <c r="B7174" s="75" t="s">
        <v>7994</v>
      </c>
      <c r="L7174" s="75" t="s">
        <v>330</v>
      </c>
    </row>
    <row r="7175" spans="1:12">
      <c r="A7175" s="115">
        <v>99034583</v>
      </c>
      <c r="B7175" s="75" t="s">
        <v>7995</v>
      </c>
      <c r="L7175" s="75" t="s">
        <v>339</v>
      </c>
    </row>
    <row r="7176" spans="1:12">
      <c r="A7176" s="115">
        <v>99034584</v>
      </c>
      <c r="B7176" s="75" t="s">
        <v>7996</v>
      </c>
      <c r="L7176" s="75" t="s">
        <v>270</v>
      </c>
    </row>
    <row r="7177" spans="1:12">
      <c r="A7177" s="115">
        <v>99034585</v>
      </c>
      <c r="B7177" s="75" t="s">
        <v>7488</v>
      </c>
      <c r="L7177" s="75" t="s">
        <v>9468</v>
      </c>
    </row>
    <row r="7178" spans="1:12">
      <c r="A7178" s="115">
        <v>99034586</v>
      </c>
      <c r="B7178" s="75" t="s">
        <v>7997</v>
      </c>
      <c r="L7178" s="75" t="s">
        <v>311</v>
      </c>
    </row>
    <row r="7179" spans="1:12">
      <c r="A7179" s="115">
        <v>99034587</v>
      </c>
      <c r="B7179" s="75" t="s">
        <v>7998</v>
      </c>
      <c r="L7179" s="75" t="s">
        <v>309</v>
      </c>
    </row>
    <row r="7180" spans="1:12">
      <c r="A7180" s="115">
        <v>99034588</v>
      </c>
      <c r="B7180" s="75" t="s">
        <v>7267</v>
      </c>
      <c r="L7180" s="75" t="s">
        <v>332</v>
      </c>
    </row>
    <row r="7181" spans="1:12">
      <c r="A7181" s="115">
        <v>99034589</v>
      </c>
      <c r="B7181" s="75" t="s">
        <v>7999</v>
      </c>
      <c r="L7181" s="75" t="s">
        <v>303</v>
      </c>
    </row>
    <row r="7182" spans="1:12">
      <c r="A7182" s="115">
        <v>99034590</v>
      </c>
      <c r="B7182" s="75" t="s">
        <v>8000</v>
      </c>
      <c r="L7182" s="75" t="s">
        <v>100</v>
      </c>
    </row>
    <row r="7183" spans="1:12">
      <c r="A7183" s="115">
        <v>99034591</v>
      </c>
      <c r="B7183" s="75" t="s">
        <v>8001</v>
      </c>
      <c r="L7183" s="75" t="s">
        <v>9465</v>
      </c>
    </row>
    <row r="7184" spans="1:12">
      <c r="A7184" s="115">
        <v>99034592</v>
      </c>
      <c r="B7184" s="75" t="s">
        <v>8002</v>
      </c>
      <c r="L7184" s="75" t="s">
        <v>309</v>
      </c>
    </row>
    <row r="7185" spans="1:12">
      <c r="A7185" s="115">
        <v>99034593</v>
      </c>
      <c r="B7185" s="75" t="s">
        <v>8003</v>
      </c>
      <c r="L7185" s="75" t="s">
        <v>121</v>
      </c>
    </row>
    <row r="7186" spans="1:12">
      <c r="A7186" s="115">
        <v>99034594</v>
      </c>
      <c r="B7186" s="75" t="s">
        <v>7062</v>
      </c>
      <c r="L7186" s="75" t="s">
        <v>270</v>
      </c>
    </row>
    <row r="7187" spans="1:12">
      <c r="A7187" s="115">
        <v>99034595</v>
      </c>
      <c r="B7187" s="75" t="s">
        <v>8004</v>
      </c>
      <c r="L7187" s="75" t="s">
        <v>270</v>
      </c>
    </row>
    <row r="7188" spans="1:12">
      <c r="A7188" s="115">
        <v>99034596</v>
      </c>
      <c r="B7188" s="75" t="s">
        <v>8005</v>
      </c>
      <c r="L7188" s="75" t="s">
        <v>177</v>
      </c>
    </row>
    <row r="7189" spans="1:12">
      <c r="A7189" s="115">
        <v>99034597</v>
      </c>
      <c r="B7189" s="75" t="s">
        <v>8006</v>
      </c>
      <c r="L7189" s="75" t="s">
        <v>328</v>
      </c>
    </row>
    <row r="7190" spans="1:12">
      <c r="A7190" s="115">
        <v>99034598</v>
      </c>
      <c r="B7190" s="75" t="s">
        <v>8007</v>
      </c>
      <c r="L7190" s="75" t="s">
        <v>44</v>
      </c>
    </row>
    <row r="7191" spans="1:12">
      <c r="A7191" s="115">
        <v>99034599</v>
      </c>
      <c r="B7191" s="75" t="s">
        <v>8008</v>
      </c>
      <c r="L7191" s="75" t="s">
        <v>44</v>
      </c>
    </row>
    <row r="7192" spans="1:12">
      <c r="A7192" s="115">
        <v>99034600</v>
      </c>
      <c r="B7192" s="75" t="s">
        <v>8009</v>
      </c>
      <c r="L7192" s="75" t="s">
        <v>44</v>
      </c>
    </row>
    <row r="7193" spans="1:12">
      <c r="A7193" s="115">
        <v>99034601</v>
      </c>
      <c r="B7193" s="75" t="s">
        <v>8010</v>
      </c>
      <c r="L7193" s="75" t="s">
        <v>44</v>
      </c>
    </row>
    <row r="7194" spans="1:12">
      <c r="A7194" s="115">
        <v>99034602</v>
      </c>
      <c r="B7194" s="75" t="s">
        <v>8011</v>
      </c>
      <c r="L7194" s="75" t="s">
        <v>44</v>
      </c>
    </row>
    <row r="7195" spans="1:12">
      <c r="A7195" s="115">
        <v>99034603</v>
      </c>
      <c r="B7195" s="75" t="s">
        <v>8012</v>
      </c>
      <c r="L7195" s="75" t="s">
        <v>44</v>
      </c>
    </row>
    <row r="7196" spans="1:12">
      <c r="A7196" s="115">
        <v>99034604</v>
      </c>
      <c r="B7196" s="75" t="s">
        <v>8013</v>
      </c>
      <c r="L7196" s="75" t="s">
        <v>44</v>
      </c>
    </row>
    <row r="7197" spans="1:12">
      <c r="A7197" s="115">
        <v>99034605</v>
      </c>
      <c r="B7197" s="75" t="s">
        <v>8014</v>
      </c>
      <c r="L7197" s="75" t="s">
        <v>44</v>
      </c>
    </row>
    <row r="7198" spans="1:12">
      <c r="A7198" s="115">
        <v>99034606</v>
      </c>
      <c r="B7198" s="75" t="s">
        <v>8015</v>
      </c>
      <c r="L7198" s="75" t="s">
        <v>44</v>
      </c>
    </row>
    <row r="7199" spans="1:12">
      <c r="A7199" s="115">
        <v>99034607</v>
      </c>
      <c r="B7199" s="75" t="s">
        <v>8016</v>
      </c>
      <c r="L7199" s="75" t="s">
        <v>44</v>
      </c>
    </row>
    <row r="7200" spans="1:12">
      <c r="A7200" s="115">
        <v>99034608</v>
      </c>
      <c r="B7200" s="75" t="s">
        <v>8017</v>
      </c>
      <c r="L7200" s="75" t="s">
        <v>44</v>
      </c>
    </row>
    <row r="7201" spans="1:12">
      <c r="A7201" s="115">
        <v>99034609</v>
      </c>
      <c r="B7201" s="75" t="s">
        <v>8018</v>
      </c>
      <c r="L7201" s="75" t="s">
        <v>44</v>
      </c>
    </row>
    <row r="7202" spans="1:12">
      <c r="A7202" s="115">
        <v>99034610</v>
      </c>
      <c r="B7202" s="75" t="s">
        <v>8019</v>
      </c>
      <c r="L7202" s="75" t="s">
        <v>44</v>
      </c>
    </row>
    <row r="7203" spans="1:12">
      <c r="A7203" s="115">
        <v>99034611</v>
      </c>
      <c r="B7203" s="75" t="s">
        <v>8020</v>
      </c>
      <c r="L7203" s="75" t="s">
        <v>44</v>
      </c>
    </row>
    <row r="7204" spans="1:12">
      <c r="A7204" s="115">
        <v>99034612</v>
      </c>
      <c r="B7204" s="75" t="s">
        <v>8021</v>
      </c>
      <c r="L7204" s="75" t="s">
        <v>44</v>
      </c>
    </row>
    <row r="7205" spans="1:12">
      <c r="A7205" s="115">
        <v>99034613</v>
      </c>
      <c r="B7205" s="75" t="s">
        <v>8022</v>
      </c>
      <c r="L7205" s="75" t="s">
        <v>44</v>
      </c>
    </row>
    <row r="7206" spans="1:12">
      <c r="A7206" s="115">
        <v>99034614</v>
      </c>
      <c r="B7206" s="75" t="s">
        <v>8023</v>
      </c>
      <c r="L7206" s="75" t="s">
        <v>44</v>
      </c>
    </row>
    <row r="7207" spans="1:12">
      <c r="A7207" s="115">
        <v>99034615</v>
      </c>
      <c r="B7207" s="75" t="s">
        <v>8024</v>
      </c>
      <c r="L7207" s="75" t="s">
        <v>44</v>
      </c>
    </row>
    <row r="7208" spans="1:12">
      <c r="A7208" s="115">
        <v>99034616</v>
      </c>
      <c r="B7208" s="75" t="s">
        <v>8025</v>
      </c>
      <c r="L7208" s="75" t="s">
        <v>44</v>
      </c>
    </row>
    <row r="7209" spans="1:12">
      <c r="A7209" s="115">
        <v>99034617</v>
      </c>
      <c r="B7209" s="75" t="s">
        <v>8026</v>
      </c>
      <c r="L7209" s="75" t="s">
        <v>44</v>
      </c>
    </row>
    <row r="7210" spans="1:12">
      <c r="A7210" s="115">
        <v>99034618</v>
      </c>
      <c r="B7210" s="75" t="s">
        <v>7283</v>
      </c>
      <c r="L7210" s="75" t="s">
        <v>272</v>
      </c>
    </row>
    <row r="7211" spans="1:12">
      <c r="A7211" s="115">
        <v>99034619</v>
      </c>
      <c r="B7211" s="75" t="s">
        <v>8027</v>
      </c>
      <c r="L7211" s="75" t="s">
        <v>272</v>
      </c>
    </row>
    <row r="7212" spans="1:12">
      <c r="A7212" s="115">
        <v>99034620</v>
      </c>
      <c r="B7212" s="75" t="s">
        <v>8028</v>
      </c>
      <c r="L7212" s="75" t="s">
        <v>44</v>
      </c>
    </row>
    <row r="7213" spans="1:12">
      <c r="A7213" s="115">
        <v>99034621</v>
      </c>
      <c r="B7213" s="75" t="s">
        <v>8029</v>
      </c>
      <c r="L7213" s="75" t="s">
        <v>348</v>
      </c>
    </row>
    <row r="7214" spans="1:12">
      <c r="A7214" s="115">
        <v>99034622</v>
      </c>
      <c r="B7214" s="75" t="s">
        <v>8030</v>
      </c>
      <c r="L7214" s="75" t="s">
        <v>348</v>
      </c>
    </row>
    <row r="7215" spans="1:12">
      <c r="A7215" s="115">
        <v>99034623</v>
      </c>
      <c r="B7215" s="75" t="s">
        <v>8031</v>
      </c>
      <c r="L7215" s="75" t="s">
        <v>348</v>
      </c>
    </row>
    <row r="7216" spans="1:12">
      <c r="A7216" s="115">
        <v>99034624</v>
      </c>
      <c r="B7216" s="75" t="s">
        <v>7289</v>
      </c>
      <c r="L7216" s="75" t="s">
        <v>270</v>
      </c>
    </row>
    <row r="7217" spans="1:12">
      <c r="A7217" s="115">
        <v>99034625</v>
      </c>
      <c r="B7217" s="75" t="s">
        <v>8032</v>
      </c>
      <c r="L7217" s="75" t="s">
        <v>348</v>
      </c>
    </row>
    <row r="7218" spans="1:12">
      <c r="A7218" s="115">
        <v>99034626</v>
      </c>
      <c r="B7218" s="75" t="s">
        <v>8033</v>
      </c>
      <c r="L7218" s="75" t="s">
        <v>311</v>
      </c>
    </row>
    <row r="7219" spans="1:12">
      <c r="A7219" s="115">
        <v>99034627</v>
      </c>
      <c r="B7219" s="75" t="s">
        <v>8034</v>
      </c>
      <c r="L7219" s="75" t="s">
        <v>70</v>
      </c>
    </row>
    <row r="7220" spans="1:12">
      <c r="A7220" s="115">
        <v>99034628</v>
      </c>
      <c r="B7220" s="75" t="s">
        <v>8035</v>
      </c>
      <c r="L7220" s="75" t="s">
        <v>70</v>
      </c>
    </row>
    <row r="7221" spans="1:12">
      <c r="A7221" s="115">
        <v>99034629</v>
      </c>
      <c r="B7221" s="75" t="s">
        <v>8036</v>
      </c>
      <c r="L7221" s="75" t="s">
        <v>70</v>
      </c>
    </row>
    <row r="7222" spans="1:12">
      <c r="A7222" s="115">
        <v>99034630</v>
      </c>
      <c r="B7222" s="75" t="s">
        <v>8037</v>
      </c>
      <c r="L7222" s="75" t="s">
        <v>70</v>
      </c>
    </row>
    <row r="7223" spans="1:12">
      <c r="A7223" s="115">
        <v>99034631</v>
      </c>
      <c r="B7223" s="75" t="s">
        <v>8038</v>
      </c>
      <c r="L7223" s="75" t="s">
        <v>70</v>
      </c>
    </row>
    <row r="7224" spans="1:12">
      <c r="A7224" s="115">
        <v>99034632</v>
      </c>
      <c r="B7224" s="75" t="s">
        <v>8039</v>
      </c>
      <c r="L7224" s="75" t="s">
        <v>70</v>
      </c>
    </row>
    <row r="7225" spans="1:12">
      <c r="A7225" s="115">
        <v>99034633</v>
      </c>
      <c r="B7225" s="75" t="s">
        <v>8040</v>
      </c>
      <c r="L7225" s="75" t="s">
        <v>121</v>
      </c>
    </row>
    <row r="7226" spans="1:12">
      <c r="A7226" s="115">
        <v>99034634</v>
      </c>
      <c r="B7226" s="75" t="s">
        <v>7413</v>
      </c>
      <c r="L7226" s="75" t="s">
        <v>70</v>
      </c>
    </row>
    <row r="7227" spans="1:12">
      <c r="A7227" s="115">
        <v>99034635</v>
      </c>
      <c r="B7227" s="75" t="s">
        <v>8041</v>
      </c>
      <c r="L7227" s="75" t="s">
        <v>313</v>
      </c>
    </row>
    <row r="7228" spans="1:12">
      <c r="A7228" s="115">
        <v>99034636</v>
      </c>
      <c r="B7228" s="75" t="s">
        <v>8042</v>
      </c>
      <c r="L7228" s="75" t="s">
        <v>311</v>
      </c>
    </row>
    <row r="7229" spans="1:12">
      <c r="A7229" s="115">
        <v>99034637</v>
      </c>
      <c r="B7229" s="75" t="s">
        <v>8043</v>
      </c>
      <c r="L7229" s="75" t="s">
        <v>309</v>
      </c>
    </row>
    <row r="7230" spans="1:12">
      <c r="A7230" s="115">
        <v>99034638</v>
      </c>
      <c r="B7230" s="75" t="s">
        <v>8044</v>
      </c>
      <c r="L7230" s="75" t="s">
        <v>332</v>
      </c>
    </row>
    <row r="7231" spans="1:12">
      <c r="A7231" s="115">
        <v>99034639</v>
      </c>
      <c r="B7231" s="75" t="s">
        <v>8045</v>
      </c>
      <c r="L7231" s="75" t="s">
        <v>313</v>
      </c>
    </row>
    <row r="7232" spans="1:12">
      <c r="A7232" s="115">
        <v>99034640</v>
      </c>
      <c r="B7232" s="75" t="s">
        <v>8046</v>
      </c>
      <c r="L7232" s="75" t="s">
        <v>348</v>
      </c>
    </row>
    <row r="7233" spans="1:12">
      <c r="A7233" s="115">
        <v>99034641</v>
      </c>
      <c r="B7233" s="75" t="s">
        <v>8047</v>
      </c>
      <c r="L7233" s="75" t="s">
        <v>270</v>
      </c>
    </row>
    <row r="7234" spans="1:12">
      <c r="A7234" s="115">
        <v>99034642</v>
      </c>
      <c r="B7234" s="75" t="s">
        <v>8048</v>
      </c>
      <c r="L7234" s="75" t="s">
        <v>9429</v>
      </c>
    </row>
    <row r="7235" spans="1:12">
      <c r="A7235" s="115">
        <v>99034643</v>
      </c>
      <c r="B7235" s="75" t="s">
        <v>8049</v>
      </c>
      <c r="L7235" s="75" t="s">
        <v>135</v>
      </c>
    </row>
    <row r="7236" spans="1:12">
      <c r="A7236" s="115">
        <v>99034644</v>
      </c>
      <c r="B7236" s="75" t="s">
        <v>8050</v>
      </c>
      <c r="L7236" s="75" t="s">
        <v>70</v>
      </c>
    </row>
    <row r="7237" spans="1:12">
      <c r="A7237" s="115">
        <v>99034645</v>
      </c>
      <c r="B7237" s="75" t="s">
        <v>8051</v>
      </c>
      <c r="L7237" s="75" t="s">
        <v>270</v>
      </c>
    </row>
    <row r="7238" spans="1:12">
      <c r="A7238" s="115">
        <v>99034646</v>
      </c>
      <c r="B7238" s="75" t="s">
        <v>8052</v>
      </c>
      <c r="L7238" s="75" t="s">
        <v>348</v>
      </c>
    </row>
    <row r="7239" spans="1:12">
      <c r="A7239" s="115">
        <v>99034647</v>
      </c>
      <c r="B7239" s="75" t="s">
        <v>8053</v>
      </c>
      <c r="L7239" s="75" t="s">
        <v>270</v>
      </c>
    </row>
    <row r="7240" spans="1:12">
      <c r="A7240" s="115">
        <v>99034648</v>
      </c>
      <c r="B7240" s="75" t="s">
        <v>8054</v>
      </c>
      <c r="L7240" s="75" t="s">
        <v>9464</v>
      </c>
    </row>
    <row r="7241" spans="1:12">
      <c r="A7241" s="115">
        <v>99034649</v>
      </c>
      <c r="B7241" s="75" t="s">
        <v>8055</v>
      </c>
      <c r="L7241" s="75" t="s">
        <v>9464</v>
      </c>
    </row>
    <row r="7242" spans="1:12">
      <c r="A7242" s="115">
        <v>99034650</v>
      </c>
      <c r="B7242" s="75" t="s">
        <v>8056</v>
      </c>
      <c r="L7242" s="75" t="s">
        <v>9464</v>
      </c>
    </row>
    <row r="7243" spans="1:12">
      <c r="A7243" s="115">
        <v>99034651</v>
      </c>
      <c r="B7243" s="75" t="s">
        <v>8057</v>
      </c>
      <c r="L7243" s="75" t="s">
        <v>9464</v>
      </c>
    </row>
    <row r="7244" spans="1:12">
      <c r="A7244" s="115">
        <v>99034652</v>
      </c>
      <c r="B7244" s="75" t="s">
        <v>8058</v>
      </c>
      <c r="L7244" s="75" t="s">
        <v>9464</v>
      </c>
    </row>
    <row r="7245" spans="1:12">
      <c r="A7245" s="115">
        <v>99034653</v>
      </c>
      <c r="B7245" s="75" t="s">
        <v>8059</v>
      </c>
      <c r="L7245" s="75" t="s">
        <v>9464</v>
      </c>
    </row>
    <row r="7246" spans="1:12">
      <c r="A7246" s="115">
        <v>99034654</v>
      </c>
      <c r="B7246" s="75" t="s">
        <v>8060</v>
      </c>
      <c r="L7246" s="75" t="s">
        <v>9464</v>
      </c>
    </row>
    <row r="7247" spans="1:12">
      <c r="A7247" s="115">
        <v>99034655</v>
      </c>
      <c r="B7247" s="75" t="s">
        <v>8061</v>
      </c>
      <c r="L7247" s="75" t="s">
        <v>9464</v>
      </c>
    </row>
    <row r="7248" spans="1:12">
      <c r="A7248" s="115">
        <v>99034656</v>
      </c>
      <c r="B7248" s="75" t="s">
        <v>8062</v>
      </c>
      <c r="L7248" s="75" t="s">
        <v>9464</v>
      </c>
    </row>
    <row r="7249" spans="1:12">
      <c r="A7249" s="115">
        <v>99034657</v>
      </c>
      <c r="B7249" s="75" t="s">
        <v>8063</v>
      </c>
      <c r="L7249" s="75" t="s">
        <v>9464</v>
      </c>
    </row>
    <row r="7250" spans="1:12">
      <c r="A7250" s="115">
        <v>99034658</v>
      </c>
      <c r="B7250" s="75" t="s">
        <v>8064</v>
      </c>
      <c r="L7250" s="75" t="s">
        <v>9464</v>
      </c>
    </row>
    <row r="7251" spans="1:12">
      <c r="A7251" s="115">
        <v>99034659</v>
      </c>
      <c r="B7251" s="75" t="s">
        <v>8065</v>
      </c>
      <c r="L7251" s="75" t="s">
        <v>9464</v>
      </c>
    </row>
    <row r="7252" spans="1:12">
      <c r="A7252" s="115">
        <v>99034660</v>
      </c>
      <c r="B7252" s="75" t="s">
        <v>8066</v>
      </c>
      <c r="L7252" s="75" t="s">
        <v>9464</v>
      </c>
    </row>
    <row r="7253" spans="1:12">
      <c r="A7253" s="115">
        <v>99034661</v>
      </c>
      <c r="B7253" s="75" t="s">
        <v>8067</v>
      </c>
      <c r="L7253" s="75" t="s">
        <v>9464</v>
      </c>
    </row>
    <row r="7254" spans="1:12">
      <c r="A7254" s="115">
        <v>99034662</v>
      </c>
      <c r="B7254" s="75" t="s">
        <v>8068</v>
      </c>
      <c r="L7254" s="75" t="s">
        <v>9464</v>
      </c>
    </row>
    <row r="7255" spans="1:12">
      <c r="A7255" s="115">
        <v>99034663</v>
      </c>
      <c r="B7255" s="75" t="s">
        <v>8069</v>
      </c>
      <c r="L7255" s="75" t="s">
        <v>9464</v>
      </c>
    </row>
    <row r="7256" spans="1:12">
      <c r="A7256" s="115">
        <v>99034664</v>
      </c>
      <c r="B7256" s="75" t="s">
        <v>8070</v>
      </c>
      <c r="L7256" s="75" t="s">
        <v>9464</v>
      </c>
    </row>
    <row r="7257" spans="1:12">
      <c r="A7257" s="115">
        <v>99034665</v>
      </c>
      <c r="B7257" s="75" t="s">
        <v>8071</v>
      </c>
      <c r="L7257" s="75" t="s">
        <v>9464</v>
      </c>
    </row>
    <row r="7258" spans="1:12">
      <c r="A7258" s="115">
        <v>99034666</v>
      </c>
      <c r="B7258" s="75" t="s">
        <v>8072</v>
      </c>
      <c r="L7258" s="75" t="s">
        <v>9464</v>
      </c>
    </row>
    <row r="7259" spans="1:12">
      <c r="A7259" s="115">
        <v>99034667</v>
      </c>
      <c r="B7259" s="75" t="s">
        <v>8073</v>
      </c>
      <c r="L7259" s="75" t="s">
        <v>9464</v>
      </c>
    </row>
    <row r="7260" spans="1:12">
      <c r="A7260" s="115">
        <v>99034668</v>
      </c>
      <c r="B7260" s="75" t="s">
        <v>8074</v>
      </c>
      <c r="L7260" s="75" t="s">
        <v>9464</v>
      </c>
    </row>
    <row r="7261" spans="1:12">
      <c r="A7261" s="115">
        <v>99034669</v>
      </c>
      <c r="B7261" s="75" t="s">
        <v>8075</v>
      </c>
      <c r="L7261" s="75" t="s">
        <v>9464</v>
      </c>
    </row>
    <row r="7262" spans="1:12">
      <c r="A7262" s="115">
        <v>99034670</v>
      </c>
      <c r="B7262" s="75" t="s">
        <v>8076</v>
      </c>
      <c r="L7262" s="75" t="s">
        <v>9464</v>
      </c>
    </row>
    <row r="7263" spans="1:12">
      <c r="A7263" s="115">
        <v>99034671</v>
      </c>
      <c r="B7263" s="75" t="s">
        <v>8077</v>
      </c>
      <c r="L7263" s="75" t="s">
        <v>9464</v>
      </c>
    </row>
    <row r="7264" spans="1:12">
      <c r="A7264" s="115">
        <v>99034672</v>
      </c>
      <c r="B7264" s="75" t="s">
        <v>8078</v>
      </c>
      <c r="L7264" s="75" t="s">
        <v>9464</v>
      </c>
    </row>
    <row r="7265" spans="1:12">
      <c r="A7265" s="115">
        <v>99034673</v>
      </c>
      <c r="B7265" s="75" t="s">
        <v>8079</v>
      </c>
      <c r="L7265" s="75" t="s">
        <v>9464</v>
      </c>
    </row>
    <row r="7266" spans="1:12">
      <c r="A7266" s="115">
        <v>99034674</v>
      </c>
      <c r="B7266" s="75" t="s">
        <v>8080</v>
      </c>
      <c r="L7266" s="75" t="s">
        <v>9464</v>
      </c>
    </row>
    <row r="7267" spans="1:12">
      <c r="A7267" s="115">
        <v>99034675</v>
      </c>
      <c r="B7267" s="75" t="s">
        <v>8081</v>
      </c>
      <c r="L7267" s="75" t="s">
        <v>9476</v>
      </c>
    </row>
    <row r="7268" spans="1:12">
      <c r="A7268" s="115">
        <v>99034676</v>
      </c>
      <c r="B7268" s="75" t="s">
        <v>8082</v>
      </c>
      <c r="L7268" s="75" t="s">
        <v>9464</v>
      </c>
    </row>
    <row r="7269" spans="1:12">
      <c r="A7269" s="115">
        <v>99034677</v>
      </c>
      <c r="B7269" s="75" t="s">
        <v>8083</v>
      </c>
      <c r="L7269" s="75" t="s">
        <v>9468</v>
      </c>
    </row>
    <row r="7270" spans="1:12">
      <c r="A7270" s="115">
        <v>99034678</v>
      </c>
      <c r="B7270" s="75" t="s">
        <v>8084</v>
      </c>
      <c r="L7270" s="75" t="s">
        <v>9468</v>
      </c>
    </row>
    <row r="7271" spans="1:12">
      <c r="A7271" s="115">
        <v>99034679</v>
      </c>
      <c r="B7271" s="75" t="s">
        <v>8085</v>
      </c>
      <c r="L7271" s="75" t="s">
        <v>9464</v>
      </c>
    </row>
    <row r="7272" spans="1:12">
      <c r="A7272" s="115">
        <v>99034680</v>
      </c>
      <c r="B7272" s="75" t="s">
        <v>8086</v>
      </c>
      <c r="L7272" s="75" t="s">
        <v>9464</v>
      </c>
    </row>
    <row r="7273" spans="1:12">
      <c r="A7273" s="115">
        <v>99034681</v>
      </c>
      <c r="B7273" s="75" t="s">
        <v>8087</v>
      </c>
      <c r="L7273" s="75" t="s">
        <v>9468</v>
      </c>
    </row>
    <row r="7274" spans="1:12">
      <c r="A7274" s="115">
        <v>99034682</v>
      </c>
      <c r="B7274" s="75" t="s">
        <v>8088</v>
      </c>
      <c r="L7274" s="75" t="s">
        <v>9464</v>
      </c>
    </row>
    <row r="7275" spans="1:12">
      <c r="A7275" s="115">
        <v>99034683</v>
      </c>
      <c r="B7275" s="75" t="s">
        <v>8089</v>
      </c>
      <c r="L7275" s="75" t="s">
        <v>9476</v>
      </c>
    </row>
    <row r="7276" spans="1:12">
      <c r="A7276" s="115">
        <v>99034684</v>
      </c>
      <c r="B7276" s="75" t="s">
        <v>8090</v>
      </c>
      <c r="L7276" s="75" t="s">
        <v>307</v>
      </c>
    </row>
    <row r="7277" spans="1:12">
      <c r="A7277" s="115">
        <v>99034685</v>
      </c>
      <c r="B7277" s="75" t="s">
        <v>8091</v>
      </c>
      <c r="L7277" s="75" t="s">
        <v>303</v>
      </c>
    </row>
    <row r="7278" spans="1:12">
      <c r="A7278" s="115">
        <v>99034686</v>
      </c>
      <c r="B7278" s="75" t="s">
        <v>8092</v>
      </c>
      <c r="L7278" s="75" t="s">
        <v>107</v>
      </c>
    </row>
    <row r="7279" spans="1:12">
      <c r="A7279" s="115">
        <v>99034687</v>
      </c>
      <c r="B7279" s="75" t="s">
        <v>8093</v>
      </c>
      <c r="L7279" s="75" t="s">
        <v>270</v>
      </c>
    </row>
    <row r="7280" spans="1:12">
      <c r="A7280" s="115">
        <v>99034688</v>
      </c>
      <c r="B7280" s="75" t="s">
        <v>8094</v>
      </c>
      <c r="L7280" s="75" t="s">
        <v>313</v>
      </c>
    </row>
    <row r="7281" spans="1:12">
      <c r="A7281" s="115">
        <v>99034689</v>
      </c>
      <c r="B7281" s="75" t="s">
        <v>8095</v>
      </c>
      <c r="L7281" s="75" t="s">
        <v>270</v>
      </c>
    </row>
    <row r="7282" spans="1:12">
      <c r="A7282" s="115">
        <v>99034690</v>
      </c>
      <c r="B7282" s="75" t="s">
        <v>8096</v>
      </c>
      <c r="L7282" s="75" t="s">
        <v>346</v>
      </c>
    </row>
    <row r="7283" spans="1:12">
      <c r="A7283" s="115">
        <v>99034691</v>
      </c>
      <c r="B7283" s="75" t="s">
        <v>8097</v>
      </c>
      <c r="L7283" s="75" t="s">
        <v>326</v>
      </c>
    </row>
    <row r="7284" spans="1:12">
      <c r="A7284" s="115">
        <v>99034692</v>
      </c>
      <c r="B7284" s="75" t="s">
        <v>8098</v>
      </c>
      <c r="L7284" s="75" t="s">
        <v>348</v>
      </c>
    </row>
    <row r="7285" spans="1:12">
      <c r="A7285" s="115">
        <v>99034693</v>
      </c>
      <c r="B7285" s="75" t="s">
        <v>8099</v>
      </c>
      <c r="L7285" s="75" t="s">
        <v>9359</v>
      </c>
    </row>
    <row r="7286" spans="1:12">
      <c r="A7286" s="115">
        <v>99034694</v>
      </c>
      <c r="B7286" s="75" t="s">
        <v>7699</v>
      </c>
      <c r="L7286" s="75" t="s">
        <v>9468</v>
      </c>
    </row>
    <row r="7287" spans="1:12">
      <c r="A7287" s="115">
        <v>99034695</v>
      </c>
      <c r="B7287" s="75" t="s">
        <v>7719</v>
      </c>
      <c r="L7287" s="75" t="s">
        <v>9468</v>
      </c>
    </row>
    <row r="7288" spans="1:12">
      <c r="A7288" s="115">
        <v>99034696</v>
      </c>
      <c r="B7288" s="75" t="s">
        <v>7718</v>
      </c>
      <c r="L7288" s="75" t="s">
        <v>9468</v>
      </c>
    </row>
    <row r="7289" spans="1:12">
      <c r="A7289" s="115">
        <v>99034697</v>
      </c>
      <c r="B7289" s="75" t="s">
        <v>7698</v>
      </c>
      <c r="L7289" s="75" t="s">
        <v>9468</v>
      </c>
    </row>
    <row r="7290" spans="1:12">
      <c r="A7290" s="115">
        <v>99034698</v>
      </c>
      <c r="B7290" s="75" t="s">
        <v>7700</v>
      </c>
      <c r="L7290" s="75" t="s">
        <v>9468</v>
      </c>
    </row>
    <row r="7291" spans="1:12">
      <c r="A7291" s="115">
        <v>99034699</v>
      </c>
      <c r="B7291" s="75" t="s">
        <v>8100</v>
      </c>
      <c r="L7291" s="75" t="s">
        <v>9468</v>
      </c>
    </row>
    <row r="7292" spans="1:12">
      <c r="A7292" s="115">
        <v>99034700</v>
      </c>
      <c r="B7292" s="75" t="s">
        <v>8101</v>
      </c>
      <c r="L7292" s="75" t="s">
        <v>9275</v>
      </c>
    </row>
    <row r="7293" spans="1:12">
      <c r="A7293" s="115">
        <v>99034701</v>
      </c>
      <c r="B7293" s="75" t="s">
        <v>8102</v>
      </c>
      <c r="L7293" s="75" t="s">
        <v>270</v>
      </c>
    </row>
    <row r="7294" spans="1:12">
      <c r="A7294" s="115">
        <v>99034702</v>
      </c>
      <c r="B7294" s="75" t="s">
        <v>8103</v>
      </c>
      <c r="L7294" s="75" t="s">
        <v>270</v>
      </c>
    </row>
    <row r="7295" spans="1:12">
      <c r="A7295" s="115">
        <v>99034703</v>
      </c>
      <c r="B7295" s="75" t="s">
        <v>8104</v>
      </c>
      <c r="L7295" s="75" t="s">
        <v>332</v>
      </c>
    </row>
    <row r="7296" spans="1:12">
      <c r="A7296" s="115">
        <v>99034704</v>
      </c>
      <c r="B7296" s="75" t="s">
        <v>8105</v>
      </c>
      <c r="L7296" s="75" t="s">
        <v>270</v>
      </c>
    </row>
    <row r="7297" spans="1:12">
      <c r="A7297" s="115">
        <v>99034705</v>
      </c>
      <c r="B7297" s="75" t="s">
        <v>8106</v>
      </c>
      <c r="L7297" s="75" t="s">
        <v>9405</v>
      </c>
    </row>
    <row r="7298" spans="1:12">
      <c r="A7298" s="115">
        <v>99034706</v>
      </c>
      <c r="B7298" s="75" t="s">
        <v>8107</v>
      </c>
      <c r="L7298" s="75" t="s">
        <v>270</v>
      </c>
    </row>
    <row r="7299" spans="1:12">
      <c r="A7299" s="115">
        <v>99034707</v>
      </c>
      <c r="B7299" s="75" t="s">
        <v>8108</v>
      </c>
      <c r="L7299" s="75" t="s">
        <v>339</v>
      </c>
    </row>
    <row r="7300" spans="1:12">
      <c r="A7300" s="115">
        <v>99034708</v>
      </c>
      <c r="B7300" s="75" t="s">
        <v>8109</v>
      </c>
      <c r="L7300" s="75" t="s">
        <v>270</v>
      </c>
    </row>
    <row r="7301" spans="1:12">
      <c r="A7301" s="115">
        <v>99034709</v>
      </c>
      <c r="B7301" s="75" t="s">
        <v>8110</v>
      </c>
      <c r="L7301" s="75" t="s">
        <v>348</v>
      </c>
    </row>
    <row r="7302" spans="1:12">
      <c r="A7302" s="115">
        <v>99034710</v>
      </c>
      <c r="B7302" s="75" t="s">
        <v>8111</v>
      </c>
      <c r="L7302" s="75" t="s">
        <v>330</v>
      </c>
    </row>
    <row r="7303" spans="1:12">
      <c r="A7303" s="115">
        <v>99034711</v>
      </c>
      <c r="B7303" s="75" t="s">
        <v>8112</v>
      </c>
      <c r="L7303" s="75" t="s">
        <v>309</v>
      </c>
    </row>
    <row r="7304" spans="1:12">
      <c r="A7304" s="115">
        <v>99034712</v>
      </c>
      <c r="B7304" s="75" t="s">
        <v>8113</v>
      </c>
      <c r="L7304" s="75" t="s">
        <v>311</v>
      </c>
    </row>
    <row r="7305" spans="1:12">
      <c r="A7305" s="115">
        <v>99034713</v>
      </c>
      <c r="B7305" s="75" t="s">
        <v>8114</v>
      </c>
      <c r="L7305" s="75" t="s">
        <v>313</v>
      </c>
    </row>
    <row r="7306" spans="1:12">
      <c r="A7306" s="115">
        <v>99034714</v>
      </c>
      <c r="B7306" s="75" t="s">
        <v>8115</v>
      </c>
      <c r="L7306" s="75" t="s">
        <v>301</v>
      </c>
    </row>
    <row r="7307" spans="1:12">
      <c r="A7307" s="115">
        <v>99034715</v>
      </c>
      <c r="B7307" s="75" t="s">
        <v>8116</v>
      </c>
      <c r="L7307" s="75" t="s">
        <v>339</v>
      </c>
    </row>
    <row r="7308" spans="1:12">
      <c r="A7308" s="115">
        <v>99034716</v>
      </c>
      <c r="B7308" s="75" t="s">
        <v>8117</v>
      </c>
      <c r="L7308" s="75" t="s">
        <v>70</v>
      </c>
    </row>
    <row r="7309" spans="1:12">
      <c r="A7309" s="115">
        <v>99034717</v>
      </c>
      <c r="B7309" s="75" t="s">
        <v>7269</v>
      </c>
      <c r="L7309" s="75" t="s">
        <v>70</v>
      </c>
    </row>
    <row r="7310" spans="1:12">
      <c r="A7310" s="115">
        <v>99034718</v>
      </c>
      <c r="B7310" s="75" t="s">
        <v>8118</v>
      </c>
      <c r="L7310" s="75" t="s">
        <v>70</v>
      </c>
    </row>
    <row r="7311" spans="1:12">
      <c r="A7311" s="115">
        <v>99034719</v>
      </c>
      <c r="B7311" s="75" t="s">
        <v>8119</v>
      </c>
      <c r="L7311" s="75" t="s">
        <v>70</v>
      </c>
    </row>
    <row r="7312" spans="1:12">
      <c r="A7312" s="115">
        <v>99034720</v>
      </c>
      <c r="B7312" s="75" t="s">
        <v>8120</v>
      </c>
      <c r="L7312" s="75" t="s">
        <v>70</v>
      </c>
    </row>
    <row r="7313" spans="1:12">
      <c r="A7313" s="115">
        <v>99034721</v>
      </c>
      <c r="B7313" s="75" t="s">
        <v>8121</v>
      </c>
      <c r="L7313" s="75" t="s">
        <v>70</v>
      </c>
    </row>
    <row r="7314" spans="1:12">
      <c r="A7314" s="115">
        <v>99034722</v>
      </c>
      <c r="B7314" s="75" t="s">
        <v>8122</v>
      </c>
      <c r="L7314" s="75" t="s">
        <v>70</v>
      </c>
    </row>
    <row r="7315" spans="1:12">
      <c r="A7315" s="115">
        <v>99034723</v>
      </c>
      <c r="B7315" s="75" t="s">
        <v>8123</v>
      </c>
      <c r="L7315" s="75" t="s">
        <v>70</v>
      </c>
    </row>
    <row r="7316" spans="1:12">
      <c r="A7316" s="115">
        <v>99034724</v>
      </c>
      <c r="B7316" s="75" t="s">
        <v>8124</v>
      </c>
      <c r="L7316" s="75" t="s">
        <v>70</v>
      </c>
    </row>
    <row r="7317" spans="1:12">
      <c r="A7317" s="115">
        <v>99034725</v>
      </c>
      <c r="B7317" s="75" t="s">
        <v>8125</v>
      </c>
      <c r="L7317" s="75" t="s">
        <v>70</v>
      </c>
    </row>
    <row r="7318" spans="1:12">
      <c r="A7318" s="115">
        <v>99034726</v>
      </c>
      <c r="B7318" s="75" t="s">
        <v>8126</v>
      </c>
      <c r="L7318" s="75" t="s">
        <v>70</v>
      </c>
    </row>
    <row r="7319" spans="1:12">
      <c r="A7319" s="115">
        <v>99034727</v>
      </c>
      <c r="B7319" s="75" t="s">
        <v>8127</v>
      </c>
      <c r="L7319" s="75" t="s">
        <v>70</v>
      </c>
    </row>
    <row r="7320" spans="1:12">
      <c r="A7320" s="115">
        <v>99034728</v>
      </c>
      <c r="B7320" s="75" t="s">
        <v>8128</v>
      </c>
      <c r="L7320" s="75" t="s">
        <v>9430</v>
      </c>
    </row>
    <row r="7321" spans="1:12">
      <c r="A7321" s="115">
        <v>99034729</v>
      </c>
      <c r="B7321" s="75" t="s">
        <v>8129</v>
      </c>
      <c r="L7321" s="75" t="s">
        <v>70</v>
      </c>
    </row>
    <row r="7322" spans="1:12">
      <c r="A7322" s="115">
        <v>99034730</v>
      </c>
      <c r="B7322" s="75" t="s">
        <v>8130</v>
      </c>
      <c r="L7322" s="75" t="s">
        <v>285</v>
      </c>
    </row>
    <row r="7323" spans="1:12">
      <c r="A7323" s="115">
        <v>99034731</v>
      </c>
      <c r="B7323" s="75" t="s">
        <v>8131</v>
      </c>
      <c r="L7323" s="75" t="s">
        <v>348</v>
      </c>
    </row>
    <row r="7324" spans="1:12">
      <c r="A7324" s="115">
        <v>99034732</v>
      </c>
      <c r="B7324" s="75" t="s">
        <v>8132</v>
      </c>
      <c r="L7324" s="75" t="s">
        <v>296</v>
      </c>
    </row>
    <row r="7325" spans="1:12">
      <c r="A7325" s="115">
        <v>99034733</v>
      </c>
      <c r="B7325" s="75" t="s">
        <v>8133</v>
      </c>
      <c r="L7325" s="75" t="s">
        <v>348</v>
      </c>
    </row>
    <row r="7326" spans="1:12">
      <c r="A7326" s="115">
        <v>99034734</v>
      </c>
      <c r="B7326" s="75" t="s">
        <v>8134</v>
      </c>
      <c r="L7326" s="75" t="s">
        <v>100</v>
      </c>
    </row>
    <row r="7327" spans="1:12">
      <c r="A7327" s="115">
        <v>99034735</v>
      </c>
      <c r="B7327" s="75" t="s">
        <v>8135</v>
      </c>
      <c r="L7327" s="75" t="s">
        <v>70</v>
      </c>
    </row>
    <row r="7328" spans="1:12">
      <c r="A7328" s="115">
        <v>99034736</v>
      </c>
      <c r="B7328" s="75" t="s">
        <v>8136</v>
      </c>
      <c r="L7328" s="75" t="s">
        <v>70</v>
      </c>
    </row>
    <row r="7329" spans="1:12">
      <c r="A7329" s="115">
        <v>99034737</v>
      </c>
      <c r="B7329" s="75" t="s">
        <v>8137</v>
      </c>
      <c r="L7329" s="75" t="s">
        <v>270</v>
      </c>
    </row>
    <row r="7330" spans="1:12">
      <c r="A7330" s="115">
        <v>99034738</v>
      </c>
      <c r="B7330" s="75" t="s">
        <v>8138</v>
      </c>
      <c r="L7330" s="75" t="s">
        <v>100</v>
      </c>
    </row>
    <row r="7331" spans="1:12">
      <c r="A7331" s="115">
        <v>99034739</v>
      </c>
      <c r="B7331" s="75" t="s">
        <v>8139</v>
      </c>
      <c r="L7331" s="75" t="s">
        <v>348</v>
      </c>
    </row>
    <row r="7332" spans="1:12">
      <c r="A7332" s="115">
        <v>99034740</v>
      </c>
      <c r="B7332" s="75" t="s">
        <v>8140</v>
      </c>
      <c r="L7332" s="75" t="s">
        <v>332</v>
      </c>
    </row>
    <row r="7333" spans="1:12">
      <c r="A7333" s="115">
        <v>99034741</v>
      </c>
      <c r="B7333" s="75" t="s">
        <v>8141</v>
      </c>
      <c r="L7333" s="75" t="s">
        <v>348</v>
      </c>
    </row>
    <row r="7334" spans="1:12">
      <c r="A7334" s="115">
        <v>99034742</v>
      </c>
      <c r="B7334" s="75" t="s">
        <v>8021</v>
      </c>
      <c r="L7334" s="75" t="s">
        <v>44</v>
      </c>
    </row>
    <row r="7335" spans="1:12">
      <c r="A7335" s="115">
        <v>99034743</v>
      </c>
      <c r="B7335" s="75" t="s">
        <v>8142</v>
      </c>
      <c r="L7335" s="75" t="s">
        <v>70</v>
      </c>
    </row>
    <row r="7336" spans="1:12">
      <c r="A7336" s="115">
        <v>99034744</v>
      </c>
      <c r="B7336" s="75" t="s">
        <v>8143</v>
      </c>
      <c r="L7336" s="75" t="s">
        <v>285</v>
      </c>
    </row>
    <row r="7337" spans="1:12">
      <c r="A7337" s="115">
        <v>99034745</v>
      </c>
      <c r="B7337" s="75" t="s">
        <v>8144</v>
      </c>
      <c r="L7337" s="75" t="s">
        <v>270</v>
      </c>
    </row>
    <row r="7338" spans="1:12">
      <c r="A7338" s="115">
        <v>99034746</v>
      </c>
      <c r="B7338" s="75" t="s">
        <v>8145</v>
      </c>
      <c r="L7338" s="75" t="s">
        <v>270</v>
      </c>
    </row>
    <row r="7339" spans="1:12">
      <c r="A7339" s="115">
        <v>99034747</v>
      </c>
      <c r="B7339" s="75" t="s">
        <v>8146</v>
      </c>
      <c r="L7339" s="75" t="s">
        <v>285</v>
      </c>
    </row>
    <row r="7340" spans="1:12">
      <c r="A7340" s="115">
        <v>99034748</v>
      </c>
      <c r="B7340" s="75" t="s">
        <v>8147</v>
      </c>
      <c r="L7340" s="75" t="s">
        <v>70</v>
      </c>
    </row>
    <row r="7341" spans="1:12">
      <c r="A7341" s="115">
        <v>99034749</v>
      </c>
      <c r="B7341" s="75" t="s">
        <v>8148</v>
      </c>
      <c r="L7341" s="75" t="s">
        <v>9359</v>
      </c>
    </row>
    <row r="7342" spans="1:12">
      <c r="A7342" s="115">
        <v>99034750</v>
      </c>
      <c r="B7342" s="75" t="s">
        <v>8149</v>
      </c>
      <c r="L7342" s="75" t="s">
        <v>9359</v>
      </c>
    </row>
    <row r="7343" spans="1:12">
      <c r="A7343" s="115">
        <v>99034751</v>
      </c>
      <c r="B7343" s="75" t="s">
        <v>8150</v>
      </c>
      <c r="L7343" s="75" t="s">
        <v>9359</v>
      </c>
    </row>
    <row r="7344" spans="1:12">
      <c r="A7344" s="115">
        <v>99034752</v>
      </c>
      <c r="B7344" s="75" t="s">
        <v>8151</v>
      </c>
      <c r="L7344" s="75" t="s">
        <v>9359</v>
      </c>
    </row>
    <row r="7345" spans="1:12">
      <c r="A7345" s="115">
        <v>99034753</v>
      </c>
      <c r="B7345" s="75" t="s">
        <v>8152</v>
      </c>
      <c r="L7345" s="75" t="s">
        <v>9359</v>
      </c>
    </row>
    <row r="7346" spans="1:12">
      <c r="A7346" s="115">
        <v>99034754</v>
      </c>
      <c r="B7346" s="75" t="s">
        <v>8153</v>
      </c>
      <c r="L7346" s="75" t="s">
        <v>9359</v>
      </c>
    </row>
    <row r="7347" spans="1:12">
      <c r="A7347" s="115">
        <v>99034755</v>
      </c>
      <c r="B7347" s="75" t="s">
        <v>8154</v>
      </c>
      <c r="L7347" s="75" t="s">
        <v>332</v>
      </c>
    </row>
    <row r="7348" spans="1:12">
      <c r="A7348" s="115">
        <v>99034756</v>
      </c>
      <c r="B7348" s="75" t="s">
        <v>8155</v>
      </c>
      <c r="L7348" s="75" t="s">
        <v>9359</v>
      </c>
    </row>
    <row r="7349" spans="1:12">
      <c r="A7349" s="115">
        <v>99034757</v>
      </c>
      <c r="B7349" s="75" t="s">
        <v>8156</v>
      </c>
      <c r="L7349" s="75" t="s">
        <v>9359</v>
      </c>
    </row>
    <row r="7350" spans="1:12">
      <c r="A7350" s="115">
        <v>99034758</v>
      </c>
      <c r="B7350" s="75" t="s">
        <v>8157</v>
      </c>
      <c r="L7350" s="75" t="s">
        <v>9359</v>
      </c>
    </row>
    <row r="7351" spans="1:12">
      <c r="A7351" s="115">
        <v>99034759</v>
      </c>
      <c r="B7351" s="75" t="s">
        <v>8158</v>
      </c>
      <c r="L7351" s="75" t="s">
        <v>9359</v>
      </c>
    </row>
    <row r="7352" spans="1:12">
      <c r="A7352" s="115">
        <v>99034760</v>
      </c>
      <c r="B7352" s="75" t="s">
        <v>8159</v>
      </c>
      <c r="L7352" s="75" t="s">
        <v>332</v>
      </c>
    </row>
    <row r="7353" spans="1:12">
      <c r="A7353" s="115">
        <v>99034761</v>
      </c>
      <c r="B7353" s="75" t="s">
        <v>8160</v>
      </c>
      <c r="L7353" s="75" t="s">
        <v>9359</v>
      </c>
    </row>
    <row r="7354" spans="1:12">
      <c r="A7354" s="115">
        <v>99034762</v>
      </c>
      <c r="B7354" s="75" t="s">
        <v>8161</v>
      </c>
      <c r="L7354" s="75" t="s">
        <v>9359</v>
      </c>
    </row>
    <row r="7355" spans="1:12">
      <c r="A7355" s="115">
        <v>99034763</v>
      </c>
      <c r="B7355" s="75" t="s">
        <v>8162</v>
      </c>
      <c r="L7355" s="75" t="s">
        <v>9359</v>
      </c>
    </row>
    <row r="7356" spans="1:12">
      <c r="A7356" s="115">
        <v>99034764</v>
      </c>
      <c r="B7356" s="75" t="s">
        <v>8163</v>
      </c>
      <c r="L7356" s="75" t="s">
        <v>9359</v>
      </c>
    </row>
    <row r="7357" spans="1:12">
      <c r="A7357" s="115">
        <v>99034765</v>
      </c>
      <c r="B7357" s="75" t="s">
        <v>8164</v>
      </c>
      <c r="L7357" s="75" t="s">
        <v>9359</v>
      </c>
    </row>
    <row r="7358" spans="1:12">
      <c r="A7358" s="115">
        <v>99034766</v>
      </c>
      <c r="B7358" s="75" t="s">
        <v>8165</v>
      </c>
      <c r="L7358" s="75" t="s">
        <v>9359</v>
      </c>
    </row>
    <row r="7359" spans="1:12">
      <c r="A7359" s="115">
        <v>99034767</v>
      </c>
      <c r="B7359" s="75" t="s">
        <v>8166</v>
      </c>
      <c r="L7359" s="75" t="s">
        <v>9359</v>
      </c>
    </row>
    <row r="7360" spans="1:12">
      <c r="A7360" s="115">
        <v>99034768</v>
      </c>
      <c r="B7360" s="75" t="s">
        <v>8167</v>
      </c>
      <c r="L7360" s="75" t="s">
        <v>9359</v>
      </c>
    </row>
    <row r="7361" spans="1:12">
      <c r="A7361" s="115">
        <v>99034769</v>
      </c>
      <c r="B7361" s="75" t="s">
        <v>8168</v>
      </c>
      <c r="L7361" s="75" t="s">
        <v>9359</v>
      </c>
    </row>
    <row r="7362" spans="1:12">
      <c r="A7362" s="115">
        <v>99034770</v>
      </c>
      <c r="B7362" s="75" t="s">
        <v>8169</v>
      </c>
      <c r="L7362" s="75" t="s">
        <v>9359</v>
      </c>
    </row>
    <row r="7363" spans="1:12">
      <c r="A7363" s="115">
        <v>99034771</v>
      </c>
      <c r="B7363" s="75" t="s">
        <v>8170</v>
      </c>
      <c r="L7363" s="75" t="s">
        <v>348</v>
      </c>
    </row>
    <row r="7364" spans="1:12">
      <c r="A7364" s="115">
        <v>99034772</v>
      </c>
      <c r="B7364" s="75" t="s">
        <v>8171</v>
      </c>
      <c r="L7364" s="75" t="s">
        <v>9359</v>
      </c>
    </row>
    <row r="7365" spans="1:12">
      <c r="A7365" s="115">
        <v>99034773</v>
      </c>
      <c r="B7365" s="75" t="s">
        <v>8172</v>
      </c>
      <c r="L7365" s="75" t="s">
        <v>9359</v>
      </c>
    </row>
    <row r="7366" spans="1:12">
      <c r="A7366" s="115">
        <v>99034774</v>
      </c>
      <c r="B7366" s="75" t="s">
        <v>8173</v>
      </c>
      <c r="L7366" s="75" t="s">
        <v>348</v>
      </c>
    </row>
    <row r="7367" spans="1:12">
      <c r="A7367" s="115">
        <v>99034775</v>
      </c>
      <c r="B7367" s="75" t="s">
        <v>8174</v>
      </c>
      <c r="L7367" s="75" t="s">
        <v>280</v>
      </c>
    </row>
    <row r="7368" spans="1:12">
      <c r="A7368" s="115">
        <v>99034776</v>
      </c>
      <c r="B7368" s="75" t="s">
        <v>8175</v>
      </c>
      <c r="L7368" s="75" t="s">
        <v>339</v>
      </c>
    </row>
    <row r="7369" spans="1:12">
      <c r="A7369" s="115">
        <v>99034777</v>
      </c>
      <c r="B7369" s="75" t="s">
        <v>8176</v>
      </c>
      <c r="L7369" s="75" t="s">
        <v>270</v>
      </c>
    </row>
    <row r="7370" spans="1:12">
      <c r="A7370" s="115">
        <v>99034778</v>
      </c>
      <c r="B7370" s="75" t="s">
        <v>8177</v>
      </c>
      <c r="L7370" s="75" t="s">
        <v>177</v>
      </c>
    </row>
    <row r="7371" spans="1:12">
      <c r="A7371" s="115">
        <v>99034779</v>
      </c>
      <c r="B7371" s="75" t="s">
        <v>8178</v>
      </c>
      <c r="L7371" s="75" t="s">
        <v>166</v>
      </c>
    </row>
    <row r="7372" spans="1:12">
      <c r="A7372" s="115">
        <v>99034780</v>
      </c>
      <c r="B7372" s="75" t="s">
        <v>8179</v>
      </c>
      <c r="L7372" s="75" t="s">
        <v>270</v>
      </c>
    </row>
    <row r="7373" spans="1:12">
      <c r="A7373" s="115">
        <v>99034781</v>
      </c>
      <c r="B7373" s="75" t="s">
        <v>8180</v>
      </c>
      <c r="L7373" s="75" t="s">
        <v>272</v>
      </c>
    </row>
    <row r="7374" spans="1:12">
      <c r="A7374" s="115">
        <v>99034782</v>
      </c>
      <c r="B7374" s="75" t="s">
        <v>8181</v>
      </c>
      <c r="L7374" s="75" t="s">
        <v>332</v>
      </c>
    </row>
    <row r="7375" spans="1:12">
      <c r="A7375" s="115">
        <v>99034783</v>
      </c>
      <c r="B7375" s="75" t="s">
        <v>8182</v>
      </c>
      <c r="L7375" s="75" t="s">
        <v>9359</v>
      </c>
    </row>
    <row r="7376" spans="1:12">
      <c r="A7376" s="115">
        <v>99034784</v>
      </c>
      <c r="B7376" s="75" t="s">
        <v>8183</v>
      </c>
      <c r="L7376" s="75" t="s">
        <v>9359</v>
      </c>
    </row>
    <row r="7377" spans="1:12">
      <c r="A7377" s="115">
        <v>99034785</v>
      </c>
      <c r="B7377" s="75" t="s">
        <v>8184</v>
      </c>
      <c r="L7377" s="75" t="s">
        <v>270</v>
      </c>
    </row>
    <row r="7378" spans="1:12">
      <c r="A7378" s="115">
        <v>99034786</v>
      </c>
      <c r="B7378" s="75" t="s">
        <v>8185</v>
      </c>
      <c r="L7378" s="75" t="s">
        <v>9359</v>
      </c>
    </row>
    <row r="7379" spans="1:12">
      <c r="A7379" s="115">
        <v>99034787</v>
      </c>
      <c r="B7379" s="75" t="s">
        <v>8186</v>
      </c>
      <c r="L7379" s="75" t="s">
        <v>9359</v>
      </c>
    </row>
    <row r="7380" spans="1:12">
      <c r="A7380" s="115">
        <v>99034788</v>
      </c>
      <c r="B7380" s="75" t="s">
        <v>8187</v>
      </c>
      <c r="L7380" s="75" t="s">
        <v>9359</v>
      </c>
    </row>
    <row r="7381" spans="1:12">
      <c r="A7381" s="115">
        <v>99034789</v>
      </c>
      <c r="B7381" s="75" t="s">
        <v>8188</v>
      </c>
      <c r="L7381" s="75" t="s">
        <v>307</v>
      </c>
    </row>
    <row r="7382" spans="1:12">
      <c r="A7382" s="115">
        <v>99034790</v>
      </c>
      <c r="B7382" s="75" t="s">
        <v>8189</v>
      </c>
      <c r="L7382" s="75" t="s">
        <v>285</v>
      </c>
    </row>
    <row r="7383" spans="1:12">
      <c r="A7383" s="115">
        <v>99034791</v>
      </c>
      <c r="B7383" s="75" t="s">
        <v>8190</v>
      </c>
      <c r="L7383" s="75" t="s">
        <v>270</v>
      </c>
    </row>
    <row r="7384" spans="1:12">
      <c r="A7384" s="115">
        <v>99034792</v>
      </c>
      <c r="B7384" s="75" t="s">
        <v>8191</v>
      </c>
      <c r="L7384" s="75" t="s">
        <v>315</v>
      </c>
    </row>
    <row r="7385" spans="1:12">
      <c r="A7385" s="115">
        <v>99034793</v>
      </c>
      <c r="B7385" s="75" t="s">
        <v>6745</v>
      </c>
      <c r="L7385" s="75" t="s">
        <v>315</v>
      </c>
    </row>
    <row r="7386" spans="1:12">
      <c r="A7386" s="115">
        <v>99034794</v>
      </c>
      <c r="B7386" s="75" t="s">
        <v>8192</v>
      </c>
      <c r="L7386" s="75" t="s">
        <v>315</v>
      </c>
    </row>
    <row r="7387" spans="1:12">
      <c r="A7387" s="115">
        <v>99034795</v>
      </c>
      <c r="B7387" s="75" t="s">
        <v>8193</v>
      </c>
      <c r="L7387" s="75" t="s">
        <v>270</v>
      </c>
    </row>
    <row r="7388" spans="1:12">
      <c r="A7388" s="115">
        <v>99034796</v>
      </c>
      <c r="B7388" s="75" t="s">
        <v>8194</v>
      </c>
      <c r="L7388" s="75" t="s">
        <v>315</v>
      </c>
    </row>
    <row r="7389" spans="1:12">
      <c r="A7389" s="115">
        <v>99034797</v>
      </c>
      <c r="B7389" s="75" t="s">
        <v>8195</v>
      </c>
      <c r="L7389" s="75" t="s">
        <v>315</v>
      </c>
    </row>
    <row r="7390" spans="1:12">
      <c r="A7390" s="115">
        <v>99034798</v>
      </c>
      <c r="B7390" s="75" t="s">
        <v>8196</v>
      </c>
      <c r="L7390" s="75" t="s">
        <v>315</v>
      </c>
    </row>
    <row r="7391" spans="1:12">
      <c r="A7391" s="115">
        <v>99034799</v>
      </c>
      <c r="B7391" s="75" t="s">
        <v>8197</v>
      </c>
      <c r="L7391" s="75" t="s">
        <v>315</v>
      </c>
    </row>
    <row r="7392" spans="1:12">
      <c r="A7392" s="115">
        <v>99034800</v>
      </c>
      <c r="B7392" s="75" t="s">
        <v>8198</v>
      </c>
      <c r="L7392" s="75" t="s">
        <v>315</v>
      </c>
    </row>
    <row r="7393" spans="1:12">
      <c r="A7393" s="115">
        <v>99034801</v>
      </c>
      <c r="B7393" s="75" t="s">
        <v>8199</v>
      </c>
      <c r="L7393" s="75" t="s">
        <v>315</v>
      </c>
    </row>
    <row r="7394" spans="1:12">
      <c r="A7394" s="115">
        <v>99034802</v>
      </c>
      <c r="B7394" s="75" t="s">
        <v>8200</v>
      </c>
      <c r="L7394" s="75" t="s">
        <v>270</v>
      </c>
    </row>
    <row r="7395" spans="1:12">
      <c r="A7395" s="115">
        <v>99034803</v>
      </c>
      <c r="B7395" s="75" t="s">
        <v>8201</v>
      </c>
      <c r="L7395" s="75" t="s">
        <v>315</v>
      </c>
    </row>
    <row r="7396" spans="1:12">
      <c r="A7396" s="115">
        <v>99034804</v>
      </c>
      <c r="B7396" s="75" t="s">
        <v>8202</v>
      </c>
      <c r="L7396" s="75" t="s">
        <v>315</v>
      </c>
    </row>
    <row r="7397" spans="1:12">
      <c r="A7397" s="115">
        <v>99034805</v>
      </c>
      <c r="B7397" s="75" t="s">
        <v>8203</v>
      </c>
      <c r="L7397" s="75" t="s">
        <v>315</v>
      </c>
    </row>
    <row r="7398" spans="1:12">
      <c r="A7398" s="115">
        <v>99034806</v>
      </c>
      <c r="B7398" s="75" t="s">
        <v>8204</v>
      </c>
      <c r="L7398" s="75" t="s">
        <v>315</v>
      </c>
    </row>
    <row r="7399" spans="1:12">
      <c r="A7399" s="115">
        <v>99034807</v>
      </c>
      <c r="B7399" s="75" t="s">
        <v>8205</v>
      </c>
      <c r="L7399" s="75" t="s">
        <v>270</v>
      </c>
    </row>
    <row r="7400" spans="1:12">
      <c r="A7400" s="115">
        <v>99034808</v>
      </c>
      <c r="B7400" s="75" t="s">
        <v>8206</v>
      </c>
      <c r="L7400" s="75" t="s">
        <v>315</v>
      </c>
    </row>
    <row r="7401" spans="1:12">
      <c r="A7401" s="115">
        <v>99034809</v>
      </c>
      <c r="B7401" s="75" t="s">
        <v>8207</v>
      </c>
      <c r="L7401" s="75" t="s">
        <v>315</v>
      </c>
    </row>
    <row r="7402" spans="1:12">
      <c r="A7402" s="115">
        <v>99034810</v>
      </c>
      <c r="B7402" s="75" t="s">
        <v>8208</v>
      </c>
      <c r="L7402" s="75" t="s">
        <v>270</v>
      </c>
    </row>
    <row r="7403" spans="1:12">
      <c r="A7403" s="115">
        <v>99034811</v>
      </c>
      <c r="B7403" s="75" t="s">
        <v>8209</v>
      </c>
      <c r="L7403" s="75" t="s">
        <v>270</v>
      </c>
    </row>
    <row r="7404" spans="1:12">
      <c r="A7404" s="115">
        <v>99034812</v>
      </c>
      <c r="B7404" s="75" t="s">
        <v>8210</v>
      </c>
      <c r="L7404" s="75" t="s">
        <v>315</v>
      </c>
    </row>
    <row r="7405" spans="1:12">
      <c r="A7405" s="115">
        <v>99034813</v>
      </c>
      <c r="B7405" s="75" t="s">
        <v>8211</v>
      </c>
      <c r="L7405" s="75" t="s">
        <v>315</v>
      </c>
    </row>
    <row r="7406" spans="1:12">
      <c r="A7406" s="115">
        <v>99034814</v>
      </c>
      <c r="B7406" s="75" t="s">
        <v>8212</v>
      </c>
      <c r="L7406" s="75" t="s">
        <v>315</v>
      </c>
    </row>
    <row r="7407" spans="1:12">
      <c r="A7407" s="115">
        <v>99034815</v>
      </c>
      <c r="B7407" s="75" t="s">
        <v>8213</v>
      </c>
      <c r="L7407" s="75" t="s">
        <v>315</v>
      </c>
    </row>
    <row r="7408" spans="1:12">
      <c r="A7408" s="115">
        <v>99034816</v>
      </c>
      <c r="B7408" s="75" t="s">
        <v>8214</v>
      </c>
      <c r="L7408" s="75" t="s">
        <v>270</v>
      </c>
    </row>
    <row r="7409" spans="1:12">
      <c r="A7409" s="115">
        <v>99034817</v>
      </c>
      <c r="B7409" s="75" t="s">
        <v>8215</v>
      </c>
      <c r="L7409" s="75" t="s">
        <v>270</v>
      </c>
    </row>
    <row r="7410" spans="1:12">
      <c r="A7410" s="115">
        <v>99034818</v>
      </c>
      <c r="B7410" s="75" t="s">
        <v>8216</v>
      </c>
      <c r="L7410" s="75" t="s">
        <v>315</v>
      </c>
    </row>
    <row r="7411" spans="1:12">
      <c r="A7411" s="115">
        <v>99034819</v>
      </c>
      <c r="B7411" s="75" t="s">
        <v>8217</v>
      </c>
      <c r="L7411" s="75" t="s">
        <v>270</v>
      </c>
    </row>
    <row r="7412" spans="1:12">
      <c r="A7412" s="115">
        <v>99034820</v>
      </c>
      <c r="B7412" s="75" t="s">
        <v>8218</v>
      </c>
      <c r="L7412" s="75" t="s">
        <v>270</v>
      </c>
    </row>
    <row r="7413" spans="1:12">
      <c r="A7413" s="115">
        <v>99034821</v>
      </c>
      <c r="B7413" s="75" t="s">
        <v>8219</v>
      </c>
      <c r="L7413" s="75" t="s">
        <v>270</v>
      </c>
    </row>
    <row r="7414" spans="1:12">
      <c r="A7414" s="115">
        <v>99034822</v>
      </c>
      <c r="B7414" s="75" t="s">
        <v>8220</v>
      </c>
      <c r="L7414" s="75" t="s">
        <v>270</v>
      </c>
    </row>
    <row r="7415" spans="1:12">
      <c r="A7415" s="115">
        <v>99034823</v>
      </c>
      <c r="B7415" s="75" t="s">
        <v>8221</v>
      </c>
      <c r="L7415" s="75" t="s">
        <v>315</v>
      </c>
    </row>
    <row r="7416" spans="1:12">
      <c r="A7416" s="115">
        <v>99034824</v>
      </c>
      <c r="B7416" s="75" t="s">
        <v>8222</v>
      </c>
      <c r="L7416" s="75" t="s">
        <v>270</v>
      </c>
    </row>
    <row r="7417" spans="1:12">
      <c r="A7417" s="115">
        <v>99034825</v>
      </c>
      <c r="B7417" s="75" t="s">
        <v>8223</v>
      </c>
      <c r="L7417" s="75" t="s">
        <v>315</v>
      </c>
    </row>
    <row r="7418" spans="1:12">
      <c r="A7418" s="115">
        <v>99034826</v>
      </c>
      <c r="B7418" s="75" t="s">
        <v>8224</v>
      </c>
      <c r="L7418" s="75" t="s">
        <v>315</v>
      </c>
    </row>
    <row r="7419" spans="1:12">
      <c r="A7419" s="115">
        <v>99034827</v>
      </c>
      <c r="B7419" s="75" t="s">
        <v>8225</v>
      </c>
      <c r="L7419" s="75" t="s">
        <v>315</v>
      </c>
    </row>
    <row r="7420" spans="1:12">
      <c r="A7420" s="115">
        <v>99034828</v>
      </c>
      <c r="B7420" s="75" t="s">
        <v>8226</v>
      </c>
      <c r="L7420" s="75" t="s">
        <v>270</v>
      </c>
    </row>
    <row r="7421" spans="1:12">
      <c r="A7421" s="115">
        <v>99034829</v>
      </c>
      <c r="B7421" s="75" t="s">
        <v>8227</v>
      </c>
      <c r="L7421" s="75" t="s">
        <v>315</v>
      </c>
    </row>
    <row r="7422" spans="1:12">
      <c r="A7422" s="115">
        <v>99034830</v>
      </c>
      <c r="B7422" s="75" t="s">
        <v>8228</v>
      </c>
      <c r="L7422" s="75" t="s">
        <v>315</v>
      </c>
    </row>
    <row r="7423" spans="1:12">
      <c r="A7423" s="115">
        <v>99034831</v>
      </c>
      <c r="B7423" s="75" t="s">
        <v>8229</v>
      </c>
      <c r="L7423" s="75" t="s">
        <v>315</v>
      </c>
    </row>
    <row r="7424" spans="1:12">
      <c r="A7424" s="115">
        <v>99034832</v>
      </c>
      <c r="B7424" s="75" t="s">
        <v>8230</v>
      </c>
      <c r="L7424" s="75" t="s">
        <v>315</v>
      </c>
    </row>
    <row r="7425" spans="1:12">
      <c r="A7425" s="115">
        <v>99034833</v>
      </c>
      <c r="B7425" s="75" t="s">
        <v>8231</v>
      </c>
      <c r="L7425" s="75" t="s">
        <v>270</v>
      </c>
    </row>
    <row r="7426" spans="1:12">
      <c r="A7426" s="115">
        <v>99034834</v>
      </c>
      <c r="B7426" s="75" t="s">
        <v>6751</v>
      </c>
      <c r="L7426" s="75" t="s">
        <v>315</v>
      </c>
    </row>
    <row r="7427" spans="1:12">
      <c r="A7427" s="115">
        <v>99034835</v>
      </c>
      <c r="B7427" s="75" t="s">
        <v>8232</v>
      </c>
      <c r="L7427" s="75" t="s">
        <v>315</v>
      </c>
    </row>
    <row r="7428" spans="1:12">
      <c r="A7428" s="115">
        <v>99034836</v>
      </c>
      <c r="B7428" s="75" t="s">
        <v>8233</v>
      </c>
      <c r="L7428" s="75" t="s">
        <v>270</v>
      </c>
    </row>
    <row r="7429" spans="1:12">
      <c r="A7429" s="115">
        <v>99034837</v>
      </c>
      <c r="B7429" s="75" t="s">
        <v>8234</v>
      </c>
      <c r="L7429" s="75" t="s">
        <v>315</v>
      </c>
    </row>
    <row r="7430" spans="1:12">
      <c r="A7430" s="115">
        <v>99034838</v>
      </c>
      <c r="B7430" s="75" t="s">
        <v>8235</v>
      </c>
      <c r="L7430" s="75" t="s">
        <v>270</v>
      </c>
    </row>
    <row r="7431" spans="1:12">
      <c r="A7431" s="115">
        <v>99034839</v>
      </c>
      <c r="B7431" s="75" t="s">
        <v>8236</v>
      </c>
      <c r="L7431" s="75" t="s">
        <v>270</v>
      </c>
    </row>
    <row r="7432" spans="1:12">
      <c r="A7432" s="115">
        <v>99034840</v>
      </c>
      <c r="B7432" s="75" t="s">
        <v>7290</v>
      </c>
      <c r="L7432" s="75" t="s">
        <v>270</v>
      </c>
    </row>
    <row r="7433" spans="1:12">
      <c r="A7433" s="115">
        <v>99034841</v>
      </c>
      <c r="B7433" s="75" t="s">
        <v>8237</v>
      </c>
      <c r="L7433" s="75" t="s">
        <v>270</v>
      </c>
    </row>
    <row r="7434" spans="1:12">
      <c r="A7434" s="115">
        <v>99034842</v>
      </c>
      <c r="B7434" s="75" t="s">
        <v>8238</v>
      </c>
      <c r="L7434" s="75" t="s">
        <v>315</v>
      </c>
    </row>
    <row r="7435" spans="1:12">
      <c r="A7435" s="115">
        <v>99034843</v>
      </c>
      <c r="B7435" s="75" t="s">
        <v>8239</v>
      </c>
      <c r="L7435" s="75" t="s">
        <v>270</v>
      </c>
    </row>
    <row r="7436" spans="1:12">
      <c r="A7436" s="115">
        <v>99034844</v>
      </c>
      <c r="B7436" s="75" t="s">
        <v>8240</v>
      </c>
      <c r="L7436" s="75" t="s">
        <v>270</v>
      </c>
    </row>
    <row r="7437" spans="1:12">
      <c r="A7437" s="115">
        <v>99034845</v>
      </c>
      <c r="B7437" s="75" t="s">
        <v>8241</v>
      </c>
      <c r="L7437" s="75" t="s">
        <v>339</v>
      </c>
    </row>
    <row r="7438" spans="1:12">
      <c r="A7438" s="115">
        <v>99034846</v>
      </c>
      <c r="B7438" s="75" t="s">
        <v>8242</v>
      </c>
      <c r="L7438" s="75" t="s">
        <v>339</v>
      </c>
    </row>
    <row r="7439" spans="1:12">
      <c r="A7439" s="115">
        <v>99034847</v>
      </c>
      <c r="B7439" s="75" t="s">
        <v>6757</v>
      </c>
      <c r="L7439" s="75" t="s">
        <v>270</v>
      </c>
    </row>
    <row r="7440" spans="1:12">
      <c r="A7440" s="115">
        <v>99034848</v>
      </c>
      <c r="B7440" s="75" t="s">
        <v>8243</v>
      </c>
      <c r="L7440" s="75" t="s">
        <v>270</v>
      </c>
    </row>
    <row r="7441" spans="1:12">
      <c r="A7441" s="115">
        <v>99034849</v>
      </c>
      <c r="B7441" s="75" t="s">
        <v>8244</v>
      </c>
      <c r="L7441" s="75" t="s">
        <v>270</v>
      </c>
    </row>
    <row r="7442" spans="1:12">
      <c r="A7442" s="115">
        <v>99034850</v>
      </c>
      <c r="B7442" s="75" t="s">
        <v>8245</v>
      </c>
      <c r="L7442" s="75" t="s">
        <v>270</v>
      </c>
    </row>
    <row r="7443" spans="1:12">
      <c r="A7443" s="115">
        <v>99034851</v>
      </c>
      <c r="B7443" s="75" t="s">
        <v>8246</v>
      </c>
      <c r="L7443" s="75" t="s">
        <v>270</v>
      </c>
    </row>
    <row r="7444" spans="1:12">
      <c r="A7444" s="115">
        <v>99034852</v>
      </c>
      <c r="B7444" s="75" t="s">
        <v>8247</v>
      </c>
      <c r="L7444" s="75" t="s">
        <v>70</v>
      </c>
    </row>
    <row r="7445" spans="1:12">
      <c r="A7445" s="115">
        <v>99034853</v>
      </c>
      <c r="B7445" s="75" t="s">
        <v>7288</v>
      </c>
      <c r="L7445" s="75" t="s">
        <v>270</v>
      </c>
    </row>
    <row r="7446" spans="1:12">
      <c r="A7446" s="115">
        <v>99034854</v>
      </c>
      <c r="B7446" s="75" t="s">
        <v>8248</v>
      </c>
      <c r="L7446" s="75" t="s">
        <v>315</v>
      </c>
    </row>
    <row r="7447" spans="1:12">
      <c r="A7447" s="115">
        <v>99034855</v>
      </c>
      <c r="B7447" s="75" t="s">
        <v>8249</v>
      </c>
      <c r="L7447" s="75" t="s">
        <v>315</v>
      </c>
    </row>
    <row r="7448" spans="1:12">
      <c r="A7448" s="115">
        <v>99034856</v>
      </c>
      <c r="B7448" s="75" t="s">
        <v>8250</v>
      </c>
      <c r="L7448" s="75" t="s">
        <v>9359</v>
      </c>
    </row>
    <row r="7449" spans="1:12">
      <c r="A7449" s="115">
        <v>99034857</v>
      </c>
      <c r="B7449" s="75" t="s">
        <v>8251</v>
      </c>
      <c r="L7449" s="75" t="s">
        <v>315</v>
      </c>
    </row>
    <row r="7450" spans="1:12">
      <c r="A7450" s="115">
        <v>99034858</v>
      </c>
      <c r="B7450" s="75" t="s">
        <v>8252</v>
      </c>
      <c r="L7450" s="75" t="s">
        <v>70</v>
      </c>
    </row>
    <row r="7451" spans="1:12">
      <c r="A7451" s="115">
        <v>99034859</v>
      </c>
      <c r="B7451" s="75" t="s">
        <v>8253</v>
      </c>
      <c r="L7451" s="75" t="s">
        <v>70</v>
      </c>
    </row>
    <row r="7452" spans="1:12">
      <c r="A7452" s="115">
        <v>99034860</v>
      </c>
      <c r="B7452" s="75" t="s">
        <v>8254</v>
      </c>
      <c r="L7452" s="75" t="s">
        <v>70</v>
      </c>
    </row>
    <row r="7453" spans="1:12">
      <c r="A7453" s="115">
        <v>99034861</v>
      </c>
      <c r="B7453" s="75" t="s">
        <v>8255</v>
      </c>
      <c r="L7453" s="75" t="s">
        <v>315</v>
      </c>
    </row>
    <row r="7454" spans="1:12">
      <c r="A7454" s="115">
        <v>99034862</v>
      </c>
      <c r="B7454" s="75" t="s">
        <v>8256</v>
      </c>
      <c r="L7454" s="75" t="s">
        <v>270</v>
      </c>
    </row>
    <row r="7455" spans="1:12">
      <c r="A7455" s="115">
        <v>99034863</v>
      </c>
      <c r="B7455" s="75" t="s">
        <v>8257</v>
      </c>
      <c r="L7455" s="75" t="s">
        <v>315</v>
      </c>
    </row>
    <row r="7456" spans="1:12">
      <c r="A7456" s="115">
        <v>99034864</v>
      </c>
      <c r="B7456" s="75" t="s">
        <v>8258</v>
      </c>
      <c r="L7456" s="75" t="s">
        <v>315</v>
      </c>
    </row>
    <row r="7457" spans="1:12">
      <c r="A7457" s="115">
        <v>99034865</v>
      </c>
      <c r="B7457" s="75" t="s">
        <v>8259</v>
      </c>
      <c r="L7457" s="75" t="s">
        <v>315</v>
      </c>
    </row>
    <row r="7458" spans="1:12">
      <c r="A7458" s="115">
        <v>99034866</v>
      </c>
      <c r="B7458" s="75" t="s">
        <v>8260</v>
      </c>
      <c r="L7458" s="75" t="s">
        <v>348</v>
      </c>
    </row>
    <row r="7459" spans="1:12">
      <c r="A7459" s="115">
        <v>99034867</v>
      </c>
      <c r="B7459" s="75" t="s">
        <v>8261</v>
      </c>
      <c r="L7459" s="75" t="s">
        <v>332</v>
      </c>
    </row>
    <row r="7460" spans="1:12">
      <c r="A7460" s="115">
        <v>99034868</v>
      </c>
      <c r="B7460" s="75" t="s">
        <v>8262</v>
      </c>
      <c r="L7460" s="75" t="s">
        <v>9359</v>
      </c>
    </row>
    <row r="7461" spans="1:12">
      <c r="A7461" s="115">
        <v>99034869</v>
      </c>
      <c r="B7461" s="75" t="s">
        <v>8263</v>
      </c>
      <c r="L7461" s="75" t="s">
        <v>319</v>
      </c>
    </row>
    <row r="7462" spans="1:12">
      <c r="A7462" s="115">
        <v>99034870</v>
      </c>
      <c r="B7462" s="75" t="s">
        <v>8264</v>
      </c>
      <c r="L7462" s="75" t="s">
        <v>309</v>
      </c>
    </row>
    <row r="7463" spans="1:12">
      <c r="A7463" s="115">
        <v>99034871</v>
      </c>
      <c r="B7463" s="75" t="s">
        <v>8265</v>
      </c>
      <c r="L7463" s="75" t="s">
        <v>311</v>
      </c>
    </row>
    <row r="7464" spans="1:12">
      <c r="A7464" s="115">
        <v>99034872</v>
      </c>
      <c r="B7464" s="75" t="s">
        <v>8266</v>
      </c>
      <c r="L7464" s="75" t="s">
        <v>348</v>
      </c>
    </row>
    <row r="7465" spans="1:12">
      <c r="A7465" s="115">
        <v>99034873</v>
      </c>
      <c r="B7465" s="75" t="s">
        <v>8267</v>
      </c>
      <c r="L7465" s="75" t="s">
        <v>272</v>
      </c>
    </row>
    <row r="7466" spans="1:12">
      <c r="A7466" s="115">
        <v>99034874</v>
      </c>
      <c r="B7466" s="75" t="s">
        <v>8268</v>
      </c>
      <c r="L7466" s="75" t="s">
        <v>9359</v>
      </c>
    </row>
    <row r="7467" spans="1:12">
      <c r="A7467" s="115">
        <v>99034875</v>
      </c>
      <c r="B7467" s="75" t="s">
        <v>8269</v>
      </c>
      <c r="L7467" s="75" t="s">
        <v>9359</v>
      </c>
    </row>
    <row r="7468" spans="1:12">
      <c r="A7468" s="115">
        <v>99034876</v>
      </c>
      <c r="B7468" s="75" t="s">
        <v>8270</v>
      </c>
      <c r="L7468" s="75" t="s">
        <v>9359</v>
      </c>
    </row>
    <row r="7469" spans="1:12">
      <c r="A7469" s="115">
        <v>99034877</v>
      </c>
      <c r="B7469" s="75" t="s">
        <v>8271</v>
      </c>
      <c r="L7469" s="75" t="s">
        <v>348</v>
      </c>
    </row>
    <row r="7470" spans="1:12">
      <c r="A7470" s="115">
        <v>99034878</v>
      </c>
      <c r="B7470" s="75" t="s">
        <v>8272</v>
      </c>
      <c r="L7470" s="75" t="s">
        <v>9359</v>
      </c>
    </row>
    <row r="7471" spans="1:12">
      <c r="A7471" s="115">
        <v>99034879</v>
      </c>
      <c r="B7471" s="75" t="s">
        <v>8273</v>
      </c>
      <c r="L7471" s="75" t="s">
        <v>9359</v>
      </c>
    </row>
    <row r="7472" spans="1:12">
      <c r="A7472" s="115">
        <v>99034880</v>
      </c>
      <c r="B7472" s="75" t="s">
        <v>8274</v>
      </c>
      <c r="L7472" s="75" t="s">
        <v>9359</v>
      </c>
    </row>
    <row r="7473" spans="1:12">
      <c r="A7473" s="115">
        <v>99034881</v>
      </c>
      <c r="B7473" s="75" t="s">
        <v>8275</v>
      </c>
      <c r="L7473" s="75" t="s">
        <v>9359</v>
      </c>
    </row>
    <row r="7474" spans="1:12">
      <c r="A7474" s="115">
        <v>99034882</v>
      </c>
      <c r="B7474" s="75" t="s">
        <v>8276</v>
      </c>
      <c r="L7474" s="75" t="s">
        <v>9359</v>
      </c>
    </row>
    <row r="7475" spans="1:12">
      <c r="A7475" s="115">
        <v>99034883</v>
      </c>
      <c r="B7475" s="75" t="s">
        <v>8277</v>
      </c>
      <c r="L7475" s="75" t="s">
        <v>9359</v>
      </c>
    </row>
    <row r="7476" spans="1:12">
      <c r="A7476" s="115">
        <v>99034884</v>
      </c>
      <c r="B7476" s="75" t="s">
        <v>8278</v>
      </c>
      <c r="L7476" s="75" t="s">
        <v>9359</v>
      </c>
    </row>
    <row r="7477" spans="1:12">
      <c r="A7477" s="115">
        <v>99034885</v>
      </c>
      <c r="B7477" s="75" t="s">
        <v>8279</v>
      </c>
      <c r="L7477" s="75" t="s">
        <v>9359</v>
      </c>
    </row>
    <row r="7478" spans="1:12">
      <c r="A7478" s="115">
        <v>99034886</v>
      </c>
      <c r="B7478" s="75" t="s">
        <v>8280</v>
      </c>
      <c r="L7478" s="75" t="s">
        <v>9359</v>
      </c>
    </row>
    <row r="7479" spans="1:12">
      <c r="A7479" s="115">
        <v>99034887</v>
      </c>
      <c r="B7479" s="75" t="s">
        <v>8281</v>
      </c>
      <c r="L7479" s="75" t="s">
        <v>9359</v>
      </c>
    </row>
    <row r="7480" spans="1:12">
      <c r="A7480" s="115">
        <v>99034888</v>
      </c>
      <c r="B7480" s="75" t="s">
        <v>8282</v>
      </c>
      <c r="L7480" s="75" t="s">
        <v>313</v>
      </c>
    </row>
    <row r="7481" spans="1:12">
      <c r="A7481" s="115">
        <v>99034889</v>
      </c>
      <c r="B7481" s="75" t="s">
        <v>8283</v>
      </c>
      <c r="L7481" s="75" t="s">
        <v>303</v>
      </c>
    </row>
    <row r="7482" spans="1:12">
      <c r="A7482" s="115">
        <v>99034890</v>
      </c>
      <c r="B7482" s="75" t="s">
        <v>8284</v>
      </c>
      <c r="L7482" s="75" t="s">
        <v>348</v>
      </c>
    </row>
    <row r="7483" spans="1:12">
      <c r="A7483" s="115">
        <v>99034891</v>
      </c>
      <c r="B7483" s="75" t="s">
        <v>8285</v>
      </c>
      <c r="L7483" s="75" t="s">
        <v>350</v>
      </c>
    </row>
    <row r="7484" spans="1:12">
      <c r="A7484" s="115">
        <v>99034892</v>
      </c>
      <c r="B7484" s="75" t="s">
        <v>8286</v>
      </c>
      <c r="L7484" s="75" t="s">
        <v>326</v>
      </c>
    </row>
    <row r="7485" spans="1:12">
      <c r="A7485" s="115">
        <v>99034893</v>
      </c>
      <c r="B7485" s="75" t="s">
        <v>8287</v>
      </c>
      <c r="L7485" s="75" t="s">
        <v>270</v>
      </c>
    </row>
    <row r="7486" spans="1:12">
      <c r="A7486" s="115">
        <v>99034894</v>
      </c>
      <c r="B7486" s="75" t="s">
        <v>8288</v>
      </c>
      <c r="L7486" s="75" t="s">
        <v>309</v>
      </c>
    </row>
    <row r="7487" spans="1:12">
      <c r="A7487" s="115">
        <v>99034895</v>
      </c>
      <c r="B7487" s="75" t="s">
        <v>8289</v>
      </c>
      <c r="L7487" s="75" t="s">
        <v>332</v>
      </c>
    </row>
    <row r="7488" spans="1:12">
      <c r="A7488" s="115">
        <v>99034896</v>
      </c>
      <c r="B7488" s="75" t="s">
        <v>8290</v>
      </c>
      <c r="L7488" s="75" t="s">
        <v>348</v>
      </c>
    </row>
    <row r="7489" spans="1:12">
      <c r="A7489" s="115">
        <v>99034897</v>
      </c>
      <c r="B7489" s="75" t="s">
        <v>8291</v>
      </c>
      <c r="L7489" s="75" t="s">
        <v>348</v>
      </c>
    </row>
    <row r="7490" spans="1:12">
      <c r="A7490" s="115">
        <v>99034898</v>
      </c>
      <c r="B7490" s="75" t="s">
        <v>8292</v>
      </c>
      <c r="L7490" s="75" t="s">
        <v>339</v>
      </c>
    </row>
    <row r="7491" spans="1:12">
      <c r="A7491" s="115">
        <v>99034899</v>
      </c>
      <c r="B7491" s="75" t="s">
        <v>8293</v>
      </c>
      <c r="L7491" s="75" t="s">
        <v>348</v>
      </c>
    </row>
    <row r="7492" spans="1:12">
      <c r="A7492" s="115">
        <v>99034900</v>
      </c>
      <c r="B7492" s="75" t="s">
        <v>8294</v>
      </c>
      <c r="L7492" s="75" t="s">
        <v>339</v>
      </c>
    </row>
    <row r="7493" spans="1:12">
      <c r="A7493" s="115">
        <v>99034901</v>
      </c>
      <c r="B7493" s="75" t="s">
        <v>8295</v>
      </c>
      <c r="L7493" s="75" t="s">
        <v>328</v>
      </c>
    </row>
    <row r="7494" spans="1:12">
      <c r="A7494" s="115">
        <v>99034902</v>
      </c>
      <c r="B7494" s="75" t="s">
        <v>8296</v>
      </c>
      <c r="L7494" s="75" t="s">
        <v>313</v>
      </c>
    </row>
    <row r="7495" spans="1:12">
      <c r="A7495" s="115">
        <v>99034903</v>
      </c>
      <c r="B7495" s="75" t="s">
        <v>8297</v>
      </c>
      <c r="L7495" s="75" t="s">
        <v>348</v>
      </c>
    </row>
    <row r="7496" spans="1:12">
      <c r="A7496" s="115">
        <v>99034904</v>
      </c>
      <c r="B7496" s="75" t="s">
        <v>8298</v>
      </c>
      <c r="L7496" s="75" t="s">
        <v>107</v>
      </c>
    </row>
    <row r="7497" spans="1:12">
      <c r="A7497" s="115">
        <v>99034905</v>
      </c>
      <c r="B7497" s="75" t="s">
        <v>8299</v>
      </c>
      <c r="L7497" s="75" t="s">
        <v>348</v>
      </c>
    </row>
    <row r="7498" spans="1:12">
      <c r="A7498" s="115">
        <v>99034906</v>
      </c>
      <c r="B7498" s="75" t="s">
        <v>7060</v>
      </c>
      <c r="L7498" s="75" t="s">
        <v>270</v>
      </c>
    </row>
    <row r="7499" spans="1:12">
      <c r="A7499" s="115">
        <v>99034907</v>
      </c>
      <c r="B7499" s="75" t="s">
        <v>8300</v>
      </c>
      <c r="L7499" s="75" t="s">
        <v>274</v>
      </c>
    </row>
    <row r="7500" spans="1:12">
      <c r="A7500" s="115">
        <v>99034908</v>
      </c>
      <c r="B7500" s="75" t="s">
        <v>8301</v>
      </c>
      <c r="L7500" s="75" t="s">
        <v>348</v>
      </c>
    </row>
    <row r="7501" spans="1:12">
      <c r="A7501" s="115">
        <v>99034909</v>
      </c>
      <c r="B7501" s="75" t="s">
        <v>8302</v>
      </c>
      <c r="L7501" s="75" t="s">
        <v>348</v>
      </c>
    </row>
    <row r="7502" spans="1:12">
      <c r="A7502" s="115">
        <v>99034910</v>
      </c>
      <c r="B7502" s="75" t="s">
        <v>8303</v>
      </c>
      <c r="L7502" s="75" t="s">
        <v>107</v>
      </c>
    </row>
    <row r="7503" spans="1:12">
      <c r="A7503" s="115">
        <v>99034911</v>
      </c>
      <c r="B7503" s="75" t="s">
        <v>8304</v>
      </c>
      <c r="L7503" s="75" t="s">
        <v>348</v>
      </c>
    </row>
    <row r="7504" spans="1:12">
      <c r="A7504" s="115">
        <v>99034912</v>
      </c>
      <c r="B7504" s="75" t="s">
        <v>8305</v>
      </c>
      <c r="L7504" s="75" t="s">
        <v>348</v>
      </c>
    </row>
    <row r="7505" spans="1:12">
      <c r="A7505" s="115">
        <v>99034913</v>
      </c>
      <c r="B7505" s="75" t="s">
        <v>8306</v>
      </c>
      <c r="L7505" s="75" t="s">
        <v>348</v>
      </c>
    </row>
    <row r="7506" spans="1:12">
      <c r="A7506" s="115">
        <v>99034914</v>
      </c>
      <c r="B7506" s="75" t="s">
        <v>8307</v>
      </c>
      <c r="L7506" s="75" t="s">
        <v>285</v>
      </c>
    </row>
    <row r="7507" spans="1:12">
      <c r="A7507" s="115">
        <v>99034916</v>
      </c>
      <c r="B7507" s="75" t="s">
        <v>8308</v>
      </c>
      <c r="L7507" s="75" t="s">
        <v>270</v>
      </c>
    </row>
    <row r="7508" spans="1:12">
      <c r="A7508" s="115">
        <v>99034917</v>
      </c>
      <c r="B7508" s="75" t="s">
        <v>8309</v>
      </c>
      <c r="L7508" s="75" t="s">
        <v>270</v>
      </c>
    </row>
    <row r="7509" spans="1:12">
      <c r="A7509" s="115">
        <v>99034918</v>
      </c>
      <c r="B7509" s="75" t="s">
        <v>7070</v>
      </c>
      <c r="L7509" s="75" t="s">
        <v>270</v>
      </c>
    </row>
    <row r="7510" spans="1:12">
      <c r="A7510" s="115">
        <v>99034919</v>
      </c>
      <c r="B7510" s="75" t="s">
        <v>8310</v>
      </c>
      <c r="L7510" s="75" t="s">
        <v>311</v>
      </c>
    </row>
    <row r="7511" spans="1:12">
      <c r="A7511" s="115">
        <v>99034920</v>
      </c>
      <c r="B7511" s="75" t="s">
        <v>8311</v>
      </c>
      <c r="L7511" s="75" t="s">
        <v>270</v>
      </c>
    </row>
    <row r="7512" spans="1:12">
      <c r="A7512" s="115">
        <v>99034921</v>
      </c>
      <c r="B7512" s="75" t="s">
        <v>8312</v>
      </c>
      <c r="L7512" s="75" t="s">
        <v>135</v>
      </c>
    </row>
    <row r="7513" spans="1:12">
      <c r="A7513" s="115">
        <v>99034922</v>
      </c>
      <c r="B7513" s="75" t="s">
        <v>8313</v>
      </c>
      <c r="L7513" s="75" t="s">
        <v>311</v>
      </c>
    </row>
    <row r="7514" spans="1:12">
      <c r="A7514" s="115">
        <v>99034923</v>
      </c>
      <c r="B7514" s="75" t="s">
        <v>8314</v>
      </c>
      <c r="L7514" s="75" t="s">
        <v>309</v>
      </c>
    </row>
    <row r="7515" spans="1:12">
      <c r="A7515" s="115">
        <v>99034924</v>
      </c>
      <c r="B7515" s="75" t="s">
        <v>8315</v>
      </c>
      <c r="L7515" s="75" t="s">
        <v>309</v>
      </c>
    </row>
    <row r="7516" spans="1:12">
      <c r="A7516" s="115">
        <v>99034925</v>
      </c>
      <c r="B7516" s="75" t="s">
        <v>8316</v>
      </c>
      <c r="L7516" s="75" t="s">
        <v>311</v>
      </c>
    </row>
    <row r="7517" spans="1:12">
      <c r="A7517" s="115">
        <v>99034926</v>
      </c>
      <c r="B7517" s="75" t="s">
        <v>8317</v>
      </c>
      <c r="L7517" s="75" t="s">
        <v>309</v>
      </c>
    </row>
    <row r="7518" spans="1:12">
      <c r="A7518" s="115">
        <v>99034927</v>
      </c>
      <c r="B7518" s="75" t="s">
        <v>8318</v>
      </c>
      <c r="L7518" s="75" t="s">
        <v>309</v>
      </c>
    </row>
    <row r="7519" spans="1:12">
      <c r="A7519" s="115">
        <v>99034928</v>
      </c>
      <c r="B7519" s="75" t="s">
        <v>8319</v>
      </c>
      <c r="L7519" s="75" t="s">
        <v>309</v>
      </c>
    </row>
    <row r="7520" spans="1:12">
      <c r="A7520" s="115">
        <v>99034929</v>
      </c>
      <c r="B7520" s="75" t="s">
        <v>8320</v>
      </c>
      <c r="L7520" s="75" t="s">
        <v>309</v>
      </c>
    </row>
    <row r="7521" spans="1:12">
      <c r="A7521" s="115">
        <v>99034930</v>
      </c>
      <c r="B7521" s="75" t="s">
        <v>8321</v>
      </c>
      <c r="L7521" s="75" t="s">
        <v>309</v>
      </c>
    </row>
    <row r="7522" spans="1:12">
      <c r="A7522" s="115">
        <v>99034931</v>
      </c>
      <c r="B7522" s="75" t="s">
        <v>6764</v>
      </c>
      <c r="L7522" s="75" t="s">
        <v>309</v>
      </c>
    </row>
    <row r="7523" spans="1:12">
      <c r="A7523" s="115">
        <v>99034932</v>
      </c>
      <c r="B7523" s="75" t="s">
        <v>8322</v>
      </c>
      <c r="L7523" s="75" t="s">
        <v>311</v>
      </c>
    </row>
    <row r="7524" spans="1:12">
      <c r="A7524" s="115">
        <v>99034933</v>
      </c>
      <c r="B7524" s="75" t="s">
        <v>8323</v>
      </c>
      <c r="L7524" s="75" t="s">
        <v>311</v>
      </c>
    </row>
    <row r="7525" spans="1:12">
      <c r="A7525" s="115">
        <v>99034934</v>
      </c>
      <c r="B7525" s="75" t="s">
        <v>8324</v>
      </c>
      <c r="L7525" s="75" t="s">
        <v>309</v>
      </c>
    </row>
    <row r="7526" spans="1:12">
      <c r="A7526" s="115">
        <v>99034935</v>
      </c>
      <c r="B7526" s="75" t="s">
        <v>8325</v>
      </c>
      <c r="L7526" s="75" t="s">
        <v>309</v>
      </c>
    </row>
    <row r="7527" spans="1:12">
      <c r="A7527" s="115">
        <v>99034936</v>
      </c>
      <c r="B7527" s="75" t="s">
        <v>8326</v>
      </c>
      <c r="L7527" s="75" t="s">
        <v>309</v>
      </c>
    </row>
    <row r="7528" spans="1:12">
      <c r="A7528" s="115">
        <v>99034937</v>
      </c>
      <c r="B7528" s="75" t="s">
        <v>8327</v>
      </c>
      <c r="L7528" s="75" t="s">
        <v>311</v>
      </c>
    </row>
    <row r="7529" spans="1:12">
      <c r="A7529" s="115">
        <v>99034938</v>
      </c>
      <c r="B7529" s="75" t="s">
        <v>8328</v>
      </c>
      <c r="L7529" s="75" t="s">
        <v>311</v>
      </c>
    </row>
    <row r="7530" spans="1:12">
      <c r="A7530" s="115">
        <v>99034939</v>
      </c>
      <c r="B7530" s="75" t="s">
        <v>8329</v>
      </c>
      <c r="L7530" s="75" t="s">
        <v>309</v>
      </c>
    </row>
    <row r="7531" spans="1:12">
      <c r="A7531" s="115">
        <v>99034940</v>
      </c>
      <c r="B7531" s="75" t="s">
        <v>8330</v>
      </c>
      <c r="L7531" s="75" t="s">
        <v>311</v>
      </c>
    </row>
    <row r="7532" spans="1:12">
      <c r="A7532" s="115">
        <v>99034941</v>
      </c>
      <c r="B7532" s="75" t="s">
        <v>8331</v>
      </c>
      <c r="L7532" s="75" t="s">
        <v>309</v>
      </c>
    </row>
    <row r="7533" spans="1:12">
      <c r="A7533" s="115">
        <v>99034942</v>
      </c>
      <c r="B7533" s="75" t="s">
        <v>8332</v>
      </c>
      <c r="L7533" s="75" t="s">
        <v>348</v>
      </c>
    </row>
    <row r="7534" spans="1:12">
      <c r="A7534" s="115">
        <v>99034943</v>
      </c>
      <c r="B7534" s="75" t="s">
        <v>8333</v>
      </c>
      <c r="L7534" s="75" t="s">
        <v>348</v>
      </c>
    </row>
    <row r="7535" spans="1:12">
      <c r="A7535" s="115">
        <v>99034944</v>
      </c>
      <c r="B7535" s="75" t="s">
        <v>8334</v>
      </c>
      <c r="L7535" s="75" t="s">
        <v>348</v>
      </c>
    </row>
    <row r="7536" spans="1:12">
      <c r="A7536" s="115">
        <v>99034945</v>
      </c>
      <c r="B7536" s="75" t="s">
        <v>8335</v>
      </c>
      <c r="L7536" s="75" t="s">
        <v>348</v>
      </c>
    </row>
    <row r="7537" spans="1:12">
      <c r="A7537" s="115">
        <v>99034946</v>
      </c>
      <c r="B7537" s="75" t="s">
        <v>8336</v>
      </c>
      <c r="L7537" s="75" t="s">
        <v>270</v>
      </c>
    </row>
    <row r="7538" spans="1:12">
      <c r="A7538" s="115">
        <v>99034947</v>
      </c>
      <c r="B7538" s="75" t="s">
        <v>8337</v>
      </c>
      <c r="L7538" s="75" t="s">
        <v>270</v>
      </c>
    </row>
    <row r="7539" spans="1:12">
      <c r="A7539" s="115">
        <v>99034948</v>
      </c>
      <c r="B7539" s="75" t="s">
        <v>8338</v>
      </c>
      <c r="L7539" s="75" t="s">
        <v>270</v>
      </c>
    </row>
    <row r="7540" spans="1:12">
      <c r="A7540" s="115">
        <v>99034949</v>
      </c>
      <c r="B7540" s="75" t="s">
        <v>8339</v>
      </c>
      <c r="L7540" s="75" t="s">
        <v>270</v>
      </c>
    </row>
    <row r="7541" spans="1:12">
      <c r="A7541" s="115">
        <v>99034950</v>
      </c>
      <c r="B7541" s="75" t="s">
        <v>8340</v>
      </c>
      <c r="L7541" s="75" t="s">
        <v>270</v>
      </c>
    </row>
    <row r="7542" spans="1:12">
      <c r="A7542" s="115">
        <v>99034951</v>
      </c>
      <c r="B7542" s="75" t="s">
        <v>8341</v>
      </c>
      <c r="L7542" s="75" t="s">
        <v>270</v>
      </c>
    </row>
    <row r="7543" spans="1:12">
      <c r="A7543" s="115">
        <v>99034952</v>
      </c>
      <c r="B7543" s="75" t="s">
        <v>8342</v>
      </c>
      <c r="L7543" s="75" t="s">
        <v>309</v>
      </c>
    </row>
    <row r="7544" spans="1:12">
      <c r="A7544" s="115">
        <v>99034953</v>
      </c>
      <c r="B7544" s="75" t="s">
        <v>8343</v>
      </c>
      <c r="L7544" s="75" t="s">
        <v>270</v>
      </c>
    </row>
    <row r="7545" spans="1:12">
      <c r="A7545" s="115">
        <v>99034954</v>
      </c>
      <c r="B7545" s="75" t="s">
        <v>8344</v>
      </c>
      <c r="L7545" s="75" t="s">
        <v>270</v>
      </c>
    </row>
    <row r="7546" spans="1:12">
      <c r="A7546" s="115">
        <v>99034955</v>
      </c>
      <c r="B7546" s="75" t="s">
        <v>7297</v>
      </c>
      <c r="L7546" s="75" t="s">
        <v>270</v>
      </c>
    </row>
    <row r="7547" spans="1:12">
      <c r="A7547" s="115">
        <v>99034956</v>
      </c>
      <c r="B7547" s="75" t="s">
        <v>8345</v>
      </c>
      <c r="L7547" s="75" t="s">
        <v>270</v>
      </c>
    </row>
    <row r="7548" spans="1:12">
      <c r="A7548" s="115">
        <v>99034957</v>
      </c>
      <c r="B7548" s="75" t="s">
        <v>8346</v>
      </c>
      <c r="L7548" s="75" t="s">
        <v>270</v>
      </c>
    </row>
    <row r="7549" spans="1:12">
      <c r="A7549" s="115">
        <v>99034958</v>
      </c>
      <c r="B7549" s="75" t="s">
        <v>8347</v>
      </c>
      <c r="L7549" s="75" t="s">
        <v>270</v>
      </c>
    </row>
    <row r="7550" spans="1:12">
      <c r="A7550" s="115">
        <v>99034959</v>
      </c>
      <c r="B7550" s="75" t="s">
        <v>8348</v>
      </c>
      <c r="L7550" s="75" t="s">
        <v>270</v>
      </c>
    </row>
    <row r="7551" spans="1:12">
      <c r="A7551" s="115">
        <v>99034960</v>
      </c>
      <c r="B7551" s="75" t="s">
        <v>8349</v>
      </c>
      <c r="L7551" s="75" t="s">
        <v>270</v>
      </c>
    </row>
    <row r="7552" spans="1:12">
      <c r="A7552" s="115">
        <v>99034961</v>
      </c>
      <c r="B7552" s="75" t="s">
        <v>8350</v>
      </c>
      <c r="L7552" s="75" t="s">
        <v>270</v>
      </c>
    </row>
    <row r="7553" spans="1:12">
      <c r="A7553" s="115">
        <v>99034962</v>
      </c>
      <c r="B7553" s="75" t="s">
        <v>8351</v>
      </c>
      <c r="L7553" s="75" t="s">
        <v>348</v>
      </c>
    </row>
    <row r="7554" spans="1:12">
      <c r="A7554" s="115">
        <v>99034963</v>
      </c>
      <c r="B7554" s="75" t="s">
        <v>8352</v>
      </c>
      <c r="L7554" s="75" t="s">
        <v>100</v>
      </c>
    </row>
    <row r="7555" spans="1:12">
      <c r="A7555" s="115">
        <v>99034964</v>
      </c>
      <c r="B7555" s="75" t="s">
        <v>8353</v>
      </c>
      <c r="L7555" s="75" t="s">
        <v>309</v>
      </c>
    </row>
    <row r="7556" spans="1:12">
      <c r="A7556" s="115">
        <v>99034965</v>
      </c>
      <c r="B7556" s="75" t="s">
        <v>7295</v>
      </c>
      <c r="L7556" s="75" t="s">
        <v>270</v>
      </c>
    </row>
    <row r="7557" spans="1:12">
      <c r="A7557" s="115">
        <v>99034966</v>
      </c>
      <c r="B7557" s="75" t="s">
        <v>8354</v>
      </c>
      <c r="L7557" s="75" t="s">
        <v>9359</v>
      </c>
    </row>
    <row r="7558" spans="1:12">
      <c r="A7558" s="115">
        <v>99034967</v>
      </c>
      <c r="B7558" s="75" t="s">
        <v>8355</v>
      </c>
      <c r="L7558" s="75" t="s">
        <v>9359</v>
      </c>
    </row>
    <row r="7559" spans="1:12">
      <c r="A7559" s="115">
        <v>99034968</v>
      </c>
      <c r="B7559" s="75" t="s">
        <v>8356</v>
      </c>
      <c r="L7559" s="75" t="s">
        <v>9359</v>
      </c>
    </row>
    <row r="7560" spans="1:12">
      <c r="A7560" s="115">
        <v>99034969</v>
      </c>
      <c r="B7560" s="75" t="s">
        <v>8357</v>
      </c>
      <c r="L7560" s="75" t="s">
        <v>283</v>
      </c>
    </row>
    <row r="7561" spans="1:12">
      <c r="A7561" s="115">
        <v>99034970</v>
      </c>
      <c r="B7561" s="75" t="s">
        <v>8358</v>
      </c>
      <c r="L7561" s="75" t="s">
        <v>309</v>
      </c>
    </row>
    <row r="7562" spans="1:12">
      <c r="A7562" s="115">
        <v>99034971</v>
      </c>
      <c r="B7562" s="75" t="s">
        <v>8359</v>
      </c>
      <c r="L7562" s="75" t="s">
        <v>270</v>
      </c>
    </row>
    <row r="7563" spans="1:12">
      <c r="A7563" s="115">
        <v>99034972</v>
      </c>
      <c r="B7563" s="75" t="s">
        <v>8360</v>
      </c>
      <c r="L7563" s="75" t="s">
        <v>270</v>
      </c>
    </row>
    <row r="7564" spans="1:12">
      <c r="A7564" s="115">
        <v>99034973</v>
      </c>
      <c r="B7564" s="75" t="s">
        <v>8361</v>
      </c>
      <c r="L7564" s="75" t="s">
        <v>348</v>
      </c>
    </row>
    <row r="7565" spans="1:12">
      <c r="A7565" s="115">
        <v>99034974</v>
      </c>
      <c r="B7565" s="75" t="s">
        <v>8362</v>
      </c>
      <c r="L7565" s="75" t="s">
        <v>348</v>
      </c>
    </row>
    <row r="7566" spans="1:12">
      <c r="A7566" s="115">
        <v>99034975</v>
      </c>
      <c r="B7566" s="75" t="s">
        <v>8363</v>
      </c>
      <c r="L7566" s="75" t="s">
        <v>319</v>
      </c>
    </row>
    <row r="7567" spans="1:12">
      <c r="A7567" s="115">
        <v>99034976</v>
      </c>
      <c r="B7567" s="75" t="s">
        <v>8364</v>
      </c>
      <c r="L7567" s="75" t="s">
        <v>319</v>
      </c>
    </row>
    <row r="7568" spans="1:12">
      <c r="A7568" s="115">
        <v>99034977</v>
      </c>
      <c r="B7568" s="75" t="s">
        <v>8365</v>
      </c>
      <c r="L7568" s="75" t="s">
        <v>348</v>
      </c>
    </row>
    <row r="7569" spans="1:12">
      <c r="A7569" s="115">
        <v>99034978</v>
      </c>
      <c r="B7569" s="75" t="s">
        <v>8366</v>
      </c>
      <c r="L7569" s="75" t="s">
        <v>166</v>
      </c>
    </row>
    <row r="7570" spans="1:12">
      <c r="A7570" s="115">
        <v>99034979</v>
      </c>
      <c r="B7570" s="75" t="s">
        <v>8367</v>
      </c>
      <c r="L7570" s="75" t="s">
        <v>270</v>
      </c>
    </row>
    <row r="7571" spans="1:12">
      <c r="A7571" s="115">
        <v>99034980</v>
      </c>
      <c r="B7571" s="75" t="s">
        <v>8368</v>
      </c>
      <c r="L7571" s="75" t="s">
        <v>9359</v>
      </c>
    </row>
    <row r="7572" spans="1:12">
      <c r="A7572" s="115">
        <v>99034981</v>
      </c>
      <c r="B7572" s="75" t="s">
        <v>8369</v>
      </c>
      <c r="L7572" s="75" t="s">
        <v>283</v>
      </c>
    </row>
    <row r="7573" spans="1:12">
      <c r="A7573" s="115">
        <v>99034982</v>
      </c>
      <c r="B7573" s="75" t="s">
        <v>8370</v>
      </c>
      <c r="L7573" s="75" t="s">
        <v>270</v>
      </c>
    </row>
    <row r="7574" spans="1:12">
      <c r="A7574" s="115">
        <v>99034983</v>
      </c>
      <c r="B7574" s="75" t="s">
        <v>8371</v>
      </c>
      <c r="L7574" s="75" t="s">
        <v>9359</v>
      </c>
    </row>
    <row r="7575" spans="1:12">
      <c r="A7575" s="115">
        <v>99034984</v>
      </c>
      <c r="B7575" s="75" t="s">
        <v>8372</v>
      </c>
      <c r="L7575" s="75" t="s">
        <v>339</v>
      </c>
    </row>
    <row r="7576" spans="1:12">
      <c r="A7576" s="115">
        <v>99034985</v>
      </c>
      <c r="B7576" s="75" t="s">
        <v>8373</v>
      </c>
      <c r="L7576" s="75" t="s">
        <v>332</v>
      </c>
    </row>
    <row r="7577" spans="1:12">
      <c r="A7577" s="115">
        <v>99034986</v>
      </c>
      <c r="B7577" s="75" t="s">
        <v>8374</v>
      </c>
      <c r="L7577" s="75" t="s">
        <v>311</v>
      </c>
    </row>
    <row r="7578" spans="1:12">
      <c r="A7578" s="115">
        <v>99034987</v>
      </c>
      <c r="B7578" s="75" t="s">
        <v>8375</v>
      </c>
      <c r="L7578" s="75" t="s">
        <v>309</v>
      </c>
    </row>
    <row r="7579" spans="1:12">
      <c r="A7579" s="115">
        <v>99034988</v>
      </c>
      <c r="B7579" s="75" t="s">
        <v>8376</v>
      </c>
      <c r="L7579" s="75" t="s">
        <v>309</v>
      </c>
    </row>
    <row r="7580" spans="1:12">
      <c r="A7580" s="115">
        <v>99034989</v>
      </c>
      <c r="B7580" s="75" t="s">
        <v>8377</v>
      </c>
      <c r="L7580" s="75" t="s">
        <v>332</v>
      </c>
    </row>
    <row r="7581" spans="1:12">
      <c r="A7581" s="115">
        <v>99034990</v>
      </c>
      <c r="B7581" s="75" t="s">
        <v>8378</v>
      </c>
      <c r="L7581" s="75" t="s">
        <v>270</v>
      </c>
    </row>
    <row r="7582" spans="1:12">
      <c r="A7582" s="115">
        <v>99034991</v>
      </c>
      <c r="B7582" s="75" t="s">
        <v>8379</v>
      </c>
      <c r="L7582" s="75" t="s">
        <v>296</v>
      </c>
    </row>
    <row r="7583" spans="1:12">
      <c r="A7583" s="115">
        <v>99034992</v>
      </c>
      <c r="B7583" s="75" t="s">
        <v>8380</v>
      </c>
      <c r="L7583" s="75" t="s">
        <v>307</v>
      </c>
    </row>
    <row r="7584" spans="1:12">
      <c r="A7584" s="115">
        <v>99034993</v>
      </c>
      <c r="B7584" s="75" t="s">
        <v>8381</v>
      </c>
      <c r="L7584" s="75" t="s">
        <v>328</v>
      </c>
    </row>
    <row r="7585" spans="1:12">
      <c r="A7585" s="115">
        <v>99034994</v>
      </c>
      <c r="B7585" s="75" t="s">
        <v>8382</v>
      </c>
      <c r="L7585" s="75" t="s">
        <v>177</v>
      </c>
    </row>
    <row r="7586" spans="1:12">
      <c r="A7586" s="115">
        <v>99034995</v>
      </c>
      <c r="B7586" s="75" t="s">
        <v>8383</v>
      </c>
      <c r="L7586" s="75" t="s">
        <v>309</v>
      </c>
    </row>
    <row r="7587" spans="1:12">
      <c r="A7587" s="115">
        <v>99034996</v>
      </c>
      <c r="B7587" s="75" t="s">
        <v>8384</v>
      </c>
      <c r="L7587" s="75" t="s">
        <v>301</v>
      </c>
    </row>
    <row r="7588" spans="1:12">
      <c r="A7588" s="115">
        <v>99034997</v>
      </c>
      <c r="B7588" s="75" t="s">
        <v>8385</v>
      </c>
      <c r="L7588" s="75" t="s">
        <v>311</v>
      </c>
    </row>
    <row r="7589" spans="1:12">
      <c r="A7589" s="115">
        <v>99034998</v>
      </c>
      <c r="B7589" s="75" t="s">
        <v>8386</v>
      </c>
      <c r="L7589" s="75" t="s">
        <v>9359</v>
      </c>
    </row>
    <row r="7590" spans="1:12">
      <c r="A7590" s="115">
        <v>99034999</v>
      </c>
      <c r="B7590" s="75" t="s">
        <v>8387</v>
      </c>
      <c r="L7590" s="75" t="s">
        <v>9359</v>
      </c>
    </row>
    <row r="7591" spans="1:12">
      <c r="A7591" s="115">
        <v>99035000</v>
      </c>
      <c r="B7591" s="75" t="s">
        <v>8388</v>
      </c>
      <c r="L7591" s="75" t="s">
        <v>332</v>
      </c>
    </row>
    <row r="7592" spans="1:12">
      <c r="A7592" s="115">
        <v>99035001</v>
      </c>
      <c r="B7592" s="75" t="s">
        <v>8389</v>
      </c>
      <c r="L7592" s="75" t="s">
        <v>332</v>
      </c>
    </row>
    <row r="7593" spans="1:12">
      <c r="A7593" s="115">
        <v>99035002</v>
      </c>
      <c r="B7593" s="75" t="s">
        <v>8390</v>
      </c>
      <c r="L7593" s="75" t="s">
        <v>9359</v>
      </c>
    </row>
    <row r="7594" spans="1:12">
      <c r="A7594" s="115">
        <v>99035003</v>
      </c>
      <c r="B7594" s="75" t="s">
        <v>8391</v>
      </c>
      <c r="L7594" s="75" t="s">
        <v>309</v>
      </c>
    </row>
    <row r="7595" spans="1:12">
      <c r="A7595" s="115">
        <v>99035004</v>
      </c>
      <c r="B7595" s="75" t="s">
        <v>6907</v>
      </c>
      <c r="L7595" s="75" t="s">
        <v>328</v>
      </c>
    </row>
    <row r="7596" spans="1:12">
      <c r="A7596" s="115">
        <v>99035005</v>
      </c>
      <c r="B7596" s="75" t="s">
        <v>8392</v>
      </c>
      <c r="L7596" s="75" t="s">
        <v>44</v>
      </c>
    </row>
    <row r="7597" spans="1:12">
      <c r="A7597" s="115">
        <v>99035006</v>
      </c>
      <c r="B7597" s="75" t="s">
        <v>8393</v>
      </c>
      <c r="L7597" s="75" t="s">
        <v>44</v>
      </c>
    </row>
    <row r="7598" spans="1:12">
      <c r="A7598" s="115">
        <v>99035007</v>
      </c>
      <c r="B7598" s="75" t="s">
        <v>8394</v>
      </c>
      <c r="L7598" s="75" t="s">
        <v>44</v>
      </c>
    </row>
    <row r="7599" spans="1:12">
      <c r="A7599" s="115">
        <v>99035008</v>
      </c>
      <c r="B7599" s="75" t="s">
        <v>8395</v>
      </c>
      <c r="L7599" s="75" t="s">
        <v>44</v>
      </c>
    </row>
    <row r="7600" spans="1:12">
      <c r="A7600" s="115">
        <v>99035009</v>
      </c>
      <c r="B7600" s="75" t="s">
        <v>8396</v>
      </c>
      <c r="L7600" s="75" t="s">
        <v>44</v>
      </c>
    </row>
    <row r="7601" spans="1:12">
      <c r="A7601" s="115">
        <v>99035010</v>
      </c>
      <c r="B7601" s="75" t="s">
        <v>8397</v>
      </c>
      <c r="L7601" s="75" t="s">
        <v>44</v>
      </c>
    </row>
    <row r="7602" spans="1:12">
      <c r="A7602" s="115">
        <v>99035011</v>
      </c>
      <c r="B7602" s="75" t="s">
        <v>8398</v>
      </c>
      <c r="L7602" s="75" t="s">
        <v>44</v>
      </c>
    </row>
    <row r="7603" spans="1:12">
      <c r="A7603" s="115">
        <v>99035012</v>
      </c>
      <c r="B7603" s="75" t="s">
        <v>8399</v>
      </c>
      <c r="L7603" s="75" t="s">
        <v>44</v>
      </c>
    </row>
    <row r="7604" spans="1:12">
      <c r="A7604" s="115">
        <v>99035013</v>
      </c>
      <c r="B7604" s="75" t="s">
        <v>8400</v>
      </c>
      <c r="L7604" s="75" t="s">
        <v>44</v>
      </c>
    </row>
    <row r="7605" spans="1:12">
      <c r="A7605" s="115">
        <v>99035014</v>
      </c>
      <c r="B7605" s="75" t="s">
        <v>8401</v>
      </c>
      <c r="L7605" s="75" t="s">
        <v>44</v>
      </c>
    </row>
    <row r="7606" spans="1:12">
      <c r="A7606" s="115">
        <v>99035015</v>
      </c>
      <c r="B7606" s="75" t="s">
        <v>8402</v>
      </c>
      <c r="L7606" s="75" t="s">
        <v>44</v>
      </c>
    </row>
    <row r="7607" spans="1:12">
      <c r="A7607" s="115">
        <v>99035016</v>
      </c>
      <c r="B7607" s="75" t="s">
        <v>8403</v>
      </c>
      <c r="L7607" s="75" t="s">
        <v>44</v>
      </c>
    </row>
    <row r="7608" spans="1:12">
      <c r="A7608" s="115">
        <v>99035017</v>
      </c>
      <c r="B7608" s="75" t="s">
        <v>8404</v>
      </c>
      <c r="L7608" s="75" t="s">
        <v>44</v>
      </c>
    </row>
    <row r="7609" spans="1:12">
      <c r="A7609" s="115">
        <v>99035018</v>
      </c>
      <c r="B7609" s="75" t="s">
        <v>8405</v>
      </c>
      <c r="L7609" s="75" t="s">
        <v>44</v>
      </c>
    </row>
    <row r="7610" spans="1:12">
      <c r="A7610" s="115">
        <v>99035019</v>
      </c>
      <c r="B7610" s="75" t="s">
        <v>8406</v>
      </c>
      <c r="L7610" s="75" t="s">
        <v>44</v>
      </c>
    </row>
    <row r="7611" spans="1:12">
      <c r="A7611" s="115">
        <v>99035020</v>
      </c>
      <c r="B7611" s="75" t="s">
        <v>8407</v>
      </c>
      <c r="L7611" s="75" t="s">
        <v>44</v>
      </c>
    </row>
    <row r="7612" spans="1:12">
      <c r="A7612" s="115">
        <v>99035021</v>
      </c>
      <c r="B7612" s="75" t="s">
        <v>8408</v>
      </c>
      <c r="L7612" s="75" t="s">
        <v>44</v>
      </c>
    </row>
    <row r="7613" spans="1:12">
      <c r="A7613" s="115">
        <v>99035022</v>
      </c>
      <c r="B7613" s="75" t="s">
        <v>8409</v>
      </c>
      <c r="L7613" s="75" t="s">
        <v>44</v>
      </c>
    </row>
    <row r="7614" spans="1:12">
      <c r="A7614" s="115">
        <v>99035023</v>
      </c>
      <c r="B7614" s="75" t="s">
        <v>8410</v>
      </c>
      <c r="L7614" s="75" t="s">
        <v>44</v>
      </c>
    </row>
    <row r="7615" spans="1:12">
      <c r="A7615" s="115">
        <v>99035024</v>
      </c>
      <c r="B7615" s="75" t="s">
        <v>8411</v>
      </c>
      <c r="L7615" s="75" t="s">
        <v>44</v>
      </c>
    </row>
    <row r="7616" spans="1:12">
      <c r="A7616" s="115">
        <v>99035025</v>
      </c>
      <c r="B7616" s="75" t="s">
        <v>8412</v>
      </c>
      <c r="L7616" s="75" t="s">
        <v>44</v>
      </c>
    </row>
    <row r="7617" spans="1:12">
      <c r="A7617" s="115">
        <v>99035026</v>
      </c>
      <c r="B7617" s="75" t="s">
        <v>8413</v>
      </c>
      <c r="L7617" s="75" t="s">
        <v>44</v>
      </c>
    </row>
    <row r="7618" spans="1:12">
      <c r="A7618" s="115">
        <v>99035027</v>
      </c>
      <c r="B7618" s="75" t="s">
        <v>8414</v>
      </c>
      <c r="L7618" s="75" t="s">
        <v>44</v>
      </c>
    </row>
    <row r="7619" spans="1:12">
      <c r="A7619" s="115">
        <v>99035028</v>
      </c>
      <c r="B7619" s="75" t="s">
        <v>8415</v>
      </c>
      <c r="L7619" s="75" t="s">
        <v>44</v>
      </c>
    </row>
    <row r="7620" spans="1:12">
      <c r="A7620" s="115">
        <v>99035029</v>
      </c>
      <c r="B7620" s="75" t="s">
        <v>8416</v>
      </c>
      <c r="L7620" s="75" t="s">
        <v>44</v>
      </c>
    </row>
    <row r="7621" spans="1:12">
      <c r="A7621" s="115">
        <v>99035030</v>
      </c>
      <c r="B7621" s="75" t="s">
        <v>8417</v>
      </c>
      <c r="L7621" s="75" t="s">
        <v>44</v>
      </c>
    </row>
    <row r="7622" spans="1:12">
      <c r="A7622" s="115">
        <v>99035031</v>
      </c>
      <c r="B7622" s="75" t="s">
        <v>8418</v>
      </c>
      <c r="L7622" s="75" t="s">
        <v>44</v>
      </c>
    </row>
    <row r="7623" spans="1:12">
      <c r="A7623" s="115">
        <v>99035032</v>
      </c>
      <c r="B7623" s="75" t="s">
        <v>8419</v>
      </c>
      <c r="L7623" s="75" t="s">
        <v>44</v>
      </c>
    </row>
    <row r="7624" spans="1:12">
      <c r="A7624" s="115">
        <v>99035033</v>
      </c>
      <c r="B7624" s="75" t="s">
        <v>8420</v>
      </c>
      <c r="L7624" s="75" t="s">
        <v>44</v>
      </c>
    </row>
    <row r="7625" spans="1:12">
      <c r="A7625" s="115">
        <v>99035034</v>
      </c>
      <c r="B7625" s="75" t="s">
        <v>8421</v>
      </c>
      <c r="L7625" s="75" t="s">
        <v>44</v>
      </c>
    </row>
    <row r="7626" spans="1:12">
      <c r="A7626" s="115">
        <v>99035035</v>
      </c>
      <c r="B7626" s="75" t="s">
        <v>8422</v>
      </c>
      <c r="L7626" s="75" t="s">
        <v>44</v>
      </c>
    </row>
    <row r="7627" spans="1:12">
      <c r="A7627" s="115">
        <v>99035036</v>
      </c>
      <c r="B7627" s="75" t="s">
        <v>8423</v>
      </c>
      <c r="L7627" s="75" t="s">
        <v>44</v>
      </c>
    </row>
    <row r="7628" spans="1:12">
      <c r="A7628" s="115">
        <v>99035037</v>
      </c>
      <c r="B7628" s="75" t="s">
        <v>8424</v>
      </c>
      <c r="L7628" s="75" t="s">
        <v>44</v>
      </c>
    </row>
    <row r="7629" spans="1:12">
      <c r="A7629" s="115">
        <v>99035038</v>
      </c>
      <c r="B7629" s="75" t="s">
        <v>8425</v>
      </c>
      <c r="L7629" s="75" t="s">
        <v>44</v>
      </c>
    </row>
    <row r="7630" spans="1:12">
      <c r="A7630" s="115">
        <v>99035039</v>
      </c>
      <c r="B7630" s="75" t="s">
        <v>8426</v>
      </c>
      <c r="L7630" s="75" t="s">
        <v>44</v>
      </c>
    </row>
    <row r="7631" spans="1:12">
      <c r="A7631" s="115">
        <v>99035040</v>
      </c>
      <c r="B7631" s="75" t="s">
        <v>8427</v>
      </c>
      <c r="L7631" s="75" t="s">
        <v>44</v>
      </c>
    </row>
    <row r="7632" spans="1:12">
      <c r="A7632" s="115">
        <v>99035041</v>
      </c>
      <c r="B7632" s="75" t="s">
        <v>8428</v>
      </c>
      <c r="L7632" s="75" t="s">
        <v>44</v>
      </c>
    </row>
    <row r="7633" spans="1:12">
      <c r="A7633" s="115">
        <v>99035042</v>
      </c>
      <c r="B7633" s="75" t="s">
        <v>8429</v>
      </c>
      <c r="L7633" s="75" t="s">
        <v>44</v>
      </c>
    </row>
    <row r="7634" spans="1:12">
      <c r="A7634" s="115">
        <v>99035043</v>
      </c>
      <c r="B7634" s="75" t="s">
        <v>8430</v>
      </c>
      <c r="L7634" s="75" t="s">
        <v>44</v>
      </c>
    </row>
    <row r="7635" spans="1:12">
      <c r="A7635" s="115">
        <v>99035044</v>
      </c>
      <c r="B7635" s="75" t="s">
        <v>8431</v>
      </c>
      <c r="L7635" s="75" t="s">
        <v>44</v>
      </c>
    </row>
    <row r="7636" spans="1:12">
      <c r="A7636" s="115">
        <v>99035045</v>
      </c>
      <c r="B7636" s="75" t="s">
        <v>8432</v>
      </c>
      <c r="L7636" s="75" t="s">
        <v>44</v>
      </c>
    </row>
    <row r="7637" spans="1:12">
      <c r="A7637" s="115">
        <v>99035046</v>
      </c>
      <c r="B7637" s="75" t="s">
        <v>8433</v>
      </c>
      <c r="L7637" s="75" t="s">
        <v>44</v>
      </c>
    </row>
    <row r="7638" spans="1:12">
      <c r="A7638" s="115">
        <v>99035047</v>
      </c>
      <c r="B7638" s="75" t="s">
        <v>8434</v>
      </c>
      <c r="L7638" s="75" t="s">
        <v>44</v>
      </c>
    </row>
    <row r="7639" spans="1:12">
      <c r="A7639" s="115">
        <v>99035048</v>
      </c>
      <c r="B7639" s="75" t="s">
        <v>8435</v>
      </c>
      <c r="L7639" s="75" t="s">
        <v>44</v>
      </c>
    </row>
    <row r="7640" spans="1:12">
      <c r="A7640" s="115">
        <v>99035049</v>
      </c>
      <c r="B7640" s="75" t="s">
        <v>8436</v>
      </c>
      <c r="L7640" s="75" t="s">
        <v>44</v>
      </c>
    </row>
    <row r="7641" spans="1:12">
      <c r="A7641" s="115">
        <v>99035050</v>
      </c>
      <c r="B7641" s="75" t="s">
        <v>8437</v>
      </c>
      <c r="L7641" s="75" t="s">
        <v>9359</v>
      </c>
    </row>
    <row r="7642" spans="1:12">
      <c r="A7642" s="115">
        <v>99035051</v>
      </c>
      <c r="B7642" s="75" t="s">
        <v>7279</v>
      </c>
      <c r="L7642" s="75" t="s">
        <v>311</v>
      </c>
    </row>
    <row r="7643" spans="1:12">
      <c r="A7643" s="115">
        <v>99035052</v>
      </c>
      <c r="B7643" s="75" t="s">
        <v>8438</v>
      </c>
      <c r="L7643" s="75" t="s">
        <v>9429</v>
      </c>
    </row>
    <row r="7644" spans="1:12">
      <c r="A7644" s="115">
        <v>99035053</v>
      </c>
      <c r="B7644" s="75" t="s">
        <v>8439</v>
      </c>
      <c r="L7644" s="75" t="s">
        <v>9359</v>
      </c>
    </row>
    <row r="7645" spans="1:12">
      <c r="A7645" s="115">
        <v>99035054</v>
      </c>
      <c r="B7645" s="75" t="s">
        <v>8440</v>
      </c>
      <c r="L7645" s="75" t="s">
        <v>283</v>
      </c>
    </row>
    <row r="7646" spans="1:12">
      <c r="A7646" s="115">
        <v>99035055</v>
      </c>
      <c r="B7646" s="75" t="s">
        <v>8441</v>
      </c>
      <c r="L7646" s="75" t="s">
        <v>44</v>
      </c>
    </row>
    <row r="7647" spans="1:12">
      <c r="A7647" s="115">
        <v>99035056</v>
      </c>
      <c r="B7647" s="75" t="s">
        <v>7135</v>
      </c>
      <c r="L7647" s="75" t="s">
        <v>70</v>
      </c>
    </row>
    <row r="7648" spans="1:12">
      <c r="A7648" s="115">
        <v>99035058</v>
      </c>
      <c r="B7648" s="75" t="s">
        <v>8442</v>
      </c>
      <c r="L7648" s="75" t="s">
        <v>280</v>
      </c>
    </row>
    <row r="7649" spans="1:12">
      <c r="A7649" s="115">
        <v>99035059</v>
      </c>
      <c r="B7649" s="75" t="s">
        <v>8443</v>
      </c>
      <c r="L7649" s="75" t="s">
        <v>313</v>
      </c>
    </row>
    <row r="7650" spans="1:12">
      <c r="A7650" s="115">
        <v>99035060</v>
      </c>
      <c r="B7650" s="75" t="s">
        <v>8444</v>
      </c>
      <c r="L7650" s="75" t="s">
        <v>311</v>
      </c>
    </row>
    <row r="7651" spans="1:12">
      <c r="A7651" s="115">
        <v>99035061</v>
      </c>
      <c r="B7651" s="75" t="s">
        <v>8445</v>
      </c>
      <c r="L7651" s="75" t="s">
        <v>311</v>
      </c>
    </row>
    <row r="7652" spans="1:12">
      <c r="A7652" s="115">
        <v>99035062</v>
      </c>
      <c r="B7652" s="75" t="s">
        <v>8446</v>
      </c>
      <c r="L7652" s="75" t="s">
        <v>311</v>
      </c>
    </row>
    <row r="7653" spans="1:12">
      <c r="A7653" s="115">
        <v>99035063</v>
      </c>
      <c r="B7653" s="75" t="s">
        <v>8447</v>
      </c>
      <c r="L7653" s="75" t="s">
        <v>311</v>
      </c>
    </row>
    <row r="7654" spans="1:12">
      <c r="A7654" s="115">
        <v>99035064</v>
      </c>
      <c r="B7654" s="75" t="s">
        <v>8448</v>
      </c>
      <c r="L7654" s="75" t="s">
        <v>311</v>
      </c>
    </row>
    <row r="7655" spans="1:12">
      <c r="A7655" s="115">
        <v>99035065</v>
      </c>
      <c r="B7655" s="75" t="s">
        <v>8449</v>
      </c>
      <c r="L7655" s="75" t="s">
        <v>311</v>
      </c>
    </row>
    <row r="7656" spans="1:12">
      <c r="A7656" s="115">
        <v>99035066</v>
      </c>
      <c r="B7656" s="75" t="s">
        <v>8450</v>
      </c>
      <c r="L7656" s="75" t="s">
        <v>311</v>
      </c>
    </row>
    <row r="7657" spans="1:12">
      <c r="A7657" s="115">
        <v>99035067</v>
      </c>
      <c r="B7657" s="75" t="s">
        <v>8451</v>
      </c>
      <c r="L7657" s="75" t="s">
        <v>311</v>
      </c>
    </row>
    <row r="7658" spans="1:12">
      <c r="A7658" s="115">
        <v>99035068</v>
      </c>
      <c r="B7658" s="75" t="s">
        <v>8452</v>
      </c>
      <c r="L7658" s="75" t="s">
        <v>311</v>
      </c>
    </row>
    <row r="7659" spans="1:12">
      <c r="A7659" s="115">
        <v>99035069</v>
      </c>
      <c r="B7659" s="75" t="s">
        <v>8453</v>
      </c>
      <c r="L7659" s="75" t="s">
        <v>311</v>
      </c>
    </row>
    <row r="7660" spans="1:12">
      <c r="A7660" s="115">
        <v>99035070</v>
      </c>
      <c r="B7660" s="75" t="s">
        <v>8454</v>
      </c>
      <c r="L7660" s="75" t="s">
        <v>311</v>
      </c>
    </row>
    <row r="7661" spans="1:12">
      <c r="A7661" s="115">
        <v>99035071</v>
      </c>
      <c r="B7661" s="75" t="s">
        <v>8455</v>
      </c>
      <c r="L7661" s="75" t="s">
        <v>9429</v>
      </c>
    </row>
    <row r="7662" spans="1:12">
      <c r="A7662" s="115">
        <v>99035072</v>
      </c>
      <c r="B7662" s="75" t="s">
        <v>8456</v>
      </c>
      <c r="L7662" s="75" t="s">
        <v>9429</v>
      </c>
    </row>
    <row r="7663" spans="1:12">
      <c r="A7663" s="115">
        <v>99035073</v>
      </c>
      <c r="B7663" s="75" t="s">
        <v>8457</v>
      </c>
      <c r="L7663" s="75" t="s">
        <v>348</v>
      </c>
    </row>
    <row r="7664" spans="1:12">
      <c r="A7664" s="115">
        <v>99035074</v>
      </c>
      <c r="B7664" s="75" t="s">
        <v>8458</v>
      </c>
      <c r="L7664" s="75" t="s">
        <v>9430</v>
      </c>
    </row>
    <row r="7665" spans="1:12">
      <c r="A7665" s="115">
        <v>99035075</v>
      </c>
      <c r="B7665" s="75" t="s">
        <v>8459</v>
      </c>
      <c r="L7665" s="75" t="s">
        <v>9430</v>
      </c>
    </row>
    <row r="7666" spans="1:12">
      <c r="A7666" s="115">
        <v>99035076</v>
      </c>
      <c r="B7666" s="75" t="s">
        <v>8460</v>
      </c>
      <c r="L7666" s="75" t="s">
        <v>9430</v>
      </c>
    </row>
    <row r="7667" spans="1:12">
      <c r="A7667" s="115">
        <v>99035077</v>
      </c>
      <c r="B7667" s="75" t="s">
        <v>8461</v>
      </c>
      <c r="L7667" s="75" t="s">
        <v>9430</v>
      </c>
    </row>
    <row r="7668" spans="1:12">
      <c r="A7668" s="115">
        <v>99035078</v>
      </c>
      <c r="B7668" s="75" t="s">
        <v>8462</v>
      </c>
      <c r="L7668" s="75" t="s">
        <v>9430</v>
      </c>
    </row>
    <row r="7669" spans="1:12">
      <c r="A7669" s="115">
        <v>99035079</v>
      </c>
      <c r="B7669" s="75" t="s">
        <v>8463</v>
      </c>
      <c r="L7669" s="75" t="s">
        <v>9430</v>
      </c>
    </row>
    <row r="7670" spans="1:12">
      <c r="A7670" s="115">
        <v>99035080</v>
      </c>
      <c r="B7670" s="75" t="s">
        <v>8464</v>
      </c>
      <c r="L7670" s="75" t="s">
        <v>9430</v>
      </c>
    </row>
    <row r="7671" spans="1:12">
      <c r="A7671" s="115">
        <v>99035081</v>
      </c>
      <c r="B7671" s="75" t="s">
        <v>8465</v>
      </c>
      <c r="L7671" s="75" t="s">
        <v>9430</v>
      </c>
    </row>
    <row r="7672" spans="1:12">
      <c r="A7672" s="115">
        <v>99035082</v>
      </c>
      <c r="B7672" s="75" t="s">
        <v>8466</v>
      </c>
      <c r="L7672" s="75" t="s">
        <v>9430</v>
      </c>
    </row>
    <row r="7673" spans="1:12">
      <c r="A7673" s="115">
        <v>99035083</v>
      </c>
      <c r="B7673" s="75" t="s">
        <v>8467</v>
      </c>
      <c r="L7673" s="75" t="s">
        <v>9430</v>
      </c>
    </row>
    <row r="7674" spans="1:12">
      <c r="A7674" s="115">
        <v>99035084</v>
      </c>
      <c r="B7674" s="75" t="s">
        <v>8468</v>
      </c>
      <c r="L7674" s="75" t="s">
        <v>9430</v>
      </c>
    </row>
    <row r="7675" spans="1:12">
      <c r="A7675" s="115">
        <v>99035085</v>
      </c>
      <c r="B7675" s="75" t="s">
        <v>8469</v>
      </c>
      <c r="L7675" s="75" t="s">
        <v>9430</v>
      </c>
    </row>
    <row r="7676" spans="1:12">
      <c r="A7676" s="115">
        <v>99035086</v>
      </c>
      <c r="B7676" s="75" t="s">
        <v>8470</v>
      </c>
      <c r="L7676" s="75" t="s">
        <v>9430</v>
      </c>
    </row>
    <row r="7677" spans="1:12">
      <c r="A7677" s="115">
        <v>99035087</v>
      </c>
      <c r="B7677" s="75" t="s">
        <v>8471</v>
      </c>
      <c r="L7677" s="75" t="s">
        <v>9430</v>
      </c>
    </row>
    <row r="7678" spans="1:12">
      <c r="A7678" s="115">
        <v>99035088</v>
      </c>
      <c r="B7678" s="75" t="s">
        <v>8472</v>
      </c>
      <c r="L7678" s="75" t="s">
        <v>9430</v>
      </c>
    </row>
    <row r="7679" spans="1:12">
      <c r="A7679" s="115">
        <v>99035089</v>
      </c>
      <c r="B7679" s="75" t="s">
        <v>8473</v>
      </c>
      <c r="L7679" s="75" t="s">
        <v>9430</v>
      </c>
    </row>
    <row r="7680" spans="1:12">
      <c r="A7680" s="115">
        <v>99035090</v>
      </c>
      <c r="B7680" s="75" t="s">
        <v>8474</v>
      </c>
      <c r="L7680" s="75" t="s">
        <v>9430</v>
      </c>
    </row>
    <row r="7681" spans="1:12">
      <c r="A7681" s="115">
        <v>99035091</v>
      </c>
      <c r="B7681" s="75" t="s">
        <v>8475</v>
      </c>
      <c r="L7681" s="75" t="s">
        <v>9430</v>
      </c>
    </row>
    <row r="7682" spans="1:12">
      <c r="A7682" s="115">
        <v>99035092</v>
      </c>
      <c r="B7682" s="75" t="s">
        <v>8476</v>
      </c>
      <c r="L7682" s="75" t="s">
        <v>9430</v>
      </c>
    </row>
    <row r="7683" spans="1:12">
      <c r="A7683" s="115">
        <v>99035093</v>
      </c>
      <c r="B7683" s="75" t="s">
        <v>8477</v>
      </c>
      <c r="L7683" s="75" t="s">
        <v>9430</v>
      </c>
    </row>
    <row r="7684" spans="1:12">
      <c r="A7684" s="115">
        <v>99035094</v>
      </c>
      <c r="B7684" s="75" t="s">
        <v>8478</v>
      </c>
      <c r="L7684" s="75" t="s">
        <v>9430</v>
      </c>
    </row>
    <row r="7685" spans="1:12">
      <c r="A7685" s="115">
        <v>99035095</v>
      </c>
      <c r="B7685" s="75" t="s">
        <v>8479</v>
      </c>
      <c r="L7685" s="75" t="s">
        <v>9430</v>
      </c>
    </row>
    <row r="7686" spans="1:12">
      <c r="A7686" s="115">
        <v>99035096</v>
      </c>
      <c r="B7686" s="75" t="s">
        <v>8480</v>
      </c>
      <c r="L7686" s="75" t="s">
        <v>9430</v>
      </c>
    </row>
    <row r="7687" spans="1:12">
      <c r="A7687" s="115">
        <v>99035097</v>
      </c>
      <c r="B7687" s="75" t="s">
        <v>8481</v>
      </c>
      <c r="L7687" s="75" t="s">
        <v>9430</v>
      </c>
    </row>
    <row r="7688" spans="1:12">
      <c r="A7688" s="115">
        <v>99035098</v>
      </c>
      <c r="B7688" s="75" t="s">
        <v>8482</v>
      </c>
      <c r="L7688" s="75" t="s">
        <v>348</v>
      </c>
    </row>
    <row r="7689" spans="1:12">
      <c r="A7689" s="115">
        <v>99035099</v>
      </c>
      <c r="B7689" s="75" t="s">
        <v>8483</v>
      </c>
      <c r="L7689" s="75" t="s">
        <v>348</v>
      </c>
    </row>
    <row r="7690" spans="1:12">
      <c r="A7690" s="115">
        <v>99035100</v>
      </c>
      <c r="B7690" s="75" t="s">
        <v>8484</v>
      </c>
      <c r="L7690" s="75" t="s">
        <v>348</v>
      </c>
    </row>
    <row r="7691" spans="1:12">
      <c r="A7691" s="115">
        <v>99035101</v>
      </c>
      <c r="B7691" s="75" t="s">
        <v>8485</v>
      </c>
      <c r="L7691" s="75" t="s">
        <v>348</v>
      </c>
    </row>
    <row r="7692" spans="1:12">
      <c r="A7692" s="115">
        <v>99035102</v>
      </c>
      <c r="B7692" s="75" t="s">
        <v>8486</v>
      </c>
      <c r="L7692" s="75" t="s">
        <v>177</v>
      </c>
    </row>
    <row r="7693" spans="1:12">
      <c r="A7693" s="115">
        <v>99035103</v>
      </c>
      <c r="B7693" s="75" t="s">
        <v>8487</v>
      </c>
      <c r="L7693" s="75" t="s">
        <v>270</v>
      </c>
    </row>
    <row r="7694" spans="1:12">
      <c r="A7694" s="115">
        <v>99035105</v>
      </c>
      <c r="B7694" s="75" t="s">
        <v>8488</v>
      </c>
      <c r="L7694" s="75" t="s">
        <v>270</v>
      </c>
    </row>
    <row r="7695" spans="1:12">
      <c r="A7695" s="115">
        <v>99035106</v>
      </c>
      <c r="B7695" s="75" t="s">
        <v>8489</v>
      </c>
      <c r="L7695" s="75" t="s">
        <v>303</v>
      </c>
    </row>
    <row r="7696" spans="1:12">
      <c r="A7696" s="115">
        <v>99035107</v>
      </c>
      <c r="B7696" s="75" t="s">
        <v>8490</v>
      </c>
      <c r="L7696" s="75" t="s">
        <v>311</v>
      </c>
    </row>
    <row r="7697" spans="1:12">
      <c r="A7697" s="115">
        <v>99035109</v>
      </c>
      <c r="B7697" s="75" t="s">
        <v>8491</v>
      </c>
      <c r="L7697" s="75" t="s">
        <v>270</v>
      </c>
    </row>
    <row r="7698" spans="1:12">
      <c r="A7698" s="115">
        <v>99035110</v>
      </c>
      <c r="B7698" s="75" t="s">
        <v>8492</v>
      </c>
      <c r="L7698" s="75" t="s">
        <v>270</v>
      </c>
    </row>
    <row r="7699" spans="1:12">
      <c r="A7699" s="115">
        <v>99035111</v>
      </c>
      <c r="B7699" s="75" t="s">
        <v>8493</v>
      </c>
      <c r="L7699" s="75" t="s">
        <v>270</v>
      </c>
    </row>
    <row r="7700" spans="1:12">
      <c r="A7700" s="115">
        <v>99035112</v>
      </c>
      <c r="B7700" s="75" t="s">
        <v>8494</v>
      </c>
      <c r="L7700" s="75" t="s">
        <v>270</v>
      </c>
    </row>
    <row r="7701" spans="1:12">
      <c r="A7701" s="115">
        <v>99035113</v>
      </c>
      <c r="B7701" s="75" t="s">
        <v>8495</v>
      </c>
      <c r="L7701" s="75" t="s">
        <v>270</v>
      </c>
    </row>
    <row r="7702" spans="1:12">
      <c r="A7702" s="115">
        <v>99035114</v>
      </c>
      <c r="B7702" s="75" t="s">
        <v>8496</v>
      </c>
      <c r="L7702" s="75" t="s">
        <v>270</v>
      </c>
    </row>
    <row r="7703" spans="1:12">
      <c r="A7703" s="115">
        <v>99035115</v>
      </c>
      <c r="B7703" s="75" t="s">
        <v>8497</v>
      </c>
      <c r="L7703" s="75" t="s">
        <v>270</v>
      </c>
    </row>
    <row r="7704" spans="1:12">
      <c r="A7704" s="115">
        <v>99035116</v>
      </c>
      <c r="B7704" s="75" t="s">
        <v>8498</v>
      </c>
      <c r="L7704" s="75" t="s">
        <v>311</v>
      </c>
    </row>
    <row r="7705" spans="1:12">
      <c r="A7705" s="115">
        <v>99035117</v>
      </c>
      <c r="B7705" s="75" t="s">
        <v>8499</v>
      </c>
      <c r="L7705" s="75" t="s">
        <v>311</v>
      </c>
    </row>
    <row r="7706" spans="1:12">
      <c r="A7706" s="115">
        <v>99035118</v>
      </c>
      <c r="B7706" s="75" t="s">
        <v>8500</v>
      </c>
      <c r="L7706" s="75" t="s">
        <v>9465</v>
      </c>
    </row>
    <row r="7707" spans="1:12">
      <c r="A7707" s="115">
        <v>99035119</v>
      </c>
      <c r="B7707" s="75" t="s">
        <v>8501</v>
      </c>
      <c r="L7707" s="75" t="s">
        <v>9468</v>
      </c>
    </row>
    <row r="7708" spans="1:12">
      <c r="A7708" s="115">
        <v>99035120</v>
      </c>
      <c r="B7708" s="75" t="s">
        <v>8502</v>
      </c>
      <c r="L7708" s="75" t="s">
        <v>9465</v>
      </c>
    </row>
    <row r="7709" spans="1:12">
      <c r="A7709" s="115">
        <v>99035121</v>
      </c>
      <c r="B7709" s="75" t="s">
        <v>8503</v>
      </c>
      <c r="L7709" s="75" t="s">
        <v>9465</v>
      </c>
    </row>
    <row r="7710" spans="1:12">
      <c r="A7710" s="115">
        <v>99035122</v>
      </c>
      <c r="B7710" s="75" t="s">
        <v>8504</v>
      </c>
      <c r="L7710" s="75" t="s">
        <v>9474</v>
      </c>
    </row>
    <row r="7711" spans="1:12">
      <c r="A7711" s="115">
        <v>99035123</v>
      </c>
      <c r="B7711" s="75" t="s">
        <v>8505</v>
      </c>
      <c r="L7711" s="75" t="s">
        <v>9465</v>
      </c>
    </row>
    <row r="7712" spans="1:12">
      <c r="A7712" s="115">
        <v>99035124</v>
      </c>
      <c r="B7712" s="75" t="s">
        <v>8506</v>
      </c>
      <c r="L7712" s="75" t="s">
        <v>9465</v>
      </c>
    </row>
    <row r="7713" spans="1:12">
      <c r="A7713" s="115">
        <v>99035125</v>
      </c>
      <c r="B7713" s="75" t="s">
        <v>8507</v>
      </c>
      <c r="L7713" s="75" t="s">
        <v>9468</v>
      </c>
    </row>
    <row r="7714" spans="1:12">
      <c r="A7714" s="115">
        <v>99035126</v>
      </c>
      <c r="B7714" s="75" t="s">
        <v>8508</v>
      </c>
      <c r="L7714" s="75" t="s">
        <v>9474</v>
      </c>
    </row>
    <row r="7715" spans="1:12">
      <c r="A7715" s="115">
        <v>99035127</v>
      </c>
      <c r="B7715" s="75" t="s">
        <v>8509</v>
      </c>
      <c r="L7715" s="75" t="s">
        <v>9464</v>
      </c>
    </row>
    <row r="7716" spans="1:12">
      <c r="A7716" s="115">
        <v>99035128</v>
      </c>
      <c r="B7716" s="75" t="s">
        <v>8510</v>
      </c>
      <c r="L7716" s="75" t="s">
        <v>9468</v>
      </c>
    </row>
    <row r="7717" spans="1:12">
      <c r="A7717" s="115">
        <v>99035129</v>
      </c>
      <c r="B7717" s="75" t="s">
        <v>8511</v>
      </c>
      <c r="L7717" s="75" t="s">
        <v>9465</v>
      </c>
    </row>
    <row r="7718" spans="1:12">
      <c r="A7718" s="115">
        <v>99035130</v>
      </c>
      <c r="B7718" s="75" t="s">
        <v>8512</v>
      </c>
      <c r="L7718" s="75" t="s">
        <v>9465</v>
      </c>
    </row>
    <row r="7719" spans="1:12">
      <c r="A7719" s="115">
        <v>99035131</v>
      </c>
      <c r="B7719" s="75" t="s">
        <v>8513</v>
      </c>
      <c r="L7719" s="75" t="s">
        <v>9465</v>
      </c>
    </row>
    <row r="7720" spans="1:12">
      <c r="A7720" s="115">
        <v>99035132</v>
      </c>
      <c r="B7720" s="75" t="s">
        <v>8514</v>
      </c>
      <c r="L7720" s="75" t="s">
        <v>9465</v>
      </c>
    </row>
    <row r="7721" spans="1:12">
      <c r="A7721" s="115">
        <v>99035133</v>
      </c>
      <c r="B7721" s="75" t="s">
        <v>8515</v>
      </c>
      <c r="L7721" s="75" t="s">
        <v>70</v>
      </c>
    </row>
    <row r="7722" spans="1:12">
      <c r="A7722" s="115">
        <v>99035134</v>
      </c>
      <c r="B7722" s="75" t="s">
        <v>8516</v>
      </c>
      <c r="L7722" s="75" t="s">
        <v>70</v>
      </c>
    </row>
    <row r="7723" spans="1:12">
      <c r="A7723" s="115">
        <v>99035136</v>
      </c>
      <c r="B7723" s="75" t="s">
        <v>8517</v>
      </c>
      <c r="L7723" s="75" t="s">
        <v>70</v>
      </c>
    </row>
    <row r="7724" spans="1:12">
      <c r="A7724" s="115">
        <v>99035137</v>
      </c>
      <c r="B7724" s="75" t="s">
        <v>8518</v>
      </c>
      <c r="L7724" s="75" t="s">
        <v>70</v>
      </c>
    </row>
    <row r="7725" spans="1:12">
      <c r="A7725" s="115">
        <v>99035138</v>
      </c>
      <c r="B7725" s="75" t="s">
        <v>8519</v>
      </c>
      <c r="L7725" s="75" t="s">
        <v>70</v>
      </c>
    </row>
    <row r="7726" spans="1:12">
      <c r="A7726" s="115">
        <v>99035139</v>
      </c>
      <c r="B7726" s="75" t="s">
        <v>8520</v>
      </c>
      <c r="L7726" s="75" t="s">
        <v>70</v>
      </c>
    </row>
    <row r="7727" spans="1:12">
      <c r="A7727" s="115">
        <v>99035140</v>
      </c>
      <c r="B7727" s="75" t="s">
        <v>8521</v>
      </c>
      <c r="L7727" s="75" t="s">
        <v>70</v>
      </c>
    </row>
    <row r="7728" spans="1:12">
      <c r="A7728" s="115">
        <v>99035141</v>
      </c>
      <c r="B7728" s="75" t="s">
        <v>8522</v>
      </c>
      <c r="L7728" s="75" t="s">
        <v>332</v>
      </c>
    </row>
    <row r="7729" spans="1:12">
      <c r="A7729" s="115">
        <v>99035142</v>
      </c>
      <c r="B7729" s="75" t="s">
        <v>8523</v>
      </c>
      <c r="L7729" s="75" t="s">
        <v>332</v>
      </c>
    </row>
    <row r="7730" spans="1:12">
      <c r="A7730" s="115">
        <v>99035143</v>
      </c>
      <c r="B7730" s="75" t="s">
        <v>8524</v>
      </c>
      <c r="L7730" s="75" t="s">
        <v>332</v>
      </c>
    </row>
    <row r="7731" spans="1:12">
      <c r="A7731" s="115">
        <v>99035144</v>
      </c>
      <c r="B7731" s="75" t="s">
        <v>8525</v>
      </c>
      <c r="L7731" s="75" t="s">
        <v>332</v>
      </c>
    </row>
    <row r="7732" spans="1:12">
      <c r="A7732" s="115">
        <v>99035145</v>
      </c>
      <c r="B7732" s="75" t="s">
        <v>8526</v>
      </c>
      <c r="L7732" s="75" t="s">
        <v>270</v>
      </c>
    </row>
    <row r="7733" spans="1:12">
      <c r="A7733" s="115">
        <v>99035146</v>
      </c>
      <c r="B7733" s="75" t="s">
        <v>8527</v>
      </c>
      <c r="L7733" s="75" t="s">
        <v>270</v>
      </c>
    </row>
    <row r="7734" spans="1:12">
      <c r="A7734" s="115">
        <v>99035147</v>
      </c>
      <c r="B7734" s="75" t="s">
        <v>8528</v>
      </c>
      <c r="L7734" s="75" t="s">
        <v>270</v>
      </c>
    </row>
    <row r="7735" spans="1:12">
      <c r="A7735" s="115">
        <v>99035148</v>
      </c>
      <c r="B7735" s="75" t="s">
        <v>8529</v>
      </c>
      <c r="L7735" s="75" t="s">
        <v>270</v>
      </c>
    </row>
    <row r="7736" spans="1:12">
      <c r="A7736" s="115">
        <v>99035149</v>
      </c>
      <c r="B7736" s="75" t="s">
        <v>8530</v>
      </c>
      <c r="L7736" s="75" t="s">
        <v>311</v>
      </c>
    </row>
    <row r="7737" spans="1:12">
      <c r="A7737" s="115">
        <v>99035150</v>
      </c>
      <c r="B7737" s="75" t="s">
        <v>8531</v>
      </c>
      <c r="L7737" s="75" t="s">
        <v>348</v>
      </c>
    </row>
    <row r="7738" spans="1:12">
      <c r="A7738" s="115">
        <v>99035151</v>
      </c>
      <c r="B7738" s="75" t="s">
        <v>8532</v>
      </c>
      <c r="L7738" s="75" t="s">
        <v>296</v>
      </c>
    </row>
    <row r="7739" spans="1:12">
      <c r="A7739" s="115">
        <v>99035152</v>
      </c>
      <c r="B7739" s="75" t="s">
        <v>8533</v>
      </c>
      <c r="L7739" s="75" t="s">
        <v>9468</v>
      </c>
    </row>
    <row r="7740" spans="1:12">
      <c r="A7740" s="115">
        <v>99035153</v>
      </c>
      <c r="B7740" s="75" t="s">
        <v>8534</v>
      </c>
      <c r="L7740" s="75" t="s">
        <v>270</v>
      </c>
    </row>
    <row r="7741" spans="1:12">
      <c r="A7741" s="115">
        <v>99035154</v>
      </c>
      <c r="B7741" s="75" t="s">
        <v>8535</v>
      </c>
      <c r="L7741" s="75" t="s">
        <v>270</v>
      </c>
    </row>
    <row r="7742" spans="1:12">
      <c r="A7742" s="115">
        <v>99035155</v>
      </c>
      <c r="B7742" s="75" t="s">
        <v>8536</v>
      </c>
      <c r="L7742" s="75" t="s">
        <v>270</v>
      </c>
    </row>
    <row r="7743" spans="1:12">
      <c r="A7743" s="115">
        <v>99035156</v>
      </c>
      <c r="B7743" s="75" t="s">
        <v>8537</v>
      </c>
      <c r="L7743" s="75" t="s">
        <v>70</v>
      </c>
    </row>
    <row r="7744" spans="1:12">
      <c r="A7744" s="115">
        <v>99035157</v>
      </c>
      <c r="B7744" s="75" t="s">
        <v>8538</v>
      </c>
      <c r="L7744" s="75" t="s">
        <v>328</v>
      </c>
    </row>
    <row r="7745" spans="1:12">
      <c r="A7745" s="115">
        <v>99035158</v>
      </c>
      <c r="B7745" s="75" t="s">
        <v>8539</v>
      </c>
      <c r="L7745" s="75" t="s">
        <v>276</v>
      </c>
    </row>
    <row r="7746" spans="1:12">
      <c r="A7746" s="115">
        <v>99035159</v>
      </c>
      <c r="B7746" s="75" t="s">
        <v>8540</v>
      </c>
      <c r="L7746" s="75" t="s">
        <v>339</v>
      </c>
    </row>
    <row r="7747" spans="1:12">
      <c r="A7747" s="115">
        <v>99035160</v>
      </c>
      <c r="B7747" s="75" t="s">
        <v>8541</v>
      </c>
      <c r="L7747" s="75" t="s">
        <v>270</v>
      </c>
    </row>
    <row r="7748" spans="1:12">
      <c r="A7748" s="115">
        <v>99035161</v>
      </c>
      <c r="B7748" s="75" t="s">
        <v>8542</v>
      </c>
      <c r="L7748" s="75" t="s">
        <v>328</v>
      </c>
    </row>
    <row r="7749" spans="1:12">
      <c r="A7749" s="115">
        <v>99035162</v>
      </c>
      <c r="B7749" s="75" t="s">
        <v>8543</v>
      </c>
      <c r="L7749" s="75" t="s">
        <v>332</v>
      </c>
    </row>
    <row r="7750" spans="1:12">
      <c r="A7750" s="115">
        <v>99035163</v>
      </c>
      <c r="B7750" s="75" t="s">
        <v>8544</v>
      </c>
      <c r="L7750" s="75" t="s">
        <v>177</v>
      </c>
    </row>
    <row r="7751" spans="1:12">
      <c r="A7751" s="115">
        <v>99035164</v>
      </c>
      <c r="B7751" s="75" t="s">
        <v>8545</v>
      </c>
      <c r="L7751" s="75" t="s">
        <v>70</v>
      </c>
    </row>
    <row r="7752" spans="1:12">
      <c r="A7752" s="115">
        <v>99035165</v>
      </c>
      <c r="B7752" s="75" t="s">
        <v>8546</v>
      </c>
      <c r="L7752" s="75" t="s">
        <v>70</v>
      </c>
    </row>
    <row r="7753" spans="1:12">
      <c r="A7753" s="115">
        <v>99035166</v>
      </c>
      <c r="B7753" s="75" t="s">
        <v>8547</v>
      </c>
      <c r="L7753" s="75" t="s">
        <v>70</v>
      </c>
    </row>
    <row r="7754" spans="1:12">
      <c r="A7754" s="115">
        <v>99035167</v>
      </c>
      <c r="B7754" s="75" t="s">
        <v>8548</v>
      </c>
      <c r="L7754" s="75" t="s">
        <v>70</v>
      </c>
    </row>
    <row r="7755" spans="1:12">
      <c r="A7755" s="115">
        <v>99035168</v>
      </c>
      <c r="B7755" s="75" t="s">
        <v>8549</v>
      </c>
      <c r="L7755" s="75" t="s">
        <v>70</v>
      </c>
    </row>
    <row r="7756" spans="1:12">
      <c r="A7756" s="115">
        <v>99035169</v>
      </c>
      <c r="B7756" s="75" t="s">
        <v>8550</v>
      </c>
      <c r="L7756" s="75" t="s">
        <v>70</v>
      </c>
    </row>
    <row r="7757" spans="1:12">
      <c r="A7757" s="115">
        <v>99035170</v>
      </c>
      <c r="B7757" s="75" t="s">
        <v>8551</v>
      </c>
      <c r="L7757" s="75" t="s">
        <v>313</v>
      </c>
    </row>
    <row r="7758" spans="1:12">
      <c r="A7758" s="115">
        <v>99035171</v>
      </c>
      <c r="B7758" s="75" t="s">
        <v>8552</v>
      </c>
      <c r="L7758" s="75" t="s">
        <v>100</v>
      </c>
    </row>
    <row r="7759" spans="1:12">
      <c r="A7759" s="115">
        <v>99035172</v>
      </c>
      <c r="B7759" s="75" t="s">
        <v>8553</v>
      </c>
      <c r="L7759" s="75" t="s">
        <v>177</v>
      </c>
    </row>
    <row r="7760" spans="1:12">
      <c r="A7760" s="115">
        <v>99035173</v>
      </c>
      <c r="B7760" s="75" t="s">
        <v>8554</v>
      </c>
      <c r="L7760" s="75" t="s">
        <v>348</v>
      </c>
    </row>
    <row r="7761" spans="1:12">
      <c r="A7761" s="115">
        <v>99035174</v>
      </c>
      <c r="B7761" s="75" t="s">
        <v>8555</v>
      </c>
      <c r="L7761" s="75" t="s">
        <v>326</v>
      </c>
    </row>
    <row r="7762" spans="1:12">
      <c r="A7762" s="115">
        <v>99035175</v>
      </c>
      <c r="B7762" s="75" t="s">
        <v>8556</v>
      </c>
      <c r="L7762" s="75" t="s">
        <v>332</v>
      </c>
    </row>
    <row r="7763" spans="1:12">
      <c r="A7763" s="115">
        <v>99035176</v>
      </c>
      <c r="B7763" s="75" t="s">
        <v>8557</v>
      </c>
      <c r="L7763" s="75" t="s">
        <v>285</v>
      </c>
    </row>
    <row r="7764" spans="1:12">
      <c r="A7764" s="115">
        <v>99035178</v>
      </c>
      <c r="B7764" s="75" t="s">
        <v>8558</v>
      </c>
      <c r="L7764" s="75" t="s">
        <v>285</v>
      </c>
    </row>
    <row r="7765" spans="1:12">
      <c r="A7765" s="115">
        <v>99035179</v>
      </c>
      <c r="B7765" s="75" t="s">
        <v>8559</v>
      </c>
      <c r="L7765" s="75" t="s">
        <v>285</v>
      </c>
    </row>
    <row r="7766" spans="1:12">
      <c r="A7766" s="115">
        <v>99035180</v>
      </c>
      <c r="B7766" s="75" t="s">
        <v>8560</v>
      </c>
      <c r="L7766" s="75" t="s">
        <v>285</v>
      </c>
    </row>
    <row r="7767" spans="1:12">
      <c r="A7767" s="115">
        <v>99035181</v>
      </c>
      <c r="B7767" s="75" t="s">
        <v>8561</v>
      </c>
      <c r="L7767" s="75" t="s">
        <v>285</v>
      </c>
    </row>
    <row r="7768" spans="1:12">
      <c r="A7768" s="115">
        <v>99035182</v>
      </c>
      <c r="B7768" s="75" t="s">
        <v>8562</v>
      </c>
      <c r="L7768" s="75" t="s">
        <v>9477</v>
      </c>
    </row>
    <row r="7769" spans="1:12">
      <c r="A7769" s="115">
        <v>99035183</v>
      </c>
      <c r="B7769" s="75" t="s">
        <v>8563</v>
      </c>
      <c r="L7769" s="75" t="s">
        <v>70</v>
      </c>
    </row>
    <row r="7770" spans="1:12">
      <c r="A7770" s="115">
        <v>99035185</v>
      </c>
      <c r="B7770" s="75" t="s">
        <v>8564</v>
      </c>
      <c r="L7770" s="75" t="s">
        <v>70</v>
      </c>
    </row>
    <row r="7771" spans="1:12">
      <c r="A7771" s="115">
        <v>99035188</v>
      </c>
      <c r="B7771" s="75" t="s">
        <v>8565</v>
      </c>
      <c r="L7771" s="75" t="s">
        <v>70</v>
      </c>
    </row>
    <row r="7772" spans="1:12">
      <c r="A7772" s="115">
        <v>99035191</v>
      </c>
      <c r="B7772" s="75" t="s">
        <v>8566</v>
      </c>
      <c r="L7772" s="75" t="s">
        <v>70</v>
      </c>
    </row>
    <row r="7773" spans="1:12">
      <c r="A7773" s="115">
        <v>99035192</v>
      </c>
      <c r="B7773" s="75" t="s">
        <v>8567</v>
      </c>
      <c r="L7773" s="75" t="s">
        <v>70</v>
      </c>
    </row>
    <row r="7774" spans="1:12">
      <c r="A7774" s="115">
        <v>99035193</v>
      </c>
      <c r="B7774" s="75" t="s">
        <v>8568</v>
      </c>
      <c r="L7774" s="75" t="s">
        <v>348</v>
      </c>
    </row>
    <row r="7775" spans="1:12">
      <c r="A7775" s="115">
        <v>99035195</v>
      </c>
      <c r="B7775" s="75" t="s">
        <v>8569</v>
      </c>
      <c r="L7775" s="75" t="s">
        <v>319</v>
      </c>
    </row>
    <row r="7776" spans="1:12">
      <c r="A7776" s="115">
        <v>99035196</v>
      </c>
      <c r="B7776" s="75" t="s">
        <v>8570</v>
      </c>
      <c r="L7776" s="75" t="s">
        <v>332</v>
      </c>
    </row>
    <row r="7777" spans="1:12">
      <c r="A7777" s="115">
        <v>99035197</v>
      </c>
      <c r="B7777" s="75" t="s">
        <v>8571</v>
      </c>
      <c r="L7777" s="75" t="s">
        <v>177</v>
      </c>
    </row>
    <row r="7778" spans="1:12">
      <c r="A7778" s="115">
        <v>99035198</v>
      </c>
      <c r="B7778" s="75" t="s">
        <v>8572</v>
      </c>
      <c r="L7778" s="75" t="s">
        <v>285</v>
      </c>
    </row>
    <row r="7779" spans="1:12">
      <c r="A7779" s="115">
        <v>99035199</v>
      </c>
      <c r="B7779" s="75" t="s">
        <v>8573</v>
      </c>
      <c r="L7779" s="75" t="s">
        <v>285</v>
      </c>
    </row>
    <row r="7780" spans="1:12">
      <c r="A7780" s="115">
        <v>99035200</v>
      </c>
      <c r="B7780" s="75" t="s">
        <v>8574</v>
      </c>
      <c r="L7780" s="75" t="s">
        <v>285</v>
      </c>
    </row>
    <row r="7781" spans="1:12">
      <c r="A7781" s="115">
        <v>99035201</v>
      </c>
      <c r="B7781" s="75" t="s">
        <v>8575</v>
      </c>
      <c r="L7781" s="75" t="s">
        <v>285</v>
      </c>
    </row>
    <row r="7782" spans="1:12">
      <c r="A7782" s="115">
        <v>99035202</v>
      </c>
      <c r="B7782" s="75" t="s">
        <v>8576</v>
      </c>
      <c r="L7782" s="75" t="s">
        <v>285</v>
      </c>
    </row>
    <row r="7783" spans="1:12">
      <c r="A7783" s="115">
        <v>99035205</v>
      </c>
      <c r="B7783" s="75" t="s">
        <v>8577</v>
      </c>
      <c r="L7783" s="75" t="s">
        <v>348</v>
      </c>
    </row>
    <row r="7784" spans="1:12">
      <c r="A7784" s="115">
        <v>99035207</v>
      </c>
      <c r="B7784" s="75" t="s">
        <v>8578</v>
      </c>
      <c r="L7784" s="75" t="s">
        <v>285</v>
      </c>
    </row>
    <row r="7785" spans="1:12">
      <c r="A7785" s="115">
        <v>99035209</v>
      </c>
      <c r="B7785" s="75" t="s">
        <v>8579</v>
      </c>
      <c r="L7785" s="75" t="s">
        <v>285</v>
      </c>
    </row>
    <row r="7786" spans="1:12">
      <c r="A7786" s="115">
        <v>99035211</v>
      </c>
      <c r="B7786" s="75" t="s">
        <v>8580</v>
      </c>
      <c r="L7786" s="75" t="s">
        <v>270</v>
      </c>
    </row>
    <row r="7787" spans="1:12">
      <c r="A7787" s="115">
        <v>99035213</v>
      </c>
      <c r="B7787" s="75" t="s">
        <v>8581</v>
      </c>
      <c r="L7787" s="75" t="s">
        <v>283</v>
      </c>
    </row>
    <row r="7788" spans="1:12">
      <c r="A7788" s="115">
        <v>99035215</v>
      </c>
      <c r="B7788" s="75" t="s">
        <v>8582</v>
      </c>
      <c r="L7788" s="75" t="s">
        <v>270</v>
      </c>
    </row>
    <row r="7789" spans="1:12">
      <c r="A7789" s="115">
        <v>99035216</v>
      </c>
      <c r="B7789" s="75" t="s">
        <v>8583</v>
      </c>
      <c r="L7789" s="75" t="s">
        <v>270</v>
      </c>
    </row>
    <row r="7790" spans="1:12">
      <c r="A7790" s="115">
        <v>99035218</v>
      </c>
      <c r="B7790" s="75" t="s">
        <v>8584</v>
      </c>
      <c r="L7790" s="75" t="s">
        <v>177</v>
      </c>
    </row>
    <row r="7791" spans="1:12">
      <c r="A7791" s="115">
        <v>99035219</v>
      </c>
      <c r="B7791" s="75" t="s">
        <v>8585</v>
      </c>
      <c r="L7791" s="75" t="s">
        <v>270</v>
      </c>
    </row>
    <row r="7792" spans="1:12">
      <c r="A7792" s="115">
        <v>99035221</v>
      </c>
      <c r="B7792" s="75" t="s">
        <v>6910</v>
      </c>
      <c r="L7792" s="75" t="s">
        <v>70</v>
      </c>
    </row>
    <row r="7793" spans="1:12">
      <c r="A7793" s="115">
        <v>99035223</v>
      </c>
      <c r="B7793" s="75" t="s">
        <v>8586</v>
      </c>
      <c r="L7793" s="75" t="s">
        <v>285</v>
      </c>
    </row>
    <row r="7794" spans="1:12">
      <c r="A7794" s="115">
        <v>99035225</v>
      </c>
      <c r="B7794" s="75" t="s">
        <v>8587</v>
      </c>
      <c r="L7794" s="75" t="s">
        <v>270</v>
      </c>
    </row>
    <row r="7795" spans="1:12">
      <c r="A7795" s="115">
        <v>99035226</v>
      </c>
      <c r="B7795" s="75" t="s">
        <v>8588</v>
      </c>
      <c r="L7795" s="75" t="s">
        <v>326</v>
      </c>
    </row>
    <row r="7796" spans="1:12">
      <c r="A7796" s="115">
        <v>99035234</v>
      </c>
      <c r="B7796" s="75" t="s">
        <v>8589</v>
      </c>
      <c r="L7796" s="75" t="s">
        <v>332</v>
      </c>
    </row>
    <row r="7797" spans="1:12">
      <c r="A7797" s="115">
        <v>99050475</v>
      </c>
      <c r="B7797" s="75" t="s">
        <v>8590</v>
      </c>
      <c r="L7797" s="75" t="s">
        <v>315</v>
      </c>
    </row>
    <row r="7798" spans="1:12">
      <c r="A7798" s="115">
        <v>99051225</v>
      </c>
      <c r="B7798" s="75" t="s">
        <v>8591</v>
      </c>
      <c r="L7798" s="75" t="s">
        <v>324</v>
      </c>
    </row>
    <row r="7799" spans="1:12">
      <c r="A7799" s="115">
        <v>99051608</v>
      </c>
      <c r="B7799" s="75" t="s">
        <v>8592</v>
      </c>
      <c r="L7799" s="75" t="s">
        <v>285</v>
      </c>
    </row>
    <row r="7800" spans="1:12">
      <c r="A7800" s="115">
        <v>99053673</v>
      </c>
      <c r="B7800" s="75" t="s">
        <v>8593</v>
      </c>
      <c r="L7800" s="75" t="s">
        <v>285</v>
      </c>
    </row>
    <row r="7801" spans="1:12">
      <c r="A7801" s="115">
        <v>99056984</v>
      </c>
      <c r="B7801" s="75" t="s">
        <v>8594</v>
      </c>
      <c r="L7801" s="75" t="s">
        <v>285</v>
      </c>
    </row>
    <row r="7802" spans="1:12">
      <c r="A7802" s="115">
        <v>99057769</v>
      </c>
      <c r="B7802" s="75" t="s">
        <v>8595</v>
      </c>
      <c r="L7802" s="75" t="s">
        <v>296</v>
      </c>
    </row>
    <row r="7803" spans="1:12">
      <c r="A7803" s="115">
        <v>99058569</v>
      </c>
      <c r="B7803" s="75" t="s">
        <v>8596</v>
      </c>
      <c r="L7803" s="75" t="s">
        <v>127</v>
      </c>
    </row>
    <row r="7804" spans="1:12">
      <c r="A7804" s="115">
        <v>99061098</v>
      </c>
      <c r="B7804" s="75" t="s">
        <v>8597</v>
      </c>
      <c r="L7804" s="75" t="s">
        <v>315</v>
      </c>
    </row>
    <row r="7805" spans="1:12">
      <c r="A7805" s="115">
        <v>99062658</v>
      </c>
      <c r="B7805" s="75" t="s">
        <v>8598</v>
      </c>
      <c r="L7805" s="75" t="s">
        <v>287</v>
      </c>
    </row>
    <row r="7806" spans="1:12">
      <c r="A7806" s="115">
        <v>99064389</v>
      </c>
      <c r="B7806" s="75" t="s">
        <v>8599</v>
      </c>
      <c r="L7806" s="75" t="s">
        <v>332</v>
      </c>
    </row>
    <row r="7807" spans="1:12">
      <c r="A7807" s="115">
        <v>99065766</v>
      </c>
      <c r="B7807" s="75" t="s">
        <v>8600</v>
      </c>
      <c r="L7807" s="75" t="s">
        <v>285</v>
      </c>
    </row>
    <row r="7808" spans="1:12">
      <c r="A7808" s="115">
        <v>99076951</v>
      </c>
      <c r="B7808" s="75" t="s">
        <v>5255</v>
      </c>
      <c r="L7808" s="75" t="s">
        <v>93</v>
      </c>
    </row>
    <row r="7809" spans="1:12">
      <c r="A7809" s="115">
        <v>99080270</v>
      </c>
      <c r="B7809" s="75" t="s">
        <v>8601</v>
      </c>
      <c r="L7809" s="75" t="s">
        <v>296</v>
      </c>
    </row>
    <row r="7810" spans="1:12">
      <c r="A7810" s="115">
        <v>99081352</v>
      </c>
      <c r="B7810" s="75" t="s">
        <v>8602</v>
      </c>
      <c r="L7810" s="75" t="s">
        <v>315</v>
      </c>
    </row>
    <row r="7811" spans="1:12">
      <c r="A7811" s="115">
        <v>99081430</v>
      </c>
      <c r="B7811" s="75" t="s">
        <v>8603</v>
      </c>
      <c r="L7811" s="75" t="s">
        <v>9309</v>
      </c>
    </row>
    <row r="7812" spans="1:12">
      <c r="A7812" s="115">
        <v>99082295</v>
      </c>
      <c r="B7812" s="75" t="s">
        <v>8604</v>
      </c>
      <c r="L7812" s="75" t="s">
        <v>388</v>
      </c>
    </row>
    <row r="7813" spans="1:12">
      <c r="A7813" s="115">
        <v>99082934</v>
      </c>
      <c r="B7813" s="75" t="s">
        <v>8605</v>
      </c>
      <c r="L7813" s="75" t="s">
        <v>296</v>
      </c>
    </row>
    <row r="7814" spans="1:12">
      <c r="A7814" s="115">
        <v>99083286</v>
      </c>
      <c r="B7814" s="75" t="s">
        <v>8606</v>
      </c>
      <c r="L7814" s="75" t="s">
        <v>9361</v>
      </c>
    </row>
    <row r="7815" spans="1:12">
      <c r="A7815" s="115">
        <v>99086661</v>
      </c>
      <c r="B7815" s="75" t="s">
        <v>8607</v>
      </c>
      <c r="L7815" s="75" t="s">
        <v>315</v>
      </c>
    </row>
    <row r="7816" spans="1:12">
      <c r="A7816" s="115">
        <v>99087271</v>
      </c>
      <c r="B7816" s="75" t="s">
        <v>8608</v>
      </c>
      <c r="L7816" s="75" t="s">
        <v>285</v>
      </c>
    </row>
    <row r="7817" spans="1:12">
      <c r="A7817" s="115">
        <v>99088324</v>
      </c>
      <c r="B7817" s="75" t="s">
        <v>8609</v>
      </c>
      <c r="L7817" s="75" t="s">
        <v>324</v>
      </c>
    </row>
    <row r="7818" spans="1:12">
      <c r="A7818" s="115">
        <v>99089130</v>
      </c>
      <c r="B7818" s="75" t="s">
        <v>8610</v>
      </c>
      <c r="L7818" s="75" t="s">
        <v>315</v>
      </c>
    </row>
    <row r="7819" spans="1:12">
      <c r="A7819" s="115">
        <v>99089310</v>
      </c>
      <c r="B7819" s="75" t="s">
        <v>8611</v>
      </c>
      <c r="L7819" s="75" t="s">
        <v>315</v>
      </c>
    </row>
    <row r="7820" spans="1:12">
      <c r="A7820" s="115">
        <v>99089318</v>
      </c>
      <c r="B7820" s="75" t="s">
        <v>8612</v>
      </c>
      <c r="L7820" s="75" t="s">
        <v>315</v>
      </c>
    </row>
    <row r="7821" spans="1:12">
      <c r="A7821" s="115">
        <v>99089328</v>
      </c>
      <c r="B7821" s="75" t="s">
        <v>8613</v>
      </c>
      <c r="L7821" s="75" t="s">
        <v>70</v>
      </c>
    </row>
    <row r="7822" spans="1:12">
      <c r="A7822" s="115">
        <v>99090711</v>
      </c>
      <c r="B7822" s="75" t="s">
        <v>8614</v>
      </c>
      <c r="L7822" s="75" t="s">
        <v>324</v>
      </c>
    </row>
    <row r="7823" spans="1:12">
      <c r="A7823" s="115">
        <v>99092310</v>
      </c>
      <c r="B7823" s="75" t="s">
        <v>8615</v>
      </c>
      <c r="L7823" s="75" t="s">
        <v>285</v>
      </c>
    </row>
    <row r="7824" spans="1:12">
      <c r="A7824" s="115">
        <v>99094380</v>
      </c>
      <c r="B7824" s="75" t="s">
        <v>8616</v>
      </c>
      <c r="L7824" s="75" t="s">
        <v>319</v>
      </c>
    </row>
    <row r="7825" spans="1:12">
      <c r="A7825" s="115">
        <v>99095241</v>
      </c>
      <c r="B7825" s="75" t="s">
        <v>8617</v>
      </c>
      <c r="L7825" s="75" t="s">
        <v>348</v>
      </c>
    </row>
    <row r="7826" spans="1:12">
      <c r="A7826" s="115">
        <v>99095907</v>
      </c>
      <c r="B7826" s="75" t="s">
        <v>8618</v>
      </c>
      <c r="L7826" s="75" t="s">
        <v>9439</v>
      </c>
    </row>
    <row r="7827" spans="1:12">
      <c r="A7827" s="115">
        <v>99101063</v>
      </c>
      <c r="B7827" s="75" t="s">
        <v>8619</v>
      </c>
      <c r="L7827" s="75" t="s">
        <v>270</v>
      </c>
    </row>
    <row r="7828" spans="1:12">
      <c r="A7828" s="115">
        <v>99105615</v>
      </c>
      <c r="B7828" s="75" t="s">
        <v>8620</v>
      </c>
      <c r="L7828" s="75" t="s">
        <v>70</v>
      </c>
    </row>
    <row r="7829" spans="1:12">
      <c r="A7829" s="115">
        <v>99107757</v>
      </c>
      <c r="B7829" s="75" t="s">
        <v>8621</v>
      </c>
      <c r="L7829" s="75" t="s">
        <v>287</v>
      </c>
    </row>
    <row r="7830" spans="1:12">
      <c r="A7830" s="115">
        <v>99108161</v>
      </c>
      <c r="B7830" s="75" t="s">
        <v>8622</v>
      </c>
      <c r="L7830" s="75" t="s">
        <v>287</v>
      </c>
    </row>
    <row r="7831" spans="1:12">
      <c r="A7831" s="115">
        <v>99112602</v>
      </c>
      <c r="B7831" s="75" t="s">
        <v>8623</v>
      </c>
      <c r="L7831" s="75" t="s">
        <v>315</v>
      </c>
    </row>
    <row r="7832" spans="1:12">
      <c r="A7832" s="115">
        <v>99112790</v>
      </c>
      <c r="B7832" s="75" t="s">
        <v>8624</v>
      </c>
      <c r="L7832" s="75" t="s">
        <v>362</v>
      </c>
    </row>
    <row r="7833" spans="1:12">
      <c r="A7833" s="115">
        <v>99114079</v>
      </c>
      <c r="B7833" s="75" t="s">
        <v>8625</v>
      </c>
      <c r="L7833" s="75" t="s">
        <v>362</v>
      </c>
    </row>
    <row r="7834" spans="1:12">
      <c r="A7834" s="115">
        <v>99115255</v>
      </c>
      <c r="B7834" s="75" t="s">
        <v>8626</v>
      </c>
      <c r="L7834" s="75" t="s">
        <v>348</v>
      </c>
    </row>
    <row r="7835" spans="1:12">
      <c r="A7835" s="115">
        <v>99120822</v>
      </c>
      <c r="B7835" s="75" t="s">
        <v>8627</v>
      </c>
      <c r="L7835" s="75" t="s">
        <v>287</v>
      </c>
    </row>
    <row r="7836" spans="1:12">
      <c r="A7836" s="115">
        <v>99121120</v>
      </c>
      <c r="B7836" s="75" t="s">
        <v>4332</v>
      </c>
      <c r="L7836" s="75" t="s">
        <v>9362</v>
      </c>
    </row>
    <row r="7837" spans="1:12">
      <c r="A7837" s="115">
        <v>99121920</v>
      </c>
      <c r="B7837" s="75" t="s">
        <v>8628</v>
      </c>
      <c r="L7837" s="75" t="s">
        <v>285</v>
      </c>
    </row>
    <row r="7838" spans="1:12">
      <c r="A7838" s="115">
        <v>99122151</v>
      </c>
      <c r="B7838" s="75" t="s">
        <v>8629</v>
      </c>
      <c r="L7838" s="75" t="s">
        <v>311</v>
      </c>
    </row>
    <row r="7839" spans="1:12">
      <c r="A7839" s="115">
        <v>99122207</v>
      </c>
      <c r="B7839" s="75" t="s">
        <v>8630</v>
      </c>
      <c r="L7839" s="75" t="s">
        <v>348</v>
      </c>
    </row>
    <row r="7840" spans="1:12">
      <c r="A7840" s="115">
        <v>99122233</v>
      </c>
      <c r="B7840" s="75" t="s">
        <v>8631</v>
      </c>
      <c r="L7840" s="75" t="s">
        <v>348</v>
      </c>
    </row>
    <row r="7841" spans="1:12">
      <c r="A7841" s="115">
        <v>99122506</v>
      </c>
      <c r="B7841" s="75" t="s">
        <v>8632</v>
      </c>
      <c r="L7841" s="75" t="s">
        <v>285</v>
      </c>
    </row>
    <row r="7842" spans="1:12">
      <c r="A7842" s="115">
        <v>99122875</v>
      </c>
      <c r="B7842" s="75" t="s">
        <v>8633</v>
      </c>
      <c r="L7842" s="75" t="s">
        <v>315</v>
      </c>
    </row>
    <row r="7843" spans="1:12">
      <c r="A7843" s="115">
        <v>99123497</v>
      </c>
      <c r="B7843" s="75" t="s">
        <v>8634</v>
      </c>
      <c r="L7843" s="75" t="s">
        <v>309</v>
      </c>
    </row>
    <row r="7844" spans="1:12">
      <c r="A7844" s="115">
        <v>99124337</v>
      </c>
      <c r="B7844" s="75" t="s">
        <v>8635</v>
      </c>
      <c r="L7844" s="75" t="s">
        <v>285</v>
      </c>
    </row>
    <row r="7845" spans="1:12">
      <c r="A7845" s="115">
        <v>99125001</v>
      </c>
      <c r="B7845" s="75" t="s">
        <v>8636</v>
      </c>
      <c r="L7845" s="75" t="s">
        <v>285</v>
      </c>
    </row>
    <row r="7846" spans="1:12">
      <c r="A7846" s="115">
        <v>99125066</v>
      </c>
      <c r="B7846" s="75" t="s">
        <v>8637</v>
      </c>
      <c r="L7846" s="75" t="s">
        <v>348</v>
      </c>
    </row>
    <row r="7847" spans="1:12">
      <c r="A7847" s="115">
        <v>99126432</v>
      </c>
      <c r="B7847" s="75" t="s">
        <v>8638</v>
      </c>
      <c r="L7847" s="75" t="s">
        <v>287</v>
      </c>
    </row>
    <row r="7848" spans="1:12">
      <c r="A7848" s="115">
        <v>99126449</v>
      </c>
      <c r="B7848" s="75" t="s">
        <v>8639</v>
      </c>
      <c r="L7848" s="75" t="s">
        <v>287</v>
      </c>
    </row>
    <row r="7849" spans="1:12">
      <c r="A7849" s="115">
        <v>99126910</v>
      </c>
      <c r="B7849" s="75" t="s">
        <v>8640</v>
      </c>
      <c r="L7849" s="75" t="s">
        <v>309</v>
      </c>
    </row>
    <row r="7850" spans="1:12">
      <c r="A7850" s="115">
        <v>99127282</v>
      </c>
      <c r="B7850" s="75" t="s">
        <v>8641</v>
      </c>
      <c r="L7850" s="75" t="s">
        <v>9429</v>
      </c>
    </row>
    <row r="7851" spans="1:12">
      <c r="A7851" s="115">
        <v>99130702</v>
      </c>
      <c r="B7851" s="75" t="s">
        <v>8642</v>
      </c>
      <c r="L7851" s="75" t="s">
        <v>287</v>
      </c>
    </row>
    <row r="7852" spans="1:12">
      <c r="A7852" s="115">
        <v>99136839</v>
      </c>
      <c r="B7852" s="75" t="s">
        <v>8643</v>
      </c>
      <c r="L7852" s="75" t="s">
        <v>315</v>
      </c>
    </row>
    <row r="7853" spans="1:12">
      <c r="A7853" s="115">
        <v>99137520</v>
      </c>
      <c r="B7853" s="75" t="s">
        <v>8644</v>
      </c>
      <c r="L7853" s="75" t="s">
        <v>287</v>
      </c>
    </row>
    <row r="7854" spans="1:12">
      <c r="A7854" s="115">
        <v>99140101</v>
      </c>
      <c r="B7854" s="75" t="s">
        <v>8645</v>
      </c>
      <c r="L7854" s="75" t="s">
        <v>287</v>
      </c>
    </row>
    <row r="7855" spans="1:12">
      <c r="A7855" s="115">
        <v>99140944</v>
      </c>
      <c r="B7855" s="75" t="s">
        <v>8646</v>
      </c>
      <c r="L7855" s="75" t="s">
        <v>285</v>
      </c>
    </row>
    <row r="7856" spans="1:12">
      <c r="A7856" s="115">
        <v>99141750</v>
      </c>
      <c r="B7856" s="75" t="s">
        <v>8647</v>
      </c>
      <c r="L7856" s="75" t="s">
        <v>270</v>
      </c>
    </row>
    <row r="7857" spans="1:12">
      <c r="A7857" s="115">
        <v>99141954</v>
      </c>
      <c r="B7857" s="75" t="s">
        <v>8648</v>
      </c>
      <c r="L7857" s="75" t="s">
        <v>285</v>
      </c>
    </row>
    <row r="7858" spans="1:12">
      <c r="A7858" s="115">
        <v>99142027</v>
      </c>
      <c r="B7858" s="75" t="s">
        <v>8649</v>
      </c>
      <c r="L7858" s="75" t="s">
        <v>285</v>
      </c>
    </row>
    <row r="7859" spans="1:12">
      <c r="A7859" s="115">
        <v>99142379</v>
      </c>
      <c r="B7859" s="75" t="s">
        <v>8650</v>
      </c>
      <c r="L7859" s="75" t="s">
        <v>287</v>
      </c>
    </row>
    <row r="7860" spans="1:12">
      <c r="A7860" s="115">
        <v>99142538</v>
      </c>
      <c r="B7860" s="75" t="s">
        <v>8651</v>
      </c>
      <c r="L7860" s="75" t="s">
        <v>285</v>
      </c>
    </row>
    <row r="7861" spans="1:12">
      <c r="A7861" s="115">
        <v>99142540</v>
      </c>
      <c r="B7861" s="75" t="s">
        <v>8652</v>
      </c>
      <c r="L7861" s="75" t="s">
        <v>285</v>
      </c>
    </row>
    <row r="7862" spans="1:12">
      <c r="A7862" s="115">
        <v>99142864</v>
      </c>
      <c r="B7862" s="75" t="s">
        <v>8653</v>
      </c>
      <c r="L7862" s="75" t="s">
        <v>285</v>
      </c>
    </row>
    <row r="7863" spans="1:12">
      <c r="A7863" s="115">
        <v>99143419</v>
      </c>
      <c r="B7863" s="75" t="s">
        <v>8654</v>
      </c>
      <c r="L7863" s="75" t="s">
        <v>285</v>
      </c>
    </row>
    <row r="7864" spans="1:12">
      <c r="A7864" s="115">
        <v>99143461</v>
      </c>
      <c r="B7864" s="75" t="s">
        <v>8655</v>
      </c>
      <c r="L7864" s="75" t="s">
        <v>285</v>
      </c>
    </row>
    <row r="7865" spans="1:12">
      <c r="A7865" s="115">
        <v>99143696</v>
      </c>
      <c r="B7865" s="75" t="s">
        <v>8656</v>
      </c>
      <c r="L7865" s="75" t="s">
        <v>285</v>
      </c>
    </row>
    <row r="7866" spans="1:12">
      <c r="A7866" s="115">
        <v>99144297</v>
      </c>
      <c r="B7866" s="75" t="s">
        <v>8657</v>
      </c>
      <c r="L7866" s="75" t="s">
        <v>285</v>
      </c>
    </row>
    <row r="7867" spans="1:12">
      <c r="A7867" s="115">
        <v>99144310</v>
      </c>
      <c r="B7867" s="75" t="s">
        <v>8658</v>
      </c>
      <c r="L7867" s="75" t="s">
        <v>285</v>
      </c>
    </row>
    <row r="7868" spans="1:12">
      <c r="A7868" s="115">
        <v>99144633</v>
      </c>
      <c r="B7868" s="75" t="s">
        <v>8659</v>
      </c>
      <c r="L7868" s="75" t="s">
        <v>285</v>
      </c>
    </row>
    <row r="7869" spans="1:12">
      <c r="A7869" s="115">
        <v>99144959</v>
      </c>
      <c r="B7869" s="75" t="s">
        <v>8660</v>
      </c>
      <c r="L7869" s="75" t="s">
        <v>348</v>
      </c>
    </row>
    <row r="7870" spans="1:12">
      <c r="A7870" s="115">
        <v>99144964</v>
      </c>
      <c r="B7870" s="75" t="s">
        <v>8661</v>
      </c>
      <c r="L7870" s="75" t="s">
        <v>285</v>
      </c>
    </row>
    <row r="7871" spans="1:12">
      <c r="A7871" s="115">
        <v>99145769</v>
      </c>
      <c r="B7871" s="75" t="s">
        <v>8662</v>
      </c>
      <c r="L7871" s="75" t="s">
        <v>285</v>
      </c>
    </row>
    <row r="7872" spans="1:12">
      <c r="A7872" s="115">
        <v>99145801</v>
      </c>
      <c r="B7872" s="75" t="s">
        <v>8663</v>
      </c>
      <c r="L7872" s="75" t="s">
        <v>285</v>
      </c>
    </row>
    <row r="7873" spans="1:12">
      <c r="A7873" s="115">
        <v>99147674</v>
      </c>
      <c r="B7873" s="75" t="s">
        <v>8664</v>
      </c>
      <c r="L7873" s="75" t="s">
        <v>285</v>
      </c>
    </row>
    <row r="7874" spans="1:12">
      <c r="A7874" s="115">
        <v>99147675</v>
      </c>
      <c r="B7874" s="75" t="s">
        <v>8665</v>
      </c>
      <c r="L7874" s="75" t="s">
        <v>285</v>
      </c>
    </row>
    <row r="7875" spans="1:12">
      <c r="A7875" s="115">
        <v>99147709</v>
      </c>
      <c r="B7875" s="75" t="s">
        <v>8666</v>
      </c>
      <c r="L7875" s="75" t="s">
        <v>285</v>
      </c>
    </row>
    <row r="7876" spans="1:12">
      <c r="A7876" s="115">
        <v>99147713</v>
      </c>
      <c r="B7876" s="75" t="s">
        <v>8667</v>
      </c>
      <c r="L7876" s="75" t="s">
        <v>285</v>
      </c>
    </row>
    <row r="7877" spans="1:12">
      <c r="A7877" s="115">
        <v>99147779</v>
      </c>
      <c r="B7877" s="75" t="s">
        <v>8668</v>
      </c>
      <c r="L7877" s="75" t="s">
        <v>285</v>
      </c>
    </row>
    <row r="7878" spans="1:12">
      <c r="A7878" s="115">
        <v>99147792</v>
      </c>
      <c r="B7878" s="75" t="s">
        <v>8669</v>
      </c>
      <c r="L7878" s="75" t="s">
        <v>285</v>
      </c>
    </row>
    <row r="7879" spans="1:12">
      <c r="A7879" s="115">
        <v>99147806</v>
      </c>
      <c r="B7879" s="75" t="s">
        <v>8670</v>
      </c>
      <c r="L7879" s="75" t="s">
        <v>285</v>
      </c>
    </row>
    <row r="7880" spans="1:12">
      <c r="A7880" s="115">
        <v>99151390</v>
      </c>
      <c r="B7880" s="75" t="s">
        <v>8671</v>
      </c>
      <c r="L7880" s="75" t="s">
        <v>285</v>
      </c>
    </row>
    <row r="7881" spans="1:12">
      <c r="A7881" s="115">
        <v>99151610</v>
      </c>
      <c r="B7881" s="75" t="s">
        <v>8672</v>
      </c>
      <c r="L7881" s="75" t="s">
        <v>285</v>
      </c>
    </row>
    <row r="7882" spans="1:12">
      <c r="A7882" s="115">
        <v>99156299</v>
      </c>
      <c r="B7882" s="75" t="s">
        <v>8673</v>
      </c>
      <c r="L7882" s="75" t="s">
        <v>285</v>
      </c>
    </row>
    <row r="7883" spans="1:12">
      <c r="A7883" s="115">
        <v>99157176</v>
      </c>
      <c r="B7883" s="75" t="s">
        <v>8674</v>
      </c>
      <c r="L7883" s="75" t="s">
        <v>107</v>
      </c>
    </row>
    <row r="7884" spans="1:12">
      <c r="A7884" s="115">
        <v>99157469</v>
      </c>
      <c r="B7884" s="75" t="s">
        <v>8675</v>
      </c>
      <c r="L7884" s="75" t="s">
        <v>285</v>
      </c>
    </row>
    <row r="7885" spans="1:12">
      <c r="A7885" s="115">
        <v>99159690</v>
      </c>
      <c r="B7885" s="75" t="s">
        <v>8676</v>
      </c>
      <c r="L7885" s="75" t="s">
        <v>309</v>
      </c>
    </row>
    <row r="7886" spans="1:12">
      <c r="A7886" s="115">
        <v>99161978</v>
      </c>
      <c r="B7886" s="75" t="s">
        <v>8677</v>
      </c>
      <c r="L7886" s="75" t="s">
        <v>315</v>
      </c>
    </row>
    <row r="7887" spans="1:12">
      <c r="A7887" s="115">
        <v>99162325</v>
      </c>
      <c r="B7887" s="75" t="s">
        <v>8678</v>
      </c>
      <c r="L7887" s="75" t="s">
        <v>285</v>
      </c>
    </row>
    <row r="7888" spans="1:12">
      <c r="A7888" s="115">
        <v>99164393</v>
      </c>
      <c r="B7888" s="75" t="s">
        <v>8679</v>
      </c>
      <c r="L7888" s="75" t="s">
        <v>309</v>
      </c>
    </row>
    <row r="7889" spans="1:12">
      <c r="A7889" s="115">
        <v>99165659</v>
      </c>
      <c r="B7889" s="75" t="s">
        <v>8680</v>
      </c>
      <c r="L7889" s="75" t="s">
        <v>285</v>
      </c>
    </row>
    <row r="7890" spans="1:12">
      <c r="A7890" s="115">
        <v>99165667</v>
      </c>
      <c r="B7890" s="75" t="s">
        <v>8681</v>
      </c>
      <c r="L7890" s="75" t="s">
        <v>93</v>
      </c>
    </row>
    <row r="7891" spans="1:12">
      <c r="A7891" s="115">
        <v>99167086</v>
      </c>
      <c r="B7891" s="75" t="s">
        <v>8682</v>
      </c>
      <c r="L7891" s="75" t="s">
        <v>332</v>
      </c>
    </row>
    <row r="7892" spans="1:12">
      <c r="A7892" s="115">
        <v>99168711</v>
      </c>
      <c r="B7892" s="75" t="s">
        <v>8683</v>
      </c>
      <c r="L7892" s="75" t="s">
        <v>319</v>
      </c>
    </row>
    <row r="7893" spans="1:12">
      <c r="A7893" s="115">
        <v>99176854</v>
      </c>
      <c r="B7893" s="75" t="s">
        <v>8684</v>
      </c>
      <c r="L7893" s="75" t="s">
        <v>285</v>
      </c>
    </row>
    <row r="7894" spans="1:12">
      <c r="A7894" s="115">
        <v>99177878</v>
      </c>
      <c r="B7894" s="75" t="s">
        <v>8685</v>
      </c>
      <c r="L7894" s="75" t="s">
        <v>285</v>
      </c>
    </row>
    <row r="7895" spans="1:12">
      <c r="A7895" s="115">
        <v>99180535</v>
      </c>
      <c r="B7895" s="75" t="s">
        <v>8686</v>
      </c>
      <c r="L7895" s="75" t="s">
        <v>287</v>
      </c>
    </row>
    <row r="7896" spans="1:12">
      <c r="A7896" s="115">
        <v>99185024</v>
      </c>
      <c r="B7896" s="75" t="s">
        <v>8687</v>
      </c>
      <c r="L7896" s="75" t="s">
        <v>285</v>
      </c>
    </row>
    <row r="7897" spans="1:12">
      <c r="A7897" s="115">
        <v>99186203</v>
      </c>
      <c r="B7897" s="75" t="s">
        <v>8688</v>
      </c>
      <c r="L7897" s="75" t="s">
        <v>287</v>
      </c>
    </row>
    <row r="7898" spans="1:12">
      <c r="A7898" s="115">
        <v>99187049</v>
      </c>
      <c r="B7898" s="75" t="s">
        <v>8689</v>
      </c>
      <c r="L7898" s="75" t="s">
        <v>287</v>
      </c>
    </row>
    <row r="7899" spans="1:12">
      <c r="A7899" s="115">
        <v>99190818</v>
      </c>
      <c r="B7899" s="75" t="s">
        <v>8690</v>
      </c>
      <c r="L7899" s="75" t="s">
        <v>287</v>
      </c>
    </row>
    <row r="7900" spans="1:12">
      <c r="A7900" s="115">
        <v>99190849</v>
      </c>
      <c r="B7900" s="75" t="s">
        <v>8691</v>
      </c>
      <c r="L7900" s="75" t="s">
        <v>287</v>
      </c>
    </row>
    <row r="7901" spans="1:12">
      <c r="A7901" s="115">
        <v>99193040</v>
      </c>
      <c r="B7901" s="75" t="s">
        <v>8692</v>
      </c>
      <c r="L7901" s="75" t="s">
        <v>287</v>
      </c>
    </row>
    <row r="7902" spans="1:12">
      <c r="A7902" s="115">
        <v>99194325</v>
      </c>
      <c r="B7902" s="75" t="s">
        <v>8693</v>
      </c>
      <c r="L7902" s="75" t="s">
        <v>9415</v>
      </c>
    </row>
    <row r="7903" spans="1:12">
      <c r="A7903" s="115">
        <v>99194892</v>
      </c>
      <c r="B7903" s="75" t="s">
        <v>8694</v>
      </c>
      <c r="L7903" s="75" t="s">
        <v>285</v>
      </c>
    </row>
    <row r="7904" spans="1:12">
      <c r="A7904" s="115">
        <v>99195459</v>
      </c>
      <c r="B7904" s="75" t="s">
        <v>8695</v>
      </c>
      <c r="L7904" s="75" t="s">
        <v>285</v>
      </c>
    </row>
    <row r="7905" spans="1:12">
      <c r="A7905" s="115">
        <v>99195927</v>
      </c>
      <c r="B7905" s="75" t="s">
        <v>8696</v>
      </c>
      <c r="L7905" s="75" t="s">
        <v>287</v>
      </c>
    </row>
    <row r="7906" spans="1:12">
      <c r="A7906" s="115">
        <v>99200166</v>
      </c>
      <c r="B7906" s="75" t="s">
        <v>8697</v>
      </c>
      <c r="L7906" s="75" t="s">
        <v>285</v>
      </c>
    </row>
    <row r="7907" spans="1:12">
      <c r="A7907" s="115">
        <v>99200635</v>
      </c>
      <c r="B7907" s="75" t="s">
        <v>8698</v>
      </c>
      <c r="L7907" s="75" t="s">
        <v>285</v>
      </c>
    </row>
    <row r="7908" spans="1:12">
      <c r="A7908" s="115">
        <v>99203090</v>
      </c>
      <c r="B7908" s="75" t="s">
        <v>8699</v>
      </c>
      <c r="L7908" s="75" t="s">
        <v>285</v>
      </c>
    </row>
    <row r="7909" spans="1:12">
      <c r="A7909" s="115">
        <v>99206686</v>
      </c>
      <c r="B7909" s="75" t="s">
        <v>8700</v>
      </c>
      <c r="L7909" s="75" t="s">
        <v>285</v>
      </c>
    </row>
    <row r="7910" spans="1:12">
      <c r="A7910" s="115">
        <v>99206704</v>
      </c>
      <c r="B7910" s="75" t="s">
        <v>8701</v>
      </c>
      <c r="L7910" s="75" t="s">
        <v>285</v>
      </c>
    </row>
    <row r="7911" spans="1:12">
      <c r="A7911" s="115">
        <v>99207812</v>
      </c>
      <c r="B7911" s="75" t="s">
        <v>8702</v>
      </c>
      <c r="L7911" s="75" t="s">
        <v>287</v>
      </c>
    </row>
    <row r="7912" spans="1:12">
      <c r="A7912" s="115">
        <v>99209717</v>
      </c>
      <c r="B7912" s="75" t="s">
        <v>8703</v>
      </c>
      <c r="L7912" s="75" t="s">
        <v>285</v>
      </c>
    </row>
    <row r="7913" spans="1:12">
      <c r="A7913" s="115">
        <v>99209772</v>
      </c>
      <c r="B7913" s="75" t="s">
        <v>8704</v>
      </c>
      <c r="L7913" s="75" t="s">
        <v>285</v>
      </c>
    </row>
    <row r="7914" spans="1:12">
      <c r="A7914" s="115">
        <v>99209794</v>
      </c>
      <c r="B7914" s="75" t="s">
        <v>8705</v>
      </c>
      <c r="L7914" s="75" t="s">
        <v>285</v>
      </c>
    </row>
    <row r="7915" spans="1:12">
      <c r="A7915" s="115">
        <v>99209822</v>
      </c>
      <c r="B7915" s="75" t="s">
        <v>8706</v>
      </c>
      <c r="L7915" s="75" t="s">
        <v>285</v>
      </c>
    </row>
    <row r="7916" spans="1:12">
      <c r="A7916" s="115">
        <v>99209850</v>
      </c>
      <c r="B7916" s="75" t="s">
        <v>8707</v>
      </c>
      <c r="L7916" s="75" t="s">
        <v>285</v>
      </c>
    </row>
    <row r="7917" spans="1:12">
      <c r="A7917" s="115">
        <v>99212340</v>
      </c>
      <c r="B7917" s="75" t="s">
        <v>8708</v>
      </c>
      <c r="L7917" s="75" t="s">
        <v>9295</v>
      </c>
    </row>
    <row r="7918" spans="1:12">
      <c r="A7918" s="115">
        <v>99217634</v>
      </c>
      <c r="B7918" s="75" t="s">
        <v>8709</v>
      </c>
      <c r="L7918" s="75" t="s">
        <v>287</v>
      </c>
    </row>
    <row r="7919" spans="1:12">
      <c r="A7919" s="115">
        <v>99221828</v>
      </c>
      <c r="B7919" s="75" t="s">
        <v>8710</v>
      </c>
      <c r="L7919" s="75" t="s">
        <v>285</v>
      </c>
    </row>
    <row r="7920" spans="1:12">
      <c r="A7920" s="115">
        <v>99222567</v>
      </c>
      <c r="B7920" s="75" t="s">
        <v>8711</v>
      </c>
      <c r="L7920" s="75" t="s">
        <v>9362</v>
      </c>
    </row>
    <row r="7921" spans="1:12">
      <c r="A7921" s="115">
        <v>99222589</v>
      </c>
      <c r="B7921" s="75" t="s">
        <v>8712</v>
      </c>
      <c r="L7921" s="75" t="s">
        <v>287</v>
      </c>
    </row>
    <row r="7922" spans="1:12">
      <c r="A7922" s="115">
        <v>99222593</v>
      </c>
      <c r="B7922" s="75" t="s">
        <v>8713</v>
      </c>
      <c r="L7922" s="75" t="s">
        <v>287</v>
      </c>
    </row>
    <row r="7923" spans="1:12">
      <c r="A7923" s="115">
        <v>99223951</v>
      </c>
      <c r="B7923" s="75" t="s">
        <v>8714</v>
      </c>
      <c r="L7923" s="75" t="s">
        <v>285</v>
      </c>
    </row>
    <row r="7924" spans="1:12">
      <c r="A7924" s="115">
        <v>99224124</v>
      </c>
      <c r="B7924" s="75" t="s">
        <v>8715</v>
      </c>
      <c r="L7924" s="75" t="s">
        <v>285</v>
      </c>
    </row>
    <row r="7925" spans="1:12">
      <c r="A7925" s="115">
        <v>99224458</v>
      </c>
      <c r="B7925" s="75" t="s">
        <v>8716</v>
      </c>
      <c r="L7925" s="75" t="s">
        <v>285</v>
      </c>
    </row>
    <row r="7926" spans="1:12">
      <c r="A7926" s="115">
        <v>99224644</v>
      </c>
      <c r="B7926" s="75" t="s">
        <v>8717</v>
      </c>
      <c r="L7926" s="75" t="s">
        <v>9238</v>
      </c>
    </row>
    <row r="7927" spans="1:12">
      <c r="A7927" s="115">
        <v>99225255</v>
      </c>
      <c r="B7927" s="75" t="s">
        <v>8718</v>
      </c>
      <c r="L7927" s="75" t="s">
        <v>311</v>
      </c>
    </row>
    <row r="7928" spans="1:12">
      <c r="A7928" s="115">
        <v>99225891</v>
      </c>
      <c r="B7928" s="75" t="s">
        <v>8719</v>
      </c>
      <c r="L7928" s="75" t="s">
        <v>9312</v>
      </c>
    </row>
    <row r="7929" spans="1:12">
      <c r="A7929" s="115">
        <v>99228359</v>
      </c>
      <c r="B7929" s="75" t="s">
        <v>8720</v>
      </c>
      <c r="L7929" s="75" t="s">
        <v>339</v>
      </c>
    </row>
    <row r="7930" spans="1:12">
      <c r="A7930" s="115">
        <v>99229066</v>
      </c>
      <c r="B7930" s="75" t="s">
        <v>8721</v>
      </c>
      <c r="L7930" s="75" t="s">
        <v>315</v>
      </c>
    </row>
    <row r="7931" spans="1:12">
      <c r="A7931" s="115">
        <v>99230483</v>
      </c>
      <c r="B7931" s="75" t="s">
        <v>8722</v>
      </c>
      <c r="L7931" s="75" t="s">
        <v>285</v>
      </c>
    </row>
    <row r="7932" spans="1:12">
      <c r="A7932" s="115">
        <v>99233178</v>
      </c>
      <c r="B7932" s="75" t="s">
        <v>8723</v>
      </c>
      <c r="L7932" s="75" t="s">
        <v>270</v>
      </c>
    </row>
    <row r="7933" spans="1:12">
      <c r="A7933" s="115">
        <v>99234339</v>
      </c>
      <c r="B7933" s="75" t="s">
        <v>8724</v>
      </c>
      <c r="L7933" s="75" t="s">
        <v>285</v>
      </c>
    </row>
    <row r="7934" spans="1:12">
      <c r="A7934" s="115">
        <v>99242656</v>
      </c>
      <c r="B7934" s="75" t="s">
        <v>8725</v>
      </c>
      <c r="L7934" s="75" t="s">
        <v>9361</v>
      </c>
    </row>
    <row r="7935" spans="1:12">
      <c r="A7935" s="115">
        <v>99243428</v>
      </c>
      <c r="B7935" s="75" t="s">
        <v>8726</v>
      </c>
      <c r="L7935" s="75" t="s">
        <v>287</v>
      </c>
    </row>
    <row r="7936" spans="1:12">
      <c r="A7936" s="115">
        <v>99243626</v>
      </c>
      <c r="B7936" s="75" t="s">
        <v>8727</v>
      </c>
      <c r="L7936" s="75" t="s">
        <v>285</v>
      </c>
    </row>
    <row r="7937" spans="1:12">
      <c r="A7937" s="115">
        <v>99245265</v>
      </c>
      <c r="B7937" s="75" t="s">
        <v>8728</v>
      </c>
      <c r="L7937" s="75" t="s">
        <v>287</v>
      </c>
    </row>
    <row r="7938" spans="1:12">
      <c r="A7938" s="115">
        <v>99246690</v>
      </c>
      <c r="B7938" s="75" t="s">
        <v>8729</v>
      </c>
      <c r="L7938" s="75" t="s">
        <v>287</v>
      </c>
    </row>
    <row r="7939" spans="1:12">
      <c r="A7939" s="115">
        <v>99260050</v>
      </c>
      <c r="B7939" s="75" t="s">
        <v>4557</v>
      </c>
      <c r="L7939" s="75" t="s">
        <v>9347</v>
      </c>
    </row>
    <row r="7940" spans="1:12">
      <c r="A7940" s="115">
        <v>99260101</v>
      </c>
      <c r="B7940" s="75" t="s">
        <v>8730</v>
      </c>
      <c r="L7940" s="75" t="s">
        <v>315</v>
      </c>
    </row>
    <row r="7941" spans="1:12">
      <c r="A7941" s="115">
        <v>99260102</v>
      </c>
      <c r="B7941" s="75" t="s">
        <v>8731</v>
      </c>
      <c r="L7941" s="75" t="s">
        <v>315</v>
      </c>
    </row>
    <row r="7942" spans="1:12">
      <c r="A7942" s="115">
        <v>99260120</v>
      </c>
      <c r="B7942" s="75" t="s">
        <v>8732</v>
      </c>
      <c r="L7942" s="75" t="s">
        <v>315</v>
      </c>
    </row>
    <row r="7943" spans="1:12">
      <c r="A7943" s="115">
        <v>99260127</v>
      </c>
      <c r="B7943" s="75" t="s">
        <v>8733</v>
      </c>
      <c r="L7943" s="75" t="s">
        <v>285</v>
      </c>
    </row>
    <row r="7944" spans="1:12">
      <c r="A7944" s="115">
        <v>99260144</v>
      </c>
      <c r="B7944" s="75" t="s">
        <v>8734</v>
      </c>
      <c r="L7944" s="75" t="s">
        <v>270</v>
      </c>
    </row>
    <row r="7945" spans="1:12">
      <c r="A7945" s="115">
        <v>99260169</v>
      </c>
      <c r="B7945" s="75" t="s">
        <v>8735</v>
      </c>
      <c r="L7945" s="75" t="s">
        <v>287</v>
      </c>
    </row>
    <row r="7946" spans="1:12">
      <c r="A7946" s="115">
        <v>99260179</v>
      </c>
      <c r="B7946" s="75" t="s">
        <v>8736</v>
      </c>
      <c r="L7946" s="75" t="s">
        <v>270</v>
      </c>
    </row>
    <row r="7947" spans="1:12">
      <c r="A7947" s="115">
        <v>99260225</v>
      </c>
      <c r="B7947" s="75" t="s">
        <v>8737</v>
      </c>
      <c r="L7947" s="75" t="s">
        <v>315</v>
      </c>
    </row>
    <row r="7948" spans="1:12">
      <c r="A7948" s="115">
        <v>99260485</v>
      </c>
      <c r="B7948" s="75" t="s">
        <v>8738</v>
      </c>
      <c r="L7948" s="75" t="s">
        <v>9358</v>
      </c>
    </row>
    <row r="7949" spans="1:12">
      <c r="A7949" s="115">
        <v>99260486</v>
      </c>
      <c r="B7949" s="75" t="s">
        <v>8739</v>
      </c>
      <c r="L7949" s="75" t="s">
        <v>362</v>
      </c>
    </row>
    <row r="7950" spans="1:12">
      <c r="A7950" s="115">
        <v>99260539</v>
      </c>
      <c r="B7950" s="75" t="s">
        <v>8740</v>
      </c>
      <c r="L7950" s="75" t="s">
        <v>315</v>
      </c>
    </row>
    <row r="7951" spans="1:12">
      <c r="A7951" s="115">
        <v>99260545</v>
      </c>
      <c r="B7951" s="75" t="s">
        <v>8741</v>
      </c>
      <c r="L7951" s="75" t="s">
        <v>315</v>
      </c>
    </row>
    <row r="7952" spans="1:12">
      <c r="A7952" s="115">
        <v>99260568</v>
      </c>
      <c r="B7952" s="75" t="s">
        <v>8742</v>
      </c>
      <c r="L7952" s="75" t="s">
        <v>298</v>
      </c>
    </row>
    <row r="7953" spans="1:12">
      <c r="A7953" s="115">
        <v>99260586</v>
      </c>
      <c r="B7953" s="75" t="s">
        <v>8743</v>
      </c>
      <c r="L7953" s="75" t="s">
        <v>285</v>
      </c>
    </row>
    <row r="7954" spans="1:12">
      <c r="A7954" s="115">
        <v>99260633</v>
      </c>
      <c r="B7954" s="75" t="s">
        <v>8744</v>
      </c>
      <c r="L7954" s="75" t="s">
        <v>287</v>
      </c>
    </row>
    <row r="7955" spans="1:12">
      <c r="A7955" s="115">
        <v>99260691</v>
      </c>
      <c r="B7955" s="75" t="s">
        <v>8745</v>
      </c>
      <c r="L7955" s="75" t="s">
        <v>270</v>
      </c>
    </row>
    <row r="7956" spans="1:12">
      <c r="A7956" s="115">
        <v>99260696</v>
      </c>
      <c r="B7956" s="75" t="s">
        <v>8746</v>
      </c>
      <c r="L7956" s="75" t="s">
        <v>296</v>
      </c>
    </row>
    <row r="7957" spans="1:12">
      <c r="A7957" s="115">
        <v>99260780</v>
      </c>
      <c r="B7957" s="75" t="s">
        <v>8747</v>
      </c>
      <c r="L7957" s="75" t="s">
        <v>358</v>
      </c>
    </row>
    <row r="7958" spans="1:12">
      <c r="A7958" s="115">
        <v>99260783</v>
      </c>
      <c r="B7958" s="75" t="s">
        <v>8748</v>
      </c>
      <c r="L7958" s="75" t="s">
        <v>388</v>
      </c>
    </row>
    <row r="7959" spans="1:12">
      <c r="A7959" s="115">
        <v>99261067</v>
      </c>
      <c r="B7959" s="75" t="s">
        <v>8749</v>
      </c>
      <c r="L7959" s="75" t="s">
        <v>274</v>
      </c>
    </row>
    <row r="7960" spans="1:12">
      <c r="A7960" s="115">
        <v>99261069</v>
      </c>
      <c r="B7960" s="75" t="s">
        <v>8750</v>
      </c>
      <c r="L7960" s="75" t="s">
        <v>315</v>
      </c>
    </row>
    <row r="7961" spans="1:12">
      <c r="A7961" s="115">
        <v>99261079</v>
      </c>
      <c r="B7961" s="75" t="s">
        <v>8751</v>
      </c>
      <c r="L7961" s="75" t="s">
        <v>93</v>
      </c>
    </row>
    <row r="7962" spans="1:12">
      <c r="A7962" s="115">
        <v>99261459</v>
      </c>
      <c r="B7962" s="75" t="s">
        <v>8752</v>
      </c>
      <c r="L7962" s="75" t="s">
        <v>348</v>
      </c>
    </row>
    <row r="7963" spans="1:12">
      <c r="A7963" s="115">
        <v>99261538</v>
      </c>
      <c r="B7963" s="75" t="s">
        <v>8753</v>
      </c>
      <c r="L7963" s="75" t="s">
        <v>315</v>
      </c>
    </row>
    <row r="7964" spans="1:12">
      <c r="A7964" s="115">
        <v>99261558</v>
      </c>
      <c r="B7964" s="75" t="s">
        <v>8754</v>
      </c>
      <c r="L7964" s="75" t="s">
        <v>362</v>
      </c>
    </row>
    <row r="7965" spans="1:12">
      <c r="A7965" s="115">
        <v>99261610</v>
      </c>
      <c r="B7965" s="75" t="s">
        <v>8755</v>
      </c>
      <c r="L7965" s="75" t="s">
        <v>362</v>
      </c>
    </row>
    <row r="7966" spans="1:12">
      <c r="A7966" s="115">
        <v>99261679</v>
      </c>
      <c r="B7966" s="75" t="s">
        <v>8756</v>
      </c>
      <c r="L7966" s="75" t="s">
        <v>285</v>
      </c>
    </row>
    <row r="7967" spans="1:12">
      <c r="A7967" s="115">
        <v>99261707</v>
      </c>
      <c r="B7967" s="75" t="s">
        <v>8757</v>
      </c>
      <c r="L7967" s="75" t="s">
        <v>285</v>
      </c>
    </row>
    <row r="7968" spans="1:12">
      <c r="A7968" s="115">
        <v>99261896</v>
      </c>
      <c r="B7968" s="75" t="s">
        <v>8758</v>
      </c>
      <c r="L7968" s="75" t="s">
        <v>315</v>
      </c>
    </row>
    <row r="7969" spans="1:12">
      <c r="A7969" s="115">
        <v>99261909</v>
      </c>
      <c r="B7969" s="75" t="s">
        <v>8759</v>
      </c>
      <c r="L7969" s="75" t="s">
        <v>315</v>
      </c>
    </row>
    <row r="7970" spans="1:12">
      <c r="A7970" s="115">
        <v>99261961</v>
      </c>
      <c r="B7970" s="75" t="s">
        <v>8760</v>
      </c>
      <c r="L7970" s="75" t="s">
        <v>70</v>
      </c>
    </row>
    <row r="7971" spans="1:12">
      <c r="A7971" s="115">
        <v>99261981</v>
      </c>
      <c r="B7971" s="75" t="s">
        <v>8761</v>
      </c>
      <c r="L7971" s="75" t="s">
        <v>285</v>
      </c>
    </row>
    <row r="7972" spans="1:12">
      <c r="A7972" s="115">
        <v>99261984</v>
      </c>
      <c r="B7972" s="75" t="s">
        <v>8762</v>
      </c>
      <c r="L7972" s="75" t="s">
        <v>315</v>
      </c>
    </row>
    <row r="7973" spans="1:12">
      <c r="A7973" s="115">
        <v>99261985</v>
      </c>
      <c r="B7973" s="75" t="s">
        <v>8763</v>
      </c>
      <c r="L7973" s="75" t="s">
        <v>315</v>
      </c>
    </row>
    <row r="7974" spans="1:12">
      <c r="A7974" s="115">
        <v>99261995</v>
      </c>
      <c r="B7974" s="75" t="s">
        <v>8764</v>
      </c>
      <c r="L7974" s="75" t="s">
        <v>119</v>
      </c>
    </row>
    <row r="7975" spans="1:12">
      <c r="A7975" s="115">
        <v>99262017</v>
      </c>
      <c r="B7975" s="75" t="s">
        <v>8765</v>
      </c>
      <c r="L7975" s="75" t="s">
        <v>315</v>
      </c>
    </row>
    <row r="7976" spans="1:12">
      <c r="A7976" s="115">
        <v>99262912</v>
      </c>
      <c r="B7976" s="75" t="s">
        <v>8766</v>
      </c>
      <c r="L7976" s="75" t="s">
        <v>285</v>
      </c>
    </row>
    <row r="7977" spans="1:12">
      <c r="A7977" s="115">
        <v>99263310</v>
      </c>
      <c r="B7977" s="75" t="s">
        <v>8767</v>
      </c>
      <c r="L7977" s="75" t="s">
        <v>285</v>
      </c>
    </row>
    <row r="7978" spans="1:12">
      <c r="A7978" s="115">
        <v>99263331</v>
      </c>
      <c r="B7978" s="75" t="s">
        <v>8768</v>
      </c>
      <c r="L7978" s="75" t="s">
        <v>287</v>
      </c>
    </row>
    <row r="7979" spans="1:12">
      <c r="A7979" s="115">
        <v>99263737</v>
      </c>
      <c r="B7979" s="75" t="s">
        <v>8769</v>
      </c>
      <c r="L7979" s="75" t="s">
        <v>285</v>
      </c>
    </row>
    <row r="7980" spans="1:12">
      <c r="A7980" s="115">
        <v>99263755</v>
      </c>
      <c r="B7980" s="75" t="s">
        <v>8770</v>
      </c>
      <c r="L7980" s="75" t="s">
        <v>287</v>
      </c>
    </row>
    <row r="7981" spans="1:12">
      <c r="A7981" s="115">
        <v>99263838</v>
      </c>
      <c r="B7981" s="75" t="s">
        <v>8771</v>
      </c>
      <c r="L7981" s="75" t="s">
        <v>344</v>
      </c>
    </row>
    <row r="7982" spans="1:12">
      <c r="A7982" s="115">
        <v>99263855</v>
      </c>
      <c r="B7982" s="75" t="s">
        <v>8772</v>
      </c>
      <c r="L7982" s="75" t="s">
        <v>309</v>
      </c>
    </row>
    <row r="7983" spans="1:12">
      <c r="A7983" s="115">
        <v>99263871</v>
      </c>
      <c r="B7983" s="75" t="s">
        <v>8773</v>
      </c>
      <c r="L7983" s="75" t="s">
        <v>315</v>
      </c>
    </row>
    <row r="7984" spans="1:12">
      <c r="A7984" s="115">
        <v>99263979</v>
      </c>
      <c r="B7984" s="75" t="s">
        <v>8774</v>
      </c>
      <c r="L7984" s="75" t="s">
        <v>285</v>
      </c>
    </row>
    <row r="7985" spans="1:12">
      <c r="A7985" s="115">
        <v>99264014</v>
      </c>
      <c r="B7985" s="75" t="s">
        <v>8775</v>
      </c>
      <c r="L7985" s="75" t="s">
        <v>283</v>
      </c>
    </row>
    <row r="7986" spans="1:12">
      <c r="A7986" s="115">
        <v>99264018</v>
      </c>
      <c r="B7986" s="75" t="s">
        <v>8776</v>
      </c>
      <c r="L7986" s="75" t="s">
        <v>309</v>
      </c>
    </row>
    <row r="7987" spans="1:12">
      <c r="A7987" s="115">
        <v>99264037</v>
      </c>
      <c r="B7987" s="75" t="s">
        <v>8777</v>
      </c>
      <c r="L7987" s="75" t="s">
        <v>274</v>
      </c>
    </row>
    <row r="7988" spans="1:12">
      <c r="A7988" s="115">
        <v>99264060</v>
      </c>
      <c r="B7988" s="75" t="s">
        <v>8778</v>
      </c>
      <c r="L7988" s="75" t="s">
        <v>270</v>
      </c>
    </row>
    <row r="7989" spans="1:12">
      <c r="A7989" s="115">
        <v>99264110</v>
      </c>
      <c r="B7989" s="75" t="s">
        <v>8779</v>
      </c>
      <c r="L7989" s="75" t="s">
        <v>309</v>
      </c>
    </row>
    <row r="7990" spans="1:12">
      <c r="A7990" s="115">
        <v>99264115</v>
      </c>
      <c r="B7990" s="75" t="s">
        <v>8780</v>
      </c>
      <c r="L7990" s="75" t="s">
        <v>285</v>
      </c>
    </row>
    <row r="7991" spans="1:12">
      <c r="A7991" s="115">
        <v>99264167</v>
      </c>
      <c r="B7991" s="75" t="s">
        <v>8781</v>
      </c>
      <c r="L7991" s="75" t="s">
        <v>315</v>
      </c>
    </row>
    <row r="7992" spans="1:12">
      <c r="A7992" s="115">
        <v>99264685</v>
      </c>
      <c r="B7992" s="75" t="s">
        <v>8782</v>
      </c>
      <c r="L7992" s="75" t="s">
        <v>315</v>
      </c>
    </row>
    <row r="7993" spans="1:12">
      <c r="A7993" s="115">
        <v>99264700</v>
      </c>
      <c r="B7993" s="75" t="s">
        <v>8783</v>
      </c>
      <c r="L7993" s="75" t="s">
        <v>315</v>
      </c>
    </row>
    <row r="7994" spans="1:12">
      <c r="A7994" s="115">
        <v>99264756</v>
      </c>
      <c r="B7994" s="75" t="s">
        <v>8784</v>
      </c>
      <c r="L7994" s="75" t="s">
        <v>346</v>
      </c>
    </row>
    <row r="7995" spans="1:12">
      <c r="A7995" s="115">
        <v>99264834</v>
      </c>
      <c r="B7995" s="75" t="s">
        <v>8785</v>
      </c>
      <c r="L7995" s="75" t="s">
        <v>285</v>
      </c>
    </row>
    <row r="7996" spans="1:12">
      <c r="A7996" s="115">
        <v>99264880</v>
      </c>
      <c r="B7996" s="75" t="s">
        <v>8786</v>
      </c>
      <c r="L7996" s="75" t="s">
        <v>315</v>
      </c>
    </row>
    <row r="7997" spans="1:12">
      <c r="A7997" s="115">
        <v>99264884</v>
      </c>
      <c r="B7997" s="75" t="s">
        <v>8787</v>
      </c>
      <c r="L7997" s="75" t="s">
        <v>285</v>
      </c>
    </row>
    <row r="7998" spans="1:12">
      <c r="A7998" s="115">
        <v>99264906</v>
      </c>
      <c r="B7998" s="75" t="s">
        <v>8788</v>
      </c>
      <c r="L7998" s="75" t="s">
        <v>362</v>
      </c>
    </row>
    <row r="7999" spans="1:12">
      <c r="A7999" s="115">
        <v>99265499</v>
      </c>
      <c r="B7999" s="75" t="s">
        <v>8789</v>
      </c>
      <c r="L7999" s="75" t="s">
        <v>285</v>
      </c>
    </row>
    <row r="8000" spans="1:12">
      <c r="A8000" s="115">
        <v>99265521</v>
      </c>
      <c r="B8000" s="75" t="s">
        <v>8790</v>
      </c>
      <c r="L8000" s="75" t="s">
        <v>285</v>
      </c>
    </row>
    <row r="8001" spans="1:12">
      <c r="A8001" s="115">
        <v>99265522</v>
      </c>
      <c r="B8001" s="75" t="s">
        <v>8791</v>
      </c>
      <c r="L8001" s="75" t="s">
        <v>287</v>
      </c>
    </row>
    <row r="8002" spans="1:12">
      <c r="A8002" s="115">
        <v>99265530</v>
      </c>
      <c r="B8002" s="75" t="s">
        <v>8792</v>
      </c>
      <c r="L8002" s="75" t="s">
        <v>285</v>
      </c>
    </row>
    <row r="8003" spans="1:12">
      <c r="A8003" s="115">
        <v>99265533</v>
      </c>
      <c r="B8003" s="75" t="s">
        <v>8793</v>
      </c>
      <c r="L8003" s="75" t="s">
        <v>287</v>
      </c>
    </row>
    <row r="8004" spans="1:12">
      <c r="A8004" s="115">
        <v>99265560</v>
      </c>
      <c r="B8004" s="75" t="s">
        <v>8794</v>
      </c>
      <c r="L8004" s="75" t="s">
        <v>287</v>
      </c>
    </row>
    <row r="8005" spans="1:12">
      <c r="A8005" s="115">
        <v>99265655</v>
      </c>
      <c r="B8005" s="75" t="s">
        <v>8795</v>
      </c>
      <c r="L8005" s="75" t="s">
        <v>315</v>
      </c>
    </row>
    <row r="8006" spans="1:12">
      <c r="A8006" s="115">
        <v>99266058</v>
      </c>
      <c r="B8006" s="75" t="s">
        <v>8796</v>
      </c>
      <c r="L8006" s="75" t="s">
        <v>70</v>
      </c>
    </row>
    <row r="8007" spans="1:12">
      <c r="A8007" s="115">
        <v>99266280</v>
      </c>
      <c r="B8007" s="75" t="s">
        <v>8797</v>
      </c>
      <c r="L8007" s="75" t="s">
        <v>315</v>
      </c>
    </row>
    <row r="8008" spans="1:12">
      <c r="A8008" s="115">
        <v>99266287</v>
      </c>
      <c r="B8008" s="75" t="s">
        <v>8798</v>
      </c>
      <c r="L8008" s="75" t="s">
        <v>315</v>
      </c>
    </row>
    <row r="8009" spans="1:12">
      <c r="A8009" s="115">
        <v>99266307</v>
      </c>
      <c r="B8009" s="75" t="s">
        <v>8799</v>
      </c>
      <c r="L8009" s="75" t="s">
        <v>214</v>
      </c>
    </row>
    <row r="8010" spans="1:12">
      <c r="A8010" s="115">
        <v>99266500</v>
      </c>
      <c r="B8010" s="75" t="s">
        <v>8800</v>
      </c>
      <c r="L8010" s="75" t="s">
        <v>274</v>
      </c>
    </row>
    <row r="8011" spans="1:12">
      <c r="A8011" s="115">
        <v>99266592</v>
      </c>
      <c r="B8011" s="75" t="s">
        <v>8801</v>
      </c>
      <c r="L8011" s="75" t="s">
        <v>287</v>
      </c>
    </row>
    <row r="8012" spans="1:12">
      <c r="A8012" s="115">
        <v>99266635</v>
      </c>
      <c r="B8012" s="75" t="s">
        <v>8802</v>
      </c>
      <c r="L8012" s="75" t="s">
        <v>9414</v>
      </c>
    </row>
    <row r="8013" spans="1:12">
      <c r="A8013" s="115">
        <v>99266638</v>
      </c>
      <c r="B8013" s="75" t="s">
        <v>8803</v>
      </c>
      <c r="L8013" s="75" t="s">
        <v>9384</v>
      </c>
    </row>
    <row r="8014" spans="1:12">
      <c r="A8014" s="115">
        <v>99266874</v>
      </c>
      <c r="B8014" s="75" t="s">
        <v>8804</v>
      </c>
      <c r="L8014" s="75" t="s">
        <v>332</v>
      </c>
    </row>
    <row r="8015" spans="1:12">
      <c r="A8015" s="115">
        <v>99266929</v>
      </c>
      <c r="B8015" s="75" t="s">
        <v>8805</v>
      </c>
      <c r="L8015" s="75" t="s">
        <v>324</v>
      </c>
    </row>
    <row r="8016" spans="1:12">
      <c r="A8016" s="115">
        <v>99266935</v>
      </c>
      <c r="B8016" s="75" t="s">
        <v>8806</v>
      </c>
      <c r="L8016" s="75" t="s">
        <v>313</v>
      </c>
    </row>
    <row r="8017" spans="1:12">
      <c r="A8017" s="115">
        <v>99266982</v>
      </c>
      <c r="B8017" s="75" t="s">
        <v>8807</v>
      </c>
      <c r="L8017" s="75" t="s">
        <v>9359</v>
      </c>
    </row>
    <row r="8018" spans="1:12">
      <c r="A8018" s="115">
        <v>99267203</v>
      </c>
      <c r="B8018" s="75" t="s">
        <v>8808</v>
      </c>
      <c r="L8018" s="75" t="s">
        <v>346</v>
      </c>
    </row>
    <row r="8019" spans="1:12">
      <c r="A8019" s="115">
        <v>99267214</v>
      </c>
      <c r="B8019" s="75" t="s">
        <v>8809</v>
      </c>
      <c r="L8019" s="75" t="s">
        <v>315</v>
      </c>
    </row>
    <row r="8020" spans="1:12">
      <c r="A8020" s="115">
        <v>99267596</v>
      </c>
      <c r="B8020" s="75" t="s">
        <v>8810</v>
      </c>
      <c r="L8020" s="75" t="s">
        <v>315</v>
      </c>
    </row>
    <row r="8021" spans="1:12">
      <c r="A8021" s="115">
        <v>99268090</v>
      </c>
      <c r="B8021" s="75" t="s">
        <v>8811</v>
      </c>
      <c r="L8021" s="75" t="s">
        <v>319</v>
      </c>
    </row>
    <row r="8022" spans="1:12">
      <c r="A8022" s="115">
        <v>99268093</v>
      </c>
      <c r="B8022" s="75" t="s">
        <v>8812</v>
      </c>
      <c r="L8022" s="75" t="s">
        <v>324</v>
      </c>
    </row>
    <row r="8023" spans="1:12">
      <c r="A8023" s="115">
        <v>99268122</v>
      </c>
      <c r="B8023" s="75" t="s">
        <v>8813</v>
      </c>
      <c r="L8023" s="75" t="s">
        <v>348</v>
      </c>
    </row>
    <row r="8024" spans="1:12">
      <c r="A8024" s="115">
        <v>99268266</v>
      </c>
      <c r="B8024" s="75" t="s">
        <v>8814</v>
      </c>
      <c r="L8024" s="75" t="s">
        <v>70</v>
      </c>
    </row>
    <row r="8025" spans="1:12">
      <c r="A8025" s="115">
        <v>99268431</v>
      </c>
      <c r="B8025" s="75" t="s">
        <v>8815</v>
      </c>
      <c r="L8025" s="75" t="s">
        <v>285</v>
      </c>
    </row>
    <row r="8026" spans="1:12">
      <c r="A8026" s="115">
        <v>99268465</v>
      </c>
      <c r="B8026" s="75" t="s">
        <v>8816</v>
      </c>
      <c r="L8026" s="75" t="s">
        <v>362</v>
      </c>
    </row>
    <row r="8027" spans="1:12">
      <c r="A8027" s="115">
        <v>99268497</v>
      </c>
      <c r="B8027" s="75" t="s">
        <v>4731</v>
      </c>
      <c r="L8027" s="75" t="s">
        <v>285</v>
      </c>
    </row>
    <row r="8028" spans="1:12">
      <c r="A8028" s="115">
        <v>99268507</v>
      </c>
      <c r="B8028" s="75" t="s">
        <v>8817</v>
      </c>
      <c r="L8028" s="75" t="s">
        <v>287</v>
      </c>
    </row>
    <row r="8029" spans="1:12">
      <c r="A8029" s="115">
        <v>99268537</v>
      </c>
      <c r="B8029" s="75" t="s">
        <v>8818</v>
      </c>
      <c r="L8029" s="75" t="s">
        <v>272</v>
      </c>
    </row>
    <row r="8030" spans="1:12">
      <c r="A8030" s="115">
        <v>99268538</v>
      </c>
      <c r="B8030" s="75" t="s">
        <v>8819</v>
      </c>
      <c r="L8030" s="75" t="s">
        <v>274</v>
      </c>
    </row>
    <row r="8031" spans="1:12">
      <c r="A8031" s="115">
        <v>99268576</v>
      </c>
      <c r="B8031" s="75" t="s">
        <v>8820</v>
      </c>
      <c r="L8031" s="75" t="s">
        <v>270</v>
      </c>
    </row>
    <row r="8032" spans="1:12">
      <c r="A8032" s="115">
        <v>99268641</v>
      </c>
      <c r="B8032" s="75" t="s">
        <v>8821</v>
      </c>
      <c r="L8032" s="75" t="s">
        <v>339</v>
      </c>
    </row>
    <row r="8033" spans="1:12">
      <c r="A8033" s="115">
        <v>99268753</v>
      </c>
      <c r="B8033" s="75" t="s">
        <v>8822</v>
      </c>
      <c r="L8033" s="75" t="s">
        <v>270</v>
      </c>
    </row>
    <row r="8034" spans="1:12">
      <c r="A8034" s="115">
        <v>99269357</v>
      </c>
      <c r="B8034" s="75" t="s">
        <v>8823</v>
      </c>
      <c r="L8034" s="75" t="s">
        <v>350</v>
      </c>
    </row>
    <row r="8035" spans="1:12">
      <c r="A8035" s="115">
        <v>99269370</v>
      </c>
      <c r="B8035" s="75" t="s">
        <v>8824</v>
      </c>
      <c r="L8035" s="75" t="s">
        <v>285</v>
      </c>
    </row>
    <row r="8036" spans="1:12">
      <c r="A8036" s="115">
        <v>99269416</v>
      </c>
      <c r="B8036" s="75" t="s">
        <v>8825</v>
      </c>
      <c r="L8036" s="75" t="s">
        <v>93</v>
      </c>
    </row>
    <row r="8037" spans="1:12">
      <c r="A8037" s="115">
        <v>99269450</v>
      </c>
      <c r="B8037" s="75" t="s">
        <v>8826</v>
      </c>
      <c r="L8037" s="75" t="s">
        <v>287</v>
      </c>
    </row>
    <row r="8038" spans="1:12">
      <c r="A8038" s="115">
        <v>99269475</v>
      </c>
      <c r="B8038" s="75" t="s">
        <v>8827</v>
      </c>
      <c r="L8038" s="75" t="s">
        <v>287</v>
      </c>
    </row>
    <row r="8039" spans="1:12">
      <c r="A8039" s="115">
        <v>99269719</v>
      </c>
      <c r="B8039" s="75" t="s">
        <v>8828</v>
      </c>
      <c r="L8039" s="75" t="s">
        <v>285</v>
      </c>
    </row>
    <row r="8040" spans="1:12">
      <c r="A8040" s="115">
        <v>99269765</v>
      </c>
      <c r="B8040" s="75" t="s">
        <v>8829</v>
      </c>
      <c r="L8040" s="75" t="s">
        <v>196</v>
      </c>
    </row>
    <row r="8041" spans="1:12">
      <c r="A8041" s="115">
        <v>99270259</v>
      </c>
      <c r="B8041" s="75" t="s">
        <v>8830</v>
      </c>
      <c r="L8041" s="75" t="s">
        <v>270</v>
      </c>
    </row>
    <row r="8042" spans="1:12">
      <c r="A8042" s="115">
        <v>99270276</v>
      </c>
      <c r="B8042" s="75" t="s">
        <v>8831</v>
      </c>
      <c r="L8042" s="75" t="s">
        <v>9413</v>
      </c>
    </row>
    <row r="8043" spans="1:12">
      <c r="A8043" s="115">
        <v>99270476</v>
      </c>
      <c r="B8043" s="75" t="s">
        <v>8832</v>
      </c>
      <c r="L8043" s="75" t="s">
        <v>309</v>
      </c>
    </row>
    <row r="8044" spans="1:12">
      <c r="A8044" s="115">
        <v>99270657</v>
      </c>
      <c r="B8044" s="75" t="s">
        <v>8833</v>
      </c>
      <c r="L8044" s="75" t="s">
        <v>270</v>
      </c>
    </row>
    <row r="8045" spans="1:12">
      <c r="A8045" s="115">
        <v>99270659</v>
      </c>
      <c r="B8045" s="75" t="s">
        <v>8834</v>
      </c>
      <c r="L8045" s="75" t="s">
        <v>324</v>
      </c>
    </row>
    <row r="8046" spans="1:12">
      <c r="A8046" s="115">
        <v>99270673</v>
      </c>
      <c r="B8046" s="75" t="s">
        <v>8835</v>
      </c>
      <c r="L8046" s="75" t="s">
        <v>364</v>
      </c>
    </row>
    <row r="8047" spans="1:12">
      <c r="A8047" s="115">
        <v>99270729</v>
      </c>
      <c r="B8047" s="75" t="s">
        <v>8836</v>
      </c>
      <c r="L8047" s="75" t="s">
        <v>287</v>
      </c>
    </row>
    <row r="8048" spans="1:12">
      <c r="A8048" s="115">
        <v>99271314</v>
      </c>
      <c r="B8048" s="75" t="s">
        <v>8837</v>
      </c>
      <c r="L8048" s="75" t="s">
        <v>285</v>
      </c>
    </row>
    <row r="8049" spans="1:12">
      <c r="A8049" s="115">
        <v>99271494</v>
      </c>
      <c r="B8049" s="75" t="s">
        <v>8838</v>
      </c>
      <c r="L8049" s="75" t="s">
        <v>285</v>
      </c>
    </row>
    <row r="8050" spans="1:12">
      <c r="A8050" s="115">
        <v>99271854</v>
      </c>
      <c r="B8050" s="75" t="s">
        <v>8839</v>
      </c>
      <c r="L8050" s="75" t="s">
        <v>285</v>
      </c>
    </row>
    <row r="8051" spans="1:12">
      <c r="A8051" s="115">
        <v>99271863</v>
      </c>
      <c r="B8051" s="75" t="s">
        <v>8840</v>
      </c>
      <c r="L8051" s="75" t="s">
        <v>285</v>
      </c>
    </row>
    <row r="8052" spans="1:12">
      <c r="A8052" s="115">
        <v>99271879</v>
      </c>
      <c r="B8052" s="75" t="s">
        <v>8841</v>
      </c>
      <c r="L8052" s="75" t="s">
        <v>287</v>
      </c>
    </row>
    <row r="8053" spans="1:12">
      <c r="A8053" s="115">
        <v>99272083</v>
      </c>
      <c r="B8053" s="75" t="s">
        <v>8842</v>
      </c>
      <c r="L8053" s="75" t="s">
        <v>270</v>
      </c>
    </row>
    <row r="8054" spans="1:12">
      <c r="A8054" s="115">
        <v>99272154</v>
      </c>
      <c r="B8054" s="75" t="s">
        <v>8843</v>
      </c>
      <c r="L8054" s="75" t="s">
        <v>285</v>
      </c>
    </row>
    <row r="8055" spans="1:12">
      <c r="A8055" s="115">
        <v>99272168</v>
      </c>
      <c r="B8055" s="75" t="s">
        <v>8844</v>
      </c>
      <c r="L8055" s="75" t="s">
        <v>285</v>
      </c>
    </row>
    <row r="8056" spans="1:12">
      <c r="A8056" s="115">
        <v>99272254</v>
      </c>
      <c r="B8056" s="75" t="s">
        <v>8845</v>
      </c>
      <c r="L8056" s="75" t="s">
        <v>315</v>
      </c>
    </row>
    <row r="8057" spans="1:12">
      <c r="A8057" s="115">
        <v>99272547</v>
      </c>
      <c r="B8057" s="75" t="s">
        <v>8846</v>
      </c>
      <c r="L8057" s="75" t="s">
        <v>285</v>
      </c>
    </row>
    <row r="8058" spans="1:12">
      <c r="A8058" s="115">
        <v>99272802</v>
      </c>
      <c r="B8058" s="75" t="s">
        <v>8847</v>
      </c>
      <c r="L8058" s="75" t="s">
        <v>287</v>
      </c>
    </row>
    <row r="8059" spans="1:12">
      <c r="A8059" s="115">
        <v>99272828</v>
      </c>
      <c r="B8059" s="75" t="s">
        <v>8848</v>
      </c>
      <c r="L8059" s="75" t="s">
        <v>285</v>
      </c>
    </row>
    <row r="8060" spans="1:12">
      <c r="A8060" s="115">
        <v>99272873</v>
      </c>
      <c r="B8060" s="75" t="s">
        <v>4615</v>
      </c>
      <c r="L8060" s="75" t="s">
        <v>285</v>
      </c>
    </row>
    <row r="8061" spans="1:12">
      <c r="A8061" s="115">
        <v>99272926</v>
      </c>
      <c r="B8061" s="75" t="s">
        <v>8849</v>
      </c>
      <c r="L8061" s="75" t="s">
        <v>362</v>
      </c>
    </row>
    <row r="8062" spans="1:12">
      <c r="A8062" s="115">
        <v>99273140</v>
      </c>
      <c r="B8062" s="75" t="s">
        <v>8850</v>
      </c>
      <c r="L8062" s="75" t="s">
        <v>285</v>
      </c>
    </row>
    <row r="8063" spans="1:12">
      <c r="A8063" s="115">
        <v>99273222</v>
      </c>
      <c r="B8063" s="75" t="s">
        <v>8851</v>
      </c>
      <c r="L8063" s="75" t="s">
        <v>274</v>
      </c>
    </row>
    <row r="8064" spans="1:12">
      <c r="A8064" s="115">
        <v>99273399</v>
      </c>
      <c r="B8064" s="75" t="s">
        <v>8852</v>
      </c>
      <c r="L8064" s="75" t="s">
        <v>315</v>
      </c>
    </row>
    <row r="8065" spans="1:12">
      <c r="A8065" s="115">
        <v>99273445</v>
      </c>
      <c r="B8065" s="75" t="s">
        <v>8853</v>
      </c>
      <c r="L8065" s="75" t="s">
        <v>285</v>
      </c>
    </row>
    <row r="8066" spans="1:12">
      <c r="A8066" s="115">
        <v>99273450</v>
      </c>
      <c r="B8066" s="75" t="s">
        <v>8854</v>
      </c>
      <c r="L8066" s="75" t="s">
        <v>285</v>
      </c>
    </row>
    <row r="8067" spans="1:12">
      <c r="A8067" s="115">
        <v>99273467</v>
      </c>
      <c r="B8067" s="75" t="s">
        <v>4750</v>
      </c>
      <c r="L8067" s="75" t="s">
        <v>285</v>
      </c>
    </row>
    <row r="8068" spans="1:12">
      <c r="A8068" s="115">
        <v>99273511</v>
      </c>
      <c r="B8068" s="75" t="s">
        <v>8855</v>
      </c>
      <c r="L8068" s="75" t="s">
        <v>309</v>
      </c>
    </row>
    <row r="8069" spans="1:12">
      <c r="A8069" s="115">
        <v>99273613</v>
      </c>
      <c r="B8069" s="75" t="s">
        <v>8856</v>
      </c>
      <c r="L8069" s="75" t="s">
        <v>285</v>
      </c>
    </row>
    <row r="8070" spans="1:12">
      <c r="A8070" s="115">
        <v>99274007</v>
      </c>
      <c r="B8070" s="75" t="s">
        <v>4729</v>
      </c>
      <c r="L8070" s="75" t="s">
        <v>285</v>
      </c>
    </row>
    <row r="8071" spans="1:12">
      <c r="A8071" s="115">
        <v>99274010</v>
      </c>
      <c r="B8071" s="75" t="s">
        <v>8857</v>
      </c>
      <c r="L8071" s="75" t="s">
        <v>285</v>
      </c>
    </row>
    <row r="8072" spans="1:12">
      <c r="A8072" s="115">
        <v>99274122</v>
      </c>
      <c r="B8072" s="75" t="s">
        <v>8858</v>
      </c>
      <c r="L8072" s="75" t="s">
        <v>285</v>
      </c>
    </row>
    <row r="8073" spans="1:12">
      <c r="A8073" s="115">
        <v>99274142</v>
      </c>
      <c r="B8073" s="75" t="s">
        <v>8859</v>
      </c>
      <c r="L8073" s="75" t="s">
        <v>93</v>
      </c>
    </row>
    <row r="8074" spans="1:12">
      <c r="A8074" s="115">
        <v>99274627</v>
      </c>
      <c r="B8074" s="75" t="s">
        <v>8860</v>
      </c>
      <c r="L8074" s="75" t="s">
        <v>274</v>
      </c>
    </row>
    <row r="8075" spans="1:12">
      <c r="A8075" s="115">
        <v>99274853</v>
      </c>
      <c r="B8075" s="75" t="s">
        <v>8861</v>
      </c>
      <c r="L8075" s="75" t="s">
        <v>285</v>
      </c>
    </row>
    <row r="8076" spans="1:12">
      <c r="A8076" s="115">
        <v>99275011</v>
      </c>
      <c r="B8076" s="75" t="s">
        <v>8862</v>
      </c>
      <c r="L8076" s="75" t="s">
        <v>311</v>
      </c>
    </row>
    <row r="8077" spans="1:12">
      <c r="A8077" s="115">
        <v>99275228</v>
      </c>
      <c r="B8077" s="75" t="s">
        <v>8863</v>
      </c>
      <c r="L8077" s="75" t="s">
        <v>270</v>
      </c>
    </row>
    <row r="8078" spans="1:12">
      <c r="A8078" s="115">
        <v>99275534</v>
      </c>
      <c r="B8078" s="75" t="s">
        <v>8864</v>
      </c>
      <c r="L8078" s="75" t="s">
        <v>270</v>
      </c>
    </row>
    <row r="8079" spans="1:12">
      <c r="A8079" s="115">
        <v>99275912</v>
      </c>
      <c r="B8079" s="75" t="s">
        <v>8865</v>
      </c>
      <c r="L8079" s="75" t="s">
        <v>315</v>
      </c>
    </row>
    <row r="8080" spans="1:12">
      <c r="A8080" s="115">
        <v>99276086</v>
      </c>
      <c r="B8080" s="75" t="s">
        <v>8866</v>
      </c>
      <c r="L8080" s="75" t="s">
        <v>270</v>
      </c>
    </row>
    <row r="8081" spans="1:12">
      <c r="A8081" s="115">
        <v>99276105</v>
      </c>
      <c r="B8081" s="75" t="s">
        <v>8867</v>
      </c>
      <c r="L8081" s="75" t="s">
        <v>315</v>
      </c>
    </row>
    <row r="8082" spans="1:12">
      <c r="A8082" s="115">
        <v>99276346</v>
      </c>
      <c r="B8082" s="75" t="s">
        <v>8868</v>
      </c>
      <c r="L8082" s="75" t="s">
        <v>9362</v>
      </c>
    </row>
    <row r="8083" spans="1:12">
      <c r="A8083" s="115">
        <v>99276355</v>
      </c>
      <c r="B8083" s="75" t="s">
        <v>8869</v>
      </c>
      <c r="L8083" s="75" t="s">
        <v>285</v>
      </c>
    </row>
    <row r="8084" spans="1:12">
      <c r="A8084" s="115">
        <v>99277350</v>
      </c>
      <c r="B8084" s="75" t="s">
        <v>8870</v>
      </c>
      <c r="L8084" s="75" t="s">
        <v>285</v>
      </c>
    </row>
    <row r="8085" spans="1:12">
      <c r="A8085" s="115">
        <v>99277373</v>
      </c>
      <c r="B8085" s="75" t="s">
        <v>8871</v>
      </c>
      <c r="L8085" s="75" t="s">
        <v>287</v>
      </c>
    </row>
    <row r="8086" spans="1:12">
      <c r="A8086" s="115">
        <v>99277965</v>
      </c>
      <c r="B8086" s="75" t="s">
        <v>8872</v>
      </c>
      <c r="L8086" s="75" t="s">
        <v>315</v>
      </c>
    </row>
    <row r="8087" spans="1:12">
      <c r="A8087" s="115">
        <v>99278291</v>
      </c>
      <c r="B8087" s="75" t="s">
        <v>8873</v>
      </c>
      <c r="L8087" s="75" t="s">
        <v>287</v>
      </c>
    </row>
    <row r="8088" spans="1:12">
      <c r="A8088" s="115">
        <v>99278776</v>
      </c>
      <c r="B8088" s="75" t="s">
        <v>8874</v>
      </c>
      <c r="L8088" s="75" t="s">
        <v>315</v>
      </c>
    </row>
    <row r="8089" spans="1:12">
      <c r="A8089" s="115">
        <v>99279251</v>
      </c>
      <c r="B8089" s="75" t="s">
        <v>8875</v>
      </c>
      <c r="L8089" s="75" t="s">
        <v>9387</v>
      </c>
    </row>
    <row r="8090" spans="1:12">
      <c r="A8090" s="115">
        <v>99279489</v>
      </c>
      <c r="B8090" s="75" t="s">
        <v>8876</v>
      </c>
      <c r="L8090" s="75" t="s">
        <v>93</v>
      </c>
    </row>
    <row r="8091" spans="1:12">
      <c r="A8091" s="115">
        <v>99279534</v>
      </c>
      <c r="B8091" s="75" t="s">
        <v>8877</v>
      </c>
      <c r="L8091" s="75" t="s">
        <v>285</v>
      </c>
    </row>
    <row r="8092" spans="1:12">
      <c r="A8092" s="115">
        <v>99279557</v>
      </c>
      <c r="B8092" s="75" t="s">
        <v>8878</v>
      </c>
      <c r="L8092" s="75" t="s">
        <v>285</v>
      </c>
    </row>
    <row r="8093" spans="1:12">
      <c r="A8093" s="115">
        <v>99280654</v>
      </c>
      <c r="B8093" s="75" t="s">
        <v>8879</v>
      </c>
      <c r="L8093" s="75" t="s">
        <v>285</v>
      </c>
    </row>
    <row r="8094" spans="1:12">
      <c r="A8094" s="115">
        <v>99281022</v>
      </c>
      <c r="B8094" s="75" t="s">
        <v>8880</v>
      </c>
      <c r="L8094" s="75" t="s">
        <v>285</v>
      </c>
    </row>
    <row r="8095" spans="1:12">
      <c r="A8095" s="115">
        <v>99281368</v>
      </c>
      <c r="B8095" s="75" t="s">
        <v>8881</v>
      </c>
      <c r="L8095" s="75" t="s">
        <v>285</v>
      </c>
    </row>
    <row r="8096" spans="1:12">
      <c r="A8096" s="115">
        <v>99281517</v>
      </c>
      <c r="B8096" s="75" t="s">
        <v>8882</v>
      </c>
      <c r="L8096" s="75" t="s">
        <v>285</v>
      </c>
    </row>
    <row r="8097" spans="1:12">
      <c r="A8097" s="115">
        <v>99281518</v>
      </c>
      <c r="B8097" s="75" t="s">
        <v>8883</v>
      </c>
      <c r="L8097" s="75" t="s">
        <v>285</v>
      </c>
    </row>
    <row r="8098" spans="1:12">
      <c r="A8098" s="115">
        <v>99281550</v>
      </c>
      <c r="B8098" s="75" t="s">
        <v>8884</v>
      </c>
      <c r="L8098" s="75" t="s">
        <v>9295</v>
      </c>
    </row>
    <row r="8099" spans="1:12">
      <c r="A8099" s="115">
        <v>99281987</v>
      </c>
      <c r="B8099" s="75" t="s">
        <v>8885</v>
      </c>
      <c r="L8099" s="75" t="s">
        <v>287</v>
      </c>
    </row>
    <row r="8100" spans="1:12">
      <c r="A8100" s="115">
        <v>99285171</v>
      </c>
      <c r="B8100" s="75" t="s">
        <v>8886</v>
      </c>
      <c r="L8100" s="75" t="s">
        <v>285</v>
      </c>
    </row>
    <row r="8101" spans="1:12">
      <c r="A8101" s="115">
        <v>99295033</v>
      </c>
      <c r="B8101" s="75" t="s">
        <v>4662</v>
      </c>
      <c r="L8101" s="75" t="s">
        <v>9478</v>
      </c>
    </row>
    <row r="8102" spans="1:12">
      <c r="A8102" s="115">
        <v>99297520</v>
      </c>
      <c r="B8102" s="75" t="s">
        <v>8887</v>
      </c>
      <c r="L8102" s="75" t="s">
        <v>285</v>
      </c>
    </row>
    <row r="8103" spans="1:12">
      <c r="A8103" s="115">
        <v>99298808</v>
      </c>
      <c r="B8103" s="75" t="s">
        <v>8888</v>
      </c>
      <c r="L8103" s="75" t="s">
        <v>285</v>
      </c>
    </row>
    <row r="8104" spans="1:12">
      <c r="A8104" s="115">
        <v>99302357</v>
      </c>
      <c r="B8104" s="75" t="s">
        <v>8889</v>
      </c>
      <c r="L8104" s="75" t="s">
        <v>280</v>
      </c>
    </row>
    <row r="8105" spans="1:12">
      <c r="A8105" s="115">
        <v>99310443</v>
      </c>
      <c r="B8105" s="75" t="s">
        <v>8890</v>
      </c>
      <c r="L8105" s="75" t="s">
        <v>309</v>
      </c>
    </row>
    <row r="8106" spans="1:12">
      <c r="A8106" s="115">
        <v>99310461</v>
      </c>
      <c r="B8106" s="75" t="s">
        <v>8891</v>
      </c>
      <c r="L8106" s="75" t="s">
        <v>315</v>
      </c>
    </row>
    <row r="8107" spans="1:12">
      <c r="A8107" s="115">
        <v>99312768</v>
      </c>
      <c r="B8107" s="75" t="s">
        <v>8892</v>
      </c>
      <c r="L8107" s="75" t="s">
        <v>285</v>
      </c>
    </row>
    <row r="8108" spans="1:12">
      <c r="A8108" s="115">
        <v>99312926</v>
      </c>
      <c r="B8108" s="75" t="s">
        <v>8893</v>
      </c>
      <c r="L8108" s="75" t="s">
        <v>93</v>
      </c>
    </row>
    <row r="8109" spans="1:12">
      <c r="A8109" s="115">
        <v>99313455</v>
      </c>
      <c r="B8109" s="75" t="s">
        <v>8894</v>
      </c>
      <c r="L8109" s="75" t="s">
        <v>285</v>
      </c>
    </row>
    <row r="8110" spans="1:12">
      <c r="A8110" s="115">
        <v>99314356</v>
      </c>
      <c r="B8110" s="75" t="s">
        <v>8895</v>
      </c>
      <c r="L8110" s="75" t="s">
        <v>9479</v>
      </c>
    </row>
    <row r="8111" spans="1:12">
      <c r="A8111" s="115">
        <v>99317798</v>
      </c>
      <c r="B8111" s="75" t="s">
        <v>8896</v>
      </c>
      <c r="L8111" s="75" t="s">
        <v>93</v>
      </c>
    </row>
    <row r="8112" spans="1:12">
      <c r="A8112" s="115">
        <v>99317802</v>
      </c>
      <c r="B8112" s="75" t="s">
        <v>8897</v>
      </c>
      <c r="L8112" s="75" t="s">
        <v>287</v>
      </c>
    </row>
    <row r="8113" spans="1:12">
      <c r="A8113" s="115">
        <v>99318085</v>
      </c>
      <c r="B8113" s="75" t="s">
        <v>8898</v>
      </c>
      <c r="L8113" s="75" t="s">
        <v>324</v>
      </c>
    </row>
    <row r="8114" spans="1:12">
      <c r="A8114" s="115">
        <v>99320406</v>
      </c>
      <c r="B8114" s="75" t="s">
        <v>8899</v>
      </c>
      <c r="L8114" s="75" t="s">
        <v>350</v>
      </c>
    </row>
    <row r="8115" spans="1:12">
      <c r="A8115" s="115">
        <v>99321658</v>
      </c>
      <c r="B8115" s="75" t="s">
        <v>8900</v>
      </c>
      <c r="L8115" s="75" t="s">
        <v>9258</v>
      </c>
    </row>
    <row r="8116" spans="1:12">
      <c r="A8116" s="115">
        <v>99323000</v>
      </c>
      <c r="B8116" s="75" t="s">
        <v>8901</v>
      </c>
      <c r="L8116" s="75" t="s">
        <v>285</v>
      </c>
    </row>
    <row r="8117" spans="1:12">
      <c r="A8117" s="115">
        <v>99327093</v>
      </c>
      <c r="B8117" s="75" t="s">
        <v>8902</v>
      </c>
      <c r="L8117" s="75" t="s">
        <v>196</v>
      </c>
    </row>
    <row r="8118" spans="1:12">
      <c r="A8118" s="115">
        <v>99333042</v>
      </c>
      <c r="B8118" s="75" t="s">
        <v>8903</v>
      </c>
      <c r="L8118" s="75" t="s">
        <v>285</v>
      </c>
    </row>
    <row r="8119" spans="1:12">
      <c r="A8119" s="115">
        <v>99335326</v>
      </c>
      <c r="B8119" s="75" t="s">
        <v>8904</v>
      </c>
      <c r="L8119" s="75" t="s">
        <v>285</v>
      </c>
    </row>
    <row r="8120" spans="1:12">
      <c r="A8120" s="115">
        <v>99336952</v>
      </c>
      <c r="B8120" s="75" t="s">
        <v>8905</v>
      </c>
      <c r="L8120" s="75" t="s">
        <v>285</v>
      </c>
    </row>
    <row r="8121" spans="1:12">
      <c r="A8121" s="115">
        <v>99340797</v>
      </c>
      <c r="B8121" s="75" t="s">
        <v>8906</v>
      </c>
      <c r="L8121" s="75" t="s">
        <v>270</v>
      </c>
    </row>
    <row r="8122" spans="1:12">
      <c r="A8122" s="115">
        <v>99341629</v>
      </c>
      <c r="B8122" s="75" t="s">
        <v>8907</v>
      </c>
      <c r="L8122" s="75" t="s">
        <v>315</v>
      </c>
    </row>
    <row r="8123" spans="1:12">
      <c r="A8123" s="115">
        <v>99344256</v>
      </c>
      <c r="B8123" s="75" t="s">
        <v>8908</v>
      </c>
      <c r="L8123" s="75" t="s">
        <v>285</v>
      </c>
    </row>
    <row r="8124" spans="1:12">
      <c r="A8124" s="115">
        <v>99347357</v>
      </c>
      <c r="B8124" s="75" t="s">
        <v>8909</v>
      </c>
      <c r="L8124" s="75" t="s">
        <v>285</v>
      </c>
    </row>
    <row r="8125" spans="1:12">
      <c r="A8125" s="115">
        <v>99350965</v>
      </c>
      <c r="B8125" s="75" t="s">
        <v>8910</v>
      </c>
      <c r="L8125" s="75" t="s">
        <v>309</v>
      </c>
    </row>
    <row r="8126" spans="1:12">
      <c r="A8126" s="115">
        <v>99352460</v>
      </c>
      <c r="B8126" s="75" t="s">
        <v>8911</v>
      </c>
      <c r="L8126" s="75" t="s">
        <v>285</v>
      </c>
    </row>
    <row r="8127" spans="1:12">
      <c r="A8127" s="115">
        <v>99354331</v>
      </c>
      <c r="B8127" s="75" t="s">
        <v>8912</v>
      </c>
      <c r="L8127" s="75" t="s">
        <v>287</v>
      </c>
    </row>
    <row r="8128" spans="1:12">
      <c r="A8128" s="115">
        <v>99358255</v>
      </c>
      <c r="B8128" s="75" t="s">
        <v>8913</v>
      </c>
      <c r="L8128" s="75" t="s">
        <v>285</v>
      </c>
    </row>
    <row r="8129" spans="1:12">
      <c r="A8129" s="115">
        <v>99359237</v>
      </c>
      <c r="B8129" s="75" t="s">
        <v>8914</v>
      </c>
      <c r="L8129" s="75" t="s">
        <v>303</v>
      </c>
    </row>
    <row r="8130" spans="1:12">
      <c r="A8130" s="115">
        <v>99360341</v>
      </c>
      <c r="B8130" s="75" t="s">
        <v>8915</v>
      </c>
      <c r="L8130" s="75" t="s">
        <v>285</v>
      </c>
    </row>
    <row r="8131" spans="1:12">
      <c r="A8131" s="115">
        <v>99360707</v>
      </c>
      <c r="B8131" s="75" t="s">
        <v>8916</v>
      </c>
      <c r="L8131" s="75" t="s">
        <v>362</v>
      </c>
    </row>
    <row r="8132" spans="1:12">
      <c r="A8132" s="115">
        <v>99361988</v>
      </c>
      <c r="B8132" s="75" t="s">
        <v>8917</v>
      </c>
      <c r="L8132" s="75" t="s">
        <v>285</v>
      </c>
    </row>
    <row r="8133" spans="1:12">
      <c r="A8133" s="115">
        <v>99363821</v>
      </c>
      <c r="B8133" s="75" t="s">
        <v>8918</v>
      </c>
      <c r="L8133" s="75" t="s">
        <v>285</v>
      </c>
    </row>
    <row r="8134" spans="1:12">
      <c r="A8134" s="115">
        <v>99364843</v>
      </c>
      <c r="B8134" s="75" t="s">
        <v>8919</v>
      </c>
      <c r="L8134" s="75" t="s">
        <v>287</v>
      </c>
    </row>
    <row r="8135" spans="1:12">
      <c r="A8135" s="115">
        <v>99368703</v>
      </c>
      <c r="B8135" s="75" t="s">
        <v>8920</v>
      </c>
      <c r="L8135" s="75" t="s">
        <v>285</v>
      </c>
    </row>
    <row r="8136" spans="1:12">
      <c r="A8136" s="115">
        <v>99368718</v>
      </c>
      <c r="B8136" s="75" t="s">
        <v>8921</v>
      </c>
      <c r="L8136" s="75" t="s">
        <v>285</v>
      </c>
    </row>
    <row r="8137" spans="1:12">
      <c r="A8137" s="115">
        <v>99372200</v>
      </c>
      <c r="B8137" s="75" t="s">
        <v>8922</v>
      </c>
      <c r="L8137" s="75" t="s">
        <v>212</v>
      </c>
    </row>
    <row r="8138" spans="1:12">
      <c r="A8138" s="115">
        <v>99373584</v>
      </c>
      <c r="B8138" s="75" t="s">
        <v>8923</v>
      </c>
      <c r="L8138" s="75" t="s">
        <v>270</v>
      </c>
    </row>
    <row r="8139" spans="1:12">
      <c r="A8139" s="115">
        <v>99373884</v>
      </c>
      <c r="B8139" s="75" t="s">
        <v>8924</v>
      </c>
      <c r="L8139" s="75" t="s">
        <v>311</v>
      </c>
    </row>
    <row r="8140" spans="1:12">
      <c r="A8140" s="115">
        <v>99383019</v>
      </c>
      <c r="B8140" s="75" t="s">
        <v>8925</v>
      </c>
      <c r="L8140" s="75" t="s">
        <v>285</v>
      </c>
    </row>
    <row r="8141" spans="1:12">
      <c r="A8141" s="115">
        <v>99383068</v>
      </c>
      <c r="B8141" s="75" t="s">
        <v>8926</v>
      </c>
      <c r="L8141" s="75" t="s">
        <v>285</v>
      </c>
    </row>
    <row r="8142" spans="1:12">
      <c r="A8142" s="115">
        <v>99383595</v>
      </c>
      <c r="B8142" s="75" t="s">
        <v>8927</v>
      </c>
      <c r="L8142" s="75" t="s">
        <v>9295</v>
      </c>
    </row>
    <row r="8143" spans="1:12">
      <c r="A8143" s="115">
        <v>99385236</v>
      </c>
      <c r="B8143" s="75" t="s">
        <v>4665</v>
      </c>
      <c r="L8143" s="75" t="s">
        <v>285</v>
      </c>
    </row>
    <row r="8144" spans="1:12">
      <c r="A8144" s="115">
        <v>99388203</v>
      </c>
      <c r="B8144" s="75" t="s">
        <v>8928</v>
      </c>
      <c r="L8144" s="75" t="s">
        <v>332</v>
      </c>
    </row>
    <row r="8145" spans="1:12">
      <c r="A8145" s="115">
        <v>99388788</v>
      </c>
      <c r="B8145" s="75" t="s">
        <v>8929</v>
      </c>
      <c r="L8145" s="75" t="s">
        <v>311</v>
      </c>
    </row>
    <row r="8146" spans="1:12">
      <c r="A8146" s="115">
        <v>99389452</v>
      </c>
      <c r="B8146" s="75" t="s">
        <v>8930</v>
      </c>
      <c r="L8146" s="75" t="s">
        <v>285</v>
      </c>
    </row>
    <row r="8147" spans="1:12">
      <c r="A8147" s="115">
        <v>99390570</v>
      </c>
      <c r="B8147" s="75" t="s">
        <v>8931</v>
      </c>
      <c r="L8147" s="75" t="s">
        <v>9480</v>
      </c>
    </row>
    <row r="8148" spans="1:12">
      <c r="A8148" s="115">
        <v>99391511</v>
      </c>
      <c r="B8148" s="75" t="s">
        <v>8932</v>
      </c>
      <c r="L8148" s="75" t="s">
        <v>9358</v>
      </c>
    </row>
    <row r="8149" spans="1:12">
      <c r="A8149" s="115">
        <v>311030001</v>
      </c>
      <c r="B8149" s="75" t="s">
        <v>5827</v>
      </c>
      <c r="L8149" s="75" t="s">
        <v>9481</v>
      </c>
    </row>
    <row r="8150" spans="1:12">
      <c r="A8150" s="115">
        <v>311030002</v>
      </c>
      <c r="B8150" s="75" t="s">
        <v>5705</v>
      </c>
      <c r="L8150" s="75" t="s">
        <v>9481</v>
      </c>
    </row>
    <row r="8151" spans="1:12">
      <c r="A8151" s="115">
        <v>311030003</v>
      </c>
      <c r="B8151" s="75" t="s">
        <v>8933</v>
      </c>
      <c r="L8151" s="75" t="s">
        <v>9482</v>
      </c>
    </row>
    <row r="8152" spans="1:12">
      <c r="A8152" s="115">
        <v>311030004</v>
      </c>
      <c r="B8152" s="75" t="s">
        <v>8934</v>
      </c>
      <c r="L8152" s="75" t="s">
        <v>9483</v>
      </c>
    </row>
    <row r="8153" spans="1:12">
      <c r="A8153" s="115">
        <v>311030005</v>
      </c>
      <c r="B8153" s="75" t="s">
        <v>8935</v>
      </c>
      <c r="L8153" s="75" t="s">
        <v>9484</v>
      </c>
    </row>
    <row r="8154" spans="1:12">
      <c r="A8154" s="115">
        <v>311030006</v>
      </c>
      <c r="B8154" s="75" t="s">
        <v>8936</v>
      </c>
      <c r="L8154" s="75" t="s">
        <v>9485</v>
      </c>
    </row>
    <row r="8155" spans="1:12">
      <c r="A8155" s="115">
        <v>311030007</v>
      </c>
      <c r="B8155" s="75" t="s">
        <v>8937</v>
      </c>
      <c r="L8155" s="75" t="s">
        <v>9486</v>
      </c>
    </row>
    <row r="8156" spans="1:12">
      <c r="A8156" s="115">
        <v>311030008</v>
      </c>
      <c r="B8156" s="75" t="s">
        <v>8938</v>
      </c>
      <c r="L8156" s="75" t="s">
        <v>9487</v>
      </c>
    </row>
    <row r="8157" spans="1:12">
      <c r="A8157" s="115">
        <v>311030009</v>
      </c>
      <c r="B8157" s="75" t="s">
        <v>8939</v>
      </c>
      <c r="L8157" s="75" t="s">
        <v>9488</v>
      </c>
    </row>
    <row r="8158" spans="1:12">
      <c r="A8158" s="115">
        <v>311030010</v>
      </c>
      <c r="B8158" s="75" t="s">
        <v>8940</v>
      </c>
      <c r="L8158" s="75" t="s">
        <v>9489</v>
      </c>
    </row>
    <row r="8159" spans="1:12">
      <c r="A8159" s="115">
        <v>311030011</v>
      </c>
      <c r="B8159" s="75" t="s">
        <v>8941</v>
      </c>
      <c r="L8159" s="75" t="s">
        <v>9485</v>
      </c>
    </row>
    <row r="8160" spans="1:12">
      <c r="A8160" s="115">
        <v>311030012</v>
      </c>
      <c r="B8160" s="75" t="s">
        <v>8942</v>
      </c>
      <c r="L8160" s="75" t="s">
        <v>9483</v>
      </c>
    </row>
    <row r="8161" spans="1:12">
      <c r="A8161" s="115">
        <v>311030013</v>
      </c>
      <c r="B8161" s="75" t="s">
        <v>8943</v>
      </c>
      <c r="L8161" s="75" t="s">
        <v>9489</v>
      </c>
    </row>
    <row r="8162" spans="1:12">
      <c r="A8162" s="115">
        <v>311030014</v>
      </c>
      <c r="B8162" s="75" t="s">
        <v>8944</v>
      </c>
      <c r="L8162" s="75" t="s">
        <v>9489</v>
      </c>
    </row>
    <row r="8163" spans="1:12">
      <c r="A8163" s="115">
        <v>311030015</v>
      </c>
      <c r="B8163" s="75" t="s">
        <v>8945</v>
      </c>
      <c r="L8163" s="75" t="s">
        <v>9490</v>
      </c>
    </row>
    <row r="8164" spans="1:12">
      <c r="A8164" s="115">
        <v>311030016</v>
      </c>
      <c r="B8164" s="75" t="s">
        <v>8946</v>
      </c>
      <c r="L8164" s="75" t="s">
        <v>9491</v>
      </c>
    </row>
    <row r="8165" spans="1:12">
      <c r="A8165" s="115">
        <v>311030017</v>
      </c>
      <c r="B8165" s="75" t="s">
        <v>8947</v>
      </c>
      <c r="L8165" s="75" t="s">
        <v>9492</v>
      </c>
    </row>
    <row r="8166" spans="1:12">
      <c r="A8166" s="115">
        <v>311030018</v>
      </c>
      <c r="B8166" s="75" t="s">
        <v>8948</v>
      </c>
      <c r="L8166" s="75" t="s">
        <v>9493</v>
      </c>
    </row>
    <row r="8167" spans="1:12">
      <c r="A8167" s="115">
        <v>311030019</v>
      </c>
      <c r="B8167" s="75" t="s">
        <v>8949</v>
      </c>
      <c r="L8167" s="75" t="s">
        <v>9489</v>
      </c>
    </row>
    <row r="8168" spans="1:12">
      <c r="A8168" s="115">
        <v>311030020</v>
      </c>
      <c r="B8168" s="75" t="s">
        <v>8950</v>
      </c>
      <c r="L8168" s="75" t="s">
        <v>9489</v>
      </c>
    </row>
    <row r="8169" spans="1:12">
      <c r="A8169" s="115">
        <v>311030021</v>
      </c>
      <c r="B8169" s="75" t="s">
        <v>8951</v>
      </c>
      <c r="L8169" s="75" t="s">
        <v>9489</v>
      </c>
    </row>
    <row r="8170" spans="1:12">
      <c r="A8170" s="115">
        <v>311030022</v>
      </c>
      <c r="B8170" s="75" t="s">
        <v>8952</v>
      </c>
      <c r="L8170" s="75" t="s">
        <v>9489</v>
      </c>
    </row>
    <row r="8171" spans="1:12">
      <c r="A8171" s="115">
        <v>311030023</v>
      </c>
      <c r="B8171" s="75" t="s">
        <v>8953</v>
      </c>
      <c r="L8171" s="75" t="s">
        <v>9494</v>
      </c>
    </row>
    <row r="8172" spans="1:12">
      <c r="A8172" s="115">
        <v>311030024</v>
      </c>
      <c r="B8172" s="75" t="s">
        <v>8954</v>
      </c>
      <c r="L8172" s="75" t="s">
        <v>9495</v>
      </c>
    </row>
    <row r="8173" spans="1:12">
      <c r="A8173" s="115">
        <v>311030025</v>
      </c>
      <c r="B8173" s="75" t="s">
        <v>4934</v>
      </c>
      <c r="L8173" s="75" t="s">
        <v>9496</v>
      </c>
    </row>
    <row r="8174" spans="1:12">
      <c r="A8174" s="115">
        <v>311030026</v>
      </c>
      <c r="B8174" s="75" t="s">
        <v>8955</v>
      </c>
      <c r="L8174" s="75" t="s">
        <v>9486</v>
      </c>
    </row>
    <row r="8175" spans="1:12">
      <c r="A8175" s="115">
        <v>311030027</v>
      </c>
      <c r="B8175" s="75" t="s">
        <v>8956</v>
      </c>
      <c r="L8175" s="75" t="s">
        <v>9497</v>
      </c>
    </row>
    <row r="8176" spans="1:12">
      <c r="A8176" s="115">
        <v>311030028</v>
      </c>
      <c r="B8176" s="75" t="s">
        <v>8957</v>
      </c>
      <c r="L8176" s="75" t="s">
        <v>9498</v>
      </c>
    </row>
    <row r="8177" spans="1:12">
      <c r="A8177" s="115">
        <v>311030029</v>
      </c>
      <c r="B8177" s="75" t="s">
        <v>8958</v>
      </c>
      <c r="L8177" s="75" t="s">
        <v>9489</v>
      </c>
    </row>
    <row r="8178" spans="1:12">
      <c r="A8178" s="115">
        <v>311030030</v>
      </c>
      <c r="B8178" s="75" t="s">
        <v>8959</v>
      </c>
      <c r="L8178" s="75" t="s">
        <v>9483</v>
      </c>
    </row>
    <row r="8179" spans="1:12">
      <c r="A8179" s="115">
        <v>311030031</v>
      </c>
      <c r="B8179" s="75" t="s">
        <v>8960</v>
      </c>
      <c r="L8179" s="75" t="s">
        <v>9499</v>
      </c>
    </row>
    <row r="8180" spans="1:12">
      <c r="A8180" s="115">
        <v>311030032</v>
      </c>
      <c r="B8180" s="75" t="s">
        <v>8961</v>
      </c>
      <c r="L8180" s="75" t="s">
        <v>9489</v>
      </c>
    </row>
    <row r="8181" spans="1:12">
      <c r="A8181" s="115">
        <v>311030033</v>
      </c>
      <c r="B8181" s="75" t="s">
        <v>8962</v>
      </c>
      <c r="L8181" s="75" t="s">
        <v>9483</v>
      </c>
    </row>
    <row r="8182" spans="1:12">
      <c r="A8182" s="115">
        <v>311030034</v>
      </c>
      <c r="B8182" s="75" t="s">
        <v>8963</v>
      </c>
      <c r="L8182" s="75" t="s">
        <v>9497</v>
      </c>
    </row>
    <row r="8183" spans="1:12">
      <c r="A8183" s="115">
        <v>311030035</v>
      </c>
      <c r="B8183" s="75" t="s">
        <v>8964</v>
      </c>
      <c r="L8183" s="75" t="s">
        <v>9497</v>
      </c>
    </row>
    <row r="8184" spans="1:12">
      <c r="A8184" s="115">
        <v>311030036</v>
      </c>
      <c r="B8184" s="75" t="s">
        <v>8965</v>
      </c>
      <c r="L8184" s="75" t="s">
        <v>9497</v>
      </c>
    </row>
    <row r="8185" spans="1:12">
      <c r="A8185" s="115">
        <v>311030037</v>
      </c>
      <c r="B8185" s="75" t="s">
        <v>8966</v>
      </c>
      <c r="L8185" s="75" t="s">
        <v>9500</v>
      </c>
    </row>
    <row r="8186" spans="1:12">
      <c r="A8186" s="115">
        <v>311030038</v>
      </c>
      <c r="B8186" s="75" t="s">
        <v>8967</v>
      </c>
      <c r="L8186" s="75" t="s">
        <v>9501</v>
      </c>
    </row>
    <row r="8187" spans="1:12">
      <c r="A8187" s="115">
        <v>311030039</v>
      </c>
      <c r="B8187" s="75" t="s">
        <v>7232</v>
      </c>
      <c r="L8187" s="75" t="s">
        <v>9496</v>
      </c>
    </row>
    <row r="8188" spans="1:12">
      <c r="A8188" s="115">
        <v>311030040</v>
      </c>
      <c r="B8188" s="75" t="s">
        <v>8968</v>
      </c>
      <c r="L8188" s="75" t="s">
        <v>9496</v>
      </c>
    </row>
    <row r="8189" spans="1:12">
      <c r="A8189" s="115">
        <v>311030041</v>
      </c>
      <c r="B8189" s="75" t="s">
        <v>8969</v>
      </c>
      <c r="L8189" s="75" t="s">
        <v>9485</v>
      </c>
    </row>
    <row r="8190" spans="1:12">
      <c r="A8190" s="115">
        <v>311030042</v>
      </c>
      <c r="B8190" s="75" t="s">
        <v>8970</v>
      </c>
      <c r="L8190" s="75" t="s">
        <v>9496</v>
      </c>
    </row>
    <row r="8191" spans="1:12">
      <c r="A8191" s="115">
        <v>311030043</v>
      </c>
      <c r="B8191" s="75" t="s">
        <v>8971</v>
      </c>
      <c r="L8191" s="75" t="s">
        <v>9502</v>
      </c>
    </row>
    <row r="8192" spans="1:12">
      <c r="A8192" s="115">
        <v>311030044</v>
      </c>
      <c r="B8192" s="75" t="s">
        <v>8972</v>
      </c>
      <c r="L8192" s="75" t="s">
        <v>9503</v>
      </c>
    </row>
    <row r="8193" spans="1:12">
      <c r="A8193" s="115">
        <v>311030045</v>
      </c>
      <c r="B8193" s="75" t="s">
        <v>8973</v>
      </c>
      <c r="L8193" s="75" t="s">
        <v>9492</v>
      </c>
    </row>
    <row r="8194" spans="1:12">
      <c r="A8194" s="115">
        <v>311030046</v>
      </c>
      <c r="B8194" s="75" t="s">
        <v>8974</v>
      </c>
      <c r="L8194" s="75" t="s">
        <v>9484</v>
      </c>
    </row>
    <row r="8195" spans="1:12">
      <c r="A8195" s="115">
        <v>311030047</v>
      </c>
      <c r="B8195" s="75" t="s">
        <v>8975</v>
      </c>
      <c r="L8195" s="75" t="s">
        <v>9504</v>
      </c>
    </row>
    <row r="8196" spans="1:12">
      <c r="A8196" s="115">
        <v>311030048</v>
      </c>
      <c r="B8196" s="75" t="s">
        <v>8976</v>
      </c>
      <c r="L8196" s="75" t="s">
        <v>9497</v>
      </c>
    </row>
    <row r="8197" spans="1:12">
      <c r="A8197" s="115">
        <v>311030049</v>
      </c>
      <c r="B8197" s="75" t="s">
        <v>8977</v>
      </c>
      <c r="L8197" s="75" t="s">
        <v>9505</v>
      </c>
    </row>
    <row r="8198" spans="1:12">
      <c r="A8198" s="115">
        <v>311030050</v>
      </c>
      <c r="B8198" s="75" t="s">
        <v>8978</v>
      </c>
      <c r="L8198" s="75" t="s">
        <v>9505</v>
      </c>
    </row>
    <row r="8199" spans="1:12">
      <c r="A8199" s="115">
        <v>311030051</v>
      </c>
      <c r="B8199" s="75" t="s">
        <v>8979</v>
      </c>
      <c r="L8199" s="75" t="s">
        <v>9484</v>
      </c>
    </row>
    <row r="8200" spans="1:12">
      <c r="A8200" s="115">
        <v>311030052</v>
      </c>
      <c r="B8200" s="75" t="s">
        <v>8980</v>
      </c>
      <c r="L8200" s="75" t="s">
        <v>9497</v>
      </c>
    </row>
    <row r="8201" spans="1:12">
      <c r="A8201" s="115">
        <v>311030053</v>
      </c>
      <c r="B8201" s="75" t="s">
        <v>8981</v>
      </c>
      <c r="L8201" s="75" t="s">
        <v>9506</v>
      </c>
    </row>
    <row r="8202" spans="1:12">
      <c r="A8202" s="115">
        <v>311030054</v>
      </c>
      <c r="B8202" s="75" t="s">
        <v>8982</v>
      </c>
      <c r="L8202" s="75" t="s">
        <v>9507</v>
      </c>
    </row>
    <row r="8203" spans="1:12">
      <c r="A8203" s="115">
        <v>311030055</v>
      </c>
      <c r="B8203" s="75" t="s">
        <v>4934</v>
      </c>
      <c r="L8203" s="75" t="s">
        <v>9508</v>
      </c>
    </row>
    <row r="8204" spans="1:12">
      <c r="A8204" s="115">
        <v>311030056</v>
      </c>
      <c r="B8204" s="75" t="s">
        <v>8983</v>
      </c>
      <c r="L8204" s="75" t="s">
        <v>9500</v>
      </c>
    </row>
    <row r="8205" spans="1:12">
      <c r="A8205" s="115">
        <v>311030057</v>
      </c>
      <c r="B8205" s="75" t="s">
        <v>8984</v>
      </c>
      <c r="L8205" s="75" t="s">
        <v>9505</v>
      </c>
    </row>
    <row r="8206" spans="1:12">
      <c r="A8206" s="115">
        <v>311030058</v>
      </c>
      <c r="B8206" s="75" t="s">
        <v>8969</v>
      </c>
      <c r="L8206" s="75" t="s">
        <v>9485</v>
      </c>
    </row>
    <row r="8207" spans="1:12">
      <c r="A8207" s="115">
        <v>311030059</v>
      </c>
      <c r="B8207" s="75" t="s">
        <v>8985</v>
      </c>
      <c r="L8207" s="75" t="s">
        <v>9484</v>
      </c>
    </row>
    <row r="8208" spans="1:12">
      <c r="A8208" s="115">
        <v>311030060</v>
      </c>
      <c r="B8208" s="75" t="s">
        <v>8986</v>
      </c>
      <c r="L8208" s="75" t="s">
        <v>9508</v>
      </c>
    </row>
    <row r="8209" spans="1:12">
      <c r="A8209" s="115">
        <v>311030061</v>
      </c>
      <c r="B8209" s="75" t="s">
        <v>8987</v>
      </c>
      <c r="L8209" s="75" t="s">
        <v>9509</v>
      </c>
    </row>
    <row r="8210" spans="1:12">
      <c r="A8210" s="115">
        <v>311030062</v>
      </c>
      <c r="B8210" s="75" t="s">
        <v>8988</v>
      </c>
      <c r="L8210" s="75" t="s">
        <v>9510</v>
      </c>
    </row>
    <row r="8211" spans="1:12">
      <c r="A8211" s="115">
        <v>311030063</v>
      </c>
      <c r="B8211" s="75" t="s">
        <v>8989</v>
      </c>
      <c r="L8211" s="75" t="s">
        <v>9511</v>
      </c>
    </row>
    <row r="8212" spans="1:12">
      <c r="A8212" s="115">
        <v>311030064</v>
      </c>
      <c r="B8212" s="75" t="s">
        <v>8990</v>
      </c>
      <c r="L8212" s="75" t="s">
        <v>9512</v>
      </c>
    </row>
    <row r="8213" spans="1:12">
      <c r="A8213" s="115">
        <v>311030065</v>
      </c>
      <c r="B8213" s="75" t="s">
        <v>8991</v>
      </c>
      <c r="L8213" s="75" t="s">
        <v>9513</v>
      </c>
    </row>
    <row r="8214" spans="1:12">
      <c r="A8214" s="115">
        <v>311030066</v>
      </c>
      <c r="B8214" s="75" t="s">
        <v>8992</v>
      </c>
      <c r="L8214" s="75" t="s">
        <v>9512</v>
      </c>
    </row>
    <row r="8215" spans="1:12">
      <c r="A8215" s="115">
        <v>311030067</v>
      </c>
      <c r="B8215" s="75" t="s">
        <v>8993</v>
      </c>
      <c r="L8215" s="75" t="s">
        <v>9490</v>
      </c>
    </row>
    <row r="8216" spans="1:12">
      <c r="A8216" s="115">
        <v>311030068</v>
      </c>
      <c r="B8216" s="75" t="s">
        <v>8994</v>
      </c>
      <c r="L8216" s="75" t="s">
        <v>9514</v>
      </c>
    </row>
    <row r="8217" spans="1:12">
      <c r="A8217" s="115">
        <v>311030069</v>
      </c>
      <c r="B8217" s="75" t="s">
        <v>5827</v>
      </c>
      <c r="L8217" s="75" t="s">
        <v>9507</v>
      </c>
    </row>
    <row r="8218" spans="1:12">
      <c r="A8218" s="115">
        <v>311030070</v>
      </c>
      <c r="B8218" s="75" t="s">
        <v>8995</v>
      </c>
      <c r="L8218" s="75" t="s">
        <v>9509</v>
      </c>
    </row>
    <row r="8219" spans="1:12">
      <c r="A8219" s="115">
        <v>311030071</v>
      </c>
      <c r="B8219" s="75" t="s">
        <v>8996</v>
      </c>
      <c r="L8219" s="75" t="s">
        <v>9485</v>
      </c>
    </row>
    <row r="8220" spans="1:12">
      <c r="A8220" s="115">
        <v>311030072</v>
      </c>
      <c r="B8220" s="75" t="s">
        <v>8997</v>
      </c>
      <c r="L8220" s="75" t="s">
        <v>9489</v>
      </c>
    </row>
    <row r="8221" spans="1:12">
      <c r="A8221" s="115">
        <v>311030073</v>
      </c>
      <c r="B8221" s="75" t="s">
        <v>8998</v>
      </c>
      <c r="L8221" s="75" t="s">
        <v>9488</v>
      </c>
    </row>
    <row r="8222" spans="1:12">
      <c r="A8222" s="115">
        <v>311030074</v>
      </c>
      <c r="B8222" s="75" t="s">
        <v>8999</v>
      </c>
      <c r="L8222" s="75" t="s">
        <v>9508</v>
      </c>
    </row>
    <row r="8223" spans="1:12">
      <c r="A8223" s="115">
        <v>311030075</v>
      </c>
      <c r="B8223" s="75" t="s">
        <v>9000</v>
      </c>
      <c r="L8223" s="75" t="s">
        <v>9508</v>
      </c>
    </row>
    <row r="8224" spans="1:12">
      <c r="A8224" s="115">
        <v>311030076</v>
      </c>
      <c r="B8224" s="75" t="s">
        <v>9001</v>
      </c>
      <c r="L8224" s="75" t="s">
        <v>9512</v>
      </c>
    </row>
    <row r="8225" spans="1:12">
      <c r="A8225" s="115">
        <v>311030077</v>
      </c>
      <c r="B8225" s="75" t="s">
        <v>9002</v>
      </c>
      <c r="L8225" s="75" t="s">
        <v>9481</v>
      </c>
    </row>
    <row r="8226" spans="1:12">
      <c r="A8226" s="115">
        <v>311030078</v>
      </c>
      <c r="B8226" s="75" t="s">
        <v>5818</v>
      </c>
      <c r="L8226" s="75" t="s">
        <v>9504</v>
      </c>
    </row>
    <row r="8227" spans="1:12">
      <c r="A8227" s="115">
        <v>311030079</v>
      </c>
      <c r="B8227" s="75" t="s">
        <v>9003</v>
      </c>
      <c r="L8227" s="75" t="s">
        <v>9515</v>
      </c>
    </row>
    <row r="8228" spans="1:12">
      <c r="A8228" s="115">
        <v>311030080</v>
      </c>
      <c r="B8228" s="75" t="s">
        <v>9004</v>
      </c>
      <c r="L8228" s="75" t="s">
        <v>9508</v>
      </c>
    </row>
    <row r="8229" spans="1:12">
      <c r="A8229" s="115">
        <v>311030081</v>
      </c>
      <c r="B8229" s="75" t="s">
        <v>9005</v>
      </c>
      <c r="L8229" s="75" t="s">
        <v>9497</v>
      </c>
    </row>
    <row r="8230" spans="1:12">
      <c r="A8230" s="115">
        <v>311030082</v>
      </c>
      <c r="B8230" s="75" t="s">
        <v>9006</v>
      </c>
      <c r="L8230" s="75" t="s">
        <v>9497</v>
      </c>
    </row>
    <row r="8231" spans="1:12">
      <c r="A8231" s="115">
        <v>311030083</v>
      </c>
      <c r="B8231" s="75" t="s">
        <v>9007</v>
      </c>
      <c r="L8231" s="75" t="s">
        <v>9488</v>
      </c>
    </row>
    <row r="8232" spans="1:12">
      <c r="A8232" s="115">
        <v>311030084</v>
      </c>
      <c r="B8232" s="75" t="s">
        <v>9008</v>
      </c>
      <c r="L8232" s="75" t="s">
        <v>9489</v>
      </c>
    </row>
    <row r="8233" spans="1:12">
      <c r="A8233" s="115">
        <v>311030085</v>
      </c>
      <c r="B8233" s="75" t="s">
        <v>9009</v>
      </c>
      <c r="L8233" s="75" t="s">
        <v>9504</v>
      </c>
    </row>
    <row r="8234" spans="1:12">
      <c r="A8234" s="115">
        <v>311030086</v>
      </c>
      <c r="B8234" s="75" t="s">
        <v>9010</v>
      </c>
      <c r="L8234" s="75" t="s">
        <v>9509</v>
      </c>
    </row>
    <row r="8235" spans="1:12">
      <c r="A8235" s="115">
        <v>311030087</v>
      </c>
      <c r="B8235" s="75" t="s">
        <v>5705</v>
      </c>
      <c r="L8235" s="75" t="s">
        <v>9500</v>
      </c>
    </row>
    <row r="8236" spans="1:12">
      <c r="A8236" s="115">
        <v>311030088</v>
      </c>
      <c r="B8236" s="75" t="s">
        <v>9011</v>
      </c>
      <c r="L8236" s="75" t="s">
        <v>9508</v>
      </c>
    </row>
    <row r="8237" spans="1:12">
      <c r="A8237" s="115">
        <v>311030089</v>
      </c>
      <c r="B8237" s="75" t="s">
        <v>9012</v>
      </c>
      <c r="L8237" s="75" t="s">
        <v>9497</v>
      </c>
    </row>
    <row r="8238" spans="1:12">
      <c r="A8238" s="115">
        <v>311030090</v>
      </c>
      <c r="B8238" s="75" t="s">
        <v>9013</v>
      </c>
      <c r="L8238" s="75" t="s">
        <v>9481</v>
      </c>
    </row>
    <row r="8239" spans="1:12">
      <c r="A8239" s="115">
        <v>311030091</v>
      </c>
      <c r="B8239" s="75" t="s">
        <v>9014</v>
      </c>
      <c r="L8239" s="75" t="s">
        <v>9490</v>
      </c>
    </row>
    <row r="8240" spans="1:12">
      <c r="A8240" s="115">
        <v>311030092</v>
      </c>
      <c r="B8240" s="75" t="s">
        <v>9015</v>
      </c>
      <c r="L8240" s="75" t="s">
        <v>9485</v>
      </c>
    </row>
    <row r="8241" spans="1:12">
      <c r="A8241" s="115">
        <v>311030093</v>
      </c>
      <c r="B8241" s="75" t="s">
        <v>9016</v>
      </c>
      <c r="L8241" s="75" t="s">
        <v>9485</v>
      </c>
    </row>
    <row r="8242" spans="1:12">
      <c r="A8242" s="115">
        <v>311030094</v>
      </c>
      <c r="B8242" s="75" t="s">
        <v>9017</v>
      </c>
      <c r="L8242" s="75" t="s">
        <v>9504</v>
      </c>
    </row>
    <row r="8243" spans="1:12">
      <c r="A8243" s="115">
        <v>311030095</v>
      </c>
      <c r="B8243" s="75" t="s">
        <v>9018</v>
      </c>
      <c r="L8243" s="75" t="s">
        <v>9488</v>
      </c>
    </row>
    <row r="8244" spans="1:12">
      <c r="A8244" s="115">
        <v>311030096</v>
      </c>
      <c r="B8244" s="75" t="s">
        <v>9019</v>
      </c>
      <c r="L8244" s="75" t="s">
        <v>9509</v>
      </c>
    </row>
    <row r="8245" spans="1:12">
      <c r="A8245" s="115">
        <v>311030097</v>
      </c>
      <c r="B8245" s="75" t="s">
        <v>9020</v>
      </c>
      <c r="L8245" s="75" t="s">
        <v>9515</v>
      </c>
    </row>
    <row r="8246" spans="1:12">
      <c r="A8246" s="115">
        <v>311030098</v>
      </c>
      <c r="B8246" s="75" t="s">
        <v>9021</v>
      </c>
      <c r="L8246" s="75" t="s">
        <v>9509</v>
      </c>
    </row>
    <row r="8247" spans="1:12">
      <c r="A8247" s="115">
        <v>311030099</v>
      </c>
      <c r="B8247" s="75" t="s">
        <v>9022</v>
      </c>
      <c r="L8247" s="75" t="s">
        <v>9489</v>
      </c>
    </row>
    <row r="8248" spans="1:12">
      <c r="A8248" s="115">
        <v>311030100</v>
      </c>
      <c r="B8248" s="75" t="s">
        <v>9023</v>
      </c>
      <c r="L8248" s="75" t="s">
        <v>9508</v>
      </c>
    </row>
    <row r="8249" spans="1:12">
      <c r="A8249" s="115">
        <v>311030101</v>
      </c>
      <c r="B8249" s="75" t="s">
        <v>9024</v>
      </c>
      <c r="L8249" s="75" t="s">
        <v>9516</v>
      </c>
    </row>
    <row r="8250" spans="1:12">
      <c r="A8250" s="115">
        <v>311030102</v>
      </c>
      <c r="B8250" s="75" t="s">
        <v>9025</v>
      </c>
      <c r="L8250" s="75" t="s">
        <v>9489</v>
      </c>
    </row>
    <row r="8251" spans="1:12">
      <c r="A8251" s="115">
        <v>311030103</v>
      </c>
      <c r="B8251" s="75" t="s">
        <v>9026</v>
      </c>
      <c r="L8251" s="75" t="s">
        <v>9508</v>
      </c>
    </row>
    <row r="8252" spans="1:12">
      <c r="A8252" s="115">
        <v>311030104</v>
      </c>
      <c r="B8252" s="75" t="s">
        <v>9027</v>
      </c>
      <c r="L8252" s="75" t="s">
        <v>9508</v>
      </c>
    </row>
    <row r="8253" spans="1:12">
      <c r="A8253" s="115">
        <v>311190096</v>
      </c>
      <c r="B8253" s="75" t="s">
        <v>9028</v>
      </c>
      <c r="L8253" s="75" t="s">
        <v>9508</v>
      </c>
    </row>
    <row r="8254" spans="1:12">
      <c r="A8254" s="115">
        <v>311260116</v>
      </c>
      <c r="B8254" s="75" t="s">
        <v>9029</v>
      </c>
      <c r="L8254" s="75" t="s">
        <v>9508</v>
      </c>
    </row>
    <row r="8255" spans="1:12">
      <c r="A8255" s="115">
        <v>311360005</v>
      </c>
      <c r="B8255" s="75" t="s">
        <v>9030</v>
      </c>
      <c r="L8255" s="75" t="s">
        <v>9488</v>
      </c>
    </row>
    <row r="8256" spans="1:12">
      <c r="A8256" s="115">
        <v>311360051</v>
      </c>
      <c r="B8256" s="75" t="s">
        <v>9031</v>
      </c>
      <c r="L8256" s="75" t="s">
        <v>9500</v>
      </c>
    </row>
    <row r="8257" spans="1:12">
      <c r="A8257" s="115">
        <v>311390011</v>
      </c>
      <c r="B8257" s="75" t="s">
        <v>9032</v>
      </c>
      <c r="L8257" s="75" t="s">
        <v>9490</v>
      </c>
    </row>
    <row r="8258" spans="1:12">
      <c r="A8258" s="115">
        <v>311390398</v>
      </c>
      <c r="B8258" s="75" t="s">
        <v>9033</v>
      </c>
      <c r="L8258" s="75" t="s">
        <v>9484</v>
      </c>
    </row>
    <row r="8259" spans="1:12">
      <c r="A8259" s="115">
        <v>703000001</v>
      </c>
      <c r="B8259" s="75" t="s">
        <v>9034</v>
      </c>
      <c r="L8259" s="75" t="s">
        <v>9206</v>
      </c>
    </row>
    <row r="8260" spans="1:12">
      <c r="A8260" s="115">
        <v>703000002</v>
      </c>
      <c r="B8260" s="75" t="s">
        <v>9035</v>
      </c>
      <c r="L8260" s="75" t="s">
        <v>9208</v>
      </c>
    </row>
    <row r="8261" spans="1:12">
      <c r="A8261" s="115">
        <v>703000003</v>
      </c>
      <c r="B8261" s="75" t="s">
        <v>9036</v>
      </c>
      <c r="L8261" s="75" t="s">
        <v>287</v>
      </c>
    </row>
    <row r="8262" spans="1:12">
      <c r="A8262" s="115">
        <v>703000004</v>
      </c>
      <c r="B8262" s="75" t="s">
        <v>9037</v>
      </c>
      <c r="L8262" s="75" t="s">
        <v>287</v>
      </c>
    </row>
    <row r="8263" spans="1:12">
      <c r="A8263" s="115">
        <v>703000005</v>
      </c>
      <c r="B8263" s="75" t="s">
        <v>9038</v>
      </c>
      <c r="L8263" s="75" t="s">
        <v>9214</v>
      </c>
    </row>
    <row r="8264" spans="1:12">
      <c r="A8264" s="115">
        <v>703000006</v>
      </c>
      <c r="B8264" s="75" t="s">
        <v>9035</v>
      </c>
      <c r="L8264" s="75" t="s">
        <v>9220</v>
      </c>
    </row>
    <row r="8265" spans="1:12">
      <c r="A8265" s="115">
        <v>703000007</v>
      </c>
      <c r="B8265" s="75" t="s">
        <v>9039</v>
      </c>
      <c r="L8265" s="75" t="s">
        <v>9221</v>
      </c>
    </row>
    <row r="8266" spans="1:12">
      <c r="A8266" s="115">
        <v>703000008</v>
      </c>
      <c r="B8266" s="75" t="s">
        <v>9040</v>
      </c>
      <c r="L8266" s="75" t="s">
        <v>358</v>
      </c>
    </row>
    <row r="8267" spans="1:12">
      <c r="A8267" s="115">
        <v>703000009</v>
      </c>
      <c r="B8267" s="75" t="s">
        <v>9041</v>
      </c>
      <c r="L8267" s="75" t="s">
        <v>9199</v>
      </c>
    </row>
    <row r="8268" spans="1:12">
      <c r="A8268" s="115">
        <v>703000010</v>
      </c>
      <c r="B8268" s="75" t="s">
        <v>9042</v>
      </c>
      <c r="L8268" s="75" t="s">
        <v>9200</v>
      </c>
    </row>
    <row r="8269" spans="1:12">
      <c r="A8269" s="115">
        <v>703000011</v>
      </c>
      <c r="B8269" s="75" t="s">
        <v>9043</v>
      </c>
      <c r="L8269" s="75" t="s">
        <v>9224</v>
      </c>
    </row>
    <row r="8270" spans="1:12">
      <c r="A8270" s="115">
        <v>703000012</v>
      </c>
      <c r="B8270" s="75" t="s">
        <v>9044</v>
      </c>
      <c r="L8270" s="75" t="s">
        <v>9226</v>
      </c>
    </row>
    <row r="8271" spans="1:12">
      <c r="A8271" s="115">
        <v>703000013</v>
      </c>
      <c r="B8271" s="75" t="s">
        <v>9045</v>
      </c>
      <c r="L8271" s="75" t="s">
        <v>287</v>
      </c>
    </row>
    <row r="8272" spans="1:12">
      <c r="A8272" s="115">
        <v>703000014</v>
      </c>
      <c r="B8272" s="75" t="s">
        <v>9046</v>
      </c>
      <c r="L8272" s="75" t="s">
        <v>9227</v>
      </c>
    </row>
    <row r="8273" spans="1:12">
      <c r="A8273" s="115">
        <v>703000015</v>
      </c>
      <c r="B8273" s="75" t="s">
        <v>9047</v>
      </c>
      <c r="L8273" s="75" t="s">
        <v>9229</v>
      </c>
    </row>
    <row r="8274" spans="1:12">
      <c r="A8274" s="115">
        <v>703000016</v>
      </c>
      <c r="B8274" s="75" t="s">
        <v>9048</v>
      </c>
      <c r="L8274" s="75" t="s">
        <v>9234</v>
      </c>
    </row>
    <row r="8275" spans="1:12">
      <c r="A8275" s="115">
        <v>703000017</v>
      </c>
      <c r="B8275" s="75" t="s">
        <v>9049</v>
      </c>
      <c r="L8275" s="75" t="s">
        <v>9236</v>
      </c>
    </row>
    <row r="8276" spans="1:12">
      <c r="A8276" s="115">
        <v>703000018</v>
      </c>
      <c r="B8276" s="75" t="s">
        <v>9050</v>
      </c>
      <c r="L8276" s="75" t="s">
        <v>9241</v>
      </c>
    </row>
    <row r="8277" spans="1:12">
      <c r="A8277" s="115">
        <v>703000019</v>
      </c>
      <c r="B8277" s="75" t="s">
        <v>9051</v>
      </c>
      <c r="L8277" s="75" t="s">
        <v>9245</v>
      </c>
    </row>
    <row r="8278" spans="1:12">
      <c r="A8278" s="115">
        <v>703000020</v>
      </c>
      <c r="B8278" s="75" t="s">
        <v>1043</v>
      </c>
      <c r="L8278" s="75" t="s">
        <v>280</v>
      </c>
    </row>
    <row r="8279" spans="1:12">
      <c r="A8279" s="115">
        <v>703000021</v>
      </c>
      <c r="B8279" s="75" t="s">
        <v>9052</v>
      </c>
      <c r="L8279" s="75" t="s">
        <v>355</v>
      </c>
    </row>
    <row r="8280" spans="1:12">
      <c r="A8280" s="115">
        <v>703000022</v>
      </c>
      <c r="B8280" s="75" t="s">
        <v>9053</v>
      </c>
      <c r="L8280" s="75" t="s">
        <v>287</v>
      </c>
    </row>
    <row r="8281" spans="1:12">
      <c r="A8281" s="115">
        <v>703000023</v>
      </c>
      <c r="B8281" s="75" t="s">
        <v>1637</v>
      </c>
      <c r="L8281" s="75" t="s">
        <v>9242</v>
      </c>
    </row>
    <row r="8282" spans="1:12">
      <c r="A8282" s="115">
        <v>703000024</v>
      </c>
      <c r="B8282" s="75" t="s">
        <v>9054</v>
      </c>
      <c r="L8282" s="75" t="s">
        <v>324</v>
      </c>
    </row>
    <row r="8283" spans="1:12">
      <c r="A8283" s="115">
        <v>703000025</v>
      </c>
      <c r="B8283" s="75" t="s">
        <v>9055</v>
      </c>
      <c r="L8283" s="75" t="s">
        <v>287</v>
      </c>
    </row>
    <row r="8284" spans="1:12">
      <c r="A8284" s="115">
        <v>703000026</v>
      </c>
      <c r="B8284" s="75" t="s">
        <v>9056</v>
      </c>
      <c r="L8284" s="75" t="s">
        <v>9261</v>
      </c>
    </row>
    <row r="8285" spans="1:12">
      <c r="A8285" s="115">
        <v>703000027</v>
      </c>
      <c r="B8285" s="75" t="s">
        <v>1804</v>
      </c>
      <c r="L8285" s="75" t="s">
        <v>315</v>
      </c>
    </row>
    <row r="8286" spans="1:12">
      <c r="A8286" s="115">
        <v>703000028</v>
      </c>
      <c r="B8286" s="75" t="s">
        <v>9057</v>
      </c>
      <c r="L8286" s="75" t="s">
        <v>287</v>
      </c>
    </row>
    <row r="8287" spans="1:12">
      <c r="A8287" s="115">
        <v>703000029</v>
      </c>
      <c r="B8287" s="75" t="s">
        <v>9058</v>
      </c>
      <c r="L8287" s="75" t="s">
        <v>9271</v>
      </c>
    </row>
    <row r="8288" spans="1:12">
      <c r="A8288" s="115">
        <v>703000030</v>
      </c>
      <c r="B8288" s="75" t="s">
        <v>9059</v>
      </c>
      <c r="L8288" s="75" t="s">
        <v>9214</v>
      </c>
    </row>
    <row r="8289" spans="1:12">
      <c r="A8289" s="115">
        <v>703000031</v>
      </c>
      <c r="B8289" s="75" t="s">
        <v>9060</v>
      </c>
      <c r="L8289" s="75" t="s">
        <v>315</v>
      </c>
    </row>
    <row r="8290" spans="1:12">
      <c r="A8290" s="115">
        <v>703000032</v>
      </c>
      <c r="B8290" s="75" t="s">
        <v>9061</v>
      </c>
      <c r="L8290" s="75" t="s">
        <v>287</v>
      </c>
    </row>
    <row r="8291" spans="1:12">
      <c r="A8291" s="115">
        <v>703000033</v>
      </c>
      <c r="B8291" s="75" t="s">
        <v>9062</v>
      </c>
      <c r="L8291" s="75" t="s">
        <v>287</v>
      </c>
    </row>
    <row r="8292" spans="1:12">
      <c r="A8292" s="115">
        <v>703000034</v>
      </c>
      <c r="B8292" s="75" t="s">
        <v>9063</v>
      </c>
      <c r="L8292" s="75" t="s">
        <v>296</v>
      </c>
    </row>
    <row r="8293" spans="1:12">
      <c r="A8293" s="115">
        <v>703000035</v>
      </c>
      <c r="B8293" s="75" t="s">
        <v>1199</v>
      </c>
      <c r="L8293" s="75" t="s">
        <v>220</v>
      </c>
    </row>
    <row r="8294" spans="1:12">
      <c r="A8294" s="115">
        <v>703000036</v>
      </c>
      <c r="B8294" s="75" t="s">
        <v>9064</v>
      </c>
      <c r="L8294" s="75" t="s">
        <v>220</v>
      </c>
    </row>
    <row r="8295" spans="1:12">
      <c r="A8295" s="115">
        <v>703000037</v>
      </c>
      <c r="B8295" s="75" t="s">
        <v>9065</v>
      </c>
      <c r="L8295" s="75" t="s">
        <v>101</v>
      </c>
    </row>
    <row r="8296" spans="1:12">
      <c r="A8296" s="115">
        <v>703000038</v>
      </c>
      <c r="B8296" s="75" t="s">
        <v>9066</v>
      </c>
      <c r="L8296" s="75" t="s">
        <v>287</v>
      </c>
    </row>
    <row r="8297" spans="1:12">
      <c r="A8297" s="115">
        <v>703000039</v>
      </c>
      <c r="B8297" s="75" t="s">
        <v>9067</v>
      </c>
      <c r="L8297" s="75" t="s">
        <v>287</v>
      </c>
    </row>
    <row r="8298" spans="1:12">
      <c r="A8298" s="115">
        <v>703000040</v>
      </c>
      <c r="B8298" s="75" t="s">
        <v>9068</v>
      </c>
      <c r="L8298" s="75" t="s">
        <v>355</v>
      </c>
    </row>
    <row r="8299" spans="1:12">
      <c r="A8299" s="115">
        <v>703000041</v>
      </c>
      <c r="B8299" s="75" t="s">
        <v>9069</v>
      </c>
      <c r="L8299" s="75" t="s">
        <v>9240</v>
      </c>
    </row>
    <row r="8300" spans="1:12">
      <c r="A8300" s="115">
        <v>703000042</v>
      </c>
      <c r="B8300" s="75" t="s">
        <v>9070</v>
      </c>
      <c r="L8300" s="75" t="s">
        <v>315</v>
      </c>
    </row>
    <row r="8301" spans="1:12">
      <c r="A8301" s="115">
        <v>703000043</v>
      </c>
      <c r="B8301" s="75" t="s">
        <v>9071</v>
      </c>
      <c r="L8301" s="75" t="s">
        <v>9245</v>
      </c>
    </row>
    <row r="8302" spans="1:12">
      <c r="A8302" s="115">
        <v>703000044</v>
      </c>
      <c r="B8302" s="75" t="s">
        <v>9072</v>
      </c>
      <c r="L8302" s="75" t="s">
        <v>9245</v>
      </c>
    </row>
    <row r="8303" spans="1:12">
      <c r="A8303" s="115">
        <v>703000045</v>
      </c>
      <c r="B8303" s="75" t="s">
        <v>9073</v>
      </c>
      <c r="L8303" s="75" t="s">
        <v>220</v>
      </c>
    </row>
    <row r="8304" spans="1:12">
      <c r="A8304" s="115">
        <v>703000046</v>
      </c>
      <c r="B8304" s="75" t="s">
        <v>9074</v>
      </c>
      <c r="L8304" s="75" t="s">
        <v>357</v>
      </c>
    </row>
    <row r="8305" spans="1:12">
      <c r="A8305" s="115">
        <v>703000047</v>
      </c>
      <c r="B8305" s="75" t="s">
        <v>1723</v>
      </c>
      <c r="L8305" s="75" t="s">
        <v>313</v>
      </c>
    </row>
    <row r="8306" spans="1:12">
      <c r="A8306" s="115">
        <v>703000048</v>
      </c>
      <c r="B8306" s="75" t="s">
        <v>9075</v>
      </c>
      <c r="L8306" s="75" t="s">
        <v>9328</v>
      </c>
    </row>
    <row r="8307" spans="1:12">
      <c r="A8307" s="115">
        <v>703000049</v>
      </c>
      <c r="B8307" s="75" t="s">
        <v>9076</v>
      </c>
      <c r="L8307" s="75" t="s">
        <v>9277</v>
      </c>
    </row>
    <row r="8308" spans="1:12">
      <c r="A8308" s="115">
        <v>703000050</v>
      </c>
      <c r="B8308" s="75" t="s">
        <v>9077</v>
      </c>
      <c r="L8308" s="75" t="s">
        <v>9240</v>
      </c>
    </row>
    <row r="8309" spans="1:12">
      <c r="A8309" s="115">
        <v>703000051</v>
      </c>
      <c r="B8309" s="75" t="s">
        <v>1139</v>
      </c>
      <c r="L8309" s="75" t="s">
        <v>9306</v>
      </c>
    </row>
    <row r="8310" spans="1:12">
      <c r="A8310" s="115">
        <v>703000052</v>
      </c>
      <c r="B8310" s="75" t="s">
        <v>9078</v>
      </c>
      <c r="L8310" s="75" t="s">
        <v>177</v>
      </c>
    </row>
    <row r="8311" spans="1:12">
      <c r="A8311" s="115">
        <v>703000053</v>
      </c>
      <c r="B8311" s="75" t="s">
        <v>9079</v>
      </c>
      <c r="L8311" s="75" t="s">
        <v>9336</v>
      </c>
    </row>
    <row r="8312" spans="1:12">
      <c r="A8312" s="115">
        <v>703000054</v>
      </c>
      <c r="B8312" s="75" t="s">
        <v>9080</v>
      </c>
      <c r="L8312" s="75" t="s">
        <v>357</v>
      </c>
    </row>
    <row r="8313" spans="1:12">
      <c r="A8313" s="115">
        <v>703000055</v>
      </c>
      <c r="B8313" s="75" t="s">
        <v>1834</v>
      </c>
      <c r="L8313" s="75" t="s">
        <v>120</v>
      </c>
    </row>
    <row r="8314" spans="1:12">
      <c r="A8314" s="115">
        <v>703000056</v>
      </c>
      <c r="B8314" s="75" t="s">
        <v>9081</v>
      </c>
      <c r="L8314" s="75" t="s">
        <v>287</v>
      </c>
    </row>
    <row r="8315" spans="1:12">
      <c r="A8315" s="115">
        <v>703000057</v>
      </c>
      <c r="B8315" s="75" t="s">
        <v>9082</v>
      </c>
      <c r="L8315" s="75" t="s">
        <v>287</v>
      </c>
    </row>
    <row r="8316" spans="1:12">
      <c r="A8316" s="115">
        <v>703000058</v>
      </c>
      <c r="B8316" s="75" t="s">
        <v>5590</v>
      </c>
      <c r="L8316" s="75" t="s">
        <v>287</v>
      </c>
    </row>
    <row r="8317" spans="1:12">
      <c r="A8317" s="115">
        <v>703000059</v>
      </c>
      <c r="B8317" s="75" t="s">
        <v>1708</v>
      </c>
      <c r="L8317" s="75" t="s">
        <v>9196</v>
      </c>
    </row>
    <row r="8318" spans="1:12">
      <c r="A8318" s="115">
        <v>703000060</v>
      </c>
      <c r="B8318" s="75" t="s">
        <v>9083</v>
      </c>
      <c r="L8318" s="75" t="s">
        <v>287</v>
      </c>
    </row>
    <row r="8319" spans="1:12">
      <c r="A8319" s="115">
        <v>703000061</v>
      </c>
      <c r="B8319" s="75" t="s">
        <v>9084</v>
      </c>
      <c r="L8319" s="75" t="s">
        <v>287</v>
      </c>
    </row>
    <row r="8320" spans="1:12">
      <c r="A8320" s="115">
        <v>703000062</v>
      </c>
      <c r="B8320" s="75" t="s">
        <v>9046</v>
      </c>
      <c r="L8320" s="75" t="s">
        <v>9339</v>
      </c>
    </row>
    <row r="8321" spans="1:12">
      <c r="A8321" s="115">
        <v>703000063</v>
      </c>
      <c r="B8321" s="75" t="s">
        <v>9085</v>
      </c>
      <c r="L8321" s="75" t="s">
        <v>9347</v>
      </c>
    </row>
    <row r="8322" spans="1:12">
      <c r="A8322" s="115">
        <v>703000064</v>
      </c>
      <c r="B8322" s="75" t="s">
        <v>9086</v>
      </c>
      <c r="L8322" s="75" t="s">
        <v>346</v>
      </c>
    </row>
    <row r="8323" spans="1:12">
      <c r="A8323" s="115">
        <v>703000065</v>
      </c>
      <c r="B8323" s="75" t="s">
        <v>9087</v>
      </c>
      <c r="L8323" s="75" t="s">
        <v>287</v>
      </c>
    </row>
    <row r="8324" spans="1:12">
      <c r="A8324" s="115">
        <v>703000066</v>
      </c>
      <c r="B8324" s="75" t="s">
        <v>9088</v>
      </c>
      <c r="L8324" s="75" t="s">
        <v>287</v>
      </c>
    </row>
    <row r="8325" spans="1:12">
      <c r="A8325" s="115">
        <v>703000067</v>
      </c>
      <c r="B8325" s="75" t="s">
        <v>2669</v>
      </c>
      <c r="L8325" s="75" t="s">
        <v>177</v>
      </c>
    </row>
    <row r="8326" spans="1:12">
      <c r="A8326" s="115">
        <v>703000068</v>
      </c>
      <c r="B8326" s="75" t="s">
        <v>9089</v>
      </c>
      <c r="L8326" s="75" t="s">
        <v>9300</v>
      </c>
    </row>
    <row r="8327" spans="1:12">
      <c r="A8327" s="115">
        <v>703000069</v>
      </c>
      <c r="B8327" s="75" t="s">
        <v>9090</v>
      </c>
      <c r="L8327" s="75" t="s">
        <v>9300</v>
      </c>
    </row>
    <row r="8328" spans="1:12">
      <c r="A8328" s="115">
        <v>703000070</v>
      </c>
      <c r="B8328" s="75" t="s">
        <v>2892</v>
      </c>
      <c r="L8328" s="75" t="s">
        <v>9300</v>
      </c>
    </row>
    <row r="8329" spans="1:12">
      <c r="A8329" s="115">
        <v>703000071</v>
      </c>
      <c r="B8329" s="75" t="s">
        <v>3473</v>
      </c>
      <c r="L8329" s="75" t="s">
        <v>315</v>
      </c>
    </row>
    <row r="8330" spans="1:12">
      <c r="A8330" s="115">
        <v>703000072</v>
      </c>
      <c r="B8330" s="75" t="s">
        <v>9091</v>
      </c>
      <c r="L8330" s="75" t="s">
        <v>315</v>
      </c>
    </row>
    <row r="8331" spans="1:12">
      <c r="A8331" s="115">
        <v>703000073</v>
      </c>
      <c r="B8331" s="75" t="s">
        <v>9092</v>
      </c>
      <c r="L8331" s="75" t="s">
        <v>315</v>
      </c>
    </row>
    <row r="8332" spans="1:12">
      <c r="A8332" s="115">
        <v>703000074</v>
      </c>
      <c r="B8332" s="75" t="s">
        <v>3234</v>
      </c>
      <c r="L8332" s="75" t="s">
        <v>366</v>
      </c>
    </row>
    <row r="8333" spans="1:12">
      <c r="A8333" s="115">
        <v>703000075</v>
      </c>
      <c r="B8333" s="75" t="s">
        <v>9093</v>
      </c>
      <c r="L8333" s="75" t="s">
        <v>366</v>
      </c>
    </row>
    <row r="8334" spans="1:12">
      <c r="A8334" s="115">
        <v>703000076</v>
      </c>
      <c r="B8334" s="75" t="s">
        <v>9094</v>
      </c>
      <c r="L8334" s="75" t="s">
        <v>315</v>
      </c>
    </row>
    <row r="8335" spans="1:12">
      <c r="A8335" s="115">
        <v>703000077</v>
      </c>
      <c r="B8335" s="75" t="s">
        <v>9095</v>
      </c>
      <c r="L8335" s="75" t="s">
        <v>315</v>
      </c>
    </row>
    <row r="8336" spans="1:12">
      <c r="A8336" s="115">
        <v>703000078</v>
      </c>
      <c r="B8336" s="75" t="s">
        <v>9096</v>
      </c>
      <c r="L8336" s="75" t="s">
        <v>324</v>
      </c>
    </row>
    <row r="8337" spans="1:12">
      <c r="A8337" s="115">
        <v>703000079</v>
      </c>
      <c r="B8337" s="75" t="s">
        <v>9097</v>
      </c>
      <c r="L8337" s="75" t="s">
        <v>70</v>
      </c>
    </row>
    <row r="8338" spans="1:12">
      <c r="A8338" s="115">
        <v>703000080</v>
      </c>
      <c r="B8338" s="75" t="s">
        <v>9098</v>
      </c>
      <c r="L8338" s="75" t="s">
        <v>287</v>
      </c>
    </row>
    <row r="8339" spans="1:12">
      <c r="A8339" s="115">
        <v>703000081</v>
      </c>
      <c r="B8339" s="75" t="s">
        <v>9099</v>
      </c>
      <c r="L8339" s="75" t="s">
        <v>287</v>
      </c>
    </row>
    <row r="8340" spans="1:12">
      <c r="A8340" s="115">
        <v>703000082</v>
      </c>
      <c r="B8340" s="75" t="s">
        <v>6940</v>
      </c>
      <c r="L8340" s="75" t="s">
        <v>70</v>
      </c>
    </row>
    <row r="8341" spans="1:12">
      <c r="A8341" s="115">
        <v>703000083</v>
      </c>
      <c r="B8341" s="75" t="s">
        <v>9100</v>
      </c>
      <c r="L8341" s="75" t="s">
        <v>70</v>
      </c>
    </row>
    <row r="8342" spans="1:12">
      <c r="A8342" s="115">
        <v>703000084</v>
      </c>
      <c r="B8342" s="75" t="s">
        <v>9101</v>
      </c>
      <c r="L8342" s="75" t="s">
        <v>70</v>
      </c>
    </row>
    <row r="8343" spans="1:12">
      <c r="A8343" s="115">
        <v>703000085</v>
      </c>
      <c r="B8343" s="75" t="s">
        <v>9102</v>
      </c>
      <c r="L8343" s="75" t="s">
        <v>70</v>
      </c>
    </row>
    <row r="8344" spans="1:12">
      <c r="A8344" s="115">
        <v>703000086</v>
      </c>
      <c r="B8344" s="75" t="s">
        <v>4662</v>
      </c>
      <c r="L8344" s="75" t="s">
        <v>287</v>
      </c>
    </row>
    <row r="8345" spans="1:12">
      <c r="A8345" s="115">
        <v>703000087</v>
      </c>
      <c r="B8345" s="75" t="s">
        <v>9103</v>
      </c>
      <c r="L8345" s="75" t="s">
        <v>287</v>
      </c>
    </row>
    <row r="8346" spans="1:12">
      <c r="A8346" s="115">
        <v>703000088</v>
      </c>
      <c r="B8346" s="75" t="s">
        <v>9104</v>
      </c>
      <c r="L8346" s="75" t="s">
        <v>405</v>
      </c>
    </row>
    <row r="8347" spans="1:12">
      <c r="A8347" s="115">
        <v>703000089</v>
      </c>
      <c r="B8347" s="75" t="s">
        <v>1748</v>
      </c>
      <c r="L8347" s="75" t="s">
        <v>9300</v>
      </c>
    </row>
    <row r="8348" spans="1:12">
      <c r="A8348" s="115">
        <v>703000090</v>
      </c>
      <c r="B8348" s="75" t="s">
        <v>9105</v>
      </c>
      <c r="L8348" s="75" t="s">
        <v>287</v>
      </c>
    </row>
    <row r="8349" spans="1:12">
      <c r="A8349" s="115">
        <v>703000091</v>
      </c>
      <c r="B8349" s="75" t="s">
        <v>9106</v>
      </c>
      <c r="L8349" s="75" t="s">
        <v>70</v>
      </c>
    </row>
    <row r="8350" spans="1:12">
      <c r="A8350" s="115">
        <v>703000092</v>
      </c>
      <c r="B8350" s="75" t="s">
        <v>9107</v>
      </c>
      <c r="L8350" s="75" t="s">
        <v>70</v>
      </c>
    </row>
    <row r="8351" spans="1:12">
      <c r="A8351" s="115">
        <v>703000093</v>
      </c>
      <c r="B8351" s="75" t="s">
        <v>9108</v>
      </c>
      <c r="L8351" s="75" t="s">
        <v>309</v>
      </c>
    </row>
    <row r="8352" spans="1:12">
      <c r="A8352" s="115">
        <v>703000094</v>
      </c>
      <c r="B8352" s="75" t="s">
        <v>9109</v>
      </c>
      <c r="L8352" s="75" t="s">
        <v>9240</v>
      </c>
    </row>
    <row r="8353" spans="1:12">
      <c r="A8353" s="115">
        <v>703000095</v>
      </c>
      <c r="B8353" s="75" t="s">
        <v>9110</v>
      </c>
      <c r="L8353" s="75" t="s">
        <v>315</v>
      </c>
    </row>
    <row r="8354" spans="1:12">
      <c r="A8354" s="115">
        <v>703000096</v>
      </c>
      <c r="B8354" s="75" t="s">
        <v>8319</v>
      </c>
      <c r="L8354" s="75" t="s">
        <v>9300</v>
      </c>
    </row>
    <row r="8355" spans="1:12">
      <c r="A8355" s="115">
        <v>703000097</v>
      </c>
      <c r="B8355" s="75" t="s">
        <v>9111</v>
      </c>
      <c r="L8355" s="75" t="s">
        <v>9300</v>
      </c>
    </row>
    <row r="8356" spans="1:12">
      <c r="A8356" s="115">
        <v>703000098</v>
      </c>
      <c r="B8356" s="75" t="s">
        <v>9112</v>
      </c>
      <c r="L8356" s="75" t="s">
        <v>287</v>
      </c>
    </row>
    <row r="8357" spans="1:12">
      <c r="A8357" s="115">
        <v>703000099</v>
      </c>
      <c r="B8357" s="75" t="s">
        <v>9113</v>
      </c>
      <c r="L8357" s="75" t="s">
        <v>346</v>
      </c>
    </row>
    <row r="8358" spans="1:12">
      <c r="A8358" s="115">
        <v>703000100</v>
      </c>
      <c r="B8358" s="75" t="s">
        <v>9114</v>
      </c>
      <c r="L8358" s="75" t="s">
        <v>346</v>
      </c>
    </row>
    <row r="8359" spans="1:12">
      <c r="A8359" s="115">
        <v>703000101</v>
      </c>
      <c r="B8359" s="75" t="s">
        <v>9115</v>
      </c>
      <c r="L8359" s="75" t="s">
        <v>315</v>
      </c>
    </row>
    <row r="8360" spans="1:12">
      <c r="A8360" s="115">
        <v>703000102</v>
      </c>
      <c r="B8360" s="75" t="s">
        <v>9116</v>
      </c>
      <c r="L8360" s="75" t="s">
        <v>366</v>
      </c>
    </row>
    <row r="8361" spans="1:12">
      <c r="A8361" s="115">
        <v>703000103</v>
      </c>
      <c r="B8361" s="75" t="s">
        <v>7889</v>
      </c>
      <c r="L8361" s="75" t="s">
        <v>366</v>
      </c>
    </row>
    <row r="8362" spans="1:12">
      <c r="A8362" s="115">
        <v>703000104</v>
      </c>
      <c r="B8362" s="75" t="s">
        <v>9117</v>
      </c>
      <c r="L8362" s="75" t="s">
        <v>9245</v>
      </c>
    </row>
    <row r="8363" spans="1:12">
      <c r="A8363" s="115">
        <v>703000105</v>
      </c>
      <c r="B8363" s="75" t="s">
        <v>9118</v>
      </c>
      <c r="L8363" s="75" t="s">
        <v>177</v>
      </c>
    </row>
    <row r="8364" spans="1:12">
      <c r="A8364" s="115">
        <v>703000106</v>
      </c>
      <c r="B8364" s="75" t="s">
        <v>9119</v>
      </c>
      <c r="L8364" s="75" t="s">
        <v>177</v>
      </c>
    </row>
    <row r="8365" spans="1:12">
      <c r="A8365" s="115">
        <v>703000107</v>
      </c>
      <c r="B8365" s="75" t="s">
        <v>9120</v>
      </c>
      <c r="L8365" s="75" t="s">
        <v>70</v>
      </c>
    </row>
    <row r="8366" spans="1:12">
      <c r="A8366" s="115">
        <v>703000108</v>
      </c>
      <c r="B8366" s="75" t="s">
        <v>9121</v>
      </c>
      <c r="L8366" s="75" t="s">
        <v>9220</v>
      </c>
    </row>
    <row r="8367" spans="1:12">
      <c r="A8367" s="115">
        <v>703000109</v>
      </c>
      <c r="B8367" s="75" t="s">
        <v>9122</v>
      </c>
      <c r="L8367" s="75" t="s">
        <v>287</v>
      </c>
    </row>
    <row r="8368" spans="1:12">
      <c r="A8368" s="115">
        <v>703000110</v>
      </c>
      <c r="B8368" s="75" t="s">
        <v>9123</v>
      </c>
      <c r="L8368" s="75" t="s">
        <v>353</v>
      </c>
    </row>
    <row r="8369" spans="1:12">
      <c r="A8369" s="115">
        <v>703000111</v>
      </c>
      <c r="B8369" s="75" t="s">
        <v>9124</v>
      </c>
      <c r="L8369" s="75" t="s">
        <v>9220</v>
      </c>
    </row>
    <row r="8370" spans="1:12">
      <c r="A8370" s="115">
        <v>703000112</v>
      </c>
      <c r="B8370" s="75" t="s">
        <v>9125</v>
      </c>
      <c r="L8370" s="75" t="s">
        <v>287</v>
      </c>
    </row>
    <row r="8371" spans="1:12">
      <c r="A8371" s="115">
        <v>703000113</v>
      </c>
      <c r="B8371" s="75" t="s">
        <v>9126</v>
      </c>
      <c r="L8371" s="75" t="s">
        <v>287</v>
      </c>
    </row>
    <row r="8372" spans="1:12">
      <c r="A8372" s="115">
        <v>703000114</v>
      </c>
      <c r="B8372" s="75" t="s">
        <v>9127</v>
      </c>
      <c r="L8372" s="75" t="s">
        <v>357</v>
      </c>
    </row>
    <row r="8373" spans="1:12">
      <c r="A8373" s="115">
        <v>703000115</v>
      </c>
      <c r="B8373" s="75" t="s">
        <v>9128</v>
      </c>
      <c r="L8373" s="75" t="s">
        <v>405</v>
      </c>
    </row>
    <row r="8374" spans="1:12">
      <c r="A8374" s="115">
        <v>703000116</v>
      </c>
      <c r="B8374" s="75" t="s">
        <v>9129</v>
      </c>
      <c r="L8374" s="75" t="s">
        <v>287</v>
      </c>
    </row>
    <row r="8375" spans="1:12">
      <c r="A8375" s="115">
        <v>703000117</v>
      </c>
      <c r="B8375" s="75" t="s">
        <v>9130</v>
      </c>
      <c r="L8375" s="75" t="s">
        <v>287</v>
      </c>
    </row>
    <row r="8376" spans="1:12">
      <c r="A8376" s="115">
        <v>703000118</v>
      </c>
      <c r="B8376" s="75" t="s">
        <v>8910</v>
      </c>
      <c r="L8376" s="75" t="s">
        <v>214</v>
      </c>
    </row>
    <row r="8377" spans="1:12">
      <c r="A8377" s="115">
        <v>703000119</v>
      </c>
      <c r="B8377" s="75" t="s">
        <v>9131</v>
      </c>
      <c r="L8377" s="75" t="s">
        <v>214</v>
      </c>
    </row>
    <row r="8378" spans="1:12">
      <c r="A8378" s="115">
        <v>703000120</v>
      </c>
      <c r="B8378" s="75" t="s">
        <v>9132</v>
      </c>
      <c r="L8378" s="75" t="s">
        <v>214</v>
      </c>
    </row>
    <row r="8379" spans="1:12">
      <c r="A8379" s="115">
        <v>703000121</v>
      </c>
      <c r="B8379" s="75" t="s">
        <v>9133</v>
      </c>
      <c r="L8379" s="75" t="s">
        <v>163</v>
      </c>
    </row>
    <row r="8380" spans="1:12">
      <c r="A8380" s="115">
        <v>703000122</v>
      </c>
      <c r="B8380" s="75" t="s">
        <v>9134</v>
      </c>
      <c r="L8380" s="75" t="s">
        <v>287</v>
      </c>
    </row>
    <row r="8381" spans="1:12">
      <c r="A8381" s="115">
        <v>703000123</v>
      </c>
      <c r="B8381" s="75" t="s">
        <v>9135</v>
      </c>
      <c r="L8381" s="75" t="s">
        <v>287</v>
      </c>
    </row>
    <row r="8382" spans="1:12">
      <c r="A8382" s="115">
        <v>703000124</v>
      </c>
      <c r="B8382" s="75" t="s">
        <v>9136</v>
      </c>
      <c r="L8382" s="75" t="s">
        <v>287</v>
      </c>
    </row>
    <row r="8383" spans="1:12">
      <c r="A8383" s="115">
        <v>703000125</v>
      </c>
      <c r="B8383" s="75" t="s">
        <v>9137</v>
      </c>
      <c r="L8383" s="75" t="s">
        <v>287</v>
      </c>
    </row>
    <row r="8384" spans="1:12">
      <c r="A8384" s="115">
        <v>703000126</v>
      </c>
      <c r="B8384" s="75" t="s">
        <v>9138</v>
      </c>
      <c r="L8384" s="75" t="s">
        <v>287</v>
      </c>
    </row>
    <row r="8385" spans="1:12">
      <c r="A8385" s="115">
        <v>703000127</v>
      </c>
      <c r="B8385" s="75" t="s">
        <v>9139</v>
      </c>
      <c r="L8385" s="75" t="s">
        <v>207</v>
      </c>
    </row>
    <row r="8386" spans="1:12">
      <c r="A8386" s="115">
        <v>703000128</v>
      </c>
      <c r="B8386" s="75" t="s">
        <v>9140</v>
      </c>
      <c r="L8386" s="75" t="s">
        <v>207</v>
      </c>
    </row>
    <row r="8387" spans="1:12">
      <c r="A8387" s="115">
        <v>703000129</v>
      </c>
      <c r="B8387" s="75" t="s">
        <v>2187</v>
      </c>
      <c r="L8387" s="75" t="s">
        <v>9242</v>
      </c>
    </row>
    <row r="8388" spans="1:12">
      <c r="A8388" s="115">
        <v>703000130</v>
      </c>
      <c r="B8388" s="75" t="s">
        <v>9141</v>
      </c>
      <c r="L8388" s="75" t="s">
        <v>283</v>
      </c>
    </row>
    <row r="8389" spans="1:12">
      <c r="A8389" s="115">
        <v>703000131</v>
      </c>
      <c r="B8389" s="75" t="s">
        <v>9142</v>
      </c>
      <c r="L8389" s="75" t="s">
        <v>324</v>
      </c>
    </row>
    <row r="8390" spans="1:12">
      <c r="A8390" s="115">
        <v>703000132</v>
      </c>
      <c r="B8390" s="75" t="s">
        <v>9143</v>
      </c>
      <c r="L8390" s="75" t="s">
        <v>415</v>
      </c>
    </row>
    <row r="8391" spans="1:12">
      <c r="A8391" s="115">
        <v>703000133</v>
      </c>
      <c r="B8391" s="75" t="s">
        <v>9144</v>
      </c>
      <c r="L8391" s="75" t="s">
        <v>355</v>
      </c>
    </row>
    <row r="8392" spans="1:12">
      <c r="A8392" s="115">
        <v>703000134</v>
      </c>
      <c r="B8392" s="75" t="s">
        <v>1335</v>
      </c>
      <c r="L8392" s="75" t="s">
        <v>208</v>
      </c>
    </row>
    <row r="8393" spans="1:12">
      <c r="A8393" s="115">
        <v>991410019</v>
      </c>
      <c r="B8393" s="75" t="s">
        <v>9145</v>
      </c>
      <c r="L8393" s="75" t="s">
        <v>285</v>
      </c>
    </row>
    <row r="8394" spans="1:12">
      <c r="A8394" s="115">
        <v>991410048</v>
      </c>
      <c r="B8394" s="75" t="s">
        <v>9146</v>
      </c>
      <c r="L8394" s="75" t="s">
        <v>348</v>
      </c>
    </row>
    <row r="8395" spans="1:12">
      <c r="A8395" s="115">
        <v>991411137</v>
      </c>
      <c r="B8395" s="75" t="s">
        <v>9147</v>
      </c>
      <c r="L8395" s="75" t="s">
        <v>285</v>
      </c>
    </row>
    <row r="8396" spans="1:12">
      <c r="A8396" s="115">
        <v>991411820</v>
      </c>
      <c r="B8396" s="75" t="s">
        <v>9148</v>
      </c>
      <c r="L8396" s="75" t="s">
        <v>285</v>
      </c>
    </row>
    <row r="8397" spans="1:12">
      <c r="A8397" s="115">
        <v>991411833</v>
      </c>
      <c r="B8397" s="75" t="s">
        <v>4744</v>
      </c>
      <c r="L8397" s="75" t="s">
        <v>287</v>
      </c>
    </row>
    <row r="8398" spans="1:12">
      <c r="A8398" s="115">
        <v>991411865</v>
      </c>
      <c r="B8398" s="75" t="s">
        <v>9149</v>
      </c>
      <c r="L8398" s="75" t="s">
        <v>285</v>
      </c>
    </row>
    <row r="8399" spans="1:12">
      <c r="A8399" s="115">
        <v>991412205</v>
      </c>
      <c r="B8399" s="75" t="s">
        <v>9150</v>
      </c>
      <c r="L8399" s="75" t="s">
        <v>315</v>
      </c>
    </row>
    <row r="8400" spans="1:12">
      <c r="A8400" s="115">
        <v>991412381</v>
      </c>
      <c r="B8400" s="75" t="s">
        <v>9151</v>
      </c>
      <c r="L8400" s="75" t="s">
        <v>285</v>
      </c>
    </row>
    <row r="8401" spans="1:12">
      <c r="A8401" s="115">
        <v>991413739</v>
      </c>
      <c r="B8401" s="75" t="s">
        <v>9152</v>
      </c>
      <c r="L8401" s="75" t="s">
        <v>285</v>
      </c>
    </row>
    <row r="8402" spans="1:12">
      <c r="A8402" s="115">
        <v>991413898</v>
      </c>
      <c r="B8402" s="75" t="s">
        <v>9153</v>
      </c>
      <c r="L8402" s="75" t="s">
        <v>285</v>
      </c>
    </row>
    <row r="8403" spans="1:12">
      <c r="A8403" s="115">
        <v>991413919</v>
      </c>
      <c r="B8403" s="75" t="s">
        <v>9154</v>
      </c>
      <c r="L8403" s="75" t="s">
        <v>285</v>
      </c>
    </row>
    <row r="8404" spans="1:12">
      <c r="A8404" s="115">
        <v>991413931</v>
      </c>
      <c r="B8404" s="75" t="s">
        <v>9155</v>
      </c>
      <c r="L8404" s="75" t="s">
        <v>285</v>
      </c>
    </row>
    <row r="8405" spans="1:12">
      <c r="A8405" s="115">
        <v>991413941</v>
      </c>
      <c r="B8405" s="75" t="s">
        <v>9156</v>
      </c>
      <c r="L8405" s="75" t="s">
        <v>285</v>
      </c>
    </row>
    <row r="8406" spans="1:12">
      <c r="A8406" s="115">
        <v>991415895</v>
      </c>
      <c r="B8406" s="75" t="s">
        <v>9157</v>
      </c>
      <c r="L8406" s="75" t="s">
        <v>285</v>
      </c>
    </row>
    <row r="8407" spans="1:12">
      <c r="A8407" s="115">
        <v>991415904</v>
      </c>
      <c r="B8407" s="75" t="s">
        <v>9158</v>
      </c>
      <c r="L8407" s="75" t="s">
        <v>285</v>
      </c>
    </row>
    <row r="8408" spans="1:12">
      <c r="A8408" s="115">
        <v>991415911</v>
      </c>
      <c r="B8408" s="75" t="s">
        <v>9159</v>
      </c>
      <c r="L8408" s="75" t="s">
        <v>285</v>
      </c>
    </row>
    <row r="8409" spans="1:12">
      <c r="A8409" s="115">
        <v>991415933</v>
      </c>
      <c r="B8409" s="75" t="s">
        <v>9160</v>
      </c>
      <c r="L8409" s="75" t="s">
        <v>285</v>
      </c>
    </row>
    <row r="8410" spans="1:12">
      <c r="A8410" s="115">
        <v>991415951</v>
      </c>
      <c r="B8410" s="75" t="s">
        <v>9161</v>
      </c>
      <c r="L8410" s="75" t="s">
        <v>285</v>
      </c>
    </row>
    <row r="8411" spans="1:12">
      <c r="A8411" s="115">
        <v>991415962</v>
      </c>
      <c r="B8411" s="75" t="s">
        <v>9162</v>
      </c>
      <c r="L8411" s="75" t="s">
        <v>93</v>
      </c>
    </row>
    <row r="8412" spans="1:12">
      <c r="A8412" s="115">
        <v>991415974</v>
      </c>
      <c r="B8412" s="75" t="s">
        <v>9163</v>
      </c>
      <c r="L8412" s="75" t="s">
        <v>285</v>
      </c>
    </row>
    <row r="8413" spans="1:12">
      <c r="A8413" s="115">
        <v>991416756</v>
      </c>
      <c r="B8413" s="75" t="s">
        <v>9164</v>
      </c>
      <c r="L8413" s="75" t="s">
        <v>285</v>
      </c>
    </row>
    <row r="8414" spans="1:12">
      <c r="A8414" s="115">
        <v>991418397</v>
      </c>
      <c r="B8414" s="75" t="s">
        <v>9165</v>
      </c>
      <c r="L8414" s="75" t="s">
        <v>374</v>
      </c>
    </row>
    <row r="8415" spans="1:12">
      <c r="A8415" s="115">
        <v>991419951</v>
      </c>
      <c r="B8415" s="75" t="s">
        <v>9166</v>
      </c>
      <c r="L8415" s="75" t="s">
        <v>285</v>
      </c>
    </row>
    <row r="8416" spans="1:12">
      <c r="A8416" s="115">
        <v>991420621</v>
      </c>
      <c r="B8416" s="75" t="s">
        <v>9167</v>
      </c>
      <c r="L8416" s="75" t="s">
        <v>285</v>
      </c>
    </row>
    <row r="8417" spans="1:12">
      <c r="A8417" s="115">
        <v>991422577</v>
      </c>
      <c r="B8417" s="75" t="s">
        <v>9168</v>
      </c>
      <c r="L8417" s="75" t="s">
        <v>285</v>
      </c>
    </row>
    <row r="8418" spans="1:12">
      <c r="A8418" s="115">
        <v>991422595</v>
      </c>
      <c r="B8418" s="75" t="s">
        <v>9169</v>
      </c>
      <c r="L8418" s="75" t="s">
        <v>9361</v>
      </c>
    </row>
    <row r="8419" spans="1:12">
      <c r="A8419" s="115">
        <v>991425548</v>
      </c>
      <c r="B8419" s="75" t="s">
        <v>9170</v>
      </c>
      <c r="L8419" s="75" t="s">
        <v>287</v>
      </c>
    </row>
    <row r="8420" spans="1:12">
      <c r="A8420" s="115">
        <v>991425793</v>
      </c>
      <c r="B8420" s="75" t="s">
        <v>9171</v>
      </c>
      <c r="L8420" s="75" t="s">
        <v>285</v>
      </c>
    </row>
    <row r="8421" spans="1:12">
      <c r="A8421" s="115">
        <v>991425916</v>
      </c>
      <c r="B8421" s="75" t="s">
        <v>9172</v>
      </c>
      <c r="L8421" s="75" t="s">
        <v>287</v>
      </c>
    </row>
    <row r="8422" spans="1:12">
      <c r="A8422" s="115">
        <v>991425924</v>
      </c>
      <c r="B8422" s="75" t="s">
        <v>9173</v>
      </c>
      <c r="L8422" s="75" t="s">
        <v>287</v>
      </c>
    </row>
    <row r="8423" spans="1:12">
      <c r="A8423" s="115">
        <v>991425996</v>
      </c>
      <c r="B8423" s="75" t="s">
        <v>9174</v>
      </c>
      <c r="L8423" s="75" t="s">
        <v>285</v>
      </c>
    </row>
    <row r="8424" spans="1:12">
      <c r="A8424" s="115">
        <v>991426869</v>
      </c>
      <c r="B8424" s="75" t="s">
        <v>9175</v>
      </c>
      <c r="L8424" s="75" t="s">
        <v>285</v>
      </c>
    </row>
    <row r="8425" spans="1:12">
      <c r="A8425" s="115">
        <v>991429499</v>
      </c>
      <c r="B8425" s="75" t="s">
        <v>9176</v>
      </c>
      <c r="L8425" s="75" t="s">
        <v>285</v>
      </c>
    </row>
    <row r="8426" spans="1:12">
      <c r="A8426" s="115">
        <v>991429516</v>
      </c>
      <c r="B8426" s="75" t="s">
        <v>9177</v>
      </c>
      <c r="L8426" s="75" t="s">
        <v>285</v>
      </c>
    </row>
    <row r="8427" spans="1:12">
      <c r="A8427" s="115">
        <v>991430185</v>
      </c>
      <c r="B8427" s="75" t="s">
        <v>9178</v>
      </c>
      <c r="L8427" s="75" t="s">
        <v>285</v>
      </c>
    </row>
    <row r="8428" spans="1:12">
      <c r="A8428" s="115">
        <v>991431769</v>
      </c>
      <c r="B8428" s="75" t="s">
        <v>9179</v>
      </c>
      <c r="L8428" s="75" t="s">
        <v>285</v>
      </c>
    </row>
    <row r="8429" spans="1:12">
      <c r="A8429" s="115">
        <v>991431805</v>
      </c>
      <c r="B8429" s="75" t="s">
        <v>9180</v>
      </c>
      <c r="L8429" s="75" t="s">
        <v>285</v>
      </c>
    </row>
    <row r="8430" spans="1:12">
      <c r="A8430" s="115">
        <v>991432156</v>
      </c>
      <c r="B8430" s="75" t="s">
        <v>9181</v>
      </c>
      <c r="L8430" s="75" t="s">
        <v>285</v>
      </c>
    </row>
    <row r="8431" spans="1:12">
      <c r="A8431" s="115">
        <v>991433279</v>
      </c>
      <c r="B8431" s="75" t="s">
        <v>9182</v>
      </c>
      <c r="L8431" s="75" t="s">
        <v>285</v>
      </c>
    </row>
    <row r="8432" spans="1:12">
      <c r="A8432" s="115">
        <v>991433379</v>
      </c>
      <c r="B8432" s="75" t="s">
        <v>9183</v>
      </c>
      <c r="L8432" s="75" t="s">
        <v>285</v>
      </c>
    </row>
    <row r="8433" spans="1:12">
      <c r="A8433" s="115">
        <v>991433381</v>
      </c>
      <c r="B8433" s="75" t="s">
        <v>9184</v>
      </c>
      <c r="L8433" s="75" t="s">
        <v>285</v>
      </c>
    </row>
    <row r="8434" spans="1:12">
      <c r="A8434" s="115">
        <v>991433404</v>
      </c>
      <c r="B8434" s="75" t="s">
        <v>9185</v>
      </c>
      <c r="L8434" s="75" t="s">
        <v>285</v>
      </c>
    </row>
    <row r="8435" spans="1:12">
      <c r="A8435" s="115">
        <v>991433406</v>
      </c>
      <c r="B8435" s="75" t="s">
        <v>9186</v>
      </c>
      <c r="L8435" s="75" t="s">
        <v>285</v>
      </c>
    </row>
    <row r="8436" spans="1:12">
      <c r="A8436" s="115">
        <v>991433472</v>
      </c>
      <c r="B8436" s="75" t="s">
        <v>9187</v>
      </c>
      <c r="L8436" s="75" t="s">
        <v>285</v>
      </c>
    </row>
    <row r="8437" spans="1:12">
      <c r="A8437" s="115">
        <v>991435399</v>
      </c>
      <c r="B8437" s="75" t="s">
        <v>9188</v>
      </c>
      <c r="L8437" s="75" t="s">
        <v>285</v>
      </c>
    </row>
    <row r="8438" spans="1:12">
      <c r="A8438" s="115">
        <v>991435511</v>
      </c>
      <c r="B8438" s="75" t="s">
        <v>9189</v>
      </c>
      <c r="L8438" s="75" t="s">
        <v>287</v>
      </c>
    </row>
    <row r="8439" spans="1:12">
      <c r="A8439" s="115">
        <v>991435588</v>
      </c>
      <c r="B8439" s="75" t="s">
        <v>9190</v>
      </c>
      <c r="L8439" s="75" t="s">
        <v>285</v>
      </c>
    </row>
    <row r="8440" spans="1:12">
      <c r="A8440" s="115">
        <v>991440783</v>
      </c>
      <c r="B8440" s="75" t="s">
        <v>9191</v>
      </c>
      <c r="L8440" s="75" t="s">
        <v>285</v>
      </c>
    </row>
  </sheetData>
  <sheetProtection autoFilter="0"/>
  <autoFilter ref="A1:V4870" xr:uid="{00000000-0009-0000-0000-000005000000}"/>
  <sortState xmlns:xlrd2="http://schemas.microsoft.com/office/spreadsheetml/2017/richdata2" ref="A2:IP4469">
    <sortCondition ref="A2"/>
  </sortState>
  <customSheetViews>
    <customSheetView guid="{FB1A5AC3-9C2F-413D-BD1F-69E51A13B3A0}" showPageBreaks="1" showAutoFilter="1" hiddenColumns="1" view="pageBreakPreview">
      <selection activeCell="B6" sqref="B6"/>
      <pageMargins left="0.19685039370078741" right="0.19685039370078741" top="0.19685039370078741" bottom="0.19685039370078741" header="0.51181102362204722" footer="0.51181102362204722"/>
      <pageSetup paperSize="9" firstPageNumber="0" orientation="portrait" horizontalDpi="300" verticalDpi="300" r:id="rId1"/>
      <headerFooter alignWithMargins="0"/>
      <autoFilter ref="A1:V4412" xr:uid="{71D0BE94-FABA-41C6-9862-6E34D1AAF095}"/>
    </customSheetView>
  </customSheetViews>
  <phoneticPr fontId="26" type="noConversion"/>
  <dataValidations count="1">
    <dataValidation type="list" allowBlank="1" showInputMessage="1" showErrorMessage="1" sqref="A3849" xr:uid="{00000000-0002-0000-0500-000000000000}">
      <formula1>$A$1</formula1>
    </dataValidation>
  </dataValidations>
  <pageMargins left="0.19685039370078741" right="0.19685039370078741" top="0.19685039370078741" bottom="0.19685039370078741" header="0.51181102362204722" footer="0.51181102362204722"/>
  <pageSetup paperSize="9" firstPageNumber="0" orientation="portrait" horizontalDpi="300" verticalDpi="300" r:id="rId2"/>
  <headerFooter alignWithMargins="0"/>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500-000001000000}">
          <x14:formula1>
            <xm:f>CATEHOR!$I$2:$I$265</xm:f>
          </x14:formula1>
          <xm:sqref>F3814 F3799 F3730 F3371:F3373 F3344:F3345 F3206:F3209 F3153:F3156 F3126 F2962:F2963 F2532 F2446 F2402 F1644:F1645 F1340 F1138:F1139 F4245:F4246 F4222:F4223 F4021 F2888 F2671:F2673 F2552 F2542 F2537:F2539 F2375 F2309 F2235 F2109:F2110 F1932:F1933 F1773 F1751 F1701:F1703 F889 F721:F722 F707 F636:F637 F4262 F2743 F2508:F2509 F2360:F2361 F1511 F1291:F1292 F1104 F796 F4192 F4140:F4141 F3988 F3954 F3949 F3926 F3913 F3910:F3911 F3893 F3874:F3875 F3870:F3872 F3865:F3866 F3857:F3863 F3801:F3803 F3794 F3786 F3757:F3762 F3737:F3739 F3666 F3664 F3646 F3639:F3640 F3620 F3527:F3536 F3458:F3460 F3449:F3452 F3376:F3377 F3364 F3327 F3308 F3292 F3286:F3287 F3279:F3281 F3246:F3248 F3235:F3237 F3227 F3224 F3220:F3222 F3131 F3107:F3111 F3097:F3098 F3095 F3093 F3048:F3049 F3035:F3037 F3017:F3021 F3015 F2997 F2983:F2984 F2973:F2974 F2967:F2968 F2943 F2932:F2935 F2879:F2880 F2798 F2771:F2772 F2763:F2765 F2746 F2733 F2708 F2699 F2695 F2624 F2567:F2569 F2550 F2478:F2479 F2465:F2466 F2452 F2448:F2449 F2405:F2407 F2382 F2331 F2292 F2253 F2220 F2210 F2156 F2144 F2141 F2123:F2125 F2116:F2117 F2113 F2095:F2100 F2086 F2078 F2075 F2067:F2068 F2051:F2053 F2036:F2037 F2027:F2029 F2023:F2025 F2018:F2020 F2013 F2010 F2006 F1996:F1998 F1994 F1987:F1988 F1974:F1978 F1969:F1970 F1946:F1947 F1910 F1903:F1904 F1881:F1883 F1867 F1824 F1816 F1744 F1735:F1736 F1727:F1730 F1688:F1691 F1651:F1653 F1639 F1635:F1636 F1610:F1612 F1607 F1580:F1582 F1561 F1557 F1537:F1538 F1530:F1532 F1499 F1486:F1487 F1467:F1469 F1465 F1453 F1447:F1448 F1430:F1432 F1424:F1426 F1382:F1383 F1372:F1374 F1359 F1346 F1336:F1337 F1330 F1312 F1282:F1284 F1279:F1280 F1275:F1277 F1269 F1246:F1247 F1218:F1219 F1212 F1195 F1193 F1174 F1171 F1156:F1158 F1149 F1132:F1133 F1114:F1116 F1084 F1076:F1077 F1071:F1073 F1061:F1062 F1053:F1054 F1034:F1038 F1024 F987 F981 F962 F957 F949 F937:F938 F931 F920:F921 F905 F895:F896 F875 F853 F847 F839 F827 F803 F792:F793 F781 F771 F762:F764 F728 F603 F593 F577 F546 F536:F537 F529:F531 F505 F479 F461:F462 F454 F445:F446 F424 F4252:F4254 F4248 F4228:F4229 F4176:F4177 F4173 F4150 F4050 F4025 F3896 F3779:F3780 F3764:F3766 F3586 F3335 F3324 F3318 F3117 F3100:F3102 F3070 F2951:F2953 F2946:F2948 F2930 F2791 F2685 F2681 F2342 F2321 F2303:F2305 F2259:F2260 F2246:F2247 F2232 F2213 F2189 F2172:F2176 F2042:F2043 F1984 F1980 F1953 F1920 F1912 F1847:F1849 F1844 F1797 F1795 F1764 F1747 F1720:F1721 F1685 F1627:F1628 F1567 F1504:F1505 F1502 F1344 F1252 F1240:F1241 F1224 F978 F970 F946:F947 F902 F867 F862 F812 F788:F789 F751 F734 F697 F693 F682 F680 F667 F656 F633 F511 F473 F426 F416 F3617 F2001 F1525 F1187:F1189 F821:F822 F3811 F3382 F2717 F1713:F1714 F730 F597 F520:F521 F4207:F4208 F3951:F3952 F3834 F3624 F3606 F3455 F3352 F3329:F3330 F3300 F3297 F3269:F3274 F3256 F3114 F3073 F3061 F3059 F2958 F2483:F2487 F2468 F2228 F2206:F2208 F2136 F2132 F2090 F2082:F2083 F2080 F2032 F1665:F1666 F1630 F1573:F1574 F1523 F1480 F1393:F1394 F1386:F1387 F1191 F1161 F1145 F1109:F1110 F1090:F1093 F1069 F1008 F877 F716 F658 F639 F600 F586 F497 F482 F1333 F3654 F1233 F1216 F830 F648:F650 F609 F3980 F3918 F3915:F3916 F3809 F3726 F3660 F3349 F3310 F3217 F3198:F3199 F3148 F2432 F2395 F2104 F2064:F2065 F1982 F1959 F1633 F1554 F1517 F1419 F1415 F767 F709 F671 F579 F554 F507 F494 F3380 F4028 F3905 F3889:F3891 F3675 F3477 F3362 F3333 F3229:F3230 F3150 F3134 F3051 F2226 F2186 F1471 F1437 F1305 F1226 F1100:F1101 F1011:F1013 F1005:F1006 F801 F774 F549 F502 F491 F4267 F4265 F4257:F4258 F4241 F4236 F4220 F4218 F4214 F4212 F4194:F4195 F4183 F4169 F4166 F4157 F3829:F3830 F3817 F3642 F3636:F3637 F3600 F3598 F3591 F3588 F3434 F3321:F3322 F2910 F2886 F2608 F2378 F2325 F2290 F2278 F2273:F2274 F2269:F2270 F2200 F2191 F1962:F1963 F1800 F1754 F1673 F1671 F1527:F1528 F1322:F1323 F1237 F1235 F1022 F1015:F1017 F954 F695 F630:F631 F623 F4202:F4203 F4006 F3773 F3706 F3630 F3522:F3523 F3499:F3514 F3492:F3497 F3482 F3354:F3359 F3294 F3277 F3266:F3267 F3261 F3259 F3241 F3232 F3214:F3215 F3065 F2994:F2995 F2986 F2858 F2809 F2702 F2565 F2561 F2527 F2521:F2522 F2517 F2444 F2387 F2329 F2222:F2223 F2149 F2059 F1951 F1914:F1915 F1887:F1890 F1872:F1873 F1837 F1776 F1679 F1660:F1661 F1620:F1625 F1492 F1474:F1477 F1462 F1455:F1456 F1407 F1295 F1199 F1178 F1135 F1049 F1044:F1045 F1019 F976 F915 F912:F913 F899 F859 F785 F617 F3878:F3882 F3314 F3250 F2544 F2183:F2184 F1896 F1551 F1549 F3303 F3264 F3254 F2705 F2458 F2070:F2071 F1870 F1699 F1697 F1615 F1547 F1439:F1440 F1377:F1378 F1309 F1208 F1142 F832 F2003 F4145 F3868 F3792 F3306 F2256 F1410 F1342 F929 F885 F4014 F3734 F3672 F3614 F3414 F3166 F3160:F3162 F2367 F2307 F2281 F1793 F1668:F1669 F1107 F873 F809:F810 F748 F711:F714 F685 F626 F3971 F3969 F3937 F3885 F3777 F3627 F3551 F3239 F3139 F3053 F2938:F2940 F2769 F2767 F2738 F2723 F2627 F2612 F2546 F2519 F2505 F2455 F2440:F2441 F2198 F1992 F1927 F1899 F1732 F1695 F1601 F1570 F1435 F1361 F1257 F1202 F1130 F1125 F1027 F952 F909 F824 F704 F690 F676 F613 F607 F464 F441 F744 F286 F4270:F4341 F4343:F4870</xm:sqref>
        </x14:dataValidation>
        <x14:dataValidation type="list" showInputMessage="1" showErrorMessage="1" xr:uid="{00000000-0002-0000-0500-000002000000}">
          <x14:formula1>
            <xm:f>CATEHOR!$M$2:$M$29</xm:f>
          </x14:formula1>
          <xm:sqref>E4014 E3098 E2537 E2440 E2270 E2207 E2184 E2070 E2067 E1887 E1747:E1748 E1668:E1669 E1527 E1476 E1469 E1386 E1342 E1247 E1130 E1107 E1051 E1035 E1027 E1016 E909 E885 E821 E708 E676 E648 E607 E464 E4207:E4208 E4194 E3905 E3636 E3513 E3499 E3377 E3362 E3355 E3049 E2939:E2940 E2746 E2544 E2527 E2509 E2465 E2405 E2222 E2144 E2095 E2023:E2025 E2019:E2021 E2001 E1969:E1970 E1946 E1915 E1883 E1867 E1837 E1729 E1720:E1721 E1699 E1661 E1561 E1492 E1448 E1407 E1359 E1195 E1139 E1038 E1011 E896 E562 E537 E3879 E3551 E3239 E3139 E3053 E2738 E2673 E2627:E2628 E2567 E2367 E2307 E1992 E1927 E1570 E1257 E713 E4258 E4203 E4157 E4028 E3881 E3874 E3872 E3809 E3758 E3531 E3503 E3497 E3493 E3482 E3449 E3373 E3333 E3303 E3221 E3156 E3108 E3020 E2984 E2973 E2968 E2932:E2933 E2772 E2765 E2733 E2708 E2699 E2478:E2479 E2446 E2124 E2059 E2037 E1959 E1872 E1453 E1291 E1049 E1019 E764 E505 E2531 E2115 E286 E4270:E4341 E4343:E4870</xm:sqref>
        </x14:dataValidation>
        <x14:dataValidation type="list" allowBlank="1" showInputMessage="1" showErrorMessage="1" xr:uid="{00000000-0002-0000-0500-000003000000}">
          <x14:formula1>
            <xm:f>Sueldos!$A$2:$A$139</xm:f>
          </x14:formula1>
          <xm:sqref>L4271:L4341 L286 L4343:L4870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6"/>
  <dimension ref="A1:L3"/>
  <sheetViews>
    <sheetView workbookViewId="0">
      <selection activeCell="A3" sqref="A3"/>
    </sheetView>
  </sheetViews>
  <sheetFormatPr baseColWidth="10" defaultColWidth="11.5703125" defaultRowHeight="12.75"/>
  <cols>
    <col min="2" max="2" width="72.5703125" customWidth="1"/>
    <col min="3" max="3" width="10.7109375" customWidth="1"/>
    <col min="4" max="4" width="43.85546875" customWidth="1"/>
    <col min="5" max="5" width="29.140625" customWidth="1"/>
    <col min="6" max="6" width="34.5703125" customWidth="1"/>
    <col min="7" max="7" width="11.42578125" customWidth="1"/>
    <col min="8" max="8" width="29.42578125" customWidth="1"/>
    <col min="10" max="10" width="41.85546875" style="1" customWidth="1"/>
    <col min="11" max="11" width="19.7109375" customWidth="1"/>
    <col min="12" max="12" width="26.5703125" customWidth="1"/>
  </cols>
  <sheetData>
    <row r="1" spans="1:12">
      <c r="A1" s="2" t="s">
        <v>50</v>
      </c>
      <c r="B1" s="3" t="s">
        <v>234</v>
      </c>
      <c r="C1" s="3" t="s">
        <v>103</v>
      </c>
      <c r="D1" s="2" t="s">
        <v>164</v>
      </c>
      <c r="E1" s="2" t="s">
        <v>63</v>
      </c>
      <c r="F1" s="2" t="s">
        <v>65</v>
      </c>
      <c r="G1" s="2" t="s">
        <v>235</v>
      </c>
      <c r="H1" s="2" t="s">
        <v>95</v>
      </c>
      <c r="I1" s="2" t="s">
        <v>50</v>
      </c>
      <c r="J1" s="2" t="s">
        <v>164</v>
      </c>
      <c r="K1" s="2" t="s">
        <v>236</v>
      </c>
      <c r="L1" s="2" t="s">
        <v>165</v>
      </c>
    </row>
    <row r="2" spans="1:12">
      <c r="A2" s="2"/>
      <c r="B2" s="3"/>
      <c r="C2" s="3"/>
      <c r="D2" s="2"/>
      <c r="E2" s="2"/>
      <c r="F2" s="2"/>
      <c r="G2" s="2"/>
      <c r="H2" s="2"/>
      <c r="I2" s="2"/>
      <c r="J2" s="2"/>
      <c r="K2" s="2"/>
      <c r="L2" s="2"/>
    </row>
    <row r="3" spans="1:12">
      <c r="A3" s="2"/>
      <c r="B3" s="3"/>
      <c r="C3" s="3"/>
      <c r="D3" s="2"/>
      <c r="E3" s="2"/>
      <c r="F3" s="2"/>
      <c r="G3" s="2"/>
      <c r="H3" s="2"/>
      <c r="I3" s="2"/>
      <c r="J3" s="2"/>
      <c r="K3" s="2"/>
      <c r="L3" s="2"/>
    </row>
  </sheetData>
  <customSheetViews>
    <customSheetView guid="{FB1A5AC3-9C2F-413D-BD1F-69E51A13B3A0}" state="hidden">
      <selection activeCell="A3" sqref="A3"/>
      <pageMargins left="0.78749999999999998" right="0.78749999999999998" top="1.0527777777777778" bottom="1.0527777777777778" header="0.78749999999999998" footer="0.78749999999999998"/>
      <pageSetup firstPageNumber="0" orientation="portrait" horizontalDpi="300" verticalDpi="300" r:id="rId1"/>
      <headerFooter alignWithMargins="0">
        <oddHeader>&amp;C&amp;"Times New Roman,Normal"&amp;12&amp;A</oddHeader>
        <oddFooter>&amp;C&amp;"Times New Roman,Normal"&amp;12Página &amp;P</oddFooter>
      </headerFooter>
    </customSheetView>
  </customSheetViews>
  <phoneticPr fontId="26" type="noConversion"/>
  <pageMargins left="0.78749999999999998" right="0.78749999999999998" top="1.0527777777777778" bottom="1.0527777777777778" header="0.78749999999999998" footer="0.78749999999999998"/>
  <pageSetup firstPageNumber="0" orientation="portrait" horizontalDpi="300" verticalDpi="300" r:id="rId2"/>
  <headerFooter alignWithMargins="0">
    <oddHeader>&amp;C&amp;"Times New Roman,Normal"&amp;12&amp;A</oddHeader>
    <oddFooter>&amp;C&amp;"Times New Roman,Normal"&amp;12Página &amp;P</oddFooter>
  </headerFooter>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5"/>
  <dimension ref="A1:F3082"/>
  <sheetViews>
    <sheetView topLeftCell="A121" zoomScale="55" zoomScaleNormal="55" workbookViewId="0">
      <selection activeCell="F139" sqref="A1:F139"/>
    </sheetView>
  </sheetViews>
  <sheetFormatPr baseColWidth="10" defaultRowHeight="12.75"/>
  <cols>
    <col min="1" max="1" width="51.42578125" bestFit="1" customWidth="1"/>
    <col min="2" max="2" width="18.42578125" bestFit="1" customWidth="1"/>
    <col min="3" max="3" width="12.7109375" bestFit="1" customWidth="1"/>
    <col min="4" max="5" width="12" customWidth="1"/>
    <col min="7" max="7" width="12.7109375" bestFit="1" customWidth="1"/>
  </cols>
  <sheetData>
    <row r="1" spans="1:6" ht="23.25" thickBot="1">
      <c r="A1" s="30" t="s">
        <v>63</v>
      </c>
      <c r="B1" s="27" t="s">
        <v>240</v>
      </c>
      <c r="C1" s="28" t="s">
        <v>242</v>
      </c>
      <c r="D1" s="28" t="s">
        <v>242</v>
      </c>
      <c r="E1" s="28" t="s">
        <v>242</v>
      </c>
      <c r="F1" s="29" t="s">
        <v>243</v>
      </c>
    </row>
    <row r="2" spans="1:6" ht="23.25">
      <c r="A2" s="16" t="s">
        <v>46</v>
      </c>
      <c r="B2" s="24">
        <v>7612.2772262241688</v>
      </c>
      <c r="C2" s="12" t="b">
        <f>AND(CAPTURA!$F$16="ASISTENTE MEDICA",CAPTURA!$B$16=6.5)</f>
        <v>0</v>
      </c>
      <c r="D2" s="12" t="b">
        <f>AND(CAPTURA!$F$16="ASISTENTE MEDICA 6.5",CAPTURA!$B$16=6.5)</f>
        <v>0</v>
      </c>
      <c r="E2" s="12" t="b">
        <f>AND(CAPTURA!$F$16=A3,CAPTURA!$B$16=6.5)</f>
        <v>0</v>
      </c>
      <c r="F2" s="15" t="str">
        <f>IF(OR(C2=TRUE,D2=TRUE,E2=TRUE),1,"")</f>
        <v/>
      </c>
    </row>
    <row r="3" spans="1:6" ht="23.25">
      <c r="A3" s="17" t="s">
        <v>47</v>
      </c>
      <c r="B3" s="25">
        <v>9173.0158471147188</v>
      </c>
      <c r="C3" s="12" t="b">
        <f>AND(CAPTURA!$F$16="ASISTENTE MEDICA",CAPTURA!$B$16=8)</f>
        <v>0</v>
      </c>
      <c r="D3" s="12" t="b">
        <f>AND(CAPTURA!$F$16="ASISTENTE MEDICA 8.0",CAPTURA!$B$16=8)</f>
        <v>0</v>
      </c>
      <c r="E3" s="12" t="b">
        <f>AND(CAPTURA!$F$16=A2,CAPTURA!$B$16=8)</f>
        <v>0</v>
      </c>
      <c r="F3" s="15" t="str">
        <f>IF(OR(C3=TRUE,D3=TRUE,E3=TRUE),1,"")</f>
        <v/>
      </c>
    </row>
    <row r="4" spans="1:6" ht="23.25">
      <c r="A4" s="17" t="s">
        <v>145</v>
      </c>
      <c r="B4" s="25">
        <v>7401.3495846240694</v>
      </c>
      <c r="C4" s="12" t="b">
        <f>AND(CAPTURA!$F$16="AUX. ADMON. U.M.",CAPTURA!$B$16=6.5)</f>
        <v>0</v>
      </c>
      <c r="D4" s="12" t="b">
        <f>AND(CAPTURA!$F$16="AUX. ADMON. U.M. 6.5",CAPTURA!$B$16=6.5)</f>
        <v>0</v>
      </c>
      <c r="E4" s="12" t="b">
        <f>AND(CAPTURA!$F$16=A5,CAPTURA!$B$16=6.5)</f>
        <v>0</v>
      </c>
      <c r="F4" s="15" t="str">
        <f>IF(OR(C4=TRUE,D4=TRUE,E4=TRUE),1,"")</f>
        <v/>
      </c>
    </row>
    <row r="5" spans="1:6" ht="23.25">
      <c r="A5" s="17" t="s">
        <v>146</v>
      </c>
      <c r="B5" s="25">
        <v>8913.1655853584143</v>
      </c>
      <c r="C5" s="12" t="b">
        <f>AND(CAPTURA!$F$16="AUX. ADMON. U.M.",CAPTURA!$B$16=8)</f>
        <v>0</v>
      </c>
      <c r="D5" s="12" t="b">
        <f>AND(CAPTURA!$F$16="AUX. ADMON. U.M. 8.0",CAPTURA!$B$16=8)</f>
        <v>0</v>
      </c>
      <c r="E5" s="12" t="b">
        <f>AND(CAPTURA!$F$16=A4,CAPTURA!$B$16=8)</f>
        <v>0</v>
      </c>
      <c r="F5" s="15" t="str">
        <f>IF(OR(C5=TRUE,D5=TRUE,E5=TRUE),1,"")</f>
        <v/>
      </c>
    </row>
    <row r="6" spans="1:6" ht="23.25">
      <c r="A6" s="17" t="s">
        <v>181</v>
      </c>
      <c r="B6" s="25">
        <v>8808.9610340604522</v>
      </c>
      <c r="C6" s="12" t="b">
        <f>AND(CAPTURA!$F$16="AUX. ALMACEN 8.0",CAPTURA!$B$16=8)</f>
        <v>0</v>
      </c>
      <c r="D6" s="12"/>
      <c r="E6" s="12"/>
      <c r="F6" s="15" t="str">
        <f>IF(OR(C6=TRUE,D6=TRUE),1,"")</f>
        <v/>
      </c>
    </row>
    <row r="7" spans="1:6" ht="23.25">
      <c r="A7" s="17" t="s">
        <v>118</v>
      </c>
      <c r="B7" s="25">
        <v>10893.105788851761</v>
      </c>
      <c r="C7" s="12" t="b">
        <f>AND(CAPTURA!$F$16="AUX. ENF. GRAL. 8.0",CAPTURA!$B$16=8)</f>
        <v>0</v>
      </c>
      <c r="D7" s="12"/>
      <c r="E7" s="12"/>
      <c r="F7" s="15" t="str">
        <f>IF(OR(C7=TRUE,D7=TRUE),1,"")</f>
        <v/>
      </c>
    </row>
    <row r="8" spans="1:6" ht="23.25">
      <c r="A8" s="17" t="s">
        <v>215</v>
      </c>
      <c r="B8" s="25">
        <v>10893.105788851761</v>
      </c>
      <c r="C8" s="12" t="b">
        <f>AND(CAPTURA!$F$16="AUX. ENF. S. P. 8.0",CAPTURA!$B$16=8)</f>
        <v>0</v>
      </c>
      <c r="D8" s="12"/>
      <c r="E8" s="12"/>
      <c r="F8" s="15" t="str">
        <f>IF(OR(C8=TRUE,D8=TRUE),1,"")</f>
        <v/>
      </c>
    </row>
    <row r="9" spans="1:6" ht="23.25">
      <c r="A9" s="17" t="s">
        <v>221</v>
      </c>
      <c r="B9" s="25">
        <v>10814.622656646989</v>
      </c>
      <c r="C9" s="12" t="b">
        <f>AND(CAPTURA!$F$16="AUX. ENF. U.M.",CAPTURA!$B$16=8)</f>
        <v>0</v>
      </c>
      <c r="D9" s="12"/>
      <c r="E9" s="12"/>
      <c r="F9" s="15" t="str">
        <f>IF(OR(C9=TRUE,D9=TRUE),1,"")</f>
        <v/>
      </c>
    </row>
    <row r="10" spans="1:6" ht="23.25">
      <c r="A10" s="17" t="s">
        <v>49</v>
      </c>
      <c r="B10" s="25">
        <v>7962.6689651807592</v>
      </c>
      <c r="C10" s="12" t="b">
        <f>AND(CAPTURA!$F$16="AUX. FARMACIA",CAPTURA!$B$16=6.5)</f>
        <v>0</v>
      </c>
      <c r="D10" s="12" t="b">
        <f>AND(CAPTURA!$F$16="AUX. FARMACIA 65",CAPTURA!$B$16=6.5)</f>
        <v>0</v>
      </c>
      <c r="E10" s="12" t="b">
        <f>AND(CAPTURA!$F$16=A11,CAPTURA!$B$16=6.5)</f>
        <v>0</v>
      </c>
      <c r="F10" s="15" t="str">
        <f>IF(OR(C10=TRUE,D10=TRUE,E10=TRUE),1,"")</f>
        <v/>
      </c>
    </row>
    <row r="11" spans="1:6" ht="23.25">
      <c r="A11" s="17" t="s">
        <v>51</v>
      </c>
      <c r="B11" s="25">
        <v>9603.3711994540299</v>
      </c>
      <c r="C11" s="12" t="b">
        <f>AND(CAPTURA!$F$16="AUX. FARMACIA",CAPTURA!$B$16=8)</f>
        <v>0</v>
      </c>
      <c r="D11" s="12" t="b">
        <f>AND(CAPTURA!$F$16="AUX. FARMACIA 80",CAPTURA!$B$16=8)</f>
        <v>0</v>
      </c>
      <c r="E11" s="12" t="b">
        <f>AND(CAPTURA!$F$16=A10,CAPTURA!$B$16=8)</f>
        <v>0</v>
      </c>
      <c r="F11" s="15" t="str">
        <f>IF(OR(C11=TRUE,D11=TRUE,E11=TRUE),1,"")</f>
        <v/>
      </c>
    </row>
    <row r="12" spans="1:6" ht="23.25">
      <c r="A12" s="17" t="s">
        <v>102</v>
      </c>
      <c r="B12" s="25">
        <v>10593.018508451669</v>
      </c>
      <c r="C12" s="12" t="b">
        <f>AND(CAPTURA!$F$16="AUX. LABORATORIO 8.0",CAPTURA!$B$16=8)</f>
        <v>0</v>
      </c>
      <c r="D12" s="12"/>
      <c r="E12" s="12"/>
      <c r="F12" s="15" t="str">
        <f>IF(OR(C12=TRUE,D12=TRUE),1,"")</f>
        <v/>
      </c>
    </row>
    <row r="13" spans="1:6" ht="23.25">
      <c r="A13" s="17" t="s">
        <v>887</v>
      </c>
      <c r="B13" s="170"/>
      <c r="C13" s="12"/>
      <c r="D13" s="12"/>
      <c r="E13" s="12"/>
      <c r="F13" s="12" t="str">
        <f>IF(OR(C13=TRUE,D13=TRUE),1,"")</f>
        <v/>
      </c>
    </row>
    <row r="14" spans="1:6" ht="23.25">
      <c r="A14" s="17" t="s">
        <v>140</v>
      </c>
      <c r="B14" s="25">
        <v>6287.5257100253202</v>
      </c>
      <c r="C14" s="12" t="b">
        <f>AND(CAPTURA!$F$16="AUX. LIMP. Y COCINA",CAPTURA!$B$16=8)</f>
        <v>0</v>
      </c>
      <c r="D14" s="12"/>
      <c r="E14" s="12"/>
      <c r="F14" s="15" t="str">
        <f>IF(OR(C14=TRUE,D14=TRUE),1,"")</f>
        <v/>
      </c>
    </row>
    <row r="15" spans="1:6" ht="23.25">
      <c r="A15" s="17" t="s">
        <v>141</v>
      </c>
      <c r="B15" s="25">
        <v>7312.2216223768492</v>
      </c>
      <c r="C15" s="12" t="b">
        <f>AND(CAPTURA!$F$16="AUX. SERVS. GRAL.",CAPTURA!$B$16=6.5)</f>
        <v>0</v>
      </c>
      <c r="D15" s="12" t="b">
        <f>AND(CAPTURA!$F$16="AUX. SERVS. GRAL. 65",CAPTURA!$B$16=6.5)</f>
        <v>0</v>
      </c>
      <c r="E15" s="12" t="b">
        <f>AND(CAPTURA!$F$16=A16,CAPTURA!$B$16=6.5)</f>
        <v>0</v>
      </c>
      <c r="F15" s="15" t="str">
        <f>IF(OR(C15=TRUE,D15=TRUE,E15=TRUE),1,"")</f>
        <v/>
      </c>
    </row>
    <row r="16" spans="1:6" ht="23.25">
      <c r="A16" s="17" t="s">
        <v>142</v>
      </c>
      <c r="B16" s="25">
        <v>8803.401570091175</v>
      </c>
      <c r="C16" s="12" t="b">
        <f>AND(CAPTURA!$F$16="AUX. SERVS. GRAL.",CAPTURA!$B$16=8)</f>
        <v>0</v>
      </c>
      <c r="D16" s="12" t="b">
        <f>AND(CAPTURA!$F$16="AUX. SERVS. GRAL. 80",CAPTURA!$B$16=8)</f>
        <v>0</v>
      </c>
      <c r="E16" s="12" t="b">
        <f>AND(CAPTURA!$F$16=A15,CAPTURA!$B$16=8)</f>
        <v>0</v>
      </c>
      <c r="F16" s="15" t="str">
        <f>IF(OR(C16=TRUE,D16=TRUE,E16=TRUE),1,"")</f>
        <v/>
      </c>
    </row>
    <row r="17" spans="1:6" ht="23.25">
      <c r="A17" s="17" t="s">
        <v>104</v>
      </c>
      <c r="B17" s="25">
        <v>6247.2290859584355</v>
      </c>
      <c r="C17" s="12" t="b">
        <f>AND(CAPTURA!$F$16="AUX. SERVS. INT.",CAPTURA!$B$16=6.5)</f>
        <v>0</v>
      </c>
      <c r="D17" s="12" t="b">
        <f>AND(CAPTURA!$F$16="AUX. SERVS. INT. 6.5",CAPTURA!$B$16=6.5)</f>
        <v>0</v>
      </c>
      <c r="E17" s="12" t="b">
        <f>AND(CAPTURA!$F$16=A18,CAPTURA!$B$16=6.5)</f>
        <v>0</v>
      </c>
      <c r="F17" s="15" t="str">
        <f>IF(OR(C17=TRUE,D17=TRUE,E17=TRUE),1,"")</f>
        <v/>
      </c>
    </row>
    <row r="18" spans="1:6" ht="23.25">
      <c r="A18" s="17" t="s">
        <v>54</v>
      </c>
      <c r="B18" s="25">
        <v>7492.709587000707</v>
      </c>
      <c r="C18" s="12" t="b">
        <f>AND(CAPTURA!$F$16="AUX. SERVS. INT.",CAPTURA!$B$16=8)</f>
        <v>0</v>
      </c>
      <c r="D18" s="12" t="b">
        <f>AND(CAPTURA!$F$16=A18,CAPTURA!$B$16=8)</f>
        <v>0</v>
      </c>
      <c r="E18" s="12" t="b">
        <f>AND(CAPTURA!$F$16=A17,CAPTURA!$B$16=8)</f>
        <v>0</v>
      </c>
      <c r="F18" s="15" t="str">
        <f>IF(OR(C18=TRUE,D18=TRUE,E18=TRUE),1,"")</f>
        <v/>
      </c>
    </row>
    <row r="19" spans="1:6" ht="23.25">
      <c r="A19" s="17" t="s">
        <v>143</v>
      </c>
      <c r="B19" s="25">
        <v>12213.924190763726</v>
      </c>
      <c r="C19" s="12" t="b">
        <f>AND(CAPTURA!$F$16="AUX. SOPORTE TEC. INFORM.",CAPTURA!$B$16=8)</f>
        <v>0</v>
      </c>
      <c r="D19" s="12"/>
      <c r="E19" s="12"/>
      <c r="F19" s="15" t="str">
        <f>IF(OR(C19=TRUE,D19=TRUE),1,"")</f>
        <v/>
      </c>
    </row>
    <row r="20" spans="1:6" ht="23.25">
      <c r="A20" s="17" t="s">
        <v>144</v>
      </c>
      <c r="B20" s="25">
        <v>7208.996168179794</v>
      </c>
      <c r="C20" s="12" t="b">
        <f>AND(CAPTURA!$F$16="AUX. TRAB SOC. 6.5",CAPTURA!$B$16=6.5)</f>
        <v>0</v>
      </c>
      <c r="D20" s="12"/>
      <c r="E20" s="12"/>
      <c r="F20" s="15" t="str">
        <f>IF(OR(C20=TRUE,D20=TRUE),1,"")</f>
        <v/>
      </c>
    </row>
    <row r="21" spans="1:6" ht="23.25">
      <c r="A21" s="17" t="s">
        <v>56</v>
      </c>
      <c r="B21" s="25">
        <v>7316.5377836582957</v>
      </c>
      <c r="C21" s="12" t="b">
        <f>AND(CAPTURA!$F$16="AUX. UNIV. OFNAS.",CAPTURA!$B$16=6.5)</f>
        <v>0</v>
      </c>
      <c r="D21" s="12" t="b">
        <f>AND(CAPTURA!$F$16="AUX. UNIV. OFNAS. 6.5",CAPTURA!$B$16=6.5)</f>
        <v>0</v>
      </c>
      <c r="E21" s="12" t="b">
        <f>AND(CAPTURA!$F$16=A22,CAPTURA!$B$16=6.5)</f>
        <v>0</v>
      </c>
      <c r="F21" s="15" t="str">
        <f>IF(OR(C21=TRUE,D21=TRUE,E21=TRUE),1,"")</f>
        <v/>
      </c>
    </row>
    <row r="22" spans="1:6" ht="23.25">
      <c r="A22" s="17" t="s">
        <v>58</v>
      </c>
      <c r="B22" s="25">
        <v>8808.9610340604522</v>
      </c>
      <c r="C22" s="12" t="b">
        <f>AND(CAPTURA!$F$16="AUX. UNIV. OFNAS. 8.0",CAPTURA!$B$16=8)</f>
        <v>0</v>
      </c>
      <c r="D22" s="12" t="b">
        <f>AND(CAPTURA!$F$16="AUX. UNIV. OFNAS.",CAPTURA!$B$16=8)</f>
        <v>0</v>
      </c>
      <c r="E22" s="12" t="b">
        <f>AND(CAPTURA!$F$16=A21,CAPTURA!$B$16=8)</f>
        <v>0</v>
      </c>
      <c r="F22" s="15" t="str">
        <f>IF(OR(C22=TRUE,D22=TRUE,E22=TRUE),1,"")</f>
        <v/>
      </c>
    </row>
    <row r="23" spans="1:6" ht="23.25">
      <c r="A23" s="17" t="s">
        <v>147</v>
      </c>
      <c r="B23" s="25">
        <v>10633.075871313154</v>
      </c>
      <c r="C23" s="12" t="b">
        <f>AND(CAPTURA!$F$16="AYTE. FARMACIA 80",CAPTURA!$B$16=8)</f>
        <v>0</v>
      </c>
      <c r="D23" s="12"/>
      <c r="E23" s="12"/>
      <c r="F23" s="15" t="str">
        <f>IF(OR(C23=TRUE,D23=TRUE),1,"")</f>
        <v/>
      </c>
    </row>
    <row r="24" spans="1:6" ht="23.25">
      <c r="A24" s="17" t="s">
        <v>59</v>
      </c>
      <c r="B24" s="25">
        <v>16151.635573797976</v>
      </c>
      <c r="C24" s="12" t="b">
        <f>AND(CAPTURA!$F$16="BIBLIOTECARIO 80",CAPTURA!$B$16=8)</f>
        <v>0</v>
      </c>
      <c r="D24" s="12"/>
      <c r="E24" s="12"/>
      <c r="F24" s="15" t="str">
        <f>IF(OR(C24=TRUE,D24=TRUE),1,"")</f>
        <v/>
      </c>
    </row>
    <row r="25" spans="1:6" ht="23.25">
      <c r="A25" s="17" t="s">
        <v>222</v>
      </c>
      <c r="B25" s="25">
        <v>10083.089916275279</v>
      </c>
      <c r="C25" s="12" t="b">
        <f>AND(CAPTURA!$F$16="C. PROC. DATOS",CAPTURA!$B$16=6.5)</f>
        <v>0</v>
      </c>
      <c r="D25" s="12" t="b">
        <f>AND(CAPTURA!$F$16="C. PROC. DATOS 65",CAPTURA!$B$16=6.5)</f>
        <v>0</v>
      </c>
      <c r="E25" s="12" t="b">
        <f>AND(CAPTURA!$F$16=A26,CAPTURA!$B$16=6.5)</f>
        <v>0</v>
      </c>
      <c r="F25" s="15" t="str">
        <f>IF(OR(C25=TRUE,D25=TRUE,E25=TRUE),1,"")</f>
        <v/>
      </c>
    </row>
    <row r="26" spans="1:6" ht="23.25">
      <c r="A26" s="17" t="s">
        <v>223</v>
      </c>
      <c r="B26" s="25">
        <v>12213.962804237144</v>
      </c>
      <c r="C26" s="12" t="b">
        <f>AND(CAPTURA!$F$16="C. PROC. DATOS",CAPTURA!$B$16=8)</f>
        <v>0</v>
      </c>
      <c r="D26" s="12" t="b">
        <f>AND(CAPTURA!$F$16="C. PROC. DATOS 80",CAPTURA!$B$16=8)</f>
        <v>0</v>
      </c>
      <c r="E26" s="12" t="b">
        <f>AND(CAPTURA!$F$16=A25,CAPTURA!$B$16=8)</f>
        <v>0</v>
      </c>
      <c r="F26" s="15" t="str">
        <f>IF(OR(C26=TRUE,D26=TRUE,E26=TRUE),1,"")</f>
        <v/>
      </c>
    </row>
    <row r="27" spans="1:6" ht="23.25">
      <c r="A27" s="17" t="s">
        <v>888</v>
      </c>
      <c r="B27" s="25">
        <v>8546.2144524493378</v>
      </c>
      <c r="C27" s="12" t="b">
        <f>AND(CAPTURA!$F$16="AYTE. SERVS. INTEND.",CAPTURA!$B$16=8)</f>
        <v>0</v>
      </c>
      <c r="D27" s="12"/>
      <c r="E27" s="12"/>
      <c r="F27" s="15" t="str">
        <f t="shared" ref="F27:F48" si="0">IF(OR(C27=TRUE,D27=TRUE),1,"")</f>
        <v/>
      </c>
    </row>
    <row r="28" spans="1:6" ht="23.25">
      <c r="A28" s="17" t="s">
        <v>60</v>
      </c>
      <c r="B28" s="25">
        <v>8668.1117402516684</v>
      </c>
      <c r="C28" s="12" t="b">
        <f>AND(CAPTURA!$F$16="CHOFER 80",CAPTURA!$B$16=8)</f>
        <v>0</v>
      </c>
      <c r="D28" s="12"/>
      <c r="E28" s="12"/>
      <c r="F28" s="15" t="str">
        <f t="shared" si="0"/>
        <v/>
      </c>
    </row>
    <row r="29" spans="1:6" ht="23.25">
      <c r="A29" s="17" t="s">
        <v>61</v>
      </c>
      <c r="B29" s="25">
        <v>13010.648049864501</v>
      </c>
      <c r="C29" s="12" t="b">
        <f>AND(CAPTURA!$F$16="CITOTECNOLOGO",CAPTURA!$B$16=8)</f>
        <v>0</v>
      </c>
      <c r="D29" s="12"/>
      <c r="E29" s="12"/>
      <c r="F29" s="15" t="str">
        <f t="shared" si="0"/>
        <v/>
      </c>
    </row>
    <row r="30" spans="1:6" ht="23.25">
      <c r="A30" s="17" t="s">
        <v>182</v>
      </c>
      <c r="B30" s="25">
        <v>9159.4786999672488</v>
      </c>
      <c r="C30" s="12" t="b">
        <f>AND(CAPTURA!$F$16="COCINERO TEC. 1 80",CAPTURA!$B$16=8)</f>
        <v>0</v>
      </c>
      <c r="D30" s="12"/>
      <c r="E30" s="12"/>
      <c r="F30" s="15" t="str">
        <f t="shared" si="0"/>
        <v/>
      </c>
    </row>
    <row r="31" spans="1:6" ht="23.25">
      <c r="A31" s="17" t="s">
        <v>183</v>
      </c>
      <c r="B31" s="25">
        <v>8546.2144524493378</v>
      </c>
      <c r="C31" s="12" t="b">
        <f>AND(CAPTURA!$F$16="COCINERO TEC. 2 80",CAPTURA!$B$16=8)</f>
        <v>0</v>
      </c>
      <c r="D31" s="12"/>
      <c r="E31" s="12"/>
      <c r="F31" s="15" t="str">
        <f t="shared" si="0"/>
        <v/>
      </c>
    </row>
    <row r="32" spans="1:6" ht="23.25">
      <c r="A32" s="17" t="s">
        <v>184</v>
      </c>
      <c r="B32" s="25">
        <v>12213.962804237144</v>
      </c>
      <c r="C32" s="12" t="b">
        <f>AND(CAPTURA!$F$16="COORD. ALMACEN 80",CAPTURA!$B$16=8)</f>
        <v>0</v>
      </c>
      <c r="D32" s="12"/>
      <c r="E32" s="12"/>
      <c r="F32" s="15" t="str">
        <f t="shared" si="0"/>
        <v/>
      </c>
    </row>
    <row r="33" spans="1:6" ht="23.25">
      <c r="A33" s="17" t="s">
        <v>62</v>
      </c>
      <c r="B33" s="25">
        <v>10070.24536735396</v>
      </c>
      <c r="C33" s="12" t="b">
        <f>AND(CAPTURA!$F$16="COORD. ASIST. MED.",CAPTURA!$B$16=8)</f>
        <v>0</v>
      </c>
      <c r="D33" s="12"/>
      <c r="E33" s="12"/>
      <c r="F33" s="15" t="str">
        <f t="shared" si="0"/>
        <v/>
      </c>
    </row>
    <row r="34" spans="1:6" ht="23.25">
      <c r="A34" s="17" t="s">
        <v>185</v>
      </c>
      <c r="B34" s="25">
        <v>12213.962804237144</v>
      </c>
      <c r="C34" s="12" t="b">
        <f>AND(CAPTURA!$F$16="COORD. CONT. PERS. 80",CAPTURA!$B$16=8)</f>
        <v>0</v>
      </c>
      <c r="D34" s="12"/>
      <c r="E34" s="12"/>
      <c r="F34" s="15" t="str">
        <f t="shared" si="0"/>
        <v/>
      </c>
    </row>
    <row r="35" spans="1:6" ht="23.25">
      <c r="A35" s="17" t="s">
        <v>186</v>
      </c>
      <c r="B35" s="25">
        <v>14202.853055838348</v>
      </c>
      <c r="C35" s="12" t="b">
        <f>AND(CAPTURA!$F$16="COORD. FARMACIA ",CAPTURA!$B$16=8)</f>
        <v>0</v>
      </c>
      <c r="D35" s="12"/>
      <c r="E35" s="12"/>
      <c r="F35" s="15" t="str">
        <f t="shared" si="0"/>
        <v/>
      </c>
    </row>
    <row r="36" spans="1:6" ht="23.25">
      <c r="A36" s="17" t="s">
        <v>187</v>
      </c>
      <c r="B36" s="25">
        <v>16200.448086250723</v>
      </c>
      <c r="C36" s="12" t="b">
        <f>AND(CAPTURA!$F$16="COORD. SOP. TEC. INFORM.",CAPTURA!$B$16=8)</f>
        <v>0</v>
      </c>
      <c r="D36" s="12"/>
      <c r="E36" s="12"/>
      <c r="F36" s="15" t="str">
        <f t="shared" si="0"/>
        <v/>
      </c>
    </row>
    <row r="37" spans="1:6" ht="23.25">
      <c r="A37" s="17" t="s">
        <v>188</v>
      </c>
      <c r="B37" s="25">
        <v>10785.132663690543</v>
      </c>
      <c r="C37" s="12" t="b">
        <f>AND(CAPTURA!$F$16="EDUCADORA ",CAPTURA!$B$16=8)</f>
        <v>0</v>
      </c>
      <c r="D37" s="12"/>
      <c r="E37" s="12"/>
      <c r="F37" s="15" t="str">
        <f t="shared" si="0"/>
        <v/>
      </c>
    </row>
    <row r="38" spans="1:6" ht="23.25">
      <c r="A38" s="17" t="s">
        <v>224</v>
      </c>
      <c r="B38" s="25">
        <v>14685.748070100366</v>
      </c>
      <c r="C38" s="12" t="b">
        <f>AND(CAPTURA!$F$16="ENF. ESPEC. S. PUB.",CAPTURA!$B$16=8)</f>
        <v>0</v>
      </c>
      <c r="D38" s="12"/>
      <c r="E38" s="12"/>
      <c r="F38" s="15" t="str">
        <f t="shared" si="0"/>
        <v/>
      </c>
    </row>
    <row r="39" spans="1:6" ht="23.25">
      <c r="A39" s="17" t="s">
        <v>225</v>
      </c>
      <c r="B39" s="25">
        <v>12985.178904428223</v>
      </c>
      <c r="C39" s="12" t="b">
        <f>AND(CAPTURA!$F$16="ENF. TRAS. PAC. URG. ",CAPTURA!$B$16=8)</f>
        <v>0</v>
      </c>
      <c r="D39" s="12"/>
      <c r="E39" s="12"/>
      <c r="F39" s="15" t="str">
        <f t="shared" si="0"/>
        <v/>
      </c>
    </row>
    <row r="40" spans="1:6" ht="23.25">
      <c r="A40" s="17" t="s">
        <v>205</v>
      </c>
      <c r="B40" s="25">
        <v>12985.178904428223</v>
      </c>
      <c r="C40" s="12" t="b">
        <f>AND(CAPTURA!$F$16="ENFER. GENERAL",CAPTURA!$B$16=8)</f>
        <v>0</v>
      </c>
      <c r="D40" s="12"/>
      <c r="E40" s="12"/>
      <c r="F40" s="15" t="str">
        <f t="shared" si="0"/>
        <v/>
      </c>
    </row>
    <row r="41" spans="1:6" ht="23.25">
      <c r="A41" s="17" t="s">
        <v>226</v>
      </c>
      <c r="B41" s="25">
        <v>17688.882692841398</v>
      </c>
      <c r="C41" s="12" t="b">
        <f>AND(CAPTURA!$F$16="ENFERM. J. DE PISO",CAPTURA!$B$16=8)</f>
        <v>0</v>
      </c>
      <c r="D41" s="12"/>
      <c r="E41" s="12"/>
      <c r="F41" s="15" t="str">
        <f t="shared" si="0"/>
        <v/>
      </c>
    </row>
    <row r="42" spans="1:6" ht="23.25">
      <c r="A42" s="17" t="s">
        <v>227</v>
      </c>
      <c r="B42" s="25">
        <v>16214.560011547921</v>
      </c>
      <c r="C42" s="12" t="b">
        <f>AND(CAPTURA!$F$16="ENFERMERA ESPEC.",CAPTURA!$B$16=8)</f>
        <v>0</v>
      </c>
      <c r="D42" s="12"/>
      <c r="E42" s="12"/>
      <c r="F42" s="15" t="str">
        <f t="shared" si="0"/>
        <v/>
      </c>
    </row>
    <row r="43" spans="1:6" ht="23.25">
      <c r="A43" s="18" t="s">
        <v>189</v>
      </c>
      <c r="B43" s="25">
        <v>16200.491451746071</v>
      </c>
      <c r="C43" s="12" t="b">
        <f>AND(CAPTURA!$F$16="ESPECIALISTA PERS, TES.",CAPTURA!$B$16=8)</f>
        <v>0</v>
      </c>
      <c r="D43" s="12"/>
      <c r="E43" s="12"/>
      <c r="F43" s="15" t="str">
        <f t="shared" si="0"/>
        <v/>
      </c>
    </row>
    <row r="44" spans="1:6" ht="23.25">
      <c r="A44" s="17" t="s">
        <v>64</v>
      </c>
      <c r="B44" s="25">
        <v>19262.660878711726</v>
      </c>
      <c r="C44" s="12" t="b">
        <f>AND(CAPTURA!$F$16="ESTOMATOLOGO",CAPTURA!$B$16=8)</f>
        <v>0</v>
      </c>
      <c r="D44" s="12"/>
      <c r="E44" s="12"/>
      <c r="F44" s="15" t="str">
        <f t="shared" si="0"/>
        <v/>
      </c>
    </row>
    <row r="45" spans="1:6" ht="23.25">
      <c r="A45" s="17" t="s">
        <v>66</v>
      </c>
      <c r="B45" s="25">
        <v>11579.987567696469</v>
      </c>
      <c r="C45" s="12" t="b">
        <f>AND(CAPTURA!$F$16="HISTOTECNOLOGO",CAPTURA!$B$16=8)</f>
        <v>0</v>
      </c>
      <c r="D45" s="12"/>
      <c r="E45" s="12"/>
      <c r="F45" s="15" t="str">
        <f t="shared" si="0"/>
        <v/>
      </c>
    </row>
    <row r="46" spans="1:6" ht="23.25">
      <c r="A46" s="17" t="s">
        <v>216</v>
      </c>
      <c r="B46" s="25">
        <v>16517.419999999998</v>
      </c>
      <c r="C46" s="12" t="b">
        <f>AND(CAPTURA!$F$16="INHALOTERAPEUTA 80",CAPTURA!$B$16=8)</f>
        <v>0</v>
      </c>
      <c r="D46" s="12"/>
      <c r="E46" s="12"/>
      <c r="F46" s="15" t="str">
        <f t="shared" si="0"/>
        <v/>
      </c>
    </row>
    <row r="47" spans="1:6" ht="23.25">
      <c r="A47" s="17" t="s">
        <v>231</v>
      </c>
      <c r="B47" s="25">
        <v>14804.846841312548</v>
      </c>
      <c r="C47" s="12" t="b">
        <f>AND(CAPTURA!$F$16=A47,CAPTURA!$B$16=8)</f>
        <v>0</v>
      </c>
      <c r="D47" s="12"/>
      <c r="E47" s="12"/>
      <c r="F47" s="15" t="str">
        <f t="shared" si="0"/>
        <v/>
      </c>
    </row>
    <row r="48" spans="1:6" ht="23.25">
      <c r="A48" s="17" t="s">
        <v>253</v>
      </c>
      <c r="B48" s="25">
        <v>14804.846841312548</v>
      </c>
      <c r="C48" s="12" t="b">
        <f>AND(CAPTURA!$F$16="JEFE GPO. TES. PERS.",CAPTURA!$B$16=8)</f>
        <v>0</v>
      </c>
      <c r="D48" s="12"/>
      <c r="E48" s="12"/>
      <c r="F48" s="15" t="str">
        <f t="shared" si="0"/>
        <v/>
      </c>
    </row>
    <row r="49" spans="1:6" ht="23.25">
      <c r="A49" s="17" t="s">
        <v>67</v>
      </c>
      <c r="B49" s="25">
        <v>10443.807665149005</v>
      </c>
      <c r="C49" s="12" t="b">
        <f>AND(CAPTURA!$F$16="LABORATORISTA 65",CAPTURA!$B$16=6.5)</f>
        <v>0</v>
      </c>
      <c r="D49" s="12" t="b">
        <f>AND(CAPTURA!$F$16="LABORATORISTA",CAPTURA!$B$16=6.5)</f>
        <v>0</v>
      </c>
      <c r="E49" s="12" t="b">
        <f>AND(CAPTURA!$F$16=A50,CAPTURA!$B$16=6.5)</f>
        <v>0</v>
      </c>
      <c r="F49" s="15" t="str">
        <f>IF(OR(C49=TRUE,D49=TRUE,E49=TRUE),1,"")</f>
        <v/>
      </c>
    </row>
    <row r="50" spans="1:6" ht="23.25">
      <c r="A50" s="17" t="s">
        <v>68</v>
      </c>
      <c r="B50" s="25">
        <v>13641.386760506412</v>
      </c>
      <c r="C50" s="12" t="b">
        <f>AND(CAPTURA!$F$16="LABORATORISTA",CAPTURA!$B$16=8)</f>
        <v>0</v>
      </c>
      <c r="D50" s="12" t="b">
        <f>AND(CAPTURA!$F$16="LABORATORISTA 80",CAPTURA!$B$16=8)</f>
        <v>0</v>
      </c>
      <c r="E50" s="12" t="b">
        <f>AND(CAPTURA!$F$16=A49,CAPTURA!$B$16=8)</f>
        <v>0</v>
      </c>
      <c r="F50" s="15" t="str">
        <f>IF(OR(C50=TRUE,D50=TRUE,E50=TRUE),1,"")</f>
        <v/>
      </c>
    </row>
    <row r="51" spans="1:6" ht="23.25">
      <c r="A51" s="17" t="s">
        <v>241</v>
      </c>
      <c r="B51" s="25">
        <v>6247.2007829992363</v>
      </c>
      <c r="C51" s="12" t="b">
        <f>AND(CAPTURA!$F$16="MANEJADOR ALIM.",CAPTURA!$B$16=6.5)</f>
        <v>0</v>
      </c>
      <c r="D51" s="12" t="b">
        <f>AND(CAPTURA!$F$16="MANEJADOR ALIM. 65",CAPTURA!$B$16=6.5)</f>
        <v>0</v>
      </c>
      <c r="E51" s="12" t="b">
        <f>AND(CAPTURA!$F$16=A52,CAPTURA!$B$16=6.5)</f>
        <v>0</v>
      </c>
      <c r="F51" s="15" t="str">
        <f>IF(OR(C51=TRUE,D51=TRUE,E51=TRUE),1,"")</f>
        <v/>
      </c>
    </row>
    <row r="52" spans="1:6" ht="23.25">
      <c r="A52" s="17" t="s">
        <v>256</v>
      </c>
      <c r="B52" s="25">
        <v>7492.709587000707</v>
      </c>
      <c r="C52" s="12" t="b">
        <f>AND(CAPTURA!$F$16="MANEJADOR ALIM.",CAPTURA!$B$16=8)</f>
        <v>0</v>
      </c>
      <c r="D52" s="12" t="b">
        <f>AND(CAPTURA!$F$16="MANEJADOR ALIM. 80",CAPTURA!$B$16=8)</f>
        <v>0</v>
      </c>
      <c r="E52" s="12" t="b">
        <f>AND(CAPTURA!$F$16=A51,CAPTURA!$B$16=8)</f>
        <v>0</v>
      </c>
      <c r="F52" s="15" t="str">
        <f>IF(OR(C52=TRUE,D52=TRUE,E52=TRUE),1,"")</f>
        <v/>
      </c>
    </row>
    <row r="53" spans="1:6" ht="23.25">
      <c r="A53" s="17" t="s">
        <v>69</v>
      </c>
      <c r="B53" s="25">
        <v>22608.41821638008</v>
      </c>
      <c r="C53" s="12" t="b">
        <f>AND(CAPTURA!$F$16="MEDICO FAM.",CAPTURA!$B$16=8)</f>
        <v>0</v>
      </c>
      <c r="D53" s="12"/>
      <c r="E53" s="12"/>
      <c r="F53" s="15" t="str">
        <f>IF(OR(C53=TRUE,D53=TRUE),1,"")</f>
        <v/>
      </c>
    </row>
    <row r="54" spans="1:6" ht="23.25">
      <c r="A54" s="17" t="s">
        <v>70</v>
      </c>
      <c r="B54" s="25">
        <v>17369.866660357933</v>
      </c>
      <c r="C54" s="12" t="b">
        <f>AND(CAPTURA!$F$16="MEDICO GENERAL 80",CAPTURA!$B$16=8)</f>
        <v>0</v>
      </c>
      <c r="D54" s="12"/>
      <c r="E54" s="12"/>
      <c r="F54" s="15" t="str">
        <f>IF(OR(C54=TRUE,D54=TRUE),1,"")</f>
        <v/>
      </c>
    </row>
    <row r="55" spans="1:6" ht="23.25">
      <c r="A55" s="17" t="s">
        <v>71</v>
      </c>
      <c r="B55" s="25">
        <v>22608.418216380102</v>
      </c>
      <c r="C55" s="12" t="b">
        <f>AND(CAPTURA!$F$16="MEDICO NO FAM.",CAPTURA!$B$16=8)</f>
        <v>0</v>
      </c>
      <c r="D55" s="12"/>
      <c r="E55" s="12"/>
      <c r="F55" s="15" t="str">
        <f>IF(OR(C55=TRUE,D55=TRUE),1,"")</f>
        <v/>
      </c>
    </row>
    <row r="56" spans="1:6" ht="23.25">
      <c r="A56" s="17" t="s">
        <v>72</v>
      </c>
      <c r="B56" s="25">
        <v>6239.1697611450581</v>
      </c>
      <c r="C56" s="12" t="b">
        <f>AND(CAPTURA!$F$16="MENSAJERO",CAPTURA!$B$16=6.5)</f>
        <v>0</v>
      </c>
      <c r="D56" s="12" t="b">
        <f>AND(CAPTURA!$F$16="MENSAJERO 65",CAPTURA!$B$16=6.5)</f>
        <v>0</v>
      </c>
      <c r="E56" s="12" t="b">
        <f>AND(CAPTURA!$F$16=A57,CAPTURA!$B$16=6.5)</f>
        <v>0</v>
      </c>
      <c r="F56" s="15" t="str">
        <f>IF(OR(C56=TRUE,D56=TRUE,E56=TRUE),1,"")</f>
        <v/>
      </c>
    </row>
    <row r="57" spans="1:6" ht="23.25">
      <c r="A57" s="17" t="s">
        <v>73</v>
      </c>
      <c r="B57" s="25">
        <v>7482.7613579341987</v>
      </c>
      <c r="C57" s="12" t="b">
        <f>AND(CAPTURA!$F$16="MENSAJERO",CAPTURA!$B$16=8)</f>
        <v>0</v>
      </c>
      <c r="D57" s="12" t="b">
        <f>AND(CAPTURA!$F$16="MENSAJERO 80",CAPTURA!$B$16=8)</f>
        <v>0</v>
      </c>
      <c r="E57" s="12" t="b">
        <f>AND(CAPTURA!$F$16=A56,CAPTURA!$B$16=8)</f>
        <v>0</v>
      </c>
      <c r="F57" s="15" t="str">
        <f>IF(OR(C57=TRUE,D57=TRUE,E57=TRUE),1,"")</f>
        <v/>
      </c>
    </row>
    <row r="58" spans="1:6" ht="23.25">
      <c r="A58" s="17" t="s">
        <v>190</v>
      </c>
      <c r="B58" s="25">
        <v>8629.2632761121858</v>
      </c>
      <c r="C58" s="12" t="b">
        <f>AND(CAPTURA!$F$16="N10 AUX. ADMVO.",CAPTURA!$B$16=8)</f>
        <v>0</v>
      </c>
      <c r="D58" s="12"/>
      <c r="E58" s="12"/>
      <c r="F58" s="15" t="str">
        <f t="shared" ref="F58:F102" si="1">IF(OR(C58=TRUE,D58=TRUE),1,"")</f>
        <v/>
      </c>
    </row>
    <row r="59" spans="1:6" ht="23.25">
      <c r="A59" s="17" t="s">
        <v>148</v>
      </c>
      <c r="B59" s="25">
        <v>9077.8922219027445</v>
      </c>
      <c r="C59" s="12" t="b">
        <f>AND(CAPTURA!$F$16="N12 SRIA. J. DEPTO.",CAPTURA!$B$16=8)</f>
        <v>0</v>
      </c>
      <c r="D59" s="12"/>
      <c r="E59" s="12"/>
      <c r="F59" s="15" t="str">
        <f t="shared" si="1"/>
        <v/>
      </c>
    </row>
    <row r="60" spans="1:6" ht="23.25">
      <c r="A60" s="17" t="s">
        <v>149</v>
      </c>
      <c r="B60" s="25">
        <v>9333.8648056367438</v>
      </c>
      <c r="C60" s="12" t="b">
        <f>AND(CAPTURA!$F$16=A60,CAPTURA!$B$16=8)</f>
        <v>0</v>
      </c>
      <c r="D60" s="12"/>
      <c r="E60" s="12"/>
      <c r="F60" s="15" t="str">
        <f t="shared" si="1"/>
        <v/>
      </c>
    </row>
    <row r="61" spans="1:6" ht="23.25">
      <c r="A61" s="17" t="s">
        <v>150</v>
      </c>
      <c r="B61" s="25">
        <v>9426.9051457552378</v>
      </c>
      <c r="C61" s="12" t="b">
        <f>AND(CAPTURA!$F$16=A61,CAPTURA!$B$16=8)</f>
        <v>0</v>
      </c>
      <c r="D61" s="12"/>
      <c r="E61" s="12"/>
      <c r="F61" s="15" t="str">
        <f t="shared" si="1"/>
        <v/>
      </c>
    </row>
    <row r="62" spans="1:6" ht="23.25">
      <c r="A62" s="17" t="s">
        <v>151</v>
      </c>
      <c r="B62" s="25">
        <v>9812.9926905521606</v>
      </c>
      <c r="C62" s="12" t="b">
        <f>AND(CAPTURA!$F$16=A62,CAPTURA!$B$16=8)</f>
        <v>0</v>
      </c>
      <c r="D62" s="12"/>
      <c r="E62" s="12"/>
      <c r="F62" s="15" t="str">
        <f t="shared" si="1"/>
        <v/>
      </c>
    </row>
    <row r="63" spans="1:6" ht="23.25">
      <c r="A63" s="17" t="s">
        <v>152</v>
      </c>
      <c r="B63" s="25">
        <v>10087.863721957008</v>
      </c>
      <c r="C63" s="12" t="b">
        <f>AND(CAPTURA!$F$16=A63,CAPTURA!$B$16=8)</f>
        <v>0</v>
      </c>
      <c r="D63" s="12"/>
      <c r="E63" s="12"/>
      <c r="F63" s="15" t="str">
        <f t="shared" si="1"/>
        <v/>
      </c>
    </row>
    <row r="64" spans="1:6" ht="23.25">
      <c r="A64" s="17" t="s">
        <v>153</v>
      </c>
      <c r="B64" s="25">
        <v>10361.923347810043</v>
      </c>
      <c r="C64" s="12" t="b">
        <f>AND(CAPTURA!$F$16=A64,CAPTURA!$B$16=8)</f>
        <v>0</v>
      </c>
      <c r="D64" s="12"/>
      <c r="E64" s="12"/>
      <c r="F64" s="15" t="str">
        <f t="shared" si="1"/>
        <v/>
      </c>
    </row>
    <row r="65" spans="1:6" ht="23.25">
      <c r="A65" s="17" t="s">
        <v>154</v>
      </c>
      <c r="B65" s="25">
        <v>10429.656715416304</v>
      </c>
      <c r="C65" s="12" t="b">
        <f>AND(CAPTURA!$F$16=A65,CAPTURA!$B$16=8)</f>
        <v>0</v>
      </c>
      <c r="D65" s="12"/>
      <c r="E65" s="12"/>
      <c r="F65" s="15" t="str">
        <f t="shared" si="1"/>
        <v/>
      </c>
    </row>
    <row r="66" spans="1:6" ht="23.25">
      <c r="A66" s="17" t="s">
        <v>155</v>
      </c>
      <c r="B66" s="25">
        <v>10809.931193548611</v>
      </c>
      <c r="C66" s="12" t="b">
        <f>AND(CAPTURA!$F$16=A66,CAPTURA!$B$16=8)</f>
        <v>0</v>
      </c>
      <c r="D66" s="12"/>
      <c r="E66" s="12"/>
      <c r="F66" s="15" t="str">
        <f t="shared" si="1"/>
        <v/>
      </c>
    </row>
    <row r="67" spans="1:6" ht="23.25">
      <c r="A67" s="17" t="s">
        <v>156</v>
      </c>
      <c r="B67" s="25">
        <v>11012.21413849877</v>
      </c>
      <c r="C67" s="12" t="b">
        <f>AND(CAPTURA!$F$16=A67,CAPTURA!$B$16=8)</f>
        <v>0</v>
      </c>
      <c r="D67" s="12"/>
      <c r="E67" s="12"/>
      <c r="F67" s="15" t="str">
        <f t="shared" si="1"/>
        <v/>
      </c>
    </row>
    <row r="68" spans="1:6" ht="23.25">
      <c r="A68" s="17" t="s">
        <v>157</v>
      </c>
      <c r="B68" s="25">
        <v>11380.677855971491</v>
      </c>
      <c r="C68" s="12" t="b">
        <f>AND(CAPTURA!$F$16=A68,CAPTURA!$B$16=8)</f>
        <v>0</v>
      </c>
      <c r="D68" s="12"/>
      <c r="E68" s="12"/>
      <c r="F68" s="15" t="str">
        <f t="shared" si="1"/>
        <v/>
      </c>
    </row>
    <row r="69" spans="1:6" ht="23.25">
      <c r="A69" s="17" t="s">
        <v>158</v>
      </c>
      <c r="B69" s="25">
        <v>11851.536409243159</v>
      </c>
      <c r="C69" s="12" t="b">
        <f>AND(CAPTURA!$F$16=A69,CAPTURA!$B$16=8)</f>
        <v>0</v>
      </c>
      <c r="D69" s="12"/>
      <c r="E69" s="12"/>
      <c r="F69" s="15" t="str">
        <f t="shared" si="1"/>
        <v/>
      </c>
    </row>
    <row r="70" spans="1:6" ht="23.25">
      <c r="A70" s="17" t="s">
        <v>127</v>
      </c>
      <c r="B70" s="25">
        <v>11940.408542124345</v>
      </c>
      <c r="C70" s="12" t="b">
        <f>AND(CAPTURA!$F$16=A70,CAPTURA!$B$16=8)</f>
        <v>0</v>
      </c>
      <c r="D70" s="12"/>
      <c r="E70" s="12"/>
      <c r="F70" s="15" t="str">
        <f t="shared" si="1"/>
        <v/>
      </c>
    </row>
    <row r="71" spans="1:6" ht="23.25">
      <c r="A71" s="17" t="s">
        <v>159</v>
      </c>
      <c r="B71" s="25">
        <v>12226.526196056737</v>
      </c>
      <c r="C71" s="12" t="b">
        <f>AND(CAPTURA!$F$16=A71,CAPTURA!$B$16=8)</f>
        <v>0</v>
      </c>
      <c r="D71" s="12"/>
      <c r="E71" s="12"/>
      <c r="F71" s="15" t="str">
        <f t="shared" si="1"/>
        <v/>
      </c>
    </row>
    <row r="72" spans="1:6" ht="23.25">
      <c r="A72" s="17" t="s">
        <v>160</v>
      </c>
      <c r="B72" s="25">
        <v>12488.652207051637</v>
      </c>
      <c r="C72" s="12" t="b">
        <f>AND(CAPTURA!$F$16=A72,CAPTURA!$B$16=8)</f>
        <v>0</v>
      </c>
      <c r="D72" s="12"/>
      <c r="E72" s="12"/>
      <c r="F72" s="15" t="str">
        <f t="shared" si="1"/>
        <v/>
      </c>
    </row>
    <row r="73" spans="1:6" ht="23.25">
      <c r="A73" s="17" t="s">
        <v>161</v>
      </c>
      <c r="B73" s="25">
        <v>12916.780847319207</v>
      </c>
      <c r="C73" s="12" t="b">
        <f>AND(CAPTURA!$F$16=A73,CAPTURA!$B$16=8)</f>
        <v>0</v>
      </c>
      <c r="D73" s="12"/>
      <c r="E73" s="12"/>
      <c r="F73" s="15" t="str">
        <f t="shared" si="1"/>
        <v/>
      </c>
    </row>
    <row r="74" spans="1:6" ht="23.25">
      <c r="A74" s="17" t="s">
        <v>194</v>
      </c>
      <c r="B74" s="25">
        <v>12990.64790138189</v>
      </c>
      <c r="C74" s="12" t="b">
        <f>AND(CAPTURA!$F$16=A74,CAPTURA!$B$16=8)</f>
        <v>0</v>
      </c>
      <c r="D74" s="12"/>
      <c r="E74" s="12"/>
      <c r="F74" s="15" t="str">
        <f t="shared" si="1"/>
        <v/>
      </c>
    </row>
    <row r="75" spans="1:6" ht="23.25">
      <c r="A75" s="17" t="s">
        <v>108</v>
      </c>
      <c r="B75" s="25">
        <v>13798.907944059265</v>
      </c>
      <c r="C75" s="12" t="b">
        <f>AND(CAPTURA!$F$16=A75,CAPTURA!$B$16=8)</f>
        <v>0</v>
      </c>
      <c r="D75" s="12"/>
      <c r="E75" s="12"/>
      <c r="F75" s="15" t="str">
        <f t="shared" si="1"/>
        <v/>
      </c>
    </row>
    <row r="76" spans="1:6" ht="23.25">
      <c r="A76" s="17" t="s">
        <v>109</v>
      </c>
      <c r="B76" s="25">
        <v>17369.866660357933</v>
      </c>
      <c r="C76" s="12" t="b">
        <f>AND(CAPTURA!$F$16=A76,CAPTURA!$B$16=8)</f>
        <v>0</v>
      </c>
      <c r="D76" s="12"/>
      <c r="E76" s="12"/>
      <c r="F76" s="15" t="str">
        <f t="shared" si="1"/>
        <v/>
      </c>
    </row>
    <row r="77" spans="1:6" ht="23.25">
      <c r="A77" s="17" t="s">
        <v>8</v>
      </c>
      <c r="B77" s="25">
        <v>14850.040490581949</v>
      </c>
      <c r="C77" s="12" t="b">
        <f>AND(CAPTURA!$F$16=A77,CAPTURA!$B$16=8)</f>
        <v>0</v>
      </c>
      <c r="D77" s="12"/>
      <c r="E77" s="12"/>
      <c r="F77" s="15" t="str">
        <f t="shared" si="1"/>
        <v/>
      </c>
    </row>
    <row r="78" spans="1:6" ht="23.25">
      <c r="A78" s="17" t="s">
        <v>9</v>
      </c>
      <c r="B78" s="25">
        <v>15585.431338878516</v>
      </c>
      <c r="C78" s="12" t="b">
        <f>AND(CAPTURA!$F$16=A78,CAPTURA!$B$16=8)</f>
        <v>0</v>
      </c>
      <c r="D78" s="12"/>
      <c r="E78" s="12"/>
      <c r="F78" s="15" t="str">
        <f t="shared" si="1"/>
        <v/>
      </c>
    </row>
    <row r="79" spans="1:6" ht="23.25">
      <c r="A79" s="17" t="s">
        <v>10</v>
      </c>
      <c r="B79" s="25">
        <v>16017.064084756228</v>
      </c>
      <c r="C79" s="12" t="b">
        <f>AND(CAPTURA!$F$16=A79,CAPTURA!$B$16=8)</f>
        <v>0</v>
      </c>
      <c r="D79" s="12"/>
      <c r="E79" s="12"/>
      <c r="F79" s="15" t="str">
        <f t="shared" si="1"/>
        <v/>
      </c>
    </row>
    <row r="80" spans="1:6" ht="23.25">
      <c r="A80" s="17" t="s">
        <v>11</v>
      </c>
      <c r="B80" s="25">
        <v>17329.528338603734</v>
      </c>
      <c r="C80" s="12" t="b">
        <f>AND(CAPTURA!$F$16=A80,CAPTURA!$B$16=8)</f>
        <v>0</v>
      </c>
      <c r="D80" s="12"/>
      <c r="E80" s="12"/>
      <c r="F80" s="15" t="str">
        <f t="shared" si="1"/>
        <v/>
      </c>
    </row>
    <row r="81" spans="1:6" ht="23.25">
      <c r="A81" s="17" t="s">
        <v>12</v>
      </c>
      <c r="B81" s="25">
        <v>20735.216866273706</v>
      </c>
      <c r="C81" s="12" t="b">
        <f>AND(CAPTURA!$F$16=A81,CAPTURA!$B$16=8)</f>
        <v>0</v>
      </c>
      <c r="D81" s="12"/>
      <c r="E81" s="12"/>
      <c r="F81" s="15" t="str">
        <f t="shared" si="1"/>
        <v/>
      </c>
    </row>
    <row r="82" spans="1:6" ht="23.25">
      <c r="A82" s="17" t="s">
        <v>13</v>
      </c>
      <c r="B82" s="25">
        <v>21267.774407836678</v>
      </c>
      <c r="C82" s="12" t="b">
        <f>AND(CAPTURA!$F$16=A82,CAPTURA!$B$16=8)</f>
        <v>0</v>
      </c>
      <c r="D82" s="12"/>
      <c r="E82" s="12"/>
      <c r="F82" s="15" t="str">
        <f t="shared" si="1"/>
        <v/>
      </c>
    </row>
    <row r="83" spans="1:6" ht="23.25">
      <c r="A83" s="17" t="s">
        <v>14</v>
      </c>
      <c r="B83" s="25">
        <v>18396.738255898894</v>
      </c>
      <c r="C83" s="12" t="b">
        <f>AND(CAPTURA!$F$16=A83,CAPTURA!$B$16=8)</f>
        <v>0</v>
      </c>
      <c r="D83" s="12"/>
      <c r="E83" s="12"/>
      <c r="F83" s="15" t="str">
        <f t="shared" si="1"/>
        <v/>
      </c>
    </row>
    <row r="84" spans="1:6" ht="23.25">
      <c r="A84" s="17" t="s">
        <v>15</v>
      </c>
      <c r="B84" s="25">
        <v>18687.842872061636</v>
      </c>
      <c r="C84" s="12" t="b">
        <f>AND(CAPTURA!$F$16=A84,CAPTURA!$B$16=8)</f>
        <v>0</v>
      </c>
      <c r="D84" s="12"/>
      <c r="E84" s="12"/>
      <c r="F84" s="15" t="str">
        <f t="shared" si="1"/>
        <v/>
      </c>
    </row>
    <row r="85" spans="1:6" ht="23.25">
      <c r="A85" s="17" t="s">
        <v>16</v>
      </c>
      <c r="B85" s="25">
        <v>22683.408952666214</v>
      </c>
      <c r="C85" s="12" t="b">
        <f>AND(CAPTURA!$F$16=A85,CAPTURA!$B$16=8)</f>
        <v>0</v>
      </c>
      <c r="D85" s="12"/>
      <c r="E85" s="12"/>
      <c r="F85" s="15" t="str">
        <f t="shared" si="1"/>
        <v/>
      </c>
    </row>
    <row r="86" spans="1:6" ht="23.25">
      <c r="A86" s="17" t="s">
        <v>17</v>
      </c>
      <c r="B86" s="25">
        <v>23612.389565956197</v>
      </c>
      <c r="C86" s="12" t="b">
        <f>AND(CAPTURA!$F$16=A86,CAPTURA!$B$16=8)</f>
        <v>0</v>
      </c>
      <c r="D86" s="12"/>
      <c r="E86" s="12"/>
      <c r="F86" s="15" t="str">
        <f t="shared" si="1"/>
        <v/>
      </c>
    </row>
    <row r="87" spans="1:6" ht="23.25">
      <c r="A87" s="17" t="s">
        <v>18</v>
      </c>
      <c r="B87" s="25">
        <v>25262.989565956203</v>
      </c>
      <c r="C87" s="12" t="b">
        <f>AND(CAPTURA!$F$16=A87,CAPTURA!$B$16=8)</f>
        <v>0</v>
      </c>
      <c r="D87" s="12"/>
      <c r="E87" s="12"/>
      <c r="F87" s="15" t="str">
        <f t="shared" si="1"/>
        <v/>
      </c>
    </row>
    <row r="88" spans="1:6" ht="23.25">
      <c r="A88" s="17" t="s">
        <v>19</v>
      </c>
      <c r="B88" s="25">
        <v>20120.589677614327</v>
      </c>
      <c r="C88" s="12" t="b">
        <f>AND(CAPTURA!$F$16=A88,CAPTURA!$B$16=8)</f>
        <v>0</v>
      </c>
      <c r="D88" s="12"/>
      <c r="E88" s="12"/>
      <c r="F88" s="15" t="str">
        <f t="shared" si="1"/>
        <v/>
      </c>
    </row>
    <row r="89" spans="1:6" ht="23.25">
      <c r="A89" s="17" t="s">
        <v>20</v>
      </c>
      <c r="B89" s="25">
        <v>20653.816062341695</v>
      </c>
      <c r="C89" s="12" t="b">
        <f>AND(CAPTURA!$F$16=A89,CAPTURA!$B$16=8)</f>
        <v>0</v>
      </c>
      <c r="D89" s="12"/>
      <c r="E89" s="12"/>
      <c r="F89" s="15" t="str">
        <f t="shared" si="1"/>
        <v/>
      </c>
    </row>
    <row r="90" spans="1:6" ht="24" thickBot="1">
      <c r="A90" s="19" t="s">
        <v>21</v>
      </c>
      <c r="B90" s="26">
        <v>21653.001295501956</v>
      </c>
      <c r="C90" s="12" t="b">
        <f>AND(CAPTURA!$F$16=A90,CAPTURA!$B$16=8)</f>
        <v>0</v>
      </c>
      <c r="D90" s="12"/>
      <c r="E90" s="12"/>
      <c r="F90" s="15" t="str">
        <f t="shared" si="1"/>
        <v/>
      </c>
    </row>
    <row r="91" spans="1:6" ht="24" thickBot="1">
      <c r="A91" s="19" t="s">
        <v>22</v>
      </c>
      <c r="B91" s="26">
        <v>28704.763630954774</v>
      </c>
      <c r="C91" s="12" t="b">
        <f>AND(CAPTURA!$F$16=A91,CAPTURA!$B$16=8)</f>
        <v>0</v>
      </c>
      <c r="D91" s="12"/>
      <c r="E91" s="12"/>
      <c r="F91" s="15" t="str">
        <f t="shared" si="1"/>
        <v/>
      </c>
    </row>
    <row r="92" spans="1:6" ht="23.25">
      <c r="A92" s="17" t="s">
        <v>258</v>
      </c>
      <c r="B92" s="25">
        <v>28704.763630954774</v>
      </c>
      <c r="C92" s="12" t="b">
        <f>AND(CAPTURA!$F$16=A92,CAPTURA!$B$16=8)</f>
        <v>0</v>
      </c>
      <c r="D92" s="12"/>
      <c r="E92" s="12"/>
      <c r="F92" s="15" t="str">
        <f t="shared" si="1"/>
        <v/>
      </c>
    </row>
    <row r="93" spans="1:6" ht="23.25">
      <c r="A93" s="17" t="s">
        <v>23</v>
      </c>
      <c r="B93" s="25">
        <v>29891.827121960272</v>
      </c>
      <c r="C93" s="12" t="b">
        <f>AND(CAPTURA!$F$16=A93,CAPTURA!$B$16=8)</f>
        <v>0</v>
      </c>
      <c r="D93" s="12"/>
      <c r="E93" s="12"/>
      <c r="F93" s="15" t="str">
        <f t="shared" si="1"/>
        <v/>
      </c>
    </row>
    <row r="94" spans="1:6" ht="23.25">
      <c r="A94" s="17" t="s">
        <v>24</v>
      </c>
      <c r="B94" s="25">
        <v>31053.894709129399</v>
      </c>
      <c r="C94" s="12" t="b">
        <f>AND(CAPTURA!$F$16=A94,CAPTURA!$B$16=8)</f>
        <v>0</v>
      </c>
      <c r="D94" s="12"/>
      <c r="E94" s="12"/>
      <c r="F94" s="15" t="str">
        <f t="shared" si="1"/>
        <v/>
      </c>
    </row>
    <row r="95" spans="1:6" ht="23.25">
      <c r="A95" s="17" t="s">
        <v>25</v>
      </c>
      <c r="B95" s="25">
        <v>31698.433080001632</v>
      </c>
      <c r="C95" s="12" t="b">
        <f>AND(CAPTURA!$F$16=A95,CAPTURA!$B$16=8)</f>
        <v>0</v>
      </c>
      <c r="D95" s="12"/>
      <c r="E95" s="12"/>
      <c r="F95" s="15" t="str">
        <f t="shared" si="1"/>
        <v/>
      </c>
    </row>
    <row r="96" spans="1:6" ht="23.25">
      <c r="A96" s="17" t="s">
        <v>26</v>
      </c>
      <c r="B96" s="25">
        <v>32599.304711964374</v>
      </c>
      <c r="C96" s="12" t="b">
        <f>AND(CAPTURA!$F$16=A96,CAPTURA!$B$16=8)</f>
        <v>0</v>
      </c>
      <c r="D96" s="12"/>
      <c r="E96" s="12"/>
      <c r="F96" s="15" t="str">
        <f t="shared" si="1"/>
        <v/>
      </c>
    </row>
    <row r="97" spans="1:6" ht="23.25">
      <c r="A97" s="17" t="s">
        <v>116</v>
      </c>
      <c r="B97" s="25">
        <v>33815.915942607993</v>
      </c>
      <c r="C97" s="12" t="b">
        <f>AND(CAPTURA!$F$16=A97,CAPTURA!$B$16=8)</f>
        <v>0</v>
      </c>
      <c r="D97" s="12"/>
      <c r="E97" s="12"/>
      <c r="F97" s="15" t="str">
        <f t="shared" si="1"/>
        <v/>
      </c>
    </row>
    <row r="98" spans="1:6" ht="23.25">
      <c r="A98" s="17" t="s">
        <v>27</v>
      </c>
      <c r="B98" s="25">
        <v>36913.332608316334</v>
      </c>
      <c r="C98" s="12" t="b">
        <f>AND(CAPTURA!$F$16=A98,CAPTURA!$B$16=8)</f>
        <v>0</v>
      </c>
      <c r="D98" s="12"/>
      <c r="E98" s="12"/>
      <c r="F98" s="15" t="str">
        <f t="shared" si="1"/>
        <v/>
      </c>
    </row>
    <row r="99" spans="1:6" ht="23.25">
      <c r="A99" s="17" t="s">
        <v>28</v>
      </c>
      <c r="B99" s="25">
        <v>33045.951095360157</v>
      </c>
      <c r="C99" s="12" t="b">
        <f>AND(CAPTURA!$F$16=A99,CAPTURA!$B$16=8)</f>
        <v>0</v>
      </c>
      <c r="D99" s="12"/>
      <c r="E99" s="12"/>
      <c r="F99" s="15" t="str">
        <f t="shared" si="1"/>
        <v/>
      </c>
    </row>
    <row r="100" spans="1:6" ht="23.25">
      <c r="A100" s="17" t="s">
        <v>29</v>
      </c>
      <c r="B100" s="25">
        <v>37861.715500529572</v>
      </c>
      <c r="C100" s="12" t="b">
        <f>AND(CAPTURA!$F$16=A100,CAPTURA!$B$16=8)</f>
        <v>0</v>
      </c>
      <c r="D100" s="12"/>
      <c r="E100" s="12"/>
      <c r="F100" s="15" t="str">
        <f t="shared" si="1"/>
        <v/>
      </c>
    </row>
    <row r="101" spans="1:6" ht="23.25">
      <c r="A101" s="17" t="s">
        <v>30</v>
      </c>
      <c r="B101" s="25">
        <v>35667.59736517509</v>
      </c>
      <c r="C101" s="12" t="b">
        <f>AND(CAPTURA!$F$16=A101,CAPTURA!$B$16=8)</f>
        <v>0</v>
      </c>
      <c r="D101" s="12"/>
      <c r="E101" s="12"/>
      <c r="F101" s="15" t="str">
        <f t="shared" si="1"/>
        <v/>
      </c>
    </row>
    <row r="102" spans="1:6" ht="23.25">
      <c r="A102" s="17" t="s">
        <v>74</v>
      </c>
      <c r="B102" s="25">
        <v>10739.16932686425</v>
      </c>
      <c r="C102" s="12" t="b">
        <f>AND(CAPTURA!$F$16=A102,CAPTURA!$B$16=8)</f>
        <v>0</v>
      </c>
      <c r="D102" s="12"/>
      <c r="E102" s="12"/>
      <c r="F102" s="15" t="str">
        <f t="shared" si="1"/>
        <v/>
      </c>
    </row>
    <row r="103" spans="1:6" ht="23.25">
      <c r="A103" s="17" t="s">
        <v>31</v>
      </c>
      <c r="B103" s="25">
        <v>7208.996168179794</v>
      </c>
      <c r="C103" s="12" t="b">
        <f>AND(CAPTURA!$F$16=A103,CAPTURA!$B$16=6.5)</f>
        <v>0</v>
      </c>
      <c r="D103" s="12" t="b">
        <f>AND(CAPTURA!$F$16="OF. PUERICULTURA",CAPTURA!$B$16=6.5)</f>
        <v>0</v>
      </c>
      <c r="E103" s="12" t="b">
        <f>AND(CAPTURA!$F$16=A104,CAPTURA!$B$16=6.5)</f>
        <v>0</v>
      </c>
      <c r="F103" s="15" t="str">
        <f>IF(OR(C103=TRUE,D103=TRUE,E103=TRUE),1,"")</f>
        <v/>
      </c>
    </row>
    <row r="104" spans="1:6" ht="23.25">
      <c r="A104" s="17" t="s">
        <v>32</v>
      </c>
      <c r="B104" s="25">
        <v>8676.4858824405655</v>
      </c>
      <c r="C104" s="12" t="b">
        <f>AND(CAPTURA!$F$16="OF. PUERICULTURA",CAPTURA!$B$16=8)</f>
        <v>0</v>
      </c>
      <c r="D104" s="12" t="b">
        <f>AND(CAPTURA!$F$16=A104,CAPTURA!$B$16=8)</f>
        <v>0</v>
      </c>
      <c r="E104" s="12" t="b">
        <f>AND(CAPTURA!$F$16=A103,CAPTURA!$B$16=8)</f>
        <v>0</v>
      </c>
      <c r="F104" s="15" t="str">
        <f>IF(OR(C104=TRUE,D104=TRUE,E104=TRUE),1,"")</f>
        <v/>
      </c>
    </row>
    <row r="105" spans="1:6" ht="23.25">
      <c r="A105" s="17" t="s">
        <v>169</v>
      </c>
      <c r="B105" s="25">
        <v>10480.263517234514</v>
      </c>
      <c r="C105" s="12" t="b">
        <f>AND(CAPTURA!$F$16=A105,CAPTURA!$B$16=8)</f>
        <v>0</v>
      </c>
      <c r="D105" s="12"/>
      <c r="E105" s="12"/>
      <c r="F105" s="15" t="str">
        <f t="shared" ref="F105:F111" si="2">IF(OR(C105=TRUE,D105=TRUE),1,"")</f>
        <v/>
      </c>
    </row>
    <row r="106" spans="1:6" ht="23.25">
      <c r="A106" s="17" t="s">
        <v>119</v>
      </c>
      <c r="B106" s="25">
        <v>12558.78</v>
      </c>
      <c r="C106" s="12" t="b">
        <f>AND(CAPTURA!$F$16=A106,CAPTURA!$B$16=8)</f>
        <v>0</v>
      </c>
      <c r="D106" s="12"/>
      <c r="E106" s="12"/>
      <c r="F106" s="15" t="str">
        <f t="shared" si="2"/>
        <v/>
      </c>
    </row>
    <row r="107" spans="1:6" ht="23.25">
      <c r="A107" s="17" t="s">
        <v>75</v>
      </c>
      <c r="B107" s="25">
        <v>12198.284898936121</v>
      </c>
      <c r="C107" s="12" t="b">
        <f>AND(CAPTURA!$F$16=A107,CAPTURA!$B$16=8)</f>
        <v>0</v>
      </c>
      <c r="D107" s="12"/>
      <c r="E107" s="12"/>
      <c r="F107" s="15" t="str">
        <f t="shared" si="2"/>
        <v/>
      </c>
    </row>
    <row r="108" spans="1:6" ht="23.25">
      <c r="A108" s="17" t="s">
        <v>117</v>
      </c>
      <c r="B108" s="25">
        <v>9127.0054637410012</v>
      </c>
      <c r="C108" s="12" t="b">
        <f>AND(CAPTURA!$F$16=A108,CAPTURA!$B$16=8)</f>
        <v>0</v>
      </c>
      <c r="D108" s="12"/>
      <c r="E108" s="12"/>
      <c r="F108" s="15" t="str">
        <f t="shared" si="2"/>
        <v/>
      </c>
    </row>
    <row r="109" spans="1:6" ht="23.25">
      <c r="A109" s="17" t="s">
        <v>76</v>
      </c>
      <c r="B109" s="25">
        <v>14804.838611986252</v>
      </c>
      <c r="C109" s="12" t="b">
        <f>AND(CAPTURA!$F$16=A109,CAPTURA!$B$16=8)</f>
        <v>0</v>
      </c>
      <c r="D109" s="12"/>
      <c r="E109" s="12"/>
      <c r="F109" s="15" t="str">
        <f t="shared" si="2"/>
        <v/>
      </c>
    </row>
    <row r="110" spans="1:6" ht="23.25">
      <c r="A110" s="17" t="s">
        <v>42</v>
      </c>
      <c r="B110" s="25">
        <v>8808.9610340604522</v>
      </c>
      <c r="C110" s="12" t="b">
        <f>AND(CAPTURA!$F$16=A110,CAPTURA!$B$16=8)</f>
        <v>0</v>
      </c>
      <c r="D110" s="12"/>
      <c r="E110" s="12"/>
      <c r="F110" s="15" t="str">
        <f t="shared" si="2"/>
        <v/>
      </c>
    </row>
    <row r="111" spans="1:6" ht="23.25">
      <c r="A111" s="17" t="s">
        <v>77</v>
      </c>
      <c r="B111" s="25">
        <v>9538.4810420113226</v>
      </c>
      <c r="C111" s="12" t="b">
        <f>AND(CAPTURA!$F$16=A111,CAPTURA!$B$16=8)</f>
        <v>0</v>
      </c>
      <c r="D111" s="12"/>
      <c r="E111" s="12"/>
      <c r="F111" s="15" t="str">
        <f t="shared" si="2"/>
        <v/>
      </c>
    </row>
    <row r="112" spans="1:6" ht="23.25">
      <c r="A112" s="17" t="s">
        <v>78</v>
      </c>
      <c r="B112" s="25">
        <v>7208.996168179794</v>
      </c>
      <c r="C112" s="12" t="b">
        <f>AND(CAPTURA!$F$16="OP. TELEFONICO",CAPTURA!$B$16=6.5)</f>
        <v>0</v>
      </c>
      <c r="D112" s="12" t="b">
        <f>AND(CAPTURA!$F$16=A112,CAPTURA!$B$16=6.5)</f>
        <v>0</v>
      </c>
      <c r="E112" s="12" t="b">
        <f>AND(CAPTURA!$F$16=A113,CAPTURA!$B$16=6.5)</f>
        <v>0</v>
      </c>
      <c r="F112" s="15" t="str">
        <f>IF(OR(C112=TRUE,D112=TRUE,E112=TRUE),1,"")</f>
        <v/>
      </c>
    </row>
    <row r="113" spans="1:6" ht="23.25">
      <c r="A113" s="17" t="s">
        <v>79</v>
      </c>
      <c r="B113" s="25">
        <v>8676.4503336842863</v>
      </c>
      <c r="C113" s="12" t="b">
        <f>AND(CAPTURA!$F$16="OP. TELEFONICO",CAPTURA!$B$16=8)</f>
        <v>0</v>
      </c>
      <c r="D113" s="12" t="b">
        <f>AND(CAPTURA!$F$16=A113,CAPTURA!$B$16=8)</f>
        <v>0</v>
      </c>
      <c r="E113" s="12" t="b">
        <f>AND(CAPTURA!$F$16=A112,CAPTURA!$B$16=8)</f>
        <v>0</v>
      </c>
      <c r="F113" s="15" t="str">
        <f>IF(OR(C113=TRUE,D113=TRUE,E113=TRUE),1,"")</f>
        <v/>
      </c>
    </row>
    <row r="114" spans="1:6" ht="23.25">
      <c r="A114" s="17" t="s">
        <v>80</v>
      </c>
      <c r="B114" s="25">
        <v>7660.0035403533857</v>
      </c>
      <c r="C114" s="12" t="b">
        <f>AND(CAPTURA!$F$16="OPERADOR AMB.",CAPTURA!$B$16=6.5)</f>
        <v>0</v>
      </c>
      <c r="D114" s="12" t="b">
        <f>AND(CAPTURA!$F$16=A114,CAPTURA!$B$16=6.5)</f>
        <v>0</v>
      </c>
      <c r="E114" s="12" t="b">
        <f>AND(CAPTURA!$F$16=A115,CAPTURA!$B$16=6.5)</f>
        <v>0</v>
      </c>
      <c r="F114" s="15" t="str">
        <f>IF(OR(C114=TRUE,D114=TRUE,E114=TRUE),1,"")</f>
        <v/>
      </c>
    </row>
    <row r="115" spans="1:6" ht="23.25">
      <c r="A115" s="17" t="s">
        <v>81</v>
      </c>
      <c r="B115" s="25">
        <v>9231.5718789619095</v>
      </c>
      <c r="C115" s="12" t="b">
        <f>AND(CAPTURA!$F$16="OPERADOR AMB.",CAPTURA!$B$16=8)</f>
        <v>0</v>
      </c>
      <c r="D115" s="12" t="b">
        <f>AND(CAPTURA!$F$16=A115,CAPTURA!$B$16=8)</f>
        <v>0</v>
      </c>
      <c r="E115" s="12" t="b">
        <f>AND(CAPTURA!$F$16=A114,CAPTURA!$B$16=8)</f>
        <v>0</v>
      </c>
      <c r="F115" s="15" t="str">
        <f>IF(OR(C115=TRUE,D115=TRUE,E115=TRUE),1,"")</f>
        <v/>
      </c>
    </row>
    <row r="116" spans="1:6" ht="23.25">
      <c r="A116" s="17" t="s">
        <v>43</v>
      </c>
      <c r="B116" s="25">
        <v>5983.3491617954423</v>
      </c>
      <c r="C116" s="12" t="b">
        <f>AND(CAPTURA!$F$16=A116,CAPTURA!$B$16=8)</f>
        <v>0</v>
      </c>
      <c r="D116" s="12"/>
      <c r="E116" s="12"/>
      <c r="F116" s="15" t="str">
        <f t="shared" ref="F116:F133" si="3">IF(OR(C116=TRUE,D116=TRUE),1,"")</f>
        <v/>
      </c>
    </row>
    <row r="117" spans="1:6" ht="23.25">
      <c r="A117" s="17" t="s">
        <v>97</v>
      </c>
      <c r="B117" s="25">
        <v>10537.119535253885</v>
      </c>
      <c r="C117" s="12" t="b">
        <f>AND(CAPTURA!$F$16=A117,CAPTURA!$B$16=8)</f>
        <v>0</v>
      </c>
      <c r="D117" s="12"/>
      <c r="E117" s="12"/>
      <c r="F117" s="15" t="str">
        <f t="shared" si="3"/>
        <v/>
      </c>
    </row>
    <row r="118" spans="1:6" ht="23.25">
      <c r="A118" s="17" t="s">
        <v>112</v>
      </c>
      <c r="B118" s="25">
        <v>11836.670049595145</v>
      </c>
      <c r="C118" s="12" t="b">
        <f>AND(CAPTURA!$F$16=A118,CAPTURA!$B$16=8)</f>
        <v>0</v>
      </c>
      <c r="D118" s="12"/>
      <c r="E118" s="12"/>
      <c r="F118" s="15" t="str">
        <f t="shared" si="3"/>
        <v/>
      </c>
    </row>
    <row r="119" spans="1:6" ht="23.25">
      <c r="A119" s="17" t="s">
        <v>113</v>
      </c>
      <c r="B119" s="25">
        <v>10480.289492506121</v>
      </c>
      <c r="C119" s="12" t="b">
        <f>AND(CAPTURA!$F$16=A119,CAPTURA!$B$16=8)</f>
        <v>0</v>
      </c>
      <c r="D119" s="12"/>
      <c r="E119" s="12"/>
      <c r="F119" s="15" t="str">
        <f t="shared" si="3"/>
        <v/>
      </c>
    </row>
    <row r="120" spans="1:6" ht="23.25">
      <c r="A120" s="17" t="s">
        <v>114</v>
      </c>
      <c r="B120" s="25">
        <v>16151.635573797976</v>
      </c>
      <c r="C120" s="12" t="b">
        <f>AND(CAPTURA!$F$16=A120,CAPTURA!$B$16=8)</f>
        <v>0</v>
      </c>
      <c r="D120" s="12"/>
      <c r="E120" s="12"/>
      <c r="F120" s="15" t="str">
        <f t="shared" si="3"/>
        <v/>
      </c>
    </row>
    <row r="121" spans="1:6" ht="23.25">
      <c r="A121" s="17" t="s">
        <v>115</v>
      </c>
      <c r="B121" s="25">
        <v>18191.853650304372</v>
      </c>
      <c r="C121" s="12" t="b">
        <f>AND(CAPTURA!$F$16=A121,CAPTURA!$B$16=8)</f>
        <v>0</v>
      </c>
      <c r="D121" s="12"/>
      <c r="E121" s="12"/>
      <c r="F121" s="15" t="str">
        <f t="shared" si="3"/>
        <v/>
      </c>
    </row>
    <row r="122" spans="1:6" ht="23.25">
      <c r="A122" s="17" t="s">
        <v>82</v>
      </c>
      <c r="B122" s="25">
        <v>10016.411596139602</v>
      </c>
      <c r="C122" s="12" t="b">
        <f>AND(CAPTURA!$F$16=A122,CAPTURA!$B$16=8)</f>
        <v>0</v>
      </c>
      <c r="D122" s="12"/>
      <c r="E122" s="12"/>
      <c r="F122" s="15" t="str">
        <f t="shared" si="3"/>
        <v/>
      </c>
    </row>
    <row r="123" spans="1:6" ht="23.25">
      <c r="A123" s="17" t="s">
        <v>83</v>
      </c>
      <c r="B123" s="25">
        <v>10016.411596139602</v>
      </c>
      <c r="C123" s="12" t="b">
        <f>AND(CAPTURA!$F$16=A123,CAPTURA!$B$16=8)</f>
        <v>0</v>
      </c>
      <c r="D123" s="12"/>
      <c r="E123" s="12"/>
      <c r="F123" s="15" t="str">
        <f t="shared" si="3"/>
        <v/>
      </c>
    </row>
    <row r="124" spans="1:6" ht="23.25">
      <c r="A124" s="17" t="s">
        <v>84</v>
      </c>
      <c r="B124" s="25">
        <v>10016.411596139602</v>
      </c>
      <c r="C124" s="12" t="b">
        <f>AND(CAPTURA!$F$16=A124,CAPTURA!$B$16=8)</f>
        <v>0</v>
      </c>
      <c r="D124" s="12"/>
      <c r="E124" s="12"/>
      <c r="F124" s="15" t="str">
        <f t="shared" si="3"/>
        <v/>
      </c>
    </row>
    <row r="125" spans="1:6" ht="23.25">
      <c r="A125" s="17" t="s">
        <v>131</v>
      </c>
      <c r="B125" s="25">
        <v>11069.916461588235</v>
      </c>
      <c r="C125" s="12" t="b">
        <f>AND(CAPTURA!$F$16=A125,CAPTURA!$B$16=8)</f>
        <v>0</v>
      </c>
      <c r="D125" s="12"/>
      <c r="E125" s="12"/>
      <c r="F125" s="15" t="str">
        <f t="shared" si="3"/>
        <v/>
      </c>
    </row>
    <row r="126" spans="1:6" ht="23.25">
      <c r="A126" s="17" t="s">
        <v>132</v>
      </c>
      <c r="B126" s="25">
        <v>11069.916461588235</v>
      </c>
      <c r="C126" s="12" t="b">
        <f>AND(CAPTURA!$F$16=A126,CAPTURA!$B$16=8)</f>
        <v>0</v>
      </c>
      <c r="D126" s="12"/>
      <c r="E126" s="12"/>
      <c r="F126" s="15" t="str">
        <f t="shared" si="3"/>
        <v/>
      </c>
    </row>
    <row r="127" spans="1:6" ht="23.25">
      <c r="A127" s="17" t="s">
        <v>136</v>
      </c>
      <c r="B127" s="25">
        <v>9148.2082379235435</v>
      </c>
      <c r="C127" s="12" t="b">
        <f>AND(CAPTURA!$F$16=A127,CAPTURA!$B$16=8)</f>
        <v>0</v>
      </c>
      <c r="D127" s="12"/>
      <c r="E127" s="12"/>
      <c r="F127" s="15" t="str">
        <f t="shared" si="3"/>
        <v/>
      </c>
    </row>
    <row r="128" spans="1:6" ht="23.25">
      <c r="A128" s="17" t="s">
        <v>137</v>
      </c>
      <c r="B128" s="25">
        <v>11069.916461588235</v>
      </c>
      <c r="C128" s="12" t="b">
        <f>AND(CAPTURA!$F$16=A128,CAPTURA!$B$16=8)</f>
        <v>0</v>
      </c>
      <c r="D128" s="12"/>
      <c r="E128" s="12"/>
      <c r="F128" s="15" t="str">
        <f t="shared" si="3"/>
        <v/>
      </c>
    </row>
    <row r="129" spans="1:6" ht="23.25">
      <c r="A129" s="17" t="s">
        <v>138</v>
      </c>
      <c r="B129" s="25">
        <v>12351.663924290704</v>
      </c>
      <c r="C129" s="12" t="b">
        <f>AND(CAPTURA!$F$16=A129,CAPTURA!$B$16=8)</f>
        <v>0</v>
      </c>
      <c r="D129" s="12"/>
      <c r="E129" s="12"/>
      <c r="F129" s="15" t="str">
        <f t="shared" si="3"/>
        <v/>
      </c>
    </row>
    <row r="130" spans="1:6" ht="23.25">
      <c r="A130" s="17" t="s">
        <v>139</v>
      </c>
      <c r="B130" s="25">
        <v>9148.2082379235435</v>
      </c>
      <c r="C130" s="12" t="b">
        <f>AND(CAPTURA!$F$16=A130,CAPTURA!$B$16=8)</f>
        <v>0</v>
      </c>
      <c r="D130" s="12"/>
      <c r="E130" s="12"/>
      <c r="F130" s="15" t="str">
        <f t="shared" si="3"/>
        <v/>
      </c>
    </row>
    <row r="131" spans="1:6" ht="23.25">
      <c r="A131" s="17" t="s">
        <v>85</v>
      </c>
      <c r="B131" s="25">
        <v>10651.27412318224</v>
      </c>
      <c r="C131" s="12" t="b">
        <f>AND(CAPTURA!$F$16=A131,CAPTURA!$B$16=8)</f>
        <v>0</v>
      </c>
      <c r="D131" s="12"/>
      <c r="E131" s="12"/>
      <c r="F131" s="15" t="str">
        <f t="shared" si="3"/>
        <v/>
      </c>
    </row>
    <row r="132" spans="1:6" ht="23.25">
      <c r="A132" s="17" t="s">
        <v>86</v>
      </c>
      <c r="B132" s="25">
        <v>8676.4858824405655</v>
      </c>
      <c r="C132" s="12" t="b">
        <f>AND(CAPTURA!$F$16=A132,CAPTURA!$B$16=8)</f>
        <v>0</v>
      </c>
      <c r="D132" s="12"/>
      <c r="E132" s="12"/>
      <c r="F132" s="15" t="str">
        <f t="shared" si="3"/>
        <v/>
      </c>
    </row>
    <row r="133" spans="1:6" ht="23.25">
      <c r="A133" s="17" t="s">
        <v>87</v>
      </c>
      <c r="B133" s="25">
        <v>9338.8616405399916</v>
      </c>
      <c r="C133" s="12" t="b">
        <f>AND(CAPTURA!$F$16=A133,CAPTURA!$B$16=8)</f>
        <v>0</v>
      </c>
      <c r="D133" s="12"/>
      <c r="E133" s="12"/>
      <c r="F133" s="15" t="str">
        <f t="shared" si="3"/>
        <v/>
      </c>
    </row>
    <row r="134" spans="1:6" ht="23.25">
      <c r="A134" s="17" t="s">
        <v>88</v>
      </c>
      <c r="B134" s="25">
        <v>8897.5506435324951</v>
      </c>
      <c r="C134" s="12" t="b">
        <f>AND(CAPTURA!$F$16=A134,CAPTURA!$B$16=6.5)</f>
        <v>0</v>
      </c>
      <c r="D134" s="12" t="b">
        <f>AND(CAPTURA!$F$16="TEC. RADIOLOGO",CAPTURA!$B$16=6.5)</f>
        <v>0</v>
      </c>
      <c r="E134" s="12" t="b">
        <f>AND(CAPTURA!$F$16=A135,CAPTURA!$B$16=6.5)</f>
        <v>0</v>
      </c>
      <c r="F134" s="15" t="str">
        <f>IF(OR(C134=TRUE,D134=TRUE,E134=TRUE),1,"")</f>
        <v/>
      </c>
    </row>
    <row r="135" spans="1:6" ht="23.25">
      <c r="A135" s="17" t="s">
        <v>89</v>
      </c>
      <c r="B135" s="25">
        <v>13010.6480498645</v>
      </c>
      <c r="C135" s="12" t="b">
        <f>AND(CAPTURA!$F$16=A135,CAPTURA!$B$16=8)</f>
        <v>0</v>
      </c>
      <c r="D135" s="12" t="b">
        <f>AND(CAPTURA!$F$16="TEC. RADIOLOGO",CAPTURA!$B$16=8)</f>
        <v>0</v>
      </c>
      <c r="E135" s="12" t="b">
        <f>AND(CAPTURA!$F$16=A134,CAPTURA!$B$16=8)</f>
        <v>0</v>
      </c>
      <c r="F135" s="15" t="str">
        <f>IF(OR(C135=TRUE,D135=TRUE,E135=TRUE),1,"")</f>
        <v/>
      </c>
    </row>
    <row r="136" spans="1:6" ht="23.25">
      <c r="A136" s="17" t="s">
        <v>90</v>
      </c>
      <c r="B136" s="25">
        <v>11579.987567696469</v>
      </c>
      <c r="C136" s="12" t="b">
        <f>AND(CAPTURA!$F$16=A136,CAPTURA!$B$16=8)</f>
        <v>0</v>
      </c>
      <c r="D136" s="12"/>
      <c r="E136" s="12"/>
      <c r="F136" s="15" t="str">
        <f>IF(OR(C136=TRUE,D136=TRUE),1,"")</f>
        <v/>
      </c>
    </row>
    <row r="137" spans="1:6" ht="23.25">
      <c r="A137" s="17" t="s">
        <v>98</v>
      </c>
      <c r="B137" s="25">
        <v>8885.0838754618017</v>
      </c>
      <c r="C137" s="12" t="b">
        <f>AND(CAPTURA!$F$16=A137,CAPTURA!$B$16=6.5)</f>
        <v>0</v>
      </c>
      <c r="D137" s="12" t="b">
        <f>AND(CAPTURA!$F$16="TRAB. SOCIAL",CAPTURA!$B$16=6.5)</f>
        <v>0</v>
      </c>
      <c r="E137" s="12" t="b">
        <f>AND(CAPTURA!$F$16=A138,CAPTURA!$B$16=6.5)</f>
        <v>0</v>
      </c>
      <c r="F137" s="15" t="str">
        <f>IF(OR(C137=TRUE,D137=TRUE,E137=TRUE),1,"")</f>
        <v/>
      </c>
    </row>
    <row r="138" spans="1:6" ht="23.25">
      <c r="A138" s="17" t="s">
        <v>99</v>
      </c>
      <c r="B138" s="25">
        <v>10739.16932686425</v>
      </c>
      <c r="C138" s="12" t="b">
        <f>AND(CAPTURA!$F$16=A138,CAPTURA!$B$16=8)</f>
        <v>0</v>
      </c>
      <c r="D138" s="12" t="b">
        <f>AND(CAPTURA!$F$16="TRAB. SOCIAL",CAPTURA!$B$16=8)</f>
        <v>0</v>
      </c>
      <c r="E138" s="12" t="b">
        <f>AND(CAPTURA!$F$16=A137,CAPTURA!$B$16=8)</f>
        <v>0</v>
      </c>
      <c r="F138" s="15" t="str">
        <f>IF(OR(C138=TRUE,D138=TRUE,E138=TRUE),1,"")</f>
        <v/>
      </c>
    </row>
    <row r="139" spans="1:6" ht="23.25">
      <c r="A139" s="169" t="s">
        <v>92</v>
      </c>
      <c r="B139" s="171">
        <v>14820.14</v>
      </c>
      <c r="C139" t="b">
        <f>AND(CAPTURA!$F$16=A139,CAPTURA!$B$16=8)</f>
        <v>0</v>
      </c>
      <c r="F139" t="str">
        <f>IF(OR(C139=TRUE,D139=TRUE),1,"")</f>
        <v/>
      </c>
    </row>
    <row r="140" spans="1:6">
      <c r="A140" s="49">
        <v>41211</v>
      </c>
      <c r="B140" t="s">
        <v>426</v>
      </c>
      <c r="F140" t="str">
        <f t="shared" ref="F140:F145" si="4">IF(OR(C140=TRUE,D140=TRUE),1,"")</f>
        <v/>
      </c>
    </row>
    <row r="141" spans="1:6">
      <c r="A141" s="49">
        <v>41275</v>
      </c>
      <c r="B141" s="59" t="s">
        <v>428</v>
      </c>
      <c r="C141" t="s">
        <v>429</v>
      </c>
      <c r="D141" t="s">
        <v>429</v>
      </c>
      <c r="F141" t="str">
        <f t="shared" si="4"/>
        <v/>
      </c>
    </row>
    <row r="142" spans="1:6">
      <c r="A142" s="49">
        <v>41276</v>
      </c>
      <c r="B142" t="s">
        <v>428</v>
      </c>
      <c r="C142" t="s">
        <v>429</v>
      </c>
      <c r="D142" t="s">
        <v>446</v>
      </c>
      <c r="F142" t="str">
        <f t="shared" si="4"/>
        <v/>
      </c>
    </row>
    <row r="143" spans="1:6">
      <c r="A143" s="49">
        <v>41277</v>
      </c>
      <c r="B143" t="s">
        <v>428</v>
      </c>
      <c r="C143" t="s">
        <v>429</v>
      </c>
      <c r="D143" t="s">
        <v>446</v>
      </c>
      <c r="F143" t="str">
        <f t="shared" si="4"/>
        <v/>
      </c>
    </row>
    <row r="144" spans="1:6">
      <c r="A144" s="49">
        <v>41278</v>
      </c>
      <c r="B144" t="s">
        <v>428</v>
      </c>
      <c r="C144" t="s">
        <v>429</v>
      </c>
      <c r="D144" t="s">
        <v>446</v>
      </c>
      <c r="F144" t="str">
        <f t="shared" si="4"/>
        <v/>
      </c>
    </row>
    <row r="145" spans="1:6">
      <c r="A145" s="49">
        <v>41279</v>
      </c>
      <c r="B145" t="s">
        <v>428</v>
      </c>
      <c r="C145" t="s">
        <v>429</v>
      </c>
      <c r="D145" t="s">
        <v>446</v>
      </c>
      <c r="F145" t="str">
        <f t="shared" si="4"/>
        <v/>
      </c>
    </row>
    <row r="146" spans="1:6">
      <c r="A146" s="49">
        <v>41280</v>
      </c>
      <c r="B146" t="s">
        <v>428</v>
      </c>
      <c r="C146" t="s">
        <v>429</v>
      </c>
      <c r="D146" t="s">
        <v>446</v>
      </c>
    </row>
    <row r="147" spans="1:6">
      <c r="A147" s="49">
        <v>41281</v>
      </c>
      <c r="B147" t="s">
        <v>428</v>
      </c>
      <c r="C147" t="s">
        <v>429</v>
      </c>
      <c r="D147" t="s">
        <v>446</v>
      </c>
    </row>
    <row r="148" spans="1:6">
      <c r="A148" s="49">
        <v>41282</v>
      </c>
      <c r="B148" t="s">
        <v>428</v>
      </c>
      <c r="C148" t="s">
        <v>429</v>
      </c>
      <c r="D148" t="s">
        <v>446</v>
      </c>
    </row>
    <row r="149" spans="1:6">
      <c r="A149" s="49">
        <v>41283</v>
      </c>
      <c r="B149" t="s">
        <v>428</v>
      </c>
      <c r="C149" t="s">
        <v>429</v>
      </c>
      <c r="D149" t="s">
        <v>446</v>
      </c>
    </row>
    <row r="150" spans="1:6">
      <c r="A150" s="49">
        <v>41284</v>
      </c>
      <c r="B150" t="s">
        <v>428</v>
      </c>
      <c r="C150" t="s">
        <v>429</v>
      </c>
      <c r="D150" t="s">
        <v>446</v>
      </c>
    </row>
    <row r="151" spans="1:6">
      <c r="A151" s="49">
        <v>41285</v>
      </c>
      <c r="B151" t="s">
        <v>428</v>
      </c>
      <c r="C151" t="s">
        <v>429</v>
      </c>
      <c r="D151" t="s">
        <v>446</v>
      </c>
    </row>
    <row r="152" spans="1:6">
      <c r="A152" s="49">
        <v>41286</v>
      </c>
      <c r="B152" t="s">
        <v>428</v>
      </c>
      <c r="C152" t="s">
        <v>429</v>
      </c>
      <c r="D152" t="s">
        <v>446</v>
      </c>
    </row>
    <row r="153" spans="1:6">
      <c r="A153" s="49">
        <v>41287</v>
      </c>
      <c r="B153" t="s">
        <v>428</v>
      </c>
      <c r="C153" t="s">
        <v>429</v>
      </c>
      <c r="D153" t="s">
        <v>446</v>
      </c>
    </row>
    <row r="154" spans="1:6">
      <c r="A154" s="49">
        <v>41288</v>
      </c>
      <c r="B154" t="s">
        <v>428</v>
      </c>
      <c r="C154" t="s">
        <v>429</v>
      </c>
      <c r="D154" t="s">
        <v>446</v>
      </c>
    </row>
    <row r="155" spans="1:6">
      <c r="A155" s="49">
        <v>41289</v>
      </c>
      <c r="B155" t="s">
        <v>428</v>
      </c>
      <c r="C155" t="s">
        <v>429</v>
      </c>
      <c r="D155" t="s">
        <v>446</v>
      </c>
    </row>
    <row r="156" spans="1:6">
      <c r="A156" s="49">
        <v>41290</v>
      </c>
      <c r="B156" t="s">
        <v>429</v>
      </c>
      <c r="C156" t="s">
        <v>429</v>
      </c>
      <c r="D156" t="s">
        <v>446</v>
      </c>
    </row>
    <row r="157" spans="1:6">
      <c r="A157" s="49">
        <v>41291</v>
      </c>
      <c r="B157" t="s">
        <v>429</v>
      </c>
      <c r="C157" t="s">
        <v>446</v>
      </c>
      <c r="D157" t="s">
        <v>462</v>
      </c>
    </row>
    <row r="158" spans="1:6">
      <c r="A158" s="49">
        <v>41292</v>
      </c>
      <c r="B158" t="s">
        <v>429</v>
      </c>
      <c r="C158" t="s">
        <v>446</v>
      </c>
      <c r="D158" t="s">
        <v>462</v>
      </c>
    </row>
    <row r="159" spans="1:6">
      <c r="A159" s="49">
        <v>41293</v>
      </c>
      <c r="B159" t="s">
        <v>429</v>
      </c>
      <c r="C159" t="s">
        <v>446</v>
      </c>
      <c r="D159" t="s">
        <v>462</v>
      </c>
    </row>
    <row r="160" spans="1:6">
      <c r="A160" s="49">
        <v>41294</v>
      </c>
      <c r="B160" t="s">
        <v>429</v>
      </c>
      <c r="C160" t="s">
        <v>446</v>
      </c>
      <c r="D160" t="s">
        <v>462</v>
      </c>
    </row>
    <row r="161" spans="1:4">
      <c r="A161" s="49">
        <v>41295</v>
      </c>
      <c r="B161" t="s">
        <v>429</v>
      </c>
      <c r="C161" t="s">
        <v>446</v>
      </c>
      <c r="D161" t="s">
        <v>462</v>
      </c>
    </row>
    <row r="162" spans="1:4">
      <c r="A162" s="49">
        <v>41296</v>
      </c>
      <c r="B162" t="s">
        <v>429</v>
      </c>
      <c r="C162" t="s">
        <v>446</v>
      </c>
      <c r="D162" t="s">
        <v>462</v>
      </c>
    </row>
    <row r="163" spans="1:4">
      <c r="A163" s="49">
        <v>41297</v>
      </c>
      <c r="B163" t="s">
        <v>429</v>
      </c>
      <c r="C163" t="s">
        <v>446</v>
      </c>
      <c r="D163" t="s">
        <v>462</v>
      </c>
    </row>
    <row r="164" spans="1:4">
      <c r="A164" s="49">
        <v>41298</v>
      </c>
      <c r="B164" t="s">
        <v>429</v>
      </c>
      <c r="C164" t="s">
        <v>446</v>
      </c>
      <c r="D164" t="s">
        <v>462</v>
      </c>
    </row>
    <row r="165" spans="1:4">
      <c r="A165" s="49">
        <v>41299</v>
      </c>
      <c r="B165" t="s">
        <v>429</v>
      </c>
      <c r="C165" t="s">
        <v>446</v>
      </c>
      <c r="D165" t="s">
        <v>462</v>
      </c>
    </row>
    <row r="166" spans="1:4">
      <c r="A166" s="49">
        <v>41300</v>
      </c>
      <c r="B166" t="s">
        <v>429</v>
      </c>
      <c r="C166" t="s">
        <v>446</v>
      </c>
      <c r="D166" t="s">
        <v>462</v>
      </c>
    </row>
    <row r="167" spans="1:4">
      <c r="A167" s="49">
        <v>41301</v>
      </c>
      <c r="B167" t="s">
        <v>429</v>
      </c>
      <c r="C167" t="s">
        <v>446</v>
      </c>
      <c r="D167" t="s">
        <v>462</v>
      </c>
    </row>
    <row r="168" spans="1:4">
      <c r="A168" s="49">
        <v>41302</v>
      </c>
      <c r="B168" t="s">
        <v>429</v>
      </c>
      <c r="C168" t="s">
        <v>446</v>
      </c>
      <c r="D168" t="s">
        <v>462</v>
      </c>
    </row>
    <row r="169" spans="1:4">
      <c r="A169" s="49">
        <v>41303</v>
      </c>
      <c r="B169" t="s">
        <v>429</v>
      </c>
      <c r="C169" t="s">
        <v>446</v>
      </c>
      <c r="D169" t="s">
        <v>462</v>
      </c>
    </row>
    <row r="170" spans="1:4">
      <c r="A170" s="49">
        <v>41304</v>
      </c>
      <c r="B170" t="s">
        <v>429</v>
      </c>
      <c r="C170" t="s">
        <v>446</v>
      </c>
      <c r="D170" t="s">
        <v>476</v>
      </c>
    </row>
    <row r="171" spans="1:4">
      <c r="A171" s="49">
        <v>41305</v>
      </c>
      <c r="B171" t="s">
        <v>429</v>
      </c>
      <c r="C171" t="s">
        <v>446</v>
      </c>
      <c r="D171" t="s">
        <v>476</v>
      </c>
    </row>
    <row r="172" spans="1:4">
      <c r="A172" s="49">
        <v>41306</v>
      </c>
      <c r="B172" t="s">
        <v>446</v>
      </c>
      <c r="C172" t="s">
        <v>462</v>
      </c>
      <c r="D172" t="s">
        <v>476</v>
      </c>
    </row>
    <row r="173" spans="1:4">
      <c r="A173" s="49">
        <v>41307</v>
      </c>
      <c r="B173" t="s">
        <v>446</v>
      </c>
      <c r="C173" t="s">
        <v>462</v>
      </c>
      <c r="D173" t="s">
        <v>476</v>
      </c>
    </row>
    <row r="174" spans="1:4">
      <c r="A174" s="49">
        <v>41308</v>
      </c>
      <c r="B174" t="s">
        <v>446</v>
      </c>
      <c r="C174" t="s">
        <v>462</v>
      </c>
      <c r="D174" t="s">
        <v>476</v>
      </c>
    </row>
    <row r="175" spans="1:4">
      <c r="A175" s="49">
        <v>41309</v>
      </c>
      <c r="B175" t="s">
        <v>446</v>
      </c>
      <c r="C175" t="s">
        <v>462</v>
      </c>
      <c r="D175" t="s">
        <v>476</v>
      </c>
    </row>
    <row r="176" spans="1:4">
      <c r="A176" s="49">
        <v>41310</v>
      </c>
      <c r="B176" t="s">
        <v>446</v>
      </c>
      <c r="C176" t="s">
        <v>462</v>
      </c>
      <c r="D176" t="s">
        <v>476</v>
      </c>
    </row>
    <row r="177" spans="1:4">
      <c r="A177" s="49">
        <v>41311</v>
      </c>
      <c r="B177" t="s">
        <v>446</v>
      </c>
      <c r="C177" t="s">
        <v>462</v>
      </c>
      <c r="D177" t="s">
        <v>476</v>
      </c>
    </row>
    <row r="178" spans="1:4">
      <c r="A178" s="49">
        <v>41312</v>
      </c>
      <c r="B178" t="s">
        <v>446</v>
      </c>
      <c r="C178" t="s">
        <v>462</v>
      </c>
      <c r="D178" t="s">
        <v>476</v>
      </c>
    </row>
    <row r="179" spans="1:4">
      <c r="A179" s="49">
        <v>41313</v>
      </c>
      <c r="B179" t="s">
        <v>446</v>
      </c>
      <c r="C179" t="s">
        <v>462</v>
      </c>
      <c r="D179" t="s">
        <v>476</v>
      </c>
    </row>
    <row r="180" spans="1:4">
      <c r="A180" s="49">
        <v>41314</v>
      </c>
      <c r="B180" t="s">
        <v>446</v>
      </c>
      <c r="C180" t="s">
        <v>462</v>
      </c>
      <c r="D180" t="s">
        <v>476</v>
      </c>
    </row>
    <row r="181" spans="1:4">
      <c r="A181" s="49">
        <v>41315</v>
      </c>
      <c r="B181" t="s">
        <v>446</v>
      </c>
      <c r="C181" t="s">
        <v>462</v>
      </c>
      <c r="D181" t="s">
        <v>476</v>
      </c>
    </row>
    <row r="182" spans="1:4">
      <c r="A182" s="49">
        <v>41316</v>
      </c>
      <c r="B182" t="s">
        <v>446</v>
      </c>
      <c r="C182" t="s">
        <v>462</v>
      </c>
      <c r="D182" t="s">
        <v>476</v>
      </c>
    </row>
    <row r="183" spans="1:4">
      <c r="A183" s="49">
        <v>41317</v>
      </c>
      <c r="B183" t="s">
        <v>446</v>
      </c>
      <c r="C183" t="s">
        <v>462</v>
      </c>
      <c r="D183" t="s">
        <v>476</v>
      </c>
    </row>
    <row r="184" spans="1:4">
      <c r="A184" s="49">
        <v>41318</v>
      </c>
      <c r="B184" t="s">
        <v>446</v>
      </c>
      <c r="C184" t="s">
        <v>462</v>
      </c>
      <c r="D184" t="s">
        <v>476</v>
      </c>
    </row>
    <row r="185" spans="1:4">
      <c r="A185" s="49">
        <v>41319</v>
      </c>
      <c r="B185" t="s">
        <v>446</v>
      </c>
      <c r="C185" t="s">
        <v>476</v>
      </c>
      <c r="D185" t="s">
        <v>492</v>
      </c>
    </row>
    <row r="186" spans="1:4">
      <c r="A186" s="49">
        <v>41320</v>
      </c>
      <c r="B186" t="s">
        <v>446</v>
      </c>
      <c r="C186" t="s">
        <v>476</v>
      </c>
      <c r="D186" t="s">
        <v>492</v>
      </c>
    </row>
    <row r="187" spans="1:4">
      <c r="A187" s="49">
        <v>41321</v>
      </c>
      <c r="B187" t="s">
        <v>462</v>
      </c>
      <c r="C187" t="s">
        <v>476</v>
      </c>
      <c r="D187" t="s">
        <v>492</v>
      </c>
    </row>
    <row r="188" spans="1:4">
      <c r="A188" s="49">
        <v>41322</v>
      </c>
      <c r="B188" t="s">
        <v>462</v>
      </c>
      <c r="C188" t="s">
        <v>476</v>
      </c>
      <c r="D188" t="s">
        <v>492</v>
      </c>
    </row>
    <row r="189" spans="1:4">
      <c r="A189" s="49">
        <v>41323</v>
      </c>
      <c r="B189" t="s">
        <v>462</v>
      </c>
      <c r="C189" t="s">
        <v>476</v>
      </c>
      <c r="D189" t="s">
        <v>492</v>
      </c>
    </row>
    <row r="190" spans="1:4">
      <c r="A190" s="49">
        <v>41324</v>
      </c>
      <c r="B190" t="s">
        <v>462</v>
      </c>
      <c r="C190" t="s">
        <v>476</v>
      </c>
      <c r="D190" t="s">
        <v>492</v>
      </c>
    </row>
    <row r="191" spans="1:4">
      <c r="A191" s="49">
        <v>41325</v>
      </c>
      <c r="B191" t="s">
        <v>462</v>
      </c>
      <c r="C191" t="s">
        <v>476</v>
      </c>
      <c r="D191" t="s">
        <v>492</v>
      </c>
    </row>
    <row r="192" spans="1:4">
      <c r="A192" s="49">
        <v>41326</v>
      </c>
      <c r="B192" t="s">
        <v>462</v>
      </c>
      <c r="C192" t="s">
        <v>476</v>
      </c>
      <c r="D192" t="s">
        <v>492</v>
      </c>
    </row>
    <row r="193" spans="1:4">
      <c r="A193" s="49">
        <v>41327</v>
      </c>
      <c r="B193" t="s">
        <v>462</v>
      </c>
      <c r="C193" t="s">
        <v>476</v>
      </c>
      <c r="D193" t="s">
        <v>492</v>
      </c>
    </row>
    <row r="194" spans="1:4">
      <c r="A194" s="49">
        <v>41328</v>
      </c>
      <c r="B194" t="s">
        <v>462</v>
      </c>
      <c r="C194" t="s">
        <v>476</v>
      </c>
      <c r="D194" t="s">
        <v>492</v>
      </c>
    </row>
    <row r="195" spans="1:4">
      <c r="A195" s="49">
        <v>41329</v>
      </c>
      <c r="B195" t="s">
        <v>462</v>
      </c>
      <c r="C195" t="s">
        <v>476</v>
      </c>
      <c r="D195" t="s">
        <v>492</v>
      </c>
    </row>
    <row r="196" spans="1:4">
      <c r="A196" s="49">
        <v>41330</v>
      </c>
      <c r="B196" t="s">
        <v>462</v>
      </c>
      <c r="C196" t="s">
        <v>476</v>
      </c>
      <c r="D196" t="s">
        <v>492</v>
      </c>
    </row>
    <row r="197" spans="1:4">
      <c r="A197" s="49">
        <v>41331</v>
      </c>
      <c r="B197" t="s">
        <v>462</v>
      </c>
      <c r="C197" t="s">
        <v>476</v>
      </c>
      <c r="D197" t="s">
        <v>492</v>
      </c>
    </row>
    <row r="198" spans="1:4">
      <c r="A198" s="49">
        <v>41332</v>
      </c>
      <c r="B198" t="s">
        <v>462</v>
      </c>
      <c r="C198" t="s">
        <v>476</v>
      </c>
      <c r="D198" t="s">
        <v>492</v>
      </c>
    </row>
    <row r="199" spans="1:4">
      <c r="A199" s="49">
        <v>41333</v>
      </c>
      <c r="B199" t="s">
        <v>462</v>
      </c>
      <c r="C199" t="s">
        <v>476</v>
      </c>
      <c r="D199" t="s">
        <v>492</v>
      </c>
    </row>
    <row r="200" spans="1:4">
      <c r="A200" s="49">
        <v>41334</v>
      </c>
      <c r="B200" t="s">
        <v>476</v>
      </c>
      <c r="C200" t="s">
        <v>492</v>
      </c>
      <c r="D200" t="s">
        <v>492</v>
      </c>
    </row>
    <row r="201" spans="1:4">
      <c r="A201" s="49">
        <v>41335</v>
      </c>
      <c r="B201" t="s">
        <v>476</v>
      </c>
      <c r="C201" t="s">
        <v>492</v>
      </c>
      <c r="D201" t="s">
        <v>509</v>
      </c>
    </row>
    <row r="202" spans="1:4">
      <c r="A202" s="49">
        <v>41336</v>
      </c>
      <c r="B202" t="s">
        <v>476</v>
      </c>
      <c r="C202" t="s">
        <v>492</v>
      </c>
      <c r="D202" t="s">
        <v>509</v>
      </c>
    </row>
    <row r="203" spans="1:4">
      <c r="A203" s="49">
        <v>41337</v>
      </c>
      <c r="B203" t="s">
        <v>476</v>
      </c>
      <c r="C203" t="s">
        <v>492</v>
      </c>
      <c r="D203" t="s">
        <v>509</v>
      </c>
    </row>
    <row r="204" spans="1:4">
      <c r="A204" s="49">
        <v>41338</v>
      </c>
      <c r="B204" t="s">
        <v>476</v>
      </c>
      <c r="C204" t="s">
        <v>492</v>
      </c>
      <c r="D204" t="s">
        <v>509</v>
      </c>
    </row>
    <row r="205" spans="1:4">
      <c r="A205" s="49">
        <v>41339</v>
      </c>
      <c r="B205" t="s">
        <v>476</v>
      </c>
      <c r="C205" t="s">
        <v>492</v>
      </c>
      <c r="D205" t="s">
        <v>509</v>
      </c>
    </row>
    <row r="206" spans="1:4">
      <c r="A206" s="49">
        <v>41340</v>
      </c>
      <c r="B206" t="s">
        <v>476</v>
      </c>
      <c r="C206" t="s">
        <v>492</v>
      </c>
      <c r="D206" t="s">
        <v>509</v>
      </c>
    </row>
    <row r="207" spans="1:4">
      <c r="A207" s="49">
        <v>41341</v>
      </c>
      <c r="B207" t="s">
        <v>476</v>
      </c>
      <c r="C207" t="s">
        <v>492</v>
      </c>
      <c r="D207" t="s">
        <v>509</v>
      </c>
    </row>
    <row r="208" spans="1:4">
      <c r="A208" s="49">
        <v>41342</v>
      </c>
      <c r="B208" t="s">
        <v>476</v>
      </c>
      <c r="C208" t="s">
        <v>492</v>
      </c>
      <c r="D208" t="s">
        <v>509</v>
      </c>
    </row>
    <row r="209" spans="1:4">
      <c r="A209" s="49">
        <v>41343</v>
      </c>
      <c r="B209" t="s">
        <v>476</v>
      </c>
      <c r="C209" t="s">
        <v>492</v>
      </c>
      <c r="D209" t="s">
        <v>509</v>
      </c>
    </row>
    <row r="210" spans="1:4">
      <c r="A210" s="49">
        <v>41344</v>
      </c>
      <c r="B210" t="s">
        <v>476</v>
      </c>
      <c r="C210" t="s">
        <v>492</v>
      </c>
      <c r="D210" t="s">
        <v>509</v>
      </c>
    </row>
    <row r="211" spans="1:4">
      <c r="A211" s="49">
        <v>41345</v>
      </c>
      <c r="B211" t="s">
        <v>476</v>
      </c>
      <c r="C211" t="s">
        <v>492</v>
      </c>
      <c r="D211" t="s">
        <v>509</v>
      </c>
    </row>
    <row r="212" spans="1:4">
      <c r="A212" s="49">
        <v>41346</v>
      </c>
      <c r="B212" t="s">
        <v>476</v>
      </c>
      <c r="C212" t="s">
        <v>492</v>
      </c>
      <c r="D212" t="s">
        <v>509</v>
      </c>
    </row>
    <row r="213" spans="1:4">
      <c r="A213" s="49">
        <v>41347</v>
      </c>
      <c r="B213" t="s">
        <v>476</v>
      </c>
      <c r="C213" t="s">
        <v>492</v>
      </c>
      <c r="D213" t="s">
        <v>509</v>
      </c>
    </row>
    <row r="214" spans="1:4">
      <c r="A214" s="49">
        <v>41348</v>
      </c>
      <c r="B214" t="s">
        <v>476</v>
      </c>
      <c r="C214" t="s">
        <v>492</v>
      </c>
      <c r="D214" t="s">
        <v>509</v>
      </c>
    </row>
    <row r="215" spans="1:4">
      <c r="A215" s="49">
        <v>41349</v>
      </c>
      <c r="B215" t="s">
        <v>492</v>
      </c>
      <c r="C215" t="s">
        <v>492</v>
      </c>
      <c r="D215" t="s">
        <v>509</v>
      </c>
    </row>
    <row r="216" spans="1:4">
      <c r="A216" s="49">
        <v>41350</v>
      </c>
      <c r="B216" t="s">
        <v>492</v>
      </c>
      <c r="C216" t="s">
        <v>509</v>
      </c>
      <c r="D216" t="s">
        <v>525</v>
      </c>
    </row>
    <row r="217" spans="1:4">
      <c r="A217" s="49">
        <v>41351</v>
      </c>
      <c r="B217" t="s">
        <v>492</v>
      </c>
      <c r="C217" t="s">
        <v>509</v>
      </c>
      <c r="D217" t="s">
        <v>525</v>
      </c>
    </row>
    <row r="218" spans="1:4">
      <c r="A218" s="49">
        <v>41352</v>
      </c>
      <c r="B218" t="s">
        <v>492</v>
      </c>
      <c r="C218" t="s">
        <v>509</v>
      </c>
      <c r="D218" t="s">
        <v>525</v>
      </c>
    </row>
    <row r="219" spans="1:4">
      <c r="A219" s="49">
        <v>41353</v>
      </c>
      <c r="B219" t="s">
        <v>492</v>
      </c>
      <c r="C219" t="s">
        <v>509</v>
      </c>
      <c r="D219" t="s">
        <v>525</v>
      </c>
    </row>
    <row r="220" spans="1:4">
      <c r="A220" s="49">
        <v>41354</v>
      </c>
      <c r="B220" t="s">
        <v>492</v>
      </c>
      <c r="C220" t="s">
        <v>509</v>
      </c>
      <c r="D220" t="s">
        <v>525</v>
      </c>
    </row>
    <row r="221" spans="1:4">
      <c r="A221" s="49">
        <v>41355</v>
      </c>
      <c r="B221" t="s">
        <v>492</v>
      </c>
      <c r="C221" t="s">
        <v>509</v>
      </c>
      <c r="D221" t="s">
        <v>525</v>
      </c>
    </row>
    <row r="222" spans="1:4">
      <c r="A222" s="49">
        <v>41356</v>
      </c>
      <c r="B222" t="s">
        <v>492</v>
      </c>
      <c r="C222" t="s">
        <v>509</v>
      </c>
      <c r="D222" t="s">
        <v>525</v>
      </c>
    </row>
    <row r="223" spans="1:4">
      <c r="A223" s="49">
        <v>41357</v>
      </c>
      <c r="B223" t="s">
        <v>492</v>
      </c>
      <c r="C223" t="s">
        <v>509</v>
      </c>
      <c r="D223" t="s">
        <v>525</v>
      </c>
    </row>
    <row r="224" spans="1:4">
      <c r="A224" s="49">
        <v>41358</v>
      </c>
      <c r="B224" t="s">
        <v>492</v>
      </c>
      <c r="C224" t="s">
        <v>509</v>
      </c>
      <c r="D224" t="s">
        <v>525</v>
      </c>
    </row>
    <row r="225" spans="1:4">
      <c r="A225" s="49">
        <v>41359</v>
      </c>
      <c r="B225" t="s">
        <v>492</v>
      </c>
      <c r="C225" t="s">
        <v>509</v>
      </c>
      <c r="D225" t="s">
        <v>525</v>
      </c>
    </row>
    <row r="226" spans="1:4">
      <c r="A226" s="49">
        <v>41360</v>
      </c>
      <c r="B226" t="s">
        <v>492</v>
      </c>
      <c r="C226" t="s">
        <v>509</v>
      </c>
      <c r="D226" t="s">
        <v>525</v>
      </c>
    </row>
    <row r="227" spans="1:4">
      <c r="A227" s="49">
        <v>41361</v>
      </c>
      <c r="B227" t="s">
        <v>492</v>
      </c>
      <c r="C227" t="s">
        <v>509</v>
      </c>
      <c r="D227" t="s">
        <v>525</v>
      </c>
    </row>
    <row r="228" spans="1:4">
      <c r="A228" s="49">
        <v>41362</v>
      </c>
      <c r="B228" t="s">
        <v>492</v>
      </c>
      <c r="C228" t="s">
        <v>509</v>
      </c>
      <c r="D228" t="s">
        <v>525</v>
      </c>
    </row>
    <row r="229" spans="1:4">
      <c r="A229" s="49">
        <v>41363</v>
      </c>
      <c r="B229" t="s">
        <v>492</v>
      </c>
      <c r="C229" t="s">
        <v>509</v>
      </c>
      <c r="D229" t="s">
        <v>525</v>
      </c>
    </row>
    <row r="230" spans="1:4">
      <c r="A230" s="49">
        <v>41364</v>
      </c>
      <c r="B230" t="s">
        <v>492</v>
      </c>
      <c r="C230" t="s">
        <v>509</v>
      </c>
      <c r="D230" t="s">
        <v>525</v>
      </c>
    </row>
    <row r="231" spans="1:4">
      <c r="A231" s="49">
        <v>41365</v>
      </c>
      <c r="B231" t="s">
        <v>509</v>
      </c>
      <c r="C231" t="s">
        <v>525</v>
      </c>
      <c r="D231" t="s">
        <v>555</v>
      </c>
    </row>
    <row r="232" spans="1:4">
      <c r="A232" s="49">
        <v>41366</v>
      </c>
      <c r="B232" t="s">
        <v>509</v>
      </c>
      <c r="C232" t="s">
        <v>525</v>
      </c>
      <c r="D232" t="s">
        <v>555</v>
      </c>
    </row>
    <row r="233" spans="1:4">
      <c r="A233" s="49">
        <v>41367</v>
      </c>
      <c r="B233" t="s">
        <v>509</v>
      </c>
      <c r="C233" t="s">
        <v>525</v>
      </c>
      <c r="D233" t="s">
        <v>555</v>
      </c>
    </row>
    <row r="234" spans="1:4">
      <c r="A234" s="49">
        <v>41368</v>
      </c>
      <c r="B234" t="s">
        <v>509</v>
      </c>
      <c r="C234" t="s">
        <v>525</v>
      </c>
      <c r="D234" t="s">
        <v>555</v>
      </c>
    </row>
    <row r="235" spans="1:4">
      <c r="A235" s="49">
        <v>41369</v>
      </c>
      <c r="B235" t="s">
        <v>509</v>
      </c>
      <c r="C235" t="s">
        <v>525</v>
      </c>
      <c r="D235" t="s">
        <v>555</v>
      </c>
    </row>
    <row r="236" spans="1:4">
      <c r="A236" s="49">
        <v>41370</v>
      </c>
      <c r="B236" t="s">
        <v>509</v>
      </c>
      <c r="C236" t="s">
        <v>525</v>
      </c>
      <c r="D236" t="s">
        <v>555</v>
      </c>
    </row>
    <row r="237" spans="1:4">
      <c r="A237" s="49">
        <v>41371</v>
      </c>
      <c r="B237" t="s">
        <v>509</v>
      </c>
      <c r="C237" t="s">
        <v>525</v>
      </c>
      <c r="D237" t="s">
        <v>555</v>
      </c>
    </row>
    <row r="238" spans="1:4">
      <c r="A238" s="49">
        <v>41372</v>
      </c>
      <c r="B238" t="s">
        <v>509</v>
      </c>
      <c r="C238" t="s">
        <v>525</v>
      </c>
      <c r="D238" t="s">
        <v>555</v>
      </c>
    </row>
    <row r="239" spans="1:4">
      <c r="A239" s="49">
        <v>41373</v>
      </c>
      <c r="B239" t="s">
        <v>509</v>
      </c>
      <c r="C239" t="s">
        <v>525</v>
      </c>
      <c r="D239" t="s">
        <v>555</v>
      </c>
    </row>
    <row r="240" spans="1:4">
      <c r="A240" s="49">
        <v>41374</v>
      </c>
      <c r="B240" t="s">
        <v>509</v>
      </c>
      <c r="C240" t="s">
        <v>525</v>
      </c>
      <c r="D240" t="s">
        <v>555</v>
      </c>
    </row>
    <row r="241" spans="1:4">
      <c r="A241" s="49">
        <v>41375</v>
      </c>
      <c r="B241" t="s">
        <v>509</v>
      </c>
      <c r="C241" t="s">
        <v>525</v>
      </c>
      <c r="D241" t="s">
        <v>555</v>
      </c>
    </row>
    <row r="242" spans="1:4">
      <c r="A242" s="49">
        <v>41376</v>
      </c>
      <c r="B242" t="s">
        <v>509</v>
      </c>
      <c r="C242" t="s">
        <v>525</v>
      </c>
      <c r="D242" t="s">
        <v>555</v>
      </c>
    </row>
    <row r="243" spans="1:4">
      <c r="A243" s="49">
        <v>41377</v>
      </c>
      <c r="B243" t="s">
        <v>509</v>
      </c>
      <c r="C243" t="s">
        <v>525</v>
      </c>
      <c r="D243" t="s">
        <v>555</v>
      </c>
    </row>
    <row r="244" spans="1:4">
      <c r="A244" s="49">
        <v>41378</v>
      </c>
      <c r="B244" t="s">
        <v>509</v>
      </c>
      <c r="C244" t="s">
        <v>525</v>
      </c>
      <c r="D244" t="s">
        <v>555</v>
      </c>
    </row>
    <row r="245" spans="1:4">
      <c r="A245" s="49">
        <v>41379</v>
      </c>
      <c r="B245" t="s">
        <v>509</v>
      </c>
      <c r="C245" t="s">
        <v>525</v>
      </c>
      <c r="D245" t="s">
        <v>555</v>
      </c>
    </row>
    <row r="246" spans="1:4">
      <c r="A246" s="49">
        <v>41380</v>
      </c>
      <c r="B246" t="s">
        <v>525</v>
      </c>
      <c r="C246" t="s">
        <v>555</v>
      </c>
      <c r="D246" t="s">
        <v>579</v>
      </c>
    </row>
    <row r="247" spans="1:4">
      <c r="A247" s="49">
        <v>41381</v>
      </c>
      <c r="B247" t="s">
        <v>525</v>
      </c>
      <c r="C247" t="s">
        <v>555</v>
      </c>
      <c r="D247" t="s">
        <v>579</v>
      </c>
    </row>
    <row r="248" spans="1:4">
      <c r="A248" s="49">
        <v>41382</v>
      </c>
      <c r="B248" t="s">
        <v>525</v>
      </c>
      <c r="C248" t="s">
        <v>555</v>
      </c>
      <c r="D248" t="s">
        <v>579</v>
      </c>
    </row>
    <row r="249" spans="1:4">
      <c r="A249" s="49">
        <v>41383</v>
      </c>
      <c r="B249" t="s">
        <v>525</v>
      </c>
      <c r="C249" t="s">
        <v>555</v>
      </c>
      <c r="D249" t="s">
        <v>579</v>
      </c>
    </row>
    <row r="250" spans="1:4">
      <c r="A250" s="49">
        <v>41384</v>
      </c>
      <c r="B250" t="s">
        <v>525</v>
      </c>
      <c r="C250" t="s">
        <v>555</v>
      </c>
      <c r="D250" t="s">
        <v>579</v>
      </c>
    </row>
    <row r="251" spans="1:4">
      <c r="A251" s="49">
        <v>41385</v>
      </c>
      <c r="B251" t="s">
        <v>525</v>
      </c>
      <c r="C251" t="s">
        <v>555</v>
      </c>
      <c r="D251" t="s">
        <v>579</v>
      </c>
    </row>
    <row r="252" spans="1:4">
      <c r="A252" s="49">
        <v>41386</v>
      </c>
      <c r="B252" t="s">
        <v>525</v>
      </c>
      <c r="C252" t="s">
        <v>555</v>
      </c>
      <c r="D252" t="s">
        <v>579</v>
      </c>
    </row>
    <row r="253" spans="1:4">
      <c r="A253" s="49">
        <v>41387</v>
      </c>
      <c r="B253" t="s">
        <v>525</v>
      </c>
      <c r="C253" t="s">
        <v>555</v>
      </c>
      <c r="D253" t="s">
        <v>579</v>
      </c>
    </row>
    <row r="254" spans="1:4">
      <c r="A254" s="49">
        <v>41388</v>
      </c>
      <c r="B254" t="s">
        <v>525</v>
      </c>
      <c r="C254" t="s">
        <v>555</v>
      </c>
      <c r="D254" t="s">
        <v>579</v>
      </c>
    </row>
    <row r="255" spans="1:4">
      <c r="A255" s="49">
        <v>41389</v>
      </c>
      <c r="B255" t="s">
        <v>525</v>
      </c>
      <c r="C255" t="s">
        <v>555</v>
      </c>
      <c r="D255" t="s">
        <v>579</v>
      </c>
    </row>
    <row r="256" spans="1:4">
      <c r="A256" s="49">
        <v>41390</v>
      </c>
      <c r="B256" t="s">
        <v>525</v>
      </c>
      <c r="C256" t="s">
        <v>555</v>
      </c>
      <c r="D256" t="s">
        <v>579</v>
      </c>
    </row>
    <row r="257" spans="1:4">
      <c r="A257" s="49">
        <v>41391</v>
      </c>
      <c r="B257" t="s">
        <v>525</v>
      </c>
      <c r="C257" t="s">
        <v>555</v>
      </c>
      <c r="D257" t="s">
        <v>579</v>
      </c>
    </row>
    <row r="258" spans="1:4">
      <c r="A258" s="49">
        <v>41392</v>
      </c>
      <c r="B258" t="s">
        <v>525</v>
      </c>
      <c r="C258" t="s">
        <v>555</v>
      </c>
      <c r="D258" t="s">
        <v>579</v>
      </c>
    </row>
    <row r="259" spans="1:4">
      <c r="A259" s="49">
        <v>41393</v>
      </c>
      <c r="B259" t="s">
        <v>525</v>
      </c>
      <c r="C259" t="s">
        <v>555</v>
      </c>
      <c r="D259" t="s">
        <v>579</v>
      </c>
    </row>
    <row r="260" spans="1:4">
      <c r="A260" s="49">
        <v>41394</v>
      </c>
      <c r="B260" t="s">
        <v>525</v>
      </c>
      <c r="C260" t="s">
        <v>555</v>
      </c>
      <c r="D260" t="s">
        <v>579</v>
      </c>
    </row>
    <row r="261" spans="1:4">
      <c r="A261" s="49">
        <v>41395</v>
      </c>
      <c r="B261" t="s">
        <v>555</v>
      </c>
      <c r="C261" t="s">
        <v>579</v>
      </c>
      <c r="D261" t="s">
        <v>579</v>
      </c>
    </row>
    <row r="262" spans="1:4">
      <c r="A262" s="49">
        <v>41396</v>
      </c>
      <c r="B262" t="s">
        <v>555</v>
      </c>
      <c r="C262" t="s">
        <v>579</v>
      </c>
      <c r="D262" t="s">
        <v>611</v>
      </c>
    </row>
    <row r="263" spans="1:4">
      <c r="A263" s="49">
        <v>41397</v>
      </c>
      <c r="B263" t="s">
        <v>555</v>
      </c>
      <c r="C263" t="s">
        <v>579</v>
      </c>
      <c r="D263" t="s">
        <v>611</v>
      </c>
    </row>
    <row r="264" spans="1:4">
      <c r="A264" s="49">
        <v>41398</v>
      </c>
      <c r="B264" t="s">
        <v>555</v>
      </c>
      <c r="C264" t="s">
        <v>579</v>
      </c>
      <c r="D264" t="s">
        <v>611</v>
      </c>
    </row>
    <row r="265" spans="1:4">
      <c r="A265" s="49">
        <v>41399</v>
      </c>
      <c r="B265" t="s">
        <v>555</v>
      </c>
      <c r="C265" t="s">
        <v>579</v>
      </c>
      <c r="D265" t="s">
        <v>611</v>
      </c>
    </row>
    <row r="266" spans="1:4">
      <c r="A266" s="49">
        <v>41400</v>
      </c>
      <c r="B266" t="s">
        <v>555</v>
      </c>
      <c r="C266" t="s">
        <v>579</v>
      </c>
      <c r="D266" t="s">
        <v>611</v>
      </c>
    </row>
    <row r="267" spans="1:4">
      <c r="A267" s="49">
        <v>41401</v>
      </c>
      <c r="B267" t="s">
        <v>555</v>
      </c>
      <c r="C267" t="s">
        <v>579</v>
      </c>
      <c r="D267" t="s">
        <v>611</v>
      </c>
    </row>
    <row r="268" spans="1:4">
      <c r="A268" s="49">
        <v>41402</v>
      </c>
      <c r="B268" t="s">
        <v>555</v>
      </c>
      <c r="C268" t="s">
        <v>579</v>
      </c>
      <c r="D268" t="s">
        <v>611</v>
      </c>
    </row>
    <row r="269" spans="1:4">
      <c r="A269" s="49">
        <v>41403</v>
      </c>
      <c r="B269" t="s">
        <v>555</v>
      </c>
      <c r="C269" t="s">
        <v>579</v>
      </c>
      <c r="D269" t="s">
        <v>611</v>
      </c>
    </row>
    <row r="270" spans="1:4">
      <c r="A270" s="49">
        <v>41404</v>
      </c>
      <c r="B270" t="s">
        <v>555</v>
      </c>
      <c r="C270" t="s">
        <v>579</v>
      </c>
      <c r="D270" t="s">
        <v>611</v>
      </c>
    </row>
    <row r="271" spans="1:4">
      <c r="A271" s="49">
        <v>41405</v>
      </c>
      <c r="B271" t="s">
        <v>555</v>
      </c>
      <c r="C271" t="s">
        <v>579</v>
      </c>
      <c r="D271" t="s">
        <v>611</v>
      </c>
    </row>
    <row r="272" spans="1:4">
      <c r="A272" s="49">
        <v>41406</v>
      </c>
      <c r="B272" t="s">
        <v>555</v>
      </c>
      <c r="C272" t="s">
        <v>579</v>
      </c>
      <c r="D272" t="s">
        <v>611</v>
      </c>
    </row>
    <row r="273" spans="1:4">
      <c r="A273" s="49">
        <v>41407</v>
      </c>
      <c r="B273" t="s">
        <v>555</v>
      </c>
      <c r="C273" t="s">
        <v>579</v>
      </c>
      <c r="D273" t="s">
        <v>611</v>
      </c>
    </row>
    <row r="274" spans="1:4">
      <c r="A274" s="49">
        <v>41408</v>
      </c>
      <c r="B274" t="s">
        <v>555</v>
      </c>
      <c r="C274" t="s">
        <v>579</v>
      </c>
      <c r="D274" t="s">
        <v>611</v>
      </c>
    </row>
    <row r="275" spans="1:4">
      <c r="A275" s="49">
        <v>41409</v>
      </c>
      <c r="B275" t="s">
        <v>555</v>
      </c>
      <c r="C275" t="s">
        <v>579</v>
      </c>
      <c r="D275" t="s">
        <v>611</v>
      </c>
    </row>
    <row r="276" spans="1:4">
      <c r="A276" s="49">
        <v>41410</v>
      </c>
      <c r="B276" t="s">
        <v>579</v>
      </c>
      <c r="C276" t="s">
        <v>579</v>
      </c>
      <c r="D276" t="s">
        <v>611</v>
      </c>
    </row>
    <row r="277" spans="1:4">
      <c r="A277" s="49">
        <v>41411</v>
      </c>
      <c r="B277" t="s">
        <v>579</v>
      </c>
      <c r="C277" t="s">
        <v>611</v>
      </c>
      <c r="D277" t="s">
        <v>639</v>
      </c>
    </row>
    <row r="278" spans="1:4">
      <c r="A278" s="49">
        <v>41412</v>
      </c>
      <c r="B278" t="s">
        <v>579</v>
      </c>
      <c r="C278" t="s">
        <v>611</v>
      </c>
      <c r="D278" t="s">
        <v>639</v>
      </c>
    </row>
    <row r="279" spans="1:4">
      <c r="A279" s="49">
        <v>41413</v>
      </c>
      <c r="B279" t="s">
        <v>579</v>
      </c>
      <c r="C279" t="s">
        <v>611</v>
      </c>
      <c r="D279" t="s">
        <v>639</v>
      </c>
    </row>
    <row r="280" spans="1:4">
      <c r="A280" s="49">
        <v>41414</v>
      </c>
      <c r="B280" t="s">
        <v>579</v>
      </c>
      <c r="C280" t="s">
        <v>611</v>
      </c>
      <c r="D280" t="s">
        <v>639</v>
      </c>
    </row>
    <row r="281" spans="1:4">
      <c r="A281" s="49">
        <v>41415</v>
      </c>
      <c r="B281" t="s">
        <v>579</v>
      </c>
      <c r="C281" t="s">
        <v>611</v>
      </c>
      <c r="D281" t="s">
        <v>639</v>
      </c>
    </row>
    <row r="282" spans="1:4">
      <c r="A282" s="49">
        <v>41416</v>
      </c>
      <c r="B282" t="s">
        <v>579</v>
      </c>
      <c r="C282" t="s">
        <v>611</v>
      </c>
      <c r="D282" t="s">
        <v>639</v>
      </c>
    </row>
    <row r="283" spans="1:4">
      <c r="A283" s="49">
        <v>41417</v>
      </c>
      <c r="B283" t="s">
        <v>579</v>
      </c>
      <c r="C283" t="s">
        <v>611</v>
      </c>
      <c r="D283" t="s">
        <v>639</v>
      </c>
    </row>
    <row r="284" spans="1:4">
      <c r="A284" s="49">
        <v>41418</v>
      </c>
      <c r="B284" t="s">
        <v>579</v>
      </c>
      <c r="C284" t="s">
        <v>611</v>
      </c>
      <c r="D284" t="s">
        <v>639</v>
      </c>
    </row>
    <row r="285" spans="1:4">
      <c r="A285" s="49">
        <v>41419</v>
      </c>
      <c r="B285" t="s">
        <v>579</v>
      </c>
      <c r="C285" t="s">
        <v>611</v>
      </c>
      <c r="D285" t="s">
        <v>639</v>
      </c>
    </row>
    <row r="286" spans="1:4">
      <c r="A286" s="49">
        <v>41420</v>
      </c>
      <c r="B286" t="s">
        <v>579</v>
      </c>
      <c r="C286" t="s">
        <v>611</v>
      </c>
      <c r="D286" t="s">
        <v>639</v>
      </c>
    </row>
    <row r="287" spans="1:4">
      <c r="A287" s="49">
        <v>41421</v>
      </c>
      <c r="B287" t="s">
        <v>579</v>
      </c>
      <c r="C287" t="s">
        <v>611</v>
      </c>
      <c r="D287" t="s">
        <v>639</v>
      </c>
    </row>
    <row r="288" spans="1:4">
      <c r="A288" s="49">
        <v>41422</v>
      </c>
      <c r="B288" t="s">
        <v>579</v>
      </c>
      <c r="C288" t="s">
        <v>611</v>
      </c>
      <c r="D288" t="s">
        <v>639</v>
      </c>
    </row>
    <row r="289" spans="1:4">
      <c r="A289" s="49">
        <v>41423</v>
      </c>
      <c r="B289" t="s">
        <v>579</v>
      </c>
      <c r="C289" t="s">
        <v>611</v>
      </c>
      <c r="D289" t="s">
        <v>639</v>
      </c>
    </row>
    <row r="290" spans="1:4">
      <c r="A290" s="49">
        <v>41424</v>
      </c>
      <c r="B290" t="s">
        <v>579</v>
      </c>
      <c r="C290" t="s">
        <v>611</v>
      </c>
      <c r="D290" t="s">
        <v>639</v>
      </c>
    </row>
    <row r="291" spans="1:4">
      <c r="A291" s="49">
        <v>41425</v>
      </c>
      <c r="B291" t="s">
        <v>579</v>
      </c>
      <c r="C291" t="s">
        <v>611</v>
      </c>
      <c r="D291" t="s">
        <v>639</v>
      </c>
    </row>
    <row r="292" spans="1:4">
      <c r="A292" s="49">
        <v>41426</v>
      </c>
      <c r="B292" t="s">
        <v>611</v>
      </c>
      <c r="C292" t="s">
        <v>639</v>
      </c>
      <c r="D292" t="s">
        <v>659</v>
      </c>
    </row>
    <row r="293" spans="1:4">
      <c r="A293" s="49">
        <v>41427</v>
      </c>
      <c r="B293" t="s">
        <v>611</v>
      </c>
      <c r="C293" t="s">
        <v>639</v>
      </c>
      <c r="D293" t="s">
        <v>659</v>
      </c>
    </row>
    <row r="294" spans="1:4">
      <c r="A294" s="49">
        <v>41428</v>
      </c>
      <c r="B294" t="s">
        <v>611</v>
      </c>
      <c r="C294" t="s">
        <v>639</v>
      </c>
      <c r="D294" t="s">
        <v>659</v>
      </c>
    </row>
    <row r="295" spans="1:4">
      <c r="A295" s="49">
        <v>41429</v>
      </c>
      <c r="B295" t="s">
        <v>611</v>
      </c>
      <c r="C295" t="s">
        <v>639</v>
      </c>
      <c r="D295" t="s">
        <v>659</v>
      </c>
    </row>
    <row r="296" spans="1:4">
      <c r="A296" s="49">
        <v>41430</v>
      </c>
      <c r="B296" t="s">
        <v>611</v>
      </c>
      <c r="C296" t="s">
        <v>639</v>
      </c>
      <c r="D296" t="s">
        <v>659</v>
      </c>
    </row>
    <row r="297" spans="1:4">
      <c r="A297" s="49">
        <v>41431</v>
      </c>
      <c r="B297" t="s">
        <v>611</v>
      </c>
      <c r="C297" t="s">
        <v>639</v>
      </c>
      <c r="D297" t="s">
        <v>659</v>
      </c>
    </row>
    <row r="298" spans="1:4">
      <c r="A298" s="49">
        <v>41432</v>
      </c>
      <c r="B298" t="s">
        <v>611</v>
      </c>
      <c r="C298" t="s">
        <v>639</v>
      </c>
      <c r="D298" t="s">
        <v>659</v>
      </c>
    </row>
    <row r="299" spans="1:4">
      <c r="A299" s="49">
        <v>41433</v>
      </c>
      <c r="B299" t="s">
        <v>611</v>
      </c>
      <c r="C299" t="s">
        <v>639</v>
      </c>
      <c r="D299" t="s">
        <v>659</v>
      </c>
    </row>
    <row r="300" spans="1:4">
      <c r="A300" s="49">
        <v>41434</v>
      </c>
      <c r="B300" t="s">
        <v>611</v>
      </c>
      <c r="C300" t="s">
        <v>639</v>
      </c>
      <c r="D300" t="s">
        <v>659</v>
      </c>
    </row>
    <row r="301" spans="1:4">
      <c r="A301" s="49">
        <v>41435</v>
      </c>
      <c r="B301" t="s">
        <v>611</v>
      </c>
      <c r="C301" t="s">
        <v>639</v>
      </c>
      <c r="D301" t="s">
        <v>659</v>
      </c>
    </row>
    <row r="302" spans="1:4">
      <c r="A302" s="49">
        <v>41436</v>
      </c>
      <c r="B302" t="s">
        <v>611</v>
      </c>
      <c r="C302" t="s">
        <v>639</v>
      </c>
      <c r="D302" t="s">
        <v>659</v>
      </c>
    </row>
    <row r="303" spans="1:4">
      <c r="A303" s="49">
        <v>41437</v>
      </c>
      <c r="B303" t="s">
        <v>611</v>
      </c>
      <c r="C303" t="s">
        <v>639</v>
      </c>
      <c r="D303" t="s">
        <v>659</v>
      </c>
    </row>
    <row r="304" spans="1:4">
      <c r="A304" s="49">
        <v>41438</v>
      </c>
      <c r="B304" t="s">
        <v>611</v>
      </c>
      <c r="C304" t="s">
        <v>639</v>
      </c>
      <c r="D304" t="s">
        <v>659</v>
      </c>
    </row>
    <row r="305" spans="1:4">
      <c r="A305" s="49">
        <v>41439</v>
      </c>
      <c r="B305" t="s">
        <v>611</v>
      </c>
      <c r="C305" t="s">
        <v>639</v>
      </c>
      <c r="D305" t="s">
        <v>659</v>
      </c>
    </row>
    <row r="306" spans="1:4">
      <c r="A306" s="49">
        <v>41440</v>
      </c>
      <c r="B306" t="s">
        <v>611</v>
      </c>
      <c r="C306" t="s">
        <v>639</v>
      </c>
      <c r="D306" t="s">
        <v>659</v>
      </c>
    </row>
    <row r="307" spans="1:4">
      <c r="A307" s="49">
        <v>41441</v>
      </c>
      <c r="B307" t="s">
        <v>639</v>
      </c>
      <c r="C307" t="s">
        <v>659</v>
      </c>
      <c r="D307" t="s">
        <v>660</v>
      </c>
    </row>
    <row r="308" spans="1:4">
      <c r="A308" s="49">
        <v>41442</v>
      </c>
      <c r="B308" t="s">
        <v>639</v>
      </c>
      <c r="C308" t="s">
        <v>659</v>
      </c>
      <c r="D308" t="s">
        <v>660</v>
      </c>
    </row>
    <row r="309" spans="1:4">
      <c r="A309" s="49">
        <v>41443</v>
      </c>
      <c r="B309" t="s">
        <v>639</v>
      </c>
      <c r="C309" t="s">
        <v>659</v>
      </c>
      <c r="D309" t="s">
        <v>660</v>
      </c>
    </row>
    <row r="310" spans="1:4">
      <c r="A310" s="49">
        <v>41444</v>
      </c>
      <c r="B310" t="s">
        <v>639</v>
      </c>
      <c r="C310" t="s">
        <v>659</v>
      </c>
      <c r="D310" t="s">
        <v>660</v>
      </c>
    </row>
    <row r="311" spans="1:4">
      <c r="A311" s="49">
        <v>41445</v>
      </c>
      <c r="B311" t="s">
        <v>639</v>
      </c>
      <c r="C311" t="s">
        <v>659</v>
      </c>
      <c r="D311" t="s">
        <v>660</v>
      </c>
    </row>
    <row r="312" spans="1:4">
      <c r="A312" s="49">
        <v>41446</v>
      </c>
      <c r="B312" t="s">
        <v>639</v>
      </c>
      <c r="C312" t="s">
        <v>659</v>
      </c>
      <c r="D312" t="s">
        <v>660</v>
      </c>
    </row>
    <row r="313" spans="1:4">
      <c r="A313" s="49">
        <v>41447</v>
      </c>
      <c r="B313" t="s">
        <v>639</v>
      </c>
      <c r="C313" t="s">
        <v>659</v>
      </c>
      <c r="D313" t="s">
        <v>660</v>
      </c>
    </row>
    <row r="314" spans="1:4">
      <c r="A314" s="49">
        <v>41448</v>
      </c>
      <c r="B314" t="s">
        <v>639</v>
      </c>
      <c r="C314" t="s">
        <v>659</v>
      </c>
      <c r="D314" t="s">
        <v>660</v>
      </c>
    </row>
    <row r="315" spans="1:4">
      <c r="A315" s="49">
        <v>41449</v>
      </c>
      <c r="B315" t="s">
        <v>639</v>
      </c>
      <c r="C315" t="s">
        <v>659</v>
      </c>
      <c r="D315" t="s">
        <v>660</v>
      </c>
    </row>
    <row r="316" spans="1:4">
      <c r="A316" s="49">
        <v>41450</v>
      </c>
      <c r="B316" t="s">
        <v>639</v>
      </c>
      <c r="C316" t="s">
        <v>659</v>
      </c>
      <c r="D316" t="s">
        <v>660</v>
      </c>
    </row>
    <row r="317" spans="1:4">
      <c r="A317" s="49">
        <v>41451</v>
      </c>
      <c r="B317" t="s">
        <v>639</v>
      </c>
      <c r="C317" t="s">
        <v>659</v>
      </c>
      <c r="D317" t="s">
        <v>660</v>
      </c>
    </row>
    <row r="318" spans="1:4">
      <c r="A318" s="49">
        <v>41452</v>
      </c>
      <c r="B318" t="s">
        <v>639</v>
      </c>
      <c r="C318" t="s">
        <v>659</v>
      </c>
      <c r="D318" t="s">
        <v>660</v>
      </c>
    </row>
    <row r="319" spans="1:4">
      <c r="A319" s="49">
        <v>41453</v>
      </c>
      <c r="B319" t="s">
        <v>639</v>
      </c>
      <c r="C319" t="s">
        <v>659</v>
      </c>
      <c r="D319" t="s">
        <v>660</v>
      </c>
    </row>
    <row r="320" spans="1:4">
      <c r="A320" s="49">
        <v>41454</v>
      </c>
      <c r="B320" t="s">
        <v>639</v>
      </c>
      <c r="C320" t="s">
        <v>659</v>
      </c>
      <c r="D320" t="s">
        <v>660</v>
      </c>
    </row>
    <row r="321" spans="1:4">
      <c r="A321" s="49">
        <v>41455</v>
      </c>
      <c r="B321" t="s">
        <v>639</v>
      </c>
      <c r="C321" t="s">
        <v>659</v>
      </c>
      <c r="D321" t="s">
        <v>660</v>
      </c>
    </row>
    <row r="322" spans="1:4">
      <c r="A322" s="49">
        <v>41456</v>
      </c>
      <c r="B322" t="s">
        <v>659</v>
      </c>
      <c r="C322" t="s">
        <v>660</v>
      </c>
      <c r="D322" t="s">
        <v>660</v>
      </c>
    </row>
    <row r="323" spans="1:4">
      <c r="A323" s="49">
        <v>41457</v>
      </c>
      <c r="B323" t="s">
        <v>659</v>
      </c>
      <c r="C323" t="s">
        <v>660</v>
      </c>
      <c r="D323" t="s">
        <v>661</v>
      </c>
    </row>
    <row r="324" spans="1:4">
      <c r="A324" s="49">
        <v>41458</v>
      </c>
      <c r="B324" t="s">
        <v>659</v>
      </c>
      <c r="C324" t="s">
        <v>660</v>
      </c>
      <c r="D324" t="s">
        <v>661</v>
      </c>
    </row>
    <row r="325" spans="1:4">
      <c r="A325" s="49">
        <v>41459</v>
      </c>
      <c r="B325" t="s">
        <v>659</v>
      </c>
      <c r="C325" t="s">
        <v>660</v>
      </c>
      <c r="D325" t="s">
        <v>661</v>
      </c>
    </row>
    <row r="326" spans="1:4">
      <c r="A326" s="49">
        <v>41460</v>
      </c>
      <c r="B326" t="s">
        <v>659</v>
      </c>
      <c r="C326" t="s">
        <v>660</v>
      </c>
      <c r="D326" t="s">
        <v>661</v>
      </c>
    </row>
    <row r="327" spans="1:4">
      <c r="A327" s="49">
        <v>41461</v>
      </c>
      <c r="B327" t="s">
        <v>659</v>
      </c>
      <c r="C327" t="s">
        <v>660</v>
      </c>
      <c r="D327" t="s">
        <v>661</v>
      </c>
    </row>
    <row r="328" spans="1:4">
      <c r="A328" s="49">
        <v>41462</v>
      </c>
      <c r="B328" t="s">
        <v>659</v>
      </c>
      <c r="C328" t="s">
        <v>660</v>
      </c>
      <c r="D328" t="s">
        <v>661</v>
      </c>
    </row>
    <row r="329" spans="1:4">
      <c r="A329" s="49">
        <v>41463</v>
      </c>
      <c r="B329" t="s">
        <v>659</v>
      </c>
      <c r="C329" t="s">
        <v>660</v>
      </c>
      <c r="D329" t="s">
        <v>661</v>
      </c>
    </row>
    <row r="330" spans="1:4">
      <c r="A330" s="49">
        <v>41464</v>
      </c>
      <c r="B330" t="s">
        <v>659</v>
      </c>
      <c r="C330" t="s">
        <v>660</v>
      </c>
      <c r="D330" t="s">
        <v>661</v>
      </c>
    </row>
    <row r="331" spans="1:4">
      <c r="A331" s="49">
        <v>41465</v>
      </c>
      <c r="B331" t="s">
        <v>659</v>
      </c>
      <c r="C331" t="s">
        <v>660</v>
      </c>
      <c r="D331" t="s">
        <v>661</v>
      </c>
    </row>
    <row r="332" spans="1:4">
      <c r="A332" s="49">
        <v>41466</v>
      </c>
      <c r="B332" t="s">
        <v>659</v>
      </c>
      <c r="C332" t="s">
        <v>660</v>
      </c>
      <c r="D332" t="s">
        <v>661</v>
      </c>
    </row>
    <row r="333" spans="1:4">
      <c r="A333" s="49">
        <v>41467</v>
      </c>
      <c r="B333" t="s">
        <v>659</v>
      </c>
      <c r="C333" t="s">
        <v>660</v>
      </c>
      <c r="D333" t="s">
        <v>661</v>
      </c>
    </row>
    <row r="334" spans="1:4">
      <c r="A334" s="49">
        <v>41468</v>
      </c>
      <c r="B334" t="s">
        <v>659</v>
      </c>
      <c r="C334" t="s">
        <v>660</v>
      </c>
      <c r="D334" t="s">
        <v>661</v>
      </c>
    </row>
    <row r="335" spans="1:4">
      <c r="A335" s="49">
        <v>41469</v>
      </c>
      <c r="B335" t="s">
        <v>659</v>
      </c>
      <c r="C335" t="s">
        <v>660</v>
      </c>
      <c r="D335" t="s">
        <v>661</v>
      </c>
    </row>
    <row r="336" spans="1:4">
      <c r="A336" s="49">
        <v>41470</v>
      </c>
      <c r="B336" t="s">
        <v>659</v>
      </c>
      <c r="C336" t="s">
        <v>660</v>
      </c>
      <c r="D336" t="s">
        <v>661</v>
      </c>
    </row>
    <row r="337" spans="1:4">
      <c r="A337" s="49">
        <v>41471</v>
      </c>
      <c r="B337" t="s">
        <v>660</v>
      </c>
      <c r="C337" t="s">
        <v>660</v>
      </c>
      <c r="D337" t="s">
        <v>661</v>
      </c>
    </row>
    <row r="338" spans="1:4">
      <c r="A338" s="49">
        <v>41472</v>
      </c>
      <c r="B338" t="s">
        <v>660</v>
      </c>
      <c r="C338" t="s">
        <v>661</v>
      </c>
      <c r="D338" t="s">
        <v>662</v>
      </c>
    </row>
    <row r="339" spans="1:4">
      <c r="A339" s="49">
        <v>41473</v>
      </c>
      <c r="B339" t="s">
        <v>660</v>
      </c>
      <c r="C339" t="s">
        <v>661</v>
      </c>
      <c r="D339" t="s">
        <v>662</v>
      </c>
    </row>
    <row r="340" spans="1:4">
      <c r="A340" s="49">
        <v>41474</v>
      </c>
      <c r="B340" t="s">
        <v>660</v>
      </c>
      <c r="C340" t="s">
        <v>661</v>
      </c>
      <c r="D340" t="s">
        <v>662</v>
      </c>
    </row>
    <row r="341" spans="1:4">
      <c r="A341" s="49">
        <v>41475</v>
      </c>
      <c r="B341" t="s">
        <v>660</v>
      </c>
      <c r="C341" t="s">
        <v>661</v>
      </c>
      <c r="D341" t="s">
        <v>662</v>
      </c>
    </row>
    <row r="342" spans="1:4">
      <c r="A342" s="49">
        <v>41476</v>
      </c>
      <c r="B342" t="s">
        <v>660</v>
      </c>
      <c r="C342" t="s">
        <v>661</v>
      </c>
      <c r="D342" t="s">
        <v>662</v>
      </c>
    </row>
    <row r="343" spans="1:4">
      <c r="A343" s="49">
        <v>41477</v>
      </c>
      <c r="B343" t="s">
        <v>660</v>
      </c>
      <c r="C343" t="s">
        <v>661</v>
      </c>
      <c r="D343" t="s">
        <v>662</v>
      </c>
    </row>
    <row r="344" spans="1:4">
      <c r="A344" s="49">
        <v>41478</v>
      </c>
      <c r="B344" t="s">
        <v>660</v>
      </c>
      <c r="C344" t="s">
        <v>661</v>
      </c>
      <c r="D344" t="s">
        <v>662</v>
      </c>
    </row>
    <row r="345" spans="1:4">
      <c r="A345" s="49">
        <v>41479</v>
      </c>
      <c r="B345" t="s">
        <v>660</v>
      </c>
      <c r="C345" t="s">
        <v>661</v>
      </c>
      <c r="D345" t="s">
        <v>662</v>
      </c>
    </row>
    <row r="346" spans="1:4">
      <c r="A346" s="49">
        <v>41480</v>
      </c>
      <c r="B346" t="s">
        <v>660</v>
      </c>
      <c r="C346" t="s">
        <v>661</v>
      </c>
      <c r="D346" t="s">
        <v>662</v>
      </c>
    </row>
    <row r="347" spans="1:4">
      <c r="A347" s="49">
        <v>41481</v>
      </c>
      <c r="B347" t="s">
        <v>660</v>
      </c>
      <c r="C347" t="s">
        <v>661</v>
      </c>
      <c r="D347" t="s">
        <v>662</v>
      </c>
    </row>
    <row r="348" spans="1:4">
      <c r="A348" s="49">
        <v>41482</v>
      </c>
      <c r="B348" t="s">
        <v>660</v>
      </c>
      <c r="C348" t="s">
        <v>661</v>
      </c>
      <c r="D348" t="s">
        <v>662</v>
      </c>
    </row>
    <row r="349" spans="1:4">
      <c r="A349" s="49">
        <v>41483</v>
      </c>
      <c r="B349" t="s">
        <v>660</v>
      </c>
      <c r="C349" t="s">
        <v>661</v>
      </c>
      <c r="D349" t="s">
        <v>662</v>
      </c>
    </row>
    <row r="350" spans="1:4">
      <c r="A350" s="49">
        <v>41484</v>
      </c>
      <c r="B350" t="s">
        <v>660</v>
      </c>
      <c r="C350" t="s">
        <v>661</v>
      </c>
      <c r="D350" t="s">
        <v>662</v>
      </c>
    </row>
    <row r="351" spans="1:4">
      <c r="A351" s="49">
        <v>41485</v>
      </c>
      <c r="B351" t="s">
        <v>660</v>
      </c>
      <c r="C351" t="s">
        <v>661</v>
      </c>
      <c r="D351" t="s">
        <v>662</v>
      </c>
    </row>
    <row r="352" spans="1:4">
      <c r="A352" s="49">
        <v>41486</v>
      </c>
      <c r="B352" t="s">
        <v>660</v>
      </c>
      <c r="C352" t="s">
        <v>661</v>
      </c>
      <c r="D352" t="s">
        <v>662</v>
      </c>
    </row>
    <row r="353" spans="1:4">
      <c r="A353" s="49">
        <v>41487</v>
      </c>
      <c r="B353" t="s">
        <v>661</v>
      </c>
      <c r="C353" t="s">
        <v>662</v>
      </c>
      <c r="D353" t="s">
        <v>662</v>
      </c>
    </row>
    <row r="354" spans="1:4">
      <c r="A354" s="49">
        <v>41488</v>
      </c>
      <c r="B354" t="s">
        <v>661</v>
      </c>
      <c r="C354" t="s">
        <v>662</v>
      </c>
      <c r="D354" t="s">
        <v>663</v>
      </c>
    </row>
    <row r="355" spans="1:4">
      <c r="A355" s="49">
        <v>41489</v>
      </c>
      <c r="B355" t="s">
        <v>661</v>
      </c>
      <c r="C355" t="s">
        <v>662</v>
      </c>
      <c r="D355" t="s">
        <v>663</v>
      </c>
    </row>
    <row r="356" spans="1:4">
      <c r="A356" s="49">
        <v>41490</v>
      </c>
      <c r="B356" t="s">
        <v>661</v>
      </c>
      <c r="C356" t="s">
        <v>662</v>
      </c>
      <c r="D356" t="s">
        <v>663</v>
      </c>
    </row>
    <row r="357" spans="1:4">
      <c r="A357" s="49">
        <v>41491</v>
      </c>
      <c r="B357" t="s">
        <v>661</v>
      </c>
      <c r="C357" t="s">
        <v>662</v>
      </c>
      <c r="D357" t="s">
        <v>663</v>
      </c>
    </row>
    <row r="358" spans="1:4">
      <c r="A358" s="49">
        <v>41492</v>
      </c>
      <c r="B358" t="s">
        <v>661</v>
      </c>
      <c r="C358" t="s">
        <v>662</v>
      </c>
      <c r="D358" t="s">
        <v>663</v>
      </c>
    </row>
    <row r="359" spans="1:4">
      <c r="A359" s="49">
        <v>41493</v>
      </c>
      <c r="B359" t="s">
        <v>661</v>
      </c>
      <c r="C359" t="s">
        <v>662</v>
      </c>
      <c r="D359" t="s">
        <v>663</v>
      </c>
    </row>
    <row r="360" spans="1:4">
      <c r="A360" s="49">
        <v>41494</v>
      </c>
      <c r="B360" t="s">
        <v>661</v>
      </c>
      <c r="C360" t="s">
        <v>662</v>
      </c>
      <c r="D360" t="s">
        <v>663</v>
      </c>
    </row>
    <row r="361" spans="1:4">
      <c r="A361" s="49">
        <v>41495</v>
      </c>
      <c r="B361" t="s">
        <v>661</v>
      </c>
      <c r="C361" t="s">
        <v>662</v>
      </c>
      <c r="D361" t="s">
        <v>663</v>
      </c>
    </row>
    <row r="362" spans="1:4">
      <c r="A362" s="49">
        <v>41496</v>
      </c>
      <c r="B362" t="s">
        <v>661</v>
      </c>
      <c r="C362" t="s">
        <v>662</v>
      </c>
      <c r="D362" t="s">
        <v>663</v>
      </c>
    </row>
    <row r="363" spans="1:4">
      <c r="A363" s="49">
        <v>41497</v>
      </c>
      <c r="B363" t="s">
        <v>661</v>
      </c>
      <c r="C363" t="s">
        <v>662</v>
      </c>
      <c r="D363" t="s">
        <v>663</v>
      </c>
    </row>
    <row r="364" spans="1:4">
      <c r="A364" s="49">
        <v>41498</v>
      </c>
      <c r="B364" t="s">
        <v>661</v>
      </c>
      <c r="C364" t="s">
        <v>662</v>
      </c>
      <c r="D364" t="s">
        <v>663</v>
      </c>
    </row>
    <row r="365" spans="1:4">
      <c r="A365" s="49">
        <v>41499</v>
      </c>
      <c r="B365" t="s">
        <v>661</v>
      </c>
      <c r="C365" t="s">
        <v>662</v>
      </c>
      <c r="D365" t="s">
        <v>663</v>
      </c>
    </row>
    <row r="366" spans="1:4">
      <c r="A366" s="49">
        <v>41500</v>
      </c>
      <c r="B366" t="s">
        <v>661</v>
      </c>
      <c r="C366" t="s">
        <v>662</v>
      </c>
      <c r="D366" t="s">
        <v>663</v>
      </c>
    </row>
    <row r="367" spans="1:4">
      <c r="A367" s="49">
        <v>41501</v>
      </c>
      <c r="B367" t="s">
        <v>661</v>
      </c>
      <c r="C367" t="s">
        <v>662</v>
      </c>
      <c r="D367" t="s">
        <v>663</v>
      </c>
    </row>
    <row r="368" spans="1:4">
      <c r="A368" s="49">
        <v>41502</v>
      </c>
      <c r="B368" t="s">
        <v>662</v>
      </c>
      <c r="C368" t="s">
        <v>662</v>
      </c>
      <c r="D368" t="s">
        <v>663</v>
      </c>
    </row>
    <row r="369" spans="1:4">
      <c r="A369" s="49">
        <v>41503</v>
      </c>
      <c r="B369" t="s">
        <v>662</v>
      </c>
      <c r="C369" t="s">
        <v>663</v>
      </c>
      <c r="D369" t="s">
        <v>664</v>
      </c>
    </row>
    <row r="370" spans="1:4">
      <c r="A370" s="49">
        <v>41504</v>
      </c>
      <c r="B370" t="s">
        <v>662</v>
      </c>
      <c r="C370" t="s">
        <v>663</v>
      </c>
      <c r="D370" t="s">
        <v>664</v>
      </c>
    </row>
    <row r="371" spans="1:4">
      <c r="A371" s="49">
        <v>41505</v>
      </c>
      <c r="B371" t="s">
        <v>662</v>
      </c>
      <c r="C371" t="s">
        <v>663</v>
      </c>
      <c r="D371" t="s">
        <v>664</v>
      </c>
    </row>
    <row r="372" spans="1:4">
      <c r="A372" s="49">
        <v>41506</v>
      </c>
      <c r="B372" t="s">
        <v>662</v>
      </c>
      <c r="C372" t="s">
        <v>663</v>
      </c>
      <c r="D372" t="s">
        <v>664</v>
      </c>
    </row>
    <row r="373" spans="1:4">
      <c r="A373" s="49">
        <v>41507</v>
      </c>
      <c r="B373" t="s">
        <v>662</v>
      </c>
      <c r="C373" t="s">
        <v>663</v>
      </c>
      <c r="D373" t="s">
        <v>664</v>
      </c>
    </row>
    <row r="374" spans="1:4">
      <c r="A374" s="49">
        <v>41508</v>
      </c>
      <c r="B374" t="s">
        <v>662</v>
      </c>
      <c r="C374" t="s">
        <v>663</v>
      </c>
      <c r="D374" t="s">
        <v>664</v>
      </c>
    </row>
    <row r="375" spans="1:4">
      <c r="A375" s="49">
        <v>41509</v>
      </c>
      <c r="B375" t="s">
        <v>662</v>
      </c>
      <c r="C375" t="s">
        <v>663</v>
      </c>
      <c r="D375" t="s">
        <v>664</v>
      </c>
    </row>
    <row r="376" spans="1:4">
      <c r="A376" s="49">
        <v>41510</v>
      </c>
      <c r="B376" t="s">
        <v>662</v>
      </c>
      <c r="C376" t="s">
        <v>663</v>
      </c>
      <c r="D376" t="s">
        <v>664</v>
      </c>
    </row>
    <row r="377" spans="1:4">
      <c r="A377" s="49">
        <v>41511</v>
      </c>
      <c r="B377" t="s">
        <v>662</v>
      </c>
      <c r="C377" t="s">
        <v>663</v>
      </c>
      <c r="D377" t="s">
        <v>664</v>
      </c>
    </row>
    <row r="378" spans="1:4">
      <c r="A378" s="49">
        <v>41512</v>
      </c>
      <c r="B378" t="s">
        <v>662</v>
      </c>
      <c r="C378" t="s">
        <v>663</v>
      </c>
      <c r="D378" t="s">
        <v>664</v>
      </c>
    </row>
    <row r="379" spans="1:4">
      <c r="A379" s="49">
        <v>41513</v>
      </c>
      <c r="B379" t="s">
        <v>662</v>
      </c>
      <c r="C379" t="s">
        <v>663</v>
      </c>
      <c r="D379" t="s">
        <v>664</v>
      </c>
    </row>
    <row r="380" spans="1:4">
      <c r="A380" s="49">
        <v>41514</v>
      </c>
      <c r="B380" t="s">
        <v>662</v>
      </c>
      <c r="C380" t="s">
        <v>663</v>
      </c>
      <c r="D380" t="s">
        <v>664</v>
      </c>
    </row>
    <row r="381" spans="1:4">
      <c r="A381" s="49">
        <v>41515</v>
      </c>
      <c r="B381" t="s">
        <v>662</v>
      </c>
      <c r="C381" t="s">
        <v>663</v>
      </c>
      <c r="D381" t="s">
        <v>664</v>
      </c>
    </row>
    <row r="382" spans="1:4">
      <c r="A382" s="49">
        <v>41516</v>
      </c>
      <c r="B382" t="s">
        <v>662</v>
      </c>
      <c r="C382" t="s">
        <v>663</v>
      </c>
      <c r="D382" t="s">
        <v>664</v>
      </c>
    </row>
    <row r="383" spans="1:4">
      <c r="A383" s="49">
        <v>41517</v>
      </c>
      <c r="B383" t="s">
        <v>662</v>
      </c>
      <c r="C383" t="s">
        <v>663</v>
      </c>
      <c r="D383" t="s">
        <v>664</v>
      </c>
    </row>
    <row r="384" spans="1:4">
      <c r="A384" s="49">
        <v>41518</v>
      </c>
      <c r="B384" t="s">
        <v>663</v>
      </c>
      <c r="C384" t="s">
        <v>664</v>
      </c>
      <c r="D384" t="s">
        <v>665</v>
      </c>
    </row>
    <row r="385" spans="1:4">
      <c r="A385" s="49">
        <v>41519</v>
      </c>
      <c r="B385" t="s">
        <v>663</v>
      </c>
      <c r="C385" t="s">
        <v>664</v>
      </c>
      <c r="D385" t="s">
        <v>665</v>
      </c>
    </row>
    <row r="386" spans="1:4">
      <c r="A386" s="49">
        <v>41520</v>
      </c>
      <c r="B386" t="s">
        <v>663</v>
      </c>
      <c r="C386" t="s">
        <v>664</v>
      </c>
      <c r="D386" t="s">
        <v>665</v>
      </c>
    </row>
    <row r="387" spans="1:4">
      <c r="A387" s="49">
        <v>41521</v>
      </c>
      <c r="B387" t="s">
        <v>663</v>
      </c>
      <c r="C387" t="s">
        <v>664</v>
      </c>
      <c r="D387" t="s">
        <v>665</v>
      </c>
    </row>
    <row r="388" spans="1:4">
      <c r="A388" s="49">
        <v>41522</v>
      </c>
      <c r="B388" t="s">
        <v>663</v>
      </c>
      <c r="C388" t="s">
        <v>664</v>
      </c>
      <c r="D388" t="s">
        <v>665</v>
      </c>
    </row>
    <row r="389" spans="1:4">
      <c r="A389" s="49">
        <v>41523</v>
      </c>
      <c r="B389" t="s">
        <v>663</v>
      </c>
      <c r="C389" t="s">
        <v>664</v>
      </c>
      <c r="D389" t="s">
        <v>665</v>
      </c>
    </row>
    <row r="390" spans="1:4">
      <c r="A390" s="49">
        <v>41524</v>
      </c>
      <c r="B390" t="s">
        <v>663</v>
      </c>
      <c r="C390" t="s">
        <v>664</v>
      </c>
      <c r="D390" t="s">
        <v>665</v>
      </c>
    </row>
    <row r="391" spans="1:4">
      <c r="A391" s="49">
        <v>41525</v>
      </c>
      <c r="B391" t="s">
        <v>663</v>
      </c>
      <c r="C391" t="s">
        <v>664</v>
      </c>
      <c r="D391" t="s">
        <v>665</v>
      </c>
    </row>
    <row r="392" spans="1:4">
      <c r="A392" s="49">
        <v>41526</v>
      </c>
      <c r="B392" t="s">
        <v>663</v>
      </c>
      <c r="C392" t="s">
        <v>664</v>
      </c>
      <c r="D392" t="s">
        <v>665</v>
      </c>
    </row>
    <row r="393" spans="1:4">
      <c r="A393" s="49">
        <v>41527</v>
      </c>
      <c r="B393" t="s">
        <v>663</v>
      </c>
      <c r="C393" t="s">
        <v>664</v>
      </c>
      <c r="D393" t="s">
        <v>665</v>
      </c>
    </row>
    <row r="394" spans="1:4">
      <c r="A394" s="49">
        <v>41528</v>
      </c>
      <c r="B394" t="s">
        <v>663</v>
      </c>
      <c r="C394" t="s">
        <v>664</v>
      </c>
      <c r="D394" t="s">
        <v>665</v>
      </c>
    </row>
    <row r="395" spans="1:4">
      <c r="A395" s="49">
        <v>41529</v>
      </c>
      <c r="B395" t="s">
        <v>663</v>
      </c>
      <c r="C395" t="s">
        <v>664</v>
      </c>
      <c r="D395" t="s">
        <v>665</v>
      </c>
    </row>
    <row r="396" spans="1:4">
      <c r="A396" s="49">
        <v>41530</v>
      </c>
      <c r="B396" t="s">
        <v>663</v>
      </c>
      <c r="C396" t="s">
        <v>664</v>
      </c>
      <c r="D396" t="s">
        <v>665</v>
      </c>
    </row>
    <row r="397" spans="1:4">
      <c r="A397" s="49">
        <v>41531</v>
      </c>
      <c r="B397" t="s">
        <v>663</v>
      </c>
      <c r="C397" t="s">
        <v>664</v>
      </c>
      <c r="D397" t="s">
        <v>665</v>
      </c>
    </row>
    <row r="398" spans="1:4">
      <c r="A398" s="49">
        <v>41532</v>
      </c>
      <c r="B398" t="s">
        <v>663</v>
      </c>
      <c r="C398" t="s">
        <v>664</v>
      </c>
      <c r="D398" t="s">
        <v>665</v>
      </c>
    </row>
    <row r="399" spans="1:4">
      <c r="A399" s="49">
        <v>41533</v>
      </c>
      <c r="B399" t="s">
        <v>664</v>
      </c>
      <c r="C399" t="s">
        <v>665</v>
      </c>
      <c r="D399" t="s">
        <v>666</v>
      </c>
    </row>
    <row r="400" spans="1:4">
      <c r="A400" s="49">
        <v>41534</v>
      </c>
      <c r="B400" t="s">
        <v>664</v>
      </c>
      <c r="C400" t="s">
        <v>665</v>
      </c>
      <c r="D400" t="s">
        <v>666</v>
      </c>
    </row>
    <row r="401" spans="1:4">
      <c r="A401" s="49">
        <v>41535</v>
      </c>
      <c r="B401" t="s">
        <v>664</v>
      </c>
      <c r="C401" t="s">
        <v>665</v>
      </c>
      <c r="D401" t="s">
        <v>666</v>
      </c>
    </row>
    <row r="402" spans="1:4">
      <c r="A402" s="49">
        <v>41536</v>
      </c>
      <c r="B402" t="s">
        <v>664</v>
      </c>
      <c r="C402" t="s">
        <v>665</v>
      </c>
      <c r="D402" t="s">
        <v>666</v>
      </c>
    </row>
    <row r="403" spans="1:4">
      <c r="A403" s="49">
        <v>41537</v>
      </c>
      <c r="B403" t="s">
        <v>664</v>
      </c>
      <c r="C403" t="s">
        <v>665</v>
      </c>
      <c r="D403" t="s">
        <v>666</v>
      </c>
    </row>
    <row r="404" spans="1:4">
      <c r="A404" s="49">
        <v>41538</v>
      </c>
      <c r="B404" t="s">
        <v>664</v>
      </c>
      <c r="C404" t="s">
        <v>665</v>
      </c>
      <c r="D404" t="s">
        <v>666</v>
      </c>
    </row>
    <row r="405" spans="1:4">
      <c r="A405" s="49">
        <v>41539</v>
      </c>
      <c r="B405" t="s">
        <v>664</v>
      </c>
      <c r="C405" t="s">
        <v>665</v>
      </c>
      <c r="D405" t="s">
        <v>666</v>
      </c>
    </row>
    <row r="406" spans="1:4">
      <c r="A406" s="49">
        <v>41540</v>
      </c>
      <c r="B406" t="s">
        <v>664</v>
      </c>
      <c r="C406" t="s">
        <v>665</v>
      </c>
      <c r="D406" t="s">
        <v>666</v>
      </c>
    </row>
    <row r="407" spans="1:4">
      <c r="A407" s="49">
        <v>41541</v>
      </c>
      <c r="B407" t="s">
        <v>664</v>
      </c>
      <c r="C407" t="s">
        <v>665</v>
      </c>
      <c r="D407" t="s">
        <v>666</v>
      </c>
    </row>
    <row r="408" spans="1:4">
      <c r="A408" s="49">
        <v>41542</v>
      </c>
      <c r="B408" t="s">
        <v>664</v>
      </c>
      <c r="C408" t="s">
        <v>665</v>
      </c>
      <c r="D408" t="s">
        <v>666</v>
      </c>
    </row>
    <row r="409" spans="1:4">
      <c r="A409" s="49">
        <v>41543</v>
      </c>
      <c r="B409" t="s">
        <v>664</v>
      </c>
      <c r="C409" t="s">
        <v>665</v>
      </c>
      <c r="D409" t="s">
        <v>666</v>
      </c>
    </row>
    <row r="410" spans="1:4">
      <c r="A410" s="49">
        <v>41544</v>
      </c>
      <c r="B410" t="s">
        <v>664</v>
      </c>
      <c r="C410" t="s">
        <v>665</v>
      </c>
      <c r="D410" t="s">
        <v>666</v>
      </c>
    </row>
    <row r="411" spans="1:4">
      <c r="A411" s="49">
        <v>41545</v>
      </c>
      <c r="B411" t="s">
        <v>664</v>
      </c>
      <c r="C411" t="s">
        <v>665</v>
      </c>
      <c r="D411" t="s">
        <v>666</v>
      </c>
    </row>
    <row r="412" spans="1:4">
      <c r="A412" s="49">
        <v>41546</v>
      </c>
      <c r="B412" t="s">
        <v>664</v>
      </c>
      <c r="C412" t="s">
        <v>665</v>
      </c>
      <c r="D412" t="s">
        <v>666</v>
      </c>
    </row>
    <row r="413" spans="1:4">
      <c r="A413" s="49">
        <v>41547</v>
      </c>
      <c r="B413" t="s">
        <v>664</v>
      </c>
      <c r="C413" t="s">
        <v>665</v>
      </c>
      <c r="D413" t="s">
        <v>666</v>
      </c>
    </row>
    <row r="414" spans="1:4">
      <c r="A414" s="49">
        <v>41548</v>
      </c>
      <c r="B414" t="s">
        <v>665</v>
      </c>
      <c r="C414" t="s">
        <v>666</v>
      </c>
      <c r="D414" t="s">
        <v>666</v>
      </c>
    </row>
    <row r="415" spans="1:4">
      <c r="A415" s="49">
        <v>41549</v>
      </c>
      <c r="B415" t="s">
        <v>665</v>
      </c>
      <c r="C415" t="s">
        <v>666</v>
      </c>
      <c r="D415" t="s">
        <v>667</v>
      </c>
    </row>
    <row r="416" spans="1:4">
      <c r="A416" s="49">
        <v>41550</v>
      </c>
      <c r="B416" t="s">
        <v>665</v>
      </c>
      <c r="C416" t="s">
        <v>666</v>
      </c>
      <c r="D416" t="s">
        <v>667</v>
      </c>
    </row>
    <row r="417" spans="1:4">
      <c r="A417" s="49">
        <v>41551</v>
      </c>
      <c r="B417" t="s">
        <v>665</v>
      </c>
      <c r="C417" t="s">
        <v>666</v>
      </c>
      <c r="D417" t="s">
        <v>667</v>
      </c>
    </row>
    <row r="418" spans="1:4">
      <c r="A418" s="49">
        <v>41552</v>
      </c>
      <c r="B418" t="s">
        <v>665</v>
      </c>
      <c r="C418" t="s">
        <v>666</v>
      </c>
      <c r="D418" t="s">
        <v>667</v>
      </c>
    </row>
    <row r="419" spans="1:4">
      <c r="A419" s="49">
        <v>41553</v>
      </c>
      <c r="B419" t="s">
        <v>665</v>
      </c>
      <c r="C419" t="s">
        <v>666</v>
      </c>
      <c r="D419" t="s">
        <v>667</v>
      </c>
    </row>
    <row r="420" spans="1:4">
      <c r="A420" s="49">
        <v>41554</v>
      </c>
      <c r="B420" t="s">
        <v>665</v>
      </c>
      <c r="C420" t="s">
        <v>666</v>
      </c>
      <c r="D420" t="s">
        <v>667</v>
      </c>
    </row>
    <row r="421" spans="1:4">
      <c r="A421" s="49">
        <v>41555</v>
      </c>
      <c r="B421" t="s">
        <v>665</v>
      </c>
      <c r="C421" t="s">
        <v>666</v>
      </c>
      <c r="D421" t="s">
        <v>667</v>
      </c>
    </row>
    <row r="422" spans="1:4">
      <c r="A422" s="49">
        <v>41556</v>
      </c>
      <c r="B422" t="s">
        <v>665</v>
      </c>
      <c r="C422" t="s">
        <v>666</v>
      </c>
      <c r="D422" t="s">
        <v>667</v>
      </c>
    </row>
    <row r="423" spans="1:4">
      <c r="A423" s="49">
        <v>41557</v>
      </c>
      <c r="B423" t="s">
        <v>665</v>
      </c>
      <c r="C423" t="s">
        <v>666</v>
      </c>
      <c r="D423" t="s">
        <v>667</v>
      </c>
    </row>
    <row r="424" spans="1:4">
      <c r="A424" s="49">
        <v>41558</v>
      </c>
      <c r="B424" t="s">
        <v>665</v>
      </c>
      <c r="C424" t="s">
        <v>666</v>
      </c>
      <c r="D424" t="s">
        <v>667</v>
      </c>
    </row>
    <row r="425" spans="1:4">
      <c r="A425" s="49">
        <v>41559</v>
      </c>
      <c r="B425" t="s">
        <v>665</v>
      </c>
      <c r="C425" t="s">
        <v>666</v>
      </c>
      <c r="D425" t="s">
        <v>667</v>
      </c>
    </row>
    <row r="426" spans="1:4">
      <c r="A426" s="49">
        <v>41560</v>
      </c>
      <c r="B426" t="s">
        <v>665</v>
      </c>
      <c r="C426" t="s">
        <v>666</v>
      </c>
      <c r="D426" t="s">
        <v>667</v>
      </c>
    </row>
    <row r="427" spans="1:4">
      <c r="A427" s="49">
        <v>41561</v>
      </c>
      <c r="B427" t="s">
        <v>665</v>
      </c>
      <c r="C427" t="s">
        <v>666</v>
      </c>
      <c r="D427" t="s">
        <v>667</v>
      </c>
    </row>
    <row r="428" spans="1:4">
      <c r="A428" s="49">
        <v>41562</v>
      </c>
      <c r="B428" t="s">
        <v>665</v>
      </c>
      <c r="C428" t="s">
        <v>666</v>
      </c>
      <c r="D428" t="s">
        <v>667</v>
      </c>
    </row>
    <row r="429" spans="1:4">
      <c r="A429" s="49">
        <v>41563</v>
      </c>
      <c r="B429" t="s">
        <v>666</v>
      </c>
      <c r="C429" t="s">
        <v>666</v>
      </c>
      <c r="D429" t="s">
        <v>667</v>
      </c>
    </row>
    <row r="430" spans="1:4">
      <c r="A430" s="49">
        <v>41564</v>
      </c>
      <c r="B430" t="s">
        <v>666</v>
      </c>
      <c r="C430" t="s">
        <v>667</v>
      </c>
      <c r="D430" t="s">
        <v>668</v>
      </c>
    </row>
    <row r="431" spans="1:4">
      <c r="A431" s="49">
        <v>41565</v>
      </c>
      <c r="B431" t="s">
        <v>666</v>
      </c>
      <c r="C431" t="s">
        <v>667</v>
      </c>
      <c r="D431" t="s">
        <v>668</v>
      </c>
    </row>
    <row r="432" spans="1:4">
      <c r="A432" s="49">
        <v>41566</v>
      </c>
      <c r="B432" t="s">
        <v>666</v>
      </c>
      <c r="C432" t="s">
        <v>667</v>
      </c>
      <c r="D432" t="s">
        <v>668</v>
      </c>
    </row>
    <row r="433" spans="1:4">
      <c r="A433" s="49">
        <v>41567</v>
      </c>
      <c r="B433" t="s">
        <v>666</v>
      </c>
      <c r="C433" t="s">
        <v>667</v>
      </c>
      <c r="D433" t="s">
        <v>668</v>
      </c>
    </row>
    <row r="434" spans="1:4">
      <c r="A434" s="49">
        <v>41568</v>
      </c>
      <c r="B434" t="s">
        <v>666</v>
      </c>
      <c r="C434" t="s">
        <v>667</v>
      </c>
      <c r="D434" t="s">
        <v>668</v>
      </c>
    </row>
    <row r="435" spans="1:4">
      <c r="A435" s="49">
        <v>41569</v>
      </c>
      <c r="B435" t="s">
        <v>666</v>
      </c>
      <c r="C435" t="s">
        <v>667</v>
      </c>
      <c r="D435" t="s">
        <v>668</v>
      </c>
    </row>
    <row r="436" spans="1:4">
      <c r="A436" s="49">
        <v>41570</v>
      </c>
      <c r="B436" t="s">
        <v>666</v>
      </c>
      <c r="C436" t="s">
        <v>667</v>
      </c>
      <c r="D436" t="s">
        <v>668</v>
      </c>
    </row>
    <row r="437" spans="1:4">
      <c r="A437" s="49">
        <v>41571</v>
      </c>
      <c r="B437" t="s">
        <v>666</v>
      </c>
      <c r="C437" t="s">
        <v>667</v>
      </c>
      <c r="D437" t="s">
        <v>668</v>
      </c>
    </row>
    <row r="438" spans="1:4">
      <c r="A438" s="49">
        <v>41572</v>
      </c>
      <c r="B438" t="s">
        <v>666</v>
      </c>
      <c r="C438" t="s">
        <v>667</v>
      </c>
      <c r="D438" t="s">
        <v>668</v>
      </c>
    </row>
    <row r="439" spans="1:4">
      <c r="A439" s="49">
        <v>41573</v>
      </c>
      <c r="B439" t="s">
        <v>666</v>
      </c>
      <c r="C439" t="s">
        <v>667</v>
      </c>
      <c r="D439" t="s">
        <v>668</v>
      </c>
    </row>
    <row r="440" spans="1:4">
      <c r="A440" s="49">
        <v>41574</v>
      </c>
      <c r="B440" t="s">
        <v>666</v>
      </c>
      <c r="C440" t="s">
        <v>667</v>
      </c>
      <c r="D440" t="s">
        <v>668</v>
      </c>
    </row>
    <row r="441" spans="1:4">
      <c r="A441" s="49">
        <v>41575</v>
      </c>
      <c r="B441" t="s">
        <v>666</v>
      </c>
      <c r="C441" t="s">
        <v>667</v>
      </c>
      <c r="D441" t="s">
        <v>668</v>
      </c>
    </row>
    <row r="442" spans="1:4">
      <c r="A442" s="49">
        <v>41576</v>
      </c>
      <c r="B442" t="s">
        <v>666</v>
      </c>
      <c r="C442" t="s">
        <v>667</v>
      </c>
      <c r="D442" t="s">
        <v>668</v>
      </c>
    </row>
    <row r="443" spans="1:4">
      <c r="A443" s="49">
        <v>41577</v>
      </c>
      <c r="B443" t="s">
        <v>666</v>
      </c>
      <c r="C443" t="s">
        <v>667</v>
      </c>
      <c r="D443" t="s">
        <v>668</v>
      </c>
    </row>
    <row r="444" spans="1:4">
      <c r="A444" s="49">
        <v>41578</v>
      </c>
      <c r="B444" t="s">
        <v>666</v>
      </c>
      <c r="C444" t="s">
        <v>667</v>
      </c>
      <c r="D444" t="s">
        <v>668</v>
      </c>
    </row>
    <row r="445" spans="1:4">
      <c r="A445" s="49">
        <v>41579</v>
      </c>
      <c r="B445" t="s">
        <v>667</v>
      </c>
      <c r="C445" t="s">
        <v>668</v>
      </c>
      <c r="D445" t="s">
        <v>669</v>
      </c>
    </row>
    <row r="446" spans="1:4">
      <c r="A446" s="49">
        <v>41580</v>
      </c>
      <c r="B446" t="s">
        <v>667</v>
      </c>
      <c r="C446" t="s">
        <v>668</v>
      </c>
      <c r="D446" t="s">
        <v>669</v>
      </c>
    </row>
    <row r="447" spans="1:4">
      <c r="A447" s="49">
        <v>41581</v>
      </c>
      <c r="B447" t="s">
        <v>667</v>
      </c>
      <c r="C447" t="s">
        <v>668</v>
      </c>
      <c r="D447" t="s">
        <v>669</v>
      </c>
    </row>
    <row r="448" spans="1:4">
      <c r="A448" s="49">
        <v>41582</v>
      </c>
      <c r="B448" t="s">
        <v>667</v>
      </c>
      <c r="C448" t="s">
        <v>668</v>
      </c>
      <c r="D448" t="s">
        <v>669</v>
      </c>
    </row>
    <row r="449" spans="1:4">
      <c r="A449" s="49">
        <v>41583</v>
      </c>
      <c r="B449" t="s">
        <v>667</v>
      </c>
      <c r="C449" t="s">
        <v>668</v>
      </c>
      <c r="D449" t="s">
        <v>669</v>
      </c>
    </row>
    <row r="450" spans="1:4">
      <c r="A450" s="49">
        <v>41584</v>
      </c>
      <c r="B450" t="s">
        <v>667</v>
      </c>
      <c r="C450" t="s">
        <v>668</v>
      </c>
      <c r="D450" t="s">
        <v>669</v>
      </c>
    </row>
    <row r="451" spans="1:4">
      <c r="A451" s="49">
        <v>41585</v>
      </c>
      <c r="B451" t="s">
        <v>667</v>
      </c>
      <c r="C451" t="s">
        <v>668</v>
      </c>
      <c r="D451" t="s">
        <v>669</v>
      </c>
    </row>
    <row r="452" spans="1:4">
      <c r="A452" s="49">
        <v>41586</v>
      </c>
      <c r="B452" t="s">
        <v>667</v>
      </c>
      <c r="C452" t="s">
        <v>668</v>
      </c>
      <c r="D452" t="s">
        <v>669</v>
      </c>
    </row>
    <row r="453" spans="1:4">
      <c r="A453" s="49">
        <v>41587</v>
      </c>
      <c r="B453" t="s">
        <v>667</v>
      </c>
      <c r="C453" t="s">
        <v>668</v>
      </c>
      <c r="D453" t="s">
        <v>669</v>
      </c>
    </row>
    <row r="454" spans="1:4">
      <c r="A454" s="49">
        <v>41588</v>
      </c>
      <c r="B454" t="s">
        <v>667</v>
      </c>
      <c r="C454" t="s">
        <v>668</v>
      </c>
      <c r="D454" t="s">
        <v>669</v>
      </c>
    </row>
    <row r="455" spans="1:4">
      <c r="A455" s="49">
        <v>41589</v>
      </c>
      <c r="B455" t="s">
        <v>667</v>
      </c>
      <c r="C455" t="s">
        <v>668</v>
      </c>
      <c r="D455" t="s">
        <v>669</v>
      </c>
    </row>
    <row r="456" spans="1:4">
      <c r="A456" s="49">
        <v>41590</v>
      </c>
      <c r="B456" t="s">
        <v>667</v>
      </c>
      <c r="C456" t="s">
        <v>668</v>
      </c>
      <c r="D456" t="s">
        <v>669</v>
      </c>
    </row>
    <row r="457" spans="1:4">
      <c r="A457" s="49">
        <v>41591</v>
      </c>
      <c r="B457" t="s">
        <v>667</v>
      </c>
      <c r="C457" t="s">
        <v>668</v>
      </c>
      <c r="D457" t="s">
        <v>669</v>
      </c>
    </row>
    <row r="458" spans="1:4">
      <c r="A458" s="49">
        <v>41592</v>
      </c>
      <c r="B458" t="s">
        <v>667</v>
      </c>
      <c r="C458" t="s">
        <v>668</v>
      </c>
      <c r="D458" t="s">
        <v>669</v>
      </c>
    </row>
    <row r="459" spans="1:4">
      <c r="A459" s="49">
        <v>41593</v>
      </c>
      <c r="B459" t="s">
        <v>667</v>
      </c>
      <c r="C459" t="s">
        <v>668</v>
      </c>
      <c r="D459" t="s">
        <v>669</v>
      </c>
    </row>
    <row r="460" spans="1:4">
      <c r="A460" s="49">
        <v>41594</v>
      </c>
      <c r="B460" t="s">
        <v>668</v>
      </c>
      <c r="C460" t="s">
        <v>669</v>
      </c>
      <c r="D460" t="s">
        <v>670</v>
      </c>
    </row>
    <row r="461" spans="1:4">
      <c r="A461" s="49">
        <v>41595</v>
      </c>
      <c r="B461" t="s">
        <v>668</v>
      </c>
      <c r="C461" t="s">
        <v>669</v>
      </c>
      <c r="D461" t="s">
        <v>670</v>
      </c>
    </row>
    <row r="462" spans="1:4">
      <c r="A462" s="49">
        <v>41596</v>
      </c>
      <c r="B462" t="s">
        <v>668</v>
      </c>
      <c r="C462" t="s">
        <v>669</v>
      </c>
      <c r="D462" t="s">
        <v>670</v>
      </c>
    </row>
    <row r="463" spans="1:4">
      <c r="A463" s="49">
        <v>41597</v>
      </c>
      <c r="B463" t="s">
        <v>668</v>
      </c>
      <c r="C463" t="s">
        <v>669</v>
      </c>
      <c r="D463" t="s">
        <v>670</v>
      </c>
    </row>
    <row r="464" spans="1:4">
      <c r="A464" s="49">
        <v>41598</v>
      </c>
      <c r="B464" t="s">
        <v>668</v>
      </c>
      <c r="C464" t="s">
        <v>669</v>
      </c>
      <c r="D464" t="s">
        <v>670</v>
      </c>
    </row>
    <row r="465" spans="1:4">
      <c r="A465" s="49">
        <v>41599</v>
      </c>
      <c r="B465" t="s">
        <v>668</v>
      </c>
      <c r="C465" t="s">
        <v>669</v>
      </c>
      <c r="D465" t="s">
        <v>670</v>
      </c>
    </row>
    <row r="466" spans="1:4">
      <c r="A466" s="49">
        <v>41600</v>
      </c>
      <c r="B466" t="s">
        <v>668</v>
      </c>
      <c r="C466" t="s">
        <v>669</v>
      </c>
      <c r="D466" t="s">
        <v>670</v>
      </c>
    </row>
    <row r="467" spans="1:4">
      <c r="A467" s="49">
        <v>41601</v>
      </c>
      <c r="B467" t="s">
        <v>668</v>
      </c>
      <c r="C467" t="s">
        <v>669</v>
      </c>
      <c r="D467" t="s">
        <v>670</v>
      </c>
    </row>
    <row r="468" spans="1:4">
      <c r="A468" s="49">
        <v>41602</v>
      </c>
      <c r="B468" t="s">
        <v>668</v>
      </c>
      <c r="C468" t="s">
        <v>669</v>
      </c>
      <c r="D468" t="s">
        <v>670</v>
      </c>
    </row>
    <row r="469" spans="1:4">
      <c r="A469" s="49">
        <v>41603</v>
      </c>
      <c r="B469" t="s">
        <v>668</v>
      </c>
      <c r="C469" t="s">
        <v>669</v>
      </c>
      <c r="D469" t="s">
        <v>670</v>
      </c>
    </row>
    <row r="470" spans="1:4">
      <c r="A470" s="49">
        <v>41604</v>
      </c>
      <c r="B470" t="s">
        <v>668</v>
      </c>
      <c r="C470" t="s">
        <v>669</v>
      </c>
      <c r="D470" t="s">
        <v>670</v>
      </c>
    </row>
    <row r="471" spans="1:4">
      <c r="A471" s="49">
        <v>41605</v>
      </c>
      <c r="B471" t="s">
        <v>668</v>
      </c>
      <c r="C471" t="s">
        <v>669</v>
      </c>
      <c r="D471" t="s">
        <v>670</v>
      </c>
    </row>
    <row r="472" spans="1:4">
      <c r="A472" s="49">
        <v>41606</v>
      </c>
      <c r="B472" t="s">
        <v>668</v>
      </c>
      <c r="C472" t="s">
        <v>669</v>
      </c>
      <c r="D472" t="s">
        <v>670</v>
      </c>
    </row>
    <row r="473" spans="1:4">
      <c r="A473" s="49">
        <v>41607</v>
      </c>
      <c r="B473" t="s">
        <v>668</v>
      </c>
      <c r="C473" t="s">
        <v>669</v>
      </c>
      <c r="D473" t="s">
        <v>670</v>
      </c>
    </row>
    <row r="474" spans="1:4">
      <c r="A474" s="49">
        <v>41608</v>
      </c>
      <c r="B474" t="s">
        <v>668</v>
      </c>
      <c r="C474" t="s">
        <v>669</v>
      </c>
      <c r="D474" t="s">
        <v>670</v>
      </c>
    </row>
    <row r="475" spans="1:4">
      <c r="A475" s="49">
        <v>41609</v>
      </c>
      <c r="B475" t="s">
        <v>669</v>
      </c>
      <c r="C475" t="s">
        <v>670</v>
      </c>
      <c r="D475" t="s">
        <v>670</v>
      </c>
    </row>
    <row r="476" spans="1:4">
      <c r="A476" s="49">
        <v>41610</v>
      </c>
      <c r="B476" t="s">
        <v>669</v>
      </c>
      <c r="C476" t="s">
        <v>670</v>
      </c>
      <c r="D476" t="s">
        <v>671</v>
      </c>
    </row>
    <row r="477" spans="1:4">
      <c r="A477" s="49">
        <v>41611</v>
      </c>
      <c r="B477" t="s">
        <v>669</v>
      </c>
      <c r="C477" t="s">
        <v>670</v>
      </c>
      <c r="D477" t="s">
        <v>671</v>
      </c>
    </row>
    <row r="478" spans="1:4">
      <c r="A478" s="49">
        <v>41612</v>
      </c>
      <c r="B478" t="s">
        <v>669</v>
      </c>
      <c r="C478" t="s">
        <v>670</v>
      </c>
      <c r="D478" t="s">
        <v>671</v>
      </c>
    </row>
    <row r="479" spans="1:4">
      <c r="A479" s="49">
        <v>41613</v>
      </c>
      <c r="B479" t="s">
        <v>669</v>
      </c>
      <c r="C479" t="s">
        <v>670</v>
      </c>
      <c r="D479" t="s">
        <v>671</v>
      </c>
    </row>
    <row r="480" spans="1:4">
      <c r="A480" s="49">
        <v>41614</v>
      </c>
      <c r="B480" t="s">
        <v>669</v>
      </c>
      <c r="C480" t="s">
        <v>670</v>
      </c>
      <c r="D480" t="s">
        <v>671</v>
      </c>
    </row>
    <row r="481" spans="1:4">
      <c r="A481" s="49">
        <v>41615</v>
      </c>
      <c r="B481" t="s">
        <v>669</v>
      </c>
      <c r="C481" t="s">
        <v>670</v>
      </c>
      <c r="D481" t="s">
        <v>671</v>
      </c>
    </row>
    <row r="482" spans="1:4">
      <c r="A482" s="49">
        <v>41616</v>
      </c>
      <c r="B482" t="s">
        <v>669</v>
      </c>
      <c r="C482" t="s">
        <v>670</v>
      </c>
      <c r="D482" t="s">
        <v>671</v>
      </c>
    </row>
    <row r="483" spans="1:4">
      <c r="A483" s="49">
        <v>41617</v>
      </c>
      <c r="B483" t="s">
        <v>669</v>
      </c>
      <c r="C483" t="s">
        <v>670</v>
      </c>
      <c r="D483" t="s">
        <v>671</v>
      </c>
    </row>
    <row r="484" spans="1:4">
      <c r="A484" s="49">
        <v>41618</v>
      </c>
      <c r="B484" t="s">
        <v>669</v>
      </c>
      <c r="C484" t="s">
        <v>670</v>
      </c>
      <c r="D484" t="s">
        <v>671</v>
      </c>
    </row>
    <row r="485" spans="1:4">
      <c r="A485" s="49">
        <v>41619</v>
      </c>
      <c r="B485" t="s">
        <v>669</v>
      </c>
      <c r="C485" t="s">
        <v>670</v>
      </c>
      <c r="D485" t="s">
        <v>671</v>
      </c>
    </row>
    <row r="486" spans="1:4">
      <c r="A486" s="49">
        <v>41620</v>
      </c>
      <c r="B486" t="s">
        <v>669</v>
      </c>
      <c r="C486" t="s">
        <v>670</v>
      </c>
      <c r="D486" t="s">
        <v>671</v>
      </c>
    </row>
    <row r="487" spans="1:4">
      <c r="A487" s="49">
        <v>41621</v>
      </c>
      <c r="B487" t="s">
        <v>669</v>
      </c>
      <c r="C487" t="s">
        <v>670</v>
      </c>
      <c r="D487" t="s">
        <v>671</v>
      </c>
    </row>
    <row r="488" spans="1:4">
      <c r="A488" s="49">
        <v>41622</v>
      </c>
      <c r="B488" t="s">
        <v>669</v>
      </c>
      <c r="C488" t="s">
        <v>670</v>
      </c>
      <c r="D488" t="s">
        <v>671</v>
      </c>
    </row>
    <row r="489" spans="1:4">
      <c r="A489" s="49">
        <v>41623</v>
      </c>
      <c r="B489" t="s">
        <v>669</v>
      </c>
      <c r="C489" t="s">
        <v>670</v>
      </c>
      <c r="D489" t="s">
        <v>671</v>
      </c>
    </row>
    <row r="490" spans="1:4">
      <c r="A490" s="49">
        <v>41624</v>
      </c>
      <c r="B490" t="s">
        <v>670</v>
      </c>
      <c r="C490" t="s">
        <v>670</v>
      </c>
      <c r="D490" t="s">
        <v>671</v>
      </c>
    </row>
    <row r="491" spans="1:4">
      <c r="A491" s="49">
        <v>41625</v>
      </c>
      <c r="B491" t="s">
        <v>670</v>
      </c>
      <c r="C491" t="s">
        <v>671</v>
      </c>
      <c r="D491" t="s">
        <v>682</v>
      </c>
    </row>
    <row r="492" spans="1:4">
      <c r="A492" s="49">
        <v>41626</v>
      </c>
      <c r="B492" t="s">
        <v>670</v>
      </c>
      <c r="C492" t="s">
        <v>671</v>
      </c>
      <c r="D492" t="s">
        <v>682</v>
      </c>
    </row>
    <row r="493" spans="1:4">
      <c r="A493" s="49">
        <v>41627</v>
      </c>
      <c r="B493" t="s">
        <v>670</v>
      </c>
      <c r="C493" t="s">
        <v>671</v>
      </c>
      <c r="D493" t="s">
        <v>682</v>
      </c>
    </row>
    <row r="494" spans="1:4">
      <c r="A494" s="49">
        <v>41628</v>
      </c>
      <c r="B494" t="s">
        <v>670</v>
      </c>
      <c r="C494" t="s">
        <v>671</v>
      </c>
      <c r="D494" t="s">
        <v>682</v>
      </c>
    </row>
    <row r="495" spans="1:4">
      <c r="A495" s="49">
        <v>41629</v>
      </c>
      <c r="B495" t="s">
        <v>670</v>
      </c>
      <c r="C495" t="s">
        <v>671</v>
      </c>
      <c r="D495" t="s">
        <v>682</v>
      </c>
    </row>
    <row r="496" spans="1:4">
      <c r="A496" s="49">
        <v>41630</v>
      </c>
      <c r="B496" t="s">
        <v>670</v>
      </c>
      <c r="C496" t="s">
        <v>671</v>
      </c>
      <c r="D496" t="s">
        <v>682</v>
      </c>
    </row>
    <row r="497" spans="1:4">
      <c r="A497" s="49">
        <v>41631</v>
      </c>
      <c r="B497" t="s">
        <v>670</v>
      </c>
      <c r="C497" t="s">
        <v>671</v>
      </c>
      <c r="D497" t="s">
        <v>682</v>
      </c>
    </row>
    <row r="498" spans="1:4">
      <c r="A498" s="49">
        <v>41632</v>
      </c>
      <c r="B498" t="s">
        <v>670</v>
      </c>
      <c r="C498" t="s">
        <v>671</v>
      </c>
      <c r="D498" t="s">
        <v>682</v>
      </c>
    </row>
    <row r="499" spans="1:4">
      <c r="A499" s="49">
        <v>41633</v>
      </c>
      <c r="B499" t="s">
        <v>670</v>
      </c>
      <c r="C499" t="s">
        <v>671</v>
      </c>
      <c r="D499" t="s">
        <v>682</v>
      </c>
    </row>
    <row r="500" spans="1:4">
      <c r="A500" s="49">
        <v>41634</v>
      </c>
      <c r="B500" t="s">
        <v>670</v>
      </c>
      <c r="C500" t="s">
        <v>671</v>
      </c>
      <c r="D500" t="s">
        <v>682</v>
      </c>
    </row>
    <row r="501" spans="1:4">
      <c r="A501" s="49">
        <v>41635</v>
      </c>
      <c r="B501" t="s">
        <v>670</v>
      </c>
      <c r="C501" t="s">
        <v>671</v>
      </c>
      <c r="D501" t="s">
        <v>682</v>
      </c>
    </row>
    <row r="502" spans="1:4">
      <c r="A502" s="49">
        <v>41636</v>
      </c>
      <c r="B502" t="s">
        <v>670</v>
      </c>
      <c r="C502" t="s">
        <v>671</v>
      </c>
      <c r="D502" t="s">
        <v>682</v>
      </c>
    </row>
    <row r="503" spans="1:4">
      <c r="A503" s="49">
        <v>41637</v>
      </c>
      <c r="B503" t="s">
        <v>670</v>
      </c>
      <c r="C503" t="s">
        <v>671</v>
      </c>
      <c r="D503" t="s">
        <v>682</v>
      </c>
    </row>
    <row r="504" spans="1:4">
      <c r="A504" s="49">
        <v>41638</v>
      </c>
      <c r="B504" t="s">
        <v>670</v>
      </c>
      <c r="C504" t="s">
        <v>671</v>
      </c>
      <c r="D504" t="s">
        <v>682</v>
      </c>
    </row>
    <row r="505" spans="1:4">
      <c r="A505" s="49">
        <v>41639</v>
      </c>
      <c r="B505" t="s">
        <v>670</v>
      </c>
      <c r="C505" t="s">
        <v>671</v>
      </c>
      <c r="D505" t="s">
        <v>682</v>
      </c>
    </row>
    <row r="506" spans="1:4">
      <c r="A506" s="49">
        <v>41640</v>
      </c>
      <c r="B506" t="s">
        <v>671</v>
      </c>
      <c r="C506" t="s">
        <v>682</v>
      </c>
      <c r="D506" t="s">
        <v>683</v>
      </c>
    </row>
    <row r="507" spans="1:4">
      <c r="A507" s="49">
        <v>41641</v>
      </c>
      <c r="B507" t="s">
        <v>671</v>
      </c>
      <c r="C507" t="s">
        <v>682</v>
      </c>
      <c r="D507" t="s">
        <v>683</v>
      </c>
    </row>
    <row r="508" spans="1:4">
      <c r="A508" s="49">
        <v>41642</v>
      </c>
      <c r="B508" t="s">
        <v>671</v>
      </c>
      <c r="C508" t="s">
        <v>682</v>
      </c>
      <c r="D508" t="s">
        <v>683</v>
      </c>
    </row>
    <row r="509" spans="1:4">
      <c r="A509" s="49">
        <v>41643</v>
      </c>
      <c r="B509" t="s">
        <v>671</v>
      </c>
      <c r="C509" t="s">
        <v>682</v>
      </c>
      <c r="D509" t="s">
        <v>683</v>
      </c>
    </row>
    <row r="510" spans="1:4">
      <c r="A510" s="49">
        <v>41644</v>
      </c>
      <c r="B510" t="s">
        <v>671</v>
      </c>
      <c r="C510" t="s">
        <v>682</v>
      </c>
      <c r="D510" t="s">
        <v>683</v>
      </c>
    </row>
    <row r="511" spans="1:4">
      <c r="A511" s="49">
        <v>41645</v>
      </c>
      <c r="B511" t="s">
        <v>671</v>
      </c>
      <c r="C511" t="s">
        <v>682</v>
      </c>
      <c r="D511" t="s">
        <v>683</v>
      </c>
    </row>
    <row r="512" spans="1:4">
      <c r="A512" s="49">
        <v>41646</v>
      </c>
      <c r="B512" t="s">
        <v>671</v>
      </c>
      <c r="C512" t="s">
        <v>682</v>
      </c>
      <c r="D512" t="s">
        <v>683</v>
      </c>
    </row>
    <row r="513" spans="1:4">
      <c r="A513" s="49">
        <v>41647</v>
      </c>
      <c r="B513" t="s">
        <v>671</v>
      </c>
      <c r="C513" t="s">
        <v>682</v>
      </c>
      <c r="D513" t="s">
        <v>683</v>
      </c>
    </row>
    <row r="514" spans="1:4">
      <c r="A514" s="49">
        <v>41648</v>
      </c>
      <c r="B514" t="s">
        <v>671</v>
      </c>
      <c r="C514" t="s">
        <v>682</v>
      </c>
      <c r="D514" t="s">
        <v>683</v>
      </c>
    </row>
    <row r="515" spans="1:4">
      <c r="A515" s="49">
        <v>41649</v>
      </c>
      <c r="B515" t="s">
        <v>671</v>
      </c>
      <c r="C515" t="s">
        <v>682</v>
      </c>
      <c r="D515" t="s">
        <v>683</v>
      </c>
    </row>
    <row r="516" spans="1:4">
      <c r="A516" s="49">
        <v>41650</v>
      </c>
      <c r="B516" t="s">
        <v>671</v>
      </c>
      <c r="C516" t="s">
        <v>682</v>
      </c>
      <c r="D516" t="s">
        <v>683</v>
      </c>
    </row>
    <row r="517" spans="1:4">
      <c r="A517" s="49">
        <v>41651</v>
      </c>
      <c r="B517" t="s">
        <v>671</v>
      </c>
      <c r="C517" t="s">
        <v>682</v>
      </c>
      <c r="D517" t="s">
        <v>683</v>
      </c>
    </row>
    <row r="518" spans="1:4">
      <c r="A518" s="49">
        <v>41652</v>
      </c>
      <c r="B518" t="s">
        <v>671</v>
      </c>
      <c r="C518" t="s">
        <v>682</v>
      </c>
      <c r="D518" t="s">
        <v>683</v>
      </c>
    </row>
    <row r="519" spans="1:4">
      <c r="A519" s="49">
        <v>41653</v>
      </c>
      <c r="B519" t="s">
        <v>671</v>
      </c>
      <c r="C519" t="s">
        <v>682</v>
      </c>
      <c r="D519" t="s">
        <v>683</v>
      </c>
    </row>
    <row r="520" spans="1:4">
      <c r="A520" s="49">
        <v>41654</v>
      </c>
      <c r="B520" t="s">
        <v>671</v>
      </c>
      <c r="C520" t="s">
        <v>682</v>
      </c>
      <c r="D520" t="s">
        <v>683</v>
      </c>
    </row>
    <row r="521" spans="1:4">
      <c r="A521" s="49">
        <v>41655</v>
      </c>
      <c r="B521" t="s">
        <v>682</v>
      </c>
      <c r="C521" t="s">
        <v>682</v>
      </c>
      <c r="D521" t="s">
        <v>684</v>
      </c>
    </row>
    <row r="522" spans="1:4">
      <c r="A522" s="49">
        <v>41656</v>
      </c>
      <c r="B522" t="s">
        <v>682</v>
      </c>
      <c r="C522" t="s">
        <v>683</v>
      </c>
      <c r="D522" t="s">
        <v>684</v>
      </c>
    </row>
    <row r="523" spans="1:4">
      <c r="A523" s="49">
        <v>41657</v>
      </c>
      <c r="B523" t="s">
        <v>682</v>
      </c>
      <c r="C523" t="s">
        <v>683</v>
      </c>
      <c r="D523" t="s">
        <v>684</v>
      </c>
    </row>
    <row r="524" spans="1:4">
      <c r="A524" s="49">
        <v>41658</v>
      </c>
      <c r="B524" t="s">
        <v>682</v>
      </c>
      <c r="C524" t="s">
        <v>683</v>
      </c>
      <c r="D524" t="s">
        <v>684</v>
      </c>
    </row>
    <row r="525" spans="1:4">
      <c r="A525" s="49">
        <v>41659</v>
      </c>
      <c r="B525" t="s">
        <v>682</v>
      </c>
      <c r="C525" t="s">
        <v>683</v>
      </c>
      <c r="D525" t="s">
        <v>684</v>
      </c>
    </row>
    <row r="526" spans="1:4">
      <c r="A526" s="49">
        <v>41660</v>
      </c>
      <c r="B526" t="s">
        <v>682</v>
      </c>
      <c r="C526" t="s">
        <v>683</v>
      </c>
      <c r="D526" t="s">
        <v>684</v>
      </c>
    </row>
    <row r="527" spans="1:4">
      <c r="A527" s="49">
        <v>41661</v>
      </c>
      <c r="B527" t="s">
        <v>682</v>
      </c>
      <c r="C527" t="s">
        <v>683</v>
      </c>
      <c r="D527" t="s">
        <v>684</v>
      </c>
    </row>
    <row r="528" spans="1:4">
      <c r="A528" s="49">
        <v>41662</v>
      </c>
      <c r="B528" t="s">
        <v>682</v>
      </c>
      <c r="C528" t="s">
        <v>683</v>
      </c>
      <c r="D528" t="s">
        <v>684</v>
      </c>
    </row>
    <row r="529" spans="1:4">
      <c r="A529" s="49">
        <v>41663</v>
      </c>
      <c r="B529" t="s">
        <v>682</v>
      </c>
      <c r="C529" t="s">
        <v>683</v>
      </c>
      <c r="D529" t="s">
        <v>684</v>
      </c>
    </row>
    <row r="530" spans="1:4">
      <c r="A530" s="49">
        <v>41664</v>
      </c>
      <c r="B530" t="s">
        <v>682</v>
      </c>
      <c r="C530" t="s">
        <v>683</v>
      </c>
      <c r="D530" t="s">
        <v>684</v>
      </c>
    </row>
    <row r="531" spans="1:4">
      <c r="A531" s="49">
        <v>41665</v>
      </c>
      <c r="B531" t="s">
        <v>682</v>
      </c>
      <c r="C531" t="s">
        <v>683</v>
      </c>
      <c r="D531" t="s">
        <v>684</v>
      </c>
    </row>
    <row r="532" spans="1:4">
      <c r="A532" s="49">
        <v>41666</v>
      </c>
      <c r="B532" t="s">
        <v>682</v>
      </c>
      <c r="C532" t="s">
        <v>683</v>
      </c>
      <c r="D532" t="s">
        <v>684</v>
      </c>
    </row>
    <row r="533" spans="1:4">
      <c r="A533" s="49">
        <v>41667</v>
      </c>
      <c r="B533" t="s">
        <v>682</v>
      </c>
      <c r="C533" t="s">
        <v>683</v>
      </c>
      <c r="D533" t="s">
        <v>684</v>
      </c>
    </row>
    <row r="534" spans="1:4">
      <c r="A534" s="49">
        <v>41668</v>
      </c>
      <c r="B534" t="s">
        <v>682</v>
      </c>
      <c r="C534" t="s">
        <v>683</v>
      </c>
      <c r="D534" t="s">
        <v>685</v>
      </c>
    </row>
    <row r="535" spans="1:4">
      <c r="A535" s="49">
        <v>41669</v>
      </c>
      <c r="B535" t="s">
        <v>682</v>
      </c>
      <c r="C535" t="s">
        <v>683</v>
      </c>
      <c r="D535" t="s">
        <v>685</v>
      </c>
    </row>
    <row r="536" spans="1:4">
      <c r="A536" s="49">
        <v>41670</v>
      </c>
      <c r="B536" t="s">
        <v>682</v>
      </c>
      <c r="C536" t="s">
        <v>683</v>
      </c>
      <c r="D536" t="s">
        <v>685</v>
      </c>
    </row>
    <row r="537" spans="1:4">
      <c r="A537" s="49">
        <v>41671</v>
      </c>
      <c r="B537" t="s">
        <v>683</v>
      </c>
      <c r="C537" t="s">
        <v>684</v>
      </c>
      <c r="D537" t="s">
        <v>685</v>
      </c>
    </row>
    <row r="538" spans="1:4">
      <c r="A538" s="49">
        <v>41672</v>
      </c>
      <c r="B538" t="s">
        <v>683</v>
      </c>
      <c r="C538" t="s">
        <v>684</v>
      </c>
      <c r="D538" t="s">
        <v>685</v>
      </c>
    </row>
    <row r="539" spans="1:4">
      <c r="A539" s="49">
        <v>41673</v>
      </c>
      <c r="B539" t="s">
        <v>683</v>
      </c>
      <c r="C539" t="s">
        <v>684</v>
      </c>
      <c r="D539" t="s">
        <v>685</v>
      </c>
    </row>
    <row r="540" spans="1:4">
      <c r="A540" s="49">
        <v>41674</v>
      </c>
      <c r="B540" t="s">
        <v>683</v>
      </c>
      <c r="C540" t="s">
        <v>684</v>
      </c>
      <c r="D540" t="s">
        <v>685</v>
      </c>
    </row>
    <row r="541" spans="1:4">
      <c r="A541" s="49">
        <v>41675</v>
      </c>
      <c r="B541" t="s">
        <v>683</v>
      </c>
      <c r="C541" t="s">
        <v>684</v>
      </c>
      <c r="D541" t="s">
        <v>685</v>
      </c>
    </row>
    <row r="542" spans="1:4">
      <c r="A542" s="49">
        <v>41676</v>
      </c>
      <c r="B542" t="s">
        <v>683</v>
      </c>
      <c r="C542" t="s">
        <v>684</v>
      </c>
      <c r="D542" t="s">
        <v>685</v>
      </c>
    </row>
    <row r="543" spans="1:4">
      <c r="A543" s="49">
        <v>41677</v>
      </c>
      <c r="B543" t="s">
        <v>683</v>
      </c>
      <c r="C543" t="s">
        <v>684</v>
      </c>
      <c r="D543" t="s">
        <v>685</v>
      </c>
    </row>
    <row r="544" spans="1:4">
      <c r="A544" s="49">
        <v>41678</v>
      </c>
      <c r="B544" t="s">
        <v>683</v>
      </c>
      <c r="C544" t="s">
        <v>684</v>
      </c>
      <c r="D544" t="s">
        <v>685</v>
      </c>
    </row>
    <row r="545" spans="1:4">
      <c r="A545" s="49">
        <v>41679</v>
      </c>
      <c r="B545" t="s">
        <v>683</v>
      </c>
      <c r="C545" t="s">
        <v>684</v>
      </c>
      <c r="D545" t="s">
        <v>685</v>
      </c>
    </row>
    <row r="546" spans="1:4">
      <c r="A546" s="49">
        <v>41680</v>
      </c>
      <c r="B546" t="s">
        <v>683</v>
      </c>
      <c r="C546" t="s">
        <v>684</v>
      </c>
      <c r="D546" t="s">
        <v>685</v>
      </c>
    </row>
    <row r="547" spans="1:4">
      <c r="A547" s="49">
        <v>41681</v>
      </c>
      <c r="B547" t="s">
        <v>683</v>
      </c>
      <c r="C547" t="s">
        <v>684</v>
      </c>
      <c r="D547" t="s">
        <v>685</v>
      </c>
    </row>
    <row r="548" spans="1:4">
      <c r="A548" s="49">
        <v>41682</v>
      </c>
      <c r="B548" t="s">
        <v>683</v>
      </c>
      <c r="C548" t="s">
        <v>684</v>
      </c>
      <c r="D548" t="s">
        <v>685</v>
      </c>
    </row>
    <row r="549" spans="1:4">
      <c r="A549" s="49">
        <v>41683</v>
      </c>
      <c r="B549" t="s">
        <v>683</v>
      </c>
      <c r="C549" t="s">
        <v>684</v>
      </c>
      <c r="D549" t="s">
        <v>686</v>
      </c>
    </row>
    <row r="550" spans="1:4">
      <c r="A550" s="49">
        <v>41684</v>
      </c>
      <c r="B550" t="s">
        <v>683</v>
      </c>
      <c r="C550" t="s">
        <v>685</v>
      </c>
      <c r="D550" t="s">
        <v>686</v>
      </c>
    </row>
    <row r="551" spans="1:4">
      <c r="A551" s="49">
        <v>41685</v>
      </c>
      <c r="B551" t="s">
        <v>683</v>
      </c>
      <c r="C551" t="s">
        <v>685</v>
      </c>
      <c r="D551" t="s">
        <v>686</v>
      </c>
    </row>
    <row r="552" spans="1:4">
      <c r="A552" s="49">
        <v>41686</v>
      </c>
      <c r="B552" t="s">
        <v>684</v>
      </c>
      <c r="C552" t="s">
        <v>685</v>
      </c>
      <c r="D552" t="s">
        <v>686</v>
      </c>
    </row>
    <row r="553" spans="1:4">
      <c r="A553" s="49">
        <v>41687</v>
      </c>
      <c r="B553" t="s">
        <v>684</v>
      </c>
      <c r="C553" t="s">
        <v>685</v>
      </c>
      <c r="D553" t="s">
        <v>686</v>
      </c>
    </row>
    <row r="554" spans="1:4">
      <c r="A554" s="49">
        <v>41688</v>
      </c>
      <c r="B554" t="s">
        <v>684</v>
      </c>
      <c r="C554" t="s">
        <v>685</v>
      </c>
      <c r="D554" t="s">
        <v>686</v>
      </c>
    </row>
    <row r="555" spans="1:4">
      <c r="A555" s="49">
        <v>41689</v>
      </c>
      <c r="B555" t="s">
        <v>684</v>
      </c>
      <c r="C555" t="s">
        <v>685</v>
      </c>
      <c r="D555" t="s">
        <v>686</v>
      </c>
    </row>
    <row r="556" spans="1:4">
      <c r="A556" s="49">
        <v>41690</v>
      </c>
      <c r="B556" t="s">
        <v>684</v>
      </c>
      <c r="C556" t="s">
        <v>685</v>
      </c>
      <c r="D556" t="s">
        <v>686</v>
      </c>
    </row>
    <row r="557" spans="1:4">
      <c r="A557" s="49">
        <v>41691</v>
      </c>
      <c r="B557" t="s">
        <v>684</v>
      </c>
      <c r="C557" t="s">
        <v>685</v>
      </c>
      <c r="D557" t="s">
        <v>686</v>
      </c>
    </row>
    <row r="558" spans="1:4">
      <c r="A558" s="49">
        <v>41692</v>
      </c>
      <c r="B558" t="s">
        <v>684</v>
      </c>
      <c r="C558" t="s">
        <v>685</v>
      </c>
      <c r="D558" t="s">
        <v>686</v>
      </c>
    </row>
    <row r="559" spans="1:4">
      <c r="A559" s="49">
        <v>41693</v>
      </c>
      <c r="B559" t="s">
        <v>684</v>
      </c>
      <c r="C559" t="s">
        <v>685</v>
      </c>
      <c r="D559" t="s">
        <v>686</v>
      </c>
    </row>
    <row r="560" spans="1:4">
      <c r="A560" s="49">
        <v>41694</v>
      </c>
      <c r="B560" t="s">
        <v>684</v>
      </c>
      <c r="C560" t="s">
        <v>685</v>
      </c>
      <c r="D560" t="s">
        <v>686</v>
      </c>
    </row>
    <row r="561" spans="1:4">
      <c r="A561" s="49">
        <v>41695</v>
      </c>
      <c r="B561" t="s">
        <v>684</v>
      </c>
      <c r="C561" t="s">
        <v>685</v>
      </c>
      <c r="D561" t="s">
        <v>686</v>
      </c>
    </row>
    <row r="562" spans="1:4">
      <c r="A562" s="49">
        <v>41696</v>
      </c>
      <c r="B562" t="s">
        <v>684</v>
      </c>
      <c r="C562" t="s">
        <v>685</v>
      </c>
      <c r="D562" t="s">
        <v>686</v>
      </c>
    </row>
    <row r="563" spans="1:4">
      <c r="A563" s="49">
        <v>41697</v>
      </c>
      <c r="B563" t="s">
        <v>684</v>
      </c>
      <c r="C563" t="s">
        <v>685</v>
      </c>
      <c r="D563" t="s">
        <v>686</v>
      </c>
    </row>
    <row r="564" spans="1:4">
      <c r="A564" s="49">
        <v>41698</v>
      </c>
      <c r="B564" t="s">
        <v>684</v>
      </c>
      <c r="C564" t="s">
        <v>685</v>
      </c>
      <c r="D564" t="s">
        <v>686</v>
      </c>
    </row>
    <row r="565" spans="1:4">
      <c r="A565" s="49">
        <v>41699</v>
      </c>
      <c r="B565" t="s">
        <v>685</v>
      </c>
      <c r="C565" t="s">
        <v>686</v>
      </c>
      <c r="D565" t="s">
        <v>687</v>
      </c>
    </row>
    <row r="566" spans="1:4">
      <c r="A566" s="49">
        <v>41700</v>
      </c>
      <c r="B566" t="s">
        <v>685</v>
      </c>
      <c r="C566" t="s">
        <v>686</v>
      </c>
      <c r="D566" t="s">
        <v>687</v>
      </c>
    </row>
    <row r="567" spans="1:4">
      <c r="A567" s="49">
        <v>41701</v>
      </c>
      <c r="B567" t="s">
        <v>685</v>
      </c>
      <c r="C567" t="s">
        <v>686</v>
      </c>
      <c r="D567" t="s">
        <v>687</v>
      </c>
    </row>
    <row r="568" spans="1:4">
      <c r="A568" s="49">
        <v>41702</v>
      </c>
      <c r="B568" t="s">
        <v>685</v>
      </c>
      <c r="C568" t="s">
        <v>686</v>
      </c>
      <c r="D568" t="s">
        <v>687</v>
      </c>
    </row>
    <row r="569" spans="1:4">
      <c r="A569" s="49">
        <v>41703</v>
      </c>
      <c r="B569" t="s">
        <v>685</v>
      </c>
      <c r="C569" t="s">
        <v>686</v>
      </c>
      <c r="D569" t="s">
        <v>687</v>
      </c>
    </row>
    <row r="570" spans="1:4">
      <c r="A570" s="49">
        <v>41704</v>
      </c>
      <c r="B570" t="s">
        <v>685</v>
      </c>
      <c r="C570" t="s">
        <v>686</v>
      </c>
      <c r="D570" t="s">
        <v>687</v>
      </c>
    </row>
    <row r="571" spans="1:4">
      <c r="A571" s="49">
        <v>41705</v>
      </c>
      <c r="B571" t="s">
        <v>685</v>
      </c>
      <c r="C571" t="s">
        <v>686</v>
      </c>
      <c r="D571" t="s">
        <v>687</v>
      </c>
    </row>
    <row r="572" spans="1:4">
      <c r="A572" s="49">
        <v>41706</v>
      </c>
      <c r="B572" t="s">
        <v>685</v>
      </c>
      <c r="C572" t="s">
        <v>686</v>
      </c>
      <c r="D572" t="s">
        <v>687</v>
      </c>
    </row>
    <row r="573" spans="1:4">
      <c r="A573" s="49">
        <v>41707</v>
      </c>
      <c r="B573" t="s">
        <v>685</v>
      </c>
      <c r="C573" t="s">
        <v>686</v>
      </c>
      <c r="D573" t="s">
        <v>687</v>
      </c>
    </row>
    <row r="574" spans="1:4">
      <c r="A574" s="49">
        <v>41708</v>
      </c>
      <c r="B574" t="s">
        <v>685</v>
      </c>
      <c r="C574" t="s">
        <v>686</v>
      </c>
      <c r="D574" t="s">
        <v>687</v>
      </c>
    </row>
    <row r="575" spans="1:4">
      <c r="A575" s="49">
        <v>41709</v>
      </c>
      <c r="B575" t="s">
        <v>685</v>
      </c>
      <c r="C575" t="s">
        <v>686</v>
      </c>
      <c r="D575" t="s">
        <v>687</v>
      </c>
    </row>
    <row r="576" spans="1:4">
      <c r="A576" s="49">
        <v>41710</v>
      </c>
      <c r="B576" t="s">
        <v>685</v>
      </c>
      <c r="C576" t="s">
        <v>686</v>
      </c>
      <c r="D576" t="s">
        <v>687</v>
      </c>
    </row>
    <row r="577" spans="1:4">
      <c r="A577" s="49">
        <v>41711</v>
      </c>
      <c r="B577" t="s">
        <v>685</v>
      </c>
      <c r="C577" t="s">
        <v>686</v>
      </c>
      <c r="D577" t="s">
        <v>687</v>
      </c>
    </row>
    <row r="578" spans="1:4">
      <c r="A578" s="49">
        <v>41712</v>
      </c>
      <c r="B578" t="s">
        <v>685</v>
      </c>
      <c r="C578" t="s">
        <v>686</v>
      </c>
      <c r="D578" t="s">
        <v>687</v>
      </c>
    </row>
    <row r="579" spans="1:4">
      <c r="A579" s="49">
        <v>41713</v>
      </c>
      <c r="B579" t="s">
        <v>685</v>
      </c>
      <c r="C579" t="s">
        <v>686</v>
      </c>
      <c r="D579" t="s">
        <v>687</v>
      </c>
    </row>
    <row r="580" spans="1:4">
      <c r="A580" s="49">
        <v>41714</v>
      </c>
      <c r="B580" t="s">
        <v>686</v>
      </c>
      <c r="C580" t="s">
        <v>686</v>
      </c>
      <c r="D580" t="s">
        <v>688</v>
      </c>
    </row>
    <row r="581" spans="1:4">
      <c r="A581" s="49">
        <v>41715</v>
      </c>
      <c r="B581" t="s">
        <v>686</v>
      </c>
      <c r="C581" t="s">
        <v>687</v>
      </c>
      <c r="D581" t="s">
        <v>688</v>
      </c>
    </row>
    <row r="582" spans="1:4">
      <c r="A582" s="49">
        <v>41716</v>
      </c>
      <c r="B582" t="s">
        <v>686</v>
      </c>
      <c r="C582" t="s">
        <v>687</v>
      </c>
      <c r="D582" t="s">
        <v>688</v>
      </c>
    </row>
    <row r="583" spans="1:4">
      <c r="A583" s="49">
        <v>41717</v>
      </c>
      <c r="B583" t="s">
        <v>686</v>
      </c>
      <c r="C583" t="s">
        <v>687</v>
      </c>
      <c r="D583" t="s">
        <v>688</v>
      </c>
    </row>
    <row r="584" spans="1:4">
      <c r="A584" s="49">
        <v>41718</v>
      </c>
      <c r="B584" t="s">
        <v>686</v>
      </c>
      <c r="C584" t="s">
        <v>687</v>
      </c>
      <c r="D584" t="s">
        <v>688</v>
      </c>
    </row>
    <row r="585" spans="1:4">
      <c r="A585" s="49">
        <v>41719</v>
      </c>
      <c r="B585" t="s">
        <v>686</v>
      </c>
      <c r="C585" t="s">
        <v>687</v>
      </c>
      <c r="D585" t="s">
        <v>688</v>
      </c>
    </row>
    <row r="586" spans="1:4">
      <c r="A586" s="49">
        <v>41720</v>
      </c>
      <c r="B586" t="s">
        <v>686</v>
      </c>
      <c r="C586" t="s">
        <v>687</v>
      </c>
      <c r="D586" t="s">
        <v>688</v>
      </c>
    </row>
    <row r="587" spans="1:4">
      <c r="A587" s="49">
        <v>41721</v>
      </c>
      <c r="B587" t="s">
        <v>686</v>
      </c>
      <c r="C587" t="s">
        <v>687</v>
      </c>
      <c r="D587" t="s">
        <v>688</v>
      </c>
    </row>
    <row r="588" spans="1:4">
      <c r="A588" s="49">
        <v>41722</v>
      </c>
      <c r="B588" t="s">
        <v>686</v>
      </c>
      <c r="C588" t="s">
        <v>687</v>
      </c>
      <c r="D588" t="s">
        <v>688</v>
      </c>
    </row>
    <row r="589" spans="1:4">
      <c r="A589" s="49">
        <v>41723</v>
      </c>
      <c r="B589" t="s">
        <v>686</v>
      </c>
      <c r="C589" t="s">
        <v>687</v>
      </c>
      <c r="D589" t="s">
        <v>688</v>
      </c>
    </row>
    <row r="590" spans="1:4">
      <c r="A590" s="49">
        <v>41724</v>
      </c>
      <c r="B590" t="s">
        <v>686</v>
      </c>
      <c r="C590" t="s">
        <v>687</v>
      </c>
      <c r="D590" t="s">
        <v>688</v>
      </c>
    </row>
    <row r="591" spans="1:4">
      <c r="A591" s="49">
        <v>41725</v>
      </c>
      <c r="B591" t="s">
        <v>686</v>
      </c>
      <c r="C591" t="s">
        <v>687</v>
      </c>
      <c r="D591" t="s">
        <v>688</v>
      </c>
    </row>
    <row r="592" spans="1:4">
      <c r="A592" s="49">
        <v>41726</v>
      </c>
      <c r="B592" t="s">
        <v>686</v>
      </c>
      <c r="C592" t="s">
        <v>687</v>
      </c>
      <c r="D592" t="s">
        <v>688</v>
      </c>
    </row>
    <row r="593" spans="1:4">
      <c r="A593" s="49">
        <v>41727</v>
      </c>
      <c r="B593" t="s">
        <v>686</v>
      </c>
      <c r="C593" t="s">
        <v>687</v>
      </c>
      <c r="D593" t="s">
        <v>688</v>
      </c>
    </row>
    <row r="594" spans="1:4">
      <c r="A594" s="49">
        <v>41728</v>
      </c>
      <c r="B594" t="s">
        <v>686</v>
      </c>
      <c r="C594" t="s">
        <v>687</v>
      </c>
      <c r="D594" t="s">
        <v>688</v>
      </c>
    </row>
    <row r="595" spans="1:4">
      <c r="A595" s="49">
        <v>41729</v>
      </c>
      <c r="B595" t="s">
        <v>686</v>
      </c>
      <c r="C595" t="s">
        <v>687</v>
      </c>
      <c r="D595" t="s">
        <v>689</v>
      </c>
    </row>
    <row r="596" spans="1:4">
      <c r="A596" s="49">
        <v>41730</v>
      </c>
      <c r="B596" t="s">
        <v>687</v>
      </c>
      <c r="C596" t="s">
        <v>688</v>
      </c>
      <c r="D596" t="s">
        <v>689</v>
      </c>
    </row>
    <row r="597" spans="1:4">
      <c r="A597" s="49">
        <v>41731</v>
      </c>
      <c r="B597" t="s">
        <v>687</v>
      </c>
      <c r="C597" t="s">
        <v>688</v>
      </c>
      <c r="D597" t="s">
        <v>689</v>
      </c>
    </row>
    <row r="598" spans="1:4">
      <c r="A598" s="49">
        <v>41732</v>
      </c>
      <c r="B598" t="s">
        <v>687</v>
      </c>
      <c r="C598" t="s">
        <v>688</v>
      </c>
      <c r="D598" t="s">
        <v>689</v>
      </c>
    </row>
    <row r="599" spans="1:4">
      <c r="A599" s="49">
        <v>41733</v>
      </c>
      <c r="B599" t="s">
        <v>687</v>
      </c>
      <c r="C599" t="s">
        <v>688</v>
      </c>
      <c r="D599" t="s">
        <v>689</v>
      </c>
    </row>
    <row r="600" spans="1:4">
      <c r="A600" s="49">
        <v>41734</v>
      </c>
      <c r="B600" t="s">
        <v>687</v>
      </c>
      <c r="C600" t="s">
        <v>688</v>
      </c>
      <c r="D600" t="s">
        <v>689</v>
      </c>
    </row>
    <row r="601" spans="1:4">
      <c r="A601" s="49">
        <v>41735</v>
      </c>
      <c r="B601" t="s">
        <v>687</v>
      </c>
      <c r="C601" t="s">
        <v>688</v>
      </c>
      <c r="D601" t="s">
        <v>689</v>
      </c>
    </row>
    <row r="602" spans="1:4">
      <c r="A602" s="49">
        <v>41736</v>
      </c>
      <c r="B602" t="s">
        <v>687</v>
      </c>
      <c r="C602" t="s">
        <v>688</v>
      </c>
      <c r="D602" t="s">
        <v>689</v>
      </c>
    </row>
    <row r="603" spans="1:4">
      <c r="A603" s="49">
        <v>41737</v>
      </c>
      <c r="B603" t="s">
        <v>687</v>
      </c>
      <c r="C603" t="s">
        <v>688</v>
      </c>
      <c r="D603" t="s">
        <v>689</v>
      </c>
    </row>
    <row r="604" spans="1:4">
      <c r="A604" s="49">
        <v>41738</v>
      </c>
      <c r="B604" t="s">
        <v>687</v>
      </c>
      <c r="C604" t="s">
        <v>688</v>
      </c>
      <c r="D604" t="s">
        <v>689</v>
      </c>
    </row>
    <row r="605" spans="1:4">
      <c r="A605" s="49">
        <v>41739</v>
      </c>
      <c r="B605" t="s">
        <v>687</v>
      </c>
      <c r="C605" t="s">
        <v>688</v>
      </c>
      <c r="D605" t="s">
        <v>689</v>
      </c>
    </row>
    <row r="606" spans="1:4">
      <c r="A606" s="49">
        <v>41740</v>
      </c>
      <c r="B606" t="s">
        <v>687</v>
      </c>
      <c r="C606" t="s">
        <v>688</v>
      </c>
      <c r="D606" t="s">
        <v>689</v>
      </c>
    </row>
    <row r="607" spans="1:4">
      <c r="A607" s="49">
        <v>41741</v>
      </c>
      <c r="B607" t="s">
        <v>687</v>
      </c>
      <c r="C607" t="s">
        <v>688</v>
      </c>
      <c r="D607" t="s">
        <v>689</v>
      </c>
    </row>
    <row r="608" spans="1:4">
      <c r="A608" s="49">
        <v>41742</v>
      </c>
      <c r="B608" t="s">
        <v>687</v>
      </c>
      <c r="C608" t="s">
        <v>688</v>
      </c>
      <c r="D608" t="s">
        <v>689</v>
      </c>
    </row>
    <row r="609" spans="1:4">
      <c r="A609" s="49">
        <v>41743</v>
      </c>
      <c r="B609" t="s">
        <v>687</v>
      </c>
      <c r="C609" t="s">
        <v>688</v>
      </c>
      <c r="D609" t="s">
        <v>689</v>
      </c>
    </row>
    <row r="610" spans="1:4">
      <c r="A610" s="49">
        <v>41744</v>
      </c>
      <c r="B610" t="s">
        <v>687</v>
      </c>
      <c r="C610" t="s">
        <v>688</v>
      </c>
      <c r="D610" t="s">
        <v>690</v>
      </c>
    </row>
    <row r="611" spans="1:4">
      <c r="A611" s="49">
        <v>41745</v>
      </c>
      <c r="B611" t="s">
        <v>688</v>
      </c>
      <c r="C611" t="s">
        <v>689</v>
      </c>
      <c r="D611" t="s">
        <v>690</v>
      </c>
    </row>
    <row r="612" spans="1:4">
      <c r="A612" s="49">
        <v>41746</v>
      </c>
      <c r="B612" t="s">
        <v>688</v>
      </c>
      <c r="C612" t="s">
        <v>689</v>
      </c>
      <c r="D612" t="s">
        <v>690</v>
      </c>
    </row>
    <row r="613" spans="1:4">
      <c r="A613" s="49">
        <v>41747</v>
      </c>
      <c r="B613" t="s">
        <v>688</v>
      </c>
      <c r="C613" t="s">
        <v>689</v>
      </c>
      <c r="D613" t="s">
        <v>690</v>
      </c>
    </row>
    <row r="614" spans="1:4">
      <c r="A614" s="49">
        <v>41748</v>
      </c>
      <c r="B614" t="s">
        <v>688</v>
      </c>
      <c r="C614" t="s">
        <v>689</v>
      </c>
      <c r="D614" t="s">
        <v>690</v>
      </c>
    </row>
    <row r="615" spans="1:4">
      <c r="A615" s="49">
        <v>41749</v>
      </c>
      <c r="B615" t="s">
        <v>688</v>
      </c>
      <c r="C615" t="s">
        <v>689</v>
      </c>
      <c r="D615" t="s">
        <v>690</v>
      </c>
    </row>
    <row r="616" spans="1:4">
      <c r="A616" s="49">
        <v>41750</v>
      </c>
      <c r="B616" t="s">
        <v>688</v>
      </c>
      <c r="C616" t="s">
        <v>689</v>
      </c>
      <c r="D616" t="s">
        <v>690</v>
      </c>
    </row>
    <row r="617" spans="1:4">
      <c r="A617" s="49">
        <v>41751</v>
      </c>
      <c r="B617" t="s">
        <v>688</v>
      </c>
      <c r="C617" t="s">
        <v>689</v>
      </c>
      <c r="D617" t="s">
        <v>690</v>
      </c>
    </row>
    <row r="618" spans="1:4">
      <c r="A618" s="49">
        <v>41752</v>
      </c>
      <c r="B618" t="s">
        <v>688</v>
      </c>
      <c r="C618" t="s">
        <v>689</v>
      </c>
      <c r="D618" t="s">
        <v>690</v>
      </c>
    </row>
    <row r="619" spans="1:4">
      <c r="A619" s="49">
        <v>41753</v>
      </c>
      <c r="B619" t="s">
        <v>688</v>
      </c>
      <c r="C619" t="s">
        <v>689</v>
      </c>
      <c r="D619" t="s">
        <v>690</v>
      </c>
    </row>
    <row r="620" spans="1:4">
      <c r="A620" s="49">
        <v>41754</v>
      </c>
      <c r="B620" t="s">
        <v>688</v>
      </c>
      <c r="C620" t="s">
        <v>689</v>
      </c>
      <c r="D620" t="s">
        <v>690</v>
      </c>
    </row>
    <row r="621" spans="1:4">
      <c r="A621" s="49">
        <v>41755</v>
      </c>
      <c r="B621" t="s">
        <v>688</v>
      </c>
      <c r="C621" t="s">
        <v>689</v>
      </c>
      <c r="D621" t="s">
        <v>690</v>
      </c>
    </row>
    <row r="622" spans="1:4">
      <c r="A622" s="49">
        <v>41756</v>
      </c>
      <c r="B622" t="s">
        <v>688</v>
      </c>
      <c r="C622" t="s">
        <v>689</v>
      </c>
      <c r="D622" t="s">
        <v>690</v>
      </c>
    </row>
    <row r="623" spans="1:4">
      <c r="A623" s="49">
        <v>41757</v>
      </c>
      <c r="B623" t="s">
        <v>688</v>
      </c>
      <c r="C623" t="s">
        <v>689</v>
      </c>
      <c r="D623" t="s">
        <v>690</v>
      </c>
    </row>
    <row r="624" spans="1:4">
      <c r="A624" s="49">
        <v>41758</v>
      </c>
      <c r="B624" t="s">
        <v>688</v>
      </c>
      <c r="C624" t="s">
        <v>689</v>
      </c>
      <c r="D624" t="s">
        <v>690</v>
      </c>
    </row>
    <row r="625" spans="1:4">
      <c r="A625" s="49">
        <v>41759</v>
      </c>
      <c r="B625" t="s">
        <v>688</v>
      </c>
      <c r="C625" t="s">
        <v>689</v>
      </c>
      <c r="D625" t="s">
        <v>690</v>
      </c>
    </row>
    <row r="626" spans="1:4">
      <c r="A626" s="49">
        <v>41760</v>
      </c>
      <c r="B626" t="s">
        <v>689</v>
      </c>
      <c r="C626" t="s">
        <v>690</v>
      </c>
      <c r="D626" t="s">
        <v>691</v>
      </c>
    </row>
    <row r="627" spans="1:4">
      <c r="A627" s="49">
        <v>41761</v>
      </c>
      <c r="B627" t="s">
        <v>689</v>
      </c>
      <c r="C627" t="s">
        <v>690</v>
      </c>
      <c r="D627" t="s">
        <v>691</v>
      </c>
    </row>
    <row r="628" spans="1:4">
      <c r="A628" s="49">
        <v>41762</v>
      </c>
      <c r="B628" t="s">
        <v>689</v>
      </c>
      <c r="C628" t="s">
        <v>690</v>
      </c>
      <c r="D628" t="s">
        <v>691</v>
      </c>
    </row>
    <row r="629" spans="1:4">
      <c r="A629" s="49">
        <v>41763</v>
      </c>
      <c r="B629" t="s">
        <v>689</v>
      </c>
      <c r="C629" t="s">
        <v>690</v>
      </c>
      <c r="D629" t="s">
        <v>691</v>
      </c>
    </row>
    <row r="630" spans="1:4">
      <c r="A630" s="49">
        <v>41764</v>
      </c>
      <c r="B630" t="s">
        <v>689</v>
      </c>
      <c r="C630" t="s">
        <v>690</v>
      </c>
      <c r="D630" t="s">
        <v>691</v>
      </c>
    </row>
    <row r="631" spans="1:4">
      <c r="A631" s="49">
        <v>41765</v>
      </c>
      <c r="B631" t="s">
        <v>689</v>
      </c>
      <c r="C631" t="s">
        <v>690</v>
      </c>
      <c r="D631" t="s">
        <v>691</v>
      </c>
    </row>
    <row r="632" spans="1:4">
      <c r="A632" s="49">
        <v>41766</v>
      </c>
      <c r="B632" t="s">
        <v>689</v>
      </c>
      <c r="C632" t="s">
        <v>690</v>
      </c>
      <c r="D632" t="s">
        <v>691</v>
      </c>
    </row>
    <row r="633" spans="1:4">
      <c r="A633" s="49">
        <v>41767</v>
      </c>
      <c r="B633" t="s">
        <v>689</v>
      </c>
      <c r="C633" t="s">
        <v>690</v>
      </c>
      <c r="D633" t="s">
        <v>691</v>
      </c>
    </row>
    <row r="634" spans="1:4">
      <c r="A634" s="49">
        <v>41768</v>
      </c>
      <c r="B634" t="s">
        <v>689</v>
      </c>
      <c r="C634" t="s">
        <v>690</v>
      </c>
      <c r="D634" t="s">
        <v>691</v>
      </c>
    </row>
    <row r="635" spans="1:4">
      <c r="A635" s="49">
        <v>41769</v>
      </c>
      <c r="B635" t="s">
        <v>689</v>
      </c>
      <c r="C635" t="s">
        <v>690</v>
      </c>
      <c r="D635" t="s">
        <v>691</v>
      </c>
    </row>
    <row r="636" spans="1:4">
      <c r="A636" s="49">
        <v>41770</v>
      </c>
      <c r="B636" t="s">
        <v>689</v>
      </c>
      <c r="C636" t="s">
        <v>690</v>
      </c>
      <c r="D636" t="s">
        <v>691</v>
      </c>
    </row>
    <row r="637" spans="1:4">
      <c r="A637" s="49">
        <v>41771</v>
      </c>
      <c r="B637" t="s">
        <v>689</v>
      </c>
      <c r="C637" t="s">
        <v>690</v>
      </c>
      <c r="D637" t="s">
        <v>691</v>
      </c>
    </row>
    <row r="638" spans="1:4">
      <c r="A638" s="49">
        <v>41772</v>
      </c>
      <c r="B638" t="s">
        <v>689</v>
      </c>
      <c r="C638" t="s">
        <v>690</v>
      </c>
      <c r="D638" t="s">
        <v>691</v>
      </c>
    </row>
    <row r="639" spans="1:4">
      <c r="A639" s="49">
        <v>41773</v>
      </c>
      <c r="B639" t="s">
        <v>689</v>
      </c>
      <c r="C639" t="s">
        <v>690</v>
      </c>
      <c r="D639" t="s">
        <v>691</v>
      </c>
    </row>
    <row r="640" spans="1:4">
      <c r="A640" s="49">
        <v>41774</v>
      </c>
      <c r="B640" t="s">
        <v>689</v>
      </c>
      <c r="C640" t="s">
        <v>690</v>
      </c>
      <c r="D640" t="s">
        <v>691</v>
      </c>
    </row>
    <row r="641" spans="1:4">
      <c r="A641" s="49">
        <v>41775</v>
      </c>
      <c r="B641" t="s">
        <v>690</v>
      </c>
      <c r="C641" t="s">
        <v>690</v>
      </c>
      <c r="D641" t="s">
        <v>692</v>
      </c>
    </row>
    <row r="642" spans="1:4">
      <c r="A642" s="49">
        <v>41776</v>
      </c>
      <c r="B642" t="s">
        <v>690</v>
      </c>
      <c r="C642" t="s">
        <v>691</v>
      </c>
      <c r="D642" t="s">
        <v>692</v>
      </c>
    </row>
    <row r="643" spans="1:4">
      <c r="A643" s="49">
        <v>41777</v>
      </c>
      <c r="B643" t="s">
        <v>690</v>
      </c>
      <c r="C643" t="s">
        <v>691</v>
      </c>
      <c r="D643" t="s">
        <v>692</v>
      </c>
    </row>
    <row r="644" spans="1:4">
      <c r="A644" s="49">
        <v>41778</v>
      </c>
      <c r="B644" t="s">
        <v>690</v>
      </c>
      <c r="C644" t="s">
        <v>691</v>
      </c>
      <c r="D644" t="s">
        <v>692</v>
      </c>
    </row>
    <row r="645" spans="1:4">
      <c r="A645" s="49">
        <v>41779</v>
      </c>
      <c r="B645" t="s">
        <v>690</v>
      </c>
      <c r="C645" t="s">
        <v>691</v>
      </c>
      <c r="D645" t="s">
        <v>692</v>
      </c>
    </row>
    <row r="646" spans="1:4">
      <c r="A646" s="49">
        <v>41780</v>
      </c>
      <c r="B646" t="s">
        <v>690</v>
      </c>
      <c r="C646" t="s">
        <v>691</v>
      </c>
      <c r="D646" t="s">
        <v>692</v>
      </c>
    </row>
    <row r="647" spans="1:4">
      <c r="A647" s="49">
        <v>41781</v>
      </c>
      <c r="B647" t="s">
        <v>690</v>
      </c>
      <c r="C647" t="s">
        <v>691</v>
      </c>
      <c r="D647" t="s">
        <v>692</v>
      </c>
    </row>
    <row r="648" spans="1:4">
      <c r="A648" s="49">
        <v>41782</v>
      </c>
      <c r="B648" t="s">
        <v>690</v>
      </c>
      <c r="C648" t="s">
        <v>691</v>
      </c>
      <c r="D648" t="s">
        <v>692</v>
      </c>
    </row>
    <row r="649" spans="1:4">
      <c r="A649" s="49">
        <v>41783</v>
      </c>
      <c r="B649" t="s">
        <v>690</v>
      </c>
      <c r="C649" t="s">
        <v>691</v>
      </c>
      <c r="D649" t="s">
        <v>692</v>
      </c>
    </row>
    <row r="650" spans="1:4">
      <c r="A650" s="49">
        <v>41784</v>
      </c>
      <c r="B650" t="s">
        <v>690</v>
      </c>
      <c r="C650" t="s">
        <v>691</v>
      </c>
      <c r="D650" t="s">
        <v>692</v>
      </c>
    </row>
    <row r="651" spans="1:4">
      <c r="A651" s="49">
        <v>41785</v>
      </c>
      <c r="B651" t="s">
        <v>690</v>
      </c>
      <c r="C651" t="s">
        <v>691</v>
      </c>
      <c r="D651" t="s">
        <v>692</v>
      </c>
    </row>
    <row r="652" spans="1:4">
      <c r="A652" s="49">
        <v>41786</v>
      </c>
      <c r="B652" t="s">
        <v>690</v>
      </c>
      <c r="C652" t="s">
        <v>691</v>
      </c>
      <c r="D652" t="s">
        <v>692</v>
      </c>
    </row>
    <row r="653" spans="1:4">
      <c r="A653" s="49">
        <v>41787</v>
      </c>
      <c r="B653" t="s">
        <v>690</v>
      </c>
      <c r="C653" t="s">
        <v>691</v>
      </c>
      <c r="D653" t="s">
        <v>692</v>
      </c>
    </row>
    <row r="654" spans="1:4">
      <c r="A654" s="49">
        <v>41788</v>
      </c>
      <c r="B654" t="s">
        <v>690</v>
      </c>
      <c r="C654" t="s">
        <v>691</v>
      </c>
      <c r="D654" t="s">
        <v>692</v>
      </c>
    </row>
    <row r="655" spans="1:4">
      <c r="A655" s="49">
        <v>41789</v>
      </c>
      <c r="B655" t="s">
        <v>690</v>
      </c>
      <c r="C655" t="s">
        <v>691</v>
      </c>
      <c r="D655" t="s">
        <v>692</v>
      </c>
    </row>
    <row r="656" spans="1:4">
      <c r="A656" s="49">
        <v>41790</v>
      </c>
      <c r="B656" t="s">
        <v>690</v>
      </c>
      <c r="C656" t="s">
        <v>691</v>
      </c>
      <c r="D656" t="s">
        <v>693</v>
      </c>
    </row>
    <row r="657" spans="1:4">
      <c r="A657" s="49">
        <v>41791</v>
      </c>
      <c r="B657" t="s">
        <v>691</v>
      </c>
      <c r="C657" t="s">
        <v>692</v>
      </c>
      <c r="D657" t="s">
        <v>693</v>
      </c>
    </row>
    <row r="658" spans="1:4">
      <c r="A658" s="49">
        <v>41792</v>
      </c>
      <c r="B658" t="s">
        <v>691</v>
      </c>
      <c r="C658" t="s">
        <v>692</v>
      </c>
      <c r="D658" t="s">
        <v>693</v>
      </c>
    </row>
    <row r="659" spans="1:4">
      <c r="A659" s="49">
        <v>41793</v>
      </c>
      <c r="B659" t="s">
        <v>691</v>
      </c>
      <c r="C659" t="s">
        <v>692</v>
      </c>
      <c r="D659" t="s">
        <v>693</v>
      </c>
    </row>
    <row r="660" spans="1:4">
      <c r="A660" s="49">
        <v>41794</v>
      </c>
      <c r="B660" t="s">
        <v>691</v>
      </c>
      <c r="C660" t="s">
        <v>692</v>
      </c>
      <c r="D660" t="s">
        <v>693</v>
      </c>
    </row>
    <row r="661" spans="1:4">
      <c r="A661" s="49">
        <v>41795</v>
      </c>
      <c r="B661" t="s">
        <v>691</v>
      </c>
      <c r="C661" t="s">
        <v>692</v>
      </c>
      <c r="D661" t="s">
        <v>693</v>
      </c>
    </row>
    <row r="662" spans="1:4">
      <c r="A662" s="49">
        <v>41796</v>
      </c>
      <c r="B662" t="s">
        <v>691</v>
      </c>
      <c r="C662" t="s">
        <v>692</v>
      </c>
      <c r="D662" t="s">
        <v>693</v>
      </c>
    </row>
    <row r="663" spans="1:4">
      <c r="A663" s="49">
        <v>41797</v>
      </c>
      <c r="B663" t="s">
        <v>691</v>
      </c>
      <c r="C663" t="s">
        <v>692</v>
      </c>
      <c r="D663" t="s">
        <v>693</v>
      </c>
    </row>
    <row r="664" spans="1:4">
      <c r="A664" s="49">
        <v>41798</v>
      </c>
      <c r="B664" t="s">
        <v>691</v>
      </c>
      <c r="C664" t="s">
        <v>692</v>
      </c>
      <c r="D664" t="s">
        <v>693</v>
      </c>
    </row>
    <row r="665" spans="1:4">
      <c r="A665" s="49">
        <v>41799</v>
      </c>
      <c r="B665" t="s">
        <v>691</v>
      </c>
      <c r="C665" t="s">
        <v>692</v>
      </c>
      <c r="D665" t="s">
        <v>693</v>
      </c>
    </row>
    <row r="666" spans="1:4">
      <c r="A666" s="49">
        <v>41800</v>
      </c>
      <c r="B666" t="s">
        <v>691</v>
      </c>
      <c r="C666" t="s">
        <v>692</v>
      </c>
      <c r="D666" t="s">
        <v>693</v>
      </c>
    </row>
    <row r="667" spans="1:4">
      <c r="A667" s="49">
        <v>41801</v>
      </c>
      <c r="B667" t="s">
        <v>691</v>
      </c>
      <c r="C667" t="s">
        <v>692</v>
      </c>
      <c r="D667" t="s">
        <v>693</v>
      </c>
    </row>
    <row r="668" spans="1:4">
      <c r="A668" s="49">
        <v>41802</v>
      </c>
      <c r="B668" t="s">
        <v>691</v>
      </c>
      <c r="C668" t="s">
        <v>692</v>
      </c>
      <c r="D668" t="s">
        <v>693</v>
      </c>
    </row>
    <row r="669" spans="1:4">
      <c r="A669" s="49">
        <v>41803</v>
      </c>
      <c r="B669" t="s">
        <v>691</v>
      </c>
      <c r="C669" t="s">
        <v>692</v>
      </c>
      <c r="D669" t="s">
        <v>693</v>
      </c>
    </row>
    <row r="670" spans="1:4">
      <c r="A670" s="49">
        <v>41804</v>
      </c>
      <c r="B670" t="s">
        <v>691</v>
      </c>
      <c r="C670" t="s">
        <v>692</v>
      </c>
      <c r="D670" t="s">
        <v>693</v>
      </c>
    </row>
    <row r="671" spans="1:4">
      <c r="A671" s="49">
        <v>41805</v>
      </c>
      <c r="B671" t="s">
        <v>691</v>
      </c>
      <c r="C671" t="s">
        <v>692</v>
      </c>
      <c r="D671" t="s">
        <v>694</v>
      </c>
    </row>
    <row r="672" spans="1:4">
      <c r="A672" s="49">
        <v>41806</v>
      </c>
      <c r="B672" t="s">
        <v>692</v>
      </c>
      <c r="C672" t="s">
        <v>693</v>
      </c>
      <c r="D672" t="s">
        <v>694</v>
      </c>
    </row>
    <row r="673" spans="1:4">
      <c r="A673" s="49">
        <v>41807</v>
      </c>
      <c r="B673" t="s">
        <v>692</v>
      </c>
      <c r="C673" t="s">
        <v>693</v>
      </c>
      <c r="D673" t="s">
        <v>694</v>
      </c>
    </row>
    <row r="674" spans="1:4">
      <c r="A674" s="49">
        <v>41808</v>
      </c>
      <c r="B674" t="s">
        <v>692</v>
      </c>
      <c r="C674" t="s">
        <v>693</v>
      </c>
      <c r="D674" t="s">
        <v>694</v>
      </c>
    </row>
    <row r="675" spans="1:4">
      <c r="A675" s="49">
        <v>41809</v>
      </c>
      <c r="B675" t="s">
        <v>692</v>
      </c>
      <c r="C675" t="s">
        <v>693</v>
      </c>
      <c r="D675" t="s">
        <v>694</v>
      </c>
    </row>
    <row r="676" spans="1:4">
      <c r="A676" s="49">
        <v>41810</v>
      </c>
      <c r="B676" t="s">
        <v>692</v>
      </c>
      <c r="C676" t="s">
        <v>693</v>
      </c>
      <c r="D676" t="s">
        <v>694</v>
      </c>
    </row>
    <row r="677" spans="1:4">
      <c r="A677" s="49">
        <v>41811</v>
      </c>
      <c r="B677" t="s">
        <v>692</v>
      </c>
      <c r="C677" t="s">
        <v>693</v>
      </c>
      <c r="D677" t="s">
        <v>694</v>
      </c>
    </row>
    <row r="678" spans="1:4">
      <c r="A678" s="49">
        <v>41812</v>
      </c>
      <c r="B678" t="s">
        <v>692</v>
      </c>
      <c r="C678" t="s">
        <v>693</v>
      </c>
      <c r="D678" t="s">
        <v>694</v>
      </c>
    </row>
    <row r="679" spans="1:4">
      <c r="A679" s="49">
        <v>41813</v>
      </c>
      <c r="B679" t="s">
        <v>692</v>
      </c>
      <c r="C679" t="s">
        <v>693</v>
      </c>
      <c r="D679" t="s">
        <v>694</v>
      </c>
    </row>
    <row r="680" spans="1:4">
      <c r="A680" s="49">
        <v>41814</v>
      </c>
      <c r="B680" t="s">
        <v>692</v>
      </c>
      <c r="C680" t="s">
        <v>693</v>
      </c>
      <c r="D680" t="s">
        <v>694</v>
      </c>
    </row>
    <row r="681" spans="1:4">
      <c r="A681" s="49">
        <v>41815</v>
      </c>
      <c r="B681" t="s">
        <v>692</v>
      </c>
      <c r="C681" t="s">
        <v>693</v>
      </c>
      <c r="D681" t="s">
        <v>694</v>
      </c>
    </row>
    <row r="682" spans="1:4">
      <c r="A682" s="49">
        <v>41816</v>
      </c>
      <c r="B682" t="s">
        <v>692</v>
      </c>
      <c r="C682" t="s">
        <v>693</v>
      </c>
      <c r="D682" t="s">
        <v>694</v>
      </c>
    </row>
    <row r="683" spans="1:4">
      <c r="A683" s="49">
        <v>41817</v>
      </c>
      <c r="B683" t="s">
        <v>692</v>
      </c>
      <c r="C683" t="s">
        <v>693</v>
      </c>
      <c r="D683" t="s">
        <v>694</v>
      </c>
    </row>
    <row r="684" spans="1:4">
      <c r="A684" s="49">
        <v>41818</v>
      </c>
      <c r="B684" t="s">
        <v>692</v>
      </c>
      <c r="C684" t="s">
        <v>693</v>
      </c>
      <c r="D684" t="s">
        <v>694</v>
      </c>
    </row>
    <row r="685" spans="1:4">
      <c r="A685" s="49">
        <v>41819</v>
      </c>
      <c r="B685" t="s">
        <v>692</v>
      </c>
      <c r="C685" t="s">
        <v>693</v>
      </c>
      <c r="D685" t="s">
        <v>694</v>
      </c>
    </row>
    <row r="686" spans="1:4">
      <c r="A686" s="49">
        <v>41820</v>
      </c>
      <c r="B686" t="s">
        <v>692</v>
      </c>
      <c r="C686" t="s">
        <v>693</v>
      </c>
      <c r="D686" t="s">
        <v>694</v>
      </c>
    </row>
    <row r="687" spans="1:4">
      <c r="A687" s="49">
        <v>41821</v>
      </c>
      <c r="B687" t="s">
        <v>693</v>
      </c>
      <c r="C687" t="s">
        <v>694</v>
      </c>
      <c r="D687" t="s">
        <v>695</v>
      </c>
    </row>
    <row r="688" spans="1:4">
      <c r="A688" s="49">
        <v>41822</v>
      </c>
      <c r="B688" t="s">
        <v>693</v>
      </c>
      <c r="C688" t="s">
        <v>694</v>
      </c>
      <c r="D688" t="s">
        <v>695</v>
      </c>
    </row>
    <row r="689" spans="1:4">
      <c r="A689" s="49">
        <v>41823</v>
      </c>
      <c r="B689" t="s">
        <v>693</v>
      </c>
      <c r="C689" t="s">
        <v>694</v>
      </c>
      <c r="D689" t="s">
        <v>695</v>
      </c>
    </row>
    <row r="690" spans="1:4">
      <c r="A690" s="49">
        <v>41824</v>
      </c>
      <c r="B690" t="s">
        <v>693</v>
      </c>
      <c r="C690" t="s">
        <v>694</v>
      </c>
      <c r="D690" t="s">
        <v>695</v>
      </c>
    </row>
    <row r="691" spans="1:4">
      <c r="A691" s="49">
        <v>41825</v>
      </c>
      <c r="B691" t="s">
        <v>693</v>
      </c>
      <c r="C691" t="s">
        <v>694</v>
      </c>
      <c r="D691" t="s">
        <v>695</v>
      </c>
    </row>
    <row r="692" spans="1:4">
      <c r="A692" s="49">
        <v>41826</v>
      </c>
      <c r="B692" t="s">
        <v>693</v>
      </c>
      <c r="C692" t="s">
        <v>694</v>
      </c>
      <c r="D692" t="s">
        <v>695</v>
      </c>
    </row>
    <row r="693" spans="1:4">
      <c r="A693" s="49">
        <v>41827</v>
      </c>
      <c r="B693" t="s">
        <v>693</v>
      </c>
      <c r="C693" t="s">
        <v>694</v>
      </c>
      <c r="D693" t="s">
        <v>695</v>
      </c>
    </row>
    <row r="694" spans="1:4">
      <c r="A694" s="49">
        <v>41828</v>
      </c>
      <c r="B694" t="s">
        <v>693</v>
      </c>
      <c r="C694" t="s">
        <v>694</v>
      </c>
      <c r="D694" t="s">
        <v>695</v>
      </c>
    </row>
    <row r="695" spans="1:4">
      <c r="A695" s="49">
        <v>41829</v>
      </c>
      <c r="B695" t="s">
        <v>693</v>
      </c>
      <c r="C695" t="s">
        <v>694</v>
      </c>
      <c r="D695" t="s">
        <v>695</v>
      </c>
    </row>
    <row r="696" spans="1:4">
      <c r="A696" s="49">
        <v>41830</v>
      </c>
      <c r="B696" t="s">
        <v>693</v>
      </c>
      <c r="C696" t="s">
        <v>694</v>
      </c>
      <c r="D696" t="s">
        <v>695</v>
      </c>
    </row>
    <row r="697" spans="1:4">
      <c r="A697" s="49">
        <v>41831</v>
      </c>
      <c r="B697" t="s">
        <v>693</v>
      </c>
      <c r="C697" t="s">
        <v>694</v>
      </c>
      <c r="D697" t="s">
        <v>695</v>
      </c>
    </row>
    <row r="698" spans="1:4">
      <c r="A698" s="49">
        <v>41832</v>
      </c>
      <c r="B698" t="s">
        <v>693</v>
      </c>
      <c r="C698" t="s">
        <v>694</v>
      </c>
      <c r="D698" t="s">
        <v>695</v>
      </c>
    </row>
    <row r="699" spans="1:4">
      <c r="A699" s="49">
        <v>41833</v>
      </c>
      <c r="B699" t="s">
        <v>693</v>
      </c>
      <c r="C699" t="s">
        <v>694</v>
      </c>
      <c r="D699" t="s">
        <v>695</v>
      </c>
    </row>
    <row r="700" spans="1:4">
      <c r="A700" s="49">
        <v>41834</v>
      </c>
      <c r="B700" t="s">
        <v>693</v>
      </c>
      <c r="C700" t="s">
        <v>694</v>
      </c>
      <c r="D700" t="s">
        <v>695</v>
      </c>
    </row>
    <row r="701" spans="1:4">
      <c r="A701" s="49">
        <v>41835</v>
      </c>
      <c r="B701" t="s">
        <v>693</v>
      </c>
      <c r="C701" t="s">
        <v>694</v>
      </c>
      <c r="D701" t="s">
        <v>695</v>
      </c>
    </row>
    <row r="702" spans="1:4">
      <c r="A702" s="49">
        <v>41836</v>
      </c>
      <c r="B702" t="s">
        <v>694</v>
      </c>
      <c r="C702" t="s">
        <v>694</v>
      </c>
      <c r="D702" t="s">
        <v>696</v>
      </c>
    </row>
    <row r="703" spans="1:4">
      <c r="A703" s="49">
        <v>41837</v>
      </c>
      <c r="B703" t="s">
        <v>694</v>
      </c>
      <c r="C703" t="s">
        <v>695</v>
      </c>
      <c r="D703" t="s">
        <v>696</v>
      </c>
    </row>
    <row r="704" spans="1:4">
      <c r="A704" s="49">
        <v>41838</v>
      </c>
      <c r="B704" t="s">
        <v>694</v>
      </c>
      <c r="C704" t="s">
        <v>695</v>
      </c>
      <c r="D704" t="s">
        <v>696</v>
      </c>
    </row>
    <row r="705" spans="1:4">
      <c r="A705" s="49">
        <v>41839</v>
      </c>
      <c r="B705" t="s">
        <v>694</v>
      </c>
      <c r="C705" t="s">
        <v>695</v>
      </c>
      <c r="D705" t="s">
        <v>696</v>
      </c>
    </row>
    <row r="706" spans="1:4">
      <c r="A706" s="49">
        <v>41840</v>
      </c>
      <c r="B706" t="s">
        <v>694</v>
      </c>
      <c r="C706" t="s">
        <v>695</v>
      </c>
      <c r="D706" t="s">
        <v>696</v>
      </c>
    </row>
    <row r="707" spans="1:4">
      <c r="A707" s="49">
        <v>41841</v>
      </c>
      <c r="B707" t="s">
        <v>694</v>
      </c>
      <c r="C707" t="s">
        <v>695</v>
      </c>
      <c r="D707" t="s">
        <v>696</v>
      </c>
    </row>
    <row r="708" spans="1:4">
      <c r="A708" s="49">
        <v>41842</v>
      </c>
      <c r="B708" t="s">
        <v>694</v>
      </c>
      <c r="C708" t="s">
        <v>695</v>
      </c>
      <c r="D708" t="s">
        <v>696</v>
      </c>
    </row>
    <row r="709" spans="1:4">
      <c r="A709" s="49">
        <v>41843</v>
      </c>
      <c r="B709" t="s">
        <v>694</v>
      </c>
      <c r="C709" t="s">
        <v>695</v>
      </c>
      <c r="D709" t="s">
        <v>696</v>
      </c>
    </row>
    <row r="710" spans="1:4">
      <c r="A710" s="49">
        <v>41844</v>
      </c>
      <c r="B710" t="s">
        <v>694</v>
      </c>
      <c r="C710" t="s">
        <v>695</v>
      </c>
      <c r="D710" t="s">
        <v>696</v>
      </c>
    </row>
    <row r="711" spans="1:4">
      <c r="A711" s="49">
        <v>41845</v>
      </c>
      <c r="B711" t="s">
        <v>694</v>
      </c>
      <c r="C711" t="s">
        <v>695</v>
      </c>
      <c r="D711" t="s">
        <v>696</v>
      </c>
    </row>
    <row r="712" spans="1:4">
      <c r="A712" s="49">
        <v>41846</v>
      </c>
      <c r="B712" t="s">
        <v>694</v>
      </c>
      <c r="C712" t="s">
        <v>695</v>
      </c>
      <c r="D712" t="s">
        <v>696</v>
      </c>
    </row>
    <row r="713" spans="1:4">
      <c r="A713" s="49">
        <v>41847</v>
      </c>
      <c r="B713" t="s">
        <v>694</v>
      </c>
      <c r="C713" t="s">
        <v>695</v>
      </c>
      <c r="D713" t="s">
        <v>696</v>
      </c>
    </row>
    <row r="714" spans="1:4">
      <c r="A714" s="49">
        <v>41848</v>
      </c>
      <c r="B714" t="s">
        <v>694</v>
      </c>
      <c r="C714" t="s">
        <v>695</v>
      </c>
      <c r="D714" t="s">
        <v>696</v>
      </c>
    </row>
    <row r="715" spans="1:4">
      <c r="A715" s="49">
        <v>41849</v>
      </c>
      <c r="B715" t="s">
        <v>694</v>
      </c>
      <c r="C715" t="s">
        <v>695</v>
      </c>
      <c r="D715" t="s">
        <v>696</v>
      </c>
    </row>
    <row r="716" spans="1:4">
      <c r="A716" s="49">
        <v>41850</v>
      </c>
      <c r="B716" t="s">
        <v>694</v>
      </c>
      <c r="C716" t="s">
        <v>695</v>
      </c>
      <c r="D716" t="s">
        <v>696</v>
      </c>
    </row>
    <row r="717" spans="1:4">
      <c r="A717" s="49">
        <v>41851</v>
      </c>
      <c r="B717" t="s">
        <v>694</v>
      </c>
      <c r="C717" t="s">
        <v>695</v>
      </c>
      <c r="D717" t="s">
        <v>696</v>
      </c>
    </row>
    <row r="718" spans="1:4">
      <c r="A718" s="49">
        <v>41852</v>
      </c>
      <c r="B718" t="s">
        <v>695</v>
      </c>
      <c r="C718" t="s">
        <v>696</v>
      </c>
      <c r="D718" t="s">
        <v>697</v>
      </c>
    </row>
    <row r="719" spans="1:4">
      <c r="A719" s="49">
        <v>41853</v>
      </c>
      <c r="B719" t="s">
        <v>695</v>
      </c>
      <c r="C719" t="s">
        <v>696</v>
      </c>
      <c r="D719" t="s">
        <v>697</v>
      </c>
    </row>
    <row r="720" spans="1:4">
      <c r="A720" s="49">
        <v>41854</v>
      </c>
      <c r="B720" t="s">
        <v>695</v>
      </c>
      <c r="C720" t="s">
        <v>696</v>
      </c>
      <c r="D720" t="s">
        <v>697</v>
      </c>
    </row>
    <row r="721" spans="1:4">
      <c r="A721" s="49">
        <v>41855</v>
      </c>
      <c r="B721" t="s">
        <v>695</v>
      </c>
      <c r="C721" t="s">
        <v>696</v>
      </c>
      <c r="D721" t="s">
        <v>697</v>
      </c>
    </row>
    <row r="722" spans="1:4">
      <c r="A722" s="49">
        <v>41856</v>
      </c>
      <c r="B722" t="s">
        <v>695</v>
      </c>
      <c r="C722" t="s">
        <v>696</v>
      </c>
      <c r="D722" t="s">
        <v>697</v>
      </c>
    </row>
    <row r="723" spans="1:4">
      <c r="A723" s="49">
        <v>41857</v>
      </c>
      <c r="B723" t="s">
        <v>695</v>
      </c>
      <c r="C723" t="s">
        <v>696</v>
      </c>
      <c r="D723" t="s">
        <v>697</v>
      </c>
    </row>
    <row r="724" spans="1:4">
      <c r="A724" s="49">
        <v>41858</v>
      </c>
      <c r="B724" t="s">
        <v>695</v>
      </c>
      <c r="C724" t="s">
        <v>696</v>
      </c>
      <c r="D724" t="s">
        <v>697</v>
      </c>
    </row>
    <row r="725" spans="1:4">
      <c r="A725" s="49">
        <v>41859</v>
      </c>
      <c r="B725" t="s">
        <v>695</v>
      </c>
      <c r="C725" t="s">
        <v>696</v>
      </c>
      <c r="D725" t="s">
        <v>697</v>
      </c>
    </row>
    <row r="726" spans="1:4">
      <c r="A726" s="49">
        <v>41860</v>
      </c>
      <c r="B726" t="s">
        <v>695</v>
      </c>
      <c r="C726" t="s">
        <v>696</v>
      </c>
      <c r="D726" t="s">
        <v>697</v>
      </c>
    </row>
    <row r="727" spans="1:4">
      <c r="A727" s="49">
        <v>41861</v>
      </c>
      <c r="B727" t="s">
        <v>695</v>
      </c>
      <c r="C727" t="s">
        <v>696</v>
      </c>
      <c r="D727" t="s">
        <v>697</v>
      </c>
    </row>
    <row r="728" spans="1:4">
      <c r="A728" s="49">
        <v>41862</v>
      </c>
      <c r="B728" t="s">
        <v>695</v>
      </c>
      <c r="C728" t="s">
        <v>696</v>
      </c>
      <c r="D728" t="s">
        <v>697</v>
      </c>
    </row>
    <row r="729" spans="1:4">
      <c r="A729" s="49">
        <v>41863</v>
      </c>
      <c r="B729" t="s">
        <v>695</v>
      </c>
      <c r="C729" t="s">
        <v>696</v>
      </c>
      <c r="D729" t="s">
        <v>697</v>
      </c>
    </row>
    <row r="730" spans="1:4">
      <c r="A730" s="49">
        <v>41864</v>
      </c>
      <c r="B730" t="s">
        <v>695</v>
      </c>
      <c r="C730" t="s">
        <v>696</v>
      </c>
      <c r="D730" t="s">
        <v>697</v>
      </c>
    </row>
    <row r="731" spans="1:4">
      <c r="A731" s="49">
        <v>41865</v>
      </c>
      <c r="B731" t="s">
        <v>695</v>
      </c>
      <c r="C731" t="s">
        <v>696</v>
      </c>
      <c r="D731" t="s">
        <v>697</v>
      </c>
    </row>
    <row r="732" spans="1:4">
      <c r="A732" s="49">
        <v>41866</v>
      </c>
      <c r="B732" t="s">
        <v>695</v>
      </c>
      <c r="C732" t="s">
        <v>696</v>
      </c>
      <c r="D732" t="s">
        <v>697</v>
      </c>
    </row>
    <row r="733" spans="1:4">
      <c r="A733" s="49">
        <v>41867</v>
      </c>
      <c r="B733" t="s">
        <v>696</v>
      </c>
      <c r="C733" t="s">
        <v>696</v>
      </c>
      <c r="D733" t="s">
        <v>698</v>
      </c>
    </row>
    <row r="734" spans="1:4">
      <c r="A734" s="49">
        <v>41868</v>
      </c>
      <c r="B734" t="s">
        <v>696</v>
      </c>
      <c r="C734" t="s">
        <v>697</v>
      </c>
      <c r="D734" t="s">
        <v>698</v>
      </c>
    </row>
    <row r="735" spans="1:4">
      <c r="A735" s="49">
        <v>41869</v>
      </c>
      <c r="B735" t="s">
        <v>696</v>
      </c>
      <c r="C735" t="s">
        <v>697</v>
      </c>
      <c r="D735" t="s">
        <v>698</v>
      </c>
    </row>
    <row r="736" spans="1:4">
      <c r="A736" s="49">
        <v>41870</v>
      </c>
      <c r="B736" t="s">
        <v>696</v>
      </c>
      <c r="C736" t="s">
        <v>697</v>
      </c>
      <c r="D736" t="s">
        <v>698</v>
      </c>
    </row>
    <row r="737" spans="1:4">
      <c r="A737" s="49">
        <v>41871</v>
      </c>
      <c r="B737" t="s">
        <v>696</v>
      </c>
      <c r="C737" t="s">
        <v>697</v>
      </c>
      <c r="D737" t="s">
        <v>698</v>
      </c>
    </row>
    <row r="738" spans="1:4">
      <c r="A738" s="49">
        <v>41872</v>
      </c>
      <c r="B738" t="s">
        <v>696</v>
      </c>
      <c r="C738" t="s">
        <v>697</v>
      </c>
      <c r="D738" t="s">
        <v>698</v>
      </c>
    </row>
    <row r="739" spans="1:4">
      <c r="A739" s="49">
        <v>41873</v>
      </c>
      <c r="B739" t="s">
        <v>696</v>
      </c>
      <c r="C739" t="s">
        <v>697</v>
      </c>
      <c r="D739" t="s">
        <v>698</v>
      </c>
    </row>
    <row r="740" spans="1:4">
      <c r="A740" s="49">
        <v>41874</v>
      </c>
      <c r="B740" t="s">
        <v>696</v>
      </c>
      <c r="C740" t="s">
        <v>697</v>
      </c>
      <c r="D740" t="s">
        <v>698</v>
      </c>
    </row>
    <row r="741" spans="1:4">
      <c r="A741" s="49">
        <v>41875</v>
      </c>
      <c r="B741" t="s">
        <v>696</v>
      </c>
      <c r="C741" t="s">
        <v>697</v>
      </c>
      <c r="D741" t="s">
        <v>698</v>
      </c>
    </row>
    <row r="742" spans="1:4">
      <c r="A742" s="49">
        <v>41876</v>
      </c>
      <c r="B742" t="s">
        <v>696</v>
      </c>
      <c r="C742" t="s">
        <v>697</v>
      </c>
      <c r="D742" t="s">
        <v>698</v>
      </c>
    </row>
    <row r="743" spans="1:4">
      <c r="A743" s="49">
        <v>41877</v>
      </c>
      <c r="B743" t="s">
        <v>696</v>
      </c>
      <c r="C743" t="s">
        <v>697</v>
      </c>
      <c r="D743" t="s">
        <v>698</v>
      </c>
    </row>
    <row r="744" spans="1:4">
      <c r="A744" s="49">
        <v>41878</v>
      </c>
      <c r="B744" t="s">
        <v>696</v>
      </c>
      <c r="C744" t="s">
        <v>697</v>
      </c>
      <c r="D744" t="s">
        <v>698</v>
      </c>
    </row>
    <row r="745" spans="1:4">
      <c r="A745" s="49">
        <v>41879</v>
      </c>
      <c r="B745" t="s">
        <v>696</v>
      </c>
      <c r="C745" t="s">
        <v>697</v>
      </c>
      <c r="D745" t="s">
        <v>698</v>
      </c>
    </row>
    <row r="746" spans="1:4">
      <c r="A746" s="49">
        <v>41880</v>
      </c>
      <c r="B746" t="s">
        <v>696</v>
      </c>
      <c r="C746" t="s">
        <v>697</v>
      </c>
      <c r="D746" t="s">
        <v>698</v>
      </c>
    </row>
    <row r="747" spans="1:4">
      <c r="A747" s="49">
        <v>41881</v>
      </c>
      <c r="B747" t="s">
        <v>696</v>
      </c>
      <c r="C747" t="s">
        <v>697</v>
      </c>
      <c r="D747" t="s">
        <v>698</v>
      </c>
    </row>
    <row r="748" spans="1:4">
      <c r="A748" s="49">
        <v>41882</v>
      </c>
      <c r="B748" t="s">
        <v>696</v>
      </c>
      <c r="C748" t="s">
        <v>697</v>
      </c>
      <c r="D748" t="s">
        <v>699</v>
      </c>
    </row>
    <row r="749" spans="1:4">
      <c r="A749" s="49">
        <v>41883</v>
      </c>
      <c r="B749" t="s">
        <v>697</v>
      </c>
      <c r="C749" t="s">
        <v>698</v>
      </c>
      <c r="D749" t="s">
        <v>699</v>
      </c>
    </row>
    <row r="750" spans="1:4">
      <c r="A750" s="49">
        <v>41884</v>
      </c>
      <c r="B750" t="s">
        <v>697</v>
      </c>
      <c r="C750" t="s">
        <v>698</v>
      </c>
      <c r="D750" t="s">
        <v>699</v>
      </c>
    </row>
    <row r="751" spans="1:4">
      <c r="A751" s="49">
        <v>41885</v>
      </c>
      <c r="B751" t="s">
        <v>697</v>
      </c>
      <c r="C751" t="s">
        <v>698</v>
      </c>
      <c r="D751" t="s">
        <v>699</v>
      </c>
    </row>
    <row r="752" spans="1:4">
      <c r="A752" s="49">
        <v>41886</v>
      </c>
      <c r="B752" t="s">
        <v>697</v>
      </c>
      <c r="C752" t="s">
        <v>698</v>
      </c>
      <c r="D752" t="s">
        <v>699</v>
      </c>
    </row>
    <row r="753" spans="1:4">
      <c r="A753" s="49">
        <v>41887</v>
      </c>
      <c r="B753" t="s">
        <v>697</v>
      </c>
      <c r="C753" t="s">
        <v>698</v>
      </c>
      <c r="D753" t="s">
        <v>699</v>
      </c>
    </row>
    <row r="754" spans="1:4">
      <c r="A754" s="49">
        <v>41888</v>
      </c>
      <c r="B754" t="s">
        <v>697</v>
      </c>
      <c r="C754" t="s">
        <v>698</v>
      </c>
      <c r="D754" t="s">
        <v>699</v>
      </c>
    </row>
    <row r="755" spans="1:4">
      <c r="A755" s="49">
        <v>41889</v>
      </c>
      <c r="B755" t="s">
        <v>697</v>
      </c>
      <c r="C755" t="s">
        <v>698</v>
      </c>
      <c r="D755" t="s">
        <v>699</v>
      </c>
    </row>
    <row r="756" spans="1:4">
      <c r="A756" s="49">
        <v>41890</v>
      </c>
      <c r="B756" t="s">
        <v>697</v>
      </c>
      <c r="C756" t="s">
        <v>698</v>
      </c>
      <c r="D756" t="s">
        <v>699</v>
      </c>
    </row>
    <row r="757" spans="1:4">
      <c r="A757" s="49">
        <v>41891</v>
      </c>
      <c r="B757" t="s">
        <v>697</v>
      </c>
      <c r="C757" t="s">
        <v>698</v>
      </c>
      <c r="D757" t="s">
        <v>699</v>
      </c>
    </row>
    <row r="758" spans="1:4">
      <c r="A758" s="49">
        <v>41892</v>
      </c>
      <c r="B758" t="s">
        <v>697</v>
      </c>
      <c r="C758" t="s">
        <v>698</v>
      </c>
      <c r="D758" t="s">
        <v>699</v>
      </c>
    </row>
    <row r="759" spans="1:4">
      <c r="A759" s="49">
        <v>41893</v>
      </c>
      <c r="B759" t="s">
        <v>697</v>
      </c>
      <c r="C759" t="s">
        <v>698</v>
      </c>
      <c r="D759" t="s">
        <v>699</v>
      </c>
    </row>
    <row r="760" spans="1:4">
      <c r="A760" s="49">
        <v>41894</v>
      </c>
      <c r="B760" t="s">
        <v>697</v>
      </c>
      <c r="C760" t="s">
        <v>698</v>
      </c>
      <c r="D760" t="s">
        <v>699</v>
      </c>
    </row>
    <row r="761" spans="1:4">
      <c r="A761" s="49">
        <v>41895</v>
      </c>
      <c r="B761" t="s">
        <v>697</v>
      </c>
      <c r="C761" t="s">
        <v>698</v>
      </c>
      <c r="D761" t="s">
        <v>699</v>
      </c>
    </row>
    <row r="762" spans="1:4">
      <c r="A762" s="49">
        <v>41896</v>
      </c>
      <c r="B762" t="s">
        <v>697</v>
      </c>
      <c r="C762" t="s">
        <v>698</v>
      </c>
      <c r="D762" t="s">
        <v>699</v>
      </c>
    </row>
    <row r="763" spans="1:4">
      <c r="A763" s="49">
        <v>41897</v>
      </c>
      <c r="B763" t="s">
        <v>697</v>
      </c>
      <c r="C763" t="s">
        <v>698</v>
      </c>
      <c r="D763" t="s">
        <v>700</v>
      </c>
    </row>
    <row r="764" spans="1:4">
      <c r="A764" s="49">
        <v>41898</v>
      </c>
      <c r="B764" t="s">
        <v>698</v>
      </c>
      <c r="C764" t="s">
        <v>699</v>
      </c>
      <c r="D764" t="s">
        <v>700</v>
      </c>
    </row>
    <row r="765" spans="1:4">
      <c r="A765" s="49">
        <v>41899</v>
      </c>
      <c r="B765" t="s">
        <v>698</v>
      </c>
      <c r="C765" t="s">
        <v>699</v>
      </c>
      <c r="D765" t="s">
        <v>700</v>
      </c>
    </row>
    <row r="766" spans="1:4">
      <c r="A766" s="49">
        <v>41900</v>
      </c>
      <c r="B766" t="s">
        <v>698</v>
      </c>
      <c r="C766" t="s">
        <v>699</v>
      </c>
      <c r="D766" t="s">
        <v>700</v>
      </c>
    </row>
    <row r="767" spans="1:4">
      <c r="A767" s="49">
        <v>41901</v>
      </c>
      <c r="B767" t="s">
        <v>698</v>
      </c>
      <c r="C767" t="s">
        <v>699</v>
      </c>
      <c r="D767" t="s">
        <v>700</v>
      </c>
    </row>
    <row r="768" spans="1:4">
      <c r="A768" s="49">
        <v>41902</v>
      </c>
      <c r="B768" t="s">
        <v>698</v>
      </c>
      <c r="C768" t="s">
        <v>699</v>
      </c>
      <c r="D768" t="s">
        <v>700</v>
      </c>
    </row>
    <row r="769" spans="1:4">
      <c r="A769" s="49">
        <v>41903</v>
      </c>
      <c r="B769" t="s">
        <v>698</v>
      </c>
      <c r="C769" t="s">
        <v>699</v>
      </c>
      <c r="D769" t="s">
        <v>700</v>
      </c>
    </row>
    <row r="770" spans="1:4">
      <c r="A770" s="49">
        <v>41904</v>
      </c>
      <c r="B770" t="s">
        <v>698</v>
      </c>
      <c r="C770" t="s">
        <v>699</v>
      </c>
      <c r="D770" t="s">
        <v>700</v>
      </c>
    </row>
    <row r="771" spans="1:4">
      <c r="A771" s="49">
        <v>41905</v>
      </c>
      <c r="B771" t="s">
        <v>698</v>
      </c>
      <c r="C771" t="s">
        <v>699</v>
      </c>
      <c r="D771" t="s">
        <v>700</v>
      </c>
    </row>
    <row r="772" spans="1:4">
      <c r="A772" s="49">
        <v>41906</v>
      </c>
      <c r="B772" t="s">
        <v>698</v>
      </c>
      <c r="C772" t="s">
        <v>699</v>
      </c>
      <c r="D772" t="s">
        <v>700</v>
      </c>
    </row>
    <row r="773" spans="1:4">
      <c r="A773" s="49">
        <v>41907</v>
      </c>
      <c r="B773" t="s">
        <v>698</v>
      </c>
      <c r="C773" t="s">
        <v>699</v>
      </c>
      <c r="D773" t="s">
        <v>700</v>
      </c>
    </row>
    <row r="774" spans="1:4">
      <c r="A774" s="49">
        <v>41908</v>
      </c>
      <c r="B774" t="s">
        <v>698</v>
      </c>
      <c r="C774" t="s">
        <v>699</v>
      </c>
      <c r="D774" t="s">
        <v>700</v>
      </c>
    </row>
    <row r="775" spans="1:4">
      <c r="A775" s="49">
        <v>41909</v>
      </c>
      <c r="B775" t="s">
        <v>698</v>
      </c>
      <c r="C775" t="s">
        <v>699</v>
      </c>
      <c r="D775" t="s">
        <v>700</v>
      </c>
    </row>
    <row r="776" spans="1:4">
      <c r="A776" s="49">
        <v>41910</v>
      </c>
      <c r="B776" t="s">
        <v>698</v>
      </c>
      <c r="C776" t="s">
        <v>699</v>
      </c>
      <c r="D776" t="s">
        <v>700</v>
      </c>
    </row>
    <row r="777" spans="1:4">
      <c r="A777" s="49">
        <v>41911</v>
      </c>
      <c r="B777" t="s">
        <v>698</v>
      </c>
      <c r="C777" t="s">
        <v>699</v>
      </c>
      <c r="D777" t="s">
        <v>700</v>
      </c>
    </row>
    <row r="778" spans="1:4">
      <c r="A778" s="49">
        <v>41912</v>
      </c>
      <c r="B778" t="s">
        <v>698</v>
      </c>
      <c r="C778" t="s">
        <v>699</v>
      </c>
      <c r="D778" t="s">
        <v>700</v>
      </c>
    </row>
    <row r="779" spans="1:4">
      <c r="A779" s="49">
        <v>41913</v>
      </c>
      <c r="B779" t="s">
        <v>699</v>
      </c>
      <c r="C779" t="s">
        <v>700</v>
      </c>
      <c r="D779" t="s">
        <v>701</v>
      </c>
    </row>
    <row r="780" spans="1:4">
      <c r="A780" s="49">
        <v>41914</v>
      </c>
      <c r="B780" t="s">
        <v>699</v>
      </c>
      <c r="C780" t="s">
        <v>700</v>
      </c>
      <c r="D780" t="s">
        <v>701</v>
      </c>
    </row>
    <row r="781" spans="1:4">
      <c r="A781" s="49">
        <v>41915</v>
      </c>
      <c r="B781" t="s">
        <v>699</v>
      </c>
      <c r="C781" t="s">
        <v>700</v>
      </c>
      <c r="D781" t="s">
        <v>701</v>
      </c>
    </row>
    <row r="782" spans="1:4">
      <c r="A782" s="49">
        <v>41916</v>
      </c>
      <c r="B782" t="s">
        <v>699</v>
      </c>
      <c r="C782" t="s">
        <v>700</v>
      </c>
      <c r="D782" t="s">
        <v>701</v>
      </c>
    </row>
    <row r="783" spans="1:4">
      <c r="A783" s="49">
        <v>41917</v>
      </c>
      <c r="B783" t="s">
        <v>699</v>
      </c>
      <c r="C783" t="s">
        <v>700</v>
      </c>
      <c r="D783" t="s">
        <v>701</v>
      </c>
    </row>
    <row r="784" spans="1:4">
      <c r="A784" s="49">
        <v>41918</v>
      </c>
      <c r="B784" t="s">
        <v>699</v>
      </c>
      <c r="C784" t="s">
        <v>700</v>
      </c>
      <c r="D784" t="s">
        <v>701</v>
      </c>
    </row>
    <row r="785" spans="1:4">
      <c r="A785" s="49">
        <v>41919</v>
      </c>
      <c r="B785" t="s">
        <v>699</v>
      </c>
      <c r="C785" t="s">
        <v>700</v>
      </c>
      <c r="D785" t="s">
        <v>701</v>
      </c>
    </row>
    <row r="786" spans="1:4">
      <c r="A786" s="49">
        <v>41920</v>
      </c>
      <c r="B786" t="s">
        <v>699</v>
      </c>
      <c r="C786" t="s">
        <v>700</v>
      </c>
      <c r="D786" t="s">
        <v>701</v>
      </c>
    </row>
    <row r="787" spans="1:4">
      <c r="A787" s="49">
        <v>41921</v>
      </c>
      <c r="B787" t="s">
        <v>699</v>
      </c>
      <c r="C787" t="s">
        <v>700</v>
      </c>
      <c r="D787" t="s">
        <v>701</v>
      </c>
    </row>
    <row r="788" spans="1:4">
      <c r="A788" s="49">
        <v>41922</v>
      </c>
      <c r="B788" t="s">
        <v>699</v>
      </c>
      <c r="C788" t="s">
        <v>700</v>
      </c>
      <c r="D788" t="s">
        <v>701</v>
      </c>
    </row>
    <row r="789" spans="1:4">
      <c r="A789" s="49">
        <v>41923</v>
      </c>
      <c r="B789" t="s">
        <v>699</v>
      </c>
      <c r="C789" t="s">
        <v>700</v>
      </c>
      <c r="D789" t="s">
        <v>701</v>
      </c>
    </row>
    <row r="790" spans="1:4">
      <c r="A790" s="49">
        <v>41924</v>
      </c>
      <c r="B790" t="s">
        <v>699</v>
      </c>
      <c r="C790" t="s">
        <v>700</v>
      </c>
      <c r="D790" t="s">
        <v>701</v>
      </c>
    </row>
    <row r="791" spans="1:4">
      <c r="A791" s="49">
        <v>41925</v>
      </c>
      <c r="B791" t="s">
        <v>699</v>
      </c>
      <c r="C791" t="s">
        <v>700</v>
      </c>
      <c r="D791" t="s">
        <v>701</v>
      </c>
    </row>
    <row r="792" spans="1:4">
      <c r="A792" s="49">
        <v>41926</v>
      </c>
      <c r="B792" t="s">
        <v>699</v>
      </c>
      <c r="C792" t="s">
        <v>700</v>
      </c>
      <c r="D792" t="s">
        <v>701</v>
      </c>
    </row>
    <row r="793" spans="1:4">
      <c r="A793" s="49">
        <v>41927</v>
      </c>
      <c r="B793" t="s">
        <v>699</v>
      </c>
      <c r="C793" t="s">
        <v>700</v>
      </c>
      <c r="D793" t="s">
        <v>701</v>
      </c>
    </row>
    <row r="794" spans="1:4">
      <c r="A794" s="49">
        <v>41928</v>
      </c>
      <c r="B794" t="s">
        <v>700</v>
      </c>
      <c r="C794" t="s">
        <v>700</v>
      </c>
      <c r="D794" t="s">
        <v>702</v>
      </c>
    </row>
    <row r="795" spans="1:4">
      <c r="A795" s="49">
        <v>41929</v>
      </c>
      <c r="B795" t="s">
        <v>700</v>
      </c>
      <c r="C795" t="s">
        <v>701</v>
      </c>
      <c r="D795" t="s">
        <v>702</v>
      </c>
    </row>
    <row r="796" spans="1:4">
      <c r="A796" s="49">
        <v>41930</v>
      </c>
      <c r="B796" t="s">
        <v>700</v>
      </c>
      <c r="C796" t="s">
        <v>701</v>
      </c>
      <c r="D796" t="s">
        <v>702</v>
      </c>
    </row>
    <row r="797" spans="1:4">
      <c r="A797" s="49">
        <v>41931</v>
      </c>
      <c r="B797" t="s">
        <v>700</v>
      </c>
      <c r="C797" t="s">
        <v>701</v>
      </c>
      <c r="D797" t="s">
        <v>702</v>
      </c>
    </row>
    <row r="798" spans="1:4">
      <c r="A798" s="49">
        <v>41932</v>
      </c>
      <c r="B798" t="s">
        <v>700</v>
      </c>
      <c r="C798" t="s">
        <v>701</v>
      </c>
      <c r="D798" t="s">
        <v>702</v>
      </c>
    </row>
    <row r="799" spans="1:4">
      <c r="A799" s="49">
        <v>41933</v>
      </c>
      <c r="B799" t="s">
        <v>700</v>
      </c>
      <c r="C799" t="s">
        <v>701</v>
      </c>
      <c r="D799" t="s">
        <v>702</v>
      </c>
    </row>
    <row r="800" spans="1:4">
      <c r="A800" s="49">
        <v>41934</v>
      </c>
      <c r="B800" t="s">
        <v>700</v>
      </c>
      <c r="C800" t="s">
        <v>701</v>
      </c>
      <c r="D800" t="s">
        <v>702</v>
      </c>
    </row>
    <row r="801" spans="1:4">
      <c r="A801" s="49">
        <v>41935</v>
      </c>
      <c r="B801" t="s">
        <v>700</v>
      </c>
      <c r="C801" t="s">
        <v>701</v>
      </c>
      <c r="D801" t="s">
        <v>702</v>
      </c>
    </row>
    <row r="802" spans="1:4">
      <c r="A802" s="49">
        <v>41936</v>
      </c>
      <c r="B802" t="s">
        <v>700</v>
      </c>
      <c r="C802" t="s">
        <v>701</v>
      </c>
      <c r="D802" t="s">
        <v>702</v>
      </c>
    </row>
    <row r="803" spans="1:4">
      <c r="A803" s="49">
        <v>41937</v>
      </c>
      <c r="B803" t="s">
        <v>700</v>
      </c>
      <c r="C803" t="s">
        <v>701</v>
      </c>
      <c r="D803" t="s">
        <v>702</v>
      </c>
    </row>
    <row r="804" spans="1:4">
      <c r="A804" s="49">
        <v>41938</v>
      </c>
      <c r="B804" t="s">
        <v>700</v>
      </c>
      <c r="C804" t="s">
        <v>701</v>
      </c>
      <c r="D804" t="s">
        <v>702</v>
      </c>
    </row>
    <row r="805" spans="1:4">
      <c r="A805" s="49">
        <v>41939</v>
      </c>
      <c r="B805" t="s">
        <v>700</v>
      </c>
      <c r="C805" t="s">
        <v>701</v>
      </c>
      <c r="D805" t="s">
        <v>702</v>
      </c>
    </row>
    <row r="806" spans="1:4">
      <c r="A806" s="49">
        <v>41940</v>
      </c>
      <c r="B806" t="s">
        <v>700</v>
      </c>
      <c r="C806" t="s">
        <v>701</v>
      </c>
      <c r="D806" t="s">
        <v>702</v>
      </c>
    </row>
    <row r="807" spans="1:4">
      <c r="A807" s="49">
        <v>41941</v>
      </c>
      <c r="B807" t="s">
        <v>700</v>
      </c>
      <c r="C807" t="s">
        <v>701</v>
      </c>
      <c r="D807" t="s">
        <v>702</v>
      </c>
    </row>
    <row r="808" spans="1:4">
      <c r="A808" s="49">
        <v>41942</v>
      </c>
      <c r="B808" t="s">
        <v>700</v>
      </c>
      <c r="C808" t="s">
        <v>701</v>
      </c>
      <c r="D808" t="s">
        <v>702</v>
      </c>
    </row>
    <row r="809" spans="1:4">
      <c r="A809" s="49">
        <v>41943</v>
      </c>
      <c r="B809" t="s">
        <v>700</v>
      </c>
      <c r="C809" t="s">
        <v>701</v>
      </c>
      <c r="D809" t="s">
        <v>703</v>
      </c>
    </row>
    <row r="810" spans="1:4">
      <c r="A810" s="49">
        <v>41944</v>
      </c>
      <c r="B810" t="s">
        <v>701</v>
      </c>
      <c r="C810" t="s">
        <v>702</v>
      </c>
      <c r="D810" t="s">
        <v>703</v>
      </c>
    </row>
    <row r="811" spans="1:4">
      <c r="A811" s="49">
        <v>41945</v>
      </c>
      <c r="B811" t="s">
        <v>701</v>
      </c>
      <c r="C811" t="s">
        <v>702</v>
      </c>
      <c r="D811" t="s">
        <v>703</v>
      </c>
    </row>
    <row r="812" spans="1:4">
      <c r="A812" s="49">
        <v>41946</v>
      </c>
      <c r="B812" t="s">
        <v>701</v>
      </c>
      <c r="C812" t="s">
        <v>702</v>
      </c>
      <c r="D812" t="s">
        <v>703</v>
      </c>
    </row>
    <row r="813" spans="1:4">
      <c r="A813" s="49">
        <v>41947</v>
      </c>
      <c r="B813" t="s">
        <v>701</v>
      </c>
      <c r="C813" t="s">
        <v>702</v>
      </c>
      <c r="D813" t="s">
        <v>703</v>
      </c>
    </row>
    <row r="814" spans="1:4">
      <c r="A814" s="49">
        <v>41948</v>
      </c>
      <c r="B814" t="s">
        <v>701</v>
      </c>
      <c r="C814" t="s">
        <v>702</v>
      </c>
      <c r="D814" t="s">
        <v>703</v>
      </c>
    </row>
    <row r="815" spans="1:4">
      <c r="A815" s="49">
        <v>41949</v>
      </c>
      <c r="B815" t="s">
        <v>701</v>
      </c>
      <c r="C815" t="s">
        <v>702</v>
      </c>
      <c r="D815" t="s">
        <v>703</v>
      </c>
    </row>
    <row r="816" spans="1:4">
      <c r="A816" s="49">
        <v>41950</v>
      </c>
      <c r="B816" t="s">
        <v>701</v>
      </c>
      <c r="C816" t="s">
        <v>702</v>
      </c>
      <c r="D816" t="s">
        <v>703</v>
      </c>
    </row>
    <row r="817" spans="1:4">
      <c r="A817" s="49">
        <v>41951</v>
      </c>
      <c r="B817" t="s">
        <v>701</v>
      </c>
      <c r="C817" t="s">
        <v>702</v>
      </c>
      <c r="D817" t="s">
        <v>703</v>
      </c>
    </row>
    <row r="818" spans="1:4">
      <c r="A818" s="49">
        <v>41952</v>
      </c>
      <c r="B818" t="s">
        <v>701</v>
      </c>
      <c r="C818" t="s">
        <v>702</v>
      </c>
      <c r="D818" t="s">
        <v>703</v>
      </c>
    </row>
    <row r="819" spans="1:4">
      <c r="A819" s="49">
        <v>41953</v>
      </c>
      <c r="B819" t="s">
        <v>701</v>
      </c>
      <c r="C819" t="s">
        <v>702</v>
      </c>
      <c r="D819" t="s">
        <v>703</v>
      </c>
    </row>
    <row r="820" spans="1:4">
      <c r="A820" s="49">
        <v>41954</v>
      </c>
      <c r="B820" t="s">
        <v>701</v>
      </c>
      <c r="C820" t="s">
        <v>702</v>
      </c>
      <c r="D820" t="s">
        <v>703</v>
      </c>
    </row>
    <row r="821" spans="1:4">
      <c r="A821" s="49">
        <v>41955</v>
      </c>
      <c r="B821" t="s">
        <v>701</v>
      </c>
      <c r="C821" t="s">
        <v>702</v>
      </c>
      <c r="D821" t="s">
        <v>703</v>
      </c>
    </row>
    <row r="822" spans="1:4">
      <c r="A822" s="49">
        <v>41956</v>
      </c>
      <c r="B822" t="s">
        <v>701</v>
      </c>
      <c r="C822" t="s">
        <v>702</v>
      </c>
      <c r="D822" t="s">
        <v>703</v>
      </c>
    </row>
    <row r="823" spans="1:4">
      <c r="A823" s="49">
        <v>41957</v>
      </c>
      <c r="B823" t="s">
        <v>701</v>
      </c>
      <c r="C823" t="s">
        <v>702</v>
      </c>
      <c r="D823" t="s">
        <v>703</v>
      </c>
    </row>
    <row r="824" spans="1:4">
      <c r="A824" s="49">
        <v>41958</v>
      </c>
      <c r="B824" t="s">
        <v>701</v>
      </c>
      <c r="C824" t="s">
        <v>702</v>
      </c>
      <c r="D824" t="s">
        <v>704</v>
      </c>
    </row>
    <row r="825" spans="1:4">
      <c r="A825" s="49">
        <v>41959</v>
      </c>
      <c r="B825" t="s">
        <v>702</v>
      </c>
      <c r="C825" t="s">
        <v>703</v>
      </c>
      <c r="D825" t="s">
        <v>704</v>
      </c>
    </row>
    <row r="826" spans="1:4">
      <c r="A826" s="49">
        <v>41960</v>
      </c>
      <c r="B826" t="s">
        <v>702</v>
      </c>
      <c r="C826" t="s">
        <v>703</v>
      </c>
      <c r="D826" t="s">
        <v>704</v>
      </c>
    </row>
    <row r="827" spans="1:4">
      <c r="A827" s="49">
        <v>41961</v>
      </c>
      <c r="B827" t="s">
        <v>702</v>
      </c>
      <c r="C827" t="s">
        <v>703</v>
      </c>
      <c r="D827" t="s">
        <v>704</v>
      </c>
    </row>
    <row r="828" spans="1:4">
      <c r="A828" s="49">
        <v>41962</v>
      </c>
      <c r="B828" t="s">
        <v>702</v>
      </c>
      <c r="C828" t="s">
        <v>703</v>
      </c>
      <c r="D828" t="s">
        <v>704</v>
      </c>
    </row>
    <row r="829" spans="1:4">
      <c r="A829" s="49">
        <v>41963</v>
      </c>
      <c r="B829" t="s">
        <v>702</v>
      </c>
      <c r="C829" t="s">
        <v>703</v>
      </c>
      <c r="D829" t="s">
        <v>704</v>
      </c>
    </row>
    <row r="830" spans="1:4">
      <c r="A830" s="49">
        <v>41964</v>
      </c>
      <c r="B830" t="s">
        <v>702</v>
      </c>
      <c r="C830" t="s">
        <v>703</v>
      </c>
      <c r="D830" t="s">
        <v>704</v>
      </c>
    </row>
    <row r="831" spans="1:4">
      <c r="A831" s="49">
        <v>41965</v>
      </c>
      <c r="B831" t="s">
        <v>702</v>
      </c>
      <c r="C831" t="s">
        <v>703</v>
      </c>
      <c r="D831" t="s">
        <v>704</v>
      </c>
    </row>
    <row r="832" spans="1:4">
      <c r="A832" s="49">
        <v>41966</v>
      </c>
      <c r="B832" t="s">
        <v>702</v>
      </c>
      <c r="C832" t="s">
        <v>703</v>
      </c>
      <c r="D832" t="s">
        <v>704</v>
      </c>
    </row>
    <row r="833" spans="1:4">
      <c r="A833" s="49">
        <v>41967</v>
      </c>
      <c r="B833" t="s">
        <v>702</v>
      </c>
      <c r="C833" t="s">
        <v>703</v>
      </c>
      <c r="D833" t="s">
        <v>704</v>
      </c>
    </row>
    <row r="834" spans="1:4">
      <c r="A834" s="49">
        <v>41968</v>
      </c>
      <c r="B834" t="s">
        <v>702</v>
      </c>
      <c r="C834" t="s">
        <v>703</v>
      </c>
      <c r="D834" t="s">
        <v>704</v>
      </c>
    </row>
    <row r="835" spans="1:4">
      <c r="A835" s="49">
        <v>41969</v>
      </c>
      <c r="B835" t="s">
        <v>702</v>
      </c>
      <c r="C835" t="s">
        <v>703</v>
      </c>
      <c r="D835" t="s">
        <v>704</v>
      </c>
    </row>
    <row r="836" spans="1:4">
      <c r="A836" s="49">
        <v>41970</v>
      </c>
      <c r="B836" t="s">
        <v>702</v>
      </c>
      <c r="C836" t="s">
        <v>703</v>
      </c>
      <c r="D836" t="s">
        <v>704</v>
      </c>
    </row>
    <row r="837" spans="1:4">
      <c r="A837" s="49">
        <v>41971</v>
      </c>
      <c r="B837" t="s">
        <v>702</v>
      </c>
      <c r="C837" t="s">
        <v>703</v>
      </c>
      <c r="D837" t="s">
        <v>704</v>
      </c>
    </row>
    <row r="838" spans="1:4">
      <c r="A838" s="49">
        <v>41972</v>
      </c>
      <c r="B838" t="s">
        <v>702</v>
      </c>
      <c r="C838" t="s">
        <v>703</v>
      </c>
      <c r="D838" t="s">
        <v>704</v>
      </c>
    </row>
    <row r="839" spans="1:4">
      <c r="A839" s="49">
        <v>41973</v>
      </c>
      <c r="B839" t="s">
        <v>702</v>
      </c>
      <c r="C839" t="s">
        <v>703</v>
      </c>
      <c r="D839" t="s">
        <v>704</v>
      </c>
    </row>
    <row r="840" spans="1:4">
      <c r="A840" s="49">
        <v>41974</v>
      </c>
      <c r="B840" t="s">
        <v>703</v>
      </c>
      <c r="C840" t="s">
        <v>704</v>
      </c>
      <c r="D840" t="s">
        <v>705</v>
      </c>
    </row>
    <row r="841" spans="1:4">
      <c r="A841" s="49">
        <v>41975</v>
      </c>
      <c r="B841" t="s">
        <v>703</v>
      </c>
      <c r="C841" t="s">
        <v>704</v>
      </c>
      <c r="D841" t="s">
        <v>705</v>
      </c>
    </row>
    <row r="842" spans="1:4">
      <c r="A842" s="49">
        <v>41976</v>
      </c>
      <c r="B842" t="s">
        <v>703</v>
      </c>
      <c r="C842" t="s">
        <v>704</v>
      </c>
      <c r="D842" t="s">
        <v>705</v>
      </c>
    </row>
    <row r="843" spans="1:4">
      <c r="A843" s="49">
        <v>41977</v>
      </c>
      <c r="B843" t="s">
        <v>703</v>
      </c>
      <c r="C843" t="s">
        <v>704</v>
      </c>
      <c r="D843" t="s">
        <v>705</v>
      </c>
    </row>
    <row r="844" spans="1:4">
      <c r="A844" s="49">
        <v>41978</v>
      </c>
      <c r="B844" t="s">
        <v>703</v>
      </c>
      <c r="C844" t="s">
        <v>704</v>
      </c>
      <c r="D844" t="s">
        <v>705</v>
      </c>
    </row>
    <row r="845" spans="1:4">
      <c r="A845" s="49">
        <v>41979</v>
      </c>
      <c r="B845" t="s">
        <v>703</v>
      </c>
      <c r="C845" t="s">
        <v>704</v>
      </c>
      <c r="D845" t="s">
        <v>705</v>
      </c>
    </row>
    <row r="846" spans="1:4">
      <c r="A846" s="49">
        <v>41980</v>
      </c>
      <c r="B846" t="s">
        <v>703</v>
      </c>
      <c r="C846" t="s">
        <v>704</v>
      </c>
      <c r="D846" t="s">
        <v>705</v>
      </c>
    </row>
    <row r="847" spans="1:4">
      <c r="A847" s="49">
        <v>41981</v>
      </c>
      <c r="B847" t="s">
        <v>703</v>
      </c>
      <c r="C847" t="s">
        <v>704</v>
      </c>
      <c r="D847" t="s">
        <v>705</v>
      </c>
    </row>
    <row r="848" spans="1:4">
      <c r="A848" s="49">
        <v>41982</v>
      </c>
      <c r="B848" t="s">
        <v>703</v>
      </c>
      <c r="C848" t="s">
        <v>704</v>
      </c>
      <c r="D848" t="s">
        <v>705</v>
      </c>
    </row>
    <row r="849" spans="1:4">
      <c r="A849" s="49">
        <v>41983</v>
      </c>
      <c r="B849" t="s">
        <v>703</v>
      </c>
      <c r="C849" t="s">
        <v>704</v>
      </c>
      <c r="D849" t="s">
        <v>705</v>
      </c>
    </row>
    <row r="850" spans="1:4">
      <c r="A850" s="49">
        <v>41984</v>
      </c>
      <c r="B850" t="s">
        <v>703</v>
      </c>
      <c r="C850" t="s">
        <v>704</v>
      </c>
      <c r="D850" t="s">
        <v>705</v>
      </c>
    </row>
    <row r="851" spans="1:4">
      <c r="A851" s="49">
        <v>41985</v>
      </c>
      <c r="B851" t="s">
        <v>703</v>
      </c>
      <c r="C851" t="s">
        <v>704</v>
      </c>
      <c r="D851" t="s">
        <v>705</v>
      </c>
    </row>
    <row r="852" spans="1:4">
      <c r="A852" s="49">
        <v>41986</v>
      </c>
      <c r="B852" t="s">
        <v>703</v>
      </c>
      <c r="C852" t="s">
        <v>704</v>
      </c>
      <c r="D852" t="s">
        <v>705</v>
      </c>
    </row>
    <row r="853" spans="1:4">
      <c r="A853" s="49">
        <v>41987</v>
      </c>
      <c r="B853" t="s">
        <v>703</v>
      </c>
      <c r="C853" t="s">
        <v>704</v>
      </c>
      <c r="D853" t="s">
        <v>705</v>
      </c>
    </row>
    <row r="854" spans="1:4">
      <c r="A854" s="49">
        <v>41988</v>
      </c>
      <c r="B854" t="s">
        <v>703</v>
      </c>
      <c r="C854" t="s">
        <v>704</v>
      </c>
      <c r="D854" t="s">
        <v>705</v>
      </c>
    </row>
    <row r="855" spans="1:4">
      <c r="A855" s="49">
        <v>41989</v>
      </c>
      <c r="B855" t="s">
        <v>704</v>
      </c>
      <c r="C855" t="s">
        <v>704</v>
      </c>
      <c r="D855" t="s">
        <v>706</v>
      </c>
    </row>
    <row r="856" spans="1:4">
      <c r="A856" s="49">
        <v>41990</v>
      </c>
      <c r="B856" t="s">
        <v>704</v>
      </c>
      <c r="C856" t="s">
        <v>705</v>
      </c>
      <c r="D856" t="s">
        <v>706</v>
      </c>
    </row>
    <row r="857" spans="1:4">
      <c r="A857" s="49">
        <v>41991</v>
      </c>
      <c r="B857" t="s">
        <v>704</v>
      </c>
      <c r="C857" t="s">
        <v>705</v>
      </c>
      <c r="D857" t="s">
        <v>706</v>
      </c>
    </row>
    <row r="858" spans="1:4">
      <c r="A858" s="49">
        <v>41992</v>
      </c>
      <c r="B858" t="s">
        <v>704</v>
      </c>
      <c r="C858" t="s">
        <v>705</v>
      </c>
      <c r="D858" t="s">
        <v>706</v>
      </c>
    </row>
    <row r="859" spans="1:4">
      <c r="A859" s="49">
        <v>41993</v>
      </c>
      <c r="B859" t="s">
        <v>704</v>
      </c>
      <c r="C859" t="s">
        <v>705</v>
      </c>
      <c r="D859" t="s">
        <v>706</v>
      </c>
    </row>
    <row r="860" spans="1:4">
      <c r="A860" s="49">
        <v>41994</v>
      </c>
      <c r="B860" t="s">
        <v>704</v>
      </c>
      <c r="C860" t="s">
        <v>705</v>
      </c>
      <c r="D860" t="s">
        <v>706</v>
      </c>
    </row>
    <row r="861" spans="1:4">
      <c r="A861" s="49">
        <v>41995</v>
      </c>
      <c r="B861" t="s">
        <v>704</v>
      </c>
      <c r="C861" t="s">
        <v>705</v>
      </c>
      <c r="D861" t="s">
        <v>706</v>
      </c>
    </row>
    <row r="862" spans="1:4">
      <c r="A862" s="49">
        <v>41996</v>
      </c>
      <c r="B862" t="s">
        <v>704</v>
      </c>
      <c r="C862" t="s">
        <v>705</v>
      </c>
      <c r="D862" t="s">
        <v>706</v>
      </c>
    </row>
    <row r="863" spans="1:4">
      <c r="A863" s="49">
        <v>41997</v>
      </c>
      <c r="B863" t="s">
        <v>704</v>
      </c>
      <c r="C863" t="s">
        <v>705</v>
      </c>
      <c r="D863" t="s">
        <v>706</v>
      </c>
    </row>
    <row r="864" spans="1:4">
      <c r="A864" s="49">
        <v>41998</v>
      </c>
      <c r="B864" t="s">
        <v>704</v>
      </c>
      <c r="C864" t="s">
        <v>705</v>
      </c>
      <c r="D864" t="s">
        <v>706</v>
      </c>
    </row>
    <row r="865" spans="1:4">
      <c r="A865" s="49">
        <v>41999</v>
      </c>
      <c r="B865" t="s">
        <v>704</v>
      </c>
      <c r="C865" t="s">
        <v>705</v>
      </c>
      <c r="D865" t="s">
        <v>706</v>
      </c>
    </row>
    <row r="866" spans="1:4">
      <c r="A866" s="49">
        <v>42000</v>
      </c>
      <c r="B866" t="s">
        <v>704</v>
      </c>
      <c r="C866" t="s">
        <v>705</v>
      </c>
      <c r="D866" t="s">
        <v>706</v>
      </c>
    </row>
    <row r="867" spans="1:4">
      <c r="A867" s="49">
        <v>42001</v>
      </c>
      <c r="B867" t="s">
        <v>704</v>
      </c>
      <c r="C867" t="s">
        <v>705</v>
      </c>
      <c r="D867" t="s">
        <v>706</v>
      </c>
    </row>
    <row r="868" spans="1:4">
      <c r="A868" s="49">
        <v>42002</v>
      </c>
      <c r="B868" t="s">
        <v>704</v>
      </c>
      <c r="C868" t="s">
        <v>705</v>
      </c>
      <c r="D868" t="s">
        <v>706</v>
      </c>
    </row>
    <row r="869" spans="1:4">
      <c r="A869" s="49">
        <v>42003</v>
      </c>
      <c r="B869" t="s">
        <v>704</v>
      </c>
      <c r="C869" t="s">
        <v>705</v>
      </c>
      <c r="D869" t="s">
        <v>706</v>
      </c>
    </row>
    <row r="870" spans="1:4">
      <c r="A870" s="49">
        <v>42004</v>
      </c>
      <c r="B870" t="s">
        <v>704</v>
      </c>
      <c r="C870" t="s">
        <v>705</v>
      </c>
      <c r="D870" t="s">
        <v>706</v>
      </c>
    </row>
    <row r="871" spans="1:4">
      <c r="A871" s="49">
        <v>42005</v>
      </c>
      <c r="B871" t="s">
        <v>705</v>
      </c>
      <c r="C871" t="s">
        <v>706</v>
      </c>
      <c r="D871" t="s">
        <v>707</v>
      </c>
    </row>
    <row r="872" spans="1:4">
      <c r="A872" s="49">
        <v>42006</v>
      </c>
      <c r="B872" t="s">
        <v>705</v>
      </c>
      <c r="C872" t="s">
        <v>706</v>
      </c>
      <c r="D872" t="s">
        <v>707</v>
      </c>
    </row>
    <row r="873" spans="1:4">
      <c r="A873" s="49">
        <v>42007</v>
      </c>
      <c r="B873" t="s">
        <v>705</v>
      </c>
      <c r="C873" t="s">
        <v>706</v>
      </c>
      <c r="D873" t="s">
        <v>707</v>
      </c>
    </row>
    <row r="874" spans="1:4">
      <c r="A874" s="49">
        <v>42008</v>
      </c>
      <c r="B874" t="s">
        <v>705</v>
      </c>
      <c r="C874" t="s">
        <v>706</v>
      </c>
      <c r="D874" t="s">
        <v>707</v>
      </c>
    </row>
    <row r="875" spans="1:4">
      <c r="A875" s="49">
        <v>42009</v>
      </c>
      <c r="B875" t="s">
        <v>705</v>
      </c>
      <c r="C875" t="s">
        <v>706</v>
      </c>
      <c r="D875" t="s">
        <v>707</v>
      </c>
    </row>
    <row r="876" spans="1:4">
      <c r="A876" s="49">
        <v>42010</v>
      </c>
      <c r="B876" t="s">
        <v>705</v>
      </c>
      <c r="C876" t="s">
        <v>706</v>
      </c>
      <c r="D876" t="s">
        <v>707</v>
      </c>
    </row>
    <row r="877" spans="1:4">
      <c r="A877" s="49">
        <v>42011</v>
      </c>
      <c r="B877" t="s">
        <v>705</v>
      </c>
      <c r="C877" t="s">
        <v>706</v>
      </c>
      <c r="D877" t="s">
        <v>707</v>
      </c>
    </row>
    <row r="878" spans="1:4">
      <c r="A878" s="49">
        <v>42012</v>
      </c>
      <c r="B878" t="s">
        <v>705</v>
      </c>
      <c r="C878" t="s">
        <v>706</v>
      </c>
      <c r="D878" t="s">
        <v>707</v>
      </c>
    </row>
    <row r="879" spans="1:4">
      <c r="A879" s="49">
        <v>42013</v>
      </c>
      <c r="B879" t="s">
        <v>705</v>
      </c>
      <c r="C879" t="s">
        <v>706</v>
      </c>
      <c r="D879" t="s">
        <v>707</v>
      </c>
    </row>
    <row r="880" spans="1:4">
      <c r="A880" s="49">
        <v>42014</v>
      </c>
      <c r="B880" t="s">
        <v>705</v>
      </c>
      <c r="C880" t="s">
        <v>706</v>
      </c>
      <c r="D880" t="s">
        <v>707</v>
      </c>
    </row>
    <row r="881" spans="1:4">
      <c r="A881" s="49">
        <v>42015</v>
      </c>
      <c r="B881" t="s">
        <v>705</v>
      </c>
      <c r="C881" t="s">
        <v>706</v>
      </c>
      <c r="D881" t="s">
        <v>707</v>
      </c>
    </row>
    <row r="882" spans="1:4">
      <c r="A882" s="49">
        <v>42016</v>
      </c>
      <c r="B882" t="s">
        <v>705</v>
      </c>
      <c r="C882" t="s">
        <v>706</v>
      </c>
      <c r="D882" t="s">
        <v>707</v>
      </c>
    </row>
    <row r="883" spans="1:4">
      <c r="A883" s="49">
        <v>42017</v>
      </c>
      <c r="B883" t="s">
        <v>705</v>
      </c>
      <c r="C883" t="s">
        <v>706</v>
      </c>
      <c r="D883" t="s">
        <v>707</v>
      </c>
    </row>
    <row r="884" spans="1:4">
      <c r="A884" s="49">
        <v>42018</v>
      </c>
      <c r="B884" t="s">
        <v>705</v>
      </c>
      <c r="C884" t="s">
        <v>706</v>
      </c>
      <c r="D884" t="s">
        <v>707</v>
      </c>
    </row>
    <row r="885" spans="1:4">
      <c r="A885" s="49">
        <v>42019</v>
      </c>
      <c r="B885" t="s">
        <v>705</v>
      </c>
      <c r="C885" t="s">
        <v>706</v>
      </c>
      <c r="D885" t="s">
        <v>707</v>
      </c>
    </row>
    <row r="886" spans="1:4">
      <c r="A886" s="49">
        <v>42020</v>
      </c>
      <c r="B886" t="s">
        <v>706</v>
      </c>
      <c r="C886" t="s">
        <v>706</v>
      </c>
      <c r="D886" t="s">
        <v>708</v>
      </c>
    </row>
    <row r="887" spans="1:4">
      <c r="A887" s="49">
        <v>42021</v>
      </c>
      <c r="B887" t="s">
        <v>706</v>
      </c>
      <c r="C887" t="s">
        <v>707</v>
      </c>
      <c r="D887" t="s">
        <v>708</v>
      </c>
    </row>
    <row r="888" spans="1:4">
      <c r="A888" s="49">
        <v>42022</v>
      </c>
      <c r="B888" t="s">
        <v>706</v>
      </c>
      <c r="C888" t="s">
        <v>707</v>
      </c>
      <c r="D888" t="s">
        <v>708</v>
      </c>
    </row>
    <row r="889" spans="1:4">
      <c r="A889" s="49">
        <v>42023</v>
      </c>
      <c r="B889" t="s">
        <v>706</v>
      </c>
      <c r="C889" t="s">
        <v>707</v>
      </c>
      <c r="D889" t="s">
        <v>708</v>
      </c>
    </row>
    <row r="890" spans="1:4">
      <c r="A890" s="49">
        <v>42024</v>
      </c>
      <c r="B890" t="s">
        <v>706</v>
      </c>
      <c r="C890" t="s">
        <v>707</v>
      </c>
      <c r="D890" t="s">
        <v>708</v>
      </c>
    </row>
    <row r="891" spans="1:4">
      <c r="A891" s="49">
        <v>42025</v>
      </c>
      <c r="B891" t="s">
        <v>706</v>
      </c>
      <c r="C891" t="s">
        <v>707</v>
      </c>
      <c r="D891" t="s">
        <v>708</v>
      </c>
    </row>
    <row r="892" spans="1:4">
      <c r="A892" s="49">
        <v>42026</v>
      </c>
      <c r="B892" t="s">
        <v>706</v>
      </c>
      <c r="C892" t="s">
        <v>707</v>
      </c>
      <c r="D892" t="s">
        <v>708</v>
      </c>
    </row>
    <row r="893" spans="1:4">
      <c r="A893" s="49">
        <v>42027</v>
      </c>
      <c r="B893" t="s">
        <v>706</v>
      </c>
      <c r="C893" t="s">
        <v>707</v>
      </c>
      <c r="D893" t="s">
        <v>708</v>
      </c>
    </row>
    <row r="894" spans="1:4">
      <c r="A894" s="49">
        <v>42028</v>
      </c>
      <c r="B894" t="s">
        <v>706</v>
      </c>
      <c r="C894" t="s">
        <v>707</v>
      </c>
      <c r="D894" t="s">
        <v>708</v>
      </c>
    </row>
    <row r="895" spans="1:4">
      <c r="A895" s="49">
        <v>42029</v>
      </c>
      <c r="B895" t="s">
        <v>706</v>
      </c>
      <c r="C895" t="s">
        <v>707</v>
      </c>
      <c r="D895" t="s">
        <v>708</v>
      </c>
    </row>
    <row r="896" spans="1:4">
      <c r="A896" s="49">
        <v>42030</v>
      </c>
      <c r="B896" t="s">
        <v>706</v>
      </c>
      <c r="C896" t="s">
        <v>707</v>
      </c>
      <c r="D896" t="s">
        <v>708</v>
      </c>
    </row>
    <row r="897" spans="1:4">
      <c r="A897" s="49">
        <v>42031</v>
      </c>
      <c r="B897" t="s">
        <v>706</v>
      </c>
      <c r="C897" t="s">
        <v>707</v>
      </c>
      <c r="D897" t="s">
        <v>708</v>
      </c>
    </row>
    <row r="898" spans="1:4">
      <c r="A898" s="49">
        <v>42032</v>
      </c>
      <c r="B898" t="s">
        <v>706</v>
      </c>
      <c r="C898" t="s">
        <v>707</v>
      </c>
      <c r="D898" t="s">
        <v>708</v>
      </c>
    </row>
    <row r="899" spans="1:4">
      <c r="A899" s="49">
        <v>42033</v>
      </c>
      <c r="B899" t="s">
        <v>706</v>
      </c>
      <c r="C899" t="s">
        <v>707</v>
      </c>
      <c r="D899" t="s">
        <v>709</v>
      </c>
    </row>
    <row r="900" spans="1:4">
      <c r="A900" s="49">
        <v>42034</v>
      </c>
      <c r="B900" t="s">
        <v>706</v>
      </c>
      <c r="C900" t="s">
        <v>707</v>
      </c>
      <c r="D900" t="s">
        <v>709</v>
      </c>
    </row>
    <row r="901" spans="1:4">
      <c r="A901" s="49">
        <v>42035</v>
      </c>
      <c r="B901" t="s">
        <v>706</v>
      </c>
      <c r="C901" t="s">
        <v>707</v>
      </c>
      <c r="D901" t="s">
        <v>709</v>
      </c>
    </row>
    <row r="902" spans="1:4">
      <c r="A902" s="49">
        <v>42036</v>
      </c>
      <c r="B902" t="s">
        <v>707</v>
      </c>
      <c r="C902" t="s">
        <v>708</v>
      </c>
      <c r="D902" t="s">
        <v>709</v>
      </c>
    </row>
    <row r="903" spans="1:4">
      <c r="A903" s="49">
        <v>42037</v>
      </c>
      <c r="B903" t="s">
        <v>707</v>
      </c>
      <c r="C903" t="s">
        <v>708</v>
      </c>
      <c r="D903" t="s">
        <v>709</v>
      </c>
    </row>
    <row r="904" spans="1:4">
      <c r="A904" s="49">
        <v>42038</v>
      </c>
      <c r="B904" t="s">
        <v>707</v>
      </c>
      <c r="C904" t="s">
        <v>708</v>
      </c>
      <c r="D904" t="s">
        <v>709</v>
      </c>
    </row>
    <row r="905" spans="1:4">
      <c r="A905" s="49">
        <v>42039</v>
      </c>
      <c r="B905" t="s">
        <v>707</v>
      </c>
      <c r="C905" t="s">
        <v>708</v>
      </c>
      <c r="D905" t="s">
        <v>709</v>
      </c>
    </row>
    <row r="906" spans="1:4">
      <c r="A906" s="49">
        <v>42040</v>
      </c>
      <c r="B906" t="s">
        <v>707</v>
      </c>
      <c r="C906" t="s">
        <v>708</v>
      </c>
      <c r="D906" t="s">
        <v>709</v>
      </c>
    </row>
    <row r="907" spans="1:4">
      <c r="A907" s="49">
        <v>42041</v>
      </c>
      <c r="B907" t="s">
        <v>707</v>
      </c>
      <c r="C907" t="s">
        <v>708</v>
      </c>
      <c r="D907" t="s">
        <v>709</v>
      </c>
    </row>
    <row r="908" spans="1:4">
      <c r="A908" s="49">
        <v>42042</v>
      </c>
      <c r="B908" t="s">
        <v>707</v>
      </c>
      <c r="C908" t="s">
        <v>708</v>
      </c>
      <c r="D908" t="s">
        <v>709</v>
      </c>
    </row>
    <row r="909" spans="1:4">
      <c r="A909" s="49">
        <v>42043</v>
      </c>
      <c r="B909" t="s">
        <v>707</v>
      </c>
      <c r="C909" t="s">
        <v>708</v>
      </c>
      <c r="D909" t="s">
        <v>709</v>
      </c>
    </row>
    <row r="910" spans="1:4">
      <c r="A910" s="49">
        <v>42044</v>
      </c>
      <c r="B910" t="s">
        <v>707</v>
      </c>
      <c r="C910" t="s">
        <v>708</v>
      </c>
      <c r="D910" t="s">
        <v>709</v>
      </c>
    </row>
    <row r="911" spans="1:4">
      <c r="A911" s="49">
        <v>42045</v>
      </c>
      <c r="B911" t="s">
        <v>707</v>
      </c>
      <c r="C911" t="s">
        <v>708</v>
      </c>
      <c r="D911" t="s">
        <v>709</v>
      </c>
    </row>
    <row r="912" spans="1:4">
      <c r="A912" s="49">
        <v>42046</v>
      </c>
      <c r="B912" t="s">
        <v>707</v>
      </c>
      <c r="C912" t="s">
        <v>708</v>
      </c>
      <c r="D912" t="s">
        <v>709</v>
      </c>
    </row>
    <row r="913" spans="1:4">
      <c r="A913" s="49">
        <v>42047</v>
      </c>
      <c r="B913" t="s">
        <v>707</v>
      </c>
      <c r="C913" t="s">
        <v>708</v>
      </c>
      <c r="D913" t="s">
        <v>709</v>
      </c>
    </row>
    <row r="914" spans="1:4">
      <c r="A914" s="49">
        <v>42048</v>
      </c>
      <c r="B914" t="s">
        <v>707</v>
      </c>
      <c r="C914" t="s">
        <v>708</v>
      </c>
      <c r="D914" t="s">
        <v>710</v>
      </c>
    </row>
    <row r="915" spans="1:4">
      <c r="A915" s="49">
        <v>42049</v>
      </c>
      <c r="B915" t="s">
        <v>707</v>
      </c>
      <c r="C915" t="s">
        <v>709</v>
      </c>
      <c r="D915" t="s">
        <v>710</v>
      </c>
    </row>
    <row r="916" spans="1:4">
      <c r="A916" s="49">
        <v>42050</v>
      </c>
      <c r="B916" t="s">
        <v>707</v>
      </c>
      <c r="C916" t="s">
        <v>709</v>
      </c>
      <c r="D916" t="s">
        <v>710</v>
      </c>
    </row>
    <row r="917" spans="1:4">
      <c r="A917" s="49">
        <v>42051</v>
      </c>
      <c r="B917" t="s">
        <v>708</v>
      </c>
      <c r="C917" t="s">
        <v>709</v>
      </c>
      <c r="D917" t="s">
        <v>710</v>
      </c>
    </row>
    <row r="918" spans="1:4">
      <c r="A918" s="49">
        <v>42052</v>
      </c>
      <c r="B918" t="s">
        <v>708</v>
      </c>
      <c r="C918" t="s">
        <v>709</v>
      </c>
      <c r="D918" t="s">
        <v>710</v>
      </c>
    </row>
    <row r="919" spans="1:4">
      <c r="A919" s="49">
        <v>42053</v>
      </c>
      <c r="B919" t="s">
        <v>708</v>
      </c>
      <c r="C919" t="s">
        <v>709</v>
      </c>
      <c r="D919" t="s">
        <v>710</v>
      </c>
    </row>
    <row r="920" spans="1:4">
      <c r="A920" s="49">
        <v>42054</v>
      </c>
      <c r="B920" t="s">
        <v>708</v>
      </c>
      <c r="C920" t="s">
        <v>709</v>
      </c>
      <c r="D920" t="s">
        <v>710</v>
      </c>
    </row>
    <row r="921" spans="1:4">
      <c r="A921" s="49">
        <v>42055</v>
      </c>
      <c r="B921" t="s">
        <v>708</v>
      </c>
      <c r="C921" t="s">
        <v>709</v>
      </c>
      <c r="D921" t="s">
        <v>710</v>
      </c>
    </row>
    <row r="922" spans="1:4">
      <c r="A922" s="49">
        <v>42056</v>
      </c>
      <c r="B922" t="s">
        <v>708</v>
      </c>
      <c r="C922" t="s">
        <v>709</v>
      </c>
      <c r="D922" t="s">
        <v>710</v>
      </c>
    </row>
    <row r="923" spans="1:4">
      <c r="A923" s="49">
        <v>42057</v>
      </c>
      <c r="B923" t="s">
        <v>708</v>
      </c>
      <c r="C923" t="s">
        <v>709</v>
      </c>
      <c r="D923" t="s">
        <v>710</v>
      </c>
    </row>
    <row r="924" spans="1:4">
      <c r="A924" s="49">
        <v>42058</v>
      </c>
      <c r="B924" t="s">
        <v>708</v>
      </c>
      <c r="C924" t="s">
        <v>709</v>
      </c>
      <c r="D924" t="s">
        <v>710</v>
      </c>
    </row>
    <row r="925" spans="1:4">
      <c r="A925" s="49">
        <v>42059</v>
      </c>
      <c r="B925" t="s">
        <v>708</v>
      </c>
      <c r="C925" t="s">
        <v>709</v>
      </c>
      <c r="D925" t="s">
        <v>710</v>
      </c>
    </row>
    <row r="926" spans="1:4">
      <c r="A926" s="49">
        <v>42060</v>
      </c>
      <c r="B926" t="s">
        <v>708</v>
      </c>
      <c r="C926" t="s">
        <v>709</v>
      </c>
      <c r="D926" t="s">
        <v>710</v>
      </c>
    </row>
    <row r="927" spans="1:4">
      <c r="A927" s="49">
        <v>42061</v>
      </c>
      <c r="B927" t="s">
        <v>708</v>
      </c>
      <c r="C927" t="s">
        <v>709</v>
      </c>
      <c r="D927" t="s">
        <v>710</v>
      </c>
    </row>
    <row r="928" spans="1:4">
      <c r="A928" s="49">
        <v>42062</v>
      </c>
      <c r="B928" t="s">
        <v>708</v>
      </c>
      <c r="C928" t="s">
        <v>709</v>
      </c>
      <c r="D928" t="s">
        <v>710</v>
      </c>
    </row>
    <row r="929" spans="1:4">
      <c r="A929" s="49">
        <v>42063</v>
      </c>
      <c r="B929" t="s">
        <v>708</v>
      </c>
      <c r="C929" t="s">
        <v>709</v>
      </c>
      <c r="D929" t="s">
        <v>710</v>
      </c>
    </row>
    <row r="930" spans="1:4">
      <c r="A930" s="49">
        <v>42064</v>
      </c>
      <c r="B930" t="s">
        <v>709</v>
      </c>
      <c r="C930" t="s">
        <v>710</v>
      </c>
      <c r="D930" t="s">
        <v>711</v>
      </c>
    </row>
    <row r="931" spans="1:4">
      <c r="A931" s="49">
        <v>42065</v>
      </c>
      <c r="B931" t="s">
        <v>709</v>
      </c>
      <c r="C931" t="s">
        <v>710</v>
      </c>
      <c r="D931" t="s">
        <v>711</v>
      </c>
    </row>
    <row r="932" spans="1:4">
      <c r="A932" s="49">
        <v>42066</v>
      </c>
      <c r="B932" t="s">
        <v>709</v>
      </c>
      <c r="C932" t="s">
        <v>710</v>
      </c>
      <c r="D932" t="s">
        <v>711</v>
      </c>
    </row>
    <row r="933" spans="1:4">
      <c r="A933" s="49">
        <v>42067</v>
      </c>
      <c r="B933" t="s">
        <v>709</v>
      </c>
      <c r="C933" t="s">
        <v>710</v>
      </c>
      <c r="D933" t="s">
        <v>711</v>
      </c>
    </row>
    <row r="934" spans="1:4">
      <c r="A934" s="49">
        <v>42068</v>
      </c>
      <c r="B934" t="s">
        <v>709</v>
      </c>
      <c r="C934" t="s">
        <v>710</v>
      </c>
      <c r="D934" t="s">
        <v>711</v>
      </c>
    </row>
    <row r="935" spans="1:4">
      <c r="A935" s="49">
        <v>42069</v>
      </c>
      <c r="B935" t="s">
        <v>709</v>
      </c>
      <c r="C935" t="s">
        <v>710</v>
      </c>
      <c r="D935" t="s">
        <v>711</v>
      </c>
    </row>
    <row r="936" spans="1:4">
      <c r="A936" s="49">
        <v>42070</v>
      </c>
      <c r="B936" t="s">
        <v>709</v>
      </c>
      <c r="C936" t="s">
        <v>710</v>
      </c>
      <c r="D936" t="s">
        <v>711</v>
      </c>
    </row>
    <row r="937" spans="1:4">
      <c r="A937" s="49">
        <v>42071</v>
      </c>
      <c r="B937" t="s">
        <v>709</v>
      </c>
      <c r="C937" t="s">
        <v>710</v>
      </c>
      <c r="D937" t="s">
        <v>711</v>
      </c>
    </row>
    <row r="938" spans="1:4">
      <c r="A938" s="49">
        <v>42072</v>
      </c>
      <c r="B938" t="s">
        <v>709</v>
      </c>
      <c r="C938" t="s">
        <v>710</v>
      </c>
      <c r="D938" t="s">
        <v>711</v>
      </c>
    </row>
    <row r="939" spans="1:4">
      <c r="A939" s="49">
        <v>42073</v>
      </c>
      <c r="B939" t="s">
        <v>709</v>
      </c>
      <c r="C939" t="s">
        <v>710</v>
      </c>
      <c r="D939" t="s">
        <v>711</v>
      </c>
    </row>
    <row r="940" spans="1:4">
      <c r="A940" s="49">
        <v>42074</v>
      </c>
      <c r="B940" t="s">
        <v>709</v>
      </c>
      <c r="C940" t="s">
        <v>710</v>
      </c>
      <c r="D940" t="s">
        <v>711</v>
      </c>
    </row>
    <row r="941" spans="1:4">
      <c r="A941" s="49">
        <v>42075</v>
      </c>
      <c r="B941" t="s">
        <v>709</v>
      </c>
      <c r="C941" t="s">
        <v>710</v>
      </c>
      <c r="D941" t="s">
        <v>711</v>
      </c>
    </row>
    <row r="942" spans="1:4">
      <c r="A942" s="49">
        <v>42076</v>
      </c>
      <c r="B942" t="s">
        <v>709</v>
      </c>
      <c r="C942" t="s">
        <v>710</v>
      </c>
      <c r="D942" t="s">
        <v>711</v>
      </c>
    </row>
    <row r="943" spans="1:4">
      <c r="A943" s="49">
        <v>42077</v>
      </c>
      <c r="B943" t="s">
        <v>709</v>
      </c>
      <c r="C943" t="s">
        <v>710</v>
      </c>
      <c r="D943" t="s">
        <v>711</v>
      </c>
    </row>
    <row r="944" spans="1:4">
      <c r="A944" s="49">
        <v>42078</v>
      </c>
      <c r="B944" t="s">
        <v>709</v>
      </c>
      <c r="C944" t="s">
        <v>710</v>
      </c>
      <c r="D944" t="s">
        <v>711</v>
      </c>
    </row>
    <row r="945" spans="1:4">
      <c r="A945" s="49">
        <v>42079</v>
      </c>
      <c r="B945" t="s">
        <v>710</v>
      </c>
      <c r="C945" t="s">
        <v>710</v>
      </c>
      <c r="D945" t="s">
        <v>712</v>
      </c>
    </row>
    <row r="946" spans="1:4">
      <c r="A946" s="49">
        <v>42080</v>
      </c>
      <c r="B946" t="s">
        <v>710</v>
      </c>
      <c r="C946" t="s">
        <v>711</v>
      </c>
      <c r="D946" t="s">
        <v>712</v>
      </c>
    </row>
    <row r="947" spans="1:4">
      <c r="A947" s="49">
        <v>42081</v>
      </c>
      <c r="B947" t="s">
        <v>710</v>
      </c>
      <c r="C947" t="s">
        <v>711</v>
      </c>
      <c r="D947" t="s">
        <v>712</v>
      </c>
    </row>
    <row r="948" spans="1:4">
      <c r="A948" s="49">
        <v>42082</v>
      </c>
      <c r="B948" t="s">
        <v>710</v>
      </c>
      <c r="C948" t="s">
        <v>711</v>
      </c>
      <c r="D948" t="s">
        <v>712</v>
      </c>
    </row>
    <row r="949" spans="1:4">
      <c r="A949" s="49">
        <v>42083</v>
      </c>
      <c r="B949" t="s">
        <v>710</v>
      </c>
      <c r="C949" t="s">
        <v>711</v>
      </c>
      <c r="D949" t="s">
        <v>712</v>
      </c>
    </row>
    <row r="950" spans="1:4">
      <c r="A950" s="49">
        <v>42084</v>
      </c>
      <c r="B950" t="s">
        <v>710</v>
      </c>
      <c r="C950" t="s">
        <v>711</v>
      </c>
      <c r="D950" t="s">
        <v>712</v>
      </c>
    </row>
    <row r="951" spans="1:4">
      <c r="A951" s="49">
        <v>42085</v>
      </c>
      <c r="B951" t="s">
        <v>710</v>
      </c>
      <c r="C951" t="s">
        <v>711</v>
      </c>
      <c r="D951" t="s">
        <v>712</v>
      </c>
    </row>
    <row r="952" spans="1:4">
      <c r="A952" s="49">
        <v>42086</v>
      </c>
      <c r="B952" t="s">
        <v>710</v>
      </c>
      <c r="C952" t="s">
        <v>711</v>
      </c>
      <c r="D952" t="s">
        <v>712</v>
      </c>
    </row>
    <row r="953" spans="1:4">
      <c r="A953" s="49">
        <v>42087</v>
      </c>
      <c r="B953" t="s">
        <v>710</v>
      </c>
      <c r="C953" t="s">
        <v>711</v>
      </c>
      <c r="D953" t="s">
        <v>712</v>
      </c>
    </row>
    <row r="954" spans="1:4">
      <c r="A954" s="49">
        <v>42088</v>
      </c>
      <c r="B954" t="s">
        <v>710</v>
      </c>
      <c r="C954" t="s">
        <v>711</v>
      </c>
      <c r="D954" t="s">
        <v>712</v>
      </c>
    </row>
    <row r="955" spans="1:4">
      <c r="A955" s="49">
        <v>42089</v>
      </c>
      <c r="B955" t="s">
        <v>710</v>
      </c>
      <c r="C955" t="s">
        <v>711</v>
      </c>
      <c r="D955" t="s">
        <v>712</v>
      </c>
    </row>
    <row r="956" spans="1:4">
      <c r="A956" s="49">
        <v>42090</v>
      </c>
      <c r="B956" t="s">
        <v>710</v>
      </c>
      <c r="C956" t="s">
        <v>711</v>
      </c>
      <c r="D956" t="s">
        <v>712</v>
      </c>
    </row>
    <row r="957" spans="1:4">
      <c r="A957" s="49">
        <v>42091</v>
      </c>
      <c r="B957" t="s">
        <v>710</v>
      </c>
      <c r="C957" t="s">
        <v>711</v>
      </c>
      <c r="D957" t="s">
        <v>712</v>
      </c>
    </row>
    <row r="958" spans="1:4">
      <c r="A958" s="49">
        <v>42092</v>
      </c>
      <c r="B958" t="s">
        <v>710</v>
      </c>
      <c r="C958" t="s">
        <v>711</v>
      </c>
      <c r="D958" t="s">
        <v>712</v>
      </c>
    </row>
    <row r="959" spans="1:4">
      <c r="A959" s="49">
        <v>42093</v>
      </c>
      <c r="B959" t="s">
        <v>710</v>
      </c>
      <c r="C959" t="s">
        <v>711</v>
      </c>
      <c r="D959" t="s">
        <v>712</v>
      </c>
    </row>
    <row r="960" spans="1:4">
      <c r="A960" s="49">
        <v>42094</v>
      </c>
      <c r="B960" t="s">
        <v>710</v>
      </c>
      <c r="C960" t="s">
        <v>711</v>
      </c>
      <c r="D960" t="s">
        <v>713</v>
      </c>
    </row>
    <row r="961" spans="1:4">
      <c r="A961" s="49">
        <v>42095</v>
      </c>
      <c r="B961" t="s">
        <v>711</v>
      </c>
      <c r="C961" t="s">
        <v>712</v>
      </c>
      <c r="D961" t="s">
        <v>713</v>
      </c>
    </row>
    <row r="962" spans="1:4">
      <c r="A962" s="49">
        <v>42096</v>
      </c>
      <c r="B962" t="s">
        <v>711</v>
      </c>
      <c r="C962" t="s">
        <v>712</v>
      </c>
      <c r="D962" t="s">
        <v>713</v>
      </c>
    </row>
    <row r="963" spans="1:4">
      <c r="A963" s="49">
        <v>42097</v>
      </c>
      <c r="B963" t="s">
        <v>711</v>
      </c>
      <c r="C963" t="s">
        <v>712</v>
      </c>
      <c r="D963" t="s">
        <v>713</v>
      </c>
    </row>
    <row r="964" spans="1:4">
      <c r="A964" s="49">
        <v>42098</v>
      </c>
      <c r="B964" t="s">
        <v>711</v>
      </c>
      <c r="C964" t="s">
        <v>712</v>
      </c>
      <c r="D964" t="s">
        <v>713</v>
      </c>
    </row>
    <row r="965" spans="1:4">
      <c r="A965" s="49">
        <v>42099</v>
      </c>
      <c r="B965" t="s">
        <v>711</v>
      </c>
      <c r="C965" t="s">
        <v>712</v>
      </c>
      <c r="D965" t="s">
        <v>713</v>
      </c>
    </row>
    <row r="966" spans="1:4">
      <c r="A966" s="49">
        <v>42100</v>
      </c>
      <c r="B966" t="s">
        <v>711</v>
      </c>
      <c r="C966" t="s">
        <v>712</v>
      </c>
      <c r="D966" t="s">
        <v>713</v>
      </c>
    </row>
    <row r="967" spans="1:4">
      <c r="A967" s="49">
        <v>42101</v>
      </c>
      <c r="B967" t="s">
        <v>711</v>
      </c>
      <c r="C967" t="s">
        <v>712</v>
      </c>
      <c r="D967" t="s">
        <v>713</v>
      </c>
    </row>
    <row r="968" spans="1:4">
      <c r="A968" s="49">
        <v>42102</v>
      </c>
      <c r="B968" t="s">
        <v>711</v>
      </c>
      <c r="C968" t="s">
        <v>712</v>
      </c>
      <c r="D968" t="s">
        <v>713</v>
      </c>
    </row>
    <row r="969" spans="1:4">
      <c r="A969" s="49">
        <v>42103</v>
      </c>
      <c r="B969" t="s">
        <v>711</v>
      </c>
      <c r="C969" t="s">
        <v>712</v>
      </c>
      <c r="D969" t="s">
        <v>713</v>
      </c>
    </row>
    <row r="970" spans="1:4">
      <c r="A970" s="49">
        <v>42104</v>
      </c>
      <c r="B970" t="s">
        <v>711</v>
      </c>
      <c r="C970" t="s">
        <v>712</v>
      </c>
      <c r="D970" t="s">
        <v>713</v>
      </c>
    </row>
    <row r="971" spans="1:4">
      <c r="A971" s="49">
        <v>42105</v>
      </c>
      <c r="B971" t="s">
        <v>711</v>
      </c>
      <c r="C971" t="s">
        <v>712</v>
      </c>
      <c r="D971" t="s">
        <v>713</v>
      </c>
    </row>
    <row r="972" spans="1:4">
      <c r="A972" s="49">
        <v>42106</v>
      </c>
      <c r="B972" t="s">
        <v>711</v>
      </c>
      <c r="C972" t="s">
        <v>712</v>
      </c>
      <c r="D972" t="s">
        <v>713</v>
      </c>
    </row>
    <row r="973" spans="1:4">
      <c r="A973" s="49">
        <v>42107</v>
      </c>
      <c r="B973" t="s">
        <v>711</v>
      </c>
      <c r="C973" t="s">
        <v>712</v>
      </c>
      <c r="D973" t="s">
        <v>713</v>
      </c>
    </row>
    <row r="974" spans="1:4">
      <c r="A974" s="49">
        <v>42108</v>
      </c>
      <c r="B974" t="s">
        <v>711</v>
      </c>
      <c r="C974" t="s">
        <v>712</v>
      </c>
      <c r="D974" t="s">
        <v>713</v>
      </c>
    </row>
    <row r="975" spans="1:4">
      <c r="A975" s="49">
        <v>42109</v>
      </c>
      <c r="B975" t="s">
        <v>711</v>
      </c>
      <c r="C975" t="s">
        <v>712</v>
      </c>
      <c r="D975" t="s">
        <v>714</v>
      </c>
    </row>
    <row r="976" spans="1:4">
      <c r="A976" s="49">
        <v>42110</v>
      </c>
      <c r="B976" t="s">
        <v>712</v>
      </c>
      <c r="C976" t="s">
        <v>713</v>
      </c>
      <c r="D976" t="s">
        <v>714</v>
      </c>
    </row>
    <row r="977" spans="1:4">
      <c r="A977" s="49">
        <v>42111</v>
      </c>
      <c r="B977" t="s">
        <v>712</v>
      </c>
      <c r="C977" t="s">
        <v>713</v>
      </c>
      <c r="D977" t="s">
        <v>714</v>
      </c>
    </row>
    <row r="978" spans="1:4">
      <c r="A978" s="49">
        <v>42112</v>
      </c>
      <c r="B978" t="s">
        <v>712</v>
      </c>
      <c r="C978" t="s">
        <v>713</v>
      </c>
      <c r="D978" t="s">
        <v>714</v>
      </c>
    </row>
    <row r="979" spans="1:4">
      <c r="A979" s="49">
        <v>42113</v>
      </c>
      <c r="B979" t="s">
        <v>712</v>
      </c>
      <c r="C979" t="s">
        <v>713</v>
      </c>
      <c r="D979" t="s">
        <v>714</v>
      </c>
    </row>
    <row r="980" spans="1:4">
      <c r="A980" s="49">
        <v>42114</v>
      </c>
      <c r="B980" t="s">
        <v>712</v>
      </c>
      <c r="C980" t="s">
        <v>713</v>
      </c>
      <c r="D980" t="s">
        <v>714</v>
      </c>
    </row>
    <row r="981" spans="1:4">
      <c r="A981" s="49">
        <v>42115</v>
      </c>
      <c r="B981" t="s">
        <v>712</v>
      </c>
      <c r="C981" t="s">
        <v>713</v>
      </c>
      <c r="D981" t="s">
        <v>714</v>
      </c>
    </row>
    <row r="982" spans="1:4">
      <c r="A982" s="49">
        <v>42116</v>
      </c>
      <c r="B982" t="s">
        <v>712</v>
      </c>
      <c r="C982" t="s">
        <v>713</v>
      </c>
      <c r="D982" t="s">
        <v>714</v>
      </c>
    </row>
    <row r="983" spans="1:4">
      <c r="A983" s="49">
        <v>42117</v>
      </c>
      <c r="B983" t="s">
        <v>712</v>
      </c>
      <c r="C983" t="s">
        <v>713</v>
      </c>
      <c r="D983" t="s">
        <v>714</v>
      </c>
    </row>
    <row r="984" spans="1:4">
      <c r="A984" s="49">
        <v>42118</v>
      </c>
      <c r="B984" t="s">
        <v>712</v>
      </c>
      <c r="C984" t="s">
        <v>713</v>
      </c>
      <c r="D984" t="s">
        <v>714</v>
      </c>
    </row>
    <row r="985" spans="1:4">
      <c r="A985" s="49">
        <v>42119</v>
      </c>
      <c r="B985" t="s">
        <v>712</v>
      </c>
      <c r="C985" t="s">
        <v>713</v>
      </c>
      <c r="D985" t="s">
        <v>714</v>
      </c>
    </row>
    <row r="986" spans="1:4">
      <c r="A986" s="49">
        <v>42120</v>
      </c>
      <c r="B986" t="s">
        <v>712</v>
      </c>
      <c r="C986" t="s">
        <v>713</v>
      </c>
      <c r="D986" t="s">
        <v>714</v>
      </c>
    </row>
    <row r="987" spans="1:4">
      <c r="A987" s="49">
        <v>42121</v>
      </c>
      <c r="B987" t="s">
        <v>712</v>
      </c>
      <c r="C987" t="s">
        <v>713</v>
      </c>
      <c r="D987" t="s">
        <v>714</v>
      </c>
    </row>
    <row r="988" spans="1:4">
      <c r="A988" s="49">
        <v>42122</v>
      </c>
      <c r="B988" t="s">
        <v>712</v>
      </c>
      <c r="C988" t="s">
        <v>713</v>
      </c>
      <c r="D988" t="s">
        <v>714</v>
      </c>
    </row>
    <row r="989" spans="1:4">
      <c r="A989" s="49">
        <v>42123</v>
      </c>
      <c r="B989" t="s">
        <v>712</v>
      </c>
      <c r="C989" t="s">
        <v>713</v>
      </c>
      <c r="D989" t="s">
        <v>714</v>
      </c>
    </row>
    <row r="990" spans="1:4">
      <c r="A990" s="49">
        <v>42124</v>
      </c>
      <c r="B990" t="s">
        <v>712</v>
      </c>
      <c r="C990" t="s">
        <v>713</v>
      </c>
      <c r="D990" t="s">
        <v>714</v>
      </c>
    </row>
    <row r="991" spans="1:4">
      <c r="A991" s="49">
        <v>42125</v>
      </c>
      <c r="B991" t="s">
        <v>713</v>
      </c>
      <c r="C991" t="s">
        <v>714</v>
      </c>
      <c r="D991" t="s">
        <v>715</v>
      </c>
    </row>
    <row r="992" spans="1:4">
      <c r="A992" s="49">
        <v>42126</v>
      </c>
      <c r="B992" t="s">
        <v>713</v>
      </c>
      <c r="C992" t="s">
        <v>714</v>
      </c>
      <c r="D992" t="s">
        <v>715</v>
      </c>
    </row>
    <row r="993" spans="1:4">
      <c r="A993" s="49">
        <v>42127</v>
      </c>
      <c r="B993" t="s">
        <v>713</v>
      </c>
      <c r="C993" t="s">
        <v>714</v>
      </c>
      <c r="D993" t="s">
        <v>715</v>
      </c>
    </row>
    <row r="994" spans="1:4">
      <c r="A994" s="49">
        <v>42128</v>
      </c>
      <c r="B994" t="s">
        <v>713</v>
      </c>
      <c r="C994" t="s">
        <v>714</v>
      </c>
      <c r="D994" t="s">
        <v>715</v>
      </c>
    </row>
    <row r="995" spans="1:4">
      <c r="A995" s="49">
        <v>42129</v>
      </c>
      <c r="B995" t="s">
        <v>713</v>
      </c>
      <c r="C995" t="s">
        <v>714</v>
      </c>
      <c r="D995" t="s">
        <v>715</v>
      </c>
    </row>
    <row r="996" spans="1:4">
      <c r="A996" s="49">
        <v>42130</v>
      </c>
      <c r="B996" t="s">
        <v>713</v>
      </c>
      <c r="C996" t="s">
        <v>714</v>
      </c>
      <c r="D996" t="s">
        <v>715</v>
      </c>
    </row>
    <row r="997" spans="1:4">
      <c r="A997" s="49">
        <v>42131</v>
      </c>
      <c r="B997" t="s">
        <v>713</v>
      </c>
      <c r="C997" t="s">
        <v>714</v>
      </c>
      <c r="D997" t="s">
        <v>715</v>
      </c>
    </row>
    <row r="998" spans="1:4">
      <c r="A998" s="49">
        <v>42132</v>
      </c>
      <c r="B998" t="s">
        <v>713</v>
      </c>
      <c r="C998" t="s">
        <v>714</v>
      </c>
      <c r="D998" t="s">
        <v>715</v>
      </c>
    </row>
    <row r="999" spans="1:4">
      <c r="A999" s="49">
        <v>42133</v>
      </c>
      <c r="B999" t="s">
        <v>713</v>
      </c>
      <c r="C999" t="s">
        <v>714</v>
      </c>
      <c r="D999" t="s">
        <v>715</v>
      </c>
    </row>
    <row r="1000" spans="1:4">
      <c r="A1000" s="49">
        <v>42134</v>
      </c>
      <c r="B1000" t="s">
        <v>713</v>
      </c>
      <c r="C1000" t="s">
        <v>714</v>
      </c>
      <c r="D1000" t="s">
        <v>715</v>
      </c>
    </row>
    <row r="1001" spans="1:4">
      <c r="A1001" s="49">
        <v>42135</v>
      </c>
      <c r="B1001" t="s">
        <v>713</v>
      </c>
      <c r="C1001" t="s">
        <v>714</v>
      </c>
      <c r="D1001" t="s">
        <v>715</v>
      </c>
    </row>
    <row r="1002" spans="1:4">
      <c r="A1002" s="49">
        <v>42136</v>
      </c>
      <c r="B1002" t="s">
        <v>713</v>
      </c>
      <c r="C1002" t="s">
        <v>714</v>
      </c>
      <c r="D1002" t="s">
        <v>715</v>
      </c>
    </row>
    <row r="1003" spans="1:4">
      <c r="A1003" s="49">
        <v>42137</v>
      </c>
      <c r="B1003" t="s">
        <v>713</v>
      </c>
      <c r="C1003" t="s">
        <v>714</v>
      </c>
      <c r="D1003" t="s">
        <v>715</v>
      </c>
    </row>
    <row r="1004" spans="1:4">
      <c r="A1004" s="49">
        <v>42138</v>
      </c>
      <c r="B1004" t="s">
        <v>713</v>
      </c>
      <c r="C1004" t="s">
        <v>714</v>
      </c>
      <c r="D1004" t="s">
        <v>715</v>
      </c>
    </row>
    <row r="1005" spans="1:4">
      <c r="A1005" s="49">
        <v>42139</v>
      </c>
      <c r="B1005" t="s">
        <v>713</v>
      </c>
      <c r="C1005" t="s">
        <v>714</v>
      </c>
      <c r="D1005" t="s">
        <v>715</v>
      </c>
    </row>
    <row r="1006" spans="1:4">
      <c r="A1006" s="49">
        <v>42140</v>
      </c>
      <c r="B1006" t="s">
        <v>714</v>
      </c>
      <c r="C1006" t="s">
        <v>714</v>
      </c>
      <c r="D1006" t="s">
        <v>716</v>
      </c>
    </row>
    <row r="1007" spans="1:4">
      <c r="A1007" s="49">
        <v>42141</v>
      </c>
      <c r="B1007" t="s">
        <v>714</v>
      </c>
      <c r="C1007" t="s">
        <v>715</v>
      </c>
      <c r="D1007" t="s">
        <v>716</v>
      </c>
    </row>
    <row r="1008" spans="1:4">
      <c r="A1008" s="49">
        <v>42142</v>
      </c>
      <c r="B1008" t="s">
        <v>714</v>
      </c>
      <c r="C1008" t="s">
        <v>715</v>
      </c>
      <c r="D1008" t="s">
        <v>716</v>
      </c>
    </row>
    <row r="1009" spans="1:4">
      <c r="A1009" s="49">
        <v>42143</v>
      </c>
      <c r="B1009" t="s">
        <v>714</v>
      </c>
      <c r="C1009" t="s">
        <v>715</v>
      </c>
      <c r="D1009" t="s">
        <v>716</v>
      </c>
    </row>
    <row r="1010" spans="1:4">
      <c r="A1010" s="49">
        <v>42144</v>
      </c>
      <c r="B1010" t="s">
        <v>714</v>
      </c>
      <c r="C1010" t="s">
        <v>715</v>
      </c>
      <c r="D1010" t="s">
        <v>716</v>
      </c>
    </row>
    <row r="1011" spans="1:4">
      <c r="A1011" s="49">
        <v>42145</v>
      </c>
      <c r="B1011" t="s">
        <v>714</v>
      </c>
      <c r="C1011" t="s">
        <v>715</v>
      </c>
      <c r="D1011" t="s">
        <v>716</v>
      </c>
    </row>
    <row r="1012" spans="1:4">
      <c r="A1012" s="49">
        <v>42146</v>
      </c>
      <c r="B1012" t="s">
        <v>714</v>
      </c>
      <c r="C1012" t="s">
        <v>715</v>
      </c>
      <c r="D1012" t="s">
        <v>716</v>
      </c>
    </row>
    <row r="1013" spans="1:4">
      <c r="A1013" s="49">
        <v>42147</v>
      </c>
      <c r="B1013" t="s">
        <v>714</v>
      </c>
      <c r="C1013" t="s">
        <v>715</v>
      </c>
      <c r="D1013" t="s">
        <v>716</v>
      </c>
    </row>
    <row r="1014" spans="1:4">
      <c r="A1014" s="49">
        <v>42148</v>
      </c>
      <c r="B1014" t="s">
        <v>714</v>
      </c>
      <c r="C1014" t="s">
        <v>715</v>
      </c>
      <c r="D1014" t="s">
        <v>716</v>
      </c>
    </row>
    <row r="1015" spans="1:4">
      <c r="A1015" s="49">
        <v>42149</v>
      </c>
      <c r="B1015" t="s">
        <v>714</v>
      </c>
      <c r="C1015" t="s">
        <v>715</v>
      </c>
      <c r="D1015" t="s">
        <v>716</v>
      </c>
    </row>
    <row r="1016" spans="1:4">
      <c r="A1016" s="49">
        <v>42150</v>
      </c>
      <c r="B1016" t="s">
        <v>714</v>
      </c>
      <c r="C1016" t="s">
        <v>715</v>
      </c>
      <c r="D1016" t="s">
        <v>716</v>
      </c>
    </row>
    <row r="1017" spans="1:4">
      <c r="A1017" s="49">
        <v>42151</v>
      </c>
      <c r="B1017" t="s">
        <v>714</v>
      </c>
      <c r="C1017" t="s">
        <v>715</v>
      </c>
      <c r="D1017" t="s">
        <v>716</v>
      </c>
    </row>
    <row r="1018" spans="1:4">
      <c r="A1018" s="49">
        <v>42152</v>
      </c>
      <c r="B1018" t="s">
        <v>714</v>
      </c>
      <c r="C1018" t="s">
        <v>715</v>
      </c>
      <c r="D1018" t="s">
        <v>716</v>
      </c>
    </row>
    <row r="1019" spans="1:4">
      <c r="A1019" s="49">
        <v>42153</v>
      </c>
      <c r="B1019" t="s">
        <v>714</v>
      </c>
      <c r="C1019" t="s">
        <v>715</v>
      </c>
      <c r="D1019" t="s">
        <v>716</v>
      </c>
    </row>
    <row r="1020" spans="1:4">
      <c r="A1020" s="49">
        <v>42154</v>
      </c>
      <c r="B1020" t="s">
        <v>714</v>
      </c>
      <c r="C1020" t="s">
        <v>715</v>
      </c>
      <c r="D1020" t="s">
        <v>716</v>
      </c>
    </row>
    <row r="1021" spans="1:4">
      <c r="A1021" s="49">
        <v>42155</v>
      </c>
      <c r="B1021" t="s">
        <v>714</v>
      </c>
      <c r="C1021" t="s">
        <v>715</v>
      </c>
      <c r="D1021" t="s">
        <v>717</v>
      </c>
    </row>
    <row r="1022" spans="1:4">
      <c r="A1022" s="49">
        <v>42156</v>
      </c>
      <c r="B1022" t="s">
        <v>715</v>
      </c>
      <c r="C1022" t="s">
        <v>716</v>
      </c>
      <c r="D1022" t="s">
        <v>717</v>
      </c>
    </row>
    <row r="1023" spans="1:4">
      <c r="A1023" s="49">
        <v>42157</v>
      </c>
      <c r="B1023" t="s">
        <v>715</v>
      </c>
      <c r="C1023" t="s">
        <v>716</v>
      </c>
      <c r="D1023" t="s">
        <v>717</v>
      </c>
    </row>
    <row r="1024" spans="1:4">
      <c r="A1024" s="49">
        <v>42158</v>
      </c>
      <c r="B1024" t="s">
        <v>715</v>
      </c>
      <c r="C1024" t="s">
        <v>716</v>
      </c>
      <c r="D1024" t="s">
        <v>717</v>
      </c>
    </row>
    <row r="1025" spans="1:4">
      <c r="A1025" s="49">
        <v>42159</v>
      </c>
      <c r="B1025" t="s">
        <v>715</v>
      </c>
      <c r="C1025" t="s">
        <v>716</v>
      </c>
      <c r="D1025" t="s">
        <v>717</v>
      </c>
    </row>
    <row r="1026" spans="1:4">
      <c r="A1026" s="49">
        <v>42160</v>
      </c>
      <c r="B1026" t="s">
        <v>715</v>
      </c>
      <c r="C1026" t="s">
        <v>716</v>
      </c>
      <c r="D1026" t="s">
        <v>717</v>
      </c>
    </row>
    <row r="1027" spans="1:4">
      <c r="A1027" s="49">
        <v>42161</v>
      </c>
      <c r="B1027" t="s">
        <v>715</v>
      </c>
      <c r="C1027" t="s">
        <v>716</v>
      </c>
      <c r="D1027" t="s">
        <v>717</v>
      </c>
    </row>
    <row r="1028" spans="1:4">
      <c r="A1028" s="49">
        <v>42162</v>
      </c>
      <c r="B1028" t="s">
        <v>715</v>
      </c>
      <c r="C1028" t="s">
        <v>716</v>
      </c>
      <c r="D1028" t="s">
        <v>717</v>
      </c>
    </row>
    <row r="1029" spans="1:4">
      <c r="A1029" s="49">
        <v>42163</v>
      </c>
      <c r="B1029" t="s">
        <v>715</v>
      </c>
      <c r="C1029" t="s">
        <v>716</v>
      </c>
      <c r="D1029" t="s">
        <v>717</v>
      </c>
    </row>
    <row r="1030" spans="1:4">
      <c r="A1030" s="49">
        <v>42164</v>
      </c>
      <c r="B1030" t="s">
        <v>715</v>
      </c>
      <c r="C1030" t="s">
        <v>716</v>
      </c>
      <c r="D1030" t="s">
        <v>717</v>
      </c>
    </row>
    <row r="1031" spans="1:4">
      <c r="A1031" s="49">
        <v>42165</v>
      </c>
      <c r="B1031" t="s">
        <v>715</v>
      </c>
      <c r="C1031" t="s">
        <v>716</v>
      </c>
      <c r="D1031" t="s">
        <v>717</v>
      </c>
    </row>
    <row r="1032" spans="1:4">
      <c r="A1032" s="49">
        <v>42166</v>
      </c>
      <c r="B1032" t="s">
        <v>715</v>
      </c>
      <c r="C1032" t="s">
        <v>716</v>
      </c>
      <c r="D1032" t="s">
        <v>717</v>
      </c>
    </row>
    <row r="1033" spans="1:4">
      <c r="A1033" s="49">
        <v>42167</v>
      </c>
      <c r="B1033" t="s">
        <v>715</v>
      </c>
      <c r="C1033" t="s">
        <v>716</v>
      </c>
      <c r="D1033" t="s">
        <v>717</v>
      </c>
    </row>
    <row r="1034" spans="1:4">
      <c r="A1034" s="49">
        <v>42168</v>
      </c>
      <c r="B1034" t="s">
        <v>715</v>
      </c>
      <c r="C1034" t="s">
        <v>716</v>
      </c>
      <c r="D1034" t="s">
        <v>717</v>
      </c>
    </row>
    <row r="1035" spans="1:4">
      <c r="A1035" s="49">
        <v>42169</v>
      </c>
      <c r="B1035" t="s">
        <v>715</v>
      </c>
      <c r="C1035" t="s">
        <v>716</v>
      </c>
      <c r="D1035" t="s">
        <v>717</v>
      </c>
    </row>
    <row r="1036" spans="1:4">
      <c r="A1036" s="49">
        <v>42170</v>
      </c>
      <c r="B1036" t="s">
        <v>715</v>
      </c>
      <c r="C1036" t="s">
        <v>716</v>
      </c>
      <c r="D1036" t="s">
        <v>718</v>
      </c>
    </row>
    <row r="1037" spans="1:4">
      <c r="A1037" s="49">
        <v>42171</v>
      </c>
      <c r="B1037" t="s">
        <v>716</v>
      </c>
      <c r="C1037" t="s">
        <v>717</v>
      </c>
      <c r="D1037" t="s">
        <v>718</v>
      </c>
    </row>
    <row r="1038" spans="1:4">
      <c r="A1038" s="49">
        <v>42172</v>
      </c>
      <c r="B1038" t="s">
        <v>716</v>
      </c>
      <c r="C1038" t="s">
        <v>717</v>
      </c>
      <c r="D1038" t="s">
        <v>718</v>
      </c>
    </row>
    <row r="1039" spans="1:4">
      <c r="A1039" s="49">
        <v>42173</v>
      </c>
      <c r="B1039" t="s">
        <v>716</v>
      </c>
      <c r="C1039" t="s">
        <v>717</v>
      </c>
      <c r="D1039" t="s">
        <v>718</v>
      </c>
    </row>
    <row r="1040" spans="1:4">
      <c r="A1040" s="49">
        <v>42174</v>
      </c>
      <c r="B1040" t="s">
        <v>716</v>
      </c>
      <c r="C1040" t="s">
        <v>717</v>
      </c>
      <c r="D1040" t="s">
        <v>718</v>
      </c>
    </row>
    <row r="1041" spans="1:4">
      <c r="A1041" s="49">
        <v>42175</v>
      </c>
      <c r="B1041" t="s">
        <v>716</v>
      </c>
      <c r="C1041" t="s">
        <v>717</v>
      </c>
      <c r="D1041" t="s">
        <v>718</v>
      </c>
    </row>
    <row r="1042" spans="1:4">
      <c r="A1042" s="49">
        <v>42176</v>
      </c>
      <c r="B1042" t="s">
        <v>716</v>
      </c>
      <c r="C1042" t="s">
        <v>717</v>
      </c>
      <c r="D1042" t="s">
        <v>718</v>
      </c>
    </row>
    <row r="1043" spans="1:4">
      <c r="A1043" s="49">
        <v>42177</v>
      </c>
      <c r="B1043" t="s">
        <v>716</v>
      </c>
      <c r="C1043" t="s">
        <v>717</v>
      </c>
      <c r="D1043" t="s">
        <v>718</v>
      </c>
    </row>
    <row r="1044" spans="1:4">
      <c r="A1044" s="49">
        <v>42178</v>
      </c>
      <c r="B1044" t="s">
        <v>716</v>
      </c>
      <c r="C1044" t="s">
        <v>717</v>
      </c>
      <c r="D1044" t="s">
        <v>718</v>
      </c>
    </row>
    <row r="1045" spans="1:4">
      <c r="A1045" s="49">
        <v>42179</v>
      </c>
      <c r="B1045" t="s">
        <v>716</v>
      </c>
      <c r="C1045" t="s">
        <v>717</v>
      </c>
      <c r="D1045" t="s">
        <v>718</v>
      </c>
    </row>
    <row r="1046" spans="1:4">
      <c r="A1046" s="49">
        <v>42180</v>
      </c>
      <c r="B1046" t="s">
        <v>716</v>
      </c>
      <c r="C1046" t="s">
        <v>717</v>
      </c>
      <c r="D1046" t="s">
        <v>718</v>
      </c>
    </row>
    <row r="1047" spans="1:4">
      <c r="A1047" s="49">
        <v>42181</v>
      </c>
      <c r="B1047" t="s">
        <v>716</v>
      </c>
      <c r="C1047" t="s">
        <v>717</v>
      </c>
      <c r="D1047" t="s">
        <v>718</v>
      </c>
    </row>
    <row r="1048" spans="1:4">
      <c r="A1048" s="49">
        <v>42182</v>
      </c>
      <c r="B1048" t="s">
        <v>716</v>
      </c>
      <c r="C1048" t="s">
        <v>717</v>
      </c>
      <c r="D1048" t="s">
        <v>718</v>
      </c>
    </row>
    <row r="1049" spans="1:4">
      <c r="A1049" s="49">
        <v>42183</v>
      </c>
      <c r="B1049" t="s">
        <v>716</v>
      </c>
      <c r="C1049" t="s">
        <v>717</v>
      </c>
      <c r="D1049" t="s">
        <v>718</v>
      </c>
    </row>
    <row r="1050" spans="1:4">
      <c r="A1050" s="49">
        <v>42184</v>
      </c>
      <c r="B1050" t="s">
        <v>716</v>
      </c>
      <c r="C1050" t="s">
        <v>717</v>
      </c>
      <c r="D1050" t="s">
        <v>718</v>
      </c>
    </row>
    <row r="1051" spans="1:4">
      <c r="A1051" s="49">
        <v>42185</v>
      </c>
      <c r="B1051" t="s">
        <v>716</v>
      </c>
      <c r="C1051" t="s">
        <v>717</v>
      </c>
      <c r="D1051" t="s">
        <v>718</v>
      </c>
    </row>
    <row r="1052" spans="1:4">
      <c r="A1052" s="49">
        <v>42186</v>
      </c>
      <c r="B1052" t="s">
        <v>717</v>
      </c>
      <c r="C1052" t="s">
        <v>718</v>
      </c>
      <c r="D1052" t="s">
        <v>719</v>
      </c>
    </row>
    <row r="1053" spans="1:4">
      <c r="A1053" s="49">
        <v>42187</v>
      </c>
      <c r="B1053" t="s">
        <v>717</v>
      </c>
      <c r="C1053" t="s">
        <v>718</v>
      </c>
      <c r="D1053" t="s">
        <v>719</v>
      </c>
    </row>
    <row r="1054" spans="1:4">
      <c r="A1054" s="49">
        <v>42188</v>
      </c>
      <c r="B1054" t="s">
        <v>717</v>
      </c>
      <c r="C1054" t="s">
        <v>718</v>
      </c>
      <c r="D1054" t="s">
        <v>719</v>
      </c>
    </row>
    <row r="1055" spans="1:4">
      <c r="A1055" s="49">
        <v>42189</v>
      </c>
      <c r="B1055" t="s">
        <v>717</v>
      </c>
      <c r="C1055" t="s">
        <v>718</v>
      </c>
      <c r="D1055" t="s">
        <v>719</v>
      </c>
    </row>
    <row r="1056" spans="1:4">
      <c r="A1056" s="49">
        <v>42190</v>
      </c>
      <c r="B1056" t="s">
        <v>717</v>
      </c>
      <c r="C1056" t="s">
        <v>718</v>
      </c>
      <c r="D1056" t="s">
        <v>719</v>
      </c>
    </row>
    <row r="1057" spans="1:4">
      <c r="A1057" s="49">
        <v>42191</v>
      </c>
      <c r="B1057" t="s">
        <v>717</v>
      </c>
      <c r="C1057" t="s">
        <v>718</v>
      </c>
      <c r="D1057" t="s">
        <v>719</v>
      </c>
    </row>
    <row r="1058" spans="1:4">
      <c r="A1058" s="49">
        <v>42192</v>
      </c>
      <c r="B1058" t="s">
        <v>717</v>
      </c>
      <c r="C1058" t="s">
        <v>718</v>
      </c>
      <c r="D1058" t="s">
        <v>719</v>
      </c>
    </row>
    <row r="1059" spans="1:4">
      <c r="A1059" s="49">
        <v>42193</v>
      </c>
      <c r="B1059" t="s">
        <v>717</v>
      </c>
      <c r="C1059" t="s">
        <v>718</v>
      </c>
      <c r="D1059" t="s">
        <v>719</v>
      </c>
    </row>
    <row r="1060" spans="1:4">
      <c r="A1060" s="49">
        <v>42194</v>
      </c>
      <c r="B1060" t="s">
        <v>717</v>
      </c>
      <c r="C1060" t="s">
        <v>718</v>
      </c>
      <c r="D1060" t="s">
        <v>719</v>
      </c>
    </row>
    <row r="1061" spans="1:4">
      <c r="A1061" s="49">
        <v>42195</v>
      </c>
      <c r="B1061" t="s">
        <v>717</v>
      </c>
      <c r="C1061" t="s">
        <v>718</v>
      </c>
      <c r="D1061" t="s">
        <v>719</v>
      </c>
    </row>
    <row r="1062" spans="1:4">
      <c r="A1062" s="49">
        <v>42196</v>
      </c>
      <c r="B1062" t="s">
        <v>717</v>
      </c>
      <c r="C1062" t="s">
        <v>718</v>
      </c>
      <c r="D1062" t="s">
        <v>719</v>
      </c>
    </row>
    <row r="1063" spans="1:4">
      <c r="A1063" s="49">
        <v>42197</v>
      </c>
      <c r="B1063" t="s">
        <v>717</v>
      </c>
      <c r="C1063" t="s">
        <v>718</v>
      </c>
      <c r="D1063" t="s">
        <v>719</v>
      </c>
    </row>
    <row r="1064" spans="1:4">
      <c r="A1064" s="49">
        <v>42198</v>
      </c>
      <c r="B1064" t="s">
        <v>717</v>
      </c>
      <c r="C1064" t="s">
        <v>718</v>
      </c>
      <c r="D1064" t="s">
        <v>719</v>
      </c>
    </row>
    <row r="1065" spans="1:4">
      <c r="A1065" s="49">
        <v>42199</v>
      </c>
      <c r="B1065" t="s">
        <v>717</v>
      </c>
      <c r="C1065" t="s">
        <v>718</v>
      </c>
      <c r="D1065" t="s">
        <v>719</v>
      </c>
    </row>
    <row r="1066" spans="1:4">
      <c r="A1066" s="49">
        <v>42200</v>
      </c>
      <c r="B1066" t="s">
        <v>717</v>
      </c>
      <c r="C1066" t="s">
        <v>718</v>
      </c>
      <c r="D1066" t="s">
        <v>719</v>
      </c>
    </row>
    <row r="1067" spans="1:4">
      <c r="A1067" s="49">
        <v>42201</v>
      </c>
      <c r="B1067" t="s">
        <v>718</v>
      </c>
      <c r="C1067" t="s">
        <v>718</v>
      </c>
      <c r="D1067" t="s">
        <v>720</v>
      </c>
    </row>
    <row r="1068" spans="1:4">
      <c r="A1068" s="49">
        <v>42202</v>
      </c>
      <c r="B1068" t="s">
        <v>718</v>
      </c>
      <c r="C1068" t="s">
        <v>719</v>
      </c>
      <c r="D1068" t="s">
        <v>720</v>
      </c>
    </row>
    <row r="1069" spans="1:4">
      <c r="A1069" s="49">
        <v>42203</v>
      </c>
      <c r="B1069" t="s">
        <v>718</v>
      </c>
      <c r="C1069" t="s">
        <v>719</v>
      </c>
      <c r="D1069" t="s">
        <v>720</v>
      </c>
    </row>
    <row r="1070" spans="1:4">
      <c r="A1070" s="49">
        <v>42204</v>
      </c>
      <c r="B1070" t="s">
        <v>718</v>
      </c>
      <c r="C1070" t="s">
        <v>719</v>
      </c>
      <c r="D1070" t="s">
        <v>720</v>
      </c>
    </row>
    <row r="1071" spans="1:4">
      <c r="A1071" s="49">
        <v>42205</v>
      </c>
      <c r="B1071" t="s">
        <v>718</v>
      </c>
      <c r="C1071" t="s">
        <v>719</v>
      </c>
      <c r="D1071" t="s">
        <v>720</v>
      </c>
    </row>
    <row r="1072" spans="1:4">
      <c r="A1072" s="49">
        <v>42206</v>
      </c>
      <c r="B1072" t="s">
        <v>718</v>
      </c>
      <c r="C1072" t="s">
        <v>719</v>
      </c>
      <c r="D1072" t="s">
        <v>720</v>
      </c>
    </row>
    <row r="1073" spans="1:4">
      <c r="A1073" s="49">
        <v>42207</v>
      </c>
      <c r="B1073" t="s">
        <v>718</v>
      </c>
      <c r="C1073" t="s">
        <v>719</v>
      </c>
      <c r="D1073" t="s">
        <v>720</v>
      </c>
    </row>
    <row r="1074" spans="1:4">
      <c r="A1074" s="49">
        <v>42208</v>
      </c>
      <c r="B1074" t="s">
        <v>718</v>
      </c>
      <c r="C1074" t="s">
        <v>719</v>
      </c>
      <c r="D1074" t="s">
        <v>720</v>
      </c>
    </row>
    <row r="1075" spans="1:4">
      <c r="A1075" s="49">
        <v>42209</v>
      </c>
      <c r="B1075" t="s">
        <v>718</v>
      </c>
      <c r="C1075" t="s">
        <v>719</v>
      </c>
      <c r="D1075" t="s">
        <v>720</v>
      </c>
    </row>
    <row r="1076" spans="1:4">
      <c r="A1076" s="49">
        <v>42210</v>
      </c>
      <c r="B1076" t="s">
        <v>718</v>
      </c>
      <c r="C1076" t="s">
        <v>719</v>
      </c>
      <c r="D1076" t="s">
        <v>720</v>
      </c>
    </row>
    <row r="1077" spans="1:4">
      <c r="A1077" s="49">
        <v>42211</v>
      </c>
      <c r="B1077" t="s">
        <v>718</v>
      </c>
      <c r="C1077" t="s">
        <v>719</v>
      </c>
      <c r="D1077" t="s">
        <v>720</v>
      </c>
    </row>
    <row r="1078" spans="1:4">
      <c r="A1078" s="49">
        <v>42212</v>
      </c>
      <c r="B1078" t="s">
        <v>718</v>
      </c>
      <c r="C1078" t="s">
        <v>719</v>
      </c>
      <c r="D1078" t="s">
        <v>720</v>
      </c>
    </row>
    <row r="1079" spans="1:4">
      <c r="A1079" s="49">
        <v>42213</v>
      </c>
      <c r="B1079" t="s">
        <v>718</v>
      </c>
      <c r="C1079" t="s">
        <v>719</v>
      </c>
      <c r="D1079" t="s">
        <v>720</v>
      </c>
    </row>
    <row r="1080" spans="1:4">
      <c r="A1080" s="49">
        <v>42214</v>
      </c>
      <c r="B1080" t="s">
        <v>718</v>
      </c>
      <c r="C1080" t="s">
        <v>719</v>
      </c>
      <c r="D1080" t="s">
        <v>720</v>
      </c>
    </row>
    <row r="1081" spans="1:4">
      <c r="A1081" s="49">
        <v>42215</v>
      </c>
      <c r="B1081" t="s">
        <v>718</v>
      </c>
      <c r="C1081" t="s">
        <v>719</v>
      </c>
      <c r="D1081" t="s">
        <v>720</v>
      </c>
    </row>
    <row r="1082" spans="1:4">
      <c r="A1082" s="49">
        <v>42216</v>
      </c>
      <c r="B1082" t="s">
        <v>718</v>
      </c>
      <c r="C1082" t="s">
        <v>719</v>
      </c>
      <c r="D1082" t="s">
        <v>720</v>
      </c>
    </row>
    <row r="1083" spans="1:4">
      <c r="A1083" s="49">
        <v>42217</v>
      </c>
      <c r="B1083" t="s">
        <v>719</v>
      </c>
      <c r="C1083" t="s">
        <v>720</v>
      </c>
      <c r="D1083" t="s">
        <v>721</v>
      </c>
    </row>
    <row r="1084" spans="1:4">
      <c r="A1084" s="49">
        <v>42218</v>
      </c>
      <c r="B1084" t="s">
        <v>719</v>
      </c>
      <c r="C1084" t="s">
        <v>720</v>
      </c>
      <c r="D1084" t="s">
        <v>721</v>
      </c>
    </row>
    <row r="1085" spans="1:4">
      <c r="A1085" s="49">
        <v>42219</v>
      </c>
      <c r="B1085" t="s">
        <v>719</v>
      </c>
      <c r="C1085" t="s">
        <v>720</v>
      </c>
      <c r="D1085" t="s">
        <v>721</v>
      </c>
    </row>
    <row r="1086" spans="1:4">
      <c r="A1086" s="49">
        <v>42220</v>
      </c>
      <c r="B1086" t="s">
        <v>719</v>
      </c>
      <c r="C1086" t="s">
        <v>720</v>
      </c>
      <c r="D1086" t="s">
        <v>721</v>
      </c>
    </row>
    <row r="1087" spans="1:4">
      <c r="A1087" s="49">
        <v>42221</v>
      </c>
      <c r="B1087" t="s">
        <v>719</v>
      </c>
      <c r="C1087" t="s">
        <v>720</v>
      </c>
      <c r="D1087" t="s">
        <v>721</v>
      </c>
    </row>
    <row r="1088" spans="1:4">
      <c r="A1088" s="49">
        <v>42222</v>
      </c>
      <c r="B1088" t="s">
        <v>719</v>
      </c>
      <c r="C1088" t="s">
        <v>720</v>
      </c>
      <c r="D1088" t="s">
        <v>721</v>
      </c>
    </row>
    <row r="1089" spans="1:4">
      <c r="A1089" s="49">
        <v>42223</v>
      </c>
      <c r="B1089" t="s">
        <v>719</v>
      </c>
      <c r="C1089" t="s">
        <v>720</v>
      </c>
      <c r="D1089" t="s">
        <v>721</v>
      </c>
    </row>
    <row r="1090" spans="1:4">
      <c r="A1090" s="49">
        <v>42224</v>
      </c>
      <c r="B1090" t="s">
        <v>719</v>
      </c>
      <c r="C1090" t="s">
        <v>720</v>
      </c>
      <c r="D1090" t="s">
        <v>721</v>
      </c>
    </row>
    <row r="1091" spans="1:4">
      <c r="A1091" s="49">
        <v>42225</v>
      </c>
      <c r="B1091" t="s">
        <v>719</v>
      </c>
      <c r="C1091" t="s">
        <v>720</v>
      </c>
      <c r="D1091" t="s">
        <v>721</v>
      </c>
    </row>
    <row r="1092" spans="1:4">
      <c r="A1092" s="49">
        <v>42226</v>
      </c>
      <c r="B1092" t="s">
        <v>719</v>
      </c>
      <c r="C1092" t="s">
        <v>720</v>
      </c>
      <c r="D1092" t="s">
        <v>721</v>
      </c>
    </row>
    <row r="1093" spans="1:4">
      <c r="A1093" s="49">
        <v>42227</v>
      </c>
      <c r="B1093" t="s">
        <v>719</v>
      </c>
      <c r="C1093" t="s">
        <v>720</v>
      </c>
      <c r="D1093" t="s">
        <v>721</v>
      </c>
    </row>
    <row r="1094" spans="1:4">
      <c r="A1094" s="49">
        <v>42228</v>
      </c>
      <c r="B1094" t="s">
        <v>719</v>
      </c>
      <c r="C1094" t="s">
        <v>720</v>
      </c>
      <c r="D1094" t="s">
        <v>721</v>
      </c>
    </row>
    <row r="1095" spans="1:4">
      <c r="A1095" s="49">
        <v>42229</v>
      </c>
      <c r="B1095" t="s">
        <v>719</v>
      </c>
      <c r="C1095" t="s">
        <v>720</v>
      </c>
      <c r="D1095" t="s">
        <v>721</v>
      </c>
    </row>
    <row r="1096" spans="1:4">
      <c r="A1096" s="49">
        <v>42230</v>
      </c>
      <c r="B1096" t="s">
        <v>719</v>
      </c>
      <c r="C1096" t="s">
        <v>720</v>
      </c>
      <c r="D1096" t="s">
        <v>721</v>
      </c>
    </row>
    <row r="1097" spans="1:4">
      <c r="A1097" s="49">
        <v>42231</v>
      </c>
      <c r="B1097" t="s">
        <v>719</v>
      </c>
      <c r="C1097" t="s">
        <v>720</v>
      </c>
      <c r="D1097" t="s">
        <v>721</v>
      </c>
    </row>
    <row r="1098" spans="1:4">
      <c r="A1098" s="49">
        <v>42232</v>
      </c>
      <c r="B1098" t="s">
        <v>720</v>
      </c>
      <c r="C1098" t="s">
        <v>720</v>
      </c>
      <c r="D1098" t="s">
        <v>722</v>
      </c>
    </row>
    <row r="1099" spans="1:4">
      <c r="A1099" s="49">
        <v>42233</v>
      </c>
      <c r="B1099" t="s">
        <v>720</v>
      </c>
      <c r="C1099" t="s">
        <v>721</v>
      </c>
      <c r="D1099" t="s">
        <v>722</v>
      </c>
    </row>
    <row r="1100" spans="1:4">
      <c r="A1100" s="49">
        <v>42234</v>
      </c>
      <c r="B1100" t="s">
        <v>720</v>
      </c>
      <c r="C1100" t="s">
        <v>721</v>
      </c>
      <c r="D1100" t="s">
        <v>722</v>
      </c>
    </row>
    <row r="1101" spans="1:4">
      <c r="A1101" s="49">
        <v>42235</v>
      </c>
      <c r="B1101" t="s">
        <v>720</v>
      </c>
      <c r="C1101" t="s">
        <v>721</v>
      </c>
      <c r="D1101" t="s">
        <v>722</v>
      </c>
    </row>
    <row r="1102" spans="1:4">
      <c r="A1102" s="49">
        <v>42236</v>
      </c>
      <c r="B1102" t="s">
        <v>720</v>
      </c>
      <c r="C1102" t="s">
        <v>721</v>
      </c>
      <c r="D1102" t="s">
        <v>722</v>
      </c>
    </row>
    <row r="1103" spans="1:4">
      <c r="A1103" s="49">
        <v>42237</v>
      </c>
      <c r="B1103" t="s">
        <v>720</v>
      </c>
      <c r="C1103" t="s">
        <v>721</v>
      </c>
      <c r="D1103" t="s">
        <v>722</v>
      </c>
    </row>
    <row r="1104" spans="1:4">
      <c r="A1104" s="49">
        <v>42238</v>
      </c>
      <c r="B1104" t="s">
        <v>720</v>
      </c>
      <c r="C1104" t="s">
        <v>721</v>
      </c>
      <c r="D1104" t="s">
        <v>722</v>
      </c>
    </row>
    <row r="1105" spans="1:4">
      <c r="A1105" s="49">
        <v>42239</v>
      </c>
      <c r="B1105" t="s">
        <v>720</v>
      </c>
      <c r="C1105" t="s">
        <v>721</v>
      </c>
      <c r="D1105" t="s">
        <v>722</v>
      </c>
    </row>
    <row r="1106" spans="1:4">
      <c r="A1106" s="49">
        <v>42240</v>
      </c>
      <c r="B1106" t="s">
        <v>720</v>
      </c>
      <c r="C1106" t="s">
        <v>721</v>
      </c>
      <c r="D1106" t="s">
        <v>722</v>
      </c>
    </row>
    <row r="1107" spans="1:4">
      <c r="A1107" s="49">
        <v>42241</v>
      </c>
      <c r="B1107" t="s">
        <v>720</v>
      </c>
      <c r="C1107" t="s">
        <v>721</v>
      </c>
      <c r="D1107" t="s">
        <v>722</v>
      </c>
    </row>
    <row r="1108" spans="1:4">
      <c r="A1108" s="49">
        <v>42242</v>
      </c>
      <c r="B1108" t="s">
        <v>720</v>
      </c>
      <c r="C1108" t="s">
        <v>721</v>
      </c>
      <c r="D1108" t="s">
        <v>722</v>
      </c>
    </row>
    <row r="1109" spans="1:4">
      <c r="A1109" s="49">
        <v>42243</v>
      </c>
      <c r="B1109" t="s">
        <v>720</v>
      </c>
      <c r="C1109" t="s">
        <v>721</v>
      </c>
      <c r="D1109" t="s">
        <v>722</v>
      </c>
    </row>
    <row r="1110" spans="1:4">
      <c r="A1110" s="49">
        <v>42244</v>
      </c>
      <c r="B1110" t="s">
        <v>720</v>
      </c>
      <c r="C1110" t="s">
        <v>721</v>
      </c>
      <c r="D1110" t="s">
        <v>722</v>
      </c>
    </row>
    <row r="1111" spans="1:4">
      <c r="A1111" s="49">
        <v>42245</v>
      </c>
      <c r="B1111" t="s">
        <v>720</v>
      </c>
      <c r="C1111" t="s">
        <v>721</v>
      </c>
      <c r="D1111" t="s">
        <v>722</v>
      </c>
    </row>
    <row r="1112" spans="1:4">
      <c r="A1112" s="49">
        <v>42246</v>
      </c>
      <c r="B1112" t="s">
        <v>720</v>
      </c>
      <c r="C1112" t="s">
        <v>721</v>
      </c>
      <c r="D1112" t="s">
        <v>722</v>
      </c>
    </row>
    <row r="1113" spans="1:4">
      <c r="A1113" s="49">
        <v>42247</v>
      </c>
      <c r="B1113" t="s">
        <v>720</v>
      </c>
      <c r="C1113" t="s">
        <v>721</v>
      </c>
      <c r="D1113" t="s">
        <v>723</v>
      </c>
    </row>
    <row r="1114" spans="1:4">
      <c r="A1114" s="49">
        <v>42248</v>
      </c>
      <c r="B1114" t="s">
        <v>721</v>
      </c>
      <c r="C1114" t="s">
        <v>722</v>
      </c>
      <c r="D1114" t="s">
        <v>723</v>
      </c>
    </row>
    <row r="1115" spans="1:4">
      <c r="A1115" s="49">
        <v>42249</v>
      </c>
      <c r="B1115" t="s">
        <v>721</v>
      </c>
      <c r="C1115" t="s">
        <v>722</v>
      </c>
      <c r="D1115" t="s">
        <v>723</v>
      </c>
    </row>
    <row r="1116" spans="1:4">
      <c r="A1116" s="49">
        <v>42250</v>
      </c>
      <c r="B1116" t="s">
        <v>721</v>
      </c>
      <c r="C1116" t="s">
        <v>722</v>
      </c>
      <c r="D1116" t="s">
        <v>723</v>
      </c>
    </row>
    <row r="1117" spans="1:4">
      <c r="A1117" s="49">
        <v>42251</v>
      </c>
      <c r="B1117" t="s">
        <v>721</v>
      </c>
      <c r="C1117" t="s">
        <v>722</v>
      </c>
      <c r="D1117" t="s">
        <v>723</v>
      </c>
    </row>
    <row r="1118" spans="1:4">
      <c r="A1118" s="49">
        <v>42252</v>
      </c>
      <c r="B1118" t="s">
        <v>721</v>
      </c>
      <c r="C1118" t="s">
        <v>722</v>
      </c>
      <c r="D1118" t="s">
        <v>723</v>
      </c>
    </row>
    <row r="1119" spans="1:4">
      <c r="A1119" s="49">
        <v>42253</v>
      </c>
      <c r="B1119" t="s">
        <v>721</v>
      </c>
      <c r="C1119" t="s">
        <v>722</v>
      </c>
      <c r="D1119" t="s">
        <v>723</v>
      </c>
    </row>
    <row r="1120" spans="1:4">
      <c r="A1120" s="49">
        <v>42254</v>
      </c>
      <c r="B1120" t="s">
        <v>721</v>
      </c>
      <c r="C1120" t="s">
        <v>722</v>
      </c>
      <c r="D1120" t="s">
        <v>723</v>
      </c>
    </row>
    <row r="1121" spans="1:4">
      <c r="A1121" s="49">
        <v>42255</v>
      </c>
      <c r="B1121" t="s">
        <v>721</v>
      </c>
      <c r="C1121" t="s">
        <v>722</v>
      </c>
      <c r="D1121" t="s">
        <v>723</v>
      </c>
    </row>
    <row r="1122" spans="1:4">
      <c r="A1122" s="49">
        <v>42256</v>
      </c>
      <c r="B1122" t="s">
        <v>721</v>
      </c>
      <c r="C1122" t="s">
        <v>722</v>
      </c>
      <c r="D1122" t="s">
        <v>723</v>
      </c>
    </row>
    <row r="1123" spans="1:4">
      <c r="A1123" s="49">
        <v>42257</v>
      </c>
      <c r="B1123" t="s">
        <v>721</v>
      </c>
      <c r="C1123" t="s">
        <v>722</v>
      </c>
      <c r="D1123" t="s">
        <v>723</v>
      </c>
    </row>
    <row r="1124" spans="1:4">
      <c r="A1124" s="49">
        <v>42258</v>
      </c>
      <c r="B1124" t="s">
        <v>721</v>
      </c>
      <c r="C1124" t="s">
        <v>722</v>
      </c>
      <c r="D1124" t="s">
        <v>723</v>
      </c>
    </row>
    <row r="1125" spans="1:4">
      <c r="A1125" s="49">
        <v>42259</v>
      </c>
      <c r="B1125" t="s">
        <v>721</v>
      </c>
      <c r="C1125" t="s">
        <v>722</v>
      </c>
      <c r="D1125" t="s">
        <v>723</v>
      </c>
    </row>
    <row r="1126" spans="1:4">
      <c r="A1126" s="49">
        <v>42260</v>
      </c>
      <c r="B1126" t="s">
        <v>721</v>
      </c>
      <c r="C1126" t="s">
        <v>722</v>
      </c>
      <c r="D1126" t="s">
        <v>723</v>
      </c>
    </row>
    <row r="1127" spans="1:4">
      <c r="A1127" s="49">
        <v>42261</v>
      </c>
      <c r="B1127" t="s">
        <v>721</v>
      </c>
      <c r="C1127" t="s">
        <v>722</v>
      </c>
      <c r="D1127" t="s">
        <v>723</v>
      </c>
    </row>
    <row r="1128" spans="1:4">
      <c r="A1128" s="49">
        <v>42262</v>
      </c>
      <c r="B1128" t="s">
        <v>721</v>
      </c>
      <c r="C1128" t="s">
        <v>722</v>
      </c>
      <c r="D1128" t="s">
        <v>724</v>
      </c>
    </row>
    <row r="1129" spans="1:4">
      <c r="A1129" s="49">
        <v>42263</v>
      </c>
      <c r="B1129" t="s">
        <v>722</v>
      </c>
      <c r="C1129" t="s">
        <v>723</v>
      </c>
      <c r="D1129" t="s">
        <v>724</v>
      </c>
    </row>
    <row r="1130" spans="1:4">
      <c r="A1130" s="49">
        <v>42264</v>
      </c>
      <c r="B1130" t="s">
        <v>722</v>
      </c>
      <c r="C1130" t="s">
        <v>723</v>
      </c>
      <c r="D1130" t="s">
        <v>724</v>
      </c>
    </row>
    <row r="1131" spans="1:4">
      <c r="A1131" s="49">
        <v>42265</v>
      </c>
      <c r="B1131" t="s">
        <v>722</v>
      </c>
      <c r="C1131" t="s">
        <v>723</v>
      </c>
      <c r="D1131" t="s">
        <v>724</v>
      </c>
    </row>
    <row r="1132" spans="1:4">
      <c r="A1132" s="49">
        <v>42266</v>
      </c>
      <c r="B1132" t="s">
        <v>722</v>
      </c>
      <c r="C1132" t="s">
        <v>723</v>
      </c>
      <c r="D1132" t="s">
        <v>724</v>
      </c>
    </row>
    <row r="1133" spans="1:4">
      <c r="A1133" s="49">
        <v>42267</v>
      </c>
      <c r="B1133" t="s">
        <v>722</v>
      </c>
      <c r="C1133" t="s">
        <v>723</v>
      </c>
      <c r="D1133" t="s">
        <v>724</v>
      </c>
    </row>
    <row r="1134" spans="1:4">
      <c r="A1134" s="49">
        <v>42268</v>
      </c>
      <c r="B1134" t="s">
        <v>722</v>
      </c>
      <c r="C1134" t="s">
        <v>723</v>
      </c>
      <c r="D1134" t="s">
        <v>724</v>
      </c>
    </row>
    <row r="1135" spans="1:4">
      <c r="A1135" s="49">
        <v>42269</v>
      </c>
      <c r="B1135" t="s">
        <v>722</v>
      </c>
      <c r="C1135" t="s">
        <v>723</v>
      </c>
      <c r="D1135" t="s">
        <v>724</v>
      </c>
    </row>
    <row r="1136" spans="1:4">
      <c r="A1136" s="49">
        <v>42270</v>
      </c>
      <c r="B1136" t="s">
        <v>722</v>
      </c>
      <c r="C1136" t="s">
        <v>723</v>
      </c>
      <c r="D1136" t="s">
        <v>724</v>
      </c>
    </row>
    <row r="1137" spans="1:4">
      <c r="A1137" s="49">
        <v>42271</v>
      </c>
      <c r="B1137" t="s">
        <v>722</v>
      </c>
      <c r="C1137" t="s">
        <v>723</v>
      </c>
      <c r="D1137" t="s">
        <v>724</v>
      </c>
    </row>
    <row r="1138" spans="1:4">
      <c r="A1138" s="49">
        <v>42272</v>
      </c>
      <c r="B1138" t="s">
        <v>722</v>
      </c>
      <c r="C1138" t="s">
        <v>723</v>
      </c>
      <c r="D1138" t="s">
        <v>724</v>
      </c>
    </row>
    <row r="1139" spans="1:4">
      <c r="A1139" s="49">
        <v>42273</v>
      </c>
      <c r="B1139" t="s">
        <v>722</v>
      </c>
      <c r="C1139" t="s">
        <v>723</v>
      </c>
      <c r="D1139" t="s">
        <v>724</v>
      </c>
    </row>
    <row r="1140" spans="1:4">
      <c r="A1140" s="49">
        <v>42274</v>
      </c>
      <c r="B1140" t="s">
        <v>722</v>
      </c>
      <c r="C1140" t="s">
        <v>723</v>
      </c>
      <c r="D1140" t="s">
        <v>724</v>
      </c>
    </row>
    <row r="1141" spans="1:4">
      <c r="A1141" s="49">
        <v>42275</v>
      </c>
      <c r="B1141" t="s">
        <v>722</v>
      </c>
      <c r="C1141" t="s">
        <v>723</v>
      </c>
      <c r="D1141" t="s">
        <v>724</v>
      </c>
    </row>
    <row r="1142" spans="1:4">
      <c r="A1142" s="49">
        <v>42276</v>
      </c>
      <c r="B1142" t="s">
        <v>722</v>
      </c>
      <c r="C1142" t="s">
        <v>723</v>
      </c>
      <c r="D1142" t="s">
        <v>724</v>
      </c>
    </row>
    <row r="1143" spans="1:4">
      <c r="A1143" s="49">
        <v>42277</v>
      </c>
      <c r="B1143" t="s">
        <v>722</v>
      </c>
      <c r="C1143" t="s">
        <v>723</v>
      </c>
      <c r="D1143" t="s">
        <v>724</v>
      </c>
    </row>
    <row r="1144" spans="1:4">
      <c r="A1144" s="49">
        <v>42278</v>
      </c>
      <c r="B1144" t="s">
        <v>723</v>
      </c>
      <c r="C1144" t="s">
        <v>724</v>
      </c>
      <c r="D1144" t="s">
        <v>725</v>
      </c>
    </row>
    <row r="1145" spans="1:4">
      <c r="A1145" s="49">
        <v>42279</v>
      </c>
      <c r="B1145" t="s">
        <v>723</v>
      </c>
      <c r="C1145" t="s">
        <v>724</v>
      </c>
      <c r="D1145" t="s">
        <v>725</v>
      </c>
    </row>
    <row r="1146" spans="1:4">
      <c r="A1146" s="49">
        <v>42280</v>
      </c>
      <c r="B1146" t="s">
        <v>723</v>
      </c>
      <c r="C1146" t="s">
        <v>724</v>
      </c>
      <c r="D1146" t="s">
        <v>725</v>
      </c>
    </row>
    <row r="1147" spans="1:4">
      <c r="A1147" s="49">
        <v>42281</v>
      </c>
      <c r="B1147" t="s">
        <v>723</v>
      </c>
      <c r="C1147" t="s">
        <v>724</v>
      </c>
      <c r="D1147" t="s">
        <v>725</v>
      </c>
    </row>
    <row r="1148" spans="1:4">
      <c r="A1148" s="49">
        <v>42282</v>
      </c>
      <c r="B1148" t="s">
        <v>723</v>
      </c>
      <c r="C1148" t="s">
        <v>724</v>
      </c>
      <c r="D1148" t="s">
        <v>725</v>
      </c>
    </row>
    <row r="1149" spans="1:4">
      <c r="A1149" s="49">
        <v>42283</v>
      </c>
      <c r="B1149" t="s">
        <v>723</v>
      </c>
      <c r="C1149" t="s">
        <v>724</v>
      </c>
      <c r="D1149" t="s">
        <v>725</v>
      </c>
    </row>
    <row r="1150" spans="1:4">
      <c r="A1150" s="49">
        <v>42284</v>
      </c>
      <c r="B1150" t="s">
        <v>723</v>
      </c>
      <c r="C1150" t="s">
        <v>724</v>
      </c>
      <c r="D1150" t="s">
        <v>725</v>
      </c>
    </row>
    <row r="1151" spans="1:4">
      <c r="A1151" s="49">
        <v>42285</v>
      </c>
      <c r="B1151" t="s">
        <v>723</v>
      </c>
      <c r="C1151" t="s">
        <v>724</v>
      </c>
      <c r="D1151" t="s">
        <v>725</v>
      </c>
    </row>
    <row r="1152" spans="1:4">
      <c r="A1152" s="49">
        <v>42286</v>
      </c>
      <c r="B1152" t="s">
        <v>723</v>
      </c>
      <c r="C1152" t="s">
        <v>724</v>
      </c>
      <c r="D1152" t="s">
        <v>725</v>
      </c>
    </row>
    <row r="1153" spans="1:4">
      <c r="A1153" s="49">
        <v>42287</v>
      </c>
      <c r="B1153" t="s">
        <v>723</v>
      </c>
      <c r="C1153" t="s">
        <v>724</v>
      </c>
      <c r="D1153" t="s">
        <v>725</v>
      </c>
    </row>
    <row r="1154" spans="1:4">
      <c r="A1154" s="49">
        <v>42288</v>
      </c>
      <c r="B1154" t="s">
        <v>723</v>
      </c>
      <c r="C1154" t="s">
        <v>724</v>
      </c>
      <c r="D1154" t="s">
        <v>725</v>
      </c>
    </row>
    <row r="1155" spans="1:4">
      <c r="A1155" s="49">
        <v>42289</v>
      </c>
      <c r="B1155" t="s">
        <v>723</v>
      </c>
      <c r="C1155" t="s">
        <v>724</v>
      </c>
      <c r="D1155" t="s">
        <v>725</v>
      </c>
    </row>
    <row r="1156" spans="1:4">
      <c r="A1156" s="49">
        <v>42290</v>
      </c>
      <c r="B1156" t="s">
        <v>723</v>
      </c>
      <c r="C1156" t="s">
        <v>724</v>
      </c>
      <c r="D1156" t="s">
        <v>725</v>
      </c>
    </row>
    <row r="1157" spans="1:4">
      <c r="A1157" s="49">
        <v>42291</v>
      </c>
      <c r="B1157" t="s">
        <v>723</v>
      </c>
      <c r="C1157" t="s">
        <v>724</v>
      </c>
      <c r="D1157" t="s">
        <v>725</v>
      </c>
    </row>
    <row r="1158" spans="1:4">
      <c r="A1158" s="49">
        <v>42292</v>
      </c>
      <c r="B1158" t="s">
        <v>723</v>
      </c>
      <c r="C1158" t="s">
        <v>724</v>
      </c>
      <c r="D1158" t="s">
        <v>725</v>
      </c>
    </row>
    <row r="1159" spans="1:4">
      <c r="A1159" s="49">
        <v>42293</v>
      </c>
      <c r="B1159" t="s">
        <v>724</v>
      </c>
      <c r="C1159" t="s">
        <v>724</v>
      </c>
      <c r="D1159" t="s">
        <v>726</v>
      </c>
    </row>
    <row r="1160" spans="1:4">
      <c r="A1160" s="49">
        <v>42294</v>
      </c>
      <c r="B1160" t="s">
        <v>724</v>
      </c>
      <c r="C1160" t="s">
        <v>725</v>
      </c>
      <c r="D1160" t="s">
        <v>726</v>
      </c>
    </row>
    <row r="1161" spans="1:4">
      <c r="A1161" s="49">
        <v>42295</v>
      </c>
      <c r="B1161" t="s">
        <v>724</v>
      </c>
      <c r="C1161" t="s">
        <v>725</v>
      </c>
      <c r="D1161" t="s">
        <v>726</v>
      </c>
    </row>
    <row r="1162" spans="1:4">
      <c r="A1162" s="49">
        <v>42296</v>
      </c>
      <c r="B1162" t="s">
        <v>724</v>
      </c>
      <c r="C1162" t="s">
        <v>725</v>
      </c>
      <c r="D1162" t="s">
        <v>726</v>
      </c>
    </row>
    <row r="1163" spans="1:4">
      <c r="A1163" s="49">
        <v>42297</v>
      </c>
      <c r="B1163" t="s">
        <v>724</v>
      </c>
      <c r="C1163" t="s">
        <v>725</v>
      </c>
      <c r="D1163" t="s">
        <v>726</v>
      </c>
    </row>
    <row r="1164" spans="1:4">
      <c r="A1164" s="49">
        <v>42298</v>
      </c>
      <c r="B1164" t="s">
        <v>724</v>
      </c>
      <c r="C1164" t="s">
        <v>725</v>
      </c>
      <c r="D1164" t="s">
        <v>726</v>
      </c>
    </row>
    <row r="1165" spans="1:4">
      <c r="A1165" s="49">
        <v>42299</v>
      </c>
      <c r="B1165" t="s">
        <v>724</v>
      </c>
      <c r="C1165" t="s">
        <v>725</v>
      </c>
      <c r="D1165" t="s">
        <v>726</v>
      </c>
    </row>
    <row r="1166" spans="1:4">
      <c r="A1166" s="49">
        <v>42300</v>
      </c>
      <c r="B1166" t="s">
        <v>724</v>
      </c>
      <c r="C1166" t="s">
        <v>725</v>
      </c>
      <c r="D1166" t="s">
        <v>726</v>
      </c>
    </row>
    <row r="1167" spans="1:4">
      <c r="A1167" s="49">
        <v>42301</v>
      </c>
      <c r="B1167" t="s">
        <v>724</v>
      </c>
      <c r="C1167" t="s">
        <v>725</v>
      </c>
      <c r="D1167" t="s">
        <v>726</v>
      </c>
    </row>
    <row r="1168" spans="1:4">
      <c r="A1168" s="49">
        <v>42302</v>
      </c>
      <c r="B1168" t="s">
        <v>724</v>
      </c>
      <c r="C1168" t="s">
        <v>725</v>
      </c>
      <c r="D1168" t="s">
        <v>726</v>
      </c>
    </row>
    <row r="1169" spans="1:4">
      <c r="A1169" s="49">
        <v>42303</v>
      </c>
      <c r="B1169" t="s">
        <v>724</v>
      </c>
      <c r="C1169" t="s">
        <v>725</v>
      </c>
      <c r="D1169" t="s">
        <v>726</v>
      </c>
    </row>
    <row r="1170" spans="1:4">
      <c r="A1170" s="49">
        <v>42304</v>
      </c>
      <c r="B1170" t="s">
        <v>724</v>
      </c>
      <c r="C1170" t="s">
        <v>725</v>
      </c>
      <c r="D1170" t="s">
        <v>726</v>
      </c>
    </row>
    <row r="1171" spans="1:4">
      <c r="A1171" s="49">
        <v>42305</v>
      </c>
      <c r="B1171" t="s">
        <v>724</v>
      </c>
      <c r="C1171" t="s">
        <v>725</v>
      </c>
      <c r="D1171" t="s">
        <v>726</v>
      </c>
    </row>
    <row r="1172" spans="1:4">
      <c r="A1172" s="49">
        <v>42306</v>
      </c>
      <c r="B1172" t="s">
        <v>724</v>
      </c>
      <c r="C1172" t="s">
        <v>725</v>
      </c>
      <c r="D1172" t="s">
        <v>726</v>
      </c>
    </row>
    <row r="1173" spans="1:4">
      <c r="A1173" s="49">
        <v>42307</v>
      </c>
      <c r="B1173" t="s">
        <v>724</v>
      </c>
      <c r="C1173" t="s">
        <v>725</v>
      </c>
      <c r="D1173" t="s">
        <v>726</v>
      </c>
    </row>
    <row r="1174" spans="1:4">
      <c r="A1174" s="49">
        <v>42308</v>
      </c>
      <c r="B1174" t="s">
        <v>724</v>
      </c>
      <c r="C1174" t="s">
        <v>725</v>
      </c>
      <c r="D1174" t="s">
        <v>727</v>
      </c>
    </row>
    <row r="1175" spans="1:4">
      <c r="A1175" s="49">
        <v>42309</v>
      </c>
      <c r="B1175" t="s">
        <v>725</v>
      </c>
      <c r="C1175" t="s">
        <v>726</v>
      </c>
      <c r="D1175" t="s">
        <v>727</v>
      </c>
    </row>
    <row r="1176" spans="1:4">
      <c r="A1176" s="49">
        <v>42310</v>
      </c>
      <c r="B1176" t="s">
        <v>725</v>
      </c>
      <c r="C1176" t="s">
        <v>726</v>
      </c>
      <c r="D1176" t="s">
        <v>727</v>
      </c>
    </row>
    <row r="1177" spans="1:4">
      <c r="A1177" s="49">
        <v>42311</v>
      </c>
      <c r="B1177" t="s">
        <v>725</v>
      </c>
      <c r="C1177" t="s">
        <v>726</v>
      </c>
      <c r="D1177" t="s">
        <v>727</v>
      </c>
    </row>
    <row r="1178" spans="1:4">
      <c r="A1178" s="49">
        <v>42312</v>
      </c>
      <c r="B1178" t="s">
        <v>725</v>
      </c>
      <c r="C1178" t="s">
        <v>726</v>
      </c>
      <c r="D1178" t="s">
        <v>727</v>
      </c>
    </row>
    <row r="1179" spans="1:4">
      <c r="A1179" s="49">
        <v>42313</v>
      </c>
      <c r="B1179" t="s">
        <v>725</v>
      </c>
      <c r="C1179" t="s">
        <v>726</v>
      </c>
      <c r="D1179" t="s">
        <v>727</v>
      </c>
    </row>
    <row r="1180" spans="1:4">
      <c r="A1180" s="49">
        <v>42314</v>
      </c>
      <c r="B1180" t="s">
        <v>725</v>
      </c>
      <c r="C1180" t="s">
        <v>726</v>
      </c>
      <c r="D1180" t="s">
        <v>727</v>
      </c>
    </row>
    <row r="1181" spans="1:4">
      <c r="A1181" s="49">
        <v>42315</v>
      </c>
      <c r="B1181" t="s">
        <v>725</v>
      </c>
      <c r="C1181" t="s">
        <v>726</v>
      </c>
      <c r="D1181" t="s">
        <v>727</v>
      </c>
    </row>
    <row r="1182" spans="1:4">
      <c r="A1182" s="49">
        <v>42316</v>
      </c>
      <c r="B1182" t="s">
        <v>725</v>
      </c>
      <c r="C1182" t="s">
        <v>726</v>
      </c>
      <c r="D1182" t="s">
        <v>727</v>
      </c>
    </row>
    <row r="1183" spans="1:4">
      <c r="A1183" s="49">
        <v>42317</v>
      </c>
      <c r="B1183" t="s">
        <v>725</v>
      </c>
      <c r="C1183" t="s">
        <v>726</v>
      </c>
      <c r="D1183" t="s">
        <v>727</v>
      </c>
    </row>
    <row r="1184" spans="1:4">
      <c r="A1184" s="49">
        <v>42318</v>
      </c>
      <c r="B1184" t="s">
        <v>725</v>
      </c>
      <c r="C1184" t="s">
        <v>726</v>
      </c>
      <c r="D1184" t="s">
        <v>727</v>
      </c>
    </row>
    <row r="1185" spans="1:4">
      <c r="A1185" s="49">
        <v>42319</v>
      </c>
      <c r="B1185" t="s">
        <v>725</v>
      </c>
      <c r="C1185" t="s">
        <v>726</v>
      </c>
      <c r="D1185" t="s">
        <v>727</v>
      </c>
    </row>
    <row r="1186" spans="1:4">
      <c r="A1186" s="49">
        <v>42320</v>
      </c>
      <c r="B1186" t="s">
        <v>725</v>
      </c>
      <c r="C1186" t="s">
        <v>726</v>
      </c>
      <c r="D1186" t="s">
        <v>727</v>
      </c>
    </row>
    <row r="1187" spans="1:4">
      <c r="A1187" s="49">
        <v>42321</v>
      </c>
      <c r="B1187" t="s">
        <v>725</v>
      </c>
      <c r="C1187" t="s">
        <v>726</v>
      </c>
      <c r="D1187" t="s">
        <v>727</v>
      </c>
    </row>
    <row r="1188" spans="1:4">
      <c r="A1188" s="49">
        <v>42322</v>
      </c>
      <c r="B1188" t="s">
        <v>725</v>
      </c>
      <c r="C1188" t="s">
        <v>726</v>
      </c>
      <c r="D1188" t="s">
        <v>727</v>
      </c>
    </row>
    <row r="1189" spans="1:4">
      <c r="A1189" s="49">
        <v>42323</v>
      </c>
      <c r="B1189" t="s">
        <v>725</v>
      </c>
      <c r="C1189" t="s">
        <v>726</v>
      </c>
      <c r="D1189" t="s">
        <v>728</v>
      </c>
    </row>
    <row r="1190" spans="1:4">
      <c r="A1190" s="49">
        <v>42324</v>
      </c>
      <c r="B1190" t="s">
        <v>726</v>
      </c>
      <c r="C1190" t="s">
        <v>727</v>
      </c>
      <c r="D1190" t="s">
        <v>728</v>
      </c>
    </row>
    <row r="1191" spans="1:4">
      <c r="A1191" s="49">
        <v>42325</v>
      </c>
      <c r="B1191" t="s">
        <v>726</v>
      </c>
      <c r="C1191" t="s">
        <v>727</v>
      </c>
      <c r="D1191" t="s">
        <v>728</v>
      </c>
    </row>
    <row r="1192" spans="1:4">
      <c r="A1192" s="49">
        <v>42326</v>
      </c>
      <c r="B1192" t="s">
        <v>726</v>
      </c>
      <c r="C1192" t="s">
        <v>727</v>
      </c>
      <c r="D1192" t="s">
        <v>728</v>
      </c>
    </row>
    <row r="1193" spans="1:4">
      <c r="A1193" s="49">
        <v>42327</v>
      </c>
      <c r="B1193" t="s">
        <v>726</v>
      </c>
      <c r="C1193" t="s">
        <v>727</v>
      </c>
      <c r="D1193" t="s">
        <v>728</v>
      </c>
    </row>
    <row r="1194" spans="1:4">
      <c r="A1194" s="49">
        <v>42328</v>
      </c>
      <c r="B1194" t="s">
        <v>726</v>
      </c>
      <c r="C1194" t="s">
        <v>727</v>
      </c>
      <c r="D1194" t="s">
        <v>728</v>
      </c>
    </row>
    <row r="1195" spans="1:4">
      <c r="A1195" s="49">
        <v>42329</v>
      </c>
      <c r="B1195" t="s">
        <v>726</v>
      </c>
      <c r="C1195" t="s">
        <v>727</v>
      </c>
      <c r="D1195" t="s">
        <v>728</v>
      </c>
    </row>
    <row r="1196" spans="1:4">
      <c r="A1196" s="49">
        <v>42330</v>
      </c>
      <c r="B1196" t="s">
        <v>726</v>
      </c>
      <c r="C1196" t="s">
        <v>727</v>
      </c>
      <c r="D1196" t="s">
        <v>728</v>
      </c>
    </row>
    <row r="1197" spans="1:4">
      <c r="A1197" s="49">
        <v>42331</v>
      </c>
      <c r="B1197" t="s">
        <v>726</v>
      </c>
      <c r="C1197" t="s">
        <v>727</v>
      </c>
      <c r="D1197" t="s">
        <v>728</v>
      </c>
    </row>
    <row r="1198" spans="1:4">
      <c r="A1198" s="49">
        <v>42332</v>
      </c>
      <c r="B1198" t="s">
        <v>726</v>
      </c>
      <c r="C1198" t="s">
        <v>727</v>
      </c>
      <c r="D1198" t="s">
        <v>728</v>
      </c>
    </row>
    <row r="1199" spans="1:4">
      <c r="A1199" s="49">
        <v>42333</v>
      </c>
      <c r="B1199" t="s">
        <v>726</v>
      </c>
      <c r="C1199" t="s">
        <v>727</v>
      </c>
      <c r="D1199" t="s">
        <v>728</v>
      </c>
    </row>
    <row r="1200" spans="1:4">
      <c r="A1200" s="49">
        <v>42334</v>
      </c>
      <c r="B1200" t="s">
        <v>726</v>
      </c>
      <c r="C1200" t="s">
        <v>727</v>
      </c>
      <c r="D1200" t="s">
        <v>728</v>
      </c>
    </row>
    <row r="1201" spans="1:4">
      <c r="A1201" s="49">
        <v>42335</v>
      </c>
      <c r="B1201" t="s">
        <v>726</v>
      </c>
      <c r="C1201" t="s">
        <v>727</v>
      </c>
      <c r="D1201" t="s">
        <v>728</v>
      </c>
    </row>
    <row r="1202" spans="1:4">
      <c r="A1202" s="49">
        <v>42336</v>
      </c>
      <c r="B1202" t="s">
        <v>726</v>
      </c>
      <c r="C1202" t="s">
        <v>727</v>
      </c>
      <c r="D1202" t="s">
        <v>728</v>
      </c>
    </row>
    <row r="1203" spans="1:4">
      <c r="A1203" s="49">
        <v>42337</v>
      </c>
      <c r="B1203" t="s">
        <v>726</v>
      </c>
      <c r="C1203" t="s">
        <v>727</v>
      </c>
      <c r="D1203" t="s">
        <v>728</v>
      </c>
    </row>
    <row r="1204" spans="1:4">
      <c r="A1204" s="49">
        <v>42338</v>
      </c>
      <c r="B1204" t="s">
        <v>726</v>
      </c>
      <c r="C1204" t="s">
        <v>727</v>
      </c>
      <c r="D1204" t="s">
        <v>728</v>
      </c>
    </row>
    <row r="1205" spans="1:4">
      <c r="A1205" s="49">
        <v>42339</v>
      </c>
      <c r="B1205" t="s">
        <v>727</v>
      </c>
      <c r="C1205" t="s">
        <v>728</v>
      </c>
      <c r="D1205" t="s">
        <v>729</v>
      </c>
    </row>
    <row r="1206" spans="1:4">
      <c r="A1206" s="49">
        <v>42340</v>
      </c>
      <c r="B1206" t="s">
        <v>727</v>
      </c>
      <c r="C1206" t="s">
        <v>728</v>
      </c>
      <c r="D1206" t="s">
        <v>729</v>
      </c>
    </row>
    <row r="1207" spans="1:4">
      <c r="A1207" s="49">
        <v>42341</v>
      </c>
      <c r="B1207" t="s">
        <v>727</v>
      </c>
      <c r="C1207" t="s">
        <v>728</v>
      </c>
      <c r="D1207" t="s">
        <v>729</v>
      </c>
    </row>
    <row r="1208" spans="1:4">
      <c r="A1208" s="49">
        <v>42342</v>
      </c>
      <c r="B1208" t="s">
        <v>727</v>
      </c>
      <c r="C1208" t="s">
        <v>728</v>
      </c>
      <c r="D1208" t="s">
        <v>729</v>
      </c>
    </row>
    <row r="1209" spans="1:4">
      <c r="A1209" s="49">
        <v>42343</v>
      </c>
      <c r="B1209" t="s">
        <v>727</v>
      </c>
      <c r="C1209" t="s">
        <v>728</v>
      </c>
      <c r="D1209" t="s">
        <v>729</v>
      </c>
    </row>
    <row r="1210" spans="1:4">
      <c r="A1210" s="49">
        <v>42344</v>
      </c>
      <c r="B1210" t="s">
        <v>727</v>
      </c>
      <c r="C1210" t="s">
        <v>728</v>
      </c>
      <c r="D1210" t="s">
        <v>729</v>
      </c>
    </row>
    <row r="1211" spans="1:4">
      <c r="A1211" s="49">
        <v>42345</v>
      </c>
      <c r="B1211" t="s">
        <v>727</v>
      </c>
      <c r="C1211" t="s">
        <v>728</v>
      </c>
      <c r="D1211" t="s">
        <v>729</v>
      </c>
    </row>
    <row r="1212" spans="1:4">
      <c r="A1212" s="49">
        <v>42346</v>
      </c>
      <c r="B1212" t="s">
        <v>727</v>
      </c>
      <c r="C1212" t="s">
        <v>728</v>
      </c>
      <c r="D1212" t="s">
        <v>729</v>
      </c>
    </row>
    <row r="1213" spans="1:4">
      <c r="A1213" s="49">
        <v>42347</v>
      </c>
      <c r="B1213" t="s">
        <v>727</v>
      </c>
      <c r="C1213" t="s">
        <v>728</v>
      </c>
      <c r="D1213" t="s">
        <v>729</v>
      </c>
    </row>
    <row r="1214" spans="1:4">
      <c r="A1214" s="49">
        <v>42348</v>
      </c>
      <c r="B1214" t="s">
        <v>727</v>
      </c>
      <c r="C1214" t="s">
        <v>728</v>
      </c>
      <c r="D1214" t="s">
        <v>729</v>
      </c>
    </row>
    <row r="1215" spans="1:4">
      <c r="A1215" s="49">
        <v>42349</v>
      </c>
      <c r="B1215" t="s">
        <v>727</v>
      </c>
      <c r="C1215" t="s">
        <v>728</v>
      </c>
      <c r="D1215" t="s">
        <v>729</v>
      </c>
    </row>
    <row r="1216" spans="1:4">
      <c r="A1216" s="49">
        <v>42350</v>
      </c>
      <c r="B1216" t="s">
        <v>727</v>
      </c>
      <c r="C1216" t="s">
        <v>728</v>
      </c>
      <c r="D1216" t="s">
        <v>729</v>
      </c>
    </row>
    <row r="1217" spans="1:4">
      <c r="A1217" s="49">
        <v>42351</v>
      </c>
      <c r="B1217" t="s">
        <v>727</v>
      </c>
      <c r="C1217" t="s">
        <v>728</v>
      </c>
      <c r="D1217" t="s">
        <v>729</v>
      </c>
    </row>
    <row r="1218" spans="1:4">
      <c r="A1218" s="49">
        <v>42352</v>
      </c>
      <c r="B1218" t="s">
        <v>727</v>
      </c>
      <c r="C1218" t="s">
        <v>728</v>
      </c>
      <c r="D1218" t="s">
        <v>729</v>
      </c>
    </row>
    <row r="1219" spans="1:4">
      <c r="A1219" s="49">
        <v>42353</v>
      </c>
      <c r="B1219" t="s">
        <v>727</v>
      </c>
      <c r="C1219" t="s">
        <v>728</v>
      </c>
      <c r="D1219" t="s">
        <v>729</v>
      </c>
    </row>
    <row r="1220" spans="1:4">
      <c r="A1220" s="49">
        <v>42354</v>
      </c>
      <c r="B1220" t="s">
        <v>728</v>
      </c>
      <c r="C1220" t="s">
        <v>728</v>
      </c>
      <c r="D1220" t="s">
        <v>730</v>
      </c>
    </row>
    <row r="1221" spans="1:4">
      <c r="A1221" s="49">
        <v>42355</v>
      </c>
      <c r="B1221" t="s">
        <v>728</v>
      </c>
      <c r="C1221" t="s">
        <v>729</v>
      </c>
      <c r="D1221" t="s">
        <v>730</v>
      </c>
    </row>
    <row r="1222" spans="1:4">
      <c r="A1222" s="49">
        <v>42356</v>
      </c>
      <c r="B1222" t="s">
        <v>728</v>
      </c>
      <c r="C1222" t="s">
        <v>729</v>
      </c>
      <c r="D1222" t="s">
        <v>730</v>
      </c>
    </row>
    <row r="1223" spans="1:4">
      <c r="A1223" s="49">
        <v>42357</v>
      </c>
      <c r="B1223" t="s">
        <v>728</v>
      </c>
      <c r="C1223" t="s">
        <v>729</v>
      </c>
      <c r="D1223" t="s">
        <v>730</v>
      </c>
    </row>
    <row r="1224" spans="1:4">
      <c r="A1224" s="49">
        <v>42358</v>
      </c>
      <c r="B1224" t="s">
        <v>728</v>
      </c>
      <c r="C1224" t="s">
        <v>729</v>
      </c>
      <c r="D1224" t="s">
        <v>730</v>
      </c>
    </row>
    <row r="1225" spans="1:4">
      <c r="A1225" s="49">
        <v>42359</v>
      </c>
      <c r="B1225" t="s">
        <v>728</v>
      </c>
      <c r="C1225" t="s">
        <v>729</v>
      </c>
      <c r="D1225" t="s">
        <v>730</v>
      </c>
    </row>
    <row r="1226" spans="1:4">
      <c r="A1226" s="49">
        <v>42360</v>
      </c>
      <c r="B1226" t="s">
        <v>728</v>
      </c>
      <c r="C1226" t="s">
        <v>729</v>
      </c>
      <c r="D1226" t="s">
        <v>730</v>
      </c>
    </row>
    <row r="1227" spans="1:4">
      <c r="A1227" s="49">
        <v>42361</v>
      </c>
      <c r="B1227" t="s">
        <v>728</v>
      </c>
      <c r="C1227" t="s">
        <v>729</v>
      </c>
      <c r="D1227" t="s">
        <v>730</v>
      </c>
    </row>
    <row r="1228" spans="1:4">
      <c r="A1228" s="49">
        <v>42362</v>
      </c>
      <c r="B1228" t="s">
        <v>728</v>
      </c>
      <c r="C1228" t="s">
        <v>729</v>
      </c>
      <c r="D1228" t="s">
        <v>730</v>
      </c>
    </row>
    <row r="1229" spans="1:4">
      <c r="A1229" s="49">
        <v>42363</v>
      </c>
      <c r="B1229" t="s">
        <v>728</v>
      </c>
      <c r="C1229" t="s">
        <v>729</v>
      </c>
      <c r="D1229" t="s">
        <v>730</v>
      </c>
    </row>
    <row r="1230" spans="1:4">
      <c r="A1230" s="49">
        <v>42364</v>
      </c>
      <c r="B1230" t="s">
        <v>728</v>
      </c>
      <c r="C1230" t="s">
        <v>729</v>
      </c>
      <c r="D1230" t="s">
        <v>730</v>
      </c>
    </row>
    <row r="1231" spans="1:4">
      <c r="A1231" s="49">
        <v>42365</v>
      </c>
      <c r="B1231" t="s">
        <v>728</v>
      </c>
      <c r="C1231" t="s">
        <v>729</v>
      </c>
      <c r="D1231" t="s">
        <v>730</v>
      </c>
    </row>
    <row r="1232" spans="1:4">
      <c r="A1232" s="49">
        <v>42366</v>
      </c>
      <c r="B1232" t="s">
        <v>728</v>
      </c>
      <c r="C1232" t="s">
        <v>729</v>
      </c>
      <c r="D1232" t="s">
        <v>730</v>
      </c>
    </row>
    <row r="1233" spans="1:4">
      <c r="A1233" s="49">
        <v>42367</v>
      </c>
      <c r="B1233" t="s">
        <v>728</v>
      </c>
      <c r="C1233" t="s">
        <v>729</v>
      </c>
      <c r="D1233" t="s">
        <v>730</v>
      </c>
    </row>
    <row r="1234" spans="1:4">
      <c r="A1234" s="49">
        <v>42368</v>
      </c>
      <c r="B1234" t="s">
        <v>728</v>
      </c>
      <c r="C1234" t="s">
        <v>729</v>
      </c>
      <c r="D1234" t="s">
        <v>730</v>
      </c>
    </row>
    <row r="1235" spans="1:4">
      <c r="A1235" s="49">
        <v>42369</v>
      </c>
      <c r="B1235" t="s">
        <v>728</v>
      </c>
      <c r="C1235" t="s">
        <v>729</v>
      </c>
      <c r="D1235" t="s">
        <v>730</v>
      </c>
    </row>
    <row r="1236" spans="1:4">
      <c r="A1236" s="49">
        <v>42370</v>
      </c>
      <c r="B1236" t="s">
        <v>729</v>
      </c>
      <c r="C1236" t="s">
        <v>730</v>
      </c>
      <c r="D1236" t="s">
        <v>731</v>
      </c>
    </row>
    <row r="1237" spans="1:4">
      <c r="A1237" s="49">
        <v>42371</v>
      </c>
      <c r="B1237" t="s">
        <v>729</v>
      </c>
      <c r="C1237" t="s">
        <v>730</v>
      </c>
      <c r="D1237" t="s">
        <v>731</v>
      </c>
    </row>
    <row r="1238" spans="1:4">
      <c r="A1238" s="49">
        <v>42372</v>
      </c>
      <c r="B1238" t="s">
        <v>729</v>
      </c>
      <c r="C1238" t="s">
        <v>730</v>
      </c>
      <c r="D1238" t="s">
        <v>731</v>
      </c>
    </row>
    <row r="1239" spans="1:4">
      <c r="A1239" s="49">
        <v>42373</v>
      </c>
      <c r="B1239" t="s">
        <v>729</v>
      </c>
      <c r="C1239" t="s">
        <v>730</v>
      </c>
      <c r="D1239" t="s">
        <v>731</v>
      </c>
    </row>
    <row r="1240" spans="1:4">
      <c r="A1240" s="49">
        <v>42374</v>
      </c>
      <c r="B1240" t="s">
        <v>729</v>
      </c>
      <c r="C1240" t="s">
        <v>730</v>
      </c>
      <c r="D1240" t="s">
        <v>731</v>
      </c>
    </row>
    <row r="1241" spans="1:4">
      <c r="A1241" s="49">
        <v>42375</v>
      </c>
      <c r="B1241" t="s">
        <v>729</v>
      </c>
      <c r="C1241" t="s">
        <v>730</v>
      </c>
      <c r="D1241" t="s">
        <v>731</v>
      </c>
    </row>
    <row r="1242" spans="1:4">
      <c r="A1242" s="49">
        <v>42376</v>
      </c>
      <c r="B1242" t="s">
        <v>729</v>
      </c>
      <c r="C1242" t="s">
        <v>730</v>
      </c>
      <c r="D1242" t="s">
        <v>731</v>
      </c>
    </row>
    <row r="1243" spans="1:4">
      <c r="A1243" s="49">
        <v>42377</v>
      </c>
      <c r="B1243" t="s">
        <v>729</v>
      </c>
      <c r="C1243" t="s">
        <v>730</v>
      </c>
      <c r="D1243" t="s">
        <v>731</v>
      </c>
    </row>
    <row r="1244" spans="1:4">
      <c r="A1244" s="49">
        <v>42378</v>
      </c>
      <c r="B1244" t="s">
        <v>729</v>
      </c>
      <c r="C1244" t="s">
        <v>730</v>
      </c>
      <c r="D1244" t="s">
        <v>731</v>
      </c>
    </row>
    <row r="1245" spans="1:4">
      <c r="A1245" s="49">
        <v>42379</v>
      </c>
      <c r="B1245" t="s">
        <v>729</v>
      </c>
      <c r="C1245" t="s">
        <v>730</v>
      </c>
      <c r="D1245" t="s">
        <v>731</v>
      </c>
    </row>
    <row r="1246" spans="1:4">
      <c r="A1246" s="49">
        <v>42380</v>
      </c>
      <c r="B1246" t="s">
        <v>729</v>
      </c>
      <c r="C1246" t="s">
        <v>730</v>
      </c>
      <c r="D1246" t="s">
        <v>731</v>
      </c>
    </row>
    <row r="1247" spans="1:4">
      <c r="A1247" s="49">
        <v>42381</v>
      </c>
      <c r="B1247" t="s">
        <v>729</v>
      </c>
      <c r="C1247" t="s">
        <v>730</v>
      </c>
      <c r="D1247" t="s">
        <v>731</v>
      </c>
    </row>
    <row r="1248" spans="1:4">
      <c r="A1248" s="49">
        <v>42382</v>
      </c>
      <c r="B1248" t="s">
        <v>729</v>
      </c>
      <c r="C1248" t="s">
        <v>730</v>
      </c>
      <c r="D1248" t="s">
        <v>731</v>
      </c>
    </row>
    <row r="1249" spans="1:4">
      <c r="A1249" s="49">
        <v>42383</v>
      </c>
      <c r="B1249" t="s">
        <v>729</v>
      </c>
      <c r="C1249" t="s">
        <v>730</v>
      </c>
      <c r="D1249" t="s">
        <v>731</v>
      </c>
    </row>
    <row r="1250" spans="1:4">
      <c r="A1250" s="49">
        <v>42384</v>
      </c>
      <c r="B1250" t="s">
        <v>729</v>
      </c>
      <c r="C1250" t="s">
        <v>730</v>
      </c>
      <c r="D1250" t="s">
        <v>731</v>
      </c>
    </row>
    <row r="1251" spans="1:4">
      <c r="A1251" s="49">
        <v>42385</v>
      </c>
      <c r="B1251" t="s">
        <v>730</v>
      </c>
      <c r="C1251" t="s">
        <v>730</v>
      </c>
      <c r="D1251" t="s">
        <v>732</v>
      </c>
    </row>
    <row r="1252" spans="1:4">
      <c r="A1252" s="49">
        <v>42386</v>
      </c>
      <c r="B1252" t="s">
        <v>730</v>
      </c>
      <c r="C1252" t="s">
        <v>731</v>
      </c>
      <c r="D1252" t="s">
        <v>732</v>
      </c>
    </row>
    <row r="1253" spans="1:4">
      <c r="A1253" s="49">
        <v>42387</v>
      </c>
      <c r="B1253" t="s">
        <v>730</v>
      </c>
      <c r="C1253" t="s">
        <v>731</v>
      </c>
      <c r="D1253" t="s">
        <v>732</v>
      </c>
    </row>
    <row r="1254" spans="1:4">
      <c r="A1254" s="49">
        <v>42388</v>
      </c>
      <c r="B1254" t="s">
        <v>730</v>
      </c>
      <c r="C1254" t="s">
        <v>731</v>
      </c>
      <c r="D1254" t="s">
        <v>732</v>
      </c>
    </row>
    <row r="1255" spans="1:4">
      <c r="A1255" s="49">
        <v>42389</v>
      </c>
      <c r="B1255" t="s">
        <v>730</v>
      </c>
      <c r="C1255" t="s">
        <v>731</v>
      </c>
      <c r="D1255" t="s">
        <v>732</v>
      </c>
    </row>
    <row r="1256" spans="1:4">
      <c r="A1256" s="49">
        <v>42390</v>
      </c>
      <c r="B1256" t="s">
        <v>730</v>
      </c>
      <c r="C1256" t="s">
        <v>731</v>
      </c>
      <c r="D1256" t="s">
        <v>732</v>
      </c>
    </row>
    <row r="1257" spans="1:4">
      <c r="A1257" s="49">
        <v>42391</v>
      </c>
      <c r="B1257" t="s">
        <v>730</v>
      </c>
      <c r="C1257" t="s">
        <v>731</v>
      </c>
      <c r="D1257" t="s">
        <v>732</v>
      </c>
    </row>
    <row r="1258" spans="1:4">
      <c r="A1258" s="49">
        <v>42392</v>
      </c>
      <c r="B1258" t="s">
        <v>730</v>
      </c>
      <c r="C1258" t="s">
        <v>731</v>
      </c>
      <c r="D1258" t="s">
        <v>732</v>
      </c>
    </row>
    <row r="1259" spans="1:4">
      <c r="A1259" s="49">
        <v>42393</v>
      </c>
      <c r="B1259" t="s">
        <v>730</v>
      </c>
      <c r="C1259" t="s">
        <v>731</v>
      </c>
      <c r="D1259" t="s">
        <v>732</v>
      </c>
    </row>
    <row r="1260" spans="1:4">
      <c r="A1260" s="49">
        <v>42394</v>
      </c>
      <c r="B1260" t="s">
        <v>730</v>
      </c>
      <c r="C1260" t="s">
        <v>731</v>
      </c>
      <c r="D1260" t="s">
        <v>732</v>
      </c>
    </row>
    <row r="1261" spans="1:4">
      <c r="A1261" s="49">
        <v>42395</v>
      </c>
      <c r="B1261" t="s">
        <v>730</v>
      </c>
      <c r="C1261" t="s">
        <v>731</v>
      </c>
      <c r="D1261" t="s">
        <v>732</v>
      </c>
    </row>
    <row r="1262" spans="1:4">
      <c r="A1262" s="49">
        <v>42396</v>
      </c>
      <c r="B1262" t="s">
        <v>730</v>
      </c>
      <c r="C1262" t="s">
        <v>731</v>
      </c>
      <c r="D1262" t="s">
        <v>732</v>
      </c>
    </row>
    <row r="1263" spans="1:4">
      <c r="A1263" s="49">
        <v>42397</v>
      </c>
      <c r="B1263" t="s">
        <v>730</v>
      </c>
      <c r="C1263" t="s">
        <v>731</v>
      </c>
      <c r="D1263" t="s">
        <v>732</v>
      </c>
    </row>
    <row r="1264" spans="1:4">
      <c r="A1264" s="49">
        <v>42398</v>
      </c>
      <c r="B1264" t="s">
        <v>730</v>
      </c>
      <c r="C1264" t="s">
        <v>731</v>
      </c>
      <c r="D1264" t="s">
        <v>732</v>
      </c>
    </row>
    <row r="1265" spans="1:4">
      <c r="A1265" s="49">
        <v>42399</v>
      </c>
      <c r="B1265" t="s">
        <v>730</v>
      </c>
      <c r="C1265" t="s">
        <v>731</v>
      </c>
      <c r="D1265" t="s">
        <v>733</v>
      </c>
    </row>
    <row r="1266" spans="1:4">
      <c r="A1266" s="49">
        <v>42400</v>
      </c>
      <c r="B1266" t="s">
        <v>730</v>
      </c>
      <c r="C1266" t="s">
        <v>731</v>
      </c>
      <c r="D1266" t="s">
        <v>733</v>
      </c>
    </row>
    <row r="1267" spans="1:4">
      <c r="A1267" s="49">
        <v>42401</v>
      </c>
      <c r="B1267" t="s">
        <v>731</v>
      </c>
      <c r="C1267" t="s">
        <v>732</v>
      </c>
      <c r="D1267" t="s">
        <v>733</v>
      </c>
    </row>
    <row r="1268" spans="1:4">
      <c r="A1268" s="49">
        <v>42402</v>
      </c>
      <c r="B1268" t="s">
        <v>731</v>
      </c>
      <c r="C1268" t="s">
        <v>732</v>
      </c>
      <c r="D1268" t="s">
        <v>733</v>
      </c>
    </row>
    <row r="1269" spans="1:4">
      <c r="A1269" s="49">
        <v>42403</v>
      </c>
      <c r="B1269" t="s">
        <v>731</v>
      </c>
      <c r="C1269" t="s">
        <v>732</v>
      </c>
      <c r="D1269" t="s">
        <v>733</v>
      </c>
    </row>
    <row r="1270" spans="1:4">
      <c r="A1270" s="49">
        <v>42404</v>
      </c>
      <c r="B1270" t="s">
        <v>731</v>
      </c>
      <c r="C1270" t="s">
        <v>732</v>
      </c>
      <c r="D1270" t="s">
        <v>733</v>
      </c>
    </row>
    <row r="1271" spans="1:4">
      <c r="A1271" s="49">
        <v>42405</v>
      </c>
      <c r="B1271" t="s">
        <v>731</v>
      </c>
      <c r="C1271" t="s">
        <v>732</v>
      </c>
      <c r="D1271" t="s">
        <v>733</v>
      </c>
    </row>
    <row r="1272" spans="1:4">
      <c r="A1272" s="49">
        <v>42406</v>
      </c>
      <c r="B1272" t="s">
        <v>731</v>
      </c>
      <c r="C1272" t="s">
        <v>732</v>
      </c>
      <c r="D1272" t="s">
        <v>733</v>
      </c>
    </row>
    <row r="1273" spans="1:4">
      <c r="A1273" s="49">
        <v>42407</v>
      </c>
      <c r="B1273" t="s">
        <v>731</v>
      </c>
      <c r="C1273" t="s">
        <v>732</v>
      </c>
      <c r="D1273" t="s">
        <v>733</v>
      </c>
    </row>
    <row r="1274" spans="1:4">
      <c r="A1274" s="49">
        <v>42408</v>
      </c>
      <c r="B1274" t="s">
        <v>731</v>
      </c>
      <c r="C1274" t="s">
        <v>732</v>
      </c>
      <c r="D1274" t="s">
        <v>733</v>
      </c>
    </row>
    <row r="1275" spans="1:4">
      <c r="A1275" s="49">
        <v>42409</v>
      </c>
      <c r="B1275" t="s">
        <v>731</v>
      </c>
      <c r="C1275" t="s">
        <v>732</v>
      </c>
      <c r="D1275" t="s">
        <v>733</v>
      </c>
    </row>
    <row r="1276" spans="1:4">
      <c r="A1276" s="49">
        <v>42410</v>
      </c>
      <c r="B1276" t="s">
        <v>731</v>
      </c>
      <c r="C1276" t="s">
        <v>732</v>
      </c>
      <c r="D1276" t="s">
        <v>733</v>
      </c>
    </row>
    <row r="1277" spans="1:4">
      <c r="A1277" s="49">
        <v>42411</v>
      </c>
      <c r="B1277" t="s">
        <v>731</v>
      </c>
      <c r="C1277" t="s">
        <v>732</v>
      </c>
      <c r="D1277" t="s">
        <v>733</v>
      </c>
    </row>
    <row r="1278" spans="1:4">
      <c r="A1278" s="49">
        <v>42412</v>
      </c>
      <c r="B1278" t="s">
        <v>731</v>
      </c>
      <c r="C1278" t="s">
        <v>732</v>
      </c>
      <c r="D1278" t="s">
        <v>733</v>
      </c>
    </row>
    <row r="1279" spans="1:4">
      <c r="A1279" s="49">
        <v>42413</v>
      </c>
      <c r="B1279" t="s">
        <v>731</v>
      </c>
      <c r="C1279" t="s">
        <v>732</v>
      </c>
      <c r="D1279" t="s">
        <v>733</v>
      </c>
    </row>
    <row r="1280" spans="1:4">
      <c r="A1280" s="49">
        <v>42414</v>
      </c>
      <c r="B1280" t="s">
        <v>731</v>
      </c>
      <c r="C1280" t="s">
        <v>732</v>
      </c>
      <c r="D1280" t="s">
        <v>734</v>
      </c>
    </row>
    <row r="1281" spans="1:4">
      <c r="A1281" s="49">
        <v>42415</v>
      </c>
      <c r="B1281" t="s">
        <v>731</v>
      </c>
      <c r="C1281" t="s">
        <v>733</v>
      </c>
      <c r="D1281" t="s">
        <v>734</v>
      </c>
    </row>
    <row r="1282" spans="1:4">
      <c r="A1282" s="49">
        <v>42416</v>
      </c>
      <c r="B1282" t="s">
        <v>732</v>
      </c>
      <c r="C1282" t="s">
        <v>733</v>
      </c>
      <c r="D1282" t="s">
        <v>734</v>
      </c>
    </row>
    <row r="1283" spans="1:4">
      <c r="A1283" s="49">
        <v>42417</v>
      </c>
      <c r="B1283" t="s">
        <v>732</v>
      </c>
      <c r="C1283" t="s">
        <v>733</v>
      </c>
      <c r="D1283" t="s">
        <v>734</v>
      </c>
    </row>
    <row r="1284" spans="1:4">
      <c r="A1284" s="49">
        <v>42418</v>
      </c>
      <c r="B1284" t="s">
        <v>732</v>
      </c>
      <c r="C1284" t="s">
        <v>733</v>
      </c>
      <c r="D1284" t="s">
        <v>734</v>
      </c>
    </row>
    <row r="1285" spans="1:4">
      <c r="A1285" s="49">
        <v>42419</v>
      </c>
      <c r="B1285" t="s">
        <v>732</v>
      </c>
      <c r="C1285" t="s">
        <v>733</v>
      </c>
      <c r="D1285" t="s">
        <v>734</v>
      </c>
    </row>
    <row r="1286" spans="1:4">
      <c r="A1286" s="49">
        <v>42420</v>
      </c>
      <c r="B1286" t="s">
        <v>732</v>
      </c>
      <c r="C1286" t="s">
        <v>733</v>
      </c>
      <c r="D1286" t="s">
        <v>734</v>
      </c>
    </row>
    <row r="1287" spans="1:4">
      <c r="A1287" s="49">
        <v>42421</v>
      </c>
      <c r="B1287" t="s">
        <v>732</v>
      </c>
      <c r="C1287" t="s">
        <v>733</v>
      </c>
      <c r="D1287" t="s">
        <v>734</v>
      </c>
    </row>
    <row r="1288" spans="1:4">
      <c r="A1288" s="49">
        <v>42422</v>
      </c>
      <c r="B1288" t="s">
        <v>732</v>
      </c>
      <c r="C1288" t="s">
        <v>733</v>
      </c>
      <c r="D1288" t="s">
        <v>734</v>
      </c>
    </row>
    <row r="1289" spans="1:4">
      <c r="A1289" s="49">
        <v>42423</v>
      </c>
      <c r="B1289" t="s">
        <v>732</v>
      </c>
      <c r="C1289" t="s">
        <v>733</v>
      </c>
      <c r="D1289" t="s">
        <v>734</v>
      </c>
    </row>
    <row r="1290" spans="1:4">
      <c r="A1290" s="49">
        <v>42424</v>
      </c>
      <c r="B1290" t="s">
        <v>732</v>
      </c>
      <c r="C1290" t="s">
        <v>733</v>
      </c>
      <c r="D1290" t="s">
        <v>734</v>
      </c>
    </row>
    <row r="1291" spans="1:4">
      <c r="A1291" s="49">
        <v>42425</v>
      </c>
      <c r="B1291" t="s">
        <v>732</v>
      </c>
      <c r="C1291" t="s">
        <v>733</v>
      </c>
      <c r="D1291" t="s">
        <v>734</v>
      </c>
    </row>
    <row r="1292" spans="1:4">
      <c r="A1292" s="49">
        <v>42426</v>
      </c>
      <c r="B1292" t="s">
        <v>732</v>
      </c>
      <c r="C1292" t="s">
        <v>733</v>
      </c>
      <c r="D1292" t="s">
        <v>734</v>
      </c>
    </row>
    <row r="1293" spans="1:4">
      <c r="A1293" s="49">
        <v>42427</v>
      </c>
      <c r="B1293" t="s">
        <v>732</v>
      </c>
      <c r="C1293" t="s">
        <v>733</v>
      </c>
      <c r="D1293" t="s">
        <v>734</v>
      </c>
    </row>
    <row r="1294" spans="1:4">
      <c r="A1294" s="49">
        <v>42428</v>
      </c>
      <c r="B1294" t="s">
        <v>732</v>
      </c>
      <c r="C1294" t="s">
        <v>733</v>
      </c>
      <c r="D1294" t="s">
        <v>734</v>
      </c>
    </row>
    <row r="1295" spans="1:4">
      <c r="A1295" s="49">
        <v>42429</v>
      </c>
      <c r="B1295" t="s">
        <v>732</v>
      </c>
      <c r="C1295" t="s">
        <v>733</v>
      </c>
      <c r="D1295" t="s">
        <v>734</v>
      </c>
    </row>
    <row r="1296" spans="1:4">
      <c r="A1296" s="49">
        <v>42430</v>
      </c>
      <c r="B1296" t="s">
        <v>733</v>
      </c>
      <c r="C1296" t="s">
        <v>734</v>
      </c>
      <c r="D1296" t="s">
        <v>735</v>
      </c>
    </row>
    <row r="1297" spans="1:4">
      <c r="A1297" s="49">
        <v>42431</v>
      </c>
      <c r="B1297" t="s">
        <v>733</v>
      </c>
      <c r="C1297" t="s">
        <v>734</v>
      </c>
      <c r="D1297" t="s">
        <v>735</v>
      </c>
    </row>
    <row r="1298" spans="1:4">
      <c r="A1298" s="49">
        <v>42432</v>
      </c>
      <c r="B1298" t="s">
        <v>733</v>
      </c>
      <c r="C1298" t="s">
        <v>734</v>
      </c>
      <c r="D1298" t="s">
        <v>735</v>
      </c>
    </row>
    <row r="1299" spans="1:4">
      <c r="A1299" s="49">
        <v>42433</v>
      </c>
      <c r="B1299" t="s">
        <v>733</v>
      </c>
      <c r="C1299" t="s">
        <v>734</v>
      </c>
      <c r="D1299" t="s">
        <v>735</v>
      </c>
    </row>
    <row r="1300" spans="1:4">
      <c r="A1300" s="49">
        <v>42434</v>
      </c>
      <c r="B1300" t="s">
        <v>733</v>
      </c>
      <c r="C1300" t="s">
        <v>734</v>
      </c>
      <c r="D1300" t="s">
        <v>735</v>
      </c>
    </row>
    <row r="1301" spans="1:4">
      <c r="A1301" s="49">
        <v>42435</v>
      </c>
      <c r="B1301" t="s">
        <v>733</v>
      </c>
      <c r="C1301" t="s">
        <v>734</v>
      </c>
      <c r="D1301" t="s">
        <v>735</v>
      </c>
    </row>
    <row r="1302" spans="1:4">
      <c r="A1302" s="49">
        <v>42436</v>
      </c>
      <c r="B1302" t="s">
        <v>733</v>
      </c>
      <c r="C1302" t="s">
        <v>734</v>
      </c>
      <c r="D1302" t="s">
        <v>735</v>
      </c>
    </row>
    <row r="1303" spans="1:4">
      <c r="A1303" s="49">
        <v>42437</v>
      </c>
      <c r="B1303" t="s">
        <v>733</v>
      </c>
      <c r="C1303" t="s">
        <v>734</v>
      </c>
      <c r="D1303" t="s">
        <v>735</v>
      </c>
    </row>
    <row r="1304" spans="1:4">
      <c r="A1304" s="49">
        <v>42438</v>
      </c>
      <c r="B1304" t="s">
        <v>733</v>
      </c>
      <c r="C1304" t="s">
        <v>734</v>
      </c>
      <c r="D1304" t="s">
        <v>735</v>
      </c>
    </row>
    <row r="1305" spans="1:4">
      <c r="A1305" s="49">
        <v>42439</v>
      </c>
      <c r="B1305" t="s">
        <v>733</v>
      </c>
      <c r="C1305" t="s">
        <v>734</v>
      </c>
      <c r="D1305" t="s">
        <v>735</v>
      </c>
    </row>
    <row r="1306" spans="1:4">
      <c r="A1306" s="49">
        <v>42440</v>
      </c>
      <c r="B1306" t="s">
        <v>733</v>
      </c>
      <c r="C1306" t="s">
        <v>734</v>
      </c>
      <c r="D1306" t="s">
        <v>735</v>
      </c>
    </row>
    <row r="1307" spans="1:4">
      <c r="A1307" s="49">
        <v>42441</v>
      </c>
      <c r="B1307" t="s">
        <v>733</v>
      </c>
      <c r="C1307" t="s">
        <v>734</v>
      </c>
      <c r="D1307" t="s">
        <v>735</v>
      </c>
    </row>
    <row r="1308" spans="1:4">
      <c r="A1308" s="49">
        <v>42442</v>
      </c>
      <c r="B1308" t="s">
        <v>733</v>
      </c>
      <c r="C1308" t="s">
        <v>734</v>
      </c>
      <c r="D1308" t="s">
        <v>735</v>
      </c>
    </row>
    <row r="1309" spans="1:4">
      <c r="A1309" s="49">
        <v>42443</v>
      </c>
      <c r="B1309" t="s">
        <v>733</v>
      </c>
      <c r="C1309" t="s">
        <v>734</v>
      </c>
      <c r="D1309" t="s">
        <v>735</v>
      </c>
    </row>
    <row r="1310" spans="1:4">
      <c r="A1310" s="49">
        <v>42444</v>
      </c>
      <c r="B1310" t="s">
        <v>733</v>
      </c>
      <c r="C1310" t="s">
        <v>734</v>
      </c>
      <c r="D1310" t="s">
        <v>735</v>
      </c>
    </row>
    <row r="1311" spans="1:4">
      <c r="A1311" s="49">
        <v>42445</v>
      </c>
      <c r="B1311" t="s">
        <v>734</v>
      </c>
      <c r="C1311" t="s">
        <v>734</v>
      </c>
      <c r="D1311" t="s">
        <v>736</v>
      </c>
    </row>
    <row r="1312" spans="1:4">
      <c r="A1312" s="49">
        <v>42446</v>
      </c>
      <c r="B1312" t="s">
        <v>734</v>
      </c>
      <c r="C1312" t="s">
        <v>735</v>
      </c>
      <c r="D1312" t="s">
        <v>736</v>
      </c>
    </row>
    <row r="1313" spans="1:4">
      <c r="A1313" s="49">
        <v>42447</v>
      </c>
      <c r="B1313" t="s">
        <v>734</v>
      </c>
      <c r="C1313" t="s">
        <v>735</v>
      </c>
      <c r="D1313" t="s">
        <v>736</v>
      </c>
    </row>
    <row r="1314" spans="1:4">
      <c r="A1314" s="49">
        <v>42448</v>
      </c>
      <c r="B1314" t="s">
        <v>734</v>
      </c>
      <c r="C1314" t="s">
        <v>735</v>
      </c>
      <c r="D1314" t="s">
        <v>736</v>
      </c>
    </row>
    <row r="1315" spans="1:4">
      <c r="A1315" s="49">
        <v>42449</v>
      </c>
      <c r="B1315" t="s">
        <v>734</v>
      </c>
      <c r="C1315" t="s">
        <v>735</v>
      </c>
      <c r="D1315" t="s">
        <v>736</v>
      </c>
    </row>
    <row r="1316" spans="1:4">
      <c r="A1316" s="49">
        <v>42450</v>
      </c>
      <c r="B1316" t="s">
        <v>734</v>
      </c>
      <c r="C1316" t="s">
        <v>735</v>
      </c>
      <c r="D1316" t="s">
        <v>736</v>
      </c>
    </row>
    <row r="1317" spans="1:4">
      <c r="A1317" s="49">
        <v>42451</v>
      </c>
      <c r="B1317" t="s">
        <v>734</v>
      </c>
      <c r="C1317" t="s">
        <v>735</v>
      </c>
      <c r="D1317" t="s">
        <v>736</v>
      </c>
    </row>
    <row r="1318" spans="1:4">
      <c r="A1318" s="49">
        <v>42452</v>
      </c>
      <c r="B1318" t="s">
        <v>734</v>
      </c>
      <c r="C1318" t="s">
        <v>735</v>
      </c>
      <c r="D1318" t="s">
        <v>736</v>
      </c>
    </row>
    <row r="1319" spans="1:4">
      <c r="A1319" s="49">
        <v>42453</v>
      </c>
      <c r="B1319" t="s">
        <v>734</v>
      </c>
      <c r="C1319" t="s">
        <v>735</v>
      </c>
      <c r="D1319" t="s">
        <v>736</v>
      </c>
    </row>
    <row r="1320" spans="1:4">
      <c r="A1320" s="49">
        <v>42454</v>
      </c>
      <c r="B1320" t="s">
        <v>734</v>
      </c>
      <c r="C1320" t="s">
        <v>735</v>
      </c>
      <c r="D1320" t="s">
        <v>736</v>
      </c>
    </row>
    <row r="1321" spans="1:4">
      <c r="A1321" s="49">
        <v>42455</v>
      </c>
      <c r="B1321" t="s">
        <v>734</v>
      </c>
      <c r="C1321" t="s">
        <v>735</v>
      </c>
      <c r="D1321" t="s">
        <v>736</v>
      </c>
    </row>
    <row r="1322" spans="1:4">
      <c r="A1322" s="49">
        <v>42456</v>
      </c>
      <c r="B1322" t="s">
        <v>734</v>
      </c>
      <c r="C1322" t="s">
        <v>735</v>
      </c>
      <c r="D1322" t="s">
        <v>736</v>
      </c>
    </row>
    <row r="1323" spans="1:4">
      <c r="A1323" s="49">
        <v>42457</v>
      </c>
      <c r="B1323" t="s">
        <v>734</v>
      </c>
      <c r="C1323" t="s">
        <v>735</v>
      </c>
      <c r="D1323" t="s">
        <v>736</v>
      </c>
    </row>
    <row r="1324" spans="1:4">
      <c r="A1324" s="49">
        <v>42458</v>
      </c>
      <c r="B1324" t="s">
        <v>734</v>
      </c>
      <c r="C1324" t="s">
        <v>735</v>
      </c>
      <c r="D1324" t="s">
        <v>736</v>
      </c>
    </row>
    <row r="1325" spans="1:4">
      <c r="A1325" s="49">
        <v>42459</v>
      </c>
      <c r="B1325" t="s">
        <v>734</v>
      </c>
      <c r="C1325" t="s">
        <v>735</v>
      </c>
      <c r="D1325" t="s">
        <v>736</v>
      </c>
    </row>
    <row r="1326" spans="1:4">
      <c r="A1326" s="49">
        <v>42460</v>
      </c>
      <c r="B1326" t="s">
        <v>734</v>
      </c>
      <c r="C1326" t="s">
        <v>735</v>
      </c>
      <c r="D1326" t="s">
        <v>737</v>
      </c>
    </row>
    <row r="1327" spans="1:4">
      <c r="A1327" s="49">
        <v>42461</v>
      </c>
      <c r="B1327" t="s">
        <v>735</v>
      </c>
      <c r="C1327" t="s">
        <v>736</v>
      </c>
      <c r="D1327" t="s">
        <v>737</v>
      </c>
    </row>
    <row r="1328" spans="1:4">
      <c r="A1328" s="49">
        <v>42462</v>
      </c>
      <c r="B1328" t="s">
        <v>735</v>
      </c>
      <c r="C1328" t="s">
        <v>736</v>
      </c>
      <c r="D1328" t="s">
        <v>737</v>
      </c>
    </row>
    <row r="1329" spans="1:4">
      <c r="A1329" s="49">
        <v>42463</v>
      </c>
      <c r="B1329" t="s">
        <v>735</v>
      </c>
      <c r="C1329" t="s">
        <v>736</v>
      </c>
      <c r="D1329" t="s">
        <v>737</v>
      </c>
    </row>
    <row r="1330" spans="1:4">
      <c r="A1330" s="49">
        <v>42464</v>
      </c>
      <c r="B1330" t="s">
        <v>735</v>
      </c>
      <c r="C1330" t="s">
        <v>736</v>
      </c>
      <c r="D1330" t="s">
        <v>737</v>
      </c>
    </row>
    <row r="1331" spans="1:4">
      <c r="A1331" s="49">
        <v>42465</v>
      </c>
      <c r="B1331" t="s">
        <v>735</v>
      </c>
      <c r="C1331" t="s">
        <v>736</v>
      </c>
      <c r="D1331" t="s">
        <v>737</v>
      </c>
    </row>
    <row r="1332" spans="1:4">
      <c r="A1332" s="49">
        <v>42466</v>
      </c>
      <c r="B1332" t="s">
        <v>735</v>
      </c>
      <c r="C1332" t="s">
        <v>736</v>
      </c>
      <c r="D1332" t="s">
        <v>737</v>
      </c>
    </row>
    <row r="1333" spans="1:4">
      <c r="A1333" s="49">
        <v>42467</v>
      </c>
      <c r="B1333" t="s">
        <v>735</v>
      </c>
      <c r="C1333" t="s">
        <v>736</v>
      </c>
      <c r="D1333" t="s">
        <v>737</v>
      </c>
    </row>
    <row r="1334" spans="1:4">
      <c r="A1334" s="49">
        <v>42468</v>
      </c>
      <c r="B1334" t="s">
        <v>735</v>
      </c>
      <c r="C1334" t="s">
        <v>736</v>
      </c>
      <c r="D1334" t="s">
        <v>737</v>
      </c>
    </row>
    <row r="1335" spans="1:4">
      <c r="A1335" s="49">
        <v>42469</v>
      </c>
      <c r="B1335" t="s">
        <v>735</v>
      </c>
      <c r="C1335" t="s">
        <v>736</v>
      </c>
      <c r="D1335" t="s">
        <v>737</v>
      </c>
    </row>
    <row r="1336" spans="1:4">
      <c r="A1336" s="49">
        <v>42470</v>
      </c>
      <c r="B1336" t="s">
        <v>735</v>
      </c>
      <c r="C1336" t="s">
        <v>736</v>
      </c>
      <c r="D1336" t="s">
        <v>737</v>
      </c>
    </row>
    <row r="1337" spans="1:4">
      <c r="A1337" s="49">
        <v>42471</v>
      </c>
      <c r="B1337" t="s">
        <v>735</v>
      </c>
      <c r="C1337" t="s">
        <v>736</v>
      </c>
      <c r="D1337" t="s">
        <v>737</v>
      </c>
    </row>
    <row r="1338" spans="1:4">
      <c r="A1338" s="49">
        <v>42472</v>
      </c>
      <c r="B1338" t="s">
        <v>735</v>
      </c>
      <c r="C1338" t="s">
        <v>736</v>
      </c>
      <c r="D1338" t="s">
        <v>737</v>
      </c>
    </row>
    <row r="1339" spans="1:4">
      <c r="A1339" s="49">
        <v>42473</v>
      </c>
      <c r="B1339" t="s">
        <v>735</v>
      </c>
      <c r="C1339" t="s">
        <v>736</v>
      </c>
      <c r="D1339" t="s">
        <v>737</v>
      </c>
    </row>
    <row r="1340" spans="1:4">
      <c r="A1340" s="49">
        <v>42474</v>
      </c>
      <c r="B1340" t="s">
        <v>735</v>
      </c>
      <c r="C1340" t="s">
        <v>736</v>
      </c>
      <c r="D1340" t="s">
        <v>737</v>
      </c>
    </row>
    <row r="1341" spans="1:4">
      <c r="A1341" s="49">
        <v>42475</v>
      </c>
      <c r="B1341" t="s">
        <v>735</v>
      </c>
      <c r="C1341" t="s">
        <v>736</v>
      </c>
      <c r="D1341" t="s">
        <v>738</v>
      </c>
    </row>
    <row r="1342" spans="1:4">
      <c r="A1342" s="49">
        <v>42476</v>
      </c>
      <c r="B1342" t="s">
        <v>736</v>
      </c>
      <c r="C1342" t="s">
        <v>737</v>
      </c>
      <c r="D1342" t="s">
        <v>738</v>
      </c>
    </row>
    <row r="1343" spans="1:4">
      <c r="A1343" s="49">
        <v>42477</v>
      </c>
      <c r="B1343" t="s">
        <v>736</v>
      </c>
      <c r="C1343" t="s">
        <v>737</v>
      </c>
      <c r="D1343" t="s">
        <v>738</v>
      </c>
    </row>
    <row r="1344" spans="1:4">
      <c r="A1344" s="49">
        <v>42478</v>
      </c>
      <c r="B1344" t="s">
        <v>736</v>
      </c>
      <c r="C1344" t="s">
        <v>737</v>
      </c>
      <c r="D1344" t="s">
        <v>738</v>
      </c>
    </row>
    <row r="1345" spans="1:4">
      <c r="A1345" s="49">
        <v>42479</v>
      </c>
      <c r="B1345" t="s">
        <v>736</v>
      </c>
      <c r="C1345" t="s">
        <v>737</v>
      </c>
      <c r="D1345" t="s">
        <v>738</v>
      </c>
    </row>
    <row r="1346" spans="1:4">
      <c r="A1346" s="49">
        <v>42480</v>
      </c>
      <c r="B1346" t="s">
        <v>736</v>
      </c>
      <c r="C1346" t="s">
        <v>737</v>
      </c>
      <c r="D1346" t="s">
        <v>738</v>
      </c>
    </row>
    <row r="1347" spans="1:4">
      <c r="A1347" s="49">
        <v>42481</v>
      </c>
      <c r="B1347" t="s">
        <v>736</v>
      </c>
      <c r="C1347" t="s">
        <v>737</v>
      </c>
      <c r="D1347" t="s">
        <v>738</v>
      </c>
    </row>
    <row r="1348" spans="1:4">
      <c r="A1348" s="49">
        <v>42482</v>
      </c>
      <c r="B1348" t="s">
        <v>736</v>
      </c>
      <c r="C1348" t="s">
        <v>737</v>
      </c>
      <c r="D1348" t="s">
        <v>738</v>
      </c>
    </row>
    <row r="1349" spans="1:4">
      <c r="A1349" s="49">
        <v>42483</v>
      </c>
      <c r="B1349" t="s">
        <v>736</v>
      </c>
      <c r="C1349" t="s">
        <v>737</v>
      </c>
      <c r="D1349" t="s">
        <v>738</v>
      </c>
    </row>
    <row r="1350" spans="1:4">
      <c r="A1350" s="49">
        <v>42484</v>
      </c>
      <c r="B1350" t="s">
        <v>736</v>
      </c>
      <c r="C1350" t="s">
        <v>737</v>
      </c>
      <c r="D1350" t="s">
        <v>738</v>
      </c>
    </row>
    <row r="1351" spans="1:4">
      <c r="A1351" s="49">
        <v>42485</v>
      </c>
      <c r="B1351" t="s">
        <v>736</v>
      </c>
      <c r="C1351" t="s">
        <v>737</v>
      </c>
      <c r="D1351" t="s">
        <v>738</v>
      </c>
    </row>
    <row r="1352" spans="1:4">
      <c r="A1352" s="49">
        <v>42486</v>
      </c>
      <c r="B1352" t="s">
        <v>736</v>
      </c>
      <c r="C1352" t="s">
        <v>737</v>
      </c>
      <c r="D1352" t="s">
        <v>738</v>
      </c>
    </row>
    <row r="1353" spans="1:4">
      <c r="A1353" s="49">
        <v>42487</v>
      </c>
      <c r="B1353" t="s">
        <v>736</v>
      </c>
      <c r="C1353" t="s">
        <v>737</v>
      </c>
      <c r="D1353" t="s">
        <v>738</v>
      </c>
    </row>
    <row r="1354" spans="1:4">
      <c r="A1354" s="49">
        <v>42488</v>
      </c>
      <c r="B1354" t="s">
        <v>736</v>
      </c>
      <c r="C1354" t="s">
        <v>737</v>
      </c>
      <c r="D1354" t="s">
        <v>738</v>
      </c>
    </row>
    <row r="1355" spans="1:4">
      <c r="A1355" s="49">
        <v>42489</v>
      </c>
      <c r="B1355" t="s">
        <v>736</v>
      </c>
      <c r="C1355" t="s">
        <v>737</v>
      </c>
      <c r="D1355" t="s">
        <v>738</v>
      </c>
    </row>
    <row r="1356" spans="1:4">
      <c r="A1356" s="49">
        <v>42490</v>
      </c>
      <c r="B1356" t="s">
        <v>736</v>
      </c>
      <c r="C1356" t="s">
        <v>737</v>
      </c>
      <c r="D1356" t="s">
        <v>738</v>
      </c>
    </row>
    <row r="1357" spans="1:4">
      <c r="A1357" s="49">
        <v>42491</v>
      </c>
      <c r="B1357" t="s">
        <v>737</v>
      </c>
      <c r="C1357" t="s">
        <v>738</v>
      </c>
      <c r="D1357" t="s">
        <v>739</v>
      </c>
    </row>
    <row r="1358" spans="1:4">
      <c r="A1358" s="49">
        <v>42492</v>
      </c>
      <c r="B1358" t="s">
        <v>737</v>
      </c>
      <c r="C1358" t="s">
        <v>738</v>
      </c>
      <c r="D1358" t="s">
        <v>739</v>
      </c>
    </row>
    <row r="1359" spans="1:4">
      <c r="A1359" s="49">
        <v>42493</v>
      </c>
      <c r="B1359" t="s">
        <v>737</v>
      </c>
      <c r="C1359" t="s">
        <v>738</v>
      </c>
      <c r="D1359" t="s">
        <v>739</v>
      </c>
    </row>
    <row r="1360" spans="1:4">
      <c r="A1360" s="49">
        <v>42494</v>
      </c>
      <c r="B1360" t="s">
        <v>737</v>
      </c>
      <c r="C1360" t="s">
        <v>738</v>
      </c>
      <c r="D1360" t="s">
        <v>739</v>
      </c>
    </row>
    <row r="1361" spans="1:4">
      <c r="A1361" s="49">
        <v>42495</v>
      </c>
      <c r="B1361" t="s">
        <v>737</v>
      </c>
      <c r="C1361" t="s">
        <v>738</v>
      </c>
      <c r="D1361" t="s">
        <v>739</v>
      </c>
    </row>
    <row r="1362" spans="1:4">
      <c r="A1362" s="49">
        <v>42496</v>
      </c>
      <c r="B1362" t="s">
        <v>737</v>
      </c>
      <c r="C1362" t="s">
        <v>738</v>
      </c>
      <c r="D1362" t="s">
        <v>739</v>
      </c>
    </row>
    <row r="1363" spans="1:4">
      <c r="A1363" s="49">
        <v>42497</v>
      </c>
      <c r="B1363" t="s">
        <v>737</v>
      </c>
      <c r="C1363" t="s">
        <v>738</v>
      </c>
      <c r="D1363" t="s">
        <v>739</v>
      </c>
    </row>
    <row r="1364" spans="1:4">
      <c r="A1364" s="49">
        <v>42498</v>
      </c>
      <c r="B1364" t="s">
        <v>737</v>
      </c>
      <c r="C1364" t="s">
        <v>738</v>
      </c>
      <c r="D1364" t="s">
        <v>739</v>
      </c>
    </row>
    <row r="1365" spans="1:4">
      <c r="A1365" s="49">
        <v>42499</v>
      </c>
      <c r="B1365" t="s">
        <v>737</v>
      </c>
      <c r="C1365" t="s">
        <v>738</v>
      </c>
      <c r="D1365" t="s">
        <v>739</v>
      </c>
    </row>
    <row r="1366" spans="1:4">
      <c r="A1366" s="49">
        <v>42500</v>
      </c>
      <c r="B1366" t="s">
        <v>737</v>
      </c>
      <c r="C1366" t="s">
        <v>738</v>
      </c>
      <c r="D1366" t="s">
        <v>739</v>
      </c>
    </row>
    <row r="1367" spans="1:4">
      <c r="A1367" s="49">
        <v>42501</v>
      </c>
      <c r="B1367" t="s">
        <v>737</v>
      </c>
      <c r="C1367" t="s">
        <v>738</v>
      </c>
      <c r="D1367" t="s">
        <v>739</v>
      </c>
    </row>
    <row r="1368" spans="1:4">
      <c r="A1368" s="49">
        <v>42502</v>
      </c>
      <c r="B1368" t="s">
        <v>737</v>
      </c>
      <c r="C1368" t="s">
        <v>738</v>
      </c>
      <c r="D1368" t="s">
        <v>739</v>
      </c>
    </row>
    <row r="1369" spans="1:4">
      <c r="A1369" s="49">
        <v>42503</v>
      </c>
      <c r="B1369" t="s">
        <v>737</v>
      </c>
      <c r="C1369" t="s">
        <v>738</v>
      </c>
      <c r="D1369" t="s">
        <v>739</v>
      </c>
    </row>
    <row r="1370" spans="1:4">
      <c r="A1370" s="49">
        <v>42504</v>
      </c>
      <c r="B1370" t="s">
        <v>737</v>
      </c>
      <c r="C1370" t="s">
        <v>738</v>
      </c>
      <c r="D1370" t="s">
        <v>739</v>
      </c>
    </row>
    <row r="1371" spans="1:4">
      <c r="A1371" s="49">
        <v>42505</v>
      </c>
      <c r="B1371" t="s">
        <v>737</v>
      </c>
      <c r="C1371" t="s">
        <v>738</v>
      </c>
      <c r="D1371" t="s">
        <v>739</v>
      </c>
    </row>
    <row r="1372" spans="1:4">
      <c r="A1372" s="49">
        <v>42506</v>
      </c>
      <c r="B1372" t="s">
        <v>738</v>
      </c>
      <c r="C1372" t="s">
        <v>738</v>
      </c>
      <c r="D1372" t="s">
        <v>740</v>
      </c>
    </row>
    <row r="1373" spans="1:4">
      <c r="A1373" s="49">
        <v>42507</v>
      </c>
      <c r="B1373" t="s">
        <v>738</v>
      </c>
      <c r="C1373" t="s">
        <v>739</v>
      </c>
      <c r="D1373" t="s">
        <v>740</v>
      </c>
    </row>
    <row r="1374" spans="1:4">
      <c r="A1374" s="49">
        <v>42508</v>
      </c>
      <c r="B1374" t="s">
        <v>738</v>
      </c>
      <c r="C1374" t="s">
        <v>739</v>
      </c>
      <c r="D1374" t="s">
        <v>740</v>
      </c>
    </row>
    <row r="1375" spans="1:4">
      <c r="A1375" s="49">
        <v>42509</v>
      </c>
      <c r="B1375" t="s">
        <v>738</v>
      </c>
      <c r="C1375" t="s">
        <v>739</v>
      </c>
      <c r="D1375" t="s">
        <v>740</v>
      </c>
    </row>
    <row r="1376" spans="1:4">
      <c r="A1376" s="49">
        <v>42510</v>
      </c>
      <c r="B1376" t="s">
        <v>738</v>
      </c>
      <c r="C1376" t="s">
        <v>739</v>
      </c>
      <c r="D1376" t="s">
        <v>740</v>
      </c>
    </row>
    <row r="1377" spans="1:4">
      <c r="A1377" s="49">
        <v>42511</v>
      </c>
      <c r="B1377" t="s">
        <v>738</v>
      </c>
      <c r="C1377" t="s">
        <v>739</v>
      </c>
      <c r="D1377" t="s">
        <v>740</v>
      </c>
    </row>
    <row r="1378" spans="1:4">
      <c r="A1378" s="49">
        <v>42512</v>
      </c>
      <c r="B1378" t="s">
        <v>738</v>
      </c>
      <c r="C1378" t="s">
        <v>739</v>
      </c>
      <c r="D1378" t="s">
        <v>740</v>
      </c>
    </row>
    <row r="1379" spans="1:4">
      <c r="A1379" s="49">
        <v>42513</v>
      </c>
      <c r="B1379" t="s">
        <v>738</v>
      </c>
      <c r="C1379" t="s">
        <v>739</v>
      </c>
      <c r="D1379" t="s">
        <v>740</v>
      </c>
    </row>
    <row r="1380" spans="1:4">
      <c r="A1380" s="49">
        <v>42514</v>
      </c>
      <c r="B1380" t="s">
        <v>738</v>
      </c>
      <c r="C1380" t="s">
        <v>739</v>
      </c>
      <c r="D1380" t="s">
        <v>740</v>
      </c>
    </row>
    <row r="1381" spans="1:4">
      <c r="A1381" s="49">
        <v>42515</v>
      </c>
      <c r="B1381" t="s">
        <v>738</v>
      </c>
      <c r="C1381" t="s">
        <v>739</v>
      </c>
      <c r="D1381" t="s">
        <v>740</v>
      </c>
    </row>
    <row r="1382" spans="1:4">
      <c r="A1382" s="49">
        <v>42516</v>
      </c>
      <c r="B1382" t="s">
        <v>738</v>
      </c>
      <c r="C1382" t="s">
        <v>739</v>
      </c>
      <c r="D1382" t="s">
        <v>740</v>
      </c>
    </row>
    <row r="1383" spans="1:4">
      <c r="A1383" s="49">
        <v>42517</v>
      </c>
      <c r="B1383" t="s">
        <v>738</v>
      </c>
      <c r="C1383" t="s">
        <v>739</v>
      </c>
      <c r="D1383" t="s">
        <v>740</v>
      </c>
    </row>
    <row r="1384" spans="1:4">
      <c r="A1384" s="49">
        <v>42518</v>
      </c>
      <c r="B1384" t="s">
        <v>738</v>
      </c>
      <c r="C1384" t="s">
        <v>739</v>
      </c>
      <c r="D1384" t="s">
        <v>740</v>
      </c>
    </row>
    <row r="1385" spans="1:4">
      <c r="A1385" s="49">
        <v>42519</v>
      </c>
      <c r="B1385" t="s">
        <v>738</v>
      </c>
      <c r="C1385" t="s">
        <v>739</v>
      </c>
      <c r="D1385" t="s">
        <v>740</v>
      </c>
    </row>
    <row r="1386" spans="1:4">
      <c r="A1386" s="49">
        <v>42520</v>
      </c>
      <c r="B1386" t="s">
        <v>738</v>
      </c>
      <c r="C1386" t="s">
        <v>739</v>
      </c>
      <c r="D1386" t="s">
        <v>740</v>
      </c>
    </row>
    <row r="1387" spans="1:4">
      <c r="A1387" s="49">
        <v>42521</v>
      </c>
      <c r="B1387" t="s">
        <v>738</v>
      </c>
      <c r="C1387" t="s">
        <v>739</v>
      </c>
      <c r="D1387" t="s">
        <v>741</v>
      </c>
    </row>
    <row r="1388" spans="1:4">
      <c r="A1388" s="49">
        <v>42522</v>
      </c>
      <c r="B1388" t="s">
        <v>739</v>
      </c>
      <c r="C1388" t="s">
        <v>740</v>
      </c>
      <c r="D1388" t="s">
        <v>741</v>
      </c>
    </row>
    <row r="1389" spans="1:4">
      <c r="A1389" s="49">
        <v>42523</v>
      </c>
      <c r="B1389" t="s">
        <v>739</v>
      </c>
      <c r="C1389" t="s">
        <v>740</v>
      </c>
      <c r="D1389" t="s">
        <v>741</v>
      </c>
    </row>
    <row r="1390" spans="1:4">
      <c r="A1390" s="49">
        <v>42524</v>
      </c>
      <c r="B1390" t="s">
        <v>739</v>
      </c>
      <c r="C1390" t="s">
        <v>740</v>
      </c>
      <c r="D1390" t="s">
        <v>741</v>
      </c>
    </row>
    <row r="1391" spans="1:4">
      <c r="A1391" s="49">
        <v>42525</v>
      </c>
      <c r="B1391" t="s">
        <v>739</v>
      </c>
      <c r="C1391" t="s">
        <v>740</v>
      </c>
      <c r="D1391" t="s">
        <v>741</v>
      </c>
    </row>
    <row r="1392" spans="1:4">
      <c r="A1392" s="49">
        <v>42526</v>
      </c>
      <c r="B1392" t="s">
        <v>739</v>
      </c>
      <c r="C1392" t="s">
        <v>740</v>
      </c>
      <c r="D1392" t="s">
        <v>741</v>
      </c>
    </row>
    <row r="1393" spans="1:4">
      <c r="A1393" s="49">
        <v>42527</v>
      </c>
      <c r="B1393" t="s">
        <v>739</v>
      </c>
      <c r="C1393" t="s">
        <v>740</v>
      </c>
      <c r="D1393" t="s">
        <v>741</v>
      </c>
    </row>
    <row r="1394" spans="1:4">
      <c r="A1394" s="49">
        <v>42528</v>
      </c>
      <c r="B1394" t="s">
        <v>739</v>
      </c>
      <c r="C1394" t="s">
        <v>740</v>
      </c>
      <c r="D1394" t="s">
        <v>741</v>
      </c>
    </row>
    <row r="1395" spans="1:4">
      <c r="A1395" s="49">
        <v>42529</v>
      </c>
      <c r="B1395" t="s">
        <v>739</v>
      </c>
      <c r="C1395" t="s">
        <v>740</v>
      </c>
      <c r="D1395" t="s">
        <v>741</v>
      </c>
    </row>
    <row r="1396" spans="1:4">
      <c r="A1396" s="49">
        <v>42530</v>
      </c>
      <c r="B1396" t="s">
        <v>739</v>
      </c>
      <c r="C1396" t="s">
        <v>740</v>
      </c>
      <c r="D1396" t="s">
        <v>741</v>
      </c>
    </row>
    <row r="1397" spans="1:4">
      <c r="A1397" s="49">
        <v>42531</v>
      </c>
      <c r="B1397" t="s">
        <v>739</v>
      </c>
      <c r="C1397" t="s">
        <v>740</v>
      </c>
      <c r="D1397" t="s">
        <v>741</v>
      </c>
    </row>
    <row r="1398" spans="1:4">
      <c r="A1398" s="49">
        <v>42532</v>
      </c>
      <c r="B1398" t="s">
        <v>739</v>
      </c>
      <c r="C1398" t="s">
        <v>740</v>
      </c>
      <c r="D1398" t="s">
        <v>741</v>
      </c>
    </row>
    <row r="1399" spans="1:4">
      <c r="A1399" s="49">
        <v>42533</v>
      </c>
      <c r="B1399" t="s">
        <v>739</v>
      </c>
      <c r="C1399" t="s">
        <v>740</v>
      </c>
      <c r="D1399" t="s">
        <v>741</v>
      </c>
    </row>
    <row r="1400" spans="1:4">
      <c r="A1400" s="49">
        <v>42534</v>
      </c>
      <c r="B1400" t="s">
        <v>739</v>
      </c>
      <c r="C1400" t="s">
        <v>740</v>
      </c>
      <c r="D1400" t="s">
        <v>741</v>
      </c>
    </row>
    <row r="1401" spans="1:4">
      <c r="A1401" s="49">
        <v>42535</v>
      </c>
      <c r="B1401" t="s">
        <v>739</v>
      </c>
      <c r="C1401" t="s">
        <v>740</v>
      </c>
      <c r="D1401" t="s">
        <v>741</v>
      </c>
    </row>
    <row r="1402" spans="1:4">
      <c r="A1402" s="49">
        <v>42536</v>
      </c>
      <c r="B1402" t="s">
        <v>739</v>
      </c>
      <c r="C1402" t="s">
        <v>740</v>
      </c>
      <c r="D1402" t="s">
        <v>742</v>
      </c>
    </row>
    <row r="1403" spans="1:4">
      <c r="A1403" s="49">
        <v>42537</v>
      </c>
      <c r="B1403" t="s">
        <v>740</v>
      </c>
      <c r="C1403" t="s">
        <v>741</v>
      </c>
      <c r="D1403" t="s">
        <v>742</v>
      </c>
    </row>
    <row r="1404" spans="1:4">
      <c r="A1404" s="49">
        <v>42538</v>
      </c>
      <c r="B1404" t="s">
        <v>740</v>
      </c>
      <c r="C1404" t="s">
        <v>741</v>
      </c>
      <c r="D1404" t="s">
        <v>742</v>
      </c>
    </row>
    <row r="1405" spans="1:4">
      <c r="A1405" s="49">
        <v>42539</v>
      </c>
      <c r="B1405" t="s">
        <v>740</v>
      </c>
      <c r="C1405" t="s">
        <v>741</v>
      </c>
      <c r="D1405" t="s">
        <v>742</v>
      </c>
    </row>
    <row r="1406" spans="1:4">
      <c r="A1406" s="49">
        <v>42540</v>
      </c>
      <c r="B1406" t="s">
        <v>740</v>
      </c>
      <c r="C1406" t="s">
        <v>741</v>
      </c>
      <c r="D1406" t="s">
        <v>742</v>
      </c>
    </row>
    <row r="1407" spans="1:4">
      <c r="A1407" s="49">
        <v>42541</v>
      </c>
      <c r="B1407" t="s">
        <v>740</v>
      </c>
      <c r="C1407" t="s">
        <v>741</v>
      </c>
      <c r="D1407" t="s">
        <v>742</v>
      </c>
    </row>
    <row r="1408" spans="1:4">
      <c r="A1408" s="49">
        <v>42542</v>
      </c>
      <c r="B1408" t="s">
        <v>740</v>
      </c>
      <c r="C1408" t="s">
        <v>741</v>
      </c>
      <c r="D1408" t="s">
        <v>742</v>
      </c>
    </row>
    <row r="1409" spans="1:4">
      <c r="A1409" s="49">
        <v>42543</v>
      </c>
      <c r="B1409" t="s">
        <v>740</v>
      </c>
      <c r="C1409" t="s">
        <v>741</v>
      </c>
      <c r="D1409" t="s">
        <v>742</v>
      </c>
    </row>
    <row r="1410" spans="1:4">
      <c r="A1410" s="49">
        <v>42544</v>
      </c>
      <c r="B1410" t="s">
        <v>740</v>
      </c>
      <c r="C1410" t="s">
        <v>741</v>
      </c>
      <c r="D1410" t="s">
        <v>742</v>
      </c>
    </row>
    <row r="1411" spans="1:4">
      <c r="A1411" s="49">
        <v>42545</v>
      </c>
      <c r="B1411" t="s">
        <v>740</v>
      </c>
      <c r="C1411" t="s">
        <v>741</v>
      </c>
      <c r="D1411" t="s">
        <v>742</v>
      </c>
    </row>
    <row r="1412" spans="1:4">
      <c r="A1412" s="49">
        <v>42546</v>
      </c>
      <c r="B1412" t="s">
        <v>740</v>
      </c>
      <c r="C1412" t="s">
        <v>741</v>
      </c>
      <c r="D1412" t="s">
        <v>742</v>
      </c>
    </row>
    <row r="1413" spans="1:4">
      <c r="A1413" s="49">
        <v>42547</v>
      </c>
      <c r="B1413" t="s">
        <v>740</v>
      </c>
      <c r="C1413" t="s">
        <v>741</v>
      </c>
      <c r="D1413" t="s">
        <v>742</v>
      </c>
    </row>
    <row r="1414" spans="1:4">
      <c r="A1414" s="49">
        <v>42548</v>
      </c>
      <c r="B1414" t="s">
        <v>740</v>
      </c>
      <c r="C1414" t="s">
        <v>741</v>
      </c>
      <c r="D1414" t="s">
        <v>742</v>
      </c>
    </row>
    <row r="1415" spans="1:4">
      <c r="A1415" s="49">
        <v>42549</v>
      </c>
      <c r="B1415" t="s">
        <v>740</v>
      </c>
      <c r="C1415" t="s">
        <v>741</v>
      </c>
      <c r="D1415" t="s">
        <v>742</v>
      </c>
    </row>
    <row r="1416" spans="1:4">
      <c r="A1416" s="49">
        <v>42550</v>
      </c>
      <c r="B1416" t="s">
        <v>740</v>
      </c>
      <c r="C1416" t="s">
        <v>741</v>
      </c>
      <c r="D1416" t="s">
        <v>742</v>
      </c>
    </row>
    <row r="1417" spans="1:4">
      <c r="A1417" s="49">
        <v>42551</v>
      </c>
      <c r="B1417" t="s">
        <v>740</v>
      </c>
      <c r="C1417" t="s">
        <v>741</v>
      </c>
      <c r="D1417" t="s">
        <v>742</v>
      </c>
    </row>
    <row r="1418" spans="1:4">
      <c r="A1418" s="49">
        <v>42552</v>
      </c>
      <c r="B1418" t="s">
        <v>741</v>
      </c>
      <c r="C1418" t="s">
        <v>742</v>
      </c>
      <c r="D1418" t="s">
        <v>743</v>
      </c>
    </row>
    <row r="1419" spans="1:4">
      <c r="A1419" s="49">
        <v>42553</v>
      </c>
      <c r="B1419" t="s">
        <v>741</v>
      </c>
      <c r="C1419" t="s">
        <v>742</v>
      </c>
      <c r="D1419" t="s">
        <v>743</v>
      </c>
    </row>
    <row r="1420" spans="1:4">
      <c r="A1420" s="49">
        <v>42554</v>
      </c>
      <c r="B1420" t="s">
        <v>741</v>
      </c>
      <c r="C1420" t="s">
        <v>742</v>
      </c>
      <c r="D1420" t="s">
        <v>743</v>
      </c>
    </row>
    <row r="1421" spans="1:4">
      <c r="A1421" s="49">
        <v>42555</v>
      </c>
      <c r="B1421" t="s">
        <v>741</v>
      </c>
      <c r="C1421" t="s">
        <v>742</v>
      </c>
      <c r="D1421" t="s">
        <v>743</v>
      </c>
    </row>
    <row r="1422" spans="1:4">
      <c r="A1422" s="49">
        <v>42556</v>
      </c>
      <c r="B1422" t="s">
        <v>741</v>
      </c>
      <c r="C1422" t="s">
        <v>742</v>
      </c>
      <c r="D1422" t="s">
        <v>743</v>
      </c>
    </row>
    <row r="1423" spans="1:4">
      <c r="A1423" s="49">
        <v>42557</v>
      </c>
      <c r="B1423" t="s">
        <v>741</v>
      </c>
      <c r="C1423" t="s">
        <v>742</v>
      </c>
      <c r="D1423" t="s">
        <v>743</v>
      </c>
    </row>
    <row r="1424" spans="1:4">
      <c r="A1424" s="49">
        <v>42558</v>
      </c>
      <c r="B1424" t="s">
        <v>741</v>
      </c>
      <c r="C1424" t="s">
        <v>742</v>
      </c>
      <c r="D1424" t="s">
        <v>743</v>
      </c>
    </row>
    <row r="1425" spans="1:4">
      <c r="A1425" s="49">
        <v>42559</v>
      </c>
      <c r="B1425" t="s">
        <v>741</v>
      </c>
      <c r="C1425" t="s">
        <v>742</v>
      </c>
      <c r="D1425" t="s">
        <v>743</v>
      </c>
    </row>
    <row r="1426" spans="1:4">
      <c r="A1426" s="49">
        <v>42560</v>
      </c>
      <c r="B1426" t="s">
        <v>741</v>
      </c>
      <c r="C1426" t="s">
        <v>742</v>
      </c>
      <c r="D1426" t="s">
        <v>743</v>
      </c>
    </row>
    <row r="1427" spans="1:4">
      <c r="A1427" s="49">
        <v>42561</v>
      </c>
      <c r="B1427" t="s">
        <v>741</v>
      </c>
      <c r="C1427" t="s">
        <v>742</v>
      </c>
      <c r="D1427" t="s">
        <v>743</v>
      </c>
    </row>
    <row r="1428" spans="1:4">
      <c r="A1428" s="49">
        <v>42562</v>
      </c>
      <c r="B1428" t="s">
        <v>741</v>
      </c>
      <c r="C1428" t="s">
        <v>742</v>
      </c>
      <c r="D1428" t="s">
        <v>743</v>
      </c>
    </row>
    <row r="1429" spans="1:4">
      <c r="A1429" s="49">
        <v>42563</v>
      </c>
      <c r="B1429" t="s">
        <v>741</v>
      </c>
      <c r="C1429" t="s">
        <v>742</v>
      </c>
      <c r="D1429" t="s">
        <v>743</v>
      </c>
    </row>
    <row r="1430" spans="1:4">
      <c r="A1430" s="49">
        <v>42564</v>
      </c>
      <c r="B1430" t="s">
        <v>741</v>
      </c>
      <c r="C1430" t="s">
        <v>742</v>
      </c>
      <c r="D1430" t="s">
        <v>743</v>
      </c>
    </row>
    <row r="1431" spans="1:4">
      <c r="A1431" s="49">
        <v>42565</v>
      </c>
      <c r="B1431" t="s">
        <v>741</v>
      </c>
      <c r="C1431" t="s">
        <v>742</v>
      </c>
      <c r="D1431" t="s">
        <v>743</v>
      </c>
    </row>
    <row r="1432" spans="1:4">
      <c r="A1432" s="49">
        <v>42566</v>
      </c>
      <c r="B1432" t="s">
        <v>741</v>
      </c>
      <c r="C1432" t="s">
        <v>742</v>
      </c>
      <c r="D1432" t="s">
        <v>743</v>
      </c>
    </row>
    <row r="1433" spans="1:4">
      <c r="A1433" s="49">
        <v>42567</v>
      </c>
      <c r="B1433" t="s">
        <v>742</v>
      </c>
      <c r="C1433" t="s">
        <v>742</v>
      </c>
      <c r="D1433" t="s">
        <v>744</v>
      </c>
    </row>
    <row r="1434" spans="1:4">
      <c r="A1434" s="49">
        <v>42568</v>
      </c>
      <c r="B1434" t="s">
        <v>742</v>
      </c>
      <c r="C1434" t="s">
        <v>743</v>
      </c>
      <c r="D1434" t="s">
        <v>744</v>
      </c>
    </row>
    <row r="1435" spans="1:4">
      <c r="A1435" s="49">
        <v>42569</v>
      </c>
      <c r="B1435" t="s">
        <v>742</v>
      </c>
      <c r="C1435" t="s">
        <v>743</v>
      </c>
      <c r="D1435" t="s">
        <v>744</v>
      </c>
    </row>
    <row r="1436" spans="1:4">
      <c r="A1436" s="49">
        <v>42570</v>
      </c>
      <c r="B1436" t="s">
        <v>742</v>
      </c>
      <c r="C1436" t="s">
        <v>743</v>
      </c>
      <c r="D1436" t="s">
        <v>744</v>
      </c>
    </row>
    <row r="1437" spans="1:4">
      <c r="A1437" s="49">
        <v>42571</v>
      </c>
      <c r="B1437" t="s">
        <v>742</v>
      </c>
      <c r="C1437" t="s">
        <v>743</v>
      </c>
      <c r="D1437" t="s">
        <v>744</v>
      </c>
    </row>
    <row r="1438" spans="1:4">
      <c r="A1438" s="49">
        <v>42572</v>
      </c>
      <c r="B1438" t="s">
        <v>742</v>
      </c>
      <c r="C1438" t="s">
        <v>743</v>
      </c>
      <c r="D1438" t="s">
        <v>744</v>
      </c>
    </row>
    <row r="1439" spans="1:4">
      <c r="A1439" s="49">
        <v>42573</v>
      </c>
      <c r="B1439" t="s">
        <v>742</v>
      </c>
      <c r="C1439" t="s">
        <v>743</v>
      </c>
      <c r="D1439" t="s">
        <v>744</v>
      </c>
    </row>
    <row r="1440" spans="1:4">
      <c r="A1440" s="49">
        <v>42574</v>
      </c>
      <c r="B1440" t="s">
        <v>742</v>
      </c>
      <c r="C1440" t="s">
        <v>743</v>
      </c>
      <c r="D1440" t="s">
        <v>744</v>
      </c>
    </row>
    <row r="1441" spans="1:4">
      <c r="A1441" s="49">
        <v>42575</v>
      </c>
      <c r="B1441" t="s">
        <v>742</v>
      </c>
      <c r="C1441" t="s">
        <v>743</v>
      </c>
      <c r="D1441" t="s">
        <v>744</v>
      </c>
    </row>
    <row r="1442" spans="1:4">
      <c r="A1442" s="49">
        <v>42576</v>
      </c>
      <c r="B1442" t="s">
        <v>742</v>
      </c>
      <c r="C1442" t="s">
        <v>743</v>
      </c>
      <c r="D1442" t="s">
        <v>744</v>
      </c>
    </row>
    <row r="1443" spans="1:4">
      <c r="A1443" s="49">
        <v>42577</v>
      </c>
      <c r="B1443" t="s">
        <v>742</v>
      </c>
      <c r="C1443" t="s">
        <v>743</v>
      </c>
      <c r="D1443" t="s">
        <v>744</v>
      </c>
    </row>
    <row r="1444" spans="1:4">
      <c r="A1444" s="49">
        <v>42578</v>
      </c>
      <c r="B1444" t="s">
        <v>742</v>
      </c>
      <c r="C1444" t="s">
        <v>743</v>
      </c>
      <c r="D1444" t="s">
        <v>744</v>
      </c>
    </row>
    <row r="1445" spans="1:4">
      <c r="A1445" s="49">
        <v>42579</v>
      </c>
      <c r="B1445" t="s">
        <v>742</v>
      </c>
      <c r="C1445" t="s">
        <v>743</v>
      </c>
      <c r="D1445" t="s">
        <v>744</v>
      </c>
    </row>
    <row r="1446" spans="1:4">
      <c r="A1446" s="49">
        <v>42580</v>
      </c>
      <c r="B1446" t="s">
        <v>742</v>
      </c>
      <c r="C1446" t="s">
        <v>743</v>
      </c>
      <c r="D1446" t="s">
        <v>744</v>
      </c>
    </row>
    <row r="1447" spans="1:4">
      <c r="A1447" s="49">
        <v>42581</v>
      </c>
      <c r="B1447" t="s">
        <v>742</v>
      </c>
      <c r="C1447" t="s">
        <v>743</v>
      </c>
      <c r="D1447" t="s">
        <v>744</v>
      </c>
    </row>
    <row r="1448" spans="1:4">
      <c r="A1448" s="49">
        <v>42582</v>
      </c>
      <c r="B1448" t="s">
        <v>742</v>
      </c>
      <c r="C1448" t="s">
        <v>743</v>
      </c>
      <c r="D1448" t="s">
        <v>744</v>
      </c>
    </row>
    <row r="1449" spans="1:4">
      <c r="A1449" s="49">
        <v>42583</v>
      </c>
      <c r="B1449" t="s">
        <v>743</v>
      </c>
      <c r="C1449" t="s">
        <v>744</v>
      </c>
      <c r="D1449" t="s">
        <v>745</v>
      </c>
    </row>
    <row r="1450" spans="1:4">
      <c r="A1450" s="49">
        <v>42584</v>
      </c>
      <c r="B1450" t="s">
        <v>743</v>
      </c>
      <c r="C1450" t="s">
        <v>744</v>
      </c>
      <c r="D1450" t="s">
        <v>745</v>
      </c>
    </row>
    <row r="1451" spans="1:4">
      <c r="A1451" s="49">
        <v>42585</v>
      </c>
      <c r="B1451" t="s">
        <v>743</v>
      </c>
      <c r="C1451" t="s">
        <v>744</v>
      </c>
      <c r="D1451" t="s">
        <v>745</v>
      </c>
    </row>
    <row r="1452" spans="1:4">
      <c r="A1452" s="49">
        <v>42586</v>
      </c>
      <c r="B1452" t="s">
        <v>743</v>
      </c>
      <c r="C1452" t="s">
        <v>744</v>
      </c>
      <c r="D1452" t="s">
        <v>745</v>
      </c>
    </row>
    <row r="1453" spans="1:4">
      <c r="A1453" s="49">
        <v>42587</v>
      </c>
      <c r="B1453" t="s">
        <v>743</v>
      </c>
      <c r="C1453" t="s">
        <v>744</v>
      </c>
      <c r="D1453" t="s">
        <v>745</v>
      </c>
    </row>
    <row r="1454" spans="1:4">
      <c r="A1454" s="49">
        <v>42588</v>
      </c>
      <c r="B1454" t="s">
        <v>743</v>
      </c>
      <c r="C1454" t="s">
        <v>744</v>
      </c>
      <c r="D1454" t="s">
        <v>745</v>
      </c>
    </row>
    <row r="1455" spans="1:4">
      <c r="A1455" s="49">
        <v>42589</v>
      </c>
      <c r="B1455" t="s">
        <v>743</v>
      </c>
      <c r="C1455" t="s">
        <v>744</v>
      </c>
      <c r="D1455" t="s">
        <v>745</v>
      </c>
    </row>
    <row r="1456" spans="1:4">
      <c r="A1456" s="49">
        <v>42590</v>
      </c>
      <c r="B1456" t="s">
        <v>743</v>
      </c>
      <c r="C1456" t="s">
        <v>744</v>
      </c>
      <c r="D1456" t="s">
        <v>745</v>
      </c>
    </row>
    <row r="1457" spans="1:4">
      <c r="A1457" s="49">
        <v>42591</v>
      </c>
      <c r="B1457" t="s">
        <v>743</v>
      </c>
      <c r="C1457" t="s">
        <v>744</v>
      </c>
      <c r="D1457" t="s">
        <v>745</v>
      </c>
    </row>
    <row r="1458" spans="1:4">
      <c r="A1458" s="49">
        <v>42592</v>
      </c>
      <c r="B1458" t="s">
        <v>743</v>
      </c>
      <c r="C1458" t="s">
        <v>744</v>
      </c>
      <c r="D1458" t="s">
        <v>745</v>
      </c>
    </row>
    <row r="1459" spans="1:4">
      <c r="A1459" s="49">
        <v>42593</v>
      </c>
      <c r="B1459" t="s">
        <v>743</v>
      </c>
      <c r="C1459" t="s">
        <v>744</v>
      </c>
      <c r="D1459" t="s">
        <v>745</v>
      </c>
    </row>
    <row r="1460" spans="1:4">
      <c r="A1460" s="49">
        <v>42594</v>
      </c>
      <c r="B1460" t="s">
        <v>743</v>
      </c>
      <c r="C1460" t="s">
        <v>744</v>
      </c>
      <c r="D1460" t="s">
        <v>745</v>
      </c>
    </row>
    <row r="1461" spans="1:4">
      <c r="A1461" s="49">
        <v>42595</v>
      </c>
      <c r="B1461" t="s">
        <v>743</v>
      </c>
      <c r="C1461" t="s">
        <v>744</v>
      </c>
      <c r="D1461" t="s">
        <v>745</v>
      </c>
    </row>
    <row r="1462" spans="1:4">
      <c r="A1462" s="49">
        <v>42596</v>
      </c>
      <c r="B1462" t="s">
        <v>743</v>
      </c>
      <c r="C1462" t="s">
        <v>744</v>
      </c>
      <c r="D1462" t="s">
        <v>745</v>
      </c>
    </row>
    <row r="1463" spans="1:4">
      <c r="A1463" s="49">
        <v>42597</v>
      </c>
      <c r="B1463" t="s">
        <v>743</v>
      </c>
      <c r="C1463" t="s">
        <v>744</v>
      </c>
      <c r="D1463" t="s">
        <v>745</v>
      </c>
    </row>
    <row r="1464" spans="1:4">
      <c r="A1464" s="49">
        <v>42598</v>
      </c>
      <c r="B1464" t="s">
        <v>744</v>
      </c>
      <c r="C1464" t="s">
        <v>744</v>
      </c>
      <c r="D1464" t="s">
        <v>746</v>
      </c>
    </row>
    <row r="1465" spans="1:4">
      <c r="A1465" s="49">
        <v>42599</v>
      </c>
      <c r="B1465" t="s">
        <v>744</v>
      </c>
      <c r="C1465" t="s">
        <v>745</v>
      </c>
      <c r="D1465" t="s">
        <v>746</v>
      </c>
    </row>
    <row r="1466" spans="1:4">
      <c r="A1466" s="49">
        <v>42600</v>
      </c>
      <c r="B1466" t="s">
        <v>744</v>
      </c>
      <c r="C1466" t="s">
        <v>745</v>
      </c>
      <c r="D1466" t="s">
        <v>746</v>
      </c>
    </row>
    <row r="1467" spans="1:4">
      <c r="A1467" s="49">
        <v>42601</v>
      </c>
      <c r="B1467" t="s">
        <v>744</v>
      </c>
      <c r="C1467" t="s">
        <v>745</v>
      </c>
      <c r="D1467" t="s">
        <v>746</v>
      </c>
    </row>
    <row r="1468" spans="1:4">
      <c r="A1468" s="49">
        <v>42602</v>
      </c>
      <c r="B1468" t="s">
        <v>744</v>
      </c>
      <c r="C1468" t="s">
        <v>745</v>
      </c>
      <c r="D1468" t="s">
        <v>746</v>
      </c>
    </row>
    <row r="1469" spans="1:4">
      <c r="A1469" s="49">
        <v>42603</v>
      </c>
      <c r="B1469" t="s">
        <v>744</v>
      </c>
      <c r="C1469" t="s">
        <v>745</v>
      </c>
      <c r="D1469" t="s">
        <v>746</v>
      </c>
    </row>
    <row r="1470" spans="1:4">
      <c r="A1470" s="49">
        <v>42604</v>
      </c>
      <c r="B1470" t="s">
        <v>744</v>
      </c>
      <c r="C1470" t="s">
        <v>745</v>
      </c>
      <c r="D1470" t="s">
        <v>746</v>
      </c>
    </row>
    <row r="1471" spans="1:4">
      <c r="A1471" s="49">
        <v>42605</v>
      </c>
      <c r="B1471" t="s">
        <v>744</v>
      </c>
      <c r="C1471" t="s">
        <v>745</v>
      </c>
      <c r="D1471" t="s">
        <v>746</v>
      </c>
    </row>
    <row r="1472" spans="1:4">
      <c r="A1472" s="49">
        <v>42606</v>
      </c>
      <c r="B1472" t="s">
        <v>744</v>
      </c>
      <c r="C1472" t="s">
        <v>745</v>
      </c>
      <c r="D1472" t="s">
        <v>746</v>
      </c>
    </row>
    <row r="1473" spans="1:4">
      <c r="A1473" s="49">
        <v>42607</v>
      </c>
      <c r="B1473" t="s">
        <v>744</v>
      </c>
      <c r="C1473" t="s">
        <v>745</v>
      </c>
      <c r="D1473" t="s">
        <v>746</v>
      </c>
    </row>
    <row r="1474" spans="1:4">
      <c r="A1474" s="49">
        <v>42608</v>
      </c>
      <c r="B1474" t="s">
        <v>744</v>
      </c>
      <c r="C1474" t="s">
        <v>745</v>
      </c>
      <c r="D1474" t="s">
        <v>746</v>
      </c>
    </row>
    <row r="1475" spans="1:4">
      <c r="A1475" s="49">
        <v>42609</v>
      </c>
      <c r="B1475" t="s">
        <v>744</v>
      </c>
      <c r="C1475" t="s">
        <v>745</v>
      </c>
      <c r="D1475" t="s">
        <v>746</v>
      </c>
    </row>
    <row r="1476" spans="1:4">
      <c r="A1476" s="49">
        <v>42610</v>
      </c>
      <c r="B1476" t="s">
        <v>744</v>
      </c>
      <c r="C1476" t="s">
        <v>745</v>
      </c>
      <c r="D1476" t="s">
        <v>746</v>
      </c>
    </row>
    <row r="1477" spans="1:4">
      <c r="A1477" s="49">
        <v>42611</v>
      </c>
      <c r="B1477" t="s">
        <v>744</v>
      </c>
      <c r="C1477" t="s">
        <v>745</v>
      </c>
      <c r="D1477" t="s">
        <v>746</v>
      </c>
    </row>
    <row r="1478" spans="1:4">
      <c r="A1478" s="49">
        <v>42612</v>
      </c>
      <c r="B1478" t="s">
        <v>744</v>
      </c>
      <c r="C1478" t="s">
        <v>745</v>
      </c>
      <c r="D1478" t="s">
        <v>746</v>
      </c>
    </row>
    <row r="1479" spans="1:4">
      <c r="A1479" s="49">
        <v>42613</v>
      </c>
      <c r="B1479" t="s">
        <v>744</v>
      </c>
      <c r="C1479" t="s">
        <v>745</v>
      </c>
      <c r="D1479" t="s">
        <v>747</v>
      </c>
    </row>
    <row r="1480" spans="1:4">
      <c r="A1480" s="49">
        <v>42614</v>
      </c>
      <c r="B1480" t="s">
        <v>745</v>
      </c>
      <c r="C1480" t="s">
        <v>746</v>
      </c>
      <c r="D1480" t="s">
        <v>747</v>
      </c>
    </row>
    <row r="1481" spans="1:4">
      <c r="A1481" s="49">
        <v>42615</v>
      </c>
      <c r="B1481" t="s">
        <v>745</v>
      </c>
      <c r="C1481" t="s">
        <v>746</v>
      </c>
      <c r="D1481" t="s">
        <v>747</v>
      </c>
    </row>
    <row r="1482" spans="1:4">
      <c r="A1482" s="49">
        <v>42616</v>
      </c>
      <c r="B1482" t="s">
        <v>745</v>
      </c>
      <c r="C1482" t="s">
        <v>746</v>
      </c>
      <c r="D1482" t="s">
        <v>747</v>
      </c>
    </row>
    <row r="1483" spans="1:4">
      <c r="A1483" s="49">
        <v>42617</v>
      </c>
      <c r="B1483" t="s">
        <v>745</v>
      </c>
      <c r="C1483" t="s">
        <v>746</v>
      </c>
      <c r="D1483" t="s">
        <v>747</v>
      </c>
    </row>
    <row r="1484" spans="1:4">
      <c r="A1484" s="49">
        <v>42618</v>
      </c>
      <c r="B1484" t="s">
        <v>745</v>
      </c>
      <c r="C1484" t="s">
        <v>746</v>
      </c>
      <c r="D1484" t="s">
        <v>747</v>
      </c>
    </row>
    <row r="1485" spans="1:4">
      <c r="A1485" s="49">
        <v>42619</v>
      </c>
      <c r="B1485" t="s">
        <v>745</v>
      </c>
      <c r="C1485" t="s">
        <v>746</v>
      </c>
      <c r="D1485" t="s">
        <v>747</v>
      </c>
    </row>
    <row r="1486" spans="1:4">
      <c r="A1486" s="49">
        <v>42620</v>
      </c>
      <c r="B1486" t="s">
        <v>745</v>
      </c>
      <c r="C1486" t="s">
        <v>746</v>
      </c>
      <c r="D1486" t="s">
        <v>747</v>
      </c>
    </row>
    <row r="1487" spans="1:4">
      <c r="A1487" s="49">
        <v>42621</v>
      </c>
      <c r="B1487" t="s">
        <v>745</v>
      </c>
      <c r="C1487" t="s">
        <v>746</v>
      </c>
      <c r="D1487" t="s">
        <v>747</v>
      </c>
    </row>
    <row r="1488" spans="1:4">
      <c r="A1488" s="49">
        <v>42622</v>
      </c>
      <c r="B1488" t="s">
        <v>745</v>
      </c>
      <c r="C1488" t="s">
        <v>746</v>
      </c>
      <c r="D1488" t="s">
        <v>747</v>
      </c>
    </row>
    <row r="1489" spans="1:4">
      <c r="A1489" s="49">
        <v>42623</v>
      </c>
      <c r="B1489" t="s">
        <v>745</v>
      </c>
      <c r="C1489" t="s">
        <v>746</v>
      </c>
      <c r="D1489" t="s">
        <v>747</v>
      </c>
    </row>
    <row r="1490" spans="1:4">
      <c r="A1490" s="49">
        <v>42624</v>
      </c>
      <c r="B1490" t="s">
        <v>745</v>
      </c>
      <c r="C1490" t="s">
        <v>746</v>
      </c>
      <c r="D1490" t="s">
        <v>747</v>
      </c>
    </row>
    <row r="1491" spans="1:4">
      <c r="A1491" s="49">
        <v>42625</v>
      </c>
      <c r="B1491" t="s">
        <v>745</v>
      </c>
      <c r="C1491" t="s">
        <v>746</v>
      </c>
      <c r="D1491" t="s">
        <v>747</v>
      </c>
    </row>
    <row r="1492" spans="1:4">
      <c r="A1492" s="49">
        <v>42626</v>
      </c>
      <c r="B1492" t="s">
        <v>745</v>
      </c>
      <c r="C1492" t="s">
        <v>746</v>
      </c>
      <c r="D1492" t="s">
        <v>747</v>
      </c>
    </row>
    <row r="1493" spans="1:4">
      <c r="A1493" s="49">
        <v>42627</v>
      </c>
      <c r="B1493" t="s">
        <v>745</v>
      </c>
      <c r="C1493" t="s">
        <v>746</v>
      </c>
      <c r="D1493" t="s">
        <v>747</v>
      </c>
    </row>
    <row r="1494" spans="1:4">
      <c r="A1494" s="49">
        <v>42628</v>
      </c>
      <c r="B1494" t="s">
        <v>745</v>
      </c>
      <c r="C1494" t="s">
        <v>746</v>
      </c>
      <c r="D1494" t="s">
        <v>748</v>
      </c>
    </row>
    <row r="1495" spans="1:4">
      <c r="A1495" s="49">
        <v>42629</v>
      </c>
      <c r="B1495" t="s">
        <v>746</v>
      </c>
      <c r="C1495" t="s">
        <v>747</v>
      </c>
      <c r="D1495" t="s">
        <v>748</v>
      </c>
    </row>
    <row r="1496" spans="1:4">
      <c r="A1496" s="49">
        <v>42630</v>
      </c>
      <c r="B1496" t="s">
        <v>746</v>
      </c>
      <c r="C1496" t="s">
        <v>747</v>
      </c>
      <c r="D1496" t="s">
        <v>748</v>
      </c>
    </row>
    <row r="1497" spans="1:4">
      <c r="A1497" s="49">
        <v>42631</v>
      </c>
      <c r="B1497" t="s">
        <v>746</v>
      </c>
      <c r="C1497" t="s">
        <v>747</v>
      </c>
      <c r="D1497" t="s">
        <v>748</v>
      </c>
    </row>
    <row r="1498" spans="1:4">
      <c r="A1498" s="49">
        <v>42632</v>
      </c>
      <c r="B1498" t="s">
        <v>746</v>
      </c>
      <c r="C1498" t="s">
        <v>747</v>
      </c>
      <c r="D1498" t="s">
        <v>748</v>
      </c>
    </row>
    <row r="1499" spans="1:4">
      <c r="A1499" s="49">
        <v>42633</v>
      </c>
      <c r="B1499" t="s">
        <v>746</v>
      </c>
      <c r="C1499" t="s">
        <v>747</v>
      </c>
      <c r="D1499" t="s">
        <v>748</v>
      </c>
    </row>
    <row r="1500" spans="1:4">
      <c r="A1500" s="49">
        <v>42634</v>
      </c>
      <c r="B1500" t="s">
        <v>746</v>
      </c>
      <c r="C1500" t="s">
        <v>747</v>
      </c>
      <c r="D1500" t="s">
        <v>748</v>
      </c>
    </row>
    <row r="1501" spans="1:4">
      <c r="A1501" s="49">
        <v>42635</v>
      </c>
      <c r="B1501" t="s">
        <v>746</v>
      </c>
      <c r="C1501" t="s">
        <v>747</v>
      </c>
      <c r="D1501" t="s">
        <v>748</v>
      </c>
    </row>
    <row r="1502" spans="1:4">
      <c r="A1502" s="49">
        <v>42636</v>
      </c>
      <c r="B1502" t="s">
        <v>746</v>
      </c>
      <c r="C1502" t="s">
        <v>747</v>
      </c>
      <c r="D1502" t="s">
        <v>748</v>
      </c>
    </row>
    <row r="1503" spans="1:4">
      <c r="A1503" s="49">
        <v>42637</v>
      </c>
      <c r="B1503" t="s">
        <v>746</v>
      </c>
      <c r="C1503" t="s">
        <v>747</v>
      </c>
      <c r="D1503" t="s">
        <v>748</v>
      </c>
    </row>
    <row r="1504" spans="1:4">
      <c r="A1504" s="49">
        <v>42638</v>
      </c>
      <c r="B1504" t="s">
        <v>746</v>
      </c>
      <c r="C1504" t="s">
        <v>747</v>
      </c>
      <c r="D1504" t="s">
        <v>748</v>
      </c>
    </row>
    <row r="1505" spans="1:4">
      <c r="A1505" s="49">
        <v>42639</v>
      </c>
      <c r="B1505" t="s">
        <v>746</v>
      </c>
      <c r="C1505" t="s">
        <v>747</v>
      </c>
      <c r="D1505" t="s">
        <v>748</v>
      </c>
    </row>
    <row r="1506" spans="1:4">
      <c r="A1506" s="49">
        <v>42640</v>
      </c>
      <c r="B1506" t="s">
        <v>746</v>
      </c>
      <c r="C1506" t="s">
        <v>747</v>
      </c>
      <c r="D1506" t="s">
        <v>748</v>
      </c>
    </row>
    <row r="1507" spans="1:4">
      <c r="A1507" s="49">
        <v>42641</v>
      </c>
      <c r="B1507" t="s">
        <v>746</v>
      </c>
      <c r="C1507" t="s">
        <v>747</v>
      </c>
      <c r="D1507" t="s">
        <v>748</v>
      </c>
    </row>
    <row r="1508" spans="1:4">
      <c r="A1508" s="49">
        <v>42642</v>
      </c>
      <c r="B1508" t="s">
        <v>746</v>
      </c>
      <c r="C1508" t="s">
        <v>747</v>
      </c>
      <c r="D1508" t="s">
        <v>748</v>
      </c>
    </row>
    <row r="1509" spans="1:4">
      <c r="A1509" s="49">
        <v>42643</v>
      </c>
      <c r="B1509" t="s">
        <v>746</v>
      </c>
      <c r="C1509" t="s">
        <v>747</v>
      </c>
      <c r="D1509" t="s">
        <v>748</v>
      </c>
    </row>
    <row r="1510" spans="1:4">
      <c r="A1510" s="49">
        <v>42644</v>
      </c>
      <c r="B1510" t="s">
        <v>747</v>
      </c>
      <c r="C1510" t="s">
        <v>748</v>
      </c>
      <c r="D1510" t="s">
        <v>749</v>
      </c>
    </row>
    <row r="1511" spans="1:4">
      <c r="A1511" s="49">
        <v>42645</v>
      </c>
      <c r="B1511" t="s">
        <v>747</v>
      </c>
      <c r="C1511" t="s">
        <v>748</v>
      </c>
      <c r="D1511" t="s">
        <v>749</v>
      </c>
    </row>
    <row r="1512" spans="1:4">
      <c r="A1512" s="49">
        <v>42646</v>
      </c>
      <c r="B1512" t="s">
        <v>747</v>
      </c>
      <c r="C1512" t="s">
        <v>748</v>
      </c>
      <c r="D1512" t="s">
        <v>749</v>
      </c>
    </row>
    <row r="1513" spans="1:4">
      <c r="A1513" s="49">
        <v>42647</v>
      </c>
      <c r="B1513" t="s">
        <v>747</v>
      </c>
      <c r="C1513" t="s">
        <v>748</v>
      </c>
      <c r="D1513" t="s">
        <v>749</v>
      </c>
    </row>
    <row r="1514" spans="1:4">
      <c r="A1514" s="49">
        <v>42648</v>
      </c>
      <c r="B1514" t="s">
        <v>747</v>
      </c>
      <c r="C1514" t="s">
        <v>748</v>
      </c>
      <c r="D1514" t="s">
        <v>749</v>
      </c>
    </row>
    <row r="1515" spans="1:4">
      <c r="A1515" s="49">
        <v>42649</v>
      </c>
      <c r="B1515" t="s">
        <v>747</v>
      </c>
      <c r="C1515" t="s">
        <v>748</v>
      </c>
      <c r="D1515" t="s">
        <v>749</v>
      </c>
    </row>
    <row r="1516" spans="1:4">
      <c r="A1516" s="49">
        <v>42650</v>
      </c>
      <c r="B1516" t="s">
        <v>747</v>
      </c>
      <c r="C1516" t="s">
        <v>748</v>
      </c>
      <c r="D1516" t="s">
        <v>749</v>
      </c>
    </row>
    <row r="1517" spans="1:4">
      <c r="A1517" s="49">
        <v>42651</v>
      </c>
      <c r="B1517" t="s">
        <v>747</v>
      </c>
      <c r="C1517" t="s">
        <v>748</v>
      </c>
      <c r="D1517" t="s">
        <v>749</v>
      </c>
    </row>
    <row r="1518" spans="1:4">
      <c r="A1518" s="49">
        <v>42652</v>
      </c>
      <c r="B1518" t="s">
        <v>747</v>
      </c>
      <c r="C1518" t="s">
        <v>748</v>
      </c>
      <c r="D1518" t="s">
        <v>749</v>
      </c>
    </row>
    <row r="1519" spans="1:4">
      <c r="A1519" s="49">
        <v>42653</v>
      </c>
      <c r="B1519" t="s">
        <v>747</v>
      </c>
      <c r="C1519" t="s">
        <v>748</v>
      </c>
      <c r="D1519" t="s">
        <v>749</v>
      </c>
    </row>
    <row r="1520" spans="1:4">
      <c r="A1520" s="49">
        <v>42654</v>
      </c>
      <c r="B1520" t="s">
        <v>747</v>
      </c>
      <c r="C1520" t="s">
        <v>748</v>
      </c>
      <c r="D1520" t="s">
        <v>749</v>
      </c>
    </row>
    <row r="1521" spans="1:4">
      <c r="A1521" s="49">
        <v>42655</v>
      </c>
      <c r="B1521" t="s">
        <v>747</v>
      </c>
      <c r="C1521" t="s">
        <v>748</v>
      </c>
      <c r="D1521" t="s">
        <v>749</v>
      </c>
    </row>
    <row r="1522" spans="1:4">
      <c r="A1522" s="49">
        <v>42656</v>
      </c>
      <c r="B1522" t="s">
        <v>747</v>
      </c>
      <c r="C1522" t="s">
        <v>748</v>
      </c>
      <c r="D1522" t="s">
        <v>749</v>
      </c>
    </row>
    <row r="1523" spans="1:4">
      <c r="A1523" s="49">
        <v>42657</v>
      </c>
      <c r="B1523" t="s">
        <v>747</v>
      </c>
      <c r="C1523" t="s">
        <v>748</v>
      </c>
      <c r="D1523" t="s">
        <v>749</v>
      </c>
    </row>
    <row r="1524" spans="1:4">
      <c r="A1524" s="49">
        <v>42658</v>
      </c>
      <c r="B1524" t="s">
        <v>747</v>
      </c>
      <c r="C1524" t="s">
        <v>748</v>
      </c>
      <c r="D1524" t="s">
        <v>749</v>
      </c>
    </row>
    <row r="1525" spans="1:4">
      <c r="A1525" s="49">
        <v>42659</v>
      </c>
      <c r="B1525" t="s">
        <v>748</v>
      </c>
      <c r="C1525" t="s">
        <v>748</v>
      </c>
      <c r="D1525" t="s">
        <v>750</v>
      </c>
    </row>
    <row r="1526" spans="1:4">
      <c r="A1526" s="49">
        <v>42660</v>
      </c>
      <c r="B1526" t="s">
        <v>748</v>
      </c>
      <c r="C1526" t="s">
        <v>749</v>
      </c>
      <c r="D1526" t="s">
        <v>750</v>
      </c>
    </row>
    <row r="1527" spans="1:4">
      <c r="A1527" s="49">
        <v>42661</v>
      </c>
      <c r="B1527" t="s">
        <v>748</v>
      </c>
      <c r="C1527" t="s">
        <v>749</v>
      </c>
      <c r="D1527" t="s">
        <v>750</v>
      </c>
    </row>
    <row r="1528" spans="1:4">
      <c r="A1528" s="49">
        <v>42662</v>
      </c>
      <c r="B1528" t="s">
        <v>748</v>
      </c>
      <c r="C1528" t="s">
        <v>749</v>
      </c>
      <c r="D1528" t="s">
        <v>750</v>
      </c>
    </row>
    <row r="1529" spans="1:4">
      <c r="A1529" s="49">
        <v>42663</v>
      </c>
      <c r="B1529" t="s">
        <v>748</v>
      </c>
      <c r="C1529" t="s">
        <v>749</v>
      </c>
      <c r="D1529" t="s">
        <v>750</v>
      </c>
    </row>
    <row r="1530" spans="1:4">
      <c r="A1530" s="49">
        <v>42664</v>
      </c>
      <c r="B1530" t="s">
        <v>748</v>
      </c>
      <c r="C1530" t="s">
        <v>749</v>
      </c>
      <c r="D1530" t="s">
        <v>750</v>
      </c>
    </row>
    <row r="1531" spans="1:4">
      <c r="A1531" s="49">
        <v>42665</v>
      </c>
      <c r="B1531" t="s">
        <v>748</v>
      </c>
      <c r="C1531" t="s">
        <v>749</v>
      </c>
      <c r="D1531" t="s">
        <v>750</v>
      </c>
    </row>
    <row r="1532" spans="1:4">
      <c r="A1532" s="49">
        <v>42666</v>
      </c>
      <c r="B1532" t="s">
        <v>748</v>
      </c>
      <c r="C1532" t="s">
        <v>749</v>
      </c>
      <c r="D1532" t="s">
        <v>750</v>
      </c>
    </row>
    <row r="1533" spans="1:4">
      <c r="A1533" s="49">
        <v>42667</v>
      </c>
      <c r="B1533" t="s">
        <v>748</v>
      </c>
      <c r="C1533" t="s">
        <v>749</v>
      </c>
      <c r="D1533" t="s">
        <v>750</v>
      </c>
    </row>
    <row r="1534" spans="1:4">
      <c r="A1534" s="49">
        <v>42668</v>
      </c>
      <c r="B1534" t="s">
        <v>748</v>
      </c>
      <c r="C1534" t="s">
        <v>749</v>
      </c>
      <c r="D1534" t="s">
        <v>750</v>
      </c>
    </row>
    <row r="1535" spans="1:4">
      <c r="A1535" s="49">
        <v>42669</v>
      </c>
      <c r="B1535" t="s">
        <v>748</v>
      </c>
      <c r="C1535" t="s">
        <v>749</v>
      </c>
      <c r="D1535" t="s">
        <v>750</v>
      </c>
    </row>
    <row r="1536" spans="1:4">
      <c r="A1536" s="49">
        <v>42670</v>
      </c>
      <c r="B1536" t="s">
        <v>748</v>
      </c>
      <c r="C1536" t="s">
        <v>749</v>
      </c>
      <c r="D1536" t="s">
        <v>750</v>
      </c>
    </row>
    <row r="1537" spans="1:4">
      <c r="A1537" s="49">
        <v>42671</v>
      </c>
      <c r="B1537" t="s">
        <v>748</v>
      </c>
      <c r="C1537" t="s">
        <v>749</v>
      </c>
      <c r="D1537" t="s">
        <v>750</v>
      </c>
    </row>
    <row r="1538" spans="1:4">
      <c r="A1538" s="49">
        <v>42672</v>
      </c>
      <c r="B1538" t="s">
        <v>748</v>
      </c>
      <c r="C1538" t="s">
        <v>749</v>
      </c>
      <c r="D1538" t="s">
        <v>750</v>
      </c>
    </row>
    <row r="1539" spans="1:4">
      <c r="A1539" s="49">
        <v>42673</v>
      </c>
      <c r="B1539" t="s">
        <v>748</v>
      </c>
      <c r="C1539" t="s">
        <v>749</v>
      </c>
      <c r="D1539" t="s">
        <v>750</v>
      </c>
    </row>
    <row r="1540" spans="1:4">
      <c r="A1540" s="49">
        <v>42674</v>
      </c>
      <c r="B1540" t="s">
        <v>748</v>
      </c>
      <c r="C1540" t="s">
        <v>749</v>
      </c>
      <c r="D1540" t="s">
        <v>751</v>
      </c>
    </row>
    <row r="1541" spans="1:4">
      <c r="A1541" s="49">
        <v>42675</v>
      </c>
      <c r="B1541" t="s">
        <v>749</v>
      </c>
      <c r="C1541" t="s">
        <v>750</v>
      </c>
      <c r="D1541" t="s">
        <v>751</v>
      </c>
    </row>
    <row r="1542" spans="1:4">
      <c r="A1542" s="49">
        <v>42676</v>
      </c>
      <c r="B1542" t="s">
        <v>749</v>
      </c>
      <c r="C1542" t="s">
        <v>750</v>
      </c>
      <c r="D1542" t="s">
        <v>751</v>
      </c>
    </row>
    <row r="1543" spans="1:4">
      <c r="A1543" s="49">
        <v>42677</v>
      </c>
      <c r="B1543" t="s">
        <v>749</v>
      </c>
      <c r="C1543" t="s">
        <v>750</v>
      </c>
      <c r="D1543" t="s">
        <v>751</v>
      </c>
    </row>
    <row r="1544" spans="1:4">
      <c r="A1544" s="49">
        <v>42678</v>
      </c>
      <c r="B1544" t="s">
        <v>749</v>
      </c>
      <c r="C1544" t="s">
        <v>750</v>
      </c>
      <c r="D1544" t="s">
        <v>751</v>
      </c>
    </row>
    <row r="1545" spans="1:4">
      <c r="A1545" s="49">
        <v>42679</v>
      </c>
      <c r="B1545" t="s">
        <v>749</v>
      </c>
      <c r="C1545" t="s">
        <v>750</v>
      </c>
      <c r="D1545" t="s">
        <v>751</v>
      </c>
    </row>
    <row r="1546" spans="1:4">
      <c r="A1546" s="49">
        <v>42680</v>
      </c>
      <c r="B1546" t="s">
        <v>749</v>
      </c>
      <c r="C1546" t="s">
        <v>750</v>
      </c>
      <c r="D1546" t="s">
        <v>751</v>
      </c>
    </row>
    <row r="1547" spans="1:4">
      <c r="A1547" s="49">
        <v>42681</v>
      </c>
      <c r="B1547" t="s">
        <v>749</v>
      </c>
      <c r="C1547" t="s">
        <v>750</v>
      </c>
      <c r="D1547" t="s">
        <v>751</v>
      </c>
    </row>
    <row r="1548" spans="1:4">
      <c r="A1548" s="49">
        <v>42682</v>
      </c>
      <c r="B1548" t="s">
        <v>749</v>
      </c>
      <c r="C1548" t="s">
        <v>750</v>
      </c>
      <c r="D1548" t="s">
        <v>751</v>
      </c>
    </row>
    <row r="1549" spans="1:4">
      <c r="A1549" s="49">
        <v>42683</v>
      </c>
      <c r="B1549" t="s">
        <v>749</v>
      </c>
      <c r="C1549" t="s">
        <v>750</v>
      </c>
      <c r="D1549" t="s">
        <v>751</v>
      </c>
    </row>
    <row r="1550" spans="1:4">
      <c r="A1550" s="49">
        <v>42684</v>
      </c>
      <c r="B1550" t="s">
        <v>749</v>
      </c>
      <c r="C1550" t="s">
        <v>750</v>
      </c>
      <c r="D1550" t="s">
        <v>751</v>
      </c>
    </row>
    <row r="1551" spans="1:4">
      <c r="A1551" s="49">
        <v>42685</v>
      </c>
      <c r="B1551" t="s">
        <v>749</v>
      </c>
      <c r="C1551" t="s">
        <v>750</v>
      </c>
      <c r="D1551" t="s">
        <v>751</v>
      </c>
    </row>
    <row r="1552" spans="1:4">
      <c r="A1552" s="49">
        <v>42686</v>
      </c>
      <c r="B1552" t="s">
        <v>749</v>
      </c>
      <c r="C1552" t="s">
        <v>750</v>
      </c>
      <c r="D1552" t="s">
        <v>751</v>
      </c>
    </row>
    <row r="1553" spans="1:4">
      <c r="A1553" s="49">
        <v>42687</v>
      </c>
      <c r="B1553" t="s">
        <v>749</v>
      </c>
      <c r="C1553" t="s">
        <v>750</v>
      </c>
      <c r="D1553" t="s">
        <v>751</v>
      </c>
    </row>
    <row r="1554" spans="1:4">
      <c r="A1554" s="49">
        <v>42688</v>
      </c>
      <c r="B1554" t="s">
        <v>749</v>
      </c>
      <c r="C1554" t="s">
        <v>750</v>
      </c>
      <c r="D1554" t="s">
        <v>751</v>
      </c>
    </row>
    <row r="1555" spans="1:4">
      <c r="A1555" s="49">
        <v>42689</v>
      </c>
      <c r="B1555" t="s">
        <v>749</v>
      </c>
      <c r="C1555" t="s">
        <v>750</v>
      </c>
      <c r="D1555" t="s">
        <v>752</v>
      </c>
    </row>
    <row r="1556" spans="1:4">
      <c r="A1556" s="49">
        <v>42690</v>
      </c>
      <c r="B1556" t="s">
        <v>750</v>
      </c>
      <c r="C1556" t="s">
        <v>751</v>
      </c>
      <c r="D1556" t="s">
        <v>752</v>
      </c>
    </row>
    <row r="1557" spans="1:4">
      <c r="A1557" s="49">
        <v>42691</v>
      </c>
      <c r="B1557" t="s">
        <v>750</v>
      </c>
      <c r="C1557" t="s">
        <v>751</v>
      </c>
      <c r="D1557" t="s">
        <v>752</v>
      </c>
    </row>
    <row r="1558" spans="1:4">
      <c r="A1558" s="49">
        <v>42692</v>
      </c>
      <c r="B1558" t="s">
        <v>750</v>
      </c>
      <c r="C1558" t="s">
        <v>751</v>
      </c>
      <c r="D1558" t="s">
        <v>752</v>
      </c>
    </row>
    <row r="1559" spans="1:4">
      <c r="A1559" s="49">
        <v>42693</v>
      </c>
      <c r="B1559" t="s">
        <v>750</v>
      </c>
      <c r="C1559" t="s">
        <v>751</v>
      </c>
      <c r="D1559" t="s">
        <v>752</v>
      </c>
    </row>
    <row r="1560" spans="1:4">
      <c r="A1560" s="49">
        <v>42694</v>
      </c>
      <c r="B1560" t="s">
        <v>750</v>
      </c>
      <c r="C1560" t="s">
        <v>751</v>
      </c>
      <c r="D1560" t="s">
        <v>752</v>
      </c>
    </row>
    <row r="1561" spans="1:4">
      <c r="A1561" s="49">
        <v>42695</v>
      </c>
      <c r="B1561" t="s">
        <v>750</v>
      </c>
      <c r="C1561" t="s">
        <v>751</v>
      </c>
      <c r="D1561" t="s">
        <v>752</v>
      </c>
    </row>
    <row r="1562" spans="1:4">
      <c r="A1562" s="49">
        <v>42696</v>
      </c>
      <c r="B1562" t="s">
        <v>750</v>
      </c>
      <c r="C1562" t="s">
        <v>751</v>
      </c>
      <c r="D1562" t="s">
        <v>752</v>
      </c>
    </row>
    <row r="1563" spans="1:4">
      <c r="A1563" s="49">
        <v>42697</v>
      </c>
      <c r="B1563" t="s">
        <v>750</v>
      </c>
      <c r="C1563" t="s">
        <v>751</v>
      </c>
      <c r="D1563" t="s">
        <v>752</v>
      </c>
    </row>
    <row r="1564" spans="1:4">
      <c r="A1564" s="49">
        <v>42698</v>
      </c>
      <c r="B1564" t="s">
        <v>750</v>
      </c>
      <c r="C1564" t="s">
        <v>751</v>
      </c>
      <c r="D1564" t="s">
        <v>752</v>
      </c>
    </row>
    <row r="1565" spans="1:4">
      <c r="A1565" s="49">
        <v>42699</v>
      </c>
      <c r="B1565" t="s">
        <v>750</v>
      </c>
      <c r="C1565" t="s">
        <v>751</v>
      </c>
      <c r="D1565" t="s">
        <v>752</v>
      </c>
    </row>
    <row r="1566" spans="1:4">
      <c r="A1566" s="49">
        <v>42700</v>
      </c>
      <c r="B1566" t="s">
        <v>750</v>
      </c>
      <c r="C1566" t="s">
        <v>751</v>
      </c>
      <c r="D1566" t="s">
        <v>752</v>
      </c>
    </row>
    <row r="1567" spans="1:4">
      <c r="A1567" s="49">
        <v>42701</v>
      </c>
      <c r="B1567" t="s">
        <v>750</v>
      </c>
      <c r="C1567" t="s">
        <v>751</v>
      </c>
      <c r="D1567" t="s">
        <v>752</v>
      </c>
    </row>
    <row r="1568" spans="1:4">
      <c r="A1568" s="49">
        <v>42702</v>
      </c>
      <c r="B1568" t="s">
        <v>750</v>
      </c>
      <c r="C1568" t="s">
        <v>751</v>
      </c>
      <c r="D1568" t="s">
        <v>752</v>
      </c>
    </row>
    <row r="1569" spans="1:4">
      <c r="A1569" s="49">
        <v>42703</v>
      </c>
      <c r="B1569" t="s">
        <v>750</v>
      </c>
      <c r="C1569" t="s">
        <v>751</v>
      </c>
      <c r="D1569" t="s">
        <v>752</v>
      </c>
    </row>
    <row r="1570" spans="1:4">
      <c r="A1570" s="49">
        <v>42704</v>
      </c>
      <c r="B1570" t="s">
        <v>750</v>
      </c>
      <c r="C1570" t="s">
        <v>751</v>
      </c>
      <c r="D1570" t="s">
        <v>752</v>
      </c>
    </row>
    <row r="1571" spans="1:4">
      <c r="A1571" s="49">
        <v>42705</v>
      </c>
      <c r="B1571" t="s">
        <v>751</v>
      </c>
      <c r="C1571" t="s">
        <v>752</v>
      </c>
      <c r="D1571" t="s">
        <v>753</v>
      </c>
    </row>
    <row r="1572" spans="1:4">
      <c r="A1572" s="49">
        <v>42706</v>
      </c>
      <c r="B1572" t="s">
        <v>751</v>
      </c>
      <c r="C1572" t="s">
        <v>752</v>
      </c>
      <c r="D1572" t="s">
        <v>753</v>
      </c>
    </row>
    <row r="1573" spans="1:4">
      <c r="A1573" s="49">
        <v>42707</v>
      </c>
      <c r="B1573" t="s">
        <v>751</v>
      </c>
      <c r="C1573" t="s">
        <v>752</v>
      </c>
      <c r="D1573" t="s">
        <v>753</v>
      </c>
    </row>
    <row r="1574" spans="1:4">
      <c r="A1574" s="49">
        <v>42708</v>
      </c>
      <c r="B1574" t="s">
        <v>751</v>
      </c>
      <c r="C1574" t="s">
        <v>752</v>
      </c>
      <c r="D1574" t="s">
        <v>753</v>
      </c>
    </row>
    <row r="1575" spans="1:4">
      <c r="A1575" s="49">
        <v>42709</v>
      </c>
      <c r="B1575" t="s">
        <v>751</v>
      </c>
      <c r="C1575" t="s">
        <v>752</v>
      </c>
      <c r="D1575" t="s">
        <v>753</v>
      </c>
    </row>
    <row r="1576" spans="1:4">
      <c r="A1576" s="49">
        <v>42710</v>
      </c>
      <c r="B1576" t="s">
        <v>751</v>
      </c>
      <c r="C1576" t="s">
        <v>752</v>
      </c>
      <c r="D1576" t="s">
        <v>753</v>
      </c>
    </row>
    <row r="1577" spans="1:4">
      <c r="A1577" s="49">
        <v>42711</v>
      </c>
      <c r="B1577" t="s">
        <v>751</v>
      </c>
      <c r="C1577" t="s">
        <v>752</v>
      </c>
      <c r="D1577" t="s">
        <v>753</v>
      </c>
    </row>
    <row r="1578" spans="1:4">
      <c r="A1578" s="49">
        <v>42712</v>
      </c>
      <c r="B1578" t="s">
        <v>751</v>
      </c>
      <c r="C1578" t="s">
        <v>752</v>
      </c>
      <c r="D1578" t="s">
        <v>753</v>
      </c>
    </row>
    <row r="1579" spans="1:4">
      <c r="A1579" s="49">
        <v>42713</v>
      </c>
      <c r="B1579" t="s">
        <v>751</v>
      </c>
      <c r="C1579" t="s">
        <v>752</v>
      </c>
      <c r="D1579" t="s">
        <v>753</v>
      </c>
    </row>
    <row r="1580" spans="1:4">
      <c r="A1580" s="49">
        <v>42714</v>
      </c>
      <c r="B1580" t="s">
        <v>751</v>
      </c>
      <c r="C1580" t="s">
        <v>752</v>
      </c>
      <c r="D1580" t="s">
        <v>753</v>
      </c>
    </row>
    <row r="1581" spans="1:4">
      <c r="A1581" s="49">
        <v>42715</v>
      </c>
      <c r="B1581" t="s">
        <v>751</v>
      </c>
      <c r="C1581" t="s">
        <v>752</v>
      </c>
      <c r="D1581" t="s">
        <v>753</v>
      </c>
    </row>
    <row r="1582" spans="1:4">
      <c r="A1582" s="49">
        <v>42716</v>
      </c>
      <c r="B1582" t="s">
        <v>751</v>
      </c>
      <c r="C1582" t="s">
        <v>752</v>
      </c>
      <c r="D1582" t="s">
        <v>753</v>
      </c>
    </row>
    <row r="1583" spans="1:4">
      <c r="A1583" s="49">
        <v>42717</v>
      </c>
      <c r="B1583" t="s">
        <v>751</v>
      </c>
      <c r="C1583" t="s">
        <v>752</v>
      </c>
      <c r="D1583" t="s">
        <v>753</v>
      </c>
    </row>
    <row r="1584" spans="1:4">
      <c r="A1584" s="49">
        <v>42718</v>
      </c>
      <c r="B1584" t="s">
        <v>751</v>
      </c>
      <c r="C1584" t="s">
        <v>752</v>
      </c>
      <c r="D1584" t="s">
        <v>753</v>
      </c>
    </row>
    <row r="1585" spans="1:4">
      <c r="A1585" s="49">
        <v>42719</v>
      </c>
      <c r="B1585" t="s">
        <v>751</v>
      </c>
      <c r="C1585" t="s">
        <v>752</v>
      </c>
      <c r="D1585" t="s">
        <v>753</v>
      </c>
    </row>
    <row r="1586" spans="1:4">
      <c r="A1586" s="49">
        <v>42720</v>
      </c>
      <c r="B1586" t="s">
        <v>752</v>
      </c>
      <c r="C1586" t="s">
        <v>752</v>
      </c>
      <c r="D1586" t="s">
        <v>754</v>
      </c>
    </row>
    <row r="1587" spans="1:4">
      <c r="A1587" s="49">
        <v>42721</v>
      </c>
      <c r="B1587" t="s">
        <v>752</v>
      </c>
      <c r="C1587" t="s">
        <v>753</v>
      </c>
      <c r="D1587" t="s">
        <v>754</v>
      </c>
    </row>
    <row r="1588" spans="1:4">
      <c r="A1588" s="49">
        <v>42722</v>
      </c>
      <c r="B1588" t="s">
        <v>752</v>
      </c>
      <c r="C1588" t="s">
        <v>753</v>
      </c>
      <c r="D1588" t="s">
        <v>754</v>
      </c>
    </row>
    <row r="1589" spans="1:4">
      <c r="A1589" s="49">
        <v>42723</v>
      </c>
      <c r="B1589" t="s">
        <v>752</v>
      </c>
      <c r="C1589" t="s">
        <v>753</v>
      </c>
      <c r="D1589" t="s">
        <v>754</v>
      </c>
    </row>
    <row r="1590" spans="1:4">
      <c r="A1590" s="49">
        <v>42724</v>
      </c>
      <c r="B1590" t="s">
        <v>752</v>
      </c>
      <c r="C1590" t="s">
        <v>753</v>
      </c>
      <c r="D1590" t="s">
        <v>754</v>
      </c>
    </row>
    <row r="1591" spans="1:4">
      <c r="A1591" s="49">
        <v>42725</v>
      </c>
      <c r="B1591" t="s">
        <v>752</v>
      </c>
      <c r="C1591" t="s">
        <v>753</v>
      </c>
      <c r="D1591" t="s">
        <v>754</v>
      </c>
    </row>
    <row r="1592" spans="1:4">
      <c r="A1592" s="49">
        <v>42726</v>
      </c>
      <c r="B1592" t="s">
        <v>752</v>
      </c>
      <c r="C1592" t="s">
        <v>753</v>
      </c>
      <c r="D1592" t="s">
        <v>754</v>
      </c>
    </row>
    <row r="1593" spans="1:4">
      <c r="A1593" s="49">
        <v>42727</v>
      </c>
      <c r="B1593" t="s">
        <v>752</v>
      </c>
      <c r="C1593" t="s">
        <v>753</v>
      </c>
      <c r="D1593" t="s">
        <v>754</v>
      </c>
    </row>
    <row r="1594" spans="1:4">
      <c r="A1594" s="49">
        <v>42728</v>
      </c>
      <c r="B1594" t="s">
        <v>752</v>
      </c>
      <c r="C1594" t="s">
        <v>753</v>
      </c>
      <c r="D1594" t="s">
        <v>754</v>
      </c>
    </row>
    <row r="1595" spans="1:4">
      <c r="A1595" s="49">
        <v>42729</v>
      </c>
      <c r="B1595" t="s">
        <v>752</v>
      </c>
      <c r="C1595" t="s">
        <v>753</v>
      </c>
      <c r="D1595" t="s">
        <v>754</v>
      </c>
    </row>
    <row r="1596" spans="1:4">
      <c r="A1596" s="49">
        <v>42730</v>
      </c>
      <c r="B1596" t="s">
        <v>752</v>
      </c>
      <c r="C1596" t="s">
        <v>753</v>
      </c>
      <c r="D1596" t="s">
        <v>754</v>
      </c>
    </row>
    <row r="1597" spans="1:4">
      <c r="A1597" s="49">
        <v>42731</v>
      </c>
      <c r="B1597" t="s">
        <v>752</v>
      </c>
      <c r="C1597" t="s">
        <v>753</v>
      </c>
      <c r="D1597" t="s">
        <v>754</v>
      </c>
    </row>
    <row r="1598" spans="1:4">
      <c r="A1598" s="49">
        <v>42732</v>
      </c>
      <c r="B1598" t="s">
        <v>752</v>
      </c>
      <c r="C1598" t="s">
        <v>753</v>
      </c>
      <c r="D1598" t="s">
        <v>754</v>
      </c>
    </row>
    <row r="1599" spans="1:4">
      <c r="A1599" s="49">
        <v>42733</v>
      </c>
      <c r="B1599" t="s">
        <v>752</v>
      </c>
      <c r="C1599" t="s">
        <v>753</v>
      </c>
      <c r="D1599" t="s">
        <v>754</v>
      </c>
    </row>
    <row r="1600" spans="1:4">
      <c r="A1600" s="49">
        <v>42734</v>
      </c>
      <c r="B1600" t="s">
        <v>752</v>
      </c>
      <c r="C1600" t="s">
        <v>753</v>
      </c>
      <c r="D1600" t="s">
        <v>754</v>
      </c>
    </row>
    <row r="1601" spans="1:4">
      <c r="A1601" s="49">
        <v>42735</v>
      </c>
      <c r="B1601" t="s">
        <v>752</v>
      </c>
      <c r="C1601" t="s">
        <v>753</v>
      </c>
      <c r="D1601" t="s">
        <v>754</v>
      </c>
    </row>
    <row r="1602" spans="1:4">
      <c r="A1602" s="49">
        <v>42736</v>
      </c>
      <c r="B1602" t="s">
        <v>753</v>
      </c>
      <c r="C1602" t="s">
        <v>754</v>
      </c>
      <c r="D1602" t="s">
        <v>755</v>
      </c>
    </row>
    <row r="1603" spans="1:4">
      <c r="A1603" s="49">
        <v>42737</v>
      </c>
      <c r="B1603" t="s">
        <v>753</v>
      </c>
      <c r="C1603" t="s">
        <v>754</v>
      </c>
      <c r="D1603" t="s">
        <v>755</v>
      </c>
    </row>
    <row r="1604" spans="1:4">
      <c r="A1604" s="49">
        <v>42738</v>
      </c>
      <c r="B1604" t="s">
        <v>753</v>
      </c>
      <c r="C1604" t="s">
        <v>754</v>
      </c>
      <c r="D1604" t="s">
        <v>755</v>
      </c>
    </row>
    <row r="1605" spans="1:4">
      <c r="A1605" s="49">
        <v>42739</v>
      </c>
      <c r="B1605" t="s">
        <v>753</v>
      </c>
      <c r="C1605" t="s">
        <v>754</v>
      </c>
      <c r="D1605" t="s">
        <v>755</v>
      </c>
    </row>
    <row r="1606" spans="1:4">
      <c r="A1606" s="49">
        <v>42740</v>
      </c>
      <c r="B1606" t="s">
        <v>753</v>
      </c>
      <c r="C1606" t="s">
        <v>754</v>
      </c>
      <c r="D1606" t="s">
        <v>755</v>
      </c>
    </row>
    <row r="1607" spans="1:4">
      <c r="A1607" s="49">
        <v>42741</v>
      </c>
      <c r="B1607" t="s">
        <v>753</v>
      </c>
      <c r="C1607" t="s">
        <v>754</v>
      </c>
      <c r="D1607" t="s">
        <v>755</v>
      </c>
    </row>
    <row r="1608" spans="1:4">
      <c r="A1608" s="49">
        <v>42742</v>
      </c>
      <c r="B1608" t="s">
        <v>753</v>
      </c>
      <c r="C1608" t="s">
        <v>754</v>
      </c>
      <c r="D1608" t="s">
        <v>755</v>
      </c>
    </row>
    <row r="1609" spans="1:4">
      <c r="A1609" s="49">
        <v>42743</v>
      </c>
      <c r="B1609" t="s">
        <v>753</v>
      </c>
      <c r="C1609" t="s">
        <v>754</v>
      </c>
      <c r="D1609" t="s">
        <v>755</v>
      </c>
    </row>
    <row r="1610" spans="1:4">
      <c r="A1610" s="49">
        <v>42744</v>
      </c>
      <c r="B1610" t="s">
        <v>753</v>
      </c>
      <c r="C1610" t="s">
        <v>754</v>
      </c>
      <c r="D1610" t="s">
        <v>755</v>
      </c>
    </row>
    <row r="1611" spans="1:4">
      <c r="A1611" s="49">
        <v>42745</v>
      </c>
      <c r="B1611" t="s">
        <v>753</v>
      </c>
      <c r="C1611" t="s">
        <v>754</v>
      </c>
      <c r="D1611" t="s">
        <v>755</v>
      </c>
    </row>
    <row r="1612" spans="1:4">
      <c r="A1612" s="49">
        <v>42746</v>
      </c>
      <c r="B1612" t="s">
        <v>753</v>
      </c>
      <c r="C1612" t="s">
        <v>754</v>
      </c>
      <c r="D1612" t="s">
        <v>755</v>
      </c>
    </row>
    <row r="1613" spans="1:4">
      <c r="A1613" s="49">
        <v>42747</v>
      </c>
      <c r="B1613" t="s">
        <v>753</v>
      </c>
      <c r="C1613" t="s">
        <v>754</v>
      </c>
      <c r="D1613" t="s">
        <v>755</v>
      </c>
    </row>
    <row r="1614" spans="1:4">
      <c r="A1614" s="49">
        <v>42748</v>
      </c>
      <c r="B1614" t="s">
        <v>753</v>
      </c>
      <c r="C1614" t="s">
        <v>754</v>
      </c>
      <c r="D1614" t="s">
        <v>755</v>
      </c>
    </row>
    <row r="1615" spans="1:4">
      <c r="A1615" s="49">
        <v>42749</v>
      </c>
      <c r="B1615" t="s">
        <v>753</v>
      </c>
      <c r="C1615" t="s">
        <v>754</v>
      </c>
      <c r="D1615" t="s">
        <v>755</v>
      </c>
    </row>
    <row r="1616" spans="1:4">
      <c r="A1616" s="49">
        <v>42750</v>
      </c>
      <c r="B1616" t="s">
        <v>753</v>
      </c>
      <c r="C1616" t="s">
        <v>754</v>
      </c>
      <c r="D1616" t="s">
        <v>755</v>
      </c>
    </row>
    <row r="1617" spans="1:4">
      <c r="A1617" s="49">
        <v>42751</v>
      </c>
      <c r="B1617" t="s">
        <v>754</v>
      </c>
      <c r="C1617" t="s">
        <v>754</v>
      </c>
      <c r="D1617" t="s">
        <v>756</v>
      </c>
    </row>
    <row r="1618" spans="1:4">
      <c r="A1618" s="49">
        <v>42752</v>
      </c>
      <c r="B1618" t="s">
        <v>754</v>
      </c>
      <c r="C1618" t="s">
        <v>755</v>
      </c>
      <c r="D1618" t="s">
        <v>756</v>
      </c>
    </row>
    <row r="1619" spans="1:4">
      <c r="A1619" s="49">
        <v>42753</v>
      </c>
      <c r="B1619" t="s">
        <v>754</v>
      </c>
      <c r="C1619" t="s">
        <v>755</v>
      </c>
      <c r="D1619" t="s">
        <v>756</v>
      </c>
    </row>
    <row r="1620" spans="1:4">
      <c r="A1620" s="49">
        <v>42754</v>
      </c>
      <c r="B1620" t="s">
        <v>754</v>
      </c>
      <c r="C1620" t="s">
        <v>755</v>
      </c>
      <c r="D1620" t="s">
        <v>756</v>
      </c>
    </row>
    <row r="1621" spans="1:4">
      <c r="A1621" s="49">
        <v>42755</v>
      </c>
      <c r="B1621" t="s">
        <v>754</v>
      </c>
      <c r="C1621" t="s">
        <v>755</v>
      </c>
      <c r="D1621" t="s">
        <v>756</v>
      </c>
    </row>
    <row r="1622" spans="1:4">
      <c r="A1622" s="49">
        <v>42756</v>
      </c>
      <c r="B1622" t="s">
        <v>754</v>
      </c>
      <c r="C1622" t="s">
        <v>755</v>
      </c>
      <c r="D1622" t="s">
        <v>756</v>
      </c>
    </row>
    <row r="1623" spans="1:4">
      <c r="A1623" s="49">
        <v>42757</v>
      </c>
      <c r="B1623" t="s">
        <v>754</v>
      </c>
      <c r="C1623" t="s">
        <v>755</v>
      </c>
      <c r="D1623" t="s">
        <v>756</v>
      </c>
    </row>
    <row r="1624" spans="1:4">
      <c r="A1624" s="49">
        <v>42758</v>
      </c>
      <c r="B1624" t="s">
        <v>754</v>
      </c>
      <c r="C1624" t="s">
        <v>755</v>
      </c>
      <c r="D1624" t="s">
        <v>756</v>
      </c>
    </row>
    <row r="1625" spans="1:4">
      <c r="A1625" s="49">
        <v>42759</v>
      </c>
      <c r="B1625" t="s">
        <v>754</v>
      </c>
      <c r="C1625" t="s">
        <v>755</v>
      </c>
      <c r="D1625" t="s">
        <v>756</v>
      </c>
    </row>
    <row r="1626" spans="1:4">
      <c r="A1626" s="49">
        <v>42760</v>
      </c>
      <c r="B1626" t="s">
        <v>754</v>
      </c>
      <c r="C1626" t="s">
        <v>755</v>
      </c>
      <c r="D1626" t="s">
        <v>756</v>
      </c>
    </row>
    <row r="1627" spans="1:4">
      <c r="A1627" s="49">
        <v>42761</v>
      </c>
      <c r="B1627" t="s">
        <v>754</v>
      </c>
      <c r="C1627" t="s">
        <v>755</v>
      </c>
      <c r="D1627" t="s">
        <v>756</v>
      </c>
    </row>
    <row r="1628" spans="1:4">
      <c r="A1628" s="49">
        <v>42762</v>
      </c>
      <c r="B1628" t="s">
        <v>754</v>
      </c>
      <c r="C1628" t="s">
        <v>755</v>
      </c>
      <c r="D1628" t="s">
        <v>756</v>
      </c>
    </row>
    <row r="1629" spans="1:4">
      <c r="A1629" s="49">
        <v>42763</v>
      </c>
      <c r="B1629" t="s">
        <v>754</v>
      </c>
      <c r="C1629" t="s">
        <v>755</v>
      </c>
      <c r="D1629" t="s">
        <v>756</v>
      </c>
    </row>
    <row r="1630" spans="1:4">
      <c r="A1630" s="49">
        <v>42764</v>
      </c>
      <c r="B1630" t="s">
        <v>754</v>
      </c>
      <c r="C1630" t="s">
        <v>755</v>
      </c>
      <c r="D1630" t="s">
        <v>757</v>
      </c>
    </row>
    <row r="1631" spans="1:4">
      <c r="A1631" s="49">
        <v>42765</v>
      </c>
      <c r="B1631" t="s">
        <v>754</v>
      </c>
      <c r="C1631" t="s">
        <v>755</v>
      </c>
      <c r="D1631" t="s">
        <v>757</v>
      </c>
    </row>
    <row r="1632" spans="1:4">
      <c r="A1632" s="49">
        <v>42766</v>
      </c>
      <c r="B1632" t="s">
        <v>754</v>
      </c>
      <c r="C1632" t="s">
        <v>755</v>
      </c>
      <c r="D1632" t="s">
        <v>757</v>
      </c>
    </row>
    <row r="1633" spans="1:4">
      <c r="A1633" s="49">
        <v>42767</v>
      </c>
      <c r="B1633" t="s">
        <v>755</v>
      </c>
      <c r="C1633" t="s">
        <v>756</v>
      </c>
      <c r="D1633" t="s">
        <v>757</v>
      </c>
    </row>
    <row r="1634" spans="1:4">
      <c r="A1634" s="49">
        <v>42768</v>
      </c>
      <c r="B1634" t="s">
        <v>755</v>
      </c>
      <c r="C1634" t="s">
        <v>756</v>
      </c>
      <c r="D1634" t="s">
        <v>757</v>
      </c>
    </row>
    <row r="1635" spans="1:4">
      <c r="A1635" s="49">
        <v>42769</v>
      </c>
      <c r="B1635" t="s">
        <v>755</v>
      </c>
      <c r="C1635" t="s">
        <v>756</v>
      </c>
      <c r="D1635" t="s">
        <v>757</v>
      </c>
    </row>
    <row r="1636" spans="1:4">
      <c r="A1636" s="49">
        <v>42770</v>
      </c>
      <c r="B1636" t="s">
        <v>755</v>
      </c>
      <c r="C1636" t="s">
        <v>756</v>
      </c>
      <c r="D1636" t="s">
        <v>757</v>
      </c>
    </row>
    <row r="1637" spans="1:4">
      <c r="A1637" s="49">
        <v>42771</v>
      </c>
      <c r="B1637" t="s">
        <v>755</v>
      </c>
      <c r="C1637" t="s">
        <v>756</v>
      </c>
      <c r="D1637" t="s">
        <v>757</v>
      </c>
    </row>
    <row r="1638" spans="1:4">
      <c r="A1638" s="49">
        <v>42772</v>
      </c>
      <c r="B1638" t="s">
        <v>755</v>
      </c>
      <c r="C1638" t="s">
        <v>756</v>
      </c>
      <c r="D1638" t="s">
        <v>757</v>
      </c>
    </row>
    <row r="1639" spans="1:4">
      <c r="A1639" s="49">
        <v>42773</v>
      </c>
      <c r="B1639" t="s">
        <v>755</v>
      </c>
      <c r="C1639" t="s">
        <v>756</v>
      </c>
      <c r="D1639" t="s">
        <v>757</v>
      </c>
    </row>
    <row r="1640" spans="1:4">
      <c r="A1640" s="49">
        <v>42774</v>
      </c>
      <c r="B1640" t="s">
        <v>755</v>
      </c>
      <c r="C1640" t="s">
        <v>756</v>
      </c>
      <c r="D1640" t="s">
        <v>757</v>
      </c>
    </row>
    <row r="1641" spans="1:4">
      <c r="A1641" s="49">
        <v>42775</v>
      </c>
      <c r="B1641" t="s">
        <v>755</v>
      </c>
      <c r="C1641" t="s">
        <v>756</v>
      </c>
      <c r="D1641" t="s">
        <v>757</v>
      </c>
    </row>
    <row r="1642" spans="1:4">
      <c r="A1642" s="49">
        <v>42776</v>
      </c>
      <c r="B1642" t="s">
        <v>755</v>
      </c>
      <c r="C1642" t="s">
        <v>756</v>
      </c>
      <c r="D1642" t="s">
        <v>757</v>
      </c>
    </row>
    <row r="1643" spans="1:4">
      <c r="A1643" s="49">
        <v>42777</v>
      </c>
      <c r="B1643" t="s">
        <v>755</v>
      </c>
      <c r="C1643" t="s">
        <v>756</v>
      </c>
      <c r="D1643" t="s">
        <v>757</v>
      </c>
    </row>
    <row r="1644" spans="1:4">
      <c r="A1644" s="49">
        <v>42778</v>
      </c>
      <c r="B1644" t="s">
        <v>755</v>
      </c>
      <c r="C1644" t="s">
        <v>756</v>
      </c>
      <c r="D1644" t="s">
        <v>757</v>
      </c>
    </row>
    <row r="1645" spans="1:4">
      <c r="A1645" s="49">
        <v>42779</v>
      </c>
      <c r="B1645" t="s">
        <v>755</v>
      </c>
      <c r="C1645" t="s">
        <v>756</v>
      </c>
      <c r="D1645" t="s">
        <v>758</v>
      </c>
    </row>
    <row r="1646" spans="1:4">
      <c r="A1646" s="49">
        <v>42780</v>
      </c>
      <c r="B1646" t="s">
        <v>755</v>
      </c>
      <c r="C1646" t="s">
        <v>757</v>
      </c>
      <c r="D1646" t="s">
        <v>758</v>
      </c>
    </row>
    <row r="1647" spans="1:4">
      <c r="A1647" s="49">
        <v>42781</v>
      </c>
      <c r="B1647" t="s">
        <v>755</v>
      </c>
      <c r="C1647" t="s">
        <v>757</v>
      </c>
      <c r="D1647" t="s">
        <v>758</v>
      </c>
    </row>
    <row r="1648" spans="1:4">
      <c r="A1648" s="49">
        <v>42782</v>
      </c>
      <c r="B1648" t="s">
        <v>756</v>
      </c>
      <c r="C1648" t="s">
        <v>757</v>
      </c>
      <c r="D1648" t="s">
        <v>758</v>
      </c>
    </row>
    <row r="1649" spans="1:4">
      <c r="A1649" s="49">
        <v>42783</v>
      </c>
      <c r="B1649" t="s">
        <v>756</v>
      </c>
      <c r="C1649" t="s">
        <v>757</v>
      </c>
      <c r="D1649" t="s">
        <v>758</v>
      </c>
    </row>
    <row r="1650" spans="1:4">
      <c r="A1650" s="49">
        <v>42784</v>
      </c>
      <c r="B1650" t="s">
        <v>756</v>
      </c>
      <c r="C1650" t="s">
        <v>757</v>
      </c>
      <c r="D1650" t="s">
        <v>758</v>
      </c>
    </row>
    <row r="1651" spans="1:4">
      <c r="A1651" s="49">
        <v>42785</v>
      </c>
      <c r="B1651" t="s">
        <v>756</v>
      </c>
      <c r="C1651" t="s">
        <v>757</v>
      </c>
      <c r="D1651" t="s">
        <v>758</v>
      </c>
    </row>
    <row r="1652" spans="1:4">
      <c r="A1652" s="49">
        <v>42786</v>
      </c>
      <c r="B1652" t="s">
        <v>756</v>
      </c>
      <c r="C1652" t="s">
        <v>757</v>
      </c>
      <c r="D1652" t="s">
        <v>758</v>
      </c>
    </row>
    <row r="1653" spans="1:4">
      <c r="A1653" s="49">
        <v>42787</v>
      </c>
      <c r="B1653" t="s">
        <v>756</v>
      </c>
      <c r="C1653" t="s">
        <v>757</v>
      </c>
      <c r="D1653" t="s">
        <v>758</v>
      </c>
    </row>
    <row r="1654" spans="1:4">
      <c r="A1654" s="49">
        <v>42788</v>
      </c>
      <c r="B1654" t="s">
        <v>756</v>
      </c>
      <c r="C1654" t="s">
        <v>757</v>
      </c>
      <c r="D1654" t="s">
        <v>758</v>
      </c>
    </row>
    <row r="1655" spans="1:4">
      <c r="A1655" s="49">
        <v>42789</v>
      </c>
      <c r="B1655" t="s">
        <v>756</v>
      </c>
      <c r="C1655" t="s">
        <v>757</v>
      </c>
      <c r="D1655" t="s">
        <v>758</v>
      </c>
    </row>
    <row r="1656" spans="1:4">
      <c r="A1656" s="49">
        <v>42790</v>
      </c>
      <c r="B1656" t="s">
        <v>756</v>
      </c>
      <c r="C1656" t="s">
        <v>757</v>
      </c>
      <c r="D1656" t="s">
        <v>758</v>
      </c>
    </row>
    <row r="1657" spans="1:4">
      <c r="A1657" s="49">
        <v>42791</v>
      </c>
      <c r="B1657" t="s">
        <v>756</v>
      </c>
      <c r="C1657" t="s">
        <v>757</v>
      </c>
      <c r="D1657" t="s">
        <v>758</v>
      </c>
    </row>
    <row r="1658" spans="1:4">
      <c r="A1658" s="49">
        <v>42792</v>
      </c>
      <c r="B1658" t="s">
        <v>756</v>
      </c>
      <c r="C1658" t="s">
        <v>757</v>
      </c>
      <c r="D1658" t="s">
        <v>758</v>
      </c>
    </row>
    <row r="1659" spans="1:4">
      <c r="A1659" s="49">
        <v>42793</v>
      </c>
      <c r="B1659" t="s">
        <v>756</v>
      </c>
      <c r="C1659" t="s">
        <v>757</v>
      </c>
      <c r="D1659" t="s">
        <v>758</v>
      </c>
    </row>
    <row r="1660" spans="1:4">
      <c r="A1660" s="49">
        <v>42794</v>
      </c>
      <c r="B1660" t="s">
        <v>756</v>
      </c>
      <c r="C1660" t="s">
        <v>757</v>
      </c>
      <c r="D1660" t="s">
        <v>758</v>
      </c>
    </row>
    <row r="1661" spans="1:4">
      <c r="A1661" s="49">
        <v>42795</v>
      </c>
      <c r="B1661" t="s">
        <v>757</v>
      </c>
      <c r="C1661" t="s">
        <v>758</v>
      </c>
      <c r="D1661" t="s">
        <v>759</v>
      </c>
    </row>
    <row r="1662" spans="1:4">
      <c r="A1662" s="49">
        <v>42796</v>
      </c>
      <c r="B1662" t="s">
        <v>757</v>
      </c>
      <c r="C1662" t="s">
        <v>758</v>
      </c>
      <c r="D1662" t="s">
        <v>759</v>
      </c>
    </row>
    <row r="1663" spans="1:4">
      <c r="A1663" s="49">
        <v>42797</v>
      </c>
      <c r="B1663" t="s">
        <v>757</v>
      </c>
      <c r="C1663" t="s">
        <v>758</v>
      </c>
      <c r="D1663" t="s">
        <v>759</v>
      </c>
    </row>
    <row r="1664" spans="1:4">
      <c r="A1664" s="49">
        <v>42798</v>
      </c>
      <c r="B1664" t="s">
        <v>757</v>
      </c>
      <c r="C1664" t="s">
        <v>758</v>
      </c>
      <c r="D1664" t="s">
        <v>759</v>
      </c>
    </row>
    <row r="1665" spans="1:4">
      <c r="A1665" s="49">
        <v>42799</v>
      </c>
      <c r="B1665" t="s">
        <v>757</v>
      </c>
      <c r="C1665" t="s">
        <v>758</v>
      </c>
      <c r="D1665" t="s">
        <v>759</v>
      </c>
    </row>
    <row r="1666" spans="1:4">
      <c r="A1666" s="49">
        <v>42800</v>
      </c>
      <c r="B1666" t="s">
        <v>757</v>
      </c>
      <c r="C1666" t="s">
        <v>758</v>
      </c>
      <c r="D1666" t="s">
        <v>759</v>
      </c>
    </row>
    <row r="1667" spans="1:4">
      <c r="A1667" s="49">
        <v>42801</v>
      </c>
      <c r="B1667" t="s">
        <v>757</v>
      </c>
      <c r="C1667" t="s">
        <v>758</v>
      </c>
      <c r="D1667" t="s">
        <v>759</v>
      </c>
    </row>
    <row r="1668" spans="1:4">
      <c r="A1668" s="49">
        <v>42802</v>
      </c>
      <c r="B1668" t="s">
        <v>757</v>
      </c>
      <c r="C1668" t="s">
        <v>758</v>
      </c>
      <c r="D1668" t="s">
        <v>759</v>
      </c>
    </row>
    <row r="1669" spans="1:4">
      <c r="A1669" s="49">
        <v>42803</v>
      </c>
      <c r="B1669" t="s">
        <v>757</v>
      </c>
      <c r="C1669" t="s">
        <v>758</v>
      </c>
      <c r="D1669" t="s">
        <v>759</v>
      </c>
    </row>
    <row r="1670" spans="1:4">
      <c r="A1670" s="49">
        <v>42804</v>
      </c>
      <c r="B1670" t="s">
        <v>757</v>
      </c>
      <c r="C1670" t="s">
        <v>758</v>
      </c>
      <c r="D1670" t="s">
        <v>759</v>
      </c>
    </row>
    <row r="1671" spans="1:4">
      <c r="A1671" s="49">
        <v>42805</v>
      </c>
      <c r="B1671" t="s">
        <v>757</v>
      </c>
      <c r="C1671" t="s">
        <v>758</v>
      </c>
      <c r="D1671" t="s">
        <v>759</v>
      </c>
    </row>
    <row r="1672" spans="1:4">
      <c r="A1672" s="49">
        <v>42806</v>
      </c>
      <c r="B1672" t="s">
        <v>757</v>
      </c>
      <c r="C1672" t="s">
        <v>758</v>
      </c>
      <c r="D1672" t="s">
        <v>759</v>
      </c>
    </row>
    <row r="1673" spans="1:4">
      <c r="A1673" s="49">
        <v>42807</v>
      </c>
      <c r="B1673" t="s">
        <v>757</v>
      </c>
      <c r="C1673" t="s">
        <v>758</v>
      </c>
      <c r="D1673" t="s">
        <v>759</v>
      </c>
    </row>
    <row r="1674" spans="1:4">
      <c r="A1674" s="49">
        <v>42808</v>
      </c>
      <c r="B1674" t="s">
        <v>757</v>
      </c>
      <c r="C1674" t="s">
        <v>758</v>
      </c>
      <c r="D1674" t="s">
        <v>759</v>
      </c>
    </row>
    <row r="1675" spans="1:4">
      <c r="A1675" s="49">
        <v>42809</v>
      </c>
      <c r="B1675" t="s">
        <v>757</v>
      </c>
      <c r="C1675" t="s">
        <v>758</v>
      </c>
      <c r="D1675" t="s">
        <v>759</v>
      </c>
    </row>
    <row r="1676" spans="1:4">
      <c r="A1676" s="49">
        <v>42810</v>
      </c>
      <c r="B1676" t="s">
        <v>758</v>
      </c>
      <c r="C1676" t="s">
        <v>758</v>
      </c>
      <c r="D1676" t="s">
        <v>760</v>
      </c>
    </row>
    <row r="1677" spans="1:4">
      <c r="A1677" s="49">
        <v>42811</v>
      </c>
      <c r="B1677" t="s">
        <v>758</v>
      </c>
      <c r="C1677" t="s">
        <v>759</v>
      </c>
      <c r="D1677" t="s">
        <v>760</v>
      </c>
    </row>
    <row r="1678" spans="1:4">
      <c r="A1678" s="49">
        <v>42812</v>
      </c>
      <c r="B1678" t="s">
        <v>758</v>
      </c>
      <c r="C1678" t="s">
        <v>759</v>
      </c>
      <c r="D1678" t="s">
        <v>760</v>
      </c>
    </row>
    <row r="1679" spans="1:4">
      <c r="A1679" s="49">
        <v>42813</v>
      </c>
      <c r="B1679" t="s">
        <v>758</v>
      </c>
      <c r="C1679" t="s">
        <v>759</v>
      </c>
      <c r="D1679" t="s">
        <v>760</v>
      </c>
    </row>
    <row r="1680" spans="1:4">
      <c r="A1680" s="49">
        <v>42814</v>
      </c>
      <c r="B1680" t="s">
        <v>758</v>
      </c>
      <c r="C1680" t="s">
        <v>759</v>
      </c>
      <c r="D1680" t="s">
        <v>760</v>
      </c>
    </row>
    <row r="1681" spans="1:4">
      <c r="A1681" s="49">
        <v>42815</v>
      </c>
      <c r="B1681" t="s">
        <v>758</v>
      </c>
      <c r="C1681" t="s">
        <v>759</v>
      </c>
      <c r="D1681" t="s">
        <v>760</v>
      </c>
    </row>
    <row r="1682" spans="1:4">
      <c r="A1682" s="49">
        <v>42816</v>
      </c>
      <c r="B1682" t="s">
        <v>758</v>
      </c>
      <c r="C1682" t="s">
        <v>759</v>
      </c>
      <c r="D1682" t="s">
        <v>760</v>
      </c>
    </row>
    <row r="1683" spans="1:4">
      <c r="A1683" s="49">
        <v>42817</v>
      </c>
      <c r="B1683" t="s">
        <v>758</v>
      </c>
      <c r="C1683" t="s">
        <v>759</v>
      </c>
      <c r="D1683" t="s">
        <v>760</v>
      </c>
    </row>
    <row r="1684" spans="1:4">
      <c r="A1684" s="49">
        <v>42818</v>
      </c>
      <c r="B1684" t="s">
        <v>758</v>
      </c>
      <c r="C1684" t="s">
        <v>759</v>
      </c>
      <c r="D1684" t="s">
        <v>760</v>
      </c>
    </row>
    <row r="1685" spans="1:4">
      <c r="A1685" s="49">
        <v>42819</v>
      </c>
      <c r="B1685" t="s">
        <v>758</v>
      </c>
      <c r="C1685" t="s">
        <v>759</v>
      </c>
      <c r="D1685" t="s">
        <v>760</v>
      </c>
    </row>
    <row r="1686" spans="1:4">
      <c r="A1686" s="49">
        <v>42820</v>
      </c>
      <c r="B1686" t="s">
        <v>758</v>
      </c>
      <c r="C1686" t="s">
        <v>759</v>
      </c>
      <c r="D1686" t="s">
        <v>760</v>
      </c>
    </row>
    <row r="1687" spans="1:4">
      <c r="A1687" s="49">
        <v>42821</v>
      </c>
      <c r="B1687" t="s">
        <v>758</v>
      </c>
      <c r="C1687" t="s">
        <v>759</v>
      </c>
      <c r="D1687" t="s">
        <v>760</v>
      </c>
    </row>
    <row r="1688" spans="1:4">
      <c r="A1688" s="49">
        <v>42822</v>
      </c>
      <c r="B1688" t="s">
        <v>758</v>
      </c>
      <c r="C1688" t="s">
        <v>759</v>
      </c>
      <c r="D1688" t="s">
        <v>760</v>
      </c>
    </row>
    <row r="1689" spans="1:4">
      <c r="A1689" s="49">
        <v>42823</v>
      </c>
      <c r="B1689" t="s">
        <v>758</v>
      </c>
      <c r="C1689" t="s">
        <v>759</v>
      </c>
      <c r="D1689" t="s">
        <v>760</v>
      </c>
    </row>
    <row r="1690" spans="1:4">
      <c r="A1690" s="49">
        <v>42824</v>
      </c>
      <c r="B1690" t="s">
        <v>758</v>
      </c>
      <c r="C1690" t="s">
        <v>759</v>
      </c>
      <c r="D1690" t="s">
        <v>760</v>
      </c>
    </row>
    <row r="1691" spans="1:4">
      <c r="A1691" s="49">
        <v>42825</v>
      </c>
      <c r="B1691" t="s">
        <v>758</v>
      </c>
      <c r="C1691" t="s">
        <v>759</v>
      </c>
      <c r="D1691" t="s">
        <v>761</v>
      </c>
    </row>
    <row r="1692" spans="1:4">
      <c r="A1692" s="49">
        <v>42826</v>
      </c>
      <c r="B1692" t="s">
        <v>759</v>
      </c>
      <c r="C1692" t="s">
        <v>760</v>
      </c>
      <c r="D1692" t="s">
        <v>761</v>
      </c>
    </row>
    <row r="1693" spans="1:4">
      <c r="A1693" s="49">
        <v>42827</v>
      </c>
      <c r="B1693" t="s">
        <v>759</v>
      </c>
      <c r="C1693" t="s">
        <v>760</v>
      </c>
      <c r="D1693" t="s">
        <v>761</v>
      </c>
    </row>
    <row r="1694" spans="1:4">
      <c r="A1694" s="49">
        <v>42828</v>
      </c>
      <c r="B1694" t="s">
        <v>759</v>
      </c>
      <c r="C1694" t="s">
        <v>760</v>
      </c>
      <c r="D1694" t="s">
        <v>761</v>
      </c>
    </row>
    <row r="1695" spans="1:4">
      <c r="A1695" s="49">
        <v>42829</v>
      </c>
      <c r="B1695" t="s">
        <v>759</v>
      </c>
      <c r="C1695" t="s">
        <v>760</v>
      </c>
      <c r="D1695" t="s">
        <v>761</v>
      </c>
    </row>
    <row r="1696" spans="1:4">
      <c r="A1696" s="49">
        <v>42830</v>
      </c>
      <c r="B1696" t="s">
        <v>759</v>
      </c>
      <c r="C1696" t="s">
        <v>760</v>
      </c>
      <c r="D1696" t="s">
        <v>761</v>
      </c>
    </row>
    <row r="1697" spans="1:4">
      <c r="A1697" s="49">
        <v>42831</v>
      </c>
      <c r="B1697" t="s">
        <v>759</v>
      </c>
      <c r="C1697" t="s">
        <v>760</v>
      </c>
      <c r="D1697" t="s">
        <v>761</v>
      </c>
    </row>
    <row r="1698" spans="1:4">
      <c r="A1698" s="49">
        <v>42832</v>
      </c>
      <c r="B1698" t="s">
        <v>759</v>
      </c>
      <c r="C1698" t="s">
        <v>760</v>
      </c>
      <c r="D1698" t="s">
        <v>761</v>
      </c>
    </row>
    <row r="1699" spans="1:4">
      <c r="A1699" s="49">
        <v>42833</v>
      </c>
      <c r="B1699" t="s">
        <v>759</v>
      </c>
      <c r="C1699" t="s">
        <v>760</v>
      </c>
      <c r="D1699" t="s">
        <v>761</v>
      </c>
    </row>
    <row r="1700" spans="1:4">
      <c r="A1700" s="49">
        <v>42834</v>
      </c>
      <c r="B1700" t="s">
        <v>759</v>
      </c>
      <c r="C1700" t="s">
        <v>760</v>
      </c>
      <c r="D1700" t="s">
        <v>761</v>
      </c>
    </row>
    <row r="1701" spans="1:4">
      <c r="A1701" s="49">
        <v>42835</v>
      </c>
      <c r="B1701" t="s">
        <v>759</v>
      </c>
      <c r="C1701" t="s">
        <v>760</v>
      </c>
      <c r="D1701" t="s">
        <v>761</v>
      </c>
    </row>
    <row r="1702" spans="1:4">
      <c r="A1702" s="49">
        <v>42836</v>
      </c>
      <c r="B1702" t="s">
        <v>759</v>
      </c>
      <c r="C1702" t="s">
        <v>760</v>
      </c>
      <c r="D1702" t="s">
        <v>761</v>
      </c>
    </row>
    <row r="1703" spans="1:4">
      <c r="A1703" s="49">
        <v>42837</v>
      </c>
      <c r="B1703" t="s">
        <v>759</v>
      </c>
      <c r="C1703" t="s">
        <v>760</v>
      </c>
      <c r="D1703" t="s">
        <v>761</v>
      </c>
    </row>
    <row r="1704" spans="1:4">
      <c r="A1704" s="49">
        <v>42838</v>
      </c>
      <c r="B1704" t="s">
        <v>759</v>
      </c>
      <c r="C1704" t="s">
        <v>760</v>
      </c>
      <c r="D1704" t="s">
        <v>761</v>
      </c>
    </row>
    <row r="1705" spans="1:4">
      <c r="A1705" s="49">
        <v>42839</v>
      </c>
      <c r="B1705" t="s">
        <v>759</v>
      </c>
      <c r="C1705" t="s">
        <v>760</v>
      </c>
      <c r="D1705" t="s">
        <v>761</v>
      </c>
    </row>
    <row r="1706" spans="1:4">
      <c r="A1706" s="49">
        <v>42840</v>
      </c>
      <c r="B1706" t="s">
        <v>759</v>
      </c>
      <c r="C1706" t="s">
        <v>760</v>
      </c>
      <c r="D1706" t="s">
        <v>762</v>
      </c>
    </row>
    <row r="1707" spans="1:4">
      <c r="A1707" s="49">
        <v>42841</v>
      </c>
      <c r="B1707" t="s">
        <v>760</v>
      </c>
      <c r="C1707" t="s">
        <v>761</v>
      </c>
      <c r="D1707" t="s">
        <v>762</v>
      </c>
    </row>
    <row r="1708" spans="1:4">
      <c r="A1708" s="49">
        <v>42842</v>
      </c>
      <c r="B1708" t="s">
        <v>760</v>
      </c>
      <c r="C1708" t="s">
        <v>761</v>
      </c>
      <c r="D1708" t="s">
        <v>762</v>
      </c>
    </row>
    <row r="1709" spans="1:4">
      <c r="A1709" s="49">
        <v>42843</v>
      </c>
      <c r="B1709" t="s">
        <v>760</v>
      </c>
      <c r="C1709" t="s">
        <v>761</v>
      </c>
      <c r="D1709" t="s">
        <v>762</v>
      </c>
    </row>
    <row r="1710" spans="1:4">
      <c r="A1710" s="49">
        <v>42844</v>
      </c>
      <c r="B1710" t="s">
        <v>760</v>
      </c>
      <c r="C1710" t="s">
        <v>761</v>
      </c>
      <c r="D1710" t="s">
        <v>762</v>
      </c>
    </row>
    <row r="1711" spans="1:4">
      <c r="A1711" s="49">
        <v>42845</v>
      </c>
      <c r="B1711" t="s">
        <v>760</v>
      </c>
      <c r="C1711" t="s">
        <v>761</v>
      </c>
      <c r="D1711" t="s">
        <v>762</v>
      </c>
    </row>
    <row r="1712" spans="1:4">
      <c r="A1712" s="49">
        <v>42846</v>
      </c>
      <c r="B1712" t="s">
        <v>760</v>
      </c>
      <c r="C1712" t="s">
        <v>761</v>
      </c>
      <c r="D1712" t="s">
        <v>762</v>
      </c>
    </row>
    <row r="1713" spans="1:4">
      <c r="A1713" s="49">
        <v>42847</v>
      </c>
      <c r="B1713" t="s">
        <v>760</v>
      </c>
      <c r="C1713" t="s">
        <v>761</v>
      </c>
      <c r="D1713" t="s">
        <v>762</v>
      </c>
    </row>
    <row r="1714" spans="1:4">
      <c r="A1714" s="49">
        <v>42848</v>
      </c>
      <c r="B1714" t="s">
        <v>760</v>
      </c>
      <c r="C1714" t="s">
        <v>761</v>
      </c>
      <c r="D1714" t="s">
        <v>762</v>
      </c>
    </row>
    <row r="1715" spans="1:4">
      <c r="A1715" s="49">
        <v>42849</v>
      </c>
      <c r="B1715" t="s">
        <v>760</v>
      </c>
      <c r="C1715" t="s">
        <v>761</v>
      </c>
      <c r="D1715" t="s">
        <v>762</v>
      </c>
    </row>
    <row r="1716" spans="1:4">
      <c r="A1716" s="49">
        <v>42850</v>
      </c>
      <c r="B1716" t="s">
        <v>760</v>
      </c>
      <c r="C1716" t="s">
        <v>761</v>
      </c>
      <c r="D1716" t="s">
        <v>762</v>
      </c>
    </row>
    <row r="1717" spans="1:4">
      <c r="A1717" s="49">
        <v>42851</v>
      </c>
      <c r="B1717" t="s">
        <v>760</v>
      </c>
      <c r="C1717" t="s">
        <v>761</v>
      </c>
      <c r="D1717" t="s">
        <v>762</v>
      </c>
    </row>
    <row r="1718" spans="1:4">
      <c r="A1718" s="49">
        <v>42852</v>
      </c>
      <c r="B1718" t="s">
        <v>760</v>
      </c>
      <c r="C1718" t="s">
        <v>761</v>
      </c>
      <c r="D1718" t="s">
        <v>762</v>
      </c>
    </row>
    <row r="1719" spans="1:4">
      <c r="A1719" s="49">
        <v>42853</v>
      </c>
      <c r="B1719" t="s">
        <v>760</v>
      </c>
      <c r="C1719" t="s">
        <v>761</v>
      </c>
      <c r="D1719" t="s">
        <v>762</v>
      </c>
    </row>
    <row r="1720" spans="1:4">
      <c r="A1720" s="49">
        <v>42854</v>
      </c>
      <c r="B1720" t="s">
        <v>760</v>
      </c>
      <c r="C1720" t="s">
        <v>761</v>
      </c>
      <c r="D1720" t="s">
        <v>762</v>
      </c>
    </row>
    <row r="1721" spans="1:4">
      <c r="A1721" s="49">
        <v>42855</v>
      </c>
      <c r="B1721" t="s">
        <v>760</v>
      </c>
      <c r="C1721" t="s">
        <v>761</v>
      </c>
      <c r="D1721" t="s">
        <v>762</v>
      </c>
    </row>
    <row r="1722" spans="1:4">
      <c r="A1722" s="49">
        <v>42856</v>
      </c>
      <c r="B1722" t="s">
        <v>761</v>
      </c>
      <c r="C1722" t="s">
        <v>762</v>
      </c>
      <c r="D1722" t="s">
        <v>763</v>
      </c>
    </row>
    <row r="1723" spans="1:4">
      <c r="A1723" s="49">
        <v>42857</v>
      </c>
      <c r="B1723" t="s">
        <v>761</v>
      </c>
      <c r="C1723" t="s">
        <v>762</v>
      </c>
      <c r="D1723" t="s">
        <v>763</v>
      </c>
    </row>
    <row r="1724" spans="1:4">
      <c r="A1724" s="49">
        <v>42858</v>
      </c>
      <c r="B1724" t="s">
        <v>761</v>
      </c>
      <c r="C1724" t="s">
        <v>762</v>
      </c>
      <c r="D1724" t="s">
        <v>763</v>
      </c>
    </row>
    <row r="1725" spans="1:4">
      <c r="A1725" s="49">
        <v>42859</v>
      </c>
      <c r="B1725" t="s">
        <v>761</v>
      </c>
      <c r="C1725" t="s">
        <v>762</v>
      </c>
      <c r="D1725" t="s">
        <v>763</v>
      </c>
    </row>
    <row r="1726" spans="1:4">
      <c r="A1726" s="49">
        <v>42860</v>
      </c>
      <c r="B1726" t="s">
        <v>761</v>
      </c>
      <c r="C1726" t="s">
        <v>762</v>
      </c>
      <c r="D1726" t="s">
        <v>763</v>
      </c>
    </row>
    <row r="1727" spans="1:4">
      <c r="A1727" s="49">
        <v>42861</v>
      </c>
      <c r="B1727" t="s">
        <v>761</v>
      </c>
      <c r="C1727" t="s">
        <v>762</v>
      </c>
      <c r="D1727" t="s">
        <v>763</v>
      </c>
    </row>
    <row r="1728" spans="1:4">
      <c r="A1728" s="49">
        <v>42862</v>
      </c>
      <c r="B1728" t="s">
        <v>761</v>
      </c>
      <c r="C1728" t="s">
        <v>762</v>
      </c>
      <c r="D1728" t="s">
        <v>763</v>
      </c>
    </row>
    <row r="1729" spans="1:4">
      <c r="A1729" s="49">
        <v>42863</v>
      </c>
      <c r="B1729" t="s">
        <v>761</v>
      </c>
      <c r="C1729" t="s">
        <v>762</v>
      </c>
      <c r="D1729" t="s">
        <v>763</v>
      </c>
    </row>
    <row r="1730" spans="1:4">
      <c r="A1730" s="49">
        <v>42864</v>
      </c>
      <c r="B1730" t="s">
        <v>761</v>
      </c>
      <c r="C1730" t="s">
        <v>762</v>
      </c>
      <c r="D1730" t="s">
        <v>763</v>
      </c>
    </row>
    <row r="1731" spans="1:4">
      <c r="A1731" s="49">
        <v>42865</v>
      </c>
      <c r="B1731" t="s">
        <v>761</v>
      </c>
      <c r="C1731" t="s">
        <v>762</v>
      </c>
      <c r="D1731" t="s">
        <v>763</v>
      </c>
    </row>
    <row r="1732" spans="1:4">
      <c r="A1732" s="49">
        <v>42866</v>
      </c>
      <c r="B1732" t="s">
        <v>761</v>
      </c>
      <c r="C1732" t="s">
        <v>762</v>
      </c>
      <c r="D1732" t="s">
        <v>763</v>
      </c>
    </row>
    <row r="1733" spans="1:4">
      <c r="A1733" s="49">
        <v>42867</v>
      </c>
      <c r="B1733" t="s">
        <v>761</v>
      </c>
      <c r="C1733" t="s">
        <v>762</v>
      </c>
      <c r="D1733" t="s">
        <v>763</v>
      </c>
    </row>
    <row r="1734" spans="1:4">
      <c r="A1734" s="49">
        <v>42868</v>
      </c>
      <c r="B1734" t="s">
        <v>761</v>
      </c>
      <c r="C1734" t="s">
        <v>762</v>
      </c>
      <c r="D1734" t="s">
        <v>763</v>
      </c>
    </row>
    <row r="1735" spans="1:4">
      <c r="A1735" s="49">
        <v>42869</v>
      </c>
      <c r="B1735" t="s">
        <v>761</v>
      </c>
      <c r="C1735" t="s">
        <v>762</v>
      </c>
      <c r="D1735" t="s">
        <v>763</v>
      </c>
    </row>
    <row r="1736" spans="1:4">
      <c r="A1736" s="49">
        <v>42870</v>
      </c>
      <c r="B1736" t="s">
        <v>761</v>
      </c>
      <c r="C1736" t="s">
        <v>762</v>
      </c>
      <c r="D1736" t="s">
        <v>763</v>
      </c>
    </row>
    <row r="1737" spans="1:4">
      <c r="A1737" s="49">
        <v>42871</v>
      </c>
      <c r="B1737" t="s">
        <v>762</v>
      </c>
      <c r="C1737" t="s">
        <v>762</v>
      </c>
      <c r="D1737" t="s">
        <v>764</v>
      </c>
    </row>
    <row r="1738" spans="1:4">
      <c r="A1738" s="49">
        <v>42872</v>
      </c>
      <c r="B1738" t="s">
        <v>762</v>
      </c>
      <c r="C1738" t="s">
        <v>763</v>
      </c>
      <c r="D1738" t="s">
        <v>764</v>
      </c>
    </row>
    <row r="1739" spans="1:4">
      <c r="A1739" s="49">
        <v>42873</v>
      </c>
      <c r="B1739" t="s">
        <v>762</v>
      </c>
      <c r="C1739" t="s">
        <v>763</v>
      </c>
      <c r="D1739" t="s">
        <v>764</v>
      </c>
    </row>
    <row r="1740" spans="1:4">
      <c r="A1740" s="49">
        <v>42874</v>
      </c>
      <c r="B1740" t="s">
        <v>762</v>
      </c>
      <c r="C1740" t="s">
        <v>763</v>
      </c>
      <c r="D1740" t="s">
        <v>764</v>
      </c>
    </row>
    <row r="1741" spans="1:4">
      <c r="A1741" s="49">
        <v>42875</v>
      </c>
      <c r="B1741" t="s">
        <v>762</v>
      </c>
      <c r="C1741" t="s">
        <v>763</v>
      </c>
      <c r="D1741" t="s">
        <v>764</v>
      </c>
    </row>
    <row r="1742" spans="1:4">
      <c r="A1742" s="49">
        <v>42876</v>
      </c>
      <c r="B1742" t="s">
        <v>762</v>
      </c>
      <c r="C1742" t="s">
        <v>763</v>
      </c>
      <c r="D1742" t="s">
        <v>764</v>
      </c>
    </row>
    <row r="1743" spans="1:4">
      <c r="A1743" s="49">
        <v>42877</v>
      </c>
      <c r="B1743" t="s">
        <v>762</v>
      </c>
      <c r="C1743" t="s">
        <v>763</v>
      </c>
      <c r="D1743" t="s">
        <v>764</v>
      </c>
    </row>
    <row r="1744" spans="1:4">
      <c r="A1744" s="49">
        <v>42878</v>
      </c>
      <c r="B1744" t="s">
        <v>762</v>
      </c>
      <c r="C1744" t="s">
        <v>763</v>
      </c>
      <c r="D1744" t="s">
        <v>764</v>
      </c>
    </row>
    <row r="1745" spans="1:4">
      <c r="A1745" s="49">
        <v>42879</v>
      </c>
      <c r="B1745" t="s">
        <v>762</v>
      </c>
      <c r="C1745" t="s">
        <v>763</v>
      </c>
      <c r="D1745" t="s">
        <v>764</v>
      </c>
    </row>
    <row r="1746" spans="1:4">
      <c r="A1746" s="49">
        <v>42880</v>
      </c>
      <c r="B1746" t="s">
        <v>762</v>
      </c>
      <c r="C1746" t="s">
        <v>763</v>
      </c>
      <c r="D1746" t="s">
        <v>764</v>
      </c>
    </row>
    <row r="1747" spans="1:4">
      <c r="A1747" s="49">
        <v>42881</v>
      </c>
      <c r="B1747" t="s">
        <v>762</v>
      </c>
      <c r="C1747" t="s">
        <v>763</v>
      </c>
      <c r="D1747" t="s">
        <v>764</v>
      </c>
    </row>
    <row r="1748" spans="1:4">
      <c r="A1748" s="49">
        <v>42882</v>
      </c>
      <c r="B1748" t="s">
        <v>762</v>
      </c>
      <c r="C1748" t="s">
        <v>763</v>
      </c>
      <c r="D1748" t="s">
        <v>764</v>
      </c>
    </row>
    <row r="1749" spans="1:4">
      <c r="A1749" s="49">
        <v>42883</v>
      </c>
      <c r="B1749" t="s">
        <v>762</v>
      </c>
      <c r="C1749" t="s">
        <v>763</v>
      </c>
      <c r="D1749" t="s">
        <v>764</v>
      </c>
    </row>
    <row r="1750" spans="1:4">
      <c r="A1750" s="49">
        <v>42884</v>
      </c>
      <c r="B1750" t="s">
        <v>762</v>
      </c>
      <c r="C1750" t="s">
        <v>763</v>
      </c>
      <c r="D1750" t="s">
        <v>764</v>
      </c>
    </row>
    <row r="1751" spans="1:4">
      <c r="A1751" s="49">
        <v>42885</v>
      </c>
      <c r="B1751" t="s">
        <v>762</v>
      </c>
      <c r="C1751" t="s">
        <v>763</v>
      </c>
      <c r="D1751" t="s">
        <v>764</v>
      </c>
    </row>
    <row r="1752" spans="1:4">
      <c r="A1752" s="49">
        <v>42886</v>
      </c>
      <c r="B1752" t="s">
        <v>762</v>
      </c>
      <c r="C1752" t="s">
        <v>763</v>
      </c>
      <c r="D1752" t="s">
        <v>765</v>
      </c>
    </row>
    <row r="1753" spans="1:4">
      <c r="A1753" s="49">
        <v>42887</v>
      </c>
      <c r="B1753" t="s">
        <v>763</v>
      </c>
      <c r="C1753" t="s">
        <v>764</v>
      </c>
      <c r="D1753" t="s">
        <v>765</v>
      </c>
    </row>
    <row r="1754" spans="1:4">
      <c r="A1754" s="49">
        <v>42888</v>
      </c>
      <c r="B1754" t="s">
        <v>763</v>
      </c>
      <c r="C1754" t="s">
        <v>764</v>
      </c>
      <c r="D1754" t="s">
        <v>765</v>
      </c>
    </row>
    <row r="1755" spans="1:4">
      <c r="A1755" s="49">
        <v>42889</v>
      </c>
      <c r="B1755" t="s">
        <v>763</v>
      </c>
      <c r="C1755" t="s">
        <v>764</v>
      </c>
      <c r="D1755" t="s">
        <v>765</v>
      </c>
    </row>
    <row r="1756" spans="1:4">
      <c r="A1756" s="49">
        <v>42890</v>
      </c>
      <c r="B1756" t="s">
        <v>763</v>
      </c>
      <c r="C1756" t="s">
        <v>764</v>
      </c>
      <c r="D1756" t="s">
        <v>765</v>
      </c>
    </row>
    <row r="1757" spans="1:4">
      <c r="A1757" s="49">
        <v>42891</v>
      </c>
      <c r="B1757" t="s">
        <v>763</v>
      </c>
      <c r="C1757" t="s">
        <v>764</v>
      </c>
      <c r="D1757" t="s">
        <v>765</v>
      </c>
    </row>
    <row r="1758" spans="1:4">
      <c r="A1758" s="49">
        <v>42892</v>
      </c>
      <c r="B1758" t="s">
        <v>763</v>
      </c>
      <c r="C1758" t="s">
        <v>764</v>
      </c>
      <c r="D1758" t="s">
        <v>765</v>
      </c>
    </row>
    <row r="1759" spans="1:4">
      <c r="A1759" s="49">
        <v>42893</v>
      </c>
      <c r="B1759" t="s">
        <v>763</v>
      </c>
      <c r="C1759" t="s">
        <v>764</v>
      </c>
      <c r="D1759" t="s">
        <v>765</v>
      </c>
    </row>
    <row r="1760" spans="1:4">
      <c r="A1760" s="49">
        <v>42894</v>
      </c>
      <c r="B1760" t="s">
        <v>763</v>
      </c>
      <c r="C1760" t="s">
        <v>764</v>
      </c>
      <c r="D1760" t="s">
        <v>765</v>
      </c>
    </row>
    <row r="1761" spans="1:4">
      <c r="A1761" s="49">
        <v>42895</v>
      </c>
      <c r="B1761" t="s">
        <v>763</v>
      </c>
      <c r="C1761" t="s">
        <v>764</v>
      </c>
      <c r="D1761" t="s">
        <v>765</v>
      </c>
    </row>
    <row r="1762" spans="1:4">
      <c r="A1762" s="49">
        <v>42896</v>
      </c>
      <c r="B1762" t="s">
        <v>763</v>
      </c>
      <c r="C1762" t="s">
        <v>764</v>
      </c>
      <c r="D1762" t="s">
        <v>765</v>
      </c>
    </row>
    <row r="1763" spans="1:4">
      <c r="A1763" s="49">
        <v>42897</v>
      </c>
      <c r="B1763" t="s">
        <v>763</v>
      </c>
      <c r="C1763" t="s">
        <v>764</v>
      </c>
      <c r="D1763" t="s">
        <v>765</v>
      </c>
    </row>
    <row r="1764" spans="1:4">
      <c r="A1764" s="49">
        <v>42898</v>
      </c>
      <c r="B1764" t="s">
        <v>763</v>
      </c>
      <c r="C1764" t="s">
        <v>764</v>
      </c>
      <c r="D1764" t="s">
        <v>765</v>
      </c>
    </row>
    <row r="1765" spans="1:4">
      <c r="A1765" s="49">
        <v>42899</v>
      </c>
      <c r="B1765" t="s">
        <v>763</v>
      </c>
      <c r="C1765" t="s">
        <v>764</v>
      </c>
      <c r="D1765" t="s">
        <v>765</v>
      </c>
    </row>
    <row r="1766" spans="1:4">
      <c r="A1766" s="49">
        <v>42900</v>
      </c>
      <c r="B1766" t="s">
        <v>763</v>
      </c>
      <c r="C1766" t="s">
        <v>764</v>
      </c>
      <c r="D1766" t="s">
        <v>765</v>
      </c>
    </row>
    <row r="1767" spans="1:4">
      <c r="A1767" s="49">
        <v>42901</v>
      </c>
      <c r="B1767" t="s">
        <v>763</v>
      </c>
      <c r="C1767" t="s">
        <v>764</v>
      </c>
      <c r="D1767" t="s">
        <v>766</v>
      </c>
    </row>
    <row r="1768" spans="1:4">
      <c r="A1768" s="49">
        <v>42902</v>
      </c>
      <c r="B1768" t="s">
        <v>764</v>
      </c>
      <c r="C1768" t="s">
        <v>765</v>
      </c>
      <c r="D1768" t="s">
        <v>766</v>
      </c>
    </row>
    <row r="1769" spans="1:4">
      <c r="A1769" s="49">
        <v>42903</v>
      </c>
      <c r="B1769" t="s">
        <v>764</v>
      </c>
      <c r="C1769" t="s">
        <v>765</v>
      </c>
      <c r="D1769" t="s">
        <v>766</v>
      </c>
    </row>
    <row r="1770" spans="1:4">
      <c r="A1770" s="49">
        <v>42904</v>
      </c>
      <c r="B1770" t="s">
        <v>764</v>
      </c>
      <c r="C1770" t="s">
        <v>765</v>
      </c>
      <c r="D1770" t="s">
        <v>766</v>
      </c>
    </row>
    <row r="1771" spans="1:4">
      <c r="A1771" s="49">
        <v>42905</v>
      </c>
      <c r="B1771" t="s">
        <v>764</v>
      </c>
      <c r="C1771" t="s">
        <v>765</v>
      </c>
      <c r="D1771" t="s">
        <v>766</v>
      </c>
    </row>
    <row r="1772" spans="1:4">
      <c r="A1772" s="49">
        <v>42906</v>
      </c>
      <c r="B1772" t="s">
        <v>764</v>
      </c>
      <c r="C1772" t="s">
        <v>765</v>
      </c>
      <c r="D1772" t="s">
        <v>766</v>
      </c>
    </row>
    <row r="1773" spans="1:4">
      <c r="A1773" s="49">
        <v>42907</v>
      </c>
      <c r="B1773" t="s">
        <v>764</v>
      </c>
      <c r="C1773" t="s">
        <v>765</v>
      </c>
      <c r="D1773" t="s">
        <v>766</v>
      </c>
    </row>
    <row r="1774" spans="1:4">
      <c r="A1774" s="49">
        <v>42908</v>
      </c>
      <c r="B1774" t="s">
        <v>764</v>
      </c>
      <c r="C1774" t="s">
        <v>765</v>
      </c>
      <c r="D1774" t="s">
        <v>766</v>
      </c>
    </row>
    <row r="1775" spans="1:4">
      <c r="A1775" s="49">
        <v>42909</v>
      </c>
      <c r="B1775" t="s">
        <v>764</v>
      </c>
      <c r="C1775" t="s">
        <v>765</v>
      </c>
      <c r="D1775" t="s">
        <v>766</v>
      </c>
    </row>
    <row r="1776" spans="1:4">
      <c r="A1776" s="49">
        <v>42910</v>
      </c>
      <c r="B1776" t="s">
        <v>764</v>
      </c>
      <c r="C1776" t="s">
        <v>765</v>
      </c>
      <c r="D1776" t="s">
        <v>766</v>
      </c>
    </row>
    <row r="1777" spans="1:4">
      <c r="A1777" s="49">
        <v>42911</v>
      </c>
      <c r="B1777" t="s">
        <v>764</v>
      </c>
      <c r="C1777" t="s">
        <v>765</v>
      </c>
      <c r="D1777" t="s">
        <v>766</v>
      </c>
    </row>
    <row r="1778" spans="1:4">
      <c r="A1778" s="49">
        <v>42912</v>
      </c>
      <c r="B1778" t="s">
        <v>764</v>
      </c>
      <c r="C1778" t="s">
        <v>765</v>
      </c>
      <c r="D1778" t="s">
        <v>766</v>
      </c>
    </row>
    <row r="1779" spans="1:4">
      <c r="A1779" s="49">
        <v>42913</v>
      </c>
      <c r="B1779" t="s">
        <v>764</v>
      </c>
      <c r="C1779" t="s">
        <v>765</v>
      </c>
      <c r="D1779" t="s">
        <v>766</v>
      </c>
    </row>
    <row r="1780" spans="1:4">
      <c r="A1780" s="49">
        <v>42914</v>
      </c>
      <c r="B1780" t="s">
        <v>764</v>
      </c>
      <c r="C1780" t="s">
        <v>765</v>
      </c>
      <c r="D1780" t="s">
        <v>766</v>
      </c>
    </row>
    <row r="1781" spans="1:4">
      <c r="A1781" s="49">
        <v>42915</v>
      </c>
      <c r="B1781" t="s">
        <v>764</v>
      </c>
      <c r="C1781" t="s">
        <v>765</v>
      </c>
      <c r="D1781" t="s">
        <v>766</v>
      </c>
    </row>
    <row r="1782" spans="1:4">
      <c r="A1782" s="49">
        <v>42916</v>
      </c>
      <c r="B1782" t="s">
        <v>764</v>
      </c>
      <c r="C1782" t="s">
        <v>765</v>
      </c>
      <c r="D1782" t="s">
        <v>766</v>
      </c>
    </row>
    <row r="1783" spans="1:4">
      <c r="A1783" s="49">
        <v>42917</v>
      </c>
      <c r="B1783" t="s">
        <v>765</v>
      </c>
      <c r="C1783" t="s">
        <v>766</v>
      </c>
      <c r="D1783" t="s">
        <v>767</v>
      </c>
    </row>
    <row r="1784" spans="1:4">
      <c r="A1784" s="49">
        <v>42918</v>
      </c>
      <c r="B1784" t="s">
        <v>765</v>
      </c>
      <c r="C1784" t="s">
        <v>766</v>
      </c>
      <c r="D1784" t="s">
        <v>767</v>
      </c>
    </row>
    <row r="1785" spans="1:4">
      <c r="A1785" s="49">
        <v>42919</v>
      </c>
      <c r="B1785" t="s">
        <v>765</v>
      </c>
      <c r="C1785" t="s">
        <v>766</v>
      </c>
      <c r="D1785" t="s">
        <v>767</v>
      </c>
    </row>
    <row r="1786" spans="1:4">
      <c r="A1786" s="49">
        <v>42920</v>
      </c>
      <c r="B1786" t="s">
        <v>765</v>
      </c>
      <c r="C1786" t="s">
        <v>766</v>
      </c>
      <c r="D1786" t="s">
        <v>767</v>
      </c>
    </row>
    <row r="1787" spans="1:4">
      <c r="A1787" s="49">
        <v>42921</v>
      </c>
      <c r="B1787" t="s">
        <v>765</v>
      </c>
      <c r="C1787" t="s">
        <v>766</v>
      </c>
      <c r="D1787" t="s">
        <v>767</v>
      </c>
    </row>
    <row r="1788" spans="1:4">
      <c r="A1788" s="49">
        <v>42922</v>
      </c>
      <c r="B1788" t="s">
        <v>765</v>
      </c>
      <c r="C1788" t="s">
        <v>766</v>
      </c>
      <c r="D1788" t="s">
        <v>767</v>
      </c>
    </row>
    <row r="1789" spans="1:4">
      <c r="A1789" s="49">
        <v>42923</v>
      </c>
      <c r="B1789" t="s">
        <v>765</v>
      </c>
      <c r="C1789" t="s">
        <v>766</v>
      </c>
      <c r="D1789" t="s">
        <v>767</v>
      </c>
    </row>
    <row r="1790" spans="1:4">
      <c r="A1790" s="49">
        <v>42924</v>
      </c>
      <c r="B1790" t="s">
        <v>765</v>
      </c>
      <c r="C1790" t="s">
        <v>766</v>
      </c>
      <c r="D1790" t="s">
        <v>767</v>
      </c>
    </row>
    <row r="1791" spans="1:4">
      <c r="A1791" s="49">
        <v>42925</v>
      </c>
      <c r="B1791" t="s">
        <v>765</v>
      </c>
      <c r="C1791" t="s">
        <v>766</v>
      </c>
      <c r="D1791" t="s">
        <v>767</v>
      </c>
    </row>
    <row r="1792" spans="1:4">
      <c r="A1792" s="49">
        <v>42926</v>
      </c>
      <c r="B1792" t="s">
        <v>765</v>
      </c>
      <c r="C1792" t="s">
        <v>766</v>
      </c>
      <c r="D1792" t="s">
        <v>767</v>
      </c>
    </row>
    <row r="1793" spans="1:4">
      <c r="A1793" s="49">
        <v>42927</v>
      </c>
      <c r="B1793" t="s">
        <v>765</v>
      </c>
      <c r="C1793" t="s">
        <v>766</v>
      </c>
      <c r="D1793" t="s">
        <v>767</v>
      </c>
    </row>
    <row r="1794" spans="1:4">
      <c r="A1794" s="49">
        <v>42928</v>
      </c>
      <c r="B1794" t="s">
        <v>765</v>
      </c>
      <c r="C1794" t="s">
        <v>766</v>
      </c>
      <c r="D1794" t="s">
        <v>767</v>
      </c>
    </row>
    <row r="1795" spans="1:4">
      <c r="A1795" s="49">
        <v>42929</v>
      </c>
      <c r="B1795" t="s">
        <v>765</v>
      </c>
      <c r="C1795" t="s">
        <v>766</v>
      </c>
      <c r="D1795" t="s">
        <v>767</v>
      </c>
    </row>
    <row r="1796" spans="1:4">
      <c r="A1796" s="49">
        <v>42930</v>
      </c>
      <c r="B1796" t="s">
        <v>765</v>
      </c>
      <c r="C1796" t="s">
        <v>766</v>
      </c>
      <c r="D1796" t="s">
        <v>767</v>
      </c>
    </row>
    <row r="1797" spans="1:4">
      <c r="A1797" s="49">
        <v>42931</v>
      </c>
      <c r="B1797" t="s">
        <v>765</v>
      </c>
      <c r="C1797" t="s">
        <v>766</v>
      </c>
      <c r="D1797" t="s">
        <v>767</v>
      </c>
    </row>
    <row r="1798" spans="1:4">
      <c r="A1798" s="49">
        <v>42932</v>
      </c>
      <c r="B1798" t="s">
        <v>766</v>
      </c>
      <c r="C1798" t="s">
        <v>766</v>
      </c>
      <c r="D1798" t="s">
        <v>768</v>
      </c>
    </row>
    <row r="1799" spans="1:4">
      <c r="A1799" s="49">
        <v>42933</v>
      </c>
      <c r="B1799" t="s">
        <v>766</v>
      </c>
      <c r="C1799" t="s">
        <v>767</v>
      </c>
      <c r="D1799" t="s">
        <v>768</v>
      </c>
    </row>
    <row r="1800" spans="1:4">
      <c r="A1800" s="49">
        <v>42934</v>
      </c>
      <c r="B1800" t="s">
        <v>766</v>
      </c>
      <c r="C1800" t="s">
        <v>767</v>
      </c>
      <c r="D1800" t="s">
        <v>768</v>
      </c>
    </row>
    <row r="1801" spans="1:4">
      <c r="A1801" s="49">
        <v>42935</v>
      </c>
      <c r="B1801" t="s">
        <v>766</v>
      </c>
      <c r="C1801" t="s">
        <v>767</v>
      </c>
      <c r="D1801" t="s">
        <v>768</v>
      </c>
    </row>
    <row r="1802" spans="1:4">
      <c r="A1802" s="49">
        <v>42936</v>
      </c>
      <c r="B1802" t="s">
        <v>766</v>
      </c>
      <c r="C1802" t="s">
        <v>767</v>
      </c>
      <c r="D1802" t="s">
        <v>768</v>
      </c>
    </row>
    <row r="1803" spans="1:4">
      <c r="A1803" s="49">
        <v>42937</v>
      </c>
      <c r="B1803" t="s">
        <v>766</v>
      </c>
      <c r="C1803" t="s">
        <v>767</v>
      </c>
      <c r="D1803" t="s">
        <v>768</v>
      </c>
    </row>
    <row r="1804" spans="1:4">
      <c r="A1804" s="49">
        <v>42938</v>
      </c>
      <c r="B1804" t="s">
        <v>766</v>
      </c>
      <c r="C1804" t="s">
        <v>767</v>
      </c>
      <c r="D1804" t="s">
        <v>768</v>
      </c>
    </row>
    <row r="1805" spans="1:4">
      <c r="A1805" s="49">
        <v>42939</v>
      </c>
      <c r="B1805" t="s">
        <v>766</v>
      </c>
      <c r="C1805" t="s">
        <v>767</v>
      </c>
      <c r="D1805" t="s">
        <v>768</v>
      </c>
    </row>
    <row r="1806" spans="1:4">
      <c r="A1806" s="49">
        <v>42940</v>
      </c>
      <c r="B1806" t="s">
        <v>766</v>
      </c>
      <c r="C1806" t="s">
        <v>767</v>
      </c>
      <c r="D1806" t="s">
        <v>768</v>
      </c>
    </row>
    <row r="1807" spans="1:4">
      <c r="A1807" s="49">
        <v>42941</v>
      </c>
      <c r="B1807" t="s">
        <v>766</v>
      </c>
      <c r="C1807" t="s">
        <v>767</v>
      </c>
      <c r="D1807" t="s">
        <v>768</v>
      </c>
    </row>
    <row r="1808" spans="1:4">
      <c r="A1808" s="49">
        <v>42942</v>
      </c>
      <c r="B1808" t="s">
        <v>766</v>
      </c>
      <c r="C1808" t="s">
        <v>767</v>
      </c>
      <c r="D1808" t="s">
        <v>768</v>
      </c>
    </row>
    <row r="1809" spans="1:4">
      <c r="A1809" s="49">
        <v>42943</v>
      </c>
      <c r="B1809" t="s">
        <v>766</v>
      </c>
      <c r="C1809" t="s">
        <v>767</v>
      </c>
      <c r="D1809" t="s">
        <v>768</v>
      </c>
    </row>
    <row r="1810" spans="1:4">
      <c r="A1810" s="49">
        <v>42944</v>
      </c>
      <c r="B1810" t="s">
        <v>766</v>
      </c>
      <c r="C1810" t="s">
        <v>767</v>
      </c>
      <c r="D1810" t="s">
        <v>768</v>
      </c>
    </row>
    <row r="1811" spans="1:4">
      <c r="A1811" s="49">
        <v>42945</v>
      </c>
      <c r="B1811" t="s">
        <v>766</v>
      </c>
      <c r="C1811" t="s">
        <v>767</v>
      </c>
      <c r="D1811" t="s">
        <v>768</v>
      </c>
    </row>
    <row r="1812" spans="1:4">
      <c r="A1812" s="49">
        <v>42946</v>
      </c>
      <c r="B1812" t="s">
        <v>766</v>
      </c>
      <c r="C1812" t="s">
        <v>767</v>
      </c>
      <c r="D1812" t="s">
        <v>768</v>
      </c>
    </row>
    <row r="1813" spans="1:4">
      <c r="A1813" s="49">
        <v>42947</v>
      </c>
      <c r="B1813" t="s">
        <v>766</v>
      </c>
      <c r="C1813" t="s">
        <v>767</v>
      </c>
      <c r="D1813" t="s">
        <v>768</v>
      </c>
    </row>
    <row r="1814" spans="1:4">
      <c r="A1814" s="49">
        <v>42948</v>
      </c>
      <c r="B1814" t="s">
        <v>767</v>
      </c>
      <c r="C1814" t="s">
        <v>768</v>
      </c>
      <c r="D1814" t="s">
        <v>769</v>
      </c>
    </row>
    <row r="1815" spans="1:4">
      <c r="A1815" s="49">
        <v>42949</v>
      </c>
      <c r="B1815" t="s">
        <v>767</v>
      </c>
      <c r="C1815" t="s">
        <v>768</v>
      </c>
      <c r="D1815" t="s">
        <v>769</v>
      </c>
    </row>
    <row r="1816" spans="1:4">
      <c r="A1816" s="49">
        <v>42950</v>
      </c>
      <c r="B1816" t="s">
        <v>767</v>
      </c>
      <c r="C1816" t="s">
        <v>768</v>
      </c>
      <c r="D1816" t="s">
        <v>769</v>
      </c>
    </row>
    <row r="1817" spans="1:4">
      <c r="A1817" s="49">
        <v>42951</v>
      </c>
      <c r="B1817" t="s">
        <v>767</v>
      </c>
      <c r="C1817" t="s">
        <v>768</v>
      </c>
      <c r="D1817" t="s">
        <v>769</v>
      </c>
    </row>
    <row r="1818" spans="1:4">
      <c r="A1818" s="49">
        <v>42952</v>
      </c>
      <c r="B1818" t="s">
        <v>767</v>
      </c>
      <c r="C1818" t="s">
        <v>768</v>
      </c>
      <c r="D1818" t="s">
        <v>769</v>
      </c>
    </row>
    <row r="1819" spans="1:4">
      <c r="A1819" s="49">
        <v>42953</v>
      </c>
      <c r="B1819" t="s">
        <v>767</v>
      </c>
      <c r="C1819" t="s">
        <v>768</v>
      </c>
      <c r="D1819" t="s">
        <v>769</v>
      </c>
    </row>
    <row r="1820" spans="1:4">
      <c r="A1820" s="49">
        <v>42954</v>
      </c>
      <c r="B1820" t="s">
        <v>767</v>
      </c>
      <c r="C1820" t="s">
        <v>768</v>
      </c>
      <c r="D1820" t="s">
        <v>769</v>
      </c>
    </row>
    <row r="1821" spans="1:4">
      <c r="A1821" s="49">
        <v>42955</v>
      </c>
      <c r="B1821" t="s">
        <v>767</v>
      </c>
      <c r="C1821" t="s">
        <v>768</v>
      </c>
      <c r="D1821" t="s">
        <v>769</v>
      </c>
    </row>
    <row r="1822" spans="1:4">
      <c r="A1822" s="49">
        <v>42956</v>
      </c>
      <c r="B1822" t="s">
        <v>767</v>
      </c>
      <c r="C1822" t="s">
        <v>768</v>
      </c>
      <c r="D1822" t="s">
        <v>769</v>
      </c>
    </row>
    <row r="1823" spans="1:4">
      <c r="A1823" s="49">
        <v>42957</v>
      </c>
      <c r="B1823" t="s">
        <v>767</v>
      </c>
      <c r="C1823" t="s">
        <v>768</v>
      </c>
      <c r="D1823" t="s">
        <v>769</v>
      </c>
    </row>
    <row r="1824" spans="1:4">
      <c r="A1824" s="49">
        <v>42958</v>
      </c>
      <c r="B1824" t="s">
        <v>767</v>
      </c>
      <c r="C1824" t="s">
        <v>768</v>
      </c>
      <c r="D1824" t="s">
        <v>769</v>
      </c>
    </row>
    <row r="1825" spans="1:4">
      <c r="A1825" s="49">
        <v>42959</v>
      </c>
      <c r="B1825" t="s">
        <v>767</v>
      </c>
      <c r="C1825" t="s">
        <v>768</v>
      </c>
      <c r="D1825" t="s">
        <v>769</v>
      </c>
    </row>
    <row r="1826" spans="1:4">
      <c r="A1826" s="49">
        <v>42960</v>
      </c>
      <c r="B1826" t="s">
        <v>767</v>
      </c>
      <c r="C1826" t="s">
        <v>768</v>
      </c>
      <c r="D1826" t="s">
        <v>769</v>
      </c>
    </row>
    <row r="1827" spans="1:4">
      <c r="A1827" s="49">
        <v>42961</v>
      </c>
      <c r="B1827" t="s">
        <v>767</v>
      </c>
      <c r="C1827" t="s">
        <v>768</v>
      </c>
      <c r="D1827" t="s">
        <v>769</v>
      </c>
    </row>
    <row r="1828" spans="1:4">
      <c r="A1828" s="49">
        <v>42962</v>
      </c>
      <c r="B1828" t="s">
        <v>767</v>
      </c>
      <c r="C1828" t="s">
        <v>768</v>
      </c>
      <c r="D1828" t="s">
        <v>769</v>
      </c>
    </row>
    <row r="1829" spans="1:4">
      <c r="A1829" s="49">
        <v>42963</v>
      </c>
      <c r="B1829" t="s">
        <v>768</v>
      </c>
      <c r="C1829" t="s">
        <v>768</v>
      </c>
      <c r="D1829" t="s">
        <v>770</v>
      </c>
    </row>
    <row r="1830" spans="1:4">
      <c r="A1830" s="49">
        <v>42964</v>
      </c>
      <c r="B1830" t="s">
        <v>768</v>
      </c>
      <c r="C1830" t="s">
        <v>769</v>
      </c>
      <c r="D1830" t="s">
        <v>770</v>
      </c>
    </row>
    <row r="1831" spans="1:4">
      <c r="A1831" s="49">
        <v>42965</v>
      </c>
      <c r="B1831" t="s">
        <v>768</v>
      </c>
      <c r="C1831" t="s">
        <v>769</v>
      </c>
      <c r="D1831" t="s">
        <v>770</v>
      </c>
    </row>
    <row r="1832" spans="1:4">
      <c r="A1832" s="49">
        <v>42966</v>
      </c>
      <c r="B1832" t="s">
        <v>768</v>
      </c>
      <c r="C1832" t="s">
        <v>769</v>
      </c>
      <c r="D1832" t="s">
        <v>770</v>
      </c>
    </row>
    <row r="1833" spans="1:4">
      <c r="A1833" s="49">
        <v>42967</v>
      </c>
      <c r="B1833" t="s">
        <v>768</v>
      </c>
      <c r="C1833" t="s">
        <v>769</v>
      </c>
      <c r="D1833" t="s">
        <v>770</v>
      </c>
    </row>
    <row r="1834" spans="1:4">
      <c r="A1834" s="49">
        <v>42968</v>
      </c>
      <c r="B1834" t="s">
        <v>768</v>
      </c>
      <c r="C1834" t="s">
        <v>769</v>
      </c>
      <c r="D1834" t="s">
        <v>770</v>
      </c>
    </row>
    <row r="1835" spans="1:4">
      <c r="A1835" s="49">
        <v>42969</v>
      </c>
      <c r="B1835" t="s">
        <v>768</v>
      </c>
      <c r="C1835" t="s">
        <v>769</v>
      </c>
      <c r="D1835" t="s">
        <v>770</v>
      </c>
    </row>
    <row r="1836" spans="1:4">
      <c r="A1836" s="49">
        <v>42970</v>
      </c>
      <c r="B1836" t="s">
        <v>768</v>
      </c>
      <c r="C1836" t="s">
        <v>769</v>
      </c>
      <c r="D1836" t="s">
        <v>770</v>
      </c>
    </row>
    <row r="1837" spans="1:4">
      <c r="A1837" s="49">
        <v>42971</v>
      </c>
      <c r="B1837" t="s">
        <v>768</v>
      </c>
      <c r="C1837" t="s">
        <v>769</v>
      </c>
      <c r="D1837" t="s">
        <v>770</v>
      </c>
    </row>
    <row r="1838" spans="1:4">
      <c r="A1838" s="49">
        <v>42972</v>
      </c>
      <c r="B1838" t="s">
        <v>768</v>
      </c>
      <c r="C1838" t="s">
        <v>769</v>
      </c>
      <c r="D1838" t="s">
        <v>770</v>
      </c>
    </row>
    <row r="1839" spans="1:4">
      <c r="A1839" s="49">
        <v>42973</v>
      </c>
      <c r="B1839" t="s">
        <v>768</v>
      </c>
      <c r="C1839" t="s">
        <v>769</v>
      </c>
      <c r="D1839" t="s">
        <v>770</v>
      </c>
    </row>
    <row r="1840" spans="1:4">
      <c r="A1840" s="49">
        <v>42974</v>
      </c>
      <c r="B1840" t="s">
        <v>768</v>
      </c>
      <c r="C1840" t="s">
        <v>769</v>
      </c>
      <c r="D1840" t="s">
        <v>770</v>
      </c>
    </row>
    <row r="1841" spans="1:4">
      <c r="A1841" s="49">
        <v>42975</v>
      </c>
      <c r="B1841" t="s">
        <v>768</v>
      </c>
      <c r="C1841" t="s">
        <v>769</v>
      </c>
      <c r="D1841" t="s">
        <v>770</v>
      </c>
    </row>
    <row r="1842" spans="1:4">
      <c r="A1842" s="49">
        <v>42976</v>
      </c>
      <c r="B1842" t="s">
        <v>768</v>
      </c>
      <c r="C1842" t="s">
        <v>769</v>
      </c>
      <c r="D1842" t="s">
        <v>770</v>
      </c>
    </row>
    <row r="1843" spans="1:4">
      <c r="A1843" s="49">
        <v>42977</v>
      </c>
      <c r="B1843" t="s">
        <v>768</v>
      </c>
      <c r="C1843" t="s">
        <v>769</v>
      </c>
      <c r="D1843" t="s">
        <v>770</v>
      </c>
    </row>
    <row r="1844" spans="1:4">
      <c r="A1844" s="49">
        <v>42978</v>
      </c>
      <c r="B1844" t="s">
        <v>768</v>
      </c>
      <c r="C1844" t="s">
        <v>769</v>
      </c>
      <c r="D1844" t="s">
        <v>771</v>
      </c>
    </row>
    <row r="1845" spans="1:4">
      <c r="A1845" s="49">
        <v>42979</v>
      </c>
      <c r="B1845" t="s">
        <v>769</v>
      </c>
      <c r="C1845" t="s">
        <v>770</v>
      </c>
      <c r="D1845" t="s">
        <v>771</v>
      </c>
    </row>
    <row r="1846" spans="1:4">
      <c r="A1846" s="49">
        <v>42980</v>
      </c>
      <c r="B1846" t="s">
        <v>769</v>
      </c>
      <c r="C1846" t="s">
        <v>770</v>
      </c>
      <c r="D1846" t="s">
        <v>771</v>
      </c>
    </row>
    <row r="1847" spans="1:4">
      <c r="A1847" s="49">
        <v>42981</v>
      </c>
      <c r="B1847" t="s">
        <v>769</v>
      </c>
      <c r="C1847" t="s">
        <v>770</v>
      </c>
      <c r="D1847" t="s">
        <v>771</v>
      </c>
    </row>
    <row r="1848" spans="1:4">
      <c r="A1848" s="49">
        <v>42982</v>
      </c>
      <c r="B1848" t="s">
        <v>769</v>
      </c>
      <c r="C1848" t="s">
        <v>770</v>
      </c>
      <c r="D1848" t="s">
        <v>771</v>
      </c>
    </row>
    <row r="1849" spans="1:4">
      <c r="A1849" s="49">
        <v>42983</v>
      </c>
      <c r="B1849" t="s">
        <v>769</v>
      </c>
      <c r="C1849" t="s">
        <v>770</v>
      </c>
      <c r="D1849" t="s">
        <v>771</v>
      </c>
    </row>
    <row r="1850" spans="1:4">
      <c r="A1850" s="49">
        <v>42984</v>
      </c>
      <c r="B1850" t="s">
        <v>769</v>
      </c>
      <c r="C1850" t="s">
        <v>770</v>
      </c>
      <c r="D1850" t="s">
        <v>771</v>
      </c>
    </row>
    <row r="1851" spans="1:4">
      <c r="A1851" s="49">
        <v>42985</v>
      </c>
      <c r="B1851" t="s">
        <v>769</v>
      </c>
      <c r="C1851" t="s">
        <v>770</v>
      </c>
      <c r="D1851" t="s">
        <v>771</v>
      </c>
    </row>
    <row r="1852" spans="1:4">
      <c r="A1852" s="49">
        <v>42986</v>
      </c>
      <c r="B1852" t="s">
        <v>769</v>
      </c>
      <c r="C1852" t="s">
        <v>770</v>
      </c>
      <c r="D1852" t="s">
        <v>771</v>
      </c>
    </row>
    <row r="1853" spans="1:4">
      <c r="A1853" s="49">
        <v>42987</v>
      </c>
      <c r="B1853" t="s">
        <v>769</v>
      </c>
      <c r="C1853" t="s">
        <v>770</v>
      </c>
      <c r="D1853" t="s">
        <v>771</v>
      </c>
    </row>
    <row r="1854" spans="1:4">
      <c r="A1854" s="49">
        <v>42988</v>
      </c>
      <c r="B1854" t="s">
        <v>769</v>
      </c>
      <c r="C1854" t="s">
        <v>770</v>
      </c>
      <c r="D1854" t="s">
        <v>771</v>
      </c>
    </row>
    <row r="1855" spans="1:4">
      <c r="A1855" s="49">
        <v>42989</v>
      </c>
      <c r="B1855" t="s">
        <v>769</v>
      </c>
      <c r="C1855" t="s">
        <v>770</v>
      </c>
      <c r="D1855" t="s">
        <v>771</v>
      </c>
    </row>
    <row r="1856" spans="1:4">
      <c r="A1856" s="49">
        <v>42990</v>
      </c>
      <c r="B1856" t="s">
        <v>769</v>
      </c>
      <c r="C1856" t="s">
        <v>770</v>
      </c>
      <c r="D1856" t="s">
        <v>771</v>
      </c>
    </row>
    <row r="1857" spans="1:4">
      <c r="A1857" s="49">
        <v>42991</v>
      </c>
      <c r="B1857" t="s">
        <v>769</v>
      </c>
      <c r="C1857" t="s">
        <v>770</v>
      </c>
      <c r="D1857" t="s">
        <v>771</v>
      </c>
    </row>
    <row r="1858" spans="1:4">
      <c r="A1858" s="49">
        <v>42992</v>
      </c>
      <c r="B1858" t="s">
        <v>769</v>
      </c>
      <c r="C1858" t="s">
        <v>770</v>
      </c>
      <c r="D1858" t="s">
        <v>771</v>
      </c>
    </row>
    <row r="1859" spans="1:4">
      <c r="A1859" s="49">
        <v>42993</v>
      </c>
      <c r="B1859" t="s">
        <v>769</v>
      </c>
      <c r="C1859" t="s">
        <v>770</v>
      </c>
      <c r="D1859" t="s">
        <v>772</v>
      </c>
    </row>
    <row r="1860" spans="1:4">
      <c r="A1860" s="49">
        <v>42994</v>
      </c>
      <c r="B1860" t="s">
        <v>770</v>
      </c>
      <c r="C1860" t="s">
        <v>771</v>
      </c>
      <c r="D1860" t="s">
        <v>772</v>
      </c>
    </row>
    <row r="1861" spans="1:4">
      <c r="A1861" s="49">
        <v>42995</v>
      </c>
      <c r="B1861" t="s">
        <v>770</v>
      </c>
      <c r="C1861" t="s">
        <v>771</v>
      </c>
      <c r="D1861" t="s">
        <v>772</v>
      </c>
    </row>
    <row r="1862" spans="1:4">
      <c r="A1862" s="49">
        <v>42996</v>
      </c>
      <c r="B1862" t="s">
        <v>770</v>
      </c>
      <c r="C1862" t="s">
        <v>771</v>
      </c>
      <c r="D1862" t="s">
        <v>772</v>
      </c>
    </row>
    <row r="1863" spans="1:4">
      <c r="A1863" s="49">
        <v>42997</v>
      </c>
      <c r="B1863" t="s">
        <v>770</v>
      </c>
      <c r="C1863" t="s">
        <v>771</v>
      </c>
      <c r="D1863" t="s">
        <v>772</v>
      </c>
    </row>
    <row r="1864" spans="1:4">
      <c r="A1864" s="49">
        <v>42998</v>
      </c>
      <c r="B1864" t="s">
        <v>770</v>
      </c>
      <c r="C1864" t="s">
        <v>771</v>
      </c>
      <c r="D1864" t="s">
        <v>772</v>
      </c>
    </row>
    <row r="1865" spans="1:4">
      <c r="A1865" s="49">
        <v>42999</v>
      </c>
      <c r="B1865" t="s">
        <v>770</v>
      </c>
      <c r="C1865" t="s">
        <v>771</v>
      </c>
      <c r="D1865" t="s">
        <v>772</v>
      </c>
    </row>
    <row r="1866" spans="1:4">
      <c r="A1866" s="49">
        <v>43000</v>
      </c>
      <c r="B1866" t="s">
        <v>770</v>
      </c>
      <c r="C1866" t="s">
        <v>771</v>
      </c>
      <c r="D1866" t="s">
        <v>772</v>
      </c>
    </row>
    <row r="1867" spans="1:4">
      <c r="A1867" s="49">
        <v>43001</v>
      </c>
      <c r="B1867" t="s">
        <v>770</v>
      </c>
      <c r="C1867" t="s">
        <v>771</v>
      </c>
      <c r="D1867" t="s">
        <v>772</v>
      </c>
    </row>
    <row r="1868" spans="1:4">
      <c r="A1868" s="49">
        <v>43002</v>
      </c>
      <c r="B1868" t="s">
        <v>770</v>
      </c>
      <c r="C1868" t="s">
        <v>771</v>
      </c>
      <c r="D1868" t="s">
        <v>772</v>
      </c>
    </row>
    <row r="1869" spans="1:4">
      <c r="A1869" s="49">
        <v>43003</v>
      </c>
      <c r="B1869" t="s">
        <v>770</v>
      </c>
      <c r="C1869" t="s">
        <v>771</v>
      </c>
      <c r="D1869" t="s">
        <v>772</v>
      </c>
    </row>
    <row r="1870" spans="1:4">
      <c r="A1870" s="49">
        <v>43004</v>
      </c>
      <c r="B1870" t="s">
        <v>770</v>
      </c>
      <c r="C1870" t="s">
        <v>771</v>
      </c>
      <c r="D1870" t="s">
        <v>772</v>
      </c>
    </row>
    <row r="1871" spans="1:4">
      <c r="A1871" s="49">
        <v>43005</v>
      </c>
      <c r="B1871" t="s">
        <v>770</v>
      </c>
      <c r="C1871" t="s">
        <v>771</v>
      </c>
      <c r="D1871" t="s">
        <v>772</v>
      </c>
    </row>
    <row r="1872" spans="1:4">
      <c r="A1872" s="49">
        <v>43006</v>
      </c>
      <c r="B1872" t="s">
        <v>770</v>
      </c>
      <c r="C1872" t="s">
        <v>771</v>
      </c>
      <c r="D1872" t="s">
        <v>772</v>
      </c>
    </row>
    <row r="1873" spans="1:4">
      <c r="A1873" s="49">
        <v>43007</v>
      </c>
      <c r="B1873" t="s">
        <v>770</v>
      </c>
      <c r="C1873" t="s">
        <v>771</v>
      </c>
      <c r="D1873" t="s">
        <v>772</v>
      </c>
    </row>
    <row r="1874" spans="1:4">
      <c r="A1874" s="49">
        <v>43008</v>
      </c>
      <c r="B1874" t="s">
        <v>770</v>
      </c>
      <c r="C1874" t="s">
        <v>771</v>
      </c>
      <c r="D1874" t="s">
        <v>772</v>
      </c>
    </row>
    <row r="1875" spans="1:4">
      <c r="A1875" s="49">
        <v>43009</v>
      </c>
      <c r="B1875" t="s">
        <v>771</v>
      </c>
      <c r="C1875" t="s">
        <v>772</v>
      </c>
      <c r="D1875" t="s">
        <v>773</v>
      </c>
    </row>
    <row r="1876" spans="1:4">
      <c r="A1876" s="49">
        <v>43010</v>
      </c>
      <c r="B1876" t="s">
        <v>771</v>
      </c>
      <c r="C1876" t="s">
        <v>772</v>
      </c>
      <c r="D1876" t="s">
        <v>773</v>
      </c>
    </row>
    <row r="1877" spans="1:4">
      <c r="A1877" s="49">
        <v>43011</v>
      </c>
      <c r="B1877" t="s">
        <v>771</v>
      </c>
      <c r="C1877" t="s">
        <v>772</v>
      </c>
      <c r="D1877" t="s">
        <v>773</v>
      </c>
    </row>
    <row r="1878" spans="1:4">
      <c r="A1878" s="49">
        <v>43012</v>
      </c>
      <c r="B1878" t="s">
        <v>771</v>
      </c>
      <c r="C1878" t="s">
        <v>772</v>
      </c>
      <c r="D1878" t="s">
        <v>773</v>
      </c>
    </row>
    <row r="1879" spans="1:4">
      <c r="A1879" s="49">
        <v>43013</v>
      </c>
      <c r="B1879" t="s">
        <v>771</v>
      </c>
      <c r="C1879" t="s">
        <v>772</v>
      </c>
      <c r="D1879" t="s">
        <v>773</v>
      </c>
    </row>
    <row r="1880" spans="1:4">
      <c r="A1880" s="49">
        <v>43014</v>
      </c>
      <c r="B1880" t="s">
        <v>771</v>
      </c>
      <c r="C1880" t="s">
        <v>772</v>
      </c>
      <c r="D1880" t="s">
        <v>773</v>
      </c>
    </row>
    <row r="1881" spans="1:4">
      <c r="A1881" s="49">
        <v>43015</v>
      </c>
      <c r="B1881" t="s">
        <v>771</v>
      </c>
      <c r="C1881" t="s">
        <v>772</v>
      </c>
      <c r="D1881" t="s">
        <v>773</v>
      </c>
    </row>
    <row r="1882" spans="1:4">
      <c r="A1882" s="49">
        <v>43016</v>
      </c>
      <c r="B1882" t="s">
        <v>771</v>
      </c>
      <c r="C1882" t="s">
        <v>772</v>
      </c>
      <c r="D1882" t="s">
        <v>773</v>
      </c>
    </row>
    <row r="1883" spans="1:4">
      <c r="A1883" s="49">
        <v>43017</v>
      </c>
      <c r="B1883" t="s">
        <v>771</v>
      </c>
      <c r="C1883" t="s">
        <v>772</v>
      </c>
      <c r="D1883" t="s">
        <v>773</v>
      </c>
    </row>
    <row r="1884" spans="1:4">
      <c r="A1884" s="49">
        <v>43018</v>
      </c>
      <c r="B1884" t="s">
        <v>771</v>
      </c>
      <c r="C1884" t="s">
        <v>772</v>
      </c>
      <c r="D1884" t="s">
        <v>773</v>
      </c>
    </row>
    <row r="1885" spans="1:4">
      <c r="A1885" s="49">
        <v>43019</v>
      </c>
      <c r="B1885" t="s">
        <v>771</v>
      </c>
      <c r="C1885" t="s">
        <v>772</v>
      </c>
      <c r="D1885" t="s">
        <v>773</v>
      </c>
    </row>
    <row r="1886" spans="1:4">
      <c r="A1886" s="49">
        <v>43020</v>
      </c>
      <c r="B1886" t="s">
        <v>771</v>
      </c>
      <c r="C1886" t="s">
        <v>772</v>
      </c>
      <c r="D1886" t="s">
        <v>773</v>
      </c>
    </row>
    <row r="1887" spans="1:4">
      <c r="A1887" s="49">
        <v>43021</v>
      </c>
      <c r="B1887" t="s">
        <v>771</v>
      </c>
      <c r="C1887" t="s">
        <v>772</v>
      </c>
      <c r="D1887" t="s">
        <v>773</v>
      </c>
    </row>
    <row r="1888" spans="1:4">
      <c r="A1888" s="49">
        <v>43022</v>
      </c>
      <c r="B1888" t="s">
        <v>771</v>
      </c>
      <c r="C1888" t="s">
        <v>772</v>
      </c>
      <c r="D1888" t="s">
        <v>773</v>
      </c>
    </row>
    <row r="1889" spans="1:4">
      <c r="A1889" s="49">
        <v>43023</v>
      </c>
      <c r="B1889" t="s">
        <v>771</v>
      </c>
      <c r="C1889" t="s">
        <v>772</v>
      </c>
      <c r="D1889" t="s">
        <v>773</v>
      </c>
    </row>
    <row r="1890" spans="1:4">
      <c r="A1890" s="49">
        <v>43024</v>
      </c>
      <c r="B1890" t="s">
        <v>772</v>
      </c>
      <c r="C1890" t="s">
        <v>772</v>
      </c>
      <c r="D1890" t="s">
        <v>774</v>
      </c>
    </row>
    <row r="1891" spans="1:4">
      <c r="A1891" s="49">
        <v>43025</v>
      </c>
      <c r="B1891" t="s">
        <v>772</v>
      </c>
      <c r="C1891" t="s">
        <v>773</v>
      </c>
      <c r="D1891" t="s">
        <v>774</v>
      </c>
    </row>
    <row r="1892" spans="1:4">
      <c r="A1892" s="49">
        <v>43026</v>
      </c>
      <c r="B1892" t="s">
        <v>772</v>
      </c>
      <c r="C1892" t="s">
        <v>773</v>
      </c>
      <c r="D1892" t="s">
        <v>774</v>
      </c>
    </row>
    <row r="1893" spans="1:4">
      <c r="A1893" s="49">
        <v>43027</v>
      </c>
      <c r="B1893" t="s">
        <v>772</v>
      </c>
      <c r="C1893" t="s">
        <v>773</v>
      </c>
      <c r="D1893" t="s">
        <v>774</v>
      </c>
    </row>
    <row r="1894" spans="1:4">
      <c r="A1894" s="49">
        <v>43028</v>
      </c>
      <c r="B1894" t="s">
        <v>772</v>
      </c>
      <c r="C1894" t="s">
        <v>773</v>
      </c>
      <c r="D1894" t="s">
        <v>774</v>
      </c>
    </row>
    <row r="1895" spans="1:4">
      <c r="A1895" s="49">
        <v>43029</v>
      </c>
      <c r="B1895" t="s">
        <v>772</v>
      </c>
      <c r="C1895" t="s">
        <v>773</v>
      </c>
      <c r="D1895" t="s">
        <v>774</v>
      </c>
    </row>
    <row r="1896" spans="1:4">
      <c r="A1896" s="49">
        <v>43030</v>
      </c>
      <c r="B1896" t="s">
        <v>772</v>
      </c>
      <c r="C1896" t="s">
        <v>773</v>
      </c>
      <c r="D1896" t="s">
        <v>774</v>
      </c>
    </row>
    <row r="1897" spans="1:4">
      <c r="A1897" s="49">
        <v>43031</v>
      </c>
      <c r="B1897" t="s">
        <v>772</v>
      </c>
      <c r="C1897" t="s">
        <v>773</v>
      </c>
      <c r="D1897" t="s">
        <v>774</v>
      </c>
    </row>
    <row r="1898" spans="1:4">
      <c r="A1898" s="49">
        <v>43032</v>
      </c>
      <c r="B1898" t="s">
        <v>772</v>
      </c>
      <c r="C1898" t="s">
        <v>773</v>
      </c>
      <c r="D1898" t="s">
        <v>774</v>
      </c>
    </row>
    <row r="1899" spans="1:4">
      <c r="A1899" s="49">
        <v>43033</v>
      </c>
      <c r="B1899" t="s">
        <v>772</v>
      </c>
      <c r="C1899" t="s">
        <v>773</v>
      </c>
      <c r="D1899" t="s">
        <v>774</v>
      </c>
    </row>
    <row r="1900" spans="1:4">
      <c r="A1900" s="49">
        <v>43034</v>
      </c>
      <c r="B1900" t="s">
        <v>772</v>
      </c>
      <c r="C1900" t="s">
        <v>773</v>
      </c>
      <c r="D1900" t="s">
        <v>774</v>
      </c>
    </row>
    <row r="1901" spans="1:4">
      <c r="A1901" s="49">
        <v>43035</v>
      </c>
      <c r="B1901" t="s">
        <v>772</v>
      </c>
      <c r="C1901" t="s">
        <v>773</v>
      </c>
      <c r="D1901" t="s">
        <v>774</v>
      </c>
    </row>
    <row r="1902" spans="1:4">
      <c r="A1902" s="49">
        <v>43036</v>
      </c>
      <c r="B1902" t="s">
        <v>772</v>
      </c>
      <c r="C1902" t="s">
        <v>773</v>
      </c>
      <c r="D1902" t="s">
        <v>774</v>
      </c>
    </row>
    <row r="1903" spans="1:4">
      <c r="A1903" s="49">
        <v>43037</v>
      </c>
      <c r="B1903" t="s">
        <v>772</v>
      </c>
      <c r="C1903" t="s">
        <v>773</v>
      </c>
      <c r="D1903" t="s">
        <v>774</v>
      </c>
    </row>
    <row r="1904" spans="1:4">
      <c r="A1904" s="49">
        <v>43038</v>
      </c>
      <c r="B1904" t="s">
        <v>772</v>
      </c>
      <c r="C1904" t="s">
        <v>773</v>
      </c>
      <c r="D1904" t="s">
        <v>774</v>
      </c>
    </row>
    <row r="1905" spans="1:4">
      <c r="A1905" s="49">
        <v>43039</v>
      </c>
      <c r="B1905" t="s">
        <v>772</v>
      </c>
      <c r="C1905" t="s">
        <v>773</v>
      </c>
      <c r="D1905" t="s">
        <v>775</v>
      </c>
    </row>
    <row r="1906" spans="1:4">
      <c r="A1906" s="49">
        <v>43040</v>
      </c>
      <c r="B1906" t="s">
        <v>773</v>
      </c>
      <c r="C1906" t="s">
        <v>774</v>
      </c>
      <c r="D1906" t="s">
        <v>775</v>
      </c>
    </row>
    <row r="1907" spans="1:4">
      <c r="A1907" s="49">
        <v>43041</v>
      </c>
      <c r="B1907" t="s">
        <v>773</v>
      </c>
      <c r="C1907" t="s">
        <v>774</v>
      </c>
      <c r="D1907" t="s">
        <v>775</v>
      </c>
    </row>
    <row r="1908" spans="1:4">
      <c r="A1908" s="49">
        <v>43042</v>
      </c>
      <c r="B1908" t="s">
        <v>773</v>
      </c>
      <c r="C1908" t="s">
        <v>774</v>
      </c>
      <c r="D1908" t="s">
        <v>775</v>
      </c>
    </row>
    <row r="1909" spans="1:4">
      <c r="A1909" s="49">
        <v>43043</v>
      </c>
      <c r="B1909" t="s">
        <v>773</v>
      </c>
      <c r="C1909" t="s">
        <v>774</v>
      </c>
      <c r="D1909" t="s">
        <v>775</v>
      </c>
    </row>
    <row r="1910" spans="1:4">
      <c r="A1910" s="49">
        <v>43044</v>
      </c>
      <c r="B1910" t="s">
        <v>773</v>
      </c>
      <c r="C1910" t="s">
        <v>774</v>
      </c>
      <c r="D1910" t="s">
        <v>775</v>
      </c>
    </row>
    <row r="1911" spans="1:4">
      <c r="A1911" s="49">
        <v>43045</v>
      </c>
      <c r="B1911" t="s">
        <v>773</v>
      </c>
      <c r="C1911" t="s">
        <v>774</v>
      </c>
      <c r="D1911" t="s">
        <v>775</v>
      </c>
    </row>
    <row r="1912" spans="1:4">
      <c r="A1912" s="49">
        <v>43046</v>
      </c>
      <c r="B1912" t="s">
        <v>773</v>
      </c>
      <c r="C1912" t="s">
        <v>774</v>
      </c>
      <c r="D1912" t="s">
        <v>775</v>
      </c>
    </row>
    <row r="1913" spans="1:4">
      <c r="A1913" s="49">
        <v>43047</v>
      </c>
      <c r="B1913" t="s">
        <v>773</v>
      </c>
      <c r="C1913" t="s">
        <v>774</v>
      </c>
      <c r="D1913" t="s">
        <v>775</v>
      </c>
    </row>
    <row r="1914" spans="1:4">
      <c r="A1914" s="49">
        <v>43048</v>
      </c>
      <c r="B1914" t="s">
        <v>773</v>
      </c>
      <c r="C1914" t="s">
        <v>774</v>
      </c>
      <c r="D1914" t="s">
        <v>775</v>
      </c>
    </row>
    <row r="1915" spans="1:4">
      <c r="A1915" s="49">
        <v>43049</v>
      </c>
      <c r="B1915" t="s">
        <v>773</v>
      </c>
      <c r="C1915" t="s">
        <v>774</v>
      </c>
      <c r="D1915" t="s">
        <v>775</v>
      </c>
    </row>
    <row r="1916" spans="1:4">
      <c r="A1916" s="49">
        <v>43050</v>
      </c>
      <c r="B1916" t="s">
        <v>773</v>
      </c>
      <c r="C1916" t="s">
        <v>774</v>
      </c>
      <c r="D1916" t="s">
        <v>775</v>
      </c>
    </row>
    <row r="1917" spans="1:4">
      <c r="A1917" s="49">
        <v>43051</v>
      </c>
      <c r="B1917" t="s">
        <v>773</v>
      </c>
      <c r="C1917" t="s">
        <v>774</v>
      </c>
      <c r="D1917" t="s">
        <v>775</v>
      </c>
    </row>
    <row r="1918" spans="1:4">
      <c r="A1918" s="49">
        <v>43052</v>
      </c>
      <c r="B1918" t="s">
        <v>773</v>
      </c>
      <c r="C1918" t="s">
        <v>774</v>
      </c>
      <c r="D1918" t="s">
        <v>775</v>
      </c>
    </row>
    <row r="1919" spans="1:4">
      <c r="A1919" s="49">
        <v>43053</v>
      </c>
      <c r="B1919" t="s">
        <v>773</v>
      </c>
      <c r="C1919" t="s">
        <v>774</v>
      </c>
      <c r="D1919" t="s">
        <v>775</v>
      </c>
    </row>
    <row r="1920" spans="1:4">
      <c r="A1920" s="49">
        <v>43054</v>
      </c>
      <c r="B1920" t="s">
        <v>773</v>
      </c>
      <c r="C1920" t="s">
        <v>774</v>
      </c>
      <c r="D1920" t="s">
        <v>776</v>
      </c>
    </row>
    <row r="1921" spans="1:4">
      <c r="A1921" s="49">
        <v>43055</v>
      </c>
      <c r="B1921" t="s">
        <v>774</v>
      </c>
      <c r="C1921" t="s">
        <v>775</v>
      </c>
      <c r="D1921" t="s">
        <v>776</v>
      </c>
    </row>
    <row r="1922" spans="1:4">
      <c r="A1922" s="49">
        <v>43056</v>
      </c>
      <c r="B1922" t="s">
        <v>774</v>
      </c>
      <c r="C1922" t="s">
        <v>775</v>
      </c>
      <c r="D1922" t="s">
        <v>776</v>
      </c>
    </row>
    <row r="1923" spans="1:4">
      <c r="A1923" s="49">
        <v>43057</v>
      </c>
      <c r="B1923" t="s">
        <v>774</v>
      </c>
      <c r="C1923" t="s">
        <v>775</v>
      </c>
      <c r="D1923" t="s">
        <v>776</v>
      </c>
    </row>
    <row r="1924" spans="1:4">
      <c r="A1924" s="49">
        <v>43058</v>
      </c>
      <c r="B1924" t="s">
        <v>774</v>
      </c>
      <c r="C1924" t="s">
        <v>775</v>
      </c>
      <c r="D1924" t="s">
        <v>776</v>
      </c>
    </row>
    <row r="1925" spans="1:4">
      <c r="A1925" s="49">
        <v>43059</v>
      </c>
      <c r="B1925" t="s">
        <v>774</v>
      </c>
      <c r="C1925" t="s">
        <v>775</v>
      </c>
      <c r="D1925" t="s">
        <v>776</v>
      </c>
    </row>
    <row r="1926" spans="1:4">
      <c r="A1926" s="49">
        <v>43060</v>
      </c>
      <c r="B1926" t="s">
        <v>774</v>
      </c>
      <c r="C1926" t="s">
        <v>775</v>
      </c>
      <c r="D1926" t="s">
        <v>776</v>
      </c>
    </row>
    <row r="1927" spans="1:4">
      <c r="A1927" s="49">
        <v>43061</v>
      </c>
      <c r="B1927" t="s">
        <v>774</v>
      </c>
      <c r="C1927" t="s">
        <v>775</v>
      </c>
      <c r="D1927" t="s">
        <v>776</v>
      </c>
    </row>
    <row r="1928" spans="1:4">
      <c r="A1928" s="49">
        <v>43062</v>
      </c>
      <c r="B1928" t="s">
        <v>774</v>
      </c>
      <c r="C1928" t="s">
        <v>775</v>
      </c>
      <c r="D1928" t="s">
        <v>776</v>
      </c>
    </row>
    <row r="1929" spans="1:4">
      <c r="A1929" s="49">
        <v>43063</v>
      </c>
      <c r="B1929" t="s">
        <v>774</v>
      </c>
      <c r="C1929" t="s">
        <v>775</v>
      </c>
      <c r="D1929" t="s">
        <v>776</v>
      </c>
    </row>
    <row r="1930" spans="1:4">
      <c r="A1930" s="49">
        <v>43064</v>
      </c>
      <c r="B1930" t="s">
        <v>774</v>
      </c>
      <c r="C1930" t="s">
        <v>775</v>
      </c>
      <c r="D1930" t="s">
        <v>776</v>
      </c>
    </row>
    <row r="1931" spans="1:4">
      <c r="A1931" s="49">
        <v>43065</v>
      </c>
      <c r="B1931" t="s">
        <v>774</v>
      </c>
      <c r="C1931" t="s">
        <v>775</v>
      </c>
      <c r="D1931" t="s">
        <v>776</v>
      </c>
    </row>
    <row r="1932" spans="1:4">
      <c r="A1932" s="49">
        <v>43066</v>
      </c>
      <c r="B1932" t="s">
        <v>774</v>
      </c>
      <c r="C1932" t="s">
        <v>775</v>
      </c>
      <c r="D1932" t="s">
        <v>776</v>
      </c>
    </row>
    <row r="1933" spans="1:4">
      <c r="A1933" s="49">
        <v>43067</v>
      </c>
      <c r="B1933" t="s">
        <v>774</v>
      </c>
      <c r="C1933" t="s">
        <v>775</v>
      </c>
      <c r="D1933" t="s">
        <v>776</v>
      </c>
    </row>
    <row r="1934" spans="1:4">
      <c r="A1934" s="49">
        <v>43068</v>
      </c>
      <c r="B1934" t="s">
        <v>774</v>
      </c>
      <c r="C1934" t="s">
        <v>775</v>
      </c>
      <c r="D1934" t="s">
        <v>776</v>
      </c>
    </row>
    <row r="1935" spans="1:4">
      <c r="A1935" s="49">
        <v>43069</v>
      </c>
      <c r="B1935" t="s">
        <v>774</v>
      </c>
      <c r="C1935" t="s">
        <v>775</v>
      </c>
      <c r="D1935" t="s">
        <v>776</v>
      </c>
    </row>
    <row r="1936" spans="1:4">
      <c r="A1936" s="49">
        <v>43070</v>
      </c>
      <c r="B1936" t="s">
        <v>775</v>
      </c>
      <c r="C1936" t="s">
        <v>776</v>
      </c>
      <c r="D1936" t="s">
        <v>777</v>
      </c>
    </row>
    <row r="1937" spans="1:4">
      <c r="A1937" s="49">
        <v>43071</v>
      </c>
      <c r="B1937" t="s">
        <v>775</v>
      </c>
      <c r="C1937" t="s">
        <v>776</v>
      </c>
      <c r="D1937" t="s">
        <v>777</v>
      </c>
    </row>
    <row r="1938" spans="1:4">
      <c r="A1938" s="49">
        <v>43072</v>
      </c>
      <c r="B1938" t="s">
        <v>775</v>
      </c>
      <c r="C1938" t="s">
        <v>776</v>
      </c>
      <c r="D1938" t="s">
        <v>777</v>
      </c>
    </row>
    <row r="1939" spans="1:4">
      <c r="A1939" s="49">
        <v>43073</v>
      </c>
      <c r="B1939" t="s">
        <v>775</v>
      </c>
      <c r="C1939" t="s">
        <v>776</v>
      </c>
      <c r="D1939" t="s">
        <v>777</v>
      </c>
    </row>
    <row r="1940" spans="1:4">
      <c r="A1940" s="49">
        <v>43074</v>
      </c>
      <c r="B1940" t="s">
        <v>775</v>
      </c>
      <c r="C1940" t="s">
        <v>776</v>
      </c>
      <c r="D1940" t="s">
        <v>777</v>
      </c>
    </row>
    <row r="1941" spans="1:4">
      <c r="A1941" s="49">
        <v>43075</v>
      </c>
      <c r="B1941" t="s">
        <v>775</v>
      </c>
      <c r="C1941" t="s">
        <v>776</v>
      </c>
      <c r="D1941" t="s">
        <v>777</v>
      </c>
    </row>
    <row r="1942" spans="1:4">
      <c r="A1942" s="49">
        <v>43076</v>
      </c>
      <c r="B1942" t="s">
        <v>775</v>
      </c>
      <c r="C1942" t="s">
        <v>776</v>
      </c>
      <c r="D1942" t="s">
        <v>777</v>
      </c>
    </row>
    <row r="1943" spans="1:4">
      <c r="A1943" s="49">
        <v>43077</v>
      </c>
      <c r="B1943" t="s">
        <v>775</v>
      </c>
      <c r="C1943" t="s">
        <v>776</v>
      </c>
      <c r="D1943" t="s">
        <v>777</v>
      </c>
    </row>
    <row r="1944" spans="1:4">
      <c r="A1944" s="49">
        <v>43078</v>
      </c>
      <c r="B1944" t="s">
        <v>775</v>
      </c>
      <c r="C1944" t="s">
        <v>776</v>
      </c>
      <c r="D1944" t="s">
        <v>777</v>
      </c>
    </row>
    <row r="1945" spans="1:4">
      <c r="A1945" s="49">
        <v>43079</v>
      </c>
      <c r="B1945" t="s">
        <v>775</v>
      </c>
      <c r="C1945" t="s">
        <v>776</v>
      </c>
      <c r="D1945" t="s">
        <v>777</v>
      </c>
    </row>
    <row r="1946" spans="1:4">
      <c r="A1946" s="49">
        <v>43080</v>
      </c>
      <c r="B1946" t="s">
        <v>775</v>
      </c>
      <c r="C1946" t="s">
        <v>776</v>
      </c>
      <c r="D1946" t="s">
        <v>777</v>
      </c>
    </row>
    <row r="1947" spans="1:4">
      <c r="A1947" s="49">
        <v>43081</v>
      </c>
      <c r="B1947" t="s">
        <v>775</v>
      </c>
      <c r="C1947" t="s">
        <v>776</v>
      </c>
      <c r="D1947" t="s">
        <v>777</v>
      </c>
    </row>
    <row r="1948" spans="1:4">
      <c r="A1948" s="49">
        <v>43082</v>
      </c>
      <c r="B1948" t="s">
        <v>775</v>
      </c>
      <c r="C1948" t="s">
        <v>776</v>
      </c>
      <c r="D1948" t="s">
        <v>777</v>
      </c>
    </row>
    <row r="1949" spans="1:4">
      <c r="A1949" s="49">
        <v>43083</v>
      </c>
      <c r="B1949" t="s">
        <v>775</v>
      </c>
      <c r="C1949" t="s">
        <v>776</v>
      </c>
      <c r="D1949" t="s">
        <v>777</v>
      </c>
    </row>
    <row r="1950" spans="1:4">
      <c r="A1950" s="49">
        <v>43084</v>
      </c>
      <c r="B1950" t="s">
        <v>775</v>
      </c>
      <c r="C1950" t="s">
        <v>776</v>
      </c>
      <c r="D1950" t="s">
        <v>777</v>
      </c>
    </row>
    <row r="1951" spans="1:4">
      <c r="A1951" s="49">
        <v>43085</v>
      </c>
      <c r="B1951" t="s">
        <v>776</v>
      </c>
      <c r="C1951" t="s">
        <v>776</v>
      </c>
      <c r="D1951" t="s">
        <v>778</v>
      </c>
    </row>
    <row r="1952" spans="1:4">
      <c r="A1952" s="49">
        <v>43086</v>
      </c>
      <c r="B1952" t="s">
        <v>776</v>
      </c>
      <c r="C1952" t="s">
        <v>777</v>
      </c>
      <c r="D1952" t="s">
        <v>778</v>
      </c>
    </row>
    <row r="1953" spans="1:4">
      <c r="A1953" s="49">
        <v>43087</v>
      </c>
      <c r="B1953" t="s">
        <v>776</v>
      </c>
      <c r="C1953" t="s">
        <v>777</v>
      </c>
      <c r="D1953" t="s">
        <v>778</v>
      </c>
    </row>
    <row r="1954" spans="1:4">
      <c r="A1954" s="49">
        <v>43088</v>
      </c>
      <c r="B1954" t="s">
        <v>776</v>
      </c>
      <c r="C1954" t="s">
        <v>777</v>
      </c>
      <c r="D1954" t="s">
        <v>778</v>
      </c>
    </row>
    <row r="1955" spans="1:4">
      <c r="A1955" s="49">
        <v>43089</v>
      </c>
      <c r="B1955" t="s">
        <v>776</v>
      </c>
      <c r="C1955" t="s">
        <v>777</v>
      </c>
      <c r="D1955" t="s">
        <v>778</v>
      </c>
    </row>
    <row r="1956" spans="1:4">
      <c r="A1956" s="49">
        <v>43090</v>
      </c>
      <c r="B1956" t="s">
        <v>776</v>
      </c>
      <c r="C1956" t="s">
        <v>777</v>
      </c>
      <c r="D1956" t="s">
        <v>778</v>
      </c>
    </row>
    <row r="1957" spans="1:4">
      <c r="A1957" s="49">
        <v>43091</v>
      </c>
      <c r="B1957" t="s">
        <v>776</v>
      </c>
      <c r="C1957" t="s">
        <v>777</v>
      </c>
      <c r="D1957" t="s">
        <v>778</v>
      </c>
    </row>
    <row r="1958" spans="1:4">
      <c r="A1958" s="49">
        <v>43092</v>
      </c>
      <c r="B1958" t="s">
        <v>776</v>
      </c>
      <c r="C1958" t="s">
        <v>777</v>
      </c>
      <c r="D1958" t="s">
        <v>778</v>
      </c>
    </row>
    <row r="1959" spans="1:4">
      <c r="A1959" s="49">
        <v>43093</v>
      </c>
      <c r="B1959" t="s">
        <v>776</v>
      </c>
      <c r="C1959" t="s">
        <v>777</v>
      </c>
      <c r="D1959" t="s">
        <v>778</v>
      </c>
    </row>
    <row r="1960" spans="1:4">
      <c r="A1960" s="49">
        <v>43094</v>
      </c>
      <c r="B1960" t="s">
        <v>776</v>
      </c>
      <c r="C1960" t="s">
        <v>777</v>
      </c>
      <c r="D1960" t="s">
        <v>778</v>
      </c>
    </row>
    <row r="1961" spans="1:4">
      <c r="A1961" s="49">
        <v>43095</v>
      </c>
      <c r="B1961" t="s">
        <v>776</v>
      </c>
      <c r="C1961" t="s">
        <v>777</v>
      </c>
      <c r="D1961" t="s">
        <v>778</v>
      </c>
    </row>
    <row r="1962" spans="1:4">
      <c r="A1962" s="49">
        <v>43096</v>
      </c>
      <c r="B1962" t="s">
        <v>776</v>
      </c>
      <c r="C1962" t="s">
        <v>777</v>
      </c>
      <c r="D1962" t="s">
        <v>778</v>
      </c>
    </row>
    <row r="1963" spans="1:4">
      <c r="A1963" s="49">
        <v>43097</v>
      </c>
      <c r="B1963" t="s">
        <v>776</v>
      </c>
      <c r="C1963" t="s">
        <v>777</v>
      </c>
      <c r="D1963" t="s">
        <v>778</v>
      </c>
    </row>
    <row r="1964" spans="1:4">
      <c r="A1964" s="49">
        <v>43098</v>
      </c>
      <c r="B1964" t="s">
        <v>776</v>
      </c>
      <c r="C1964" t="s">
        <v>777</v>
      </c>
      <c r="D1964" t="s">
        <v>778</v>
      </c>
    </row>
    <row r="1965" spans="1:4">
      <c r="A1965" s="49">
        <v>43099</v>
      </c>
      <c r="B1965" t="s">
        <v>776</v>
      </c>
      <c r="C1965" t="s">
        <v>777</v>
      </c>
      <c r="D1965" t="s">
        <v>778</v>
      </c>
    </row>
    <row r="1966" spans="1:4">
      <c r="A1966" s="49">
        <v>43100</v>
      </c>
      <c r="B1966" t="s">
        <v>776</v>
      </c>
      <c r="C1966" t="s">
        <v>777</v>
      </c>
      <c r="D1966" t="s">
        <v>778</v>
      </c>
    </row>
    <row r="1967" spans="1:4">
      <c r="A1967" s="49">
        <v>43101</v>
      </c>
      <c r="B1967" t="s">
        <v>777</v>
      </c>
      <c r="C1967" t="s">
        <v>778</v>
      </c>
      <c r="D1967" t="s">
        <v>779</v>
      </c>
    </row>
    <row r="1968" spans="1:4">
      <c r="A1968" s="49">
        <v>43102</v>
      </c>
      <c r="B1968" t="s">
        <v>777</v>
      </c>
      <c r="C1968" t="s">
        <v>778</v>
      </c>
      <c r="D1968" t="s">
        <v>779</v>
      </c>
    </row>
    <row r="1969" spans="1:4">
      <c r="A1969" s="49">
        <v>43103</v>
      </c>
      <c r="B1969" t="s">
        <v>777</v>
      </c>
      <c r="C1969" t="s">
        <v>778</v>
      </c>
      <c r="D1969" t="s">
        <v>779</v>
      </c>
    </row>
    <row r="1970" spans="1:4">
      <c r="A1970" s="49">
        <v>43104</v>
      </c>
      <c r="B1970" t="s">
        <v>777</v>
      </c>
      <c r="C1970" t="s">
        <v>778</v>
      </c>
      <c r="D1970" t="s">
        <v>779</v>
      </c>
    </row>
    <row r="1971" spans="1:4">
      <c r="A1971" s="49">
        <v>43105</v>
      </c>
      <c r="B1971" t="s">
        <v>777</v>
      </c>
      <c r="C1971" t="s">
        <v>778</v>
      </c>
      <c r="D1971" t="s">
        <v>779</v>
      </c>
    </row>
    <row r="1972" spans="1:4">
      <c r="A1972" s="49">
        <v>43106</v>
      </c>
      <c r="B1972" t="s">
        <v>777</v>
      </c>
      <c r="C1972" t="s">
        <v>778</v>
      </c>
      <c r="D1972" t="s">
        <v>779</v>
      </c>
    </row>
    <row r="1973" spans="1:4">
      <c r="A1973" s="49">
        <v>43107</v>
      </c>
      <c r="B1973" t="s">
        <v>777</v>
      </c>
      <c r="C1973" t="s">
        <v>778</v>
      </c>
      <c r="D1973" t="s">
        <v>779</v>
      </c>
    </row>
    <row r="1974" spans="1:4">
      <c r="A1974" s="49">
        <v>43108</v>
      </c>
      <c r="B1974" t="s">
        <v>777</v>
      </c>
      <c r="C1974" t="s">
        <v>778</v>
      </c>
      <c r="D1974" t="s">
        <v>779</v>
      </c>
    </row>
    <row r="1975" spans="1:4">
      <c r="A1975" s="49">
        <v>43109</v>
      </c>
      <c r="B1975" t="s">
        <v>777</v>
      </c>
      <c r="C1975" t="s">
        <v>778</v>
      </c>
      <c r="D1975" t="s">
        <v>779</v>
      </c>
    </row>
    <row r="1976" spans="1:4">
      <c r="A1976" s="49">
        <v>43110</v>
      </c>
      <c r="B1976" t="s">
        <v>777</v>
      </c>
      <c r="C1976" t="s">
        <v>778</v>
      </c>
      <c r="D1976" t="s">
        <v>779</v>
      </c>
    </row>
    <row r="1977" spans="1:4">
      <c r="A1977" s="49">
        <v>43111</v>
      </c>
      <c r="B1977" t="s">
        <v>777</v>
      </c>
      <c r="C1977" t="s">
        <v>778</v>
      </c>
      <c r="D1977" t="s">
        <v>779</v>
      </c>
    </row>
    <row r="1978" spans="1:4">
      <c r="A1978" s="49">
        <v>43112</v>
      </c>
      <c r="B1978" t="s">
        <v>777</v>
      </c>
      <c r="C1978" t="s">
        <v>778</v>
      </c>
      <c r="D1978" t="s">
        <v>779</v>
      </c>
    </row>
    <row r="1979" spans="1:4">
      <c r="A1979" s="49">
        <v>43113</v>
      </c>
      <c r="B1979" t="s">
        <v>777</v>
      </c>
      <c r="C1979" t="s">
        <v>778</v>
      </c>
      <c r="D1979" t="s">
        <v>779</v>
      </c>
    </row>
    <row r="1980" spans="1:4">
      <c r="A1980" s="49">
        <v>43114</v>
      </c>
      <c r="B1980" t="s">
        <v>777</v>
      </c>
      <c r="C1980" t="s">
        <v>778</v>
      </c>
      <c r="D1980" t="s">
        <v>779</v>
      </c>
    </row>
    <row r="1981" spans="1:4">
      <c r="A1981" s="49">
        <v>43115</v>
      </c>
      <c r="B1981" t="s">
        <v>777</v>
      </c>
      <c r="C1981" t="s">
        <v>778</v>
      </c>
      <c r="D1981" t="s">
        <v>779</v>
      </c>
    </row>
    <row r="1982" spans="1:4">
      <c r="A1982" s="49">
        <v>43116</v>
      </c>
      <c r="B1982" t="s">
        <v>778</v>
      </c>
      <c r="C1982" t="s">
        <v>778</v>
      </c>
      <c r="D1982" t="s">
        <v>780</v>
      </c>
    </row>
    <row r="1983" spans="1:4">
      <c r="A1983" s="49">
        <v>43117</v>
      </c>
      <c r="B1983" t="s">
        <v>778</v>
      </c>
      <c r="C1983" t="s">
        <v>779</v>
      </c>
      <c r="D1983" t="s">
        <v>780</v>
      </c>
    </row>
    <row r="1984" spans="1:4">
      <c r="A1984" s="49">
        <v>43118</v>
      </c>
      <c r="B1984" t="s">
        <v>778</v>
      </c>
      <c r="C1984" t="s">
        <v>779</v>
      </c>
      <c r="D1984" t="s">
        <v>780</v>
      </c>
    </row>
    <row r="1985" spans="1:4">
      <c r="A1985" s="49">
        <v>43119</v>
      </c>
      <c r="B1985" t="s">
        <v>778</v>
      </c>
      <c r="C1985" t="s">
        <v>779</v>
      </c>
      <c r="D1985" t="s">
        <v>780</v>
      </c>
    </row>
    <row r="1986" spans="1:4">
      <c r="A1986" s="49">
        <v>43120</v>
      </c>
      <c r="B1986" t="s">
        <v>778</v>
      </c>
      <c r="C1986" t="s">
        <v>779</v>
      </c>
      <c r="D1986" t="s">
        <v>780</v>
      </c>
    </row>
    <row r="1987" spans="1:4">
      <c r="A1987" s="49">
        <v>43121</v>
      </c>
      <c r="B1987" t="s">
        <v>778</v>
      </c>
      <c r="C1987" t="s">
        <v>779</v>
      </c>
      <c r="D1987" t="s">
        <v>780</v>
      </c>
    </row>
    <row r="1988" spans="1:4">
      <c r="A1988" s="49">
        <v>43122</v>
      </c>
      <c r="B1988" t="s">
        <v>778</v>
      </c>
      <c r="C1988" t="s">
        <v>779</v>
      </c>
      <c r="D1988" t="s">
        <v>780</v>
      </c>
    </row>
    <row r="1989" spans="1:4">
      <c r="A1989" s="49">
        <v>43123</v>
      </c>
      <c r="B1989" t="s">
        <v>778</v>
      </c>
      <c r="C1989" t="s">
        <v>779</v>
      </c>
      <c r="D1989" t="s">
        <v>780</v>
      </c>
    </row>
    <row r="1990" spans="1:4">
      <c r="A1990" s="49">
        <v>43124</v>
      </c>
      <c r="B1990" t="s">
        <v>778</v>
      </c>
      <c r="C1990" t="s">
        <v>779</v>
      </c>
      <c r="D1990" t="s">
        <v>780</v>
      </c>
    </row>
    <row r="1991" spans="1:4">
      <c r="A1991" s="49">
        <v>43125</v>
      </c>
      <c r="B1991" t="s">
        <v>778</v>
      </c>
      <c r="C1991" t="s">
        <v>779</v>
      </c>
      <c r="D1991" t="s">
        <v>780</v>
      </c>
    </row>
    <row r="1992" spans="1:4">
      <c r="A1992" s="49">
        <v>43126</v>
      </c>
      <c r="B1992" t="s">
        <v>778</v>
      </c>
      <c r="C1992" t="s">
        <v>779</v>
      </c>
      <c r="D1992" t="s">
        <v>780</v>
      </c>
    </row>
    <row r="1993" spans="1:4">
      <c r="A1993" s="49">
        <v>43127</v>
      </c>
      <c r="B1993" t="s">
        <v>778</v>
      </c>
      <c r="C1993" t="s">
        <v>779</v>
      </c>
      <c r="D1993" t="s">
        <v>780</v>
      </c>
    </row>
    <row r="1994" spans="1:4">
      <c r="A1994" s="49">
        <v>43128</v>
      </c>
      <c r="B1994" t="s">
        <v>778</v>
      </c>
      <c r="C1994" t="s">
        <v>779</v>
      </c>
      <c r="D1994" t="s">
        <v>780</v>
      </c>
    </row>
    <row r="1995" spans="1:4">
      <c r="A1995" s="49">
        <v>43129</v>
      </c>
      <c r="B1995" t="s">
        <v>778</v>
      </c>
      <c r="C1995" t="s">
        <v>779</v>
      </c>
      <c r="D1995" t="s">
        <v>781</v>
      </c>
    </row>
    <row r="1996" spans="1:4">
      <c r="A1996" s="49">
        <v>43130</v>
      </c>
      <c r="B1996" t="s">
        <v>778</v>
      </c>
      <c r="C1996" t="s">
        <v>779</v>
      </c>
      <c r="D1996" t="s">
        <v>781</v>
      </c>
    </row>
    <row r="1997" spans="1:4">
      <c r="A1997" s="49">
        <v>43131</v>
      </c>
      <c r="B1997" t="s">
        <v>778</v>
      </c>
      <c r="C1997" t="s">
        <v>779</v>
      </c>
      <c r="D1997" t="s">
        <v>781</v>
      </c>
    </row>
    <row r="1998" spans="1:4">
      <c r="A1998" s="49">
        <v>43132</v>
      </c>
      <c r="B1998" t="s">
        <v>779</v>
      </c>
      <c r="C1998" t="s">
        <v>780</v>
      </c>
      <c r="D1998" t="s">
        <v>781</v>
      </c>
    </row>
    <row r="1999" spans="1:4">
      <c r="A1999" s="49">
        <v>43133</v>
      </c>
      <c r="B1999" t="s">
        <v>779</v>
      </c>
      <c r="C1999" t="s">
        <v>780</v>
      </c>
      <c r="D1999" t="s">
        <v>781</v>
      </c>
    </row>
    <row r="2000" spans="1:4">
      <c r="A2000" s="49">
        <v>43134</v>
      </c>
      <c r="B2000" t="s">
        <v>779</v>
      </c>
      <c r="C2000" t="s">
        <v>780</v>
      </c>
      <c r="D2000" t="s">
        <v>781</v>
      </c>
    </row>
    <row r="2001" spans="1:4">
      <c r="A2001" s="49">
        <v>43135</v>
      </c>
      <c r="B2001" t="s">
        <v>779</v>
      </c>
      <c r="C2001" t="s">
        <v>780</v>
      </c>
      <c r="D2001" t="s">
        <v>781</v>
      </c>
    </row>
    <row r="2002" spans="1:4">
      <c r="A2002" s="49">
        <v>43136</v>
      </c>
      <c r="B2002" t="s">
        <v>779</v>
      </c>
      <c r="C2002" t="s">
        <v>780</v>
      </c>
      <c r="D2002" t="s">
        <v>781</v>
      </c>
    </row>
    <row r="2003" spans="1:4">
      <c r="A2003" s="49">
        <v>43137</v>
      </c>
      <c r="B2003" t="s">
        <v>779</v>
      </c>
      <c r="C2003" t="s">
        <v>780</v>
      </c>
      <c r="D2003" t="s">
        <v>781</v>
      </c>
    </row>
    <row r="2004" spans="1:4">
      <c r="A2004" s="49">
        <v>43138</v>
      </c>
      <c r="B2004" t="s">
        <v>779</v>
      </c>
      <c r="C2004" t="s">
        <v>780</v>
      </c>
      <c r="D2004" t="s">
        <v>781</v>
      </c>
    </row>
    <row r="2005" spans="1:4">
      <c r="A2005" s="49">
        <v>43139</v>
      </c>
      <c r="B2005" t="s">
        <v>779</v>
      </c>
      <c r="C2005" t="s">
        <v>780</v>
      </c>
      <c r="D2005" t="s">
        <v>781</v>
      </c>
    </row>
    <row r="2006" spans="1:4">
      <c r="A2006" s="49">
        <v>43140</v>
      </c>
      <c r="B2006" t="s">
        <v>779</v>
      </c>
      <c r="C2006" t="s">
        <v>780</v>
      </c>
      <c r="D2006" t="s">
        <v>781</v>
      </c>
    </row>
    <row r="2007" spans="1:4">
      <c r="A2007" s="49">
        <v>43141</v>
      </c>
      <c r="B2007" t="s">
        <v>779</v>
      </c>
      <c r="C2007" t="s">
        <v>780</v>
      </c>
      <c r="D2007" t="s">
        <v>781</v>
      </c>
    </row>
    <row r="2008" spans="1:4">
      <c r="A2008" s="49">
        <v>43142</v>
      </c>
      <c r="B2008" t="s">
        <v>779</v>
      </c>
      <c r="C2008" t="s">
        <v>780</v>
      </c>
      <c r="D2008" t="s">
        <v>781</v>
      </c>
    </row>
    <row r="2009" spans="1:4">
      <c r="A2009" s="49">
        <v>43143</v>
      </c>
      <c r="B2009" t="s">
        <v>779</v>
      </c>
      <c r="C2009" t="s">
        <v>780</v>
      </c>
      <c r="D2009" t="s">
        <v>781</v>
      </c>
    </row>
    <row r="2010" spans="1:4">
      <c r="A2010" s="49">
        <v>43144</v>
      </c>
      <c r="B2010" t="s">
        <v>779</v>
      </c>
      <c r="C2010" t="s">
        <v>780</v>
      </c>
      <c r="D2010" t="s">
        <v>782</v>
      </c>
    </row>
    <row r="2011" spans="1:4">
      <c r="A2011" s="49">
        <v>43145</v>
      </c>
      <c r="B2011" t="s">
        <v>779</v>
      </c>
      <c r="C2011" t="s">
        <v>781</v>
      </c>
      <c r="D2011" t="s">
        <v>782</v>
      </c>
    </row>
    <row r="2012" spans="1:4">
      <c r="A2012" s="49">
        <v>43146</v>
      </c>
      <c r="B2012" t="s">
        <v>779</v>
      </c>
      <c r="C2012" t="s">
        <v>781</v>
      </c>
      <c r="D2012" t="s">
        <v>782</v>
      </c>
    </row>
    <row r="2013" spans="1:4">
      <c r="A2013" s="49">
        <v>43147</v>
      </c>
      <c r="B2013" t="s">
        <v>780</v>
      </c>
      <c r="C2013" t="s">
        <v>781</v>
      </c>
      <c r="D2013" t="s">
        <v>782</v>
      </c>
    </row>
    <row r="2014" spans="1:4">
      <c r="A2014" s="49">
        <v>43148</v>
      </c>
      <c r="B2014" t="s">
        <v>780</v>
      </c>
      <c r="C2014" t="s">
        <v>781</v>
      </c>
      <c r="D2014" t="s">
        <v>782</v>
      </c>
    </row>
    <row r="2015" spans="1:4">
      <c r="A2015" s="49">
        <v>43149</v>
      </c>
      <c r="B2015" t="s">
        <v>780</v>
      </c>
      <c r="C2015" t="s">
        <v>781</v>
      </c>
      <c r="D2015" t="s">
        <v>782</v>
      </c>
    </row>
    <row r="2016" spans="1:4">
      <c r="A2016" s="49">
        <v>43150</v>
      </c>
      <c r="B2016" t="s">
        <v>780</v>
      </c>
      <c r="C2016" t="s">
        <v>781</v>
      </c>
      <c r="D2016" t="s">
        <v>782</v>
      </c>
    </row>
    <row r="2017" spans="1:4">
      <c r="A2017" s="49">
        <v>43151</v>
      </c>
      <c r="B2017" t="s">
        <v>780</v>
      </c>
      <c r="C2017" t="s">
        <v>781</v>
      </c>
      <c r="D2017" t="s">
        <v>782</v>
      </c>
    </row>
    <row r="2018" spans="1:4">
      <c r="A2018" s="49">
        <v>43152</v>
      </c>
      <c r="B2018" t="s">
        <v>780</v>
      </c>
      <c r="C2018" t="s">
        <v>781</v>
      </c>
      <c r="D2018" t="s">
        <v>782</v>
      </c>
    </row>
    <row r="2019" spans="1:4">
      <c r="A2019" s="49">
        <v>43153</v>
      </c>
      <c r="B2019" t="s">
        <v>780</v>
      </c>
      <c r="C2019" t="s">
        <v>781</v>
      </c>
      <c r="D2019" t="s">
        <v>782</v>
      </c>
    </row>
    <row r="2020" spans="1:4">
      <c r="A2020" s="49">
        <v>43154</v>
      </c>
      <c r="B2020" t="s">
        <v>780</v>
      </c>
      <c r="C2020" t="s">
        <v>781</v>
      </c>
      <c r="D2020" t="s">
        <v>782</v>
      </c>
    </row>
    <row r="2021" spans="1:4">
      <c r="A2021" s="49">
        <v>43155</v>
      </c>
      <c r="B2021" t="s">
        <v>780</v>
      </c>
      <c r="C2021" t="s">
        <v>781</v>
      </c>
      <c r="D2021" t="s">
        <v>782</v>
      </c>
    </row>
    <row r="2022" spans="1:4">
      <c r="A2022" s="49">
        <v>43156</v>
      </c>
      <c r="B2022" t="s">
        <v>780</v>
      </c>
      <c r="C2022" t="s">
        <v>781</v>
      </c>
      <c r="D2022" t="s">
        <v>782</v>
      </c>
    </row>
    <row r="2023" spans="1:4">
      <c r="A2023" s="49">
        <v>43157</v>
      </c>
      <c r="B2023" t="s">
        <v>780</v>
      </c>
      <c r="C2023" t="s">
        <v>781</v>
      </c>
      <c r="D2023" t="s">
        <v>782</v>
      </c>
    </row>
    <row r="2024" spans="1:4">
      <c r="A2024" s="49">
        <v>43158</v>
      </c>
      <c r="B2024" t="s">
        <v>780</v>
      </c>
      <c r="C2024" t="s">
        <v>781</v>
      </c>
      <c r="D2024" t="s">
        <v>782</v>
      </c>
    </row>
    <row r="2025" spans="1:4">
      <c r="A2025" s="49">
        <v>43159</v>
      </c>
      <c r="B2025" t="s">
        <v>780</v>
      </c>
      <c r="C2025" t="s">
        <v>781</v>
      </c>
      <c r="D2025" t="s">
        <v>782</v>
      </c>
    </row>
    <row r="2026" spans="1:4">
      <c r="A2026" s="49">
        <v>43160</v>
      </c>
      <c r="B2026" t="s">
        <v>781</v>
      </c>
      <c r="C2026" t="s">
        <v>782</v>
      </c>
      <c r="D2026" t="s">
        <v>783</v>
      </c>
    </row>
    <row r="2027" spans="1:4">
      <c r="A2027" s="49">
        <v>43161</v>
      </c>
      <c r="B2027" t="s">
        <v>781</v>
      </c>
      <c r="C2027" t="s">
        <v>782</v>
      </c>
      <c r="D2027" t="s">
        <v>783</v>
      </c>
    </row>
    <row r="2028" spans="1:4">
      <c r="A2028" s="49">
        <v>43162</v>
      </c>
      <c r="B2028" t="s">
        <v>781</v>
      </c>
      <c r="C2028" t="s">
        <v>782</v>
      </c>
      <c r="D2028" t="s">
        <v>783</v>
      </c>
    </row>
    <row r="2029" spans="1:4">
      <c r="A2029" s="49">
        <v>43163</v>
      </c>
      <c r="B2029" t="s">
        <v>781</v>
      </c>
      <c r="C2029" t="s">
        <v>782</v>
      </c>
      <c r="D2029" t="s">
        <v>783</v>
      </c>
    </row>
    <row r="2030" spans="1:4">
      <c r="A2030" s="49">
        <v>43164</v>
      </c>
      <c r="B2030" t="s">
        <v>781</v>
      </c>
      <c r="C2030" t="s">
        <v>782</v>
      </c>
      <c r="D2030" t="s">
        <v>783</v>
      </c>
    </row>
    <row r="2031" spans="1:4">
      <c r="A2031" s="49">
        <v>43165</v>
      </c>
      <c r="B2031" t="s">
        <v>781</v>
      </c>
      <c r="C2031" t="s">
        <v>782</v>
      </c>
      <c r="D2031" t="s">
        <v>783</v>
      </c>
    </row>
    <row r="2032" spans="1:4">
      <c r="A2032" s="49">
        <v>43166</v>
      </c>
      <c r="B2032" t="s">
        <v>781</v>
      </c>
      <c r="C2032" t="s">
        <v>782</v>
      </c>
      <c r="D2032" t="s">
        <v>783</v>
      </c>
    </row>
    <row r="2033" spans="1:4">
      <c r="A2033" s="49">
        <v>43167</v>
      </c>
      <c r="B2033" t="s">
        <v>781</v>
      </c>
      <c r="C2033" t="s">
        <v>782</v>
      </c>
      <c r="D2033" t="s">
        <v>783</v>
      </c>
    </row>
    <row r="2034" spans="1:4">
      <c r="A2034" s="49">
        <v>43168</v>
      </c>
      <c r="B2034" t="s">
        <v>781</v>
      </c>
      <c r="C2034" t="s">
        <v>782</v>
      </c>
      <c r="D2034" t="s">
        <v>783</v>
      </c>
    </row>
    <row r="2035" spans="1:4">
      <c r="A2035" s="49">
        <v>43169</v>
      </c>
      <c r="B2035" t="s">
        <v>781</v>
      </c>
      <c r="C2035" t="s">
        <v>782</v>
      </c>
      <c r="D2035" t="s">
        <v>783</v>
      </c>
    </row>
    <row r="2036" spans="1:4">
      <c r="A2036" s="49">
        <v>43170</v>
      </c>
      <c r="B2036" t="s">
        <v>781</v>
      </c>
      <c r="C2036" t="s">
        <v>782</v>
      </c>
      <c r="D2036" t="s">
        <v>783</v>
      </c>
    </row>
    <row r="2037" spans="1:4">
      <c r="A2037" s="49">
        <v>43171</v>
      </c>
      <c r="B2037" t="s">
        <v>781</v>
      </c>
      <c r="C2037" t="s">
        <v>782</v>
      </c>
      <c r="D2037" t="s">
        <v>783</v>
      </c>
    </row>
    <row r="2038" spans="1:4">
      <c r="A2038" s="49">
        <v>43172</v>
      </c>
      <c r="B2038" t="s">
        <v>781</v>
      </c>
      <c r="C2038" t="s">
        <v>782</v>
      </c>
      <c r="D2038" t="s">
        <v>783</v>
      </c>
    </row>
    <row r="2039" spans="1:4">
      <c r="A2039" s="49">
        <v>43173</v>
      </c>
      <c r="B2039" t="s">
        <v>781</v>
      </c>
      <c r="C2039" t="s">
        <v>782</v>
      </c>
      <c r="D2039" t="s">
        <v>783</v>
      </c>
    </row>
    <row r="2040" spans="1:4">
      <c r="A2040" s="49">
        <v>43174</v>
      </c>
      <c r="B2040" t="s">
        <v>781</v>
      </c>
      <c r="C2040" t="s">
        <v>782</v>
      </c>
      <c r="D2040" t="s">
        <v>783</v>
      </c>
    </row>
    <row r="2041" spans="1:4">
      <c r="A2041" s="49">
        <v>43175</v>
      </c>
      <c r="B2041" t="s">
        <v>782</v>
      </c>
      <c r="C2041" t="s">
        <v>782</v>
      </c>
      <c r="D2041" t="s">
        <v>784</v>
      </c>
    </row>
    <row r="2042" spans="1:4">
      <c r="A2042" s="49">
        <v>43176</v>
      </c>
      <c r="B2042" t="s">
        <v>782</v>
      </c>
      <c r="C2042" t="s">
        <v>783</v>
      </c>
      <c r="D2042" t="s">
        <v>784</v>
      </c>
    </row>
    <row r="2043" spans="1:4">
      <c r="A2043" s="49">
        <v>43177</v>
      </c>
      <c r="B2043" t="s">
        <v>782</v>
      </c>
      <c r="C2043" t="s">
        <v>783</v>
      </c>
      <c r="D2043" t="s">
        <v>784</v>
      </c>
    </row>
    <row r="2044" spans="1:4">
      <c r="A2044" s="49">
        <v>43178</v>
      </c>
      <c r="B2044" t="s">
        <v>782</v>
      </c>
      <c r="C2044" t="s">
        <v>783</v>
      </c>
      <c r="D2044" t="s">
        <v>784</v>
      </c>
    </row>
    <row r="2045" spans="1:4">
      <c r="A2045" s="49">
        <v>43179</v>
      </c>
      <c r="B2045" t="s">
        <v>782</v>
      </c>
      <c r="C2045" t="s">
        <v>783</v>
      </c>
      <c r="D2045" t="s">
        <v>784</v>
      </c>
    </row>
    <row r="2046" spans="1:4">
      <c r="A2046" s="49">
        <v>43180</v>
      </c>
      <c r="B2046" t="s">
        <v>782</v>
      </c>
      <c r="C2046" t="s">
        <v>783</v>
      </c>
      <c r="D2046" t="s">
        <v>784</v>
      </c>
    </row>
    <row r="2047" spans="1:4">
      <c r="A2047" s="49">
        <v>43181</v>
      </c>
      <c r="B2047" t="s">
        <v>782</v>
      </c>
      <c r="C2047" t="s">
        <v>783</v>
      </c>
      <c r="D2047" t="s">
        <v>784</v>
      </c>
    </row>
    <row r="2048" spans="1:4">
      <c r="A2048" s="49">
        <v>43182</v>
      </c>
      <c r="B2048" t="s">
        <v>782</v>
      </c>
      <c r="C2048" t="s">
        <v>783</v>
      </c>
      <c r="D2048" t="s">
        <v>784</v>
      </c>
    </row>
    <row r="2049" spans="1:4">
      <c r="A2049" s="49">
        <v>43183</v>
      </c>
      <c r="B2049" t="s">
        <v>782</v>
      </c>
      <c r="C2049" t="s">
        <v>783</v>
      </c>
      <c r="D2049" t="s">
        <v>784</v>
      </c>
    </row>
    <row r="2050" spans="1:4">
      <c r="A2050" s="49">
        <v>43184</v>
      </c>
      <c r="B2050" t="s">
        <v>782</v>
      </c>
      <c r="C2050" t="s">
        <v>783</v>
      </c>
      <c r="D2050" t="s">
        <v>784</v>
      </c>
    </row>
    <row r="2051" spans="1:4">
      <c r="A2051" s="49">
        <v>43185</v>
      </c>
      <c r="B2051" t="s">
        <v>782</v>
      </c>
      <c r="C2051" t="s">
        <v>783</v>
      </c>
      <c r="D2051" t="s">
        <v>784</v>
      </c>
    </row>
    <row r="2052" spans="1:4">
      <c r="A2052" s="49">
        <v>43186</v>
      </c>
      <c r="B2052" t="s">
        <v>782</v>
      </c>
      <c r="C2052" t="s">
        <v>783</v>
      </c>
      <c r="D2052" t="s">
        <v>784</v>
      </c>
    </row>
    <row r="2053" spans="1:4">
      <c r="A2053" s="49">
        <v>43187</v>
      </c>
      <c r="B2053" t="s">
        <v>782</v>
      </c>
      <c r="C2053" t="s">
        <v>783</v>
      </c>
      <c r="D2053" t="s">
        <v>784</v>
      </c>
    </row>
    <row r="2054" spans="1:4">
      <c r="A2054" s="49">
        <v>43188</v>
      </c>
      <c r="B2054" t="s">
        <v>782</v>
      </c>
      <c r="C2054" t="s">
        <v>783</v>
      </c>
      <c r="D2054" t="s">
        <v>784</v>
      </c>
    </row>
    <row r="2055" spans="1:4">
      <c r="A2055" s="49">
        <v>43189</v>
      </c>
      <c r="B2055" t="s">
        <v>782</v>
      </c>
      <c r="C2055" t="s">
        <v>783</v>
      </c>
      <c r="D2055" t="s">
        <v>784</v>
      </c>
    </row>
    <row r="2056" spans="1:4">
      <c r="A2056" s="49">
        <v>43190</v>
      </c>
      <c r="B2056" t="s">
        <v>782</v>
      </c>
      <c r="C2056" t="s">
        <v>783</v>
      </c>
      <c r="D2056" t="s">
        <v>785</v>
      </c>
    </row>
    <row r="2057" spans="1:4">
      <c r="A2057" s="49">
        <v>43191</v>
      </c>
      <c r="B2057" t="s">
        <v>783</v>
      </c>
      <c r="C2057" t="s">
        <v>784</v>
      </c>
      <c r="D2057" t="s">
        <v>785</v>
      </c>
    </row>
    <row r="2058" spans="1:4">
      <c r="A2058" s="49">
        <v>43192</v>
      </c>
      <c r="B2058" t="s">
        <v>783</v>
      </c>
      <c r="C2058" t="s">
        <v>784</v>
      </c>
      <c r="D2058" t="s">
        <v>785</v>
      </c>
    </row>
    <row r="2059" spans="1:4">
      <c r="A2059" s="49">
        <v>43193</v>
      </c>
      <c r="B2059" t="s">
        <v>783</v>
      </c>
      <c r="C2059" t="s">
        <v>784</v>
      </c>
      <c r="D2059" t="s">
        <v>785</v>
      </c>
    </row>
    <row r="2060" spans="1:4">
      <c r="A2060" s="49">
        <v>43194</v>
      </c>
      <c r="B2060" t="s">
        <v>783</v>
      </c>
      <c r="C2060" t="s">
        <v>784</v>
      </c>
      <c r="D2060" t="s">
        <v>785</v>
      </c>
    </row>
    <row r="2061" spans="1:4">
      <c r="A2061" s="49">
        <v>43195</v>
      </c>
      <c r="B2061" t="s">
        <v>783</v>
      </c>
      <c r="C2061" t="s">
        <v>784</v>
      </c>
      <c r="D2061" t="s">
        <v>785</v>
      </c>
    </row>
    <row r="2062" spans="1:4">
      <c r="A2062" s="49">
        <v>43196</v>
      </c>
      <c r="B2062" t="s">
        <v>783</v>
      </c>
      <c r="C2062" t="s">
        <v>784</v>
      </c>
      <c r="D2062" t="s">
        <v>785</v>
      </c>
    </row>
    <row r="2063" spans="1:4">
      <c r="A2063" s="49">
        <v>43197</v>
      </c>
      <c r="B2063" t="s">
        <v>783</v>
      </c>
      <c r="C2063" t="s">
        <v>784</v>
      </c>
      <c r="D2063" t="s">
        <v>785</v>
      </c>
    </row>
    <row r="2064" spans="1:4">
      <c r="A2064" s="49">
        <v>43198</v>
      </c>
      <c r="B2064" t="s">
        <v>783</v>
      </c>
      <c r="C2064" t="s">
        <v>784</v>
      </c>
      <c r="D2064" t="s">
        <v>785</v>
      </c>
    </row>
    <row r="2065" spans="1:4">
      <c r="A2065" s="49">
        <v>43199</v>
      </c>
      <c r="B2065" t="s">
        <v>783</v>
      </c>
      <c r="C2065" t="s">
        <v>784</v>
      </c>
      <c r="D2065" t="s">
        <v>785</v>
      </c>
    </row>
    <row r="2066" spans="1:4">
      <c r="A2066" s="49">
        <v>43200</v>
      </c>
      <c r="B2066" t="s">
        <v>783</v>
      </c>
      <c r="C2066" t="s">
        <v>784</v>
      </c>
      <c r="D2066" t="s">
        <v>785</v>
      </c>
    </row>
    <row r="2067" spans="1:4">
      <c r="A2067" s="49">
        <v>43201</v>
      </c>
      <c r="B2067" t="s">
        <v>783</v>
      </c>
      <c r="C2067" t="s">
        <v>784</v>
      </c>
      <c r="D2067" t="s">
        <v>785</v>
      </c>
    </row>
    <row r="2068" spans="1:4">
      <c r="A2068" s="49">
        <v>43202</v>
      </c>
      <c r="B2068" t="s">
        <v>783</v>
      </c>
      <c r="C2068" t="s">
        <v>784</v>
      </c>
      <c r="D2068" t="s">
        <v>785</v>
      </c>
    </row>
    <row r="2069" spans="1:4">
      <c r="A2069" s="49">
        <v>43203</v>
      </c>
      <c r="B2069" t="s">
        <v>783</v>
      </c>
      <c r="C2069" t="s">
        <v>784</v>
      </c>
      <c r="D2069" t="s">
        <v>785</v>
      </c>
    </row>
    <row r="2070" spans="1:4">
      <c r="A2070" s="49">
        <v>43204</v>
      </c>
      <c r="B2070" t="s">
        <v>783</v>
      </c>
      <c r="C2070" t="s">
        <v>784</v>
      </c>
      <c r="D2070" t="s">
        <v>785</v>
      </c>
    </row>
    <row r="2071" spans="1:4">
      <c r="A2071" s="49">
        <v>43205</v>
      </c>
      <c r="B2071" t="s">
        <v>783</v>
      </c>
      <c r="C2071" t="s">
        <v>784</v>
      </c>
      <c r="D2071" t="s">
        <v>786</v>
      </c>
    </row>
    <row r="2072" spans="1:4">
      <c r="A2072" s="49">
        <v>43206</v>
      </c>
      <c r="B2072" t="s">
        <v>784</v>
      </c>
      <c r="C2072" t="s">
        <v>785</v>
      </c>
      <c r="D2072" t="s">
        <v>786</v>
      </c>
    </row>
    <row r="2073" spans="1:4">
      <c r="A2073" s="49">
        <v>43207</v>
      </c>
      <c r="B2073" t="s">
        <v>784</v>
      </c>
      <c r="C2073" t="s">
        <v>785</v>
      </c>
      <c r="D2073" t="s">
        <v>786</v>
      </c>
    </row>
    <row r="2074" spans="1:4">
      <c r="A2074" s="49">
        <v>43208</v>
      </c>
      <c r="B2074" t="s">
        <v>784</v>
      </c>
      <c r="C2074" t="s">
        <v>785</v>
      </c>
      <c r="D2074" t="s">
        <v>786</v>
      </c>
    </row>
    <row r="2075" spans="1:4">
      <c r="A2075" s="49">
        <v>43209</v>
      </c>
      <c r="B2075" t="s">
        <v>784</v>
      </c>
      <c r="C2075" t="s">
        <v>785</v>
      </c>
      <c r="D2075" t="s">
        <v>786</v>
      </c>
    </row>
    <row r="2076" spans="1:4">
      <c r="A2076" s="49">
        <v>43210</v>
      </c>
      <c r="B2076" t="s">
        <v>784</v>
      </c>
      <c r="C2076" t="s">
        <v>785</v>
      </c>
      <c r="D2076" t="s">
        <v>786</v>
      </c>
    </row>
    <row r="2077" spans="1:4">
      <c r="A2077" s="49">
        <v>43211</v>
      </c>
      <c r="B2077" t="s">
        <v>784</v>
      </c>
      <c r="C2077" t="s">
        <v>785</v>
      </c>
      <c r="D2077" t="s">
        <v>786</v>
      </c>
    </row>
    <row r="2078" spans="1:4">
      <c r="A2078" s="49">
        <v>43212</v>
      </c>
      <c r="B2078" t="s">
        <v>784</v>
      </c>
      <c r="C2078" t="s">
        <v>785</v>
      </c>
      <c r="D2078" t="s">
        <v>786</v>
      </c>
    </row>
    <row r="2079" spans="1:4">
      <c r="A2079" s="49">
        <v>43213</v>
      </c>
      <c r="B2079" t="s">
        <v>784</v>
      </c>
      <c r="C2079" t="s">
        <v>785</v>
      </c>
      <c r="D2079" t="s">
        <v>786</v>
      </c>
    </row>
    <row r="2080" spans="1:4">
      <c r="A2080" s="49">
        <v>43214</v>
      </c>
      <c r="B2080" t="s">
        <v>784</v>
      </c>
      <c r="C2080" t="s">
        <v>785</v>
      </c>
      <c r="D2080" t="s">
        <v>786</v>
      </c>
    </row>
    <row r="2081" spans="1:4">
      <c r="A2081" s="49">
        <v>43215</v>
      </c>
      <c r="B2081" t="s">
        <v>784</v>
      </c>
      <c r="C2081" t="s">
        <v>785</v>
      </c>
      <c r="D2081" t="s">
        <v>786</v>
      </c>
    </row>
    <row r="2082" spans="1:4">
      <c r="A2082" s="49">
        <v>43216</v>
      </c>
      <c r="B2082" t="s">
        <v>784</v>
      </c>
      <c r="C2082" t="s">
        <v>785</v>
      </c>
      <c r="D2082" t="s">
        <v>786</v>
      </c>
    </row>
    <row r="2083" spans="1:4">
      <c r="A2083" s="49">
        <v>43217</v>
      </c>
      <c r="B2083" t="s">
        <v>784</v>
      </c>
      <c r="C2083" t="s">
        <v>785</v>
      </c>
      <c r="D2083" t="s">
        <v>786</v>
      </c>
    </row>
    <row r="2084" spans="1:4">
      <c r="A2084" s="49">
        <v>43218</v>
      </c>
      <c r="B2084" t="s">
        <v>784</v>
      </c>
      <c r="C2084" t="s">
        <v>785</v>
      </c>
      <c r="D2084" t="s">
        <v>786</v>
      </c>
    </row>
    <row r="2085" spans="1:4">
      <c r="A2085" s="49">
        <v>43219</v>
      </c>
      <c r="B2085" t="s">
        <v>784</v>
      </c>
      <c r="C2085" t="s">
        <v>785</v>
      </c>
      <c r="D2085" t="s">
        <v>786</v>
      </c>
    </row>
    <row r="2086" spans="1:4">
      <c r="A2086" s="49">
        <v>43220</v>
      </c>
      <c r="B2086" t="s">
        <v>784</v>
      </c>
      <c r="C2086" t="s">
        <v>785</v>
      </c>
      <c r="D2086" t="s">
        <v>786</v>
      </c>
    </row>
    <row r="2087" spans="1:4">
      <c r="A2087" s="49">
        <v>43221</v>
      </c>
      <c r="B2087" t="s">
        <v>785</v>
      </c>
      <c r="C2087" t="s">
        <v>786</v>
      </c>
      <c r="D2087" t="s">
        <v>787</v>
      </c>
    </row>
    <row r="2088" spans="1:4">
      <c r="A2088" s="49">
        <v>43222</v>
      </c>
      <c r="B2088" t="s">
        <v>785</v>
      </c>
      <c r="C2088" t="s">
        <v>786</v>
      </c>
      <c r="D2088" t="s">
        <v>787</v>
      </c>
    </row>
    <row r="2089" spans="1:4">
      <c r="A2089" s="49">
        <v>43223</v>
      </c>
      <c r="B2089" t="s">
        <v>785</v>
      </c>
      <c r="C2089" t="s">
        <v>786</v>
      </c>
      <c r="D2089" t="s">
        <v>787</v>
      </c>
    </row>
    <row r="2090" spans="1:4">
      <c r="A2090" s="49">
        <v>43224</v>
      </c>
      <c r="B2090" t="s">
        <v>785</v>
      </c>
      <c r="C2090" t="s">
        <v>786</v>
      </c>
      <c r="D2090" t="s">
        <v>787</v>
      </c>
    </row>
    <row r="2091" spans="1:4">
      <c r="A2091" s="49">
        <v>43225</v>
      </c>
      <c r="B2091" t="s">
        <v>785</v>
      </c>
      <c r="C2091" t="s">
        <v>786</v>
      </c>
      <c r="D2091" t="s">
        <v>787</v>
      </c>
    </row>
    <row r="2092" spans="1:4">
      <c r="A2092" s="49">
        <v>43226</v>
      </c>
      <c r="B2092" t="s">
        <v>785</v>
      </c>
      <c r="C2092" t="s">
        <v>786</v>
      </c>
      <c r="D2092" t="s">
        <v>787</v>
      </c>
    </row>
    <row r="2093" spans="1:4">
      <c r="A2093" s="49">
        <v>43227</v>
      </c>
      <c r="B2093" t="s">
        <v>785</v>
      </c>
      <c r="C2093" t="s">
        <v>786</v>
      </c>
      <c r="D2093" t="s">
        <v>787</v>
      </c>
    </row>
    <row r="2094" spans="1:4">
      <c r="A2094" s="49">
        <v>43228</v>
      </c>
      <c r="B2094" t="s">
        <v>785</v>
      </c>
      <c r="C2094" t="s">
        <v>786</v>
      </c>
      <c r="D2094" t="s">
        <v>787</v>
      </c>
    </row>
    <row r="2095" spans="1:4">
      <c r="A2095" s="49">
        <v>43229</v>
      </c>
      <c r="B2095" t="s">
        <v>785</v>
      </c>
      <c r="C2095" t="s">
        <v>786</v>
      </c>
      <c r="D2095" t="s">
        <v>787</v>
      </c>
    </row>
    <row r="2096" spans="1:4">
      <c r="A2096" s="49">
        <v>43230</v>
      </c>
      <c r="B2096" t="s">
        <v>785</v>
      </c>
      <c r="C2096" t="s">
        <v>786</v>
      </c>
      <c r="D2096" t="s">
        <v>787</v>
      </c>
    </row>
    <row r="2097" spans="1:4">
      <c r="A2097" s="49">
        <v>43231</v>
      </c>
      <c r="B2097" t="s">
        <v>785</v>
      </c>
      <c r="C2097" t="s">
        <v>786</v>
      </c>
      <c r="D2097" t="s">
        <v>787</v>
      </c>
    </row>
    <row r="2098" spans="1:4">
      <c r="A2098" s="49">
        <v>43232</v>
      </c>
      <c r="B2098" t="s">
        <v>785</v>
      </c>
      <c r="C2098" t="s">
        <v>786</v>
      </c>
      <c r="D2098" t="s">
        <v>787</v>
      </c>
    </row>
    <row r="2099" spans="1:4">
      <c r="A2099" s="49">
        <v>43233</v>
      </c>
      <c r="B2099" t="s">
        <v>785</v>
      </c>
      <c r="C2099" t="s">
        <v>786</v>
      </c>
      <c r="D2099" t="s">
        <v>787</v>
      </c>
    </row>
    <row r="2100" spans="1:4">
      <c r="A2100" s="49">
        <v>43234</v>
      </c>
      <c r="B2100" t="s">
        <v>785</v>
      </c>
      <c r="C2100" t="s">
        <v>786</v>
      </c>
      <c r="D2100" t="s">
        <v>787</v>
      </c>
    </row>
    <row r="2101" spans="1:4">
      <c r="A2101" s="49">
        <v>43235</v>
      </c>
      <c r="B2101" t="s">
        <v>785</v>
      </c>
      <c r="C2101" t="s">
        <v>786</v>
      </c>
      <c r="D2101" t="s">
        <v>787</v>
      </c>
    </row>
    <row r="2102" spans="1:4">
      <c r="A2102" s="49">
        <v>43236</v>
      </c>
      <c r="B2102" t="s">
        <v>786</v>
      </c>
      <c r="C2102" t="s">
        <v>786</v>
      </c>
      <c r="D2102" t="s">
        <v>788</v>
      </c>
    </row>
    <row r="2103" spans="1:4">
      <c r="A2103" s="49">
        <v>43237</v>
      </c>
      <c r="B2103" t="s">
        <v>786</v>
      </c>
      <c r="C2103" t="s">
        <v>787</v>
      </c>
      <c r="D2103" t="s">
        <v>788</v>
      </c>
    </row>
    <row r="2104" spans="1:4">
      <c r="A2104" s="49">
        <v>43238</v>
      </c>
      <c r="B2104" t="s">
        <v>786</v>
      </c>
      <c r="C2104" t="s">
        <v>787</v>
      </c>
      <c r="D2104" t="s">
        <v>788</v>
      </c>
    </row>
    <row r="2105" spans="1:4">
      <c r="A2105" s="49">
        <v>43239</v>
      </c>
      <c r="B2105" t="s">
        <v>786</v>
      </c>
      <c r="C2105" t="s">
        <v>787</v>
      </c>
      <c r="D2105" t="s">
        <v>788</v>
      </c>
    </row>
    <row r="2106" spans="1:4">
      <c r="A2106" s="49">
        <v>43240</v>
      </c>
      <c r="B2106" t="s">
        <v>786</v>
      </c>
      <c r="C2106" t="s">
        <v>787</v>
      </c>
      <c r="D2106" t="s">
        <v>788</v>
      </c>
    </row>
    <row r="2107" spans="1:4">
      <c r="A2107" s="49">
        <v>43241</v>
      </c>
      <c r="B2107" t="s">
        <v>786</v>
      </c>
      <c r="C2107" t="s">
        <v>787</v>
      </c>
      <c r="D2107" t="s">
        <v>788</v>
      </c>
    </row>
    <row r="2108" spans="1:4">
      <c r="A2108" s="49">
        <v>43242</v>
      </c>
      <c r="B2108" t="s">
        <v>786</v>
      </c>
      <c r="C2108" t="s">
        <v>787</v>
      </c>
      <c r="D2108" t="s">
        <v>788</v>
      </c>
    </row>
    <row r="2109" spans="1:4">
      <c r="A2109" s="49">
        <v>43243</v>
      </c>
      <c r="B2109" t="s">
        <v>786</v>
      </c>
      <c r="C2109" t="s">
        <v>787</v>
      </c>
      <c r="D2109" t="s">
        <v>788</v>
      </c>
    </row>
    <row r="2110" spans="1:4">
      <c r="A2110" s="49">
        <v>43244</v>
      </c>
      <c r="B2110" t="s">
        <v>786</v>
      </c>
      <c r="C2110" t="s">
        <v>787</v>
      </c>
      <c r="D2110" t="s">
        <v>788</v>
      </c>
    </row>
    <row r="2111" spans="1:4">
      <c r="A2111" s="49">
        <v>43245</v>
      </c>
      <c r="B2111" t="s">
        <v>786</v>
      </c>
      <c r="C2111" t="s">
        <v>787</v>
      </c>
      <c r="D2111" t="s">
        <v>788</v>
      </c>
    </row>
    <row r="2112" spans="1:4">
      <c r="A2112" s="49">
        <v>43246</v>
      </c>
      <c r="B2112" t="s">
        <v>786</v>
      </c>
      <c r="C2112" t="s">
        <v>787</v>
      </c>
      <c r="D2112" t="s">
        <v>788</v>
      </c>
    </row>
    <row r="2113" spans="1:4">
      <c r="A2113" s="49">
        <v>43247</v>
      </c>
      <c r="B2113" t="s">
        <v>786</v>
      </c>
      <c r="C2113" t="s">
        <v>787</v>
      </c>
      <c r="D2113" t="s">
        <v>788</v>
      </c>
    </row>
    <row r="2114" spans="1:4">
      <c r="A2114" s="49">
        <v>43248</v>
      </c>
      <c r="B2114" t="s">
        <v>786</v>
      </c>
      <c r="C2114" t="s">
        <v>787</v>
      </c>
      <c r="D2114" t="s">
        <v>788</v>
      </c>
    </row>
    <row r="2115" spans="1:4">
      <c r="A2115" s="49">
        <v>43249</v>
      </c>
      <c r="B2115" t="s">
        <v>786</v>
      </c>
      <c r="C2115" t="s">
        <v>787</v>
      </c>
      <c r="D2115" t="s">
        <v>788</v>
      </c>
    </row>
    <row r="2116" spans="1:4">
      <c r="A2116" s="49">
        <v>43250</v>
      </c>
      <c r="B2116" t="s">
        <v>786</v>
      </c>
      <c r="C2116" t="s">
        <v>787</v>
      </c>
      <c r="D2116" t="s">
        <v>788</v>
      </c>
    </row>
    <row r="2117" spans="1:4">
      <c r="A2117" s="49">
        <v>43251</v>
      </c>
      <c r="B2117" t="s">
        <v>786</v>
      </c>
      <c r="C2117" t="s">
        <v>787</v>
      </c>
      <c r="D2117" t="s">
        <v>789</v>
      </c>
    </row>
    <row r="2118" spans="1:4">
      <c r="A2118" s="49">
        <v>43252</v>
      </c>
      <c r="B2118" t="s">
        <v>787</v>
      </c>
      <c r="C2118" t="s">
        <v>788</v>
      </c>
      <c r="D2118" t="s">
        <v>789</v>
      </c>
    </row>
    <row r="2119" spans="1:4">
      <c r="A2119" s="49">
        <v>43253</v>
      </c>
      <c r="B2119" t="s">
        <v>787</v>
      </c>
      <c r="C2119" t="s">
        <v>788</v>
      </c>
      <c r="D2119" t="s">
        <v>789</v>
      </c>
    </row>
    <row r="2120" spans="1:4">
      <c r="A2120" s="49">
        <v>43254</v>
      </c>
      <c r="B2120" t="s">
        <v>787</v>
      </c>
      <c r="C2120" t="s">
        <v>788</v>
      </c>
      <c r="D2120" t="s">
        <v>789</v>
      </c>
    </row>
    <row r="2121" spans="1:4">
      <c r="A2121" s="49">
        <v>43255</v>
      </c>
      <c r="B2121" t="s">
        <v>787</v>
      </c>
      <c r="C2121" t="s">
        <v>788</v>
      </c>
      <c r="D2121" t="s">
        <v>789</v>
      </c>
    </row>
    <row r="2122" spans="1:4">
      <c r="A2122" s="49">
        <v>43256</v>
      </c>
      <c r="B2122" t="s">
        <v>787</v>
      </c>
      <c r="C2122" t="s">
        <v>788</v>
      </c>
      <c r="D2122" t="s">
        <v>789</v>
      </c>
    </row>
    <row r="2123" spans="1:4">
      <c r="A2123" s="49">
        <v>43257</v>
      </c>
      <c r="B2123" t="s">
        <v>787</v>
      </c>
      <c r="C2123" t="s">
        <v>788</v>
      </c>
      <c r="D2123" t="s">
        <v>789</v>
      </c>
    </row>
    <row r="2124" spans="1:4">
      <c r="A2124" s="49">
        <v>43258</v>
      </c>
      <c r="B2124" t="s">
        <v>787</v>
      </c>
      <c r="C2124" t="s">
        <v>788</v>
      </c>
      <c r="D2124" t="s">
        <v>789</v>
      </c>
    </row>
    <row r="2125" spans="1:4">
      <c r="A2125" s="49">
        <v>43259</v>
      </c>
      <c r="B2125" t="s">
        <v>787</v>
      </c>
      <c r="C2125" t="s">
        <v>788</v>
      </c>
      <c r="D2125" t="s">
        <v>789</v>
      </c>
    </row>
    <row r="2126" spans="1:4">
      <c r="A2126" s="49">
        <v>43260</v>
      </c>
      <c r="B2126" t="s">
        <v>787</v>
      </c>
      <c r="C2126" t="s">
        <v>788</v>
      </c>
      <c r="D2126" t="s">
        <v>789</v>
      </c>
    </row>
    <row r="2127" spans="1:4">
      <c r="A2127" s="49">
        <v>43261</v>
      </c>
      <c r="B2127" t="s">
        <v>787</v>
      </c>
      <c r="C2127" t="s">
        <v>788</v>
      </c>
      <c r="D2127" t="s">
        <v>789</v>
      </c>
    </row>
    <row r="2128" spans="1:4">
      <c r="A2128" s="49">
        <v>43262</v>
      </c>
      <c r="B2128" t="s">
        <v>787</v>
      </c>
      <c r="C2128" t="s">
        <v>788</v>
      </c>
      <c r="D2128" t="s">
        <v>789</v>
      </c>
    </row>
    <row r="2129" spans="1:4">
      <c r="A2129" s="49">
        <v>43263</v>
      </c>
      <c r="B2129" t="s">
        <v>787</v>
      </c>
      <c r="C2129" t="s">
        <v>788</v>
      </c>
      <c r="D2129" t="s">
        <v>789</v>
      </c>
    </row>
    <row r="2130" spans="1:4">
      <c r="A2130" s="49">
        <v>43264</v>
      </c>
      <c r="B2130" t="s">
        <v>787</v>
      </c>
      <c r="C2130" t="s">
        <v>788</v>
      </c>
      <c r="D2130" t="s">
        <v>789</v>
      </c>
    </row>
    <row r="2131" spans="1:4">
      <c r="A2131" s="49">
        <v>43265</v>
      </c>
      <c r="B2131" t="s">
        <v>787</v>
      </c>
      <c r="C2131" t="s">
        <v>788</v>
      </c>
      <c r="D2131" t="s">
        <v>789</v>
      </c>
    </row>
    <row r="2132" spans="1:4">
      <c r="A2132" s="49">
        <v>43266</v>
      </c>
      <c r="B2132" t="s">
        <v>787</v>
      </c>
      <c r="C2132" t="s">
        <v>788</v>
      </c>
      <c r="D2132" t="s">
        <v>790</v>
      </c>
    </row>
    <row r="2133" spans="1:4">
      <c r="A2133" s="49">
        <v>43267</v>
      </c>
      <c r="B2133" t="s">
        <v>788</v>
      </c>
      <c r="C2133" t="s">
        <v>789</v>
      </c>
      <c r="D2133" t="s">
        <v>790</v>
      </c>
    </row>
    <row r="2134" spans="1:4">
      <c r="A2134" s="49">
        <v>43268</v>
      </c>
      <c r="B2134" t="s">
        <v>788</v>
      </c>
      <c r="C2134" t="s">
        <v>789</v>
      </c>
      <c r="D2134" t="s">
        <v>790</v>
      </c>
    </row>
    <row r="2135" spans="1:4">
      <c r="A2135" s="49">
        <v>43269</v>
      </c>
      <c r="B2135" t="s">
        <v>788</v>
      </c>
      <c r="C2135" t="s">
        <v>789</v>
      </c>
      <c r="D2135" t="s">
        <v>790</v>
      </c>
    </row>
    <row r="2136" spans="1:4">
      <c r="A2136" s="49">
        <v>43270</v>
      </c>
      <c r="B2136" t="s">
        <v>788</v>
      </c>
      <c r="C2136" t="s">
        <v>789</v>
      </c>
      <c r="D2136" t="s">
        <v>790</v>
      </c>
    </row>
    <row r="2137" spans="1:4">
      <c r="A2137" s="49">
        <v>43271</v>
      </c>
      <c r="B2137" t="s">
        <v>788</v>
      </c>
      <c r="C2137" t="s">
        <v>789</v>
      </c>
      <c r="D2137" t="s">
        <v>790</v>
      </c>
    </row>
    <row r="2138" spans="1:4">
      <c r="A2138" s="49">
        <v>43272</v>
      </c>
      <c r="B2138" t="s">
        <v>788</v>
      </c>
      <c r="C2138" t="s">
        <v>789</v>
      </c>
      <c r="D2138" t="s">
        <v>790</v>
      </c>
    </row>
    <row r="2139" spans="1:4">
      <c r="A2139" s="49">
        <v>43273</v>
      </c>
      <c r="B2139" t="s">
        <v>788</v>
      </c>
      <c r="C2139" t="s">
        <v>789</v>
      </c>
      <c r="D2139" t="s">
        <v>790</v>
      </c>
    </row>
    <row r="2140" spans="1:4">
      <c r="A2140" s="49">
        <v>43274</v>
      </c>
      <c r="B2140" t="s">
        <v>788</v>
      </c>
      <c r="C2140" t="s">
        <v>789</v>
      </c>
      <c r="D2140" t="s">
        <v>790</v>
      </c>
    </row>
    <row r="2141" spans="1:4">
      <c r="A2141" s="49">
        <v>43275</v>
      </c>
      <c r="B2141" t="s">
        <v>788</v>
      </c>
      <c r="C2141" t="s">
        <v>789</v>
      </c>
      <c r="D2141" t="s">
        <v>790</v>
      </c>
    </row>
    <row r="2142" spans="1:4">
      <c r="A2142" s="49">
        <v>43276</v>
      </c>
      <c r="B2142" t="s">
        <v>788</v>
      </c>
      <c r="C2142" t="s">
        <v>789</v>
      </c>
      <c r="D2142" t="s">
        <v>790</v>
      </c>
    </row>
    <row r="2143" spans="1:4">
      <c r="A2143" s="49">
        <v>43277</v>
      </c>
      <c r="B2143" t="s">
        <v>788</v>
      </c>
      <c r="C2143" t="s">
        <v>789</v>
      </c>
      <c r="D2143" t="s">
        <v>790</v>
      </c>
    </row>
    <row r="2144" spans="1:4">
      <c r="A2144" s="49">
        <v>43278</v>
      </c>
      <c r="B2144" t="s">
        <v>788</v>
      </c>
      <c r="C2144" t="s">
        <v>789</v>
      </c>
      <c r="D2144" t="s">
        <v>790</v>
      </c>
    </row>
    <row r="2145" spans="1:4">
      <c r="A2145" s="49">
        <v>43279</v>
      </c>
      <c r="B2145" t="s">
        <v>788</v>
      </c>
      <c r="C2145" t="s">
        <v>789</v>
      </c>
      <c r="D2145" t="s">
        <v>790</v>
      </c>
    </row>
    <row r="2146" spans="1:4">
      <c r="A2146" s="49">
        <v>43280</v>
      </c>
      <c r="B2146" t="s">
        <v>788</v>
      </c>
      <c r="C2146" t="s">
        <v>789</v>
      </c>
      <c r="D2146" t="s">
        <v>790</v>
      </c>
    </row>
    <row r="2147" spans="1:4">
      <c r="A2147" s="49">
        <v>43281</v>
      </c>
      <c r="B2147" t="s">
        <v>788</v>
      </c>
      <c r="C2147" t="s">
        <v>789</v>
      </c>
      <c r="D2147" t="s">
        <v>790</v>
      </c>
    </row>
    <row r="2148" spans="1:4">
      <c r="A2148" s="49">
        <v>43282</v>
      </c>
      <c r="B2148" t="s">
        <v>789</v>
      </c>
      <c r="C2148" t="s">
        <v>790</v>
      </c>
      <c r="D2148" t="s">
        <v>791</v>
      </c>
    </row>
    <row r="2149" spans="1:4">
      <c r="A2149" s="49">
        <v>43283</v>
      </c>
      <c r="B2149" t="s">
        <v>789</v>
      </c>
      <c r="C2149" t="s">
        <v>790</v>
      </c>
      <c r="D2149" t="s">
        <v>791</v>
      </c>
    </row>
    <row r="2150" spans="1:4">
      <c r="A2150" s="49">
        <v>43284</v>
      </c>
      <c r="B2150" t="s">
        <v>789</v>
      </c>
      <c r="C2150" t="s">
        <v>790</v>
      </c>
      <c r="D2150" t="s">
        <v>791</v>
      </c>
    </row>
    <row r="2151" spans="1:4">
      <c r="A2151" s="49">
        <v>43285</v>
      </c>
      <c r="B2151" t="s">
        <v>789</v>
      </c>
      <c r="C2151" t="s">
        <v>790</v>
      </c>
      <c r="D2151" t="s">
        <v>791</v>
      </c>
    </row>
    <row r="2152" spans="1:4">
      <c r="A2152" s="49">
        <v>43286</v>
      </c>
      <c r="B2152" t="s">
        <v>789</v>
      </c>
      <c r="C2152" t="s">
        <v>790</v>
      </c>
      <c r="D2152" t="s">
        <v>791</v>
      </c>
    </row>
    <row r="2153" spans="1:4">
      <c r="A2153" s="49">
        <v>43287</v>
      </c>
      <c r="B2153" t="s">
        <v>789</v>
      </c>
      <c r="C2153" t="s">
        <v>790</v>
      </c>
      <c r="D2153" t="s">
        <v>791</v>
      </c>
    </row>
    <row r="2154" spans="1:4">
      <c r="A2154" s="49">
        <v>43288</v>
      </c>
      <c r="B2154" t="s">
        <v>789</v>
      </c>
      <c r="C2154" t="s">
        <v>790</v>
      </c>
      <c r="D2154" t="s">
        <v>791</v>
      </c>
    </row>
    <row r="2155" spans="1:4">
      <c r="A2155" s="49">
        <v>43289</v>
      </c>
      <c r="B2155" t="s">
        <v>789</v>
      </c>
      <c r="C2155" t="s">
        <v>790</v>
      </c>
      <c r="D2155" t="s">
        <v>791</v>
      </c>
    </row>
    <row r="2156" spans="1:4">
      <c r="A2156" s="49">
        <v>43290</v>
      </c>
      <c r="B2156" t="s">
        <v>789</v>
      </c>
      <c r="C2156" t="s">
        <v>790</v>
      </c>
      <c r="D2156" t="s">
        <v>791</v>
      </c>
    </row>
    <row r="2157" spans="1:4">
      <c r="A2157" s="49">
        <v>43291</v>
      </c>
      <c r="B2157" t="s">
        <v>789</v>
      </c>
      <c r="C2157" t="s">
        <v>790</v>
      </c>
      <c r="D2157" t="s">
        <v>791</v>
      </c>
    </row>
    <row r="2158" spans="1:4">
      <c r="A2158" s="49">
        <v>43292</v>
      </c>
      <c r="B2158" t="s">
        <v>789</v>
      </c>
      <c r="C2158" t="s">
        <v>790</v>
      </c>
      <c r="D2158" t="s">
        <v>791</v>
      </c>
    </row>
    <row r="2159" spans="1:4">
      <c r="A2159" s="49">
        <v>43293</v>
      </c>
      <c r="B2159" t="s">
        <v>789</v>
      </c>
      <c r="C2159" t="s">
        <v>790</v>
      </c>
      <c r="D2159" t="s">
        <v>791</v>
      </c>
    </row>
    <row r="2160" spans="1:4">
      <c r="A2160" s="49">
        <v>43294</v>
      </c>
      <c r="B2160" t="s">
        <v>789</v>
      </c>
      <c r="C2160" t="s">
        <v>790</v>
      </c>
      <c r="D2160" t="s">
        <v>791</v>
      </c>
    </row>
    <row r="2161" spans="1:4">
      <c r="A2161" s="49">
        <v>43295</v>
      </c>
      <c r="B2161" t="s">
        <v>789</v>
      </c>
      <c r="C2161" t="s">
        <v>790</v>
      </c>
      <c r="D2161" t="s">
        <v>791</v>
      </c>
    </row>
    <row r="2162" spans="1:4">
      <c r="A2162" s="49">
        <v>43296</v>
      </c>
      <c r="B2162" t="s">
        <v>789</v>
      </c>
      <c r="C2162" t="s">
        <v>790</v>
      </c>
      <c r="D2162" t="s">
        <v>791</v>
      </c>
    </row>
    <row r="2163" spans="1:4">
      <c r="A2163" s="49">
        <v>43297</v>
      </c>
      <c r="B2163" t="s">
        <v>790</v>
      </c>
      <c r="C2163" t="s">
        <v>790</v>
      </c>
      <c r="D2163" t="s">
        <v>792</v>
      </c>
    </row>
    <row r="2164" spans="1:4">
      <c r="A2164" s="49">
        <v>43298</v>
      </c>
      <c r="B2164" t="s">
        <v>790</v>
      </c>
      <c r="C2164" t="s">
        <v>791</v>
      </c>
      <c r="D2164" t="s">
        <v>792</v>
      </c>
    </row>
    <row r="2165" spans="1:4">
      <c r="A2165" s="49">
        <v>43299</v>
      </c>
      <c r="B2165" t="s">
        <v>790</v>
      </c>
      <c r="C2165" t="s">
        <v>791</v>
      </c>
      <c r="D2165" t="s">
        <v>792</v>
      </c>
    </row>
    <row r="2166" spans="1:4">
      <c r="A2166" s="49">
        <v>43300</v>
      </c>
      <c r="B2166" t="s">
        <v>790</v>
      </c>
      <c r="C2166" t="s">
        <v>791</v>
      </c>
      <c r="D2166" t="s">
        <v>792</v>
      </c>
    </row>
    <row r="2167" spans="1:4">
      <c r="A2167" s="49">
        <v>43301</v>
      </c>
      <c r="B2167" t="s">
        <v>790</v>
      </c>
      <c r="C2167" t="s">
        <v>791</v>
      </c>
      <c r="D2167" t="s">
        <v>792</v>
      </c>
    </row>
    <row r="2168" spans="1:4">
      <c r="A2168" s="49">
        <v>43302</v>
      </c>
      <c r="B2168" t="s">
        <v>790</v>
      </c>
      <c r="C2168" t="s">
        <v>791</v>
      </c>
      <c r="D2168" t="s">
        <v>792</v>
      </c>
    </row>
    <row r="2169" spans="1:4">
      <c r="A2169" s="49">
        <v>43303</v>
      </c>
      <c r="B2169" t="s">
        <v>790</v>
      </c>
      <c r="C2169" t="s">
        <v>791</v>
      </c>
      <c r="D2169" t="s">
        <v>792</v>
      </c>
    </row>
    <row r="2170" spans="1:4">
      <c r="A2170" s="49">
        <v>43304</v>
      </c>
      <c r="B2170" t="s">
        <v>790</v>
      </c>
      <c r="C2170" t="s">
        <v>791</v>
      </c>
      <c r="D2170" t="s">
        <v>792</v>
      </c>
    </row>
    <row r="2171" spans="1:4">
      <c r="A2171" s="49">
        <v>43305</v>
      </c>
      <c r="B2171" t="s">
        <v>790</v>
      </c>
      <c r="C2171" t="s">
        <v>791</v>
      </c>
      <c r="D2171" t="s">
        <v>792</v>
      </c>
    </row>
    <row r="2172" spans="1:4">
      <c r="A2172" s="49">
        <v>43306</v>
      </c>
      <c r="B2172" t="s">
        <v>790</v>
      </c>
      <c r="C2172" t="s">
        <v>791</v>
      </c>
      <c r="D2172" t="s">
        <v>792</v>
      </c>
    </row>
    <row r="2173" spans="1:4">
      <c r="A2173" s="49">
        <v>43307</v>
      </c>
      <c r="B2173" t="s">
        <v>790</v>
      </c>
      <c r="C2173" t="s">
        <v>791</v>
      </c>
      <c r="D2173" t="s">
        <v>792</v>
      </c>
    </row>
    <row r="2174" spans="1:4">
      <c r="A2174" s="49">
        <v>43308</v>
      </c>
      <c r="B2174" t="s">
        <v>790</v>
      </c>
      <c r="C2174" t="s">
        <v>791</v>
      </c>
      <c r="D2174" t="s">
        <v>792</v>
      </c>
    </row>
    <row r="2175" spans="1:4">
      <c r="A2175" s="49">
        <v>43309</v>
      </c>
      <c r="B2175" t="s">
        <v>790</v>
      </c>
      <c r="C2175" t="s">
        <v>791</v>
      </c>
      <c r="D2175" t="s">
        <v>792</v>
      </c>
    </row>
    <row r="2176" spans="1:4">
      <c r="A2176" s="49">
        <v>43310</v>
      </c>
      <c r="B2176" t="s">
        <v>790</v>
      </c>
      <c r="C2176" t="s">
        <v>791</v>
      </c>
      <c r="D2176" t="s">
        <v>792</v>
      </c>
    </row>
    <row r="2177" spans="1:4">
      <c r="A2177" s="49">
        <v>43311</v>
      </c>
      <c r="B2177" t="s">
        <v>790</v>
      </c>
      <c r="C2177" t="s">
        <v>791</v>
      </c>
      <c r="D2177" t="s">
        <v>792</v>
      </c>
    </row>
    <row r="2178" spans="1:4">
      <c r="A2178" s="49">
        <v>43312</v>
      </c>
      <c r="B2178" t="s">
        <v>790</v>
      </c>
      <c r="C2178" t="s">
        <v>791</v>
      </c>
      <c r="D2178" t="s">
        <v>792</v>
      </c>
    </row>
    <row r="2179" spans="1:4">
      <c r="A2179" s="49">
        <v>43313</v>
      </c>
      <c r="B2179" t="s">
        <v>791</v>
      </c>
      <c r="C2179" t="s">
        <v>792</v>
      </c>
      <c r="D2179" t="s">
        <v>793</v>
      </c>
    </row>
    <row r="2180" spans="1:4">
      <c r="A2180" s="49">
        <v>43314</v>
      </c>
      <c r="B2180" t="s">
        <v>791</v>
      </c>
      <c r="C2180" t="s">
        <v>792</v>
      </c>
      <c r="D2180" t="s">
        <v>793</v>
      </c>
    </row>
    <row r="2181" spans="1:4">
      <c r="A2181" s="49">
        <v>43315</v>
      </c>
      <c r="B2181" t="s">
        <v>791</v>
      </c>
      <c r="C2181" t="s">
        <v>792</v>
      </c>
      <c r="D2181" t="s">
        <v>793</v>
      </c>
    </row>
    <row r="2182" spans="1:4">
      <c r="A2182" s="49">
        <v>43316</v>
      </c>
      <c r="B2182" t="s">
        <v>791</v>
      </c>
      <c r="C2182" t="s">
        <v>792</v>
      </c>
      <c r="D2182" t="s">
        <v>793</v>
      </c>
    </row>
    <row r="2183" spans="1:4">
      <c r="A2183" s="49">
        <v>43317</v>
      </c>
      <c r="B2183" t="s">
        <v>791</v>
      </c>
      <c r="C2183" t="s">
        <v>792</v>
      </c>
      <c r="D2183" t="s">
        <v>793</v>
      </c>
    </row>
    <row r="2184" spans="1:4">
      <c r="A2184" s="49">
        <v>43318</v>
      </c>
      <c r="B2184" t="s">
        <v>791</v>
      </c>
      <c r="C2184" t="s">
        <v>792</v>
      </c>
      <c r="D2184" t="s">
        <v>793</v>
      </c>
    </row>
    <row r="2185" spans="1:4">
      <c r="A2185" s="49">
        <v>43319</v>
      </c>
      <c r="B2185" t="s">
        <v>791</v>
      </c>
      <c r="C2185" t="s">
        <v>792</v>
      </c>
      <c r="D2185" t="s">
        <v>793</v>
      </c>
    </row>
    <row r="2186" spans="1:4">
      <c r="A2186" s="49">
        <v>43320</v>
      </c>
      <c r="B2186" t="s">
        <v>791</v>
      </c>
      <c r="C2186" t="s">
        <v>792</v>
      </c>
      <c r="D2186" t="s">
        <v>793</v>
      </c>
    </row>
    <row r="2187" spans="1:4">
      <c r="A2187" s="49">
        <v>43321</v>
      </c>
      <c r="B2187" t="s">
        <v>791</v>
      </c>
      <c r="C2187" t="s">
        <v>792</v>
      </c>
      <c r="D2187" t="s">
        <v>793</v>
      </c>
    </row>
    <row r="2188" spans="1:4">
      <c r="A2188" s="49">
        <v>43322</v>
      </c>
      <c r="B2188" t="s">
        <v>791</v>
      </c>
      <c r="C2188" t="s">
        <v>792</v>
      </c>
      <c r="D2188" t="s">
        <v>793</v>
      </c>
    </row>
    <row r="2189" spans="1:4">
      <c r="A2189" s="49">
        <v>43323</v>
      </c>
      <c r="B2189" t="s">
        <v>791</v>
      </c>
      <c r="C2189" t="s">
        <v>792</v>
      </c>
      <c r="D2189" t="s">
        <v>793</v>
      </c>
    </row>
    <row r="2190" spans="1:4">
      <c r="A2190" s="49">
        <v>43324</v>
      </c>
      <c r="B2190" t="s">
        <v>791</v>
      </c>
      <c r="C2190" t="s">
        <v>792</v>
      </c>
      <c r="D2190" t="s">
        <v>793</v>
      </c>
    </row>
    <row r="2191" spans="1:4">
      <c r="A2191" s="49">
        <v>43325</v>
      </c>
      <c r="B2191" t="s">
        <v>791</v>
      </c>
      <c r="C2191" t="s">
        <v>792</v>
      </c>
      <c r="D2191" t="s">
        <v>793</v>
      </c>
    </row>
    <row r="2192" spans="1:4">
      <c r="A2192" s="49">
        <v>43326</v>
      </c>
      <c r="B2192" t="s">
        <v>791</v>
      </c>
      <c r="C2192" t="s">
        <v>792</v>
      </c>
      <c r="D2192" t="s">
        <v>793</v>
      </c>
    </row>
    <row r="2193" spans="1:4">
      <c r="A2193" s="49">
        <v>43327</v>
      </c>
      <c r="B2193" t="s">
        <v>791</v>
      </c>
      <c r="C2193" t="s">
        <v>792</v>
      </c>
      <c r="D2193" t="s">
        <v>793</v>
      </c>
    </row>
    <row r="2194" spans="1:4">
      <c r="A2194" s="49">
        <v>43328</v>
      </c>
      <c r="B2194" t="s">
        <v>792</v>
      </c>
      <c r="C2194" t="s">
        <v>792</v>
      </c>
      <c r="D2194" t="s">
        <v>794</v>
      </c>
    </row>
    <row r="2195" spans="1:4">
      <c r="A2195" s="49">
        <v>43329</v>
      </c>
      <c r="B2195" t="s">
        <v>792</v>
      </c>
      <c r="C2195" t="s">
        <v>793</v>
      </c>
      <c r="D2195" t="s">
        <v>794</v>
      </c>
    </row>
    <row r="2196" spans="1:4">
      <c r="A2196" s="49">
        <v>43330</v>
      </c>
      <c r="B2196" t="s">
        <v>792</v>
      </c>
      <c r="C2196" t="s">
        <v>793</v>
      </c>
      <c r="D2196" t="s">
        <v>794</v>
      </c>
    </row>
    <row r="2197" spans="1:4">
      <c r="A2197" s="49">
        <v>43331</v>
      </c>
      <c r="B2197" t="s">
        <v>792</v>
      </c>
      <c r="C2197" t="s">
        <v>793</v>
      </c>
      <c r="D2197" t="s">
        <v>794</v>
      </c>
    </row>
    <row r="2198" spans="1:4">
      <c r="A2198" s="49">
        <v>43332</v>
      </c>
      <c r="B2198" t="s">
        <v>792</v>
      </c>
      <c r="C2198" t="s">
        <v>793</v>
      </c>
      <c r="D2198" t="s">
        <v>794</v>
      </c>
    </row>
    <row r="2199" spans="1:4">
      <c r="A2199" s="49">
        <v>43333</v>
      </c>
      <c r="B2199" t="s">
        <v>792</v>
      </c>
      <c r="C2199" t="s">
        <v>793</v>
      </c>
      <c r="D2199" t="s">
        <v>794</v>
      </c>
    </row>
    <row r="2200" spans="1:4">
      <c r="A2200" s="49">
        <v>43334</v>
      </c>
      <c r="B2200" t="s">
        <v>792</v>
      </c>
      <c r="C2200" t="s">
        <v>793</v>
      </c>
      <c r="D2200" t="s">
        <v>794</v>
      </c>
    </row>
    <row r="2201" spans="1:4">
      <c r="A2201" s="49">
        <v>43335</v>
      </c>
      <c r="B2201" t="s">
        <v>792</v>
      </c>
      <c r="C2201" t="s">
        <v>793</v>
      </c>
      <c r="D2201" t="s">
        <v>794</v>
      </c>
    </row>
    <row r="2202" spans="1:4">
      <c r="A2202" s="49">
        <v>43336</v>
      </c>
      <c r="B2202" t="s">
        <v>792</v>
      </c>
      <c r="C2202" t="s">
        <v>793</v>
      </c>
      <c r="D2202" t="s">
        <v>794</v>
      </c>
    </row>
    <row r="2203" spans="1:4">
      <c r="A2203" s="49">
        <v>43337</v>
      </c>
      <c r="B2203" t="s">
        <v>792</v>
      </c>
      <c r="C2203" t="s">
        <v>793</v>
      </c>
      <c r="D2203" t="s">
        <v>794</v>
      </c>
    </row>
    <row r="2204" spans="1:4">
      <c r="A2204" s="49">
        <v>43338</v>
      </c>
      <c r="B2204" t="s">
        <v>792</v>
      </c>
      <c r="C2204" t="s">
        <v>793</v>
      </c>
      <c r="D2204" t="s">
        <v>794</v>
      </c>
    </row>
    <row r="2205" spans="1:4">
      <c r="A2205" s="49">
        <v>43339</v>
      </c>
      <c r="B2205" t="s">
        <v>792</v>
      </c>
      <c r="C2205" t="s">
        <v>793</v>
      </c>
      <c r="D2205" t="s">
        <v>794</v>
      </c>
    </row>
    <row r="2206" spans="1:4">
      <c r="A2206" s="49">
        <v>43340</v>
      </c>
      <c r="B2206" t="s">
        <v>792</v>
      </c>
      <c r="C2206" t="s">
        <v>793</v>
      </c>
      <c r="D2206" t="s">
        <v>794</v>
      </c>
    </row>
    <row r="2207" spans="1:4">
      <c r="A2207" s="49">
        <v>43341</v>
      </c>
      <c r="B2207" t="s">
        <v>792</v>
      </c>
      <c r="C2207" t="s">
        <v>793</v>
      </c>
      <c r="D2207" t="s">
        <v>794</v>
      </c>
    </row>
    <row r="2208" spans="1:4">
      <c r="A2208" s="49">
        <v>43342</v>
      </c>
      <c r="B2208" t="s">
        <v>792</v>
      </c>
      <c r="C2208" t="s">
        <v>793</v>
      </c>
      <c r="D2208" t="s">
        <v>794</v>
      </c>
    </row>
    <row r="2209" spans="1:4">
      <c r="A2209" s="49">
        <v>43343</v>
      </c>
      <c r="B2209" t="s">
        <v>792</v>
      </c>
      <c r="C2209" t="s">
        <v>793</v>
      </c>
      <c r="D2209" t="s">
        <v>795</v>
      </c>
    </row>
    <row r="2210" spans="1:4">
      <c r="A2210" s="49">
        <v>43344</v>
      </c>
      <c r="B2210" t="s">
        <v>793</v>
      </c>
      <c r="C2210" t="s">
        <v>794</v>
      </c>
      <c r="D2210" t="s">
        <v>795</v>
      </c>
    </row>
    <row r="2211" spans="1:4">
      <c r="A2211" s="49">
        <v>43345</v>
      </c>
      <c r="B2211" t="s">
        <v>793</v>
      </c>
      <c r="C2211" t="s">
        <v>794</v>
      </c>
      <c r="D2211" t="s">
        <v>795</v>
      </c>
    </row>
    <row r="2212" spans="1:4">
      <c r="A2212" s="49">
        <v>43346</v>
      </c>
      <c r="B2212" t="s">
        <v>793</v>
      </c>
      <c r="C2212" t="s">
        <v>794</v>
      </c>
      <c r="D2212" t="s">
        <v>795</v>
      </c>
    </row>
    <row r="2213" spans="1:4">
      <c r="A2213" s="49">
        <v>43347</v>
      </c>
      <c r="B2213" t="s">
        <v>793</v>
      </c>
      <c r="C2213" t="s">
        <v>794</v>
      </c>
      <c r="D2213" t="s">
        <v>795</v>
      </c>
    </row>
    <row r="2214" spans="1:4">
      <c r="A2214" s="49">
        <v>43348</v>
      </c>
      <c r="B2214" t="s">
        <v>793</v>
      </c>
      <c r="C2214" t="s">
        <v>794</v>
      </c>
      <c r="D2214" t="s">
        <v>795</v>
      </c>
    </row>
    <row r="2215" spans="1:4">
      <c r="A2215" s="49">
        <v>43349</v>
      </c>
      <c r="B2215" t="s">
        <v>793</v>
      </c>
      <c r="C2215" t="s">
        <v>794</v>
      </c>
      <c r="D2215" t="s">
        <v>795</v>
      </c>
    </row>
    <row r="2216" spans="1:4">
      <c r="A2216" s="49">
        <v>43350</v>
      </c>
      <c r="B2216" t="s">
        <v>793</v>
      </c>
      <c r="C2216" t="s">
        <v>794</v>
      </c>
      <c r="D2216" t="s">
        <v>795</v>
      </c>
    </row>
    <row r="2217" spans="1:4">
      <c r="A2217" s="49">
        <v>43351</v>
      </c>
      <c r="B2217" t="s">
        <v>793</v>
      </c>
      <c r="C2217" t="s">
        <v>794</v>
      </c>
      <c r="D2217" t="s">
        <v>795</v>
      </c>
    </row>
    <row r="2218" spans="1:4">
      <c r="A2218" s="49">
        <v>43352</v>
      </c>
      <c r="B2218" t="s">
        <v>793</v>
      </c>
      <c r="C2218" t="s">
        <v>794</v>
      </c>
      <c r="D2218" t="s">
        <v>795</v>
      </c>
    </row>
    <row r="2219" spans="1:4">
      <c r="A2219" s="49">
        <v>43353</v>
      </c>
      <c r="B2219" t="s">
        <v>793</v>
      </c>
      <c r="C2219" t="s">
        <v>794</v>
      </c>
      <c r="D2219" t="s">
        <v>795</v>
      </c>
    </row>
    <row r="2220" spans="1:4">
      <c r="A2220" s="49">
        <v>43354</v>
      </c>
      <c r="B2220" t="s">
        <v>793</v>
      </c>
      <c r="C2220" t="s">
        <v>794</v>
      </c>
      <c r="D2220" t="s">
        <v>795</v>
      </c>
    </row>
    <row r="2221" spans="1:4">
      <c r="A2221" s="49">
        <v>43355</v>
      </c>
      <c r="B2221" t="s">
        <v>793</v>
      </c>
      <c r="C2221" t="s">
        <v>794</v>
      </c>
      <c r="D2221" t="s">
        <v>795</v>
      </c>
    </row>
    <row r="2222" spans="1:4">
      <c r="A2222" s="49">
        <v>43356</v>
      </c>
      <c r="B2222" t="s">
        <v>793</v>
      </c>
      <c r="C2222" t="s">
        <v>794</v>
      </c>
      <c r="D2222" t="s">
        <v>795</v>
      </c>
    </row>
    <row r="2223" spans="1:4">
      <c r="A2223" s="49">
        <v>43357</v>
      </c>
      <c r="B2223" t="s">
        <v>793</v>
      </c>
      <c r="C2223" t="s">
        <v>794</v>
      </c>
      <c r="D2223" t="s">
        <v>795</v>
      </c>
    </row>
    <row r="2224" spans="1:4">
      <c r="A2224" s="49">
        <v>43358</v>
      </c>
      <c r="B2224" t="s">
        <v>793</v>
      </c>
      <c r="C2224" t="s">
        <v>794</v>
      </c>
      <c r="D2224" t="s">
        <v>796</v>
      </c>
    </row>
    <row r="2225" spans="1:4">
      <c r="A2225" s="49">
        <v>43359</v>
      </c>
      <c r="B2225" t="s">
        <v>794</v>
      </c>
      <c r="C2225" t="s">
        <v>795</v>
      </c>
      <c r="D2225" t="s">
        <v>796</v>
      </c>
    </row>
    <row r="2226" spans="1:4">
      <c r="A2226" s="49">
        <v>43360</v>
      </c>
      <c r="B2226" t="s">
        <v>794</v>
      </c>
      <c r="C2226" t="s">
        <v>795</v>
      </c>
      <c r="D2226" t="s">
        <v>796</v>
      </c>
    </row>
    <row r="2227" spans="1:4">
      <c r="A2227" s="49">
        <v>43361</v>
      </c>
      <c r="B2227" t="s">
        <v>794</v>
      </c>
      <c r="C2227" t="s">
        <v>795</v>
      </c>
      <c r="D2227" t="s">
        <v>796</v>
      </c>
    </row>
    <row r="2228" spans="1:4">
      <c r="A2228" s="49">
        <v>43362</v>
      </c>
      <c r="B2228" t="s">
        <v>794</v>
      </c>
      <c r="C2228" t="s">
        <v>795</v>
      </c>
      <c r="D2228" t="s">
        <v>796</v>
      </c>
    </row>
    <row r="2229" spans="1:4">
      <c r="A2229" s="49">
        <v>43363</v>
      </c>
      <c r="B2229" t="s">
        <v>794</v>
      </c>
      <c r="C2229" t="s">
        <v>795</v>
      </c>
      <c r="D2229" t="s">
        <v>796</v>
      </c>
    </row>
    <row r="2230" spans="1:4">
      <c r="A2230" s="49">
        <v>43364</v>
      </c>
      <c r="B2230" t="s">
        <v>794</v>
      </c>
      <c r="C2230" t="s">
        <v>795</v>
      </c>
      <c r="D2230" t="s">
        <v>796</v>
      </c>
    </row>
    <row r="2231" spans="1:4">
      <c r="A2231" s="49">
        <v>43365</v>
      </c>
      <c r="B2231" t="s">
        <v>794</v>
      </c>
      <c r="C2231" t="s">
        <v>795</v>
      </c>
      <c r="D2231" t="s">
        <v>796</v>
      </c>
    </row>
    <row r="2232" spans="1:4">
      <c r="A2232" s="49">
        <v>43366</v>
      </c>
      <c r="B2232" t="s">
        <v>794</v>
      </c>
      <c r="C2232" t="s">
        <v>795</v>
      </c>
      <c r="D2232" t="s">
        <v>796</v>
      </c>
    </row>
    <row r="2233" spans="1:4">
      <c r="A2233" s="49">
        <v>43367</v>
      </c>
      <c r="B2233" t="s">
        <v>794</v>
      </c>
      <c r="C2233" t="s">
        <v>795</v>
      </c>
      <c r="D2233" t="s">
        <v>796</v>
      </c>
    </row>
    <row r="2234" spans="1:4">
      <c r="A2234" s="49">
        <v>43368</v>
      </c>
      <c r="B2234" t="s">
        <v>794</v>
      </c>
      <c r="C2234" t="s">
        <v>795</v>
      </c>
      <c r="D2234" t="s">
        <v>796</v>
      </c>
    </row>
    <row r="2235" spans="1:4">
      <c r="A2235" s="49">
        <v>43369</v>
      </c>
      <c r="B2235" t="s">
        <v>794</v>
      </c>
      <c r="C2235" t="s">
        <v>795</v>
      </c>
      <c r="D2235" t="s">
        <v>796</v>
      </c>
    </row>
    <row r="2236" spans="1:4">
      <c r="A2236" s="49">
        <v>43370</v>
      </c>
      <c r="B2236" t="s">
        <v>794</v>
      </c>
      <c r="C2236" t="s">
        <v>795</v>
      </c>
      <c r="D2236" t="s">
        <v>796</v>
      </c>
    </row>
    <row r="2237" spans="1:4">
      <c r="A2237" s="49">
        <v>43371</v>
      </c>
      <c r="B2237" t="s">
        <v>794</v>
      </c>
      <c r="C2237" t="s">
        <v>795</v>
      </c>
      <c r="D2237" t="s">
        <v>796</v>
      </c>
    </row>
    <row r="2238" spans="1:4">
      <c r="A2238" s="49">
        <v>43372</v>
      </c>
      <c r="B2238" t="s">
        <v>794</v>
      </c>
      <c r="C2238" t="s">
        <v>795</v>
      </c>
      <c r="D2238" t="s">
        <v>796</v>
      </c>
    </row>
    <row r="2239" spans="1:4">
      <c r="A2239" s="49">
        <v>43373</v>
      </c>
      <c r="B2239" t="s">
        <v>794</v>
      </c>
      <c r="C2239" t="s">
        <v>795</v>
      </c>
      <c r="D2239" t="s">
        <v>796</v>
      </c>
    </row>
    <row r="2240" spans="1:4">
      <c r="A2240" s="49">
        <v>43374</v>
      </c>
      <c r="B2240" t="s">
        <v>795</v>
      </c>
      <c r="C2240" t="s">
        <v>796</v>
      </c>
      <c r="D2240" t="s">
        <v>797</v>
      </c>
    </row>
    <row r="2241" spans="1:4">
      <c r="A2241" s="49">
        <v>43375</v>
      </c>
      <c r="B2241" t="s">
        <v>795</v>
      </c>
      <c r="C2241" t="s">
        <v>796</v>
      </c>
      <c r="D2241" t="s">
        <v>797</v>
      </c>
    </row>
    <row r="2242" spans="1:4">
      <c r="A2242" s="49">
        <v>43376</v>
      </c>
      <c r="B2242" t="s">
        <v>795</v>
      </c>
      <c r="C2242" t="s">
        <v>796</v>
      </c>
      <c r="D2242" t="s">
        <v>797</v>
      </c>
    </row>
    <row r="2243" spans="1:4">
      <c r="A2243" s="49">
        <v>43377</v>
      </c>
      <c r="B2243" t="s">
        <v>795</v>
      </c>
      <c r="C2243" t="s">
        <v>796</v>
      </c>
      <c r="D2243" t="s">
        <v>797</v>
      </c>
    </row>
    <row r="2244" spans="1:4">
      <c r="A2244" s="49">
        <v>43378</v>
      </c>
      <c r="B2244" t="s">
        <v>795</v>
      </c>
      <c r="C2244" t="s">
        <v>796</v>
      </c>
      <c r="D2244" t="s">
        <v>797</v>
      </c>
    </row>
    <row r="2245" spans="1:4">
      <c r="A2245" s="49">
        <v>43379</v>
      </c>
      <c r="B2245" t="s">
        <v>795</v>
      </c>
      <c r="C2245" t="s">
        <v>796</v>
      </c>
      <c r="D2245" t="s">
        <v>797</v>
      </c>
    </row>
    <row r="2246" spans="1:4">
      <c r="A2246" s="49">
        <v>43380</v>
      </c>
      <c r="B2246" t="s">
        <v>795</v>
      </c>
      <c r="C2246" t="s">
        <v>796</v>
      </c>
      <c r="D2246" t="s">
        <v>797</v>
      </c>
    </row>
    <row r="2247" spans="1:4">
      <c r="A2247" s="49">
        <v>43381</v>
      </c>
      <c r="B2247" t="s">
        <v>795</v>
      </c>
      <c r="C2247" t="s">
        <v>796</v>
      </c>
      <c r="D2247" t="s">
        <v>797</v>
      </c>
    </row>
    <row r="2248" spans="1:4">
      <c r="A2248" s="49">
        <v>43382</v>
      </c>
      <c r="B2248" t="s">
        <v>795</v>
      </c>
      <c r="C2248" t="s">
        <v>796</v>
      </c>
      <c r="D2248" t="s">
        <v>797</v>
      </c>
    </row>
    <row r="2249" spans="1:4">
      <c r="A2249" s="49">
        <v>43383</v>
      </c>
      <c r="B2249" t="s">
        <v>795</v>
      </c>
      <c r="C2249" t="s">
        <v>796</v>
      </c>
      <c r="D2249" t="s">
        <v>797</v>
      </c>
    </row>
    <row r="2250" spans="1:4">
      <c r="A2250" s="49">
        <v>43384</v>
      </c>
      <c r="B2250" t="s">
        <v>795</v>
      </c>
      <c r="C2250" t="s">
        <v>796</v>
      </c>
      <c r="D2250" t="s">
        <v>797</v>
      </c>
    </row>
    <row r="2251" spans="1:4">
      <c r="A2251" s="49">
        <v>43385</v>
      </c>
      <c r="B2251" t="s">
        <v>795</v>
      </c>
      <c r="C2251" t="s">
        <v>796</v>
      </c>
      <c r="D2251" t="s">
        <v>797</v>
      </c>
    </row>
    <row r="2252" spans="1:4">
      <c r="A2252" s="49">
        <v>43386</v>
      </c>
      <c r="B2252" t="s">
        <v>795</v>
      </c>
      <c r="C2252" t="s">
        <v>796</v>
      </c>
      <c r="D2252" t="s">
        <v>797</v>
      </c>
    </row>
    <row r="2253" spans="1:4">
      <c r="A2253" s="49">
        <v>43387</v>
      </c>
      <c r="B2253" t="s">
        <v>795</v>
      </c>
      <c r="C2253" t="s">
        <v>796</v>
      </c>
      <c r="D2253" t="s">
        <v>797</v>
      </c>
    </row>
    <row r="2254" spans="1:4">
      <c r="A2254" s="49">
        <v>43388</v>
      </c>
      <c r="B2254" t="s">
        <v>795</v>
      </c>
      <c r="C2254" t="s">
        <v>796</v>
      </c>
      <c r="D2254" t="s">
        <v>797</v>
      </c>
    </row>
    <row r="2255" spans="1:4">
      <c r="A2255" s="49">
        <v>43389</v>
      </c>
      <c r="B2255" t="s">
        <v>796</v>
      </c>
      <c r="C2255" t="s">
        <v>796</v>
      </c>
      <c r="D2255" t="s">
        <v>798</v>
      </c>
    </row>
    <row r="2256" spans="1:4">
      <c r="A2256" s="49">
        <v>43390</v>
      </c>
      <c r="B2256" t="s">
        <v>796</v>
      </c>
      <c r="C2256" t="s">
        <v>797</v>
      </c>
      <c r="D2256" t="s">
        <v>798</v>
      </c>
    </row>
    <row r="2257" spans="1:4">
      <c r="A2257" s="49">
        <v>43391</v>
      </c>
      <c r="B2257" t="s">
        <v>796</v>
      </c>
      <c r="C2257" t="s">
        <v>797</v>
      </c>
      <c r="D2257" t="s">
        <v>798</v>
      </c>
    </row>
    <row r="2258" spans="1:4">
      <c r="A2258" s="49">
        <v>43392</v>
      </c>
      <c r="B2258" t="s">
        <v>796</v>
      </c>
      <c r="C2258" t="s">
        <v>797</v>
      </c>
      <c r="D2258" t="s">
        <v>798</v>
      </c>
    </row>
    <row r="2259" spans="1:4">
      <c r="A2259" s="49">
        <v>43393</v>
      </c>
      <c r="B2259" t="s">
        <v>796</v>
      </c>
      <c r="C2259" t="s">
        <v>797</v>
      </c>
      <c r="D2259" t="s">
        <v>798</v>
      </c>
    </row>
    <row r="2260" spans="1:4">
      <c r="A2260" s="49">
        <v>43394</v>
      </c>
      <c r="B2260" t="s">
        <v>796</v>
      </c>
      <c r="C2260" t="s">
        <v>797</v>
      </c>
      <c r="D2260" t="s">
        <v>798</v>
      </c>
    </row>
    <row r="2261" spans="1:4">
      <c r="A2261" s="49">
        <v>43395</v>
      </c>
      <c r="B2261" t="s">
        <v>796</v>
      </c>
      <c r="C2261" t="s">
        <v>797</v>
      </c>
      <c r="D2261" t="s">
        <v>798</v>
      </c>
    </row>
    <row r="2262" spans="1:4">
      <c r="A2262" s="49">
        <v>43396</v>
      </c>
      <c r="B2262" t="s">
        <v>796</v>
      </c>
      <c r="C2262" t="s">
        <v>797</v>
      </c>
      <c r="D2262" t="s">
        <v>798</v>
      </c>
    </row>
    <row r="2263" spans="1:4">
      <c r="A2263" s="49">
        <v>43397</v>
      </c>
      <c r="B2263" t="s">
        <v>796</v>
      </c>
      <c r="C2263" t="s">
        <v>797</v>
      </c>
      <c r="D2263" t="s">
        <v>798</v>
      </c>
    </row>
    <row r="2264" spans="1:4">
      <c r="A2264" s="49">
        <v>43398</v>
      </c>
      <c r="B2264" t="s">
        <v>796</v>
      </c>
      <c r="C2264" t="s">
        <v>797</v>
      </c>
      <c r="D2264" t="s">
        <v>798</v>
      </c>
    </row>
    <row r="2265" spans="1:4">
      <c r="A2265" s="49">
        <v>43399</v>
      </c>
      <c r="B2265" t="s">
        <v>796</v>
      </c>
      <c r="C2265" t="s">
        <v>797</v>
      </c>
      <c r="D2265" t="s">
        <v>798</v>
      </c>
    </row>
    <row r="2266" spans="1:4">
      <c r="A2266" s="49">
        <v>43400</v>
      </c>
      <c r="B2266" t="s">
        <v>796</v>
      </c>
      <c r="C2266" t="s">
        <v>797</v>
      </c>
      <c r="D2266" t="s">
        <v>798</v>
      </c>
    </row>
    <row r="2267" spans="1:4">
      <c r="A2267" s="49">
        <v>43401</v>
      </c>
      <c r="B2267" t="s">
        <v>796</v>
      </c>
      <c r="C2267" t="s">
        <v>797</v>
      </c>
      <c r="D2267" t="s">
        <v>798</v>
      </c>
    </row>
    <row r="2268" spans="1:4">
      <c r="A2268" s="49">
        <v>43402</v>
      </c>
      <c r="B2268" t="s">
        <v>796</v>
      </c>
      <c r="C2268" t="s">
        <v>797</v>
      </c>
      <c r="D2268" t="s">
        <v>798</v>
      </c>
    </row>
    <row r="2269" spans="1:4">
      <c r="A2269" s="49">
        <v>43403</v>
      </c>
      <c r="B2269" t="s">
        <v>796</v>
      </c>
      <c r="C2269" t="s">
        <v>797</v>
      </c>
      <c r="D2269" t="s">
        <v>798</v>
      </c>
    </row>
    <row r="2270" spans="1:4">
      <c r="A2270" s="49">
        <v>43404</v>
      </c>
      <c r="B2270" t="s">
        <v>796</v>
      </c>
      <c r="C2270" t="s">
        <v>797</v>
      </c>
      <c r="D2270" t="s">
        <v>799</v>
      </c>
    </row>
    <row r="2271" spans="1:4">
      <c r="A2271" s="49">
        <v>43405</v>
      </c>
      <c r="B2271" t="s">
        <v>797</v>
      </c>
      <c r="C2271" t="s">
        <v>798</v>
      </c>
      <c r="D2271" t="s">
        <v>799</v>
      </c>
    </row>
    <row r="2272" spans="1:4">
      <c r="A2272" s="49">
        <v>43406</v>
      </c>
      <c r="B2272" t="s">
        <v>797</v>
      </c>
      <c r="C2272" t="s">
        <v>798</v>
      </c>
      <c r="D2272" t="s">
        <v>799</v>
      </c>
    </row>
    <row r="2273" spans="1:4">
      <c r="A2273" s="49">
        <v>43407</v>
      </c>
      <c r="B2273" t="s">
        <v>797</v>
      </c>
      <c r="C2273" t="s">
        <v>798</v>
      </c>
      <c r="D2273" t="s">
        <v>799</v>
      </c>
    </row>
    <row r="2274" spans="1:4">
      <c r="A2274" s="49">
        <v>43408</v>
      </c>
      <c r="B2274" t="s">
        <v>797</v>
      </c>
      <c r="C2274" t="s">
        <v>798</v>
      </c>
      <c r="D2274" t="s">
        <v>799</v>
      </c>
    </row>
    <row r="2275" spans="1:4">
      <c r="A2275" s="49">
        <v>43409</v>
      </c>
      <c r="B2275" t="s">
        <v>797</v>
      </c>
      <c r="C2275" t="s">
        <v>798</v>
      </c>
      <c r="D2275" t="s">
        <v>799</v>
      </c>
    </row>
    <row r="2276" spans="1:4">
      <c r="A2276" s="49">
        <v>43410</v>
      </c>
      <c r="B2276" t="s">
        <v>797</v>
      </c>
      <c r="C2276" t="s">
        <v>798</v>
      </c>
      <c r="D2276" t="s">
        <v>799</v>
      </c>
    </row>
    <row r="2277" spans="1:4">
      <c r="A2277" s="49">
        <v>43411</v>
      </c>
      <c r="B2277" t="s">
        <v>797</v>
      </c>
      <c r="C2277" t="s">
        <v>798</v>
      </c>
      <c r="D2277" t="s">
        <v>799</v>
      </c>
    </row>
    <row r="2278" spans="1:4">
      <c r="A2278" s="49">
        <v>43412</v>
      </c>
      <c r="B2278" t="s">
        <v>797</v>
      </c>
      <c r="C2278" t="s">
        <v>798</v>
      </c>
      <c r="D2278" t="s">
        <v>799</v>
      </c>
    </row>
    <row r="2279" spans="1:4">
      <c r="A2279" s="49">
        <v>43413</v>
      </c>
      <c r="B2279" t="s">
        <v>797</v>
      </c>
      <c r="C2279" t="s">
        <v>798</v>
      </c>
      <c r="D2279" t="s">
        <v>799</v>
      </c>
    </row>
    <row r="2280" spans="1:4">
      <c r="A2280" s="49">
        <v>43414</v>
      </c>
      <c r="B2280" t="s">
        <v>797</v>
      </c>
      <c r="C2280" t="s">
        <v>798</v>
      </c>
      <c r="D2280" t="s">
        <v>799</v>
      </c>
    </row>
    <row r="2281" spans="1:4">
      <c r="A2281" s="49">
        <v>43415</v>
      </c>
      <c r="B2281" t="s">
        <v>797</v>
      </c>
      <c r="C2281" t="s">
        <v>798</v>
      </c>
      <c r="D2281" t="s">
        <v>799</v>
      </c>
    </row>
    <row r="2282" spans="1:4">
      <c r="A2282" s="49">
        <v>43416</v>
      </c>
      <c r="B2282" t="s">
        <v>797</v>
      </c>
      <c r="C2282" t="s">
        <v>798</v>
      </c>
      <c r="D2282" t="s">
        <v>799</v>
      </c>
    </row>
    <row r="2283" spans="1:4">
      <c r="A2283" s="49">
        <v>43417</v>
      </c>
      <c r="B2283" t="s">
        <v>797</v>
      </c>
      <c r="C2283" t="s">
        <v>798</v>
      </c>
      <c r="D2283" t="s">
        <v>799</v>
      </c>
    </row>
    <row r="2284" spans="1:4">
      <c r="A2284" s="49">
        <v>43418</v>
      </c>
      <c r="B2284" t="s">
        <v>797</v>
      </c>
      <c r="C2284" t="s">
        <v>798</v>
      </c>
      <c r="D2284" t="s">
        <v>799</v>
      </c>
    </row>
    <row r="2285" spans="1:4">
      <c r="A2285" s="49">
        <v>43419</v>
      </c>
      <c r="B2285" t="s">
        <v>797</v>
      </c>
      <c r="C2285" t="s">
        <v>798</v>
      </c>
      <c r="D2285" t="s">
        <v>800</v>
      </c>
    </row>
    <row r="2286" spans="1:4">
      <c r="A2286" s="49">
        <v>43420</v>
      </c>
      <c r="B2286" t="s">
        <v>798</v>
      </c>
      <c r="C2286" t="s">
        <v>799</v>
      </c>
      <c r="D2286" t="s">
        <v>800</v>
      </c>
    </row>
    <row r="2287" spans="1:4">
      <c r="A2287" s="49">
        <v>43421</v>
      </c>
      <c r="B2287" t="s">
        <v>798</v>
      </c>
      <c r="C2287" t="s">
        <v>799</v>
      </c>
      <c r="D2287" t="s">
        <v>800</v>
      </c>
    </row>
    <row r="2288" spans="1:4">
      <c r="A2288" s="49">
        <v>43422</v>
      </c>
      <c r="B2288" t="s">
        <v>798</v>
      </c>
      <c r="C2288" t="s">
        <v>799</v>
      </c>
      <c r="D2288" t="s">
        <v>800</v>
      </c>
    </row>
    <row r="2289" spans="1:4">
      <c r="A2289" s="49">
        <v>43423</v>
      </c>
      <c r="B2289" t="s">
        <v>798</v>
      </c>
      <c r="C2289" t="s">
        <v>799</v>
      </c>
      <c r="D2289" t="s">
        <v>800</v>
      </c>
    </row>
    <row r="2290" spans="1:4">
      <c r="A2290" s="49">
        <v>43424</v>
      </c>
      <c r="B2290" t="s">
        <v>798</v>
      </c>
      <c r="C2290" t="s">
        <v>799</v>
      </c>
      <c r="D2290" t="s">
        <v>800</v>
      </c>
    </row>
    <row r="2291" spans="1:4">
      <c r="A2291" s="49">
        <v>43425</v>
      </c>
      <c r="B2291" t="s">
        <v>798</v>
      </c>
      <c r="C2291" t="s">
        <v>799</v>
      </c>
      <c r="D2291" t="s">
        <v>800</v>
      </c>
    </row>
    <row r="2292" spans="1:4">
      <c r="A2292" s="49">
        <v>43426</v>
      </c>
      <c r="B2292" t="s">
        <v>798</v>
      </c>
      <c r="C2292" t="s">
        <v>799</v>
      </c>
      <c r="D2292" t="s">
        <v>800</v>
      </c>
    </row>
    <row r="2293" spans="1:4">
      <c r="A2293" s="49">
        <v>43427</v>
      </c>
      <c r="B2293" t="s">
        <v>798</v>
      </c>
      <c r="C2293" t="s">
        <v>799</v>
      </c>
      <c r="D2293" t="s">
        <v>800</v>
      </c>
    </row>
    <row r="2294" spans="1:4">
      <c r="A2294" s="49">
        <v>43428</v>
      </c>
      <c r="B2294" t="s">
        <v>798</v>
      </c>
      <c r="C2294" t="s">
        <v>799</v>
      </c>
      <c r="D2294" t="s">
        <v>800</v>
      </c>
    </row>
    <row r="2295" spans="1:4">
      <c r="A2295" s="49">
        <v>43429</v>
      </c>
      <c r="B2295" t="s">
        <v>798</v>
      </c>
      <c r="C2295" t="s">
        <v>799</v>
      </c>
      <c r="D2295" t="s">
        <v>800</v>
      </c>
    </row>
    <row r="2296" spans="1:4">
      <c r="A2296" s="49">
        <v>43430</v>
      </c>
      <c r="B2296" t="s">
        <v>798</v>
      </c>
      <c r="C2296" t="s">
        <v>799</v>
      </c>
      <c r="D2296" t="s">
        <v>800</v>
      </c>
    </row>
    <row r="2297" spans="1:4">
      <c r="A2297" s="49">
        <v>43431</v>
      </c>
      <c r="B2297" t="s">
        <v>798</v>
      </c>
      <c r="C2297" t="s">
        <v>799</v>
      </c>
      <c r="D2297" t="s">
        <v>800</v>
      </c>
    </row>
    <row r="2298" spans="1:4">
      <c r="A2298" s="49">
        <v>43432</v>
      </c>
      <c r="B2298" t="s">
        <v>798</v>
      </c>
      <c r="C2298" t="s">
        <v>799</v>
      </c>
      <c r="D2298" t="s">
        <v>800</v>
      </c>
    </row>
    <row r="2299" spans="1:4">
      <c r="A2299" s="49">
        <v>43433</v>
      </c>
      <c r="B2299" t="s">
        <v>798</v>
      </c>
      <c r="C2299" t="s">
        <v>799</v>
      </c>
      <c r="D2299" t="s">
        <v>800</v>
      </c>
    </row>
    <row r="2300" spans="1:4">
      <c r="A2300" s="49">
        <v>43434</v>
      </c>
      <c r="B2300" t="s">
        <v>798</v>
      </c>
      <c r="C2300" t="s">
        <v>799</v>
      </c>
      <c r="D2300" t="s">
        <v>800</v>
      </c>
    </row>
    <row r="2301" spans="1:4">
      <c r="A2301" s="49">
        <v>43435</v>
      </c>
      <c r="B2301" t="s">
        <v>799</v>
      </c>
      <c r="C2301" t="s">
        <v>800</v>
      </c>
      <c r="D2301" t="s">
        <v>801</v>
      </c>
    </row>
    <row r="2302" spans="1:4">
      <c r="A2302" s="49">
        <v>43436</v>
      </c>
      <c r="B2302" t="s">
        <v>799</v>
      </c>
      <c r="C2302" t="s">
        <v>800</v>
      </c>
      <c r="D2302" t="s">
        <v>801</v>
      </c>
    </row>
    <row r="2303" spans="1:4">
      <c r="A2303" s="49">
        <v>43437</v>
      </c>
      <c r="B2303" t="s">
        <v>799</v>
      </c>
      <c r="C2303" t="s">
        <v>800</v>
      </c>
      <c r="D2303" t="s">
        <v>801</v>
      </c>
    </row>
    <row r="2304" spans="1:4">
      <c r="A2304" s="49">
        <v>43438</v>
      </c>
      <c r="B2304" t="s">
        <v>799</v>
      </c>
      <c r="C2304" t="s">
        <v>800</v>
      </c>
      <c r="D2304" t="s">
        <v>801</v>
      </c>
    </row>
    <row r="2305" spans="1:4">
      <c r="A2305" s="49">
        <v>43439</v>
      </c>
      <c r="B2305" t="s">
        <v>799</v>
      </c>
      <c r="C2305" t="s">
        <v>800</v>
      </c>
      <c r="D2305" t="s">
        <v>801</v>
      </c>
    </row>
    <row r="2306" spans="1:4">
      <c r="A2306" s="49">
        <v>43440</v>
      </c>
      <c r="B2306" t="s">
        <v>799</v>
      </c>
      <c r="C2306" t="s">
        <v>800</v>
      </c>
      <c r="D2306" t="s">
        <v>801</v>
      </c>
    </row>
    <row r="2307" spans="1:4">
      <c r="A2307" s="49">
        <v>43441</v>
      </c>
      <c r="B2307" t="s">
        <v>799</v>
      </c>
      <c r="C2307" t="s">
        <v>800</v>
      </c>
      <c r="D2307" t="s">
        <v>801</v>
      </c>
    </row>
    <row r="2308" spans="1:4">
      <c r="A2308" s="49">
        <v>43442</v>
      </c>
      <c r="B2308" t="s">
        <v>799</v>
      </c>
      <c r="C2308" t="s">
        <v>800</v>
      </c>
      <c r="D2308" t="s">
        <v>801</v>
      </c>
    </row>
    <row r="2309" spans="1:4">
      <c r="A2309" s="49">
        <v>43443</v>
      </c>
      <c r="B2309" t="s">
        <v>799</v>
      </c>
      <c r="C2309" t="s">
        <v>800</v>
      </c>
      <c r="D2309" t="s">
        <v>801</v>
      </c>
    </row>
    <row r="2310" spans="1:4">
      <c r="A2310" s="49">
        <v>43444</v>
      </c>
      <c r="B2310" t="s">
        <v>799</v>
      </c>
      <c r="C2310" t="s">
        <v>800</v>
      </c>
      <c r="D2310" t="s">
        <v>801</v>
      </c>
    </row>
    <row r="2311" spans="1:4">
      <c r="A2311" s="49">
        <v>43445</v>
      </c>
      <c r="B2311" t="s">
        <v>799</v>
      </c>
      <c r="C2311" t="s">
        <v>800</v>
      </c>
      <c r="D2311" t="s">
        <v>801</v>
      </c>
    </row>
    <row r="2312" spans="1:4">
      <c r="A2312" s="49">
        <v>43446</v>
      </c>
      <c r="B2312" t="s">
        <v>799</v>
      </c>
      <c r="C2312" t="s">
        <v>800</v>
      </c>
      <c r="D2312" t="s">
        <v>801</v>
      </c>
    </row>
    <row r="2313" spans="1:4">
      <c r="A2313" s="49">
        <v>43447</v>
      </c>
      <c r="B2313" t="s">
        <v>799</v>
      </c>
      <c r="C2313" t="s">
        <v>800</v>
      </c>
      <c r="D2313" t="s">
        <v>801</v>
      </c>
    </row>
    <row r="2314" spans="1:4">
      <c r="A2314" s="49">
        <v>43448</v>
      </c>
      <c r="B2314" t="s">
        <v>799</v>
      </c>
      <c r="C2314" t="s">
        <v>800</v>
      </c>
      <c r="D2314" t="s">
        <v>801</v>
      </c>
    </row>
    <row r="2315" spans="1:4">
      <c r="A2315" s="49">
        <v>43449</v>
      </c>
      <c r="B2315" t="s">
        <v>799</v>
      </c>
      <c r="C2315" t="s">
        <v>800</v>
      </c>
      <c r="D2315" t="s">
        <v>801</v>
      </c>
    </row>
    <row r="2316" spans="1:4">
      <c r="A2316" s="49">
        <v>43450</v>
      </c>
      <c r="B2316" t="s">
        <v>800</v>
      </c>
      <c r="C2316" t="s">
        <v>800</v>
      </c>
      <c r="D2316" t="s">
        <v>802</v>
      </c>
    </row>
    <row r="2317" spans="1:4">
      <c r="A2317" s="49">
        <v>43451</v>
      </c>
      <c r="B2317" t="s">
        <v>800</v>
      </c>
      <c r="C2317" t="s">
        <v>801</v>
      </c>
      <c r="D2317" t="s">
        <v>802</v>
      </c>
    </row>
    <row r="2318" spans="1:4">
      <c r="A2318" s="49">
        <v>43452</v>
      </c>
      <c r="B2318" t="s">
        <v>800</v>
      </c>
      <c r="C2318" t="s">
        <v>801</v>
      </c>
      <c r="D2318" t="s">
        <v>802</v>
      </c>
    </row>
    <row r="2319" spans="1:4">
      <c r="A2319" s="49">
        <v>43453</v>
      </c>
      <c r="B2319" t="s">
        <v>800</v>
      </c>
      <c r="C2319" t="s">
        <v>801</v>
      </c>
      <c r="D2319" t="s">
        <v>802</v>
      </c>
    </row>
    <row r="2320" spans="1:4">
      <c r="A2320" s="49">
        <v>43454</v>
      </c>
      <c r="B2320" t="s">
        <v>800</v>
      </c>
      <c r="C2320" t="s">
        <v>801</v>
      </c>
      <c r="D2320" t="s">
        <v>802</v>
      </c>
    </row>
    <row r="2321" spans="1:4">
      <c r="A2321" s="49">
        <v>43455</v>
      </c>
      <c r="B2321" t="s">
        <v>800</v>
      </c>
      <c r="C2321" t="s">
        <v>801</v>
      </c>
      <c r="D2321" t="s">
        <v>802</v>
      </c>
    </row>
    <row r="2322" spans="1:4">
      <c r="A2322" s="49">
        <v>43456</v>
      </c>
      <c r="B2322" t="s">
        <v>800</v>
      </c>
      <c r="C2322" t="s">
        <v>801</v>
      </c>
      <c r="D2322" t="s">
        <v>802</v>
      </c>
    </row>
    <row r="2323" spans="1:4">
      <c r="A2323" s="49">
        <v>43457</v>
      </c>
      <c r="B2323" t="s">
        <v>800</v>
      </c>
      <c r="C2323" t="s">
        <v>801</v>
      </c>
      <c r="D2323" t="s">
        <v>802</v>
      </c>
    </row>
    <row r="2324" spans="1:4">
      <c r="A2324" s="49">
        <v>43458</v>
      </c>
      <c r="B2324" t="s">
        <v>800</v>
      </c>
      <c r="C2324" t="s">
        <v>801</v>
      </c>
      <c r="D2324" t="s">
        <v>802</v>
      </c>
    </row>
    <row r="2325" spans="1:4">
      <c r="A2325" s="49">
        <v>43459</v>
      </c>
      <c r="B2325" t="s">
        <v>800</v>
      </c>
      <c r="C2325" t="s">
        <v>801</v>
      </c>
      <c r="D2325" t="s">
        <v>802</v>
      </c>
    </row>
    <row r="2326" spans="1:4">
      <c r="A2326" s="49">
        <v>43460</v>
      </c>
      <c r="B2326" t="s">
        <v>800</v>
      </c>
      <c r="C2326" t="s">
        <v>801</v>
      </c>
      <c r="D2326" t="s">
        <v>802</v>
      </c>
    </row>
    <row r="2327" spans="1:4">
      <c r="A2327" s="49">
        <v>43461</v>
      </c>
      <c r="B2327" t="s">
        <v>800</v>
      </c>
      <c r="C2327" t="s">
        <v>801</v>
      </c>
      <c r="D2327" t="s">
        <v>802</v>
      </c>
    </row>
    <row r="2328" spans="1:4">
      <c r="A2328" s="49">
        <v>43462</v>
      </c>
      <c r="B2328" t="s">
        <v>800</v>
      </c>
      <c r="C2328" t="s">
        <v>801</v>
      </c>
      <c r="D2328" t="s">
        <v>802</v>
      </c>
    </row>
    <row r="2329" spans="1:4">
      <c r="A2329" s="49">
        <v>43463</v>
      </c>
      <c r="B2329" t="s">
        <v>800</v>
      </c>
      <c r="C2329" t="s">
        <v>801</v>
      </c>
      <c r="D2329" t="s">
        <v>802</v>
      </c>
    </row>
    <row r="2330" spans="1:4">
      <c r="A2330" s="49">
        <v>43464</v>
      </c>
      <c r="B2330" t="s">
        <v>800</v>
      </c>
      <c r="C2330" t="s">
        <v>801</v>
      </c>
      <c r="D2330" t="s">
        <v>802</v>
      </c>
    </row>
    <row r="2331" spans="1:4">
      <c r="A2331" s="49">
        <v>43465</v>
      </c>
      <c r="B2331" t="s">
        <v>800</v>
      </c>
      <c r="C2331" t="s">
        <v>801</v>
      </c>
      <c r="D2331" t="s">
        <v>802</v>
      </c>
    </row>
    <row r="2332" spans="1:4">
      <c r="A2332" s="49">
        <v>43466</v>
      </c>
      <c r="B2332" t="s">
        <v>801</v>
      </c>
      <c r="C2332" t="s">
        <v>802</v>
      </c>
      <c r="D2332" t="s">
        <v>803</v>
      </c>
    </row>
    <row r="2333" spans="1:4">
      <c r="A2333" s="49">
        <v>43467</v>
      </c>
      <c r="B2333" t="s">
        <v>801</v>
      </c>
      <c r="C2333" t="s">
        <v>802</v>
      </c>
      <c r="D2333" t="s">
        <v>803</v>
      </c>
    </row>
    <row r="2334" spans="1:4">
      <c r="A2334" s="49">
        <v>43468</v>
      </c>
      <c r="B2334" t="s">
        <v>801</v>
      </c>
      <c r="C2334" t="s">
        <v>802</v>
      </c>
      <c r="D2334" t="s">
        <v>803</v>
      </c>
    </row>
    <row r="2335" spans="1:4">
      <c r="A2335" s="49">
        <v>43469</v>
      </c>
      <c r="B2335" t="s">
        <v>801</v>
      </c>
      <c r="C2335" t="s">
        <v>802</v>
      </c>
      <c r="D2335" t="s">
        <v>803</v>
      </c>
    </row>
    <row r="2336" spans="1:4">
      <c r="A2336" s="49">
        <v>43470</v>
      </c>
      <c r="B2336" t="s">
        <v>801</v>
      </c>
      <c r="C2336" t="s">
        <v>802</v>
      </c>
      <c r="D2336" t="s">
        <v>803</v>
      </c>
    </row>
    <row r="2337" spans="1:4">
      <c r="A2337" s="49">
        <v>43471</v>
      </c>
      <c r="B2337" t="s">
        <v>801</v>
      </c>
      <c r="C2337" t="s">
        <v>802</v>
      </c>
      <c r="D2337" t="s">
        <v>803</v>
      </c>
    </row>
    <row r="2338" spans="1:4">
      <c r="A2338" s="49">
        <v>43472</v>
      </c>
      <c r="B2338" t="s">
        <v>801</v>
      </c>
      <c r="C2338" t="s">
        <v>802</v>
      </c>
      <c r="D2338" t="s">
        <v>803</v>
      </c>
    </row>
    <row r="2339" spans="1:4">
      <c r="A2339" s="49">
        <v>43473</v>
      </c>
      <c r="B2339" t="s">
        <v>801</v>
      </c>
      <c r="C2339" t="s">
        <v>802</v>
      </c>
      <c r="D2339" t="s">
        <v>803</v>
      </c>
    </row>
    <row r="2340" spans="1:4">
      <c r="A2340" s="49">
        <v>43474</v>
      </c>
      <c r="B2340" t="s">
        <v>801</v>
      </c>
      <c r="C2340" t="s">
        <v>802</v>
      </c>
      <c r="D2340" t="s">
        <v>803</v>
      </c>
    </row>
    <row r="2341" spans="1:4">
      <c r="A2341" s="49">
        <v>43475</v>
      </c>
      <c r="B2341" t="s">
        <v>801</v>
      </c>
      <c r="C2341" t="s">
        <v>802</v>
      </c>
      <c r="D2341" t="s">
        <v>803</v>
      </c>
    </row>
    <row r="2342" spans="1:4">
      <c r="A2342" s="49">
        <v>43476</v>
      </c>
      <c r="B2342" t="s">
        <v>801</v>
      </c>
      <c r="C2342" t="s">
        <v>802</v>
      </c>
      <c r="D2342" t="s">
        <v>803</v>
      </c>
    </row>
    <row r="2343" spans="1:4">
      <c r="A2343" s="49">
        <v>43477</v>
      </c>
      <c r="B2343" t="s">
        <v>801</v>
      </c>
      <c r="C2343" t="s">
        <v>802</v>
      </c>
      <c r="D2343" t="s">
        <v>803</v>
      </c>
    </row>
    <row r="2344" spans="1:4">
      <c r="A2344" s="49">
        <v>43478</v>
      </c>
      <c r="B2344" t="s">
        <v>801</v>
      </c>
      <c r="C2344" t="s">
        <v>802</v>
      </c>
      <c r="D2344" t="s">
        <v>803</v>
      </c>
    </row>
    <row r="2345" spans="1:4">
      <c r="A2345" s="49">
        <v>43479</v>
      </c>
      <c r="B2345" t="s">
        <v>801</v>
      </c>
      <c r="C2345" t="s">
        <v>802</v>
      </c>
      <c r="D2345" t="s">
        <v>803</v>
      </c>
    </row>
    <row r="2346" spans="1:4">
      <c r="A2346" s="49">
        <v>43480</v>
      </c>
      <c r="B2346" t="s">
        <v>801</v>
      </c>
      <c r="C2346" t="s">
        <v>802</v>
      </c>
      <c r="D2346" t="s">
        <v>803</v>
      </c>
    </row>
    <row r="2347" spans="1:4">
      <c r="A2347" s="49">
        <v>43481</v>
      </c>
      <c r="B2347" t="s">
        <v>802</v>
      </c>
      <c r="C2347" t="s">
        <v>802</v>
      </c>
      <c r="D2347" t="s">
        <v>804</v>
      </c>
    </row>
    <row r="2348" spans="1:4">
      <c r="A2348" s="49">
        <v>43482</v>
      </c>
      <c r="B2348" t="s">
        <v>802</v>
      </c>
      <c r="C2348" t="s">
        <v>803</v>
      </c>
      <c r="D2348" t="s">
        <v>804</v>
      </c>
    </row>
    <row r="2349" spans="1:4">
      <c r="A2349" s="49">
        <v>43483</v>
      </c>
      <c r="B2349" t="s">
        <v>802</v>
      </c>
      <c r="C2349" t="s">
        <v>803</v>
      </c>
      <c r="D2349" t="s">
        <v>804</v>
      </c>
    </row>
    <row r="2350" spans="1:4">
      <c r="A2350" s="49">
        <v>43484</v>
      </c>
      <c r="B2350" t="s">
        <v>802</v>
      </c>
      <c r="C2350" t="s">
        <v>803</v>
      </c>
      <c r="D2350" t="s">
        <v>804</v>
      </c>
    </row>
    <row r="2351" spans="1:4">
      <c r="A2351" s="49">
        <v>43485</v>
      </c>
      <c r="B2351" t="s">
        <v>802</v>
      </c>
      <c r="C2351" t="s">
        <v>803</v>
      </c>
      <c r="D2351" t="s">
        <v>804</v>
      </c>
    </row>
    <row r="2352" spans="1:4">
      <c r="A2352" s="49">
        <v>43486</v>
      </c>
      <c r="B2352" t="s">
        <v>802</v>
      </c>
      <c r="C2352" t="s">
        <v>803</v>
      </c>
      <c r="D2352" t="s">
        <v>804</v>
      </c>
    </row>
    <row r="2353" spans="1:4">
      <c r="A2353" s="49">
        <v>43487</v>
      </c>
      <c r="B2353" t="s">
        <v>802</v>
      </c>
      <c r="C2353" t="s">
        <v>803</v>
      </c>
      <c r="D2353" t="s">
        <v>804</v>
      </c>
    </row>
    <row r="2354" spans="1:4">
      <c r="A2354" s="49">
        <v>43488</v>
      </c>
      <c r="B2354" t="s">
        <v>802</v>
      </c>
      <c r="C2354" t="s">
        <v>803</v>
      </c>
      <c r="D2354" t="s">
        <v>804</v>
      </c>
    </row>
    <row r="2355" spans="1:4">
      <c r="A2355" s="49">
        <v>43489</v>
      </c>
      <c r="B2355" t="s">
        <v>802</v>
      </c>
      <c r="C2355" t="s">
        <v>803</v>
      </c>
      <c r="D2355" t="s">
        <v>804</v>
      </c>
    </row>
    <row r="2356" spans="1:4">
      <c r="A2356" s="49">
        <v>43490</v>
      </c>
      <c r="B2356" t="s">
        <v>802</v>
      </c>
      <c r="C2356" t="s">
        <v>803</v>
      </c>
      <c r="D2356" t="s">
        <v>804</v>
      </c>
    </row>
    <row r="2357" spans="1:4">
      <c r="A2357" s="49">
        <v>43491</v>
      </c>
      <c r="B2357" t="s">
        <v>802</v>
      </c>
      <c r="C2357" t="s">
        <v>803</v>
      </c>
      <c r="D2357" t="s">
        <v>804</v>
      </c>
    </row>
    <row r="2358" spans="1:4">
      <c r="A2358" s="49">
        <v>43492</v>
      </c>
      <c r="B2358" t="s">
        <v>802</v>
      </c>
      <c r="C2358" t="s">
        <v>803</v>
      </c>
      <c r="D2358" t="s">
        <v>804</v>
      </c>
    </row>
    <row r="2359" spans="1:4">
      <c r="A2359" s="49">
        <v>43493</v>
      </c>
      <c r="B2359" t="s">
        <v>802</v>
      </c>
      <c r="C2359" t="s">
        <v>803</v>
      </c>
      <c r="D2359" t="s">
        <v>804</v>
      </c>
    </row>
    <row r="2360" spans="1:4">
      <c r="A2360" s="49">
        <v>43494</v>
      </c>
      <c r="B2360" t="s">
        <v>802</v>
      </c>
      <c r="C2360" t="s">
        <v>803</v>
      </c>
      <c r="D2360" t="s">
        <v>805</v>
      </c>
    </row>
    <row r="2361" spans="1:4">
      <c r="A2361" s="49">
        <v>43495</v>
      </c>
      <c r="B2361" t="s">
        <v>802</v>
      </c>
      <c r="C2361" t="s">
        <v>803</v>
      </c>
      <c r="D2361" t="s">
        <v>805</v>
      </c>
    </row>
    <row r="2362" spans="1:4">
      <c r="A2362" s="49">
        <v>43496</v>
      </c>
      <c r="B2362" t="s">
        <v>802</v>
      </c>
      <c r="C2362" t="s">
        <v>803</v>
      </c>
      <c r="D2362" t="s">
        <v>805</v>
      </c>
    </row>
    <row r="2363" spans="1:4">
      <c r="A2363" s="49">
        <v>43497</v>
      </c>
      <c r="B2363" t="s">
        <v>803</v>
      </c>
      <c r="C2363" t="s">
        <v>804</v>
      </c>
      <c r="D2363" t="s">
        <v>805</v>
      </c>
    </row>
    <row r="2364" spans="1:4">
      <c r="A2364" s="49">
        <v>43498</v>
      </c>
      <c r="B2364" t="s">
        <v>803</v>
      </c>
      <c r="C2364" t="s">
        <v>804</v>
      </c>
      <c r="D2364" t="s">
        <v>805</v>
      </c>
    </row>
    <row r="2365" spans="1:4">
      <c r="A2365" s="49">
        <v>43499</v>
      </c>
      <c r="B2365" t="s">
        <v>803</v>
      </c>
      <c r="C2365" t="s">
        <v>804</v>
      </c>
      <c r="D2365" t="s">
        <v>805</v>
      </c>
    </row>
    <row r="2366" spans="1:4">
      <c r="A2366" s="49">
        <v>43500</v>
      </c>
      <c r="B2366" t="s">
        <v>803</v>
      </c>
      <c r="C2366" t="s">
        <v>804</v>
      </c>
      <c r="D2366" t="s">
        <v>805</v>
      </c>
    </row>
    <row r="2367" spans="1:4">
      <c r="A2367" s="49">
        <v>43501</v>
      </c>
      <c r="B2367" t="s">
        <v>803</v>
      </c>
      <c r="C2367" t="s">
        <v>804</v>
      </c>
      <c r="D2367" t="s">
        <v>805</v>
      </c>
    </row>
    <row r="2368" spans="1:4">
      <c r="A2368" s="49">
        <v>43502</v>
      </c>
      <c r="B2368" t="s">
        <v>803</v>
      </c>
      <c r="C2368" t="s">
        <v>804</v>
      </c>
      <c r="D2368" t="s">
        <v>805</v>
      </c>
    </row>
    <row r="2369" spans="1:4">
      <c r="A2369" s="49">
        <v>43503</v>
      </c>
      <c r="B2369" t="s">
        <v>803</v>
      </c>
      <c r="C2369" t="s">
        <v>804</v>
      </c>
      <c r="D2369" t="s">
        <v>805</v>
      </c>
    </row>
    <row r="2370" spans="1:4">
      <c r="A2370" s="49">
        <v>43504</v>
      </c>
      <c r="B2370" t="s">
        <v>803</v>
      </c>
      <c r="C2370" t="s">
        <v>804</v>
      </c>
      <c r="D2370" t="s">
        <v>805</v>
      </c>
    </row>
    <row r="2371" spans="1:4">
      <c r="A2371" s="49">
        <v>43505</v>
      </c>
      <c r="B2371" t="s">
        <v>803</v>
      </c>
      <c r="C2371" t="s">
        <v>804</v>
      </c>
      <c r="D2371" t="s">
        <v>805</v>
      </c>
    </row>
    <row r="2372" spans="1:4">
      <c r="A2372" s="49">
        <v>43506</v>
      </c>
      <c r="B2372" t="s">
        <v>803</v>
      </c>
      <c r="C2372" t="s">
        <v>804</v>
      </c>
      <c r="D2372" t="s">
        <v>805</v>
      </c>
    </row>
    <row r="2373" spans="1:4">
      <c r="A2373" s="49">
        <v>43507</v>
      </c>
      <c r="B2373" t="s">
        <v>803</v>
      </c>
      <c r="C2373" t="s">
        <v>804</v>
      </c>
      <c r="D2373" t="s">
        <v>805</v>
      </c>
    </row>
    <row r="2374" spans="1:4">
      <c r="A2374" s="49">
        <v>43508</v>
      </c>
      <c r="B2374" t="s">
        <v>803</v>
      </c>
      <c r="C2374" t="s">
        <v>804</v>
      </c>
      <c r="D2374" t="s">
        <v>805</v>
      </c>
    </row>
    <row r="2375" spans="1:4">
      <c r="A2375" s="49">
        <v>43509</v>
      </c>
      <c r="B2375" t="s">
        <v>803</v>
      </c>
      <c r="C2375" t="s">
        <v>804</v>
      </c>
      <c r="D2375" t="s">
        <v>806</v>
      </c>
    </row>
    <row r="2376" spans="1:4">
      <c r="A2376" s="49">
        <v>43510</v>
      </c>
      <c r="B2376" t="s">
        <v>803</v>
      </c>
      <c r="C2376" t="s">
        <v>805</v>
      </c>
      <c r="D2376" t="s">
        <v>806</v>
      </c>
    </row>
    <row r="2377" spans="1:4">
      <c r="A2377" s="49">
        <v>43511</v>
      </c>
      <c r="B2377" t="s">
        <v>803</v>
      </c>
      <c r="C2377" t="s">
        <v>805</v>
      </c>
      <c r="D2377" t="s">
        <v>806</v>
      </c>
    </row>
    <row r="2378" spans="1:4">
      <c r="A2378" s="49">
        <v>43512</v>
      </c>
      <c r="B2378" t="s">
        <v>804</v>
      </c>
      <c r="C2378" t="s">
        <v>805</v>
      </c>
      <c r="D2378" t="s">
        <v>806</v>
      </c>
    </row>
    <row r="2379" spans="1:4">
      <c r="A2379" s="49">
        <v>43513</v>
      </c>
      <c r="B2379" t="s">
        <v>804</v>
      </c>
      <c r="C2379" t="s">
        <v>805</v>
      </c>
      <c r="D2379" t="s">
        <v>806</v>
      </c>
    </row>
    <row r="2380" spans="1:4">
      <c r="A2380" s="49">
        <v>43514</v>
      </c>
      <c r="B2380" t="s">
        <v>804</v>
      </c>
      <c r="C2380" t="s">
        <v>805</v>
      </c>
      <c r="D2380" t="s">
        <v>806</v>
      </c>
    </row>
    <row r="2381" spans="1:4">
      <c r="A2381" s="49">
        <v>43515</v>
      </c>
      <c r="B2381" t="s">
        <v>804</v>
      </c>
      <c r="C2381" t="s">
        <v>805</v>
      </c>
      <c r="D2381" t="s">
        <v>806</v>
      </c>
    </row>
    <row r="2382" spans="1:4">
      <c r="A2382" s="49">
        <v>43516</v>
      </c>
      <c r="B2382" t="s">
        <v>804</v>
      </c>
      <c r="C2382" t="s">
        <v>805</v>
      </c>
      <c r="D2382" t="s">
        <v>806</v>
      </c>
    </row>
    <row r="2383" spans="1:4">
      <c r="A2383" s="49">
        <v>43517</v>
      </c>
      <c r="B2383" t="s">
        <v>804</v>
      </c>
      <c r="C2383" t="s">
        <v>805</v>
      </c>
      <c r="D2383" t="s">
        <v>806</v>
      </c>
    </row>
    <row r="2384" spans="1:4">
      <c r="A2384" s="49">
        <v>43518</v>
      </c>
      <c r="B2384" t="s">
        <v>804</v>
      </c>
      <c r="C2384" t="s">
        <v>805</v>
      </c>
      <c r="D2384" t="s">
        <v>806</v>
      </c>
    </row>
    <row r="2385" spans="1:4">
      <c r="A2385" s="49">
        <v>43519</v>
      </c>
      <c r="B2385" t="s">
        <v>804</v>
      </c>
      <c r="C2385" t="s">
        <v>805</v>
      </c>
      <c r="D2385" t="s">
        <v>806</v>
      </c>
    </row>
    <row r="2386" spans="1:4">
      <c r="A2386" s="49">
        <v>43520</v>
      </c>
      <c r="B2386" t="s">
        <v>804</v>
      </c>
      <c r="C2386" t="s">
        <v>805</v>
      </c>
      <c r="D2386" t="s">
        <v>806</v>
      </c>
    </row>
    <row r="2387" spans="1:4">
      <c r="A2387" s="49">
        <v>43521</v>
      </c>
      <c r="B2387" t="s">
        <v>804</v>
      </c>
      <c r="C2387" t="s">
        <v>805</v>
      </c>
      <c r="D2387" t="s">
        <v>806</v>
      </c>
    </row>
    <row r="2388" spans="1:4">
      <c r="A2388" s="49">
        <v>43522</v>
      </c>
      <c r="B2388" t="s">
        <v>804</v>
      </c>
      <c r="C2388" t="s">
        <v>805</v>
      </c>
      <c r="D2388" t="s">
        <v>806</v>
      </c>
    </row>
    <row r="2389" spans="1:4">
      <c r="A2389" s="49">
        <v>43523</v>
      </c>
      <c r="B2389" t="s">
        <v>804</v>
      </c>
      <c r="C2389" t="s">
        <v>805</v>
      </c>
      <c r="D2389" t="s">
        <v>806</v>
      </c>
    </row>
    <row r="2390" spans="1:4">
      <c r="A2390" s="49">
        <v>43524</v>
      </c>
      <c r="B2390" t="s">
        <v>804</v>
      </c>
      <c r="C2390" t="s">
        <v>805</v>
      </c>
      <c r="D2390" t="s">
        <v>806</v>
      </c>
    </row>
    <row r="2391" spans="1:4">
      <c r="A2391" s="49">
        <v>43525</v>
      </c>
      <c r="B2391" t="s">
        <v>805</v>
      </c>
      <c r="C2391" t="s">
        <v>806</v>
      </c>
      <c r="D2391" t="s">
        <v>807</v>
      </c>
    </row>
    <row r="2392" spans="1:4">
      <c r="A2392" s="49">
        <v>43526</v>
      </c>
      <c r="B2392" t="s">
        <v>805</v>
      </c>
      <c r="C2392" t="s">
        <v>806</v>
      </c>
      <c r="D2392" t="s">
        <v>807</v>
      </c>
    </row>
    <row r="2393" spans="1:4">
      <c r="A2393" s="49">
        <v>43527</v>
      </c>
      <c r="B2393" t="s">
        <v>805</v>
      </c>
      <c r="C2393" t="s">
        <v>806</v>
      </c>
      <c r="D2393" t="s">
        <v>807</v>
      </c>
    </row>
    <row r="2394" spans="1:4">
      <c r="A2394" s="49">
        <v>43528</v>
      </c>
      <c r="B2394" t="s">
        <v>805</v>
      </c>
      <c r="C2394" t="s">
        <v>806</v>
      </c>
      <c r="D2394" t="s">
        <v>807</v>
      </c>
    </row>
    <row r="2395" spans="1:4">
      <c r="A2395" s="49">
        <v>43529</v>
      </c>
      <c r="B2395" t="s">
        <v>805</v>
      </c>
      <c r="C2395" t="s">
        <v>806</v>
      </c>
      <c r="D2395" t="s">
        <v>807</v>
      </c>
    </row>
    <row r="2396" spans="1:4">
      <c r="A2396" s="49">
        <v>43530</v>
      </c>
      <c r="B2396" t="s">
        <v>805</v>
      </c>
      <c r="C2396" t="s">
        <v>806</v>
      </c>
      <c r="D2396" t="s">
        <v>807</v>
      </c>
    </row>
    <row r="2397" spans="1:4">
      <c r="A2397" s="49">
        <v>43531</v>
      </c>
      <c r="B2397" t="s">
        <v>805</v>
      </c>
      <c r="C2397" t="s">
        <v>806</v>
      </c>
      <c r="D2397" t="s">
        <v>807</v>
      </c>
    </row>
    <row r="2398" spans="1:4">
      <c r="A2398" s="49">
        <v>43532</v>
      </c>
      <c r="B2398" t="s">
        <v>805</v>
      </c>
      <c r="C2398" t="s">
        <v>806</v>
      </c>
      <c r="D2398" t="s">
        <v>807</v>
      </c>
    </row>
    <row r="2399" spans="1:4">
      <c r="A2399" s="49">
        <v>43533</v>
      </c>
      <c r="B2399" t="s">
        <v>805</v>
      </c>
      <c r="C2399" t="s">
        <v>806</v>
      </c>
      <c r="D2399" t="s">
        <v>807</v>
      </c>
    </row>
    <row r="2400" spans="1:4">
      <c r="A2400" s="49">
        <v>43534</v>
      </c>
      <c r="B2400" t="s">
        <v>805</v>
      </c>
      <c r="C2400" t="s">
        <v>806</v>
      </c>
      <c r="D2400" t="s">
        <v>807</v>
      </c>
    </row>
    <row r="2401" spans="1:4">
      <c r="A2401" s="49">
        <v>43535</v>
      </c>
      <c r="B2401" t="s">
        <v>805</v>
      </c>
      <c r="C2401" t="s">
        <v>806</v>
      </c>
      <c r="D2401" t="s">
        <v>807</v>
      </c>
    </row>
    <row r="2402" spans="1:4">
      <c r="A2402" s="49">
        <v>43536</v>
      </c>
      <c r="B2402" t="s">
        <v>805</v>
      </c>
      <c r="C2402" t="s">
        <v>806</v>
      </c>
      <c r="D2402" t="s">
        <v>807</v>
      </c>
    </row>
    <row r="2403" spans="1:4">
      <c r="A2403" s="49">
        <v>43537</v>
      </c>
      <c r="B2403" t="s">
        <v>805</v>
      </c>
      <c r="C2403" t="s">
        <v>806</v>
      </c>
      <c r="D2403" t="s">
        <v>807</v>
      </c>
    </row>
    <row r="2404" spans="1:4">
      <c r="A2404" s="49">
        <v>43538</v>
      </c>
      <c r="B2404" t="s">
        <v>805</v>
      </c>
      <c r="C2404" t="s">
        <v>806</v>
      </c>
      <c r="D2404" t="s">
        <v>807</v>
      </c>
    </row>
    <row r="2405" spans="1:4">
      <c r="A2405" s="49">
        <v>43539</v>
      </c>
      <c r="B2405" t="s">
        <v>805</v>
      </c>
      <c r="C2405" t="s">
        <v>806</v>
      </c>
      <c r="D2405" t="s">
        <v>807</v>
      </c>
    </row>
    <row r="2406" spans="1:4">
      <c r="A2406" s="49">
        <v>43540</v>
      </c>
      <c r="B2406" t="s">
        <v>806</v>
      </c>
      <c r="C2406" t="s">
        <v>806</v>
      </c>
      <c r="D2406" t="s">
        <v>808</v>
      </c>
    </row>
    <row r="2407" spans="1:4">
      <c r="A2407" s="49">
        <v>43541</v>
      </c>
      <c r="B2407" t="s">
        <v>806</v>
      </c>
      <c r="C2407" t="s">
        <v>807</v>
      </c>
      <c r="D2407" t="s">
        <v>808</v>
      </c>
    </row>
    <row r="2408" spans="1:4">
      <c r="A2408" s="49">
        <v>43542</v>
      </c>
      <c r="B2408" t="s">
        <v>806</v>
      </c>
      <c r="C2408" t="s">
        <v>807</v>
      </c>
      <c r="D2408" t="s">
        <v>808</v>
      </c>
    </row>
    <row r="2409" spans="1:4">
      <c r="A2409" s="49">
        <v>43543</v>
      </c>
      <c r="B2409" t="s">
        <v>806</v>
      </c>
      <c r="C2409" t="s">
        <v>807</v>
      </c>
      <c r="D2409" t="s">
        <v>808</v>
      </c>
    </row>
    <row r="2410" spans="1:4">
      <c r="A2410" s="49">
        <v>43544</v>
      </c>
      <c r="B2410" t="s">
        <v>806</v>
      </c>
      <c r="C2410" t="s">
        <v>807</v>
      </c>
      <c r="D2410" t="s">
        <v>808</v>
      </c>
    </row>
    <row r="2411" spans="1:4">
      <c r="A2411" s="49">
        <v>43545</v>
      </c>
      <c r="B2411" t="s">
        <v>806</v>
      </c>
      <c r="C2411" t="s">
        <v>807</v>
      </c>
      <c r="D2411" t="s">
        <v>808</v>
      </c>
    </row>
    <row r="2412" spans="1:4">
      <c r="A2412" s="49">
        <v>43546</v>
      </c>
      <c r="B2412" t="s">
        <v>806</v>
      </c>
      <c r="C2412" t="s">
        <v>807</v>
      </c>
      <c r="D2412" t="s">
        <v>808</v>
      </c>
    </row>
    <row r="2413" spans="1:4">
      <c r="A2413" s="49">
        <v>43547</v>
      </c>
      <c r="B2413" t="s">
        <v>806</v>
      </c>
      <c r="C2413" t="s">
        <v>807</v>
      </c>
      <c r="D2413" t="s">
        <v>808</v>
      </c>
    </row>
    <row r="2414" spans="1:4">
      <c r="A2414" s="49">
        <v>43548</v>
      </c>
      <c r="B2414" t="s">
        <v>806</v>
      </c>
      <c r="C2414" t="s">
        <v>807</v>
      </c>
      <c r="D2414" t="s">
        <v>808</v>
      </c>
    </row>
    <row r="2415" spans="1:4">
      <c r="A2415" s="49">
        <v>43549</v>
      </c>
      <c r="B2415" t="s">
        <v>806</v>
      </c>
      <c r="C2415" t="s">
        <v>807</v>
      </c>
      <c r="D2415" t="s">
        <v>808</v>
      </c>
    </row>
    <row r="2416" spans="1:4">
      <c r="A2416" s="49">
        <v>43550</v>
      </c>
      <c r="B2416" t="s">
        <v>806</v>
      </c>
      <c r="C2416" t="s">
        <v>807</v>
      </c>
      <c r="D2416" t="s">
        <v>808</v>
      </c>
    </row>
    <row r="2417" spans="1:4">
      <c r="A2417" s="49">
        <v>43551</v>
      </c>
      <c r="B2417" t="s">
        <v>806</v>
      </c>
      <c r="C2417" t="s">
        <v>807</v>
      </c>
      <c r="D2417" t="s">
        <v>808</v>
      </c>
    </row>
    <row r="2418" spans="1:4">
      <c r="A2418" s="49">
        <v>43552</v>
      </c>
      <c r="B2418" t="s">
        <v>806</v>
      </c>
      <c r="C2418" t="s">
        <v>807</v>
      </c>
      <c r="D2418" t="s">
        <v>808</v>
      </c>
    </row>
    <row r="2419" spans="1:4">
      <c r="A2419" s="49">
        <v>43553</v>
      </c>
      <c r="B2419" t="s">
        <v>806</v>
      </c>
      <c r="C2419" t="s">
        <v>807</v>
      </c>
      <c r="D2419" t="s">
        <v>808</v>
      </c>
    </row>
    <row r="2420" spans="1:4">
      <c r="A2420" s="49">
        <v>43554</v>
      </c>
      <c r="B2420" t="s">
        <v>806</v>
      </c>
      <c r="C2420" t="s">
        <v>807</v>
      </c>
      <c r="D2420" t="s">
        <v>808</v>
      </c>
    </row>
    <row r="2421" spans="1:4">
      <c r="A2421" s="49">
        <v>43555</v>
      </c>
      <c r="B2421" t="s">
        <v>806</v>
      </c>
      <c r="C2421" t="s">
        <v>807</v>
      </c>
      <c r="D2421" t="s">
        <v>809</v>
      </c>
    </row>
    <row r="2422" spans="1:4">
      <c r="A2422" s="49">
        <v>43556</v>
      </c>
      <c r="B2422" t="s">
        <v>807</v>
      </c>
      <c r="C2422" t="s">
        <v>808</v>
      </c>
      <c r="D2422" t="s">
        <v>809</v>
      </c>
    </row>
    <row r="2423" spans="1:4">
      <c r="A2423" s="49">
        <v>43557</v>
      </c>
      <c r="B2423" t="s">
        <v>807</v>
      </c>
      <c r="C2423" t="s">
        <v>808</v>
      </c>
      <c r="D2423" t="s">
        <v>809</v>
      </c>
    </row>
    <row r="2424" spans="1:4">
      <c r="A2424" s="49">
        <v>43558</v>
      </c>
      <c r="B2424" t="s">
        <v>807</v>
      </c>
      <c r="C2424" t="s">
        <v>808</v>
      </c>
      <c r="D2424" t="s">
        <v>809</v>
      </c>
    </row>
    <row r="2425" spans="1:4">
      <c r="A2425" s="49">
        <v>43559</v>
      </c>
      <c r="B2425" t="s">
        <v>807</v>
      </c>
      <c r="C2425" t="s">
        <v>808</v>
      </c>
      <c r="D2425" t="s">
        <v>809</v>
      </c>
    </row>
    <row r="2426" spans="1:4">
      <c r="A2426" s="49">
        <v>43560</v>
      </c>
      <c r="B2426" t="s">
        <v>807</v>
      </c>
      <c r="C2426" t="s">
        <v>808</v>
      </c>
      <c r="D2426" t="s">
        <v>809</v>
      </c>
    </row>
    <row r="2427" spans="1:4">
      <c r="A2427" s="49">
        <v>43561</v>
      </c>
      <c r="B2427" t="s">
        <v>807</v>
      </c>
      <c r="C2427" t="s">
        <v>808</v>
      </c>
      <c r="D2427" t="s">
        <v>809</v>
      </c>
    </row>
    <row r="2428" spans="1:4">
      <c r="A2428" s="49">
        <v>43562</v>
      </c>
      <c r="B2428" t="s">
        <v>807</v>
      </c>
      <c r="C2428" t="s">
        <v>808</v>
      </c>
      <c r="D2428" t="s">
        <v>809</v>
      </c>
    </row>
    <row r="2429" spans="1:4">
      <c r="A2429" s="49">
        <v>43563</v>
      </c>
      <c r="B2429" t="s">
        <v>807</v>
      </c>
      <c r="C2429" t="s">
        <v>808</v>
      </c>
      <c r="D2429" t="s">
        <v>809</v>
      </c>
    </row>
    <row r="2430" spans="1:4">
      <c r="A2430" s="49">
        <v>43564</v>
      </c>
      <c r="B2430" t="s">
        <v>807</v>
      </c>
      <c r="C2430" t="s">
        <v>808</v>
      </c>
      <c r="D2430" t="s">
        <v>809</v>
      </c>
    </row>
    <row r="2431" spans="1:4">
      <c r="A2431" s="49">
        <v>43565</v>
      </c>
      <c r="B2431" t="s">
        <v>807</v>
      </c>
      <c r="C2431" t="s">
        <v>808</v>
      </c>
      <c r="D2431" t="s">
        <v>809</v>
      </c>
    </row>
    <row r="2432" spans="1:4">
      <c r="A2432" s="49">
        <v>43566</v>
      </c>
      <c r="B2432" t="s">
        <v>807</v>
      </c>
      <c r="C2432" t="s">
        <v>808</v>
      </c>
      <c r="D2432" t="s">
        <v>809</v>
      </c>
    </row>
    <row r="2433" spans="1:4">
      <c r="A2433" s="49">
        <v>43567</v>
      </c>
      <c r="B2433" t="s">
        <v>807</v>
      </c>
      <c r="C2433" t="s">
        <v>808</v>
      </c>
      <c r="D2433" t="s">
        <v>809</v>
      </c>
    </row>
    <row r="2434" spans="1:4">
      <c r="A2434" s="49">
        <v>43568</v>
      </c>
      <c r="B2434" t="s">
        <v>807</v>
      </c>
      <c r="C2434" t="s">
        <v>808</v>
      </c>
      <c r="D2434" t="s">
        <v>809</v>
      </c>
    </row>
    <row r="2435" spans="1:4">
      <c r="A2435" s="49">
        <v>43569</v>
      </c>
      <c r="B2435" t="s">
        <v>807</v>
      </c>
      <c r="C2435" t="s">
        <v>808</v>
      </c>
      <c r="D2435" t="s">
        <v>809</v>
      </c>
    </row>
    <row r="2436" spans="1:4">
      <c r="A2436" s="49">
        <v>43570</v>
      </c>
      <c r="B2436" t="s">
        <v>807</v>
      </c>
      <c r="C2436" t="s">
        <v>808</v>
      </c>
      <c r="D2436" t="s">
        <v>810</v>
      </c>
    </row>
    <row r="2437" spans="1:4">
      <c r="A2437" s="49">
        <v>43571</v>
      </c>
      <c r="B2437" t="s">
        <v>808</v>
      </c>
      <c r="C2437" t="s">
        <v>809</v>
      </c>
      <c r="D2437" t="s">
        <v>810</v>
      </c>
    </row>
    <row r="2438" spans="1:4">
      <c r="A2438" s="49">
        <v>43572</v>
      </c>
      <c r="B2438" t="s">
        <v>808</v>
      </c>
      <c r="C2438" t="s">
        <v>809</v>
      </c>
      <c r="D2438" t="s">
        <v>810</v>
      </c>
    </row>
    <row r="2439" spans="1:4">
      <c r="A2439" s="49">
        <v>43573</v>
      </c>
      <c r="B2439" t="s">
        <v>808</v>
      </c>
      <c r="C2439" t="s">
        <v>809</v>
      </c>
      <c r="D2439" t="s">
        <v>810</v>
      </c>
    </row>
    <row r="2440" spans="1:4">
      <c r="A2440" s="49">
        <v>43574</v>
      </c>
      <c r="B2440" t="s">
        <v>808</v>
      </c>
      <c r="C2440" t="s">
        <v>809</v>
      </c>
      <c r="D2440" t="s">
        <v>810</v>
      </c>
    </row>
    <row r="2441" spans="1:4">
      <c r="A2441" s="49">
        <v>43575</v>
      </c>
      <c r="B2441" t="s">
        <v>808</v>
      </c>
      <c r="C2441" t="s">
        <v>809</v>
      </c>
      <c r="D2441" t="s">
        <v>810</v>
      </c>
    </row>
    <row r="2442" spans="1:4">
      <c r="A2442" s="49">
        <v>43576</v>
      </c>
      <c r="B2442" t="s">
        <v>808</v>
      </c>
      <c r="C2442" t="s">
        <v>809</v>
      </c>
      <c r="D2442" t="s">
        <v>810</v>
      </c>
    </row>
    <row r="2443" spans="1:4">
      <c r="A2443" s="49">
        <v>43577</v>
      </c>
      <c r="B2443" t="s">
        <v>808</v>
      </c>
      <c r="C2443" t="s">
        <v>809</v>
      </c>
      <c r="D2443" t="s">
        <v>810</v>
      </c>
    </row>
    <row r="2444" spans="1:4">
      <c r="A2444" s="49">
        <v>43578</v>
      </c>
      <c r="B2444" t="s">
        <v>808</v>
      </c>
      <c r="C2444" t="s">
        <v>809</v>
      </c>
      <c r="D2444" t="s">
        <v>810</v>
      </c>
    </row>
    <row r="2445" spans="1:4">
      <c r="A2445" s="49">
        <v>43579</v>
      </c>
      <c r="B2445" t="s">
        <v>808</v>
      </c>
      <c r="C2445" t="s">
        <v>809</v>
      </c>
      <c r="D2445" t="s">
        <v>810</v>
      </c>
    </row>
    <row r="2446" spans="1:4">
      <c r="A2446" s="49">
        <v>43580</v>
      </c>
      <c r="B2446" t="s">
        <v>808</v>
      </c>
      <c r="C2446" t="s">
        <v>809</v>
      </c>
      <c r="D2446" t="s">
        <v>810</v>
      </c>
    </row>
    <row r="2447" spans="1:4">
      <c r="A2447" s="49">
        <v>43581</v>
      </c>
      <c r="B2447" t="s">
        <v>808</v>
      </c>
      <c r="C2447" t="s">
        <v>809</v>
      </c>
      <c r="D2447" t="s">
        <v>810</v>
      </c>
    </row>
    <row r="2448" spans="1:4">
      <c r="A2448" s="49">
        <v>43582</v>
      </c>
      <c r="B2448" t="s">
        <v>808</v>
      </c>
      <c r="C2448" t="s">
        <v>809</v>
      </c>
      <c r="D2448" t="s">
        <v>810</v>
      </c>
    </row>
    <row r="2449" spans="1:4">
      <c r="A2449" s="49">
        <v>43583</v>
      </c>
      <c r="B2449" t="s">
        <v>808</v>
      </c>
      <c r="C2449" t="s">
        <v>809</v>
      </c>
      <c r="D2449" t="s">
        <v>810</v>
      </c>
    </row>
    <row r="2450" spans="1:4">
      <c r="A2450" s="49">
        <v>43584</v>
      </c>
      <c r="B2450" t="s">
        <v>808</v>
      </c>
      <c r="C2450" t="s">
        <v>809</v>
      </c>
      <c r="D2450" t="s">
        <v>810</v>
      </c>
    </row>
    <row r="2451" spans="1:4">
      <c r="A2451" s="49">
        <v>43585</v>
      </c>
      <c r="B2451" t="s">
        <v>808</v>
      </c>
      <c r="C2451" t="s">
        <v>809</v>
      </c>
      <c r="D2451" t="s">
        <v>810</v>
      </c>
    </row>
    <row r="2452" spans="1:4">
      <c r="A2452" s="49">
        <v>43586</v>
      </c>
      <c r="B2452" t="s">
        <v>809</v>
      </c>
      <c r="C2452" t="s">
        <v>810</v>
      </c>
      <c r="D2452" t="s">
        <v>811</v>
      </c>
    </row>
    <row r="2453" spans="1:4">
      <c r="A2453" s="49">
        <v>43587</v>
      </c>
      <c r="B2453" t="s">
        <v>809</v>
      </c>
      <c r="C2453" t="s">
        <v>810</v>
      </c>
      <c r="D2453" t="s">
        <v>811</v>
      </c>
    </row>
    <row r="2454" spans="1:4">
      <c r="A2454" s="49">
        <v>43588</v>
      </c>
      <c r="B2454" t="s">
        <v>809</v>
      </c>
      <c r="C2454" t="s">
        <v>810</v>
      </c>
      <c r="D2454" t="s">
        <v>811</v>
      </c>
    </row>
    <row r="2455" spans="1:4">
      <c r="A2455" s="49">
        <v>43589</v>
      </c>
      <c r="B2455" t="s">
        <v>809</v>
      </c>
      <c r="C2455" t="s">
        <v>810</v>
      </c>
      <c r="D2455" t="s">
        <v>811</v>
      </c>
    </row>
    <row r="2456" spans="1:4">
      <c r="A2456" s="49">
        <v>43590</v>
      </c>
      <c r="B2456" t="s">
        <v>809</v>
      </c>
      <c r="C2456" t="s">
        <v>810</v>
      </c>
      <c r="D2456" t="s">
        <v>811</v>
      </c>
    </row>
    <row r="2457" spans="1:4">
      <c r="A2457" s="49">
        <v>43591</v>
      </c>
      <c r="B2457" t="s">
        <v>809</v>
      </c>
      <c r="C2457" t="s">
        <v>810</v>
      </c>
      <c r="D2457" t="s">
        <v>811</v>
      </c>
    </row>
    <row r="2458" spans="1:4">
      <c r="A2458" s="49">
        <v>43592</v>
      </c>
      <c r="B2458" t="s">
        <v>809</v>
      </c>
      <c r="C2458" t="s">
        <v>810</v>
      </c>
      <c r="D2458" t="s">
        <v>811</v>
      </c>
    </row>
    <row r="2459" spans="1:4">
      <c r="A2459" s="49">
        <v>43593</v>
      </c>
      <c r="B2459" t="s">
        <v>809</v>
      </c>
      <c r="C2459" t="s">
        <v>810</v>
      </c>
      <c r="D2459" t="s">
        <v>811</v>
      </c>
    </row>
    <row r="2460" spans="1:4">
      <c r="A2460" s="49">
        <v>43594</v>
      </c>
      <c r="B2460" t="s">
        <v>809</v>
      </c>
      <c r="C2460" t="s">
        <v>810</v>
      </c>
      <c r="D2460" t="s">
        <v>811</v>
      </c>
    </row>
    <row r="2461" spans="1:4">
      <c r="A2461" s="49">
        <v>43595</v>
      </c>
      <c r="B2461" t="s">
        <v>809</v>
      </c>
      <c r="C2461" t="s">
        <v>810</v>
      </c>
      <c r="D2461" t="s">
        <v>811</v>
      </c>
    </row>
    <row r="2462" spans="1:4">
      <c r="A2462" s="49">
        <v>43596</v>
      </c>
      <c r="B2462" t="s">
        <v>809</v>
      </c>
      <c r="C2462" t="s">
        <v>810</v>
      </c>
      <c r="D2462" t="s">
        <v>811</v>
      </c>
    </row>
    <row r="2463" spans="1:4">
      <c r="A2463" s="49">
        <v>43597</v>
      </c>
      <c r="B2463" t="s">
        <v>809</v>
      </c>
      <c r="C2463" t="s">
        <v>810</v>
      </c>
      <c r="D2463" t="s">
        <v>811</v>
      </c>
    </row>
    <row r="2464" spans="1:4">
      <c r="A2464" s="49">
        <v>43598</v>
      </c>
      <c r="B2464" t="s">
        <v>809</v>
      </c>
      <c r="C2464" t="s">
        <v>810</v>
      </c>
      <c r="D2464" t="s">
        <v>811</v>
      </c>
    </row>
    <row r="2465" spans="1:4">
      <c r="A2465" s="49">
        <v>43599</v>
      </c>
      <c r="B2465" t="s">
        <v>809</v>
      </c>
      <c r="C2465" t="s">
        <v>810</v>
      </c>
      <c r="D2465" t="s">
        <v>811</v>
      </c>
    </row>
    <row r="2466" spans="1:4">
      <c r="A2466" s="49">
        <v>43600</v>
      </c>
      <c r="B2466" t="s">
        <v>809</v>
      </c>
      <c r="C2466" t="s">
        <v>810</v>
      </c>
      <c r="D2466" t="s">
        <v>811</v>
      </c>
    </row>
    <row r="2467" spans="1:4">
      <c r="A2467" s="49">
        <v>43601</v>
      </c>
      <c r="B2467" t="s">
        <v>810</v>
      </c>
      <c r="C2467" t="s">
        <v>810</v>
      </c>
      <c r="D2467" t="s">
        <v>812</v>
      </c>
    </row>
    <row r="2468" spans="1:4">
      <c r="A2468" s="49">
        <v>43602</v>
      </c>
      <c r="B2468" t="s">
        <v>810</v>
      </c>
      <c r="C2468" t="s">
        <v>811</v>
      </c>
      <c r="D2468" t="s">
        <v>812</v>
      </c>
    </row>
    <row r="2469" spans="1:4">
      <c r="A2469" s="49">
        <v>43603</v>
      </c>
      <c r="B2469" t="s">
        <v>810</v>
      </c>
      <c r="C2469" t="s">
        <v>811</v>
      </c>
      <c r="D2469" t="s">
        <v>812</v>
      </c>
    </row>
    <row r="2470" spans="1:4">
      <c r="A2470" s="49">
        <v>43604</v>
      </c>
      <c r="B2470" t="s">
        <v>810</v>
      </c>
      <c r="C2470" t="s">
        <v>811</v>
      </c>
      <c r="D2470" t="s">
        <v>812</v>
      </c>
    </row>
    <row r="2471" spans="1:4">
      <c r="A2471" s="49">
        <v>43605</v>
      </c>
      <c r="B2471" t="s">
        <v>810</v>
      </c>
      <c r="C2471" t="s">
        <v>811</v>
      </c>
      <c r="D2471" t="s">
        <v>812</v>
      </c>
    </row>
    <row r="2472" spans="1:4">
      <c r="A2472" s="49">
        <v>43606</v>
      </c>
      <c r="B2472" t="s">
        <v>810</v>
      </c>
      <c r="C2472" t="s">
        <v>811</v>
      </c>
      <c r="D2472" t="s">
        <v>812</v>
      </c>
    </row>
    <row r="2473" spans="1:4">
      <c r="A2473" s="49">
        <v>43607</v>
      </c>
      <c r="B2473" t="s">
        <v>810</v>
      </c>
      <c r="C2473" t="s">
        <v>811</v>
      </c>
      <c r="D2473" t="s">
        <v>812</v>
      </c>
    </row>
    <row r="2474" spans="1:4">
      <c r="A2474" s="49">
        <v>43608</v>
      </c>
      <c r="B2474" t="s">
        <v>810</v>
      </c>
      <c r="C2474" t="s">
        <v>811</v>
      </c>
      <c r="D2474" t="s">
        <v>812</v>
      </c>
    </row>
    <row r="2475" spans="1:4">
      <c r="A2475" s="49">
        <v>43609</v>
      </c>
      <c r="B2475" t="s">
        <v>810</v>
      </c>
      <c r="C2475" t="s">
        <v>811</v>
      </c>
      <c r="D2475" t="s">
        <v>812</v>
      </c>
    </row>
    <row r="2476" spans="1:4">
      <c r="A2476" s="49">
        <v>43610</v>
      </c>
      <c r="B2476" t="s">
        <v>810</v>
      </c>
      <c r="C2476" t="s">
        <v>811</v>
      </c>
      <c r="D2476" t="s">
        <v>812</v>
      </c>
    </row>
    <row r="2477" spans="1:4">
      <c r="A2477" s="49">
        <v>43611</v>
      </c>
      <c r="B2477" t="s">
        <v>810</v>
      </c>
      <c r="C2477" t="s">
        <v>811</v>
      </c>
      <c r="D2477" t="s">
        <v>812</v>
      </c>
    </row>
    <row r="2478" spans="1:4">
      <c r="A2478" s="49">
        <v>43612</v>
      </c>
      <c r="B2478" t="s">
        <v>810</v>
      </c>
      <c r="C2478" t="s">
        <v>811</v>
      </c>
      <c r="D2478" t="s">
        <v>812</v>
      </c>
    </row>
    <row r="2479" spans="1:4">
      <c r="A2479" s="49">
        <v>43613</v>
      </c>
      <c r="B2479" t="s">
        <v>810</v>
      </c>
      <c r="C2479" t="s">
        <v>811</v>
      </c>
      <c r="D2479" t="s">
        <v>812</v>
      </c>
    </row>
    <row r="2480" spans="1:4">
      <c r="A2480" s="49">
        <v>43614</v>
      </c>
      <c r="B2480" t="s">
        <v>810</v>
      </c>
      <c r="C2480" t="s">
        <v>811</v>
      </c>
      <c r="D2480" t="s">
        <v>812</v>
      </c>
    </row>
    <row r="2481" spans="1:4">
      <c r="A2481" s="49">
        <v>43615</v>
      </c>
      <c r="B2481" t="s">
        <v>810</v>
      </c>
      <c r="C2481" t="s">
        <v>811</v>
      </c>
      <c r="D2481" t="s">
        <v>812</v>
      </c>
    </row>
    <row r="2482" spans="1:4">
      <c r="A2482" s="49">
        <v>43616</v>
      </c>
      <c r="B2482" t="s">
        <v>810</v>
      </c>
      <c r="C2482" t="s">
        <v>811</v>
      </c>
      <c r="D2482" t="s">
        <v>813</v>
      </c>
    </row>
    <row r="2483" spans="1:4">
      <c r="A2483" s="49">
        <v>43617</v>
      </c>
      <c r="B2483" t="s">
        <v>811</v>
      </c>
      <c r="C2483" t="s">
        <v>812</v>
      </c>
      <c r="D2483" t="s">
        <v>813</v>
      </c>
    </row>
    <row r="2484" spans="1:4">
      <c r="A2484" s="49">
        <v>43618</v>
      </c>
      <c r="B2484" t="s">
        <v>811</v>
      </c>
      <c r="C2484" t="s">
        <v>812</v>
      </c>
      <c r="D2484" t="s">
        <v>813</v>
      </c>
    </row>
    <row r="2485" spans="1:4">
      <c r="A2485" s="49">
        <v>43619</v>
      </c>
      <c r="B2485" t="s">
        <v>811</v>
      </c>
      <c r="C2485" t="s">
        <v>812</v>
      </c>
      <c r="D2485" t="s">
        <v>813</v>
      </c>
    </row>
    <row r="2486" spans="1:4">
      <c r="A2486" s="49">
        <v>43620</v>
      </c>
      <c r="B2486" t="s">
        <v>811</v>
      </c>
      <c r="C2486" t="s">
        <v>812</v>
      </c>
      <c r="D2486" t="s">
        <v>813</v>
      </c>
    </row>
    <row r="2487" spans="1:4">
      <c r="A2487" s="49">
        <v>43621</v>
      </c>
      <c r="B2487" t="s">
        <v>811</v>
      </c>
      <c r="C2487" t="s">
        <v>812</v>
      </c>
      <c r="D2487" t="s">
        <v>813</v>
      </c>
    </row>
    <row r="2488" spans="1:4">
      <c r="A2488" s="49">
        <v>43622</v>
      </c>
      <c r="B2488" t="s">
        <v>811</v>
      </c>
      <c r="C2488" t="s">
        <v>812</v>
      </c>
      <c r="D2488" t="s">
        <v>813</v>
      </c>
    </row>
    <row r="2489" spans="1:4">
      <c r="A2489" s="49">
        <v>43623</v>
      </c>
      <c r="B2489" t="s">
        <v>811</v>
      </c>
      <c r="C2489" t="s">
        <v>812</v>
      </c>
      <c r="D2489" t="s">
        <v>813</v>
      </c>
    </row>
    <row r="2490" spans="1:4">
      <c r="A2490" s="49">
        <v>43624</v>
      </c>
      <c r="B2490" t="s">
        <v>811</v>
      </c>
      <c r="C2490" t="s">
        <v>812</v>
      </c>
      <c r="D2490" t="s">
        <v>813</v>
      </c>
    </row>
    <row r="2491" spans="1:4">
      <c r="A2491" s="49">
        <v>43625</v>
      </c>
      <c r="B2491" t="s">
        <v>811</v>
      </c>
      <c r="C2491" t="s">
        <v>812</v>
      </c>
      <c r="D2491" t="s">
        <v>813</v>
      </c>
    </row>
    <row r="2492" spans="1:4">
      <c r="A2492" s="49">
        <v>43626</v>
      </c>
      <c r="B2492" t="s">
        <v>811</v>
      </c>
      <c r="C2492" t="s">
        <v>812</v>
      </c>
      <c r="D2492" t="s">
        <v>813</v>
      </c>
    </row>
    <row r="2493" spans="1:4">
      <c r="A2493" s="49">
        <v>43627</v>
      </c>
      <c r="B2493" t="s">
        <v>811</v>
      </c>
      <c r="C2493" t="s">
        <v>812</v>
      </c>
      <c r="D2493" t="s">
        <v>813</v>
      </c>
    </row>
    <row r="2494" spans="1:4">
      <c r="A2494" s="49">
        <v>43628</v>
      </c>
      <c r="B2494" t="s">
        <v>811</v>
      </c>
      <c r="C2494" t="s">
        <v>812</v>
      </c>
      <c r="D2494" t="s">
        <v>813</v>
      </c>
    </row>
    <row r="2495" spans="1:4">
      <c r="A2495" s="49">
        <v>43629</v>
      </c>
      <c r="B2495" t="s">
        <v>811</v>
      </c>
      <c r="C2495" t="s">
        <v>812</v>
      </c>
      <c r="D2495" t="s">
        <v>813</v>
      </c>
    </row>
    <row r="2496" spans="1:4">
      <c r="A2496" s="49">
        <v>43630</v>
      </c>
      <c r="B2496" t="s">
        <v>811</v>
      </c>
      <c r="C2496" t="s">
        <v>812</v>
      </c>
      <c r="D2496" t="s">
        <v>813</v>
      </c>
    </row>
    <row r="2497" spans="1:4">
      <c r="A2497" s="49">
        <v>43631</v>
      </c>
      <c r="B2497" t="s">
        <v>811</v>
      </c>
      <c r="C2497" t="s">
        <v>812</v>
      </c>
      <c r="D2497" t="s">
        <v>814</v>
      </c>
    </row>
    <row r="2498" spans="1:4">
      <c r="A2498" s="49">
        <v>43632</v>
      </c>
      <c r="B2498" t="s">
        <v>812</v>
      </c>
      <c r="C2498" t="s">
        <v>813</v>
      </c>
      <c r="D2498" t="s">
        <v>814</v>
      </c>
    </row>
    <row r="2499" spans="1:4">
      <c r="A2499" s="49">
        <v>43633</v>
      </c>
      <c r="B2499" t="s">
        <v>812</v>
      </c>
      <c r="C2499" t="s">
        <v>813</v>
      </c>
      <c r="D2499" t="s">
        <v>814</v>
      </c>
    </row>
    <row r="2500" spans="1:4">
      <c r="A2500" s="49">
        <v>43634</v>
      </c>
      <c r="B2500" t="s">
        <v>812</v>
      </c>
      <c r="C2500" t="s">
        <v>813</v>
      </c>
      <c r="D2500" t="s">
        <v>814</v>
      </c>
    </row>
    <row r="2501" spans="1:4">
      <c r="A2501" s="49">
        <v>43635</v>
      </c>
      <c r="B2501" t="s">
        <v>812</v>
      </c>
      <c r="C2501" t="s">
        <v>813</v>
      </c>
      <c r="D2501" t="s">
        <v>814</v>
      </c>
    </row>
    <row r="2502" spans="1:4">
      <c r="A2502" s="49">
        <v>43636</v>
      </c>
      <c r="B2502" t="s">
        <v>812</v>
      </c>
      <c r="C2502" t="s">
        <v>813</v>
      </c>
      <c r="D2502" t="s">
        <v>814</v>
      </c>
    </row>
    <row r="2503" spans="1:4">
      <c r="A2503" s="49">
        <v>43637</v>
      </c>
      <c r="B2503" t="s">
        <v>812</v>
      </c>
      <c r="C2503" t="s">
        <v>813</v>
      </c>
      <c r="D2503" t="s">
        <v>814</v>
      </c>
    </row>
    <row r="2504" spans="1:4">
      <c r="A2504" s="49">
        <v>43638</v>
      </c>
      <c r="B2504" t="s">
        <v>812</v>
      </c>
      <c r="C2504" t="s">
        <v>813</v>
      </c>
      <c r="D2504" t="s">
        <v>814</v>
      </c>
    </row>
    <row r="2505" spans="1:4">
      <c r="A2505" s="49">
        <v>43639</v>
      </c>
      <c r="B2505" t="s">
        <v>812</v>
      </c>
      <c r="C2505" t="s">
        <v>813</v>
      </c>
      <c r="D2505" t="s">
        <v>814</v>
      </c>
    </row>
    <row r="2506" spans="1:4">
      <c r="A2506" s="49">
        <v>43640</v>
      </c>
      <c r="B2506" t="s">
        <v>812</v>
      </c>
      <c r="C2506" t="s">
        <v>813</v>
      </c>
      <c r="D2506" t="s">
        <v>814</v>
      </c>
    </row>
    <row r="2507" spans="1:4">
      <c r="A2507" s="49">
        <v>43641</v>
      </c>
      <c r="B2507" t="s">
        <v>812</v>
      </c>
      <c r="C2507" t="s">
        <v>813</v>
      </c>
      <c r="D2507" t="s">
        <v>814</v>
      </c>
    </row>
    <row r="2508" spans="1:4">
      <c r="A2508" s="49">
        <v>43642</v>
      </c>
      <c r="B2508" t="s">
        <v>812</v>
      </c>
      <c r="C2508" t="s">
        <v>813</v>
      </c>
      <c r="D2508" t="s">
        <v>814</v>
      </c>
    </row>
    <row r="2509" spans="1:4">
      <c r="A2509" s="49">
        <v>43643</v>
      </c>
      <c r="B2509" t="s">
        <v>812</v>
      </c>
      <c r="C2509" t="s">
        <v>813</v>
      </c>
      <c r="D2509" t="s">
        <v>814</v>
      </c>
    </row>
    <row r="2510" spans="1:4">
      <c r="A2510" s="49">
        <v>43644</v>
      </c>
      <c r="B2510" t="s">
        <v>812</v>
      </c>
      <c r="C2510" t="s">
        <v>813</v>
      </c>
      <c r="D2510" t="s">
        <v>814</v>
      </c>
    </row>
    <row r="2511" spans="1:4">
      <c r="A2511" s="49">
        <v>43645</v>
      </c>
      <c r="B2511" t="s">
        <v>812</v>
      </c>
      <c r="C2511" t="s">
        <v>813</v>
      </c>
      <c r="D2511" t="s">
        <v>814</v>
      </c>
    </row>
    <row r="2512" spans="1:4">
      <c r="A2512" s="49">
        <v>43646</v>
      </c>
      <c r="B2512" t="s">
        <v>812</v>
      </c>
      <c r="C2512" t="s">
        <v>813</v>
      </c>
      <c r="D2512" t="s">
        <v>814</v>
      </c>
    </row>
    <row r="2513" spans="1:4">
      <c r="A2513" s="49">
        <v>43647</v>
      </c>
      <c r="B2513" t="s">
        <v>813</v>
      </c>
      <c r="C2513" t="s">
        <v>814</v>
      </c>
      <c r="D2513" t="s">
        <v>815</v>
      </c>
    </row>
    <row r="2514" spans="1:4">
      <c r="A2514" s="49">
        <v>43648</v>
      </c>
      <c r="B2514" t="s">
        <v>813</v>
      </c>
      <c r="C2514" t="s">
        <v>814</v>
      </c>
      <c r="D2514" t="s">
        <v>815</v>
      </c>
    </row>
    <row r="2515" spans="1:4">
      <c r="A2515" s="49">
        <v>43649</v>
      </c>
      <c r="B2515" t="s">
        <v>813</v>
      </c>
      <c r="C2515" t="s">
        <v>814</v>
      </c>
      <c r="D2515" t="s">
        <v>815</v>
      </c>
    </row>
    <row r="2516" spans="1:4">
      <c r="A2516" s="49">
        <v>43650</v>
      </c>
      <c r="B2516" t="s">
        <v>813</v>
      </c>
      <c r="C2516" t="s">
        <v>814</v>
      </c>
      <c r="D2516" t="s">
        <v>815</v>
      </c>
    </row>
    <row r="2517" spans="1:4">
      <c r="A2517" s="49">
        <v>43651</v>
      </c>
      <c r="B2517" t="s">
        <v>813</v>
      </c>
      <c r="C2517" t="s">
        <v>814</v>
      </c>
      <c r="D2517" t="s">
        <v>815</v>
      </c>
    </row>
    <row r="2518" spans="1:4">
      <c r="A2518" s="49">
        <v>43652</v>
      </c>
      <c r="B2518" t="s">
        <v>813</v>
      </c>
      <c r="C2518" t="s">
        <v>814</v>
      </c>
      <c r="D2518" t="s">
        <v>815</v>
      </c>
    </row>
    <row r="2519" spans="1:4">
      <c r="A2519" s="49">
        <v>43653</v>
      </c>
      <c r="B2519" t="s">
        <v>813</v>
      </c>
      <c r="C2519" t="s">
        <v>814</v>
      </c>
      <c r="D2519" t="s">
        <v>815</v>
      </c>
    </row>
    <row r="2520" spans="1:4">
      <c r="A2520" s="49">
        <v>43654</v>
      </c>
      <c r="B2520" t="s">
        <v>813</v>
      </c>
      <c r="C2520" t="s">
        <v>814</v>
      </c>
      <c r="D2520" t="s">
        <v>815</v>
      </c>
    </row>
    <row r="2521" spans="1:4">
      <c r="A2521" s="49">
        <v>43655</v>
      </c>
      <c r="B2521" t="s">
        <v>813</v>
      </c>
      <c r="C2521" t="s">
        <v>814</v>
      </c>
      <c r="D2521" t="s">
        <v>815</v>
      </c>
    </row>
    <row r="2522" spans="1:4">
      <c r="A2522" s="49">
        <v>43656</v>
      </c>
      <c r="B2522" t="s">
        <v>813</v>
      </c>
      <c r="C2522" t="s">
        <v>814</v>
      </c>
      <c r="D2522" t="s">
        <v>815</v>
      </c>
    </row>
    <row r="2523" spans="1:4">
      <c r="A2523" s="49">
        <v>43657</v>
      </c>
      <c r="B2523" t="s">
        <v>813</v>
      </c>
      <c r="C2523" t="s">
        <v>814</v>
      </c>
      <c r="D2523" t="s">
        <v>815</v>
      </c>
    </row>
    <row r="2524" spans="1:4">
      <c r="A2524" s="49">
        <v>43658</v>
      </c>
      <c r="B2524" t="s">
        <v>813</v>
      </c>
      <c r="C2524" t="s">
        <v>814</v>
      </c>
      <c r="D2524" t="s">
        <v>815</v>
      </c>
    </row>
    <row r="2525" spans="1:4">
      <c r="A2525" s="49">
        <v>43659</v>
      </c>
      <c r="B2525" t="s">
        <v>813</v>
      </c>
      <c r="C2525" t="s">
        <v>814</v>
      </c>
      <c r="D2525" t="s">
        <v>815</v>
      </c>
    </row>
    <row r="2526" spans="1:4">
      <c r="A2526" s="49">
        <v>43660</v>
      </c>
      <c r="B2526" t="s">
        <v>813</v>
      </c>
      <c r="C2526" t="s">
        <v>814</v>
      </c>
      <c r="D2526" t="s">
        <v>815</v>
      </c>
    </row>
    <row r="2527" spans="1:4">
      <c r="A2527" s="49">
        <v>43661</v>
      </c>
      <c r="B2527" t="s">
        <v>813</v>
      </c>
      <c r="C2527" t="s">
        <v>814</v>
      </c>
      <c r="D2527" t="s">
        <v>815</v>
      </c>
    </row>
    <row r="2528" spans="1:4">
      <c r="A2528" s="49">
        <v>43662</v>
      </c>
      <c r="B2528" t="s">
        <v>814</v>
      </c>
      <c r="C2528" t="s">
        <v>814</v>
      </c>
      <c r="D2528" t="s">
        <v>816</v>
      </c>
    </row>
    <row r="2529" spans="1:4">
      <c r="A2529" s="49">
        <v>43663</v>
      </c>
      <c r="B2529" t="s">
        <v>814</v>
      </c>
      <c r="C2529" t="s">
        <v>815</v>
      </c>
      <c r="D2529" t="s">
        <v>816</v>
      </c>
    </row>
    <row r="2530" spans="1:4">
      <c r="A2530" s="49">
        <v>43664</v>
      </c>
      <c r="B2530" t="s">
        <v>814</v>
      </c>
      <c r="C2530" t="s">
        <v>815</v>
      </c>
      <c r="D2530" t="s">
        <v>816</v>
      </c>
    </row>
    <row r="2531" spans="1:4">
      <c r="A2531" s="49">
        <v>43665</v>
      </c>
      <c r="B2531" t="s">
        <v>814</v>
      </c>
      <c r="C2531" t="s">
        <v>815</v>
      </c>
      <c r="D2531" t="s">
        <v>816</v>
      </c>
    </row>
    <row r="2532" spans="1:4">
      <c r="A2532" s="49">
        <v>43666</v>
      </c>
      <c r="B2532" t="s">
        <v>814</v>
      </c>
      <c r="C2532" t="s">
        <v>815</v>
      </c>
      <c r="D2532" t="s">
        <v>816</v>
      </c>
    </row>
    <row r="2533" spans="1:4">
      <c r="A2533" s="49">
        <v>43667</v>
      </c>
      <c r="B2533" t="s">
        <v>814</v>
      </c>
      <c r="C2533" t="s">
        <v>815</v>
      </c>
      <c r="D2533" t="s">
        <v>816</v>
      </c>
    </row>
    <row r="2534" spans="1:4">
      <c r="A2534" s="49">
        <v>43668</v>
      </c>
      <c r="B2534" t="s">
        <v>814</v>
      </c>
      <c r="C2534" t="s">
        <v>815</v>
      </c>
      <c r="D2534" t="s">
        <v>816</v>
      </c>
    </row>
    <row r="2535" spans="1:4">
      <c r="A2535" s="49">
        <v>43669</v>
      </c>
      <c r="B2535" t="s">
        <v>814</v>
      </c>
      <c r="C2535" t="s">
        <v>815</v>
      </c>
      <c r="D2535" t="s">
        <v>816</v>
      </c>
    </row>
    <row r="2536" spans="1:4">
      <c r="A2536" s="49">
        <v>43670</v>
      </c>
      <c r="B2536" t="s">
        <v>814</v>
      </c>
      <c r="C2536" t="s">
        <v>815</v>
      </c>
      <c r="D2536" t="s">
        <v>816</v>
      </c>
    </row>
    <row r="2537" spans="1:4">
      <c r="A2537" s="49">
        <v>43671</v>
      </c>
      <c r="B2537" t="s">
        <v>814</v>
      </c>
      <c r="C2537" t="s">
        <v>815</v>
      </c>
      <c r="D2537" t="s">
        <v>816</v>
      </c>
    </row>
    <row r="2538" spans="1:4">
      <c r="A2538" s="49">
        <v>43672</v>
      </c>
      <c r="B2538" t="s">
        <v>814</v>
      </c>
      <c r="C2538" t="s">
        <v>815</v>
      </c>
      <c r="D2538" t="s">
        <v>816</v>
      </c>
    </row>
    <row r="2539" spans="1:4">
      <c r="A2539" s="49">
        <v>43673</v>
      </c>
      <c r="B2539" t="s">
        <v>814</v>
      </c>
      <c r="C2539" t="s">
        <v>815</v>
      </c>
      <c r="D2539" t="s">
        <v>816</v>
      </c>
    </row>
    <row r="2540" spans="1:4">
      <c r="A2540" s="49">
        <v>43674</v>
      </c>
      <c r="B2540" t="s">
        <v>814</v>
      </c>
      <c r="C2540" t="s">
        <v>815</v>
      </c>
      <c r="D2540" t="s">
        <v>816</v>
      </c>
    </row>
    <row r="2541" spans="1:4">
      <c r="A2541" s="49">
        <v>43675</v>
      </c>
      <c r="B2541" t="s">
        <v>814</v>
      </c>
      <c r="C2541" t="s">
        <v>815</v>
      </c>
      <c r="D2541" t="s">
        <v>816</v>
      </c>
    </row>
    <row r="2542" spans="1:4">
      <c r="A2542" s="49">
        <v>43676</v>
      </c>
      <c r="B2542" t="s">
        <v>814</v>
      </c>
      <c r="C2542" t="s">
        <v>815</v>
      </c>
      <c r="D2542" t="s">
        <v>816</v>
      </c>
    </row>
    <row r="2543" spans="1:4">
      <c r="A2543" s="49">
        <v>43677</v>
      </c>
      <c r="B2543" t="s">
        <v>814</v>
      </c>
      <c r="C2543" t="s">
        <v>815</v>
      </c>
      <c r="D2543" t="s">
        <v>816</v>
      </c>
    </row>
    <row r="2544" spans="1:4">
      <c r="A2544" s="49">
        <v>43678</v>
      </c>
      <c r="B2544" t="s">
        <v>815</v>
      </c>
      <c r="C2544" t="s">
        <v>816</v>
      </c>
      <c r="D2544" t="s">
        <v>817</v>
      </c>
    </row>
    <row r="2545" spans="1:4">
      <c r="A2545" s="49">
        <v>43679</v>
      </c>
      <c r="B2545" t="s">
        <v>815</v>
      </c>
      <c r="C2545" t="s">
        <v>816</v>
      </c>
      <c r="D2545" t="s">
        <v>817</v>
      </c>
    </row>
    <row r="2546" spans="1:4">
      <c r="A2546" s="49">
        <v>43680</v>
      </c>
      <c r="B2546" t="s">
        <v>815</v>
      </c>
      <c r="C2546" t="s">
        <v>816</v>
      </c>
      <c r="D2546" t="s">
        <v>817</v>
      </c>
    </row>
    <row r="2547" spans="1:4">
      <c r="A2547" s="49">
        <v>43681</v>
      </c>
      <c r="B2547" t="s">
        <v>815</v>
      </c>
      <c r="C2547" t="s">
        <v>816</v>
      </c>
      <c r="D2547" t="s">
        <v>817</v>
      </c>
    </row>
    <row r="2548" spans="1:4">
      <c r="A2548" s="49">
        <v>43682</v>
      </c>
      <c r="B2548" t="s">
        <v>815</v>
      </c>
      <c r="C2548" t="s">
        <v>816</v>
      </c>
      <c r="D2548" t="s">
        <v>817</v>
      </c>
    </row>
    <row r="2549" spans="1:4">
      <c r="A2549" s="49">
        <v>43683</v>
      </c>
      <c r="B2549" t="s">
        <v>815</v>
      </c>
      <c r="C2549" t="s">
        <v>816</v>
      </c>
      <c r="D2549" t="s">
        <v>817</v>
      </c>
    </row>
    <row r="2550" spans="1:4">
      <c r="A2550" s="49">
        <v>43684</v>
      </c>
      <c r="B2550" t="s">
        <v>815</v>
      </c>
      <c r="C2550" t="s">
        <v>816</v>
      </c>
      <c r="D2550" t="s">
        <v>817</v>
      </c>
    </row>
    <row r="2551" spans="1:4">
      <c r="A2551" s="49">
        <v>43685</v>
      </c>
      <c r="B2551" t="s">
        <v>815</v>
      </c>
      <c r="C2551" t="s">
        <v>816</v>
      </c>
      <c r="D2551" t="s">
        <v>817</v>
      </c>
    </row>
    <row r="2552" spans="1:4">
      <c r="A2552" s="49">
        <v>43686</v>
      </c>
      <c r="B2552" t="s">
        <v>815</v>
      </c>
      <c r="C2552" t="s">
        <v>816</v>
      </c>
      <c r="D2552" t="s">
        <v>817</v>
      </c>
    </row>
    <row r="2553" spans="1:4">
      <c r="A2553" s="49">
        <v>43687</v>
      </c>
      <c r="B2553" t="s">
        <v>815</v>
      </c>
      <c r="C2553" t="s">
        <v>816</v>
      </c>
      <c r="D2553" t="s">
        <v>817</v>
      </c>
    </row>
    <row r="2554" spans="1:4">
      <c r="A2554" s="49">
        <v>43688</v>
      </c>
      <c r="B2554" t="s">
        <v>815</v>
      </c>
      <c r="C2554" t="s">
        <v>816</v>
      </c>
      <c r="D2554" t="s">
        <v>817</v>
      </c>
    </row>
    <row r="2555" spans="1:4">
      <c r="A2555" s="49">
        <v>43689</v>
      </c>
      <c r="B2555" t="s">
        <v>815</v>
      </c>
      <c r="C2555" t="s">
        <v>816</v>
      </c>
      <c r="D2555" t="s">
        <v>817</v>
      </c>
    </row>
    <row r="2556" spans="1:4">
      <c r="A2556" s="49">
        <v>43690</v>
      </c>
      <c r="B2556" t="s">
        <v>815</v>
      </c>
      <c r="C2556" t="s">
        <v>816</v>
      </c>
      <c r="D2556" t="s">
        <v>817</v>
      </c>
    </row>
    <row r="2557" spans="1:4">
      <c r="A2557" s="49">
        <v>43691</v>
      </c>
      <c r="B2557" t="s">
        <v>815</v>
      </c>
      <c r="C2557" t="s">
        <v>816</v>
      </c>
      <c r="D2557" t="s">
        <v>817</v>
      </c>
    </row>
    <row r="2558" spans="1:4">
      <c r="A2558" s="49">
        <v>43692</v>
      </c>
      <c r="B2558" t="s">
        <v>815</v>
      </c>
      <c r="C2558" t="s">
        <v>816</v>
      </c>
      <c r="D2558" t="s">
        <v>817</v>
      </c>
    </row>
    <row r="2559" spans="1:4">
      <c r="A2559" s="49">
        <v>43693</v>
      </c>
      <c r="B2559" t="s">
        <v>816</v>
      </c>
      <c r="C2559" t="s">
        <v>816</v>
      </c>
      <c r="D2559" t="s">
        <v>818</v>
      </c>
    </row>
    <row r="2560" spans="1:4">
      <c r="A2560" s="49">
        <v>43694</v>
      </c>
      <c r="B2560" t="s">
        <v>816</v>
      </c>
      <c r="C2560" t="s">
        <v>817</v>
      </c>
      <c r="D2560" t="s">
        <v>818</v>
      </c>
    </row>
    <row r="2561" spans="1:4">
      <c r="A2561" s="49">
        <v>43695</v>
      </c>
      <c r="B2561" t="s">
        <v>816</v>
      </c>
      <c r="C2561" t="s">
        <v>817</v>
      </c>
      <c r="D2561" t="s">
        <v>818</v>
      </c>
    </row>
    <row r="2562" spans="1:4">
      <c r="A2562" s="49">
        <v>43696</v>
      </c>
      <c r="B2562" t="s">
        <v>816</v>
      </c>
      <c r="C2562" t="s">
        <v>817</v>
      </c>
      <c r="D2562" t="s">
        <v>818</v>
      </c>
    </row>
    <row r="2563" spans="1:4">
      <c r="A2563" s="49">
        <v>43697</v>
      </c>
      <c r="B2563" t="s">
        <v>816</v>
      </c>
      <c r="C2563" t="s">
        <v>817</v>
      </c>
      <c r="D2563" t="s">
        <v>818</v>
      </c>
    </row>
    <row r="2564" spans="1:4">
      <c r="A2564" s="49">
        <v>43698</v>
      </c>
      <c r="B2564" t="s">
        <v>816</v>
      </c>
      <c r="C2564" t="s">
        <v>817</v>
      </c>
      <c r="D2564" t="s">
        <v>818</v>
      </c>
    </row>
    <row r="2565" spans="1:4">
      <c r="A2565" s="49">
        <v>43699</v>
      </c>
      <c r="B2565" t="s">
        <v>816</v>
      </c>
      <c r="C2565" t="s">
        <v>817</v>
      </c>
      <c r="D2565" t="s">
        <v>818</v>
      </c>
    </row>
    <row r="2566" spans="1:4">
      <c r="A2566" s="49">
        <v>43700</v>
      </c>
      <c r="B2566" t="s">
        <v>816</v>
      </c>
      <c r="C2566" t="s">
        <v>817</v>
      </c>
      <c r="D2566" t="s">
        <v>818</v>
      </c>
    </row>
    <row r="2567" spans="1:4">
      <c r="A2567" s="49">
        <v>43701</v>
      </c>
      <c r="B2567" t="s">
        <v>816</v>
      </c>
      <c r="C2567" t="s">
        <v>817</v>
      </c>
      <c r="D2567" t="s">
        <v>818</v>
      </c>
    </row>
    <row r="2568" spans="1:4">
      <c r="A2568" s="49">
        <v>43702</v>
      </c>
      <c r="B2568" t="s">
        <v>816</v>
      </c>
      <c r="C2568" t="s">
        <v>817</v>
      </c>
      <c r="D2568" t="s">
        <v>818</v>
      </c>
    </row>
    <row r="2569" spans="1:4">
      <c r="A2569" s="49">
        <v>43703</v>
      </c>
      <c r="B2569" t="s">
        <v>816</v>
      </c>
      <c r="C2569" t="s">
        <v>817</v>
      </c>
      <c r="D2569" t="s">
        <v>818</v>
      </c>
    </row>
    <row r="2570" spans="1:4">
      <c r="A2570" s="49">
        <v>43704</v>
      </c>
      <c r="B2570" t="s">
        <v>816</v>
      </c>
      <c r="C2570" t="s">
        <v>817</v>
      </c>
      <c r="D2570" t="s">
        <v>818</v>
      </c>
    </row>
    <row r="2571" spans="1:4">
      <c r="A2571" s="49">
        <v>43705</v>
      </c>
      <c r="B2571" t="s">
        <v>816</v>
      </c>
      <c r="C2571" t="s">
        <v>817</v>
      </c>
      <c r="D2571" t="s">
        <v>818</v>
      </c>
    </row>
    <row r="2572" spans="1:4">
      <c r="A2572" s="49">
        <v>43706</v>
      </c>
      <c r="B2572" t="s">
        <v>816</v>
      </c>
      <c r="C2572" t="s">
        <v>817</v>
      </c>
      <c r="D2572" t="s">
        <v>818</v>
      </c>
    </row>
    <row r="2573" spans="1:4">
      <c r="A2573" s="49">
        <v>43707</v>
      </c>
      <c r="B2573" t="s">
        <v>816</v>
      </c>
      <c r="C2573" t="s">
        <v>817</v>
      </c>
      <c r="D2573" t="s">
        <v>818</v>
      </c>
    </row>
    <row r="2574" spans="1:4">
      <c r="A2574" s="49">
        <v>43708</v>
      </c>
      <c r="B2574" t="s">
        <v>816</v>
      </c>
      <c r="C2574" t="s">
        <v>817</v>
      </c>
      <c r="D2574" t="s">
        <v>819</v>
      </c>
    </row>
    <row r="2575" spans="1:4">
      <c r="A2575" s="49">
        <v>43709</v>
      </c>
      <c r="B2575" t="s">
        <v>817</v>
      </c>
      <c r="C2575" t="s">
        <v>818</v>
      </c>
      <c r="D2575" t="s">
        <v>819</v>
      </c>
    </row>
    <row r="2576" spans="1:4">
      <c r="A2576" s="49">
        <v>43710</v>
      </c>
      <c r="B2576" t="s">
        <v>817</v>
      </c>
      <c r="C2576" t="s">
        <v>818</v>
      </c>
      <c r="D2576" t="s">
        <v>819</v>
      </c>
    </row>
    <row r="2577" spans="1:4">
      <c r="A2577" s="49">
        <v>43711</v>
      </c>
      <c r="B2577" t="s">
        <v>817</v>
      </c>
      <c r="C2577" t="s">
        <v>818</v>
      </c>
      <c r="D2577" t="s">
        <v>819</v>
      </c>
    </row>
    <row r="2578" spans="1:4">
      <c r="A2578" s="49">
        <v>43712</v>
      </c>
      <c r="B2578" t="s">
        <v>817</v>
      </c>
      <c r="C2578" t="s">
        <v>818</v>
      </c>
      <c r="D2578" t="s">
        <v>819</v>
      </c>
    </row>
    <row r="2579" spans="1:4">
      <c r="A2579" s="49">
        <v>43713</v>
      </c>
      <c r="B2579" t="s">
        <v>817</v>
      </c>
      <c r="C2579" t="s">
        <v>818</v>
      </c>
      <c r="D2579" t="s">
        <v>819</v>
      </c>
    </row>
    <row r="2580" spans="1:4">
      <c r="A2580" s="49">
        <v>43714</v>
      </c>
      <c r="B2580" t="s">
        <v>817</v>
      </c>
      <c r="C2580" t="s">
        <v>818</v>
      </c>
      <c r="D2580" t="s">
        <v>819</v>
      </c>
    </row>
    <row r="2581" spans="1:4">
      <c r="A2581" s="49">
        <v>43715</v>
      </c>
      <c r="B2581" t="s">
        <v>817</v>
      </c>
      <c r="C2581" t="s">
        <v>818</v>
      </c>
      <c r="D2581" t="s">
        <v>819</v>
      </c>
    </row>
    <row r="2582" spans="1:4">
      <c r="A2582" s="49">
        <v>43716</v>
      </c>
      <c r="B2582" t="s">
        <v>817</v>
      </c>
      <c r="C2582" t="s">
        <v>818</v>
      </c>
      <c r="D2582" t="s">
        <v>819</v>
      </c>
    </row>
    <row r="2583" spans="1:4">
      <c r="A2583" s="49">
        <v>43717</v>
      </c>
      <c r="B2583" t="s">
        <v>817</v>
      </c>
      <c r="C2583" t="s">
        <v>818</v>
      </c>
      <c r="D2583" t="s">
        <v>819</v>
      </c>
    </row>
    <row r="2584" spans="1:4">
      <c r="A2584" s="49">
        <v>43718</v>
      </c>
      <c r="B2584" t="s">
        <v>817</v>
      </c>
      <c r="C2584" t="s">
        <v>818</v>
      </c>
      <c r="D2584" t="s">
        <v>819</v>
      </c>
    </row>
    <row r="2585" spans="1:4">
      <c r="A2585" s="49">
        <v>43719</v>
      </c>
      <c r="B2585" t="s">
        <v>817</v>
      </c>
      <c r="C2585" t="s">
        <v>818</v>
      </c>
      <c r="D2585" t="s">
        <v>819</v>
      </c>
    </row>
    <row r="2586" spans="1:4">
      <c r="A2586" s="49">
        <v>43720</v>
      </c>
      <c r="B2586" t="s">
        <v>817</v>
      </c>
      <c r="C2586" t="s">
        <v>818</v>
      </c>
      <c r="D2586" t="s">
        <v>819</v>
      </c>
    </row>
    <row r="2587" spans="1:4">
      <c r="A2587" s="49">
        <v>43721</v>
      </c>
      <c r="B2587" t="s">
        <v>817</v>
      </c>
      <c r="C2587" t="s">
        <v>818</v>
      </c>
      <c r="D2587" t="s">
        <v>819</v>
      </c>
    </row>
    <row r="2588" spans="1:4">
      <c r="A2588" s="49">
        <v>43722</v>
      </c>
      <c r="B2588" t="s">
        <v>817</v>
      </c>
      <c r="C2588" t="s">
        <v>818</v>
      </c>
      <c r="D2588" t="s">
        <v>819</v>
      </c>
    </row>
    <row r="2589" spans="1:4">
      <c r="A2589" s="49">
        <v>43723</v>
      </c>
      <c r="B2589" t="s">
        <v>817</v>
      </c>
      <c r="C2589" t="s">
        <v>818</v>
      </c>
      <c r="D2589" t="s">
        <v>820</v>
      </c>
    </row>
    <row r="2590" spans="1:4">
      <c r="A2590" s="49">
        <v>43724</v>
      </c>
      <c r="B2590" t="s">
        <v>818</v>
      </c>
      <c r="C2590" t="s">
        <v>819</v>
      </c>
      <c r="D2590" t="s">
        <v>820</v>
      </c>
    </row>
    <row r="2591" spans="1:4">
      <c r="A2591" s="49">
        <v>43725</v>
      </c>
      <c r="B2591" t="s">
        <v>818</v>
      </c>
      <c r="C2591" t="s">
        <v>819</v>
      </c>
      <c r="D2591" t="s">
        <v>820</v>
      </c>
    </row>
    <row r="2592" spans="1:4">
      <c r="A2592" s="49">
        <v>43726</v>
      </c>
      <c r="B2592" t="s">
        <v>818</v>
      </c>
      <c r="C2592" t="s">
        <v>819</v>
      </c>
      <c r="D2592" t="s">
        <v>820</v>
      </c>
    </row>
    <row r="2593" spans="1:4">
      <c r="A2593" s="49">
        <v>43727</v>
      </c>
      <c r="B2593" t="s">
        <v>818</v>
      </c>
      <c r="C2593" t="s">
        <v>819</v>
      </c>
      <c r="D2593" t="s">
        <v>820</v>
      </c>
    </row>
    <row r="2594" spans="1:4">
      <c r="A2594" s="49">
        <v>43728</v>
      </c>
      <c r="B2594" t="s">
        <v>818</v>
      </c>
      <c r="C2594" t="s">
        <v>819</v>
      </c>
      <c r="D2594" t="s">
        <v>820</v>
      </c>
    </row>
    <row r="2595" spans="1:4">
      <c r="A2595" s="49">
        <v>43729</v>
      </c>
      <c r="B2595" t="s">
        <v>818</v>
      </c>
      <c r="C2595" t="s">
        <v>819</v>
      </c>
      <c r="D2595" t="s">
        <v>820</v>
      </c>
    </row>
    <row r="2596" spans="1:4">
      <c r="A2596" s="49">
        <v>43730</v>
      </c>
      <c r="B2596" t="s">
        <v>818</v>
      </c>
      <c r="C2596" t="s">
        <v>819</v>
      </c>
      <c r="D2596" t="s">
        <v>820</v>
      </c>
    </row>
    <row r="2597" spans="1:4">
      <c r="A2597" s="49">
        <v>43731</v>
      </c>
      <c r="B2597" t="s">
        <v>818</v>
      </c>
      <c r="C2597" t="s">
        <v>819</v>
      </c>
      <c r="D2597" t="s">
        <v>820</v>
      </c>
    </row>
    <row r="2598" spans="1:4">
      <c r="A2598" s="49">
        <v>43732</v>
      </c>
      <c r="B2598" t="s">
        <v>818</v>
      </c>
      <c r="C2598" t="s">
        <v>819</v>
      </c>
      <c r="D2598" t="s">
        <v>820</v>
      </c>
    </row>
    <row r="2599" spans="1:4">
      <c r="A2599" s="49">
        <v>43733</v>
      </c>
      <c r="B2599" t="s">
        <v>818</v>
      </c>
      <c r="C2599" t="s">
        <v>819</v>
      </c>
      <c r="D2599" t="s">
        <v>820</v>
      </c>
    </row>
    <row r="2600" spans="1:4">
      <c r="A2600" s="49">
        <v>43734</v>
      </c>
      <c r="B2600" t="s">
        <v>818</v>
      </c>
      <c r="C2600" t="s">
        <v>819</v>
      </c>
      <c r="D2600" t="s">
        <v>820</v>
      </c>
    </row>
    <row r="2601" spans="1:4">
      <c r="A2601" s="49">
        <v>43735</v>
      </c>
      <c r="B2601" t="s">
        <v>818</v>
      </c>
      <c r="C2601" t="s">
        <v>819</v>
      </c>
      <c r="D2601" t="s">
        <v>820</v>
      </c>
    </row>
    <row r="2602" spans="1:4">
      <c r="A2602" s="49">
        <v>43736</v>
      </c>
      <c r="B2602" t="s">
        <v>818</v>
      </c>
      <c r="C2602" t="s">
        <v>819</v>
      </c>
      <c r="D2602" t="s">
        <v>820</v>
      </c>
    </row>
    <row r="2603" spans="1:4">
      <c r="A2603" s="49">
        <v>43737</v>
      </c>
      <c r="B2603" t="s">
        <v>818</v>
      </c>
      <c r="C2603" t="s">
        <v>819</v>
      </c>
      <c r="D2603" t="s">
        <v>820</v>
      </c>
    </row>
    <row r="2604" spans="1:4">
      <c r="A2604" s="49">
        <v>43738</v>
      </c>
      <c r="B2604" t="s">
        <v>818</v>
      </c>
      <c r="C2604" t="s">
        <v>819</v>
      </c>
      <c r="D2604" t="s">
        <v>820</v>
      </c>
    </row>
    <row r="2605" spans="1:4">
      <c r="A2605" s="49">
        <v>43739</v>
      </c>
      <c r="B2605" t="s">
        <v>819</v>
      </c>
      <c r="C2605" t="s">
        <v>820</v>
      </c>
      <c r="D2605" t="s">
        <v>821</v>
      </c>
    </row>
    <row r="2606" spans="1:4">
      <c r="A2606" s="49">
        <v>43740</v>
      </c>
      <c r="B2606" t="s">
        <v>819</v>
      </c>
      <c r="C2606" t="s">
        <v>820</v>
      </c>
      <c r="D2606" t="s">
        <v>821</v>
      </c>
    </row>
    <row r="2607" spans="1:4">
      <c r="A2607" s="49">
        <v>43741</v>
      </c>
      <c r="B2607" t="s">
        <v>819</v>
      </c>
      <c r="C2607" t="s">
        <v>820</v>
      </c>
      <c r="D2607" t="s">
        <v>821</v>
      </c>
    </row>
    <row r="2608" spans="1:4">
      <c r="A2608" s="49">
        <v>43742</v>
      </c>
      <c r="B2608" t="s">
        <v>819</v>
      </c>
      <c r="C2608" t="s">
        <v>820</v>
      </c>
      <c r="D2608" t="s">
        <v>821</v>
      </c>
    </row>
    <row r="2609" spans="1:4">
      <c r="A2609" s="49">
        <v>43743</v>
      </c>
      <c r="B2609" t="s">
        <v>819</v>
      </c>
      <c r="C2609" t="s">
        <v>820</v>
      </c>
      <c r="D2609" t="s">
        <v>821</v>
      </c>
    </row>
    <row r="2610" spans="1:4">
      <c r="A2610" s="49">
        <v>43744</v>
      </c>
      <c r="B2610" t="s">
        <v>819</v>
      </c>
      <c r="C2610" t="s">
        <v>820</v>
      </c>
      <c r="D2610" t="s">
        <v>821</v>
      </c>
    </row>
    <row r="2611" spans="1:4">
      <c r="A2611" s="49">
        <v>43745</v>
      </c>
      <c r="B2611" t="s">
        <v>819</v>
      </c>
      <c r="C2611" t="s">
        <v>820</v>
      </c>
      <c r="D2611" t="s">
        <v>821</v>
      </c>
    </row>
    <row r="2612" spans="1:4">
      <c r="A2612" s="49">
        <v>43746</v>
      </c>
      <c r="B2612" t="s">
        <v>819</v>
      </c>
      <c r="C2612" t="s">
        <v>820</v>
      </c>
      <c r="D2612" t="s">
        <v>821</v>
      </c>
    </row>
    <row r="2613" spans="1:4">
      <c r="A2613" s="49">
        <v>43747</v>
      </c>
      <c r="B2613" t="s">
        <v>819</v>
      </c>
      <c r="C2613" t="s">
        <v>820</v>
      </c>
      <c r="D2613" t="s">
        <v>821</v>
      </c>
    </row>
    <row r="2614" spans="1:4">
      <c r="A2614" s="49">
        <v>43748</v>
      </c>
      <c r="B2614" t="s">
        <v>819</v>
      </c>
      <c r="C2614" t="s">
        <v>820</v>
      </c>
      <c r="D2614" t="s">
        <v>821</v>
      </c>
    </row>
    <row r="2615" spans="1:4">
      <c r="A2615" s="49">
        <v>43749</v>
      </c>
      <c r="B2615" t="s">
        <v>819</v>
      </c>
      <c r="C2615" t="s">
        <v>820</v>
      </c>
      <c r="D2615" t="s">
        <v>821</v>
      </c>
    </row>
    <row r="2616" spans="1:4">
      <c r="A2616" s="49">
        <v>43750</v>
      </c>
      <c r="B2616" t="s">
        <v>819</v>
      </c>
      <c r="C2616" t="s">
        <v>820</v>
      </c>
      <c r="D2616" t="s">
        <v>821</v>
      </c>
    </row>
    <row r="2617" spans="1:4">
      <c r="A2617" s="49">
        <v>43751</v>
      </c>
      <c r="B2617" t="s">
        <v>819</v>
      </c>
      <c r="C2617" t="s">
        <v>820</v>
      </c>
      <c r="D2617" t="s">
        <v>821</v>
      </c>
    </row>
    <row r="2618" spans="1:4">
      <c r="A2618" s="49">
        <v>43752</v>
      </c>
      <c r="B2618" t="s">
        <v>819</v>
      </c>
      <c r="C2618" t="s">
        <v>820</v>
      </c>
      <c r="D2618" t="s">
        <v>821</v>
      </c>
    </row>
    <row r="2619" spans="1:4">
      <c r="A2619" s="49">
        <v>43753</v>
      </c>
      <c r="B2619" t="s">
        <v>819</v>
      </c>
      <c r="C2619" t="s">
        <v>820</v>
      </c>
      <c r="D2619" t="s">
        <v>821</v>
      </c>
    </row>
    <row r="2620" spans="1:4">
      <c r="A2620" s="49">
        <v>43754</v>
      </c>
      <c r="B2620" t="s">
        <v>820</v>
      </c>
      <c r="C2620" t="s">
        <v>820</v>
      </c>
      <c r="D2620" t="s">
        <v>822</v>
      </c>
    </row>
    <row r="2621" spans="1:4">
      <c r="A2621" s="49">
        <v>43755</v>
      </c>
      <c r="B2621" t="s">
        <v>820</v>
      </c>
      <c r="C2621" t="s">
        <v>821</v>
      </c>
      <c r="D2621" t="s">
        <v>822</v>
      </c>
    </row>
    <row r="2622" spans="1:4">
      <c r="A2622" s="49">
        <v>43756</v>
      </c>
      <c r="B2622" t="s">
        <v>820</v>
      </c>
      <c r="C2622" t="s">
        <v>821</v>
      </c>
      <c r="D2622" t="s">
        <v>822</v>
      </c>
    </row>
    <row r="2623" spans="1:4">
      <c r="A2623" s="49">
        <v>43757</v>
      </c>
      <c r="B2623" t="s">
        <v>820</v>
      </c>
      <c r="C2623" t="s">
        <v>821</v>
      </c>
      <c r="D2623" t="s">
        <v>822</v>
      </c>
    </row>
    <row r="2624" spans="1:4">
      <c r="A2624" s="49">
        <v>43758</v>
      </c>
      <c r="B2624" t="s">
        <v>820</v>
      </c>
      <c r="C2624" t="s">
        <v>821</v>
      </c>
      <c r="D2624" t="s">
        <v>822</v>
      </c>
    </row>
    <row r="2625" spans="1:4">
      <c r="A2625" s="49">
        <v>43759</v>
      </c>
      <c r="B2625" t="s">
        <v>820</v>
      </c>
      <c r="C2625" t="s">
        <v>821</v>
      </c>
      <c r="D2625" t="s">
        <v>822</v>
      </c>
    </row>
    <row r="2626" spans="1:4">
      <c r="A2626" s="49">
        <v>43760</v>
      </c>
      <c r="B2626" t="s">
        <v>820</v>
      </c>
      <c r="C2626" t="s">
        <v>821</v>
      </c>
      <c r="D2626" t="s">
        <v>822</v>
      </c>
    </row>
    <row r="2627" spans="1:4">
      <c r="A2627" s="49">
        <v>43761</v>
      </c>
      <c r="B2627" t="s">
        <v>820</v>
      </c>
      <c r="C2627" t="s">
        <v>821</v>
      </c>
      <c r="D2627" t="s">
        <v>822</v>
      </c>
    </row>
    <row r="2628" spans="1:4">
      <c r="A2628" s="49">
        <v>43762</v>
      </c>
      <c r="B2628" t="s">
        <v>820</v>
      </c>
      <c r="C2628" t="s">
        <v>821</v>
      </c>
      <c r="D2628" t="s">
        <v>822</v>
      </c>
    </row>
    <row r="2629" spans="1:4">
      <c r="A2629" s="49">
        <v>43763</v>
      </c>
      <c r="B2629" t="s">
        <v>820</v>
      </c>
      <c r="C2629" t="s">
        <v>821</v>
      </c>
      <c r="D2629" t="s">
        <v>822</v>
      </c>
    </row>
    <row r="2630" spans="1:4">
      <c r="A2630" s="49">
        <v>43764</v>
      </c>
      <c r="B2630" t="s">
        <v>820</v>
      </c>
      <c r="C2630" t="s">
        <v>821</v>
      </c>
      <c r="D2630" t="s">
        <v>822</v>
      </c>
    </row>
    <row r="2631" spans="1:4">
      <c r="A2631" s="49">
        <v>43765</v>
      </c>
      <c r="B2631" t="s">
        <v>820</v>
      </c>
      <c r="C2631" t="s">
        <v>821</v>
      </c>
      <c r="D2631" t="s">
        <v>822</v>
      </c>
    </row>
    <row r="2632" spans="1:4">
      <c r="A2632" s="49">
        <v>43766</v>
      </c>
      <c r="B2632" t="s">
        <v>820</v>
      </c>
      <c r="C2632" t="s">
        <v>821</v>
      </c>
      <c r="D2632" t="s">
        <v>822</v>
      </c>
    </row>
    <row r="2633" spans="1:4">
      <c r="A2633" s="49">
        <v>43767</v>
      </c>
      <c r="B2633" t="s">
        <v>820</v>
      </c>
      <c r="C2633" t="s">
        <v>821</v>
      </c>
      <c r="D2633" t="s">
        <v>822</v>
      </c>
    </row>
    <row r="2634" spans="1:4">
      <c r="A2634" s="49">
        <v>43768</v>
      </c>
      <c r="B2634" t="s">
        <v>820</v>
      </c>
      <c r="C2634" t="s">
        <v>821</v>
      </c>
      <c r="D2634" t="s">
        <v>822</v>
      </c>
    </row>
    <row r="2635" spans="1:4">
      <c r="A2635" s="49">
        <v>43769</v>
      </c>
      <c r="B2635" t="s">
        <v>820</v>
      </c>
      <c r="C2635" t="s">
        <v>821</v>
      </c>
      <c r="D2635" t="s">
        <v>823</v>
      </c>
    </row>
    <row r="2636" spans="1:4">
      <c r="A2636" s="49">
        <v>43770</v>
      </c>
      <c r="B2636" t="s">
        <v>821</v>
      </c>
      <c r="C2636" t="s">
        <v>822</v>
      </c>
      <c r="D2636" t="s">
        <v>823</v>
      </c>
    </row>
    <row r="2637" spans="1:4">
      <c r="A2637" s="49">
        <v>43771</v>
      </c>
      <c r="B2637" t="s">
        <v>821</v>
      </c>
      <c r="C2637" t="s">
        <v>822</v>
      </c>
      <c r="D2637" t="s">
        <v>823</v>
      </c>
    </row>
    <row r="2638" spans="1:4">
      <c r="A2638" s="49">
        <v>43772</v>
      </c>
      <c r="B2638" t="s">
        <v>821</v>
      </c>
      <c r="C2638" t="s">
        <v>822</v>
      </c>
      <c r="D2638" t="s">
        <v>823</v>
      </c>
    </row>
    <row r="2639" spans="1:4">
      <c r="A2639" s="49">
        <v>43773</v>
      </c>
      <c r="B2639" t="s">
        <v>821</v>
      </c>
      <c r="C2639" t="s">
        <v>822</v>
      </c>
      <c r="D2639" t="s">
        <v>823</v>
      </c>
    </row>
    <row r="2640" spans="1:4">
      <c r="A2640" s="49">
        <v>43774</v>
      </c>
      <c r="B2640" t="s">
        <v>821</v>
      </c>
      <c r="C2640" t="s">
        <v>822</v>
      </c>
      <c r="D2640" t="s">
        <v>823</v>
      </c>
    </row>
    <row r="2641" spans="1:4">
      <c r="A2641" s="49">
        <v>43775</v>
      </c>
      <c r="B2641" t="s">
        <v>821</v>
      </c>
      <c r="C2641" t="s">
        <v>822</v>
      </c>
      <c r="D2641" t="s">
        <v>823</v>
      </c>
    </row>
    <row r="2642" spans="1:4">
      <c r="A2642" s="49">
        <v>43776</v>
      </c>
      <c r="B2642" t="s">
        <v>821</v>
      </c>
      <c r="C2642" t="s">
        <v>822</v>
      </c>
      <c r="D2642" t="s">
        <v>823</v>
      </c>
    </row>
    <row r="2643" spans="1:4">
      <c r="A2643" s="49">
        <v>43777</v>
      </c>
      <c r="B2643" t="s">
        <v>821</v>
      </c>
      <c r="C2643" t="s">
        <v>822</v>
      </c>
      <c r="D2643" t="s">
        <v>823</v>
      </c>
    </row>
    <row r="2644" spans="1:4">
      <c r="A2644" s="49">
        <v>43778</v>
      </c>
      <c r="B2644" t="s">
        <v>821</v>
      </c>
      <c r="C2644" t="s">
        <v>822</v>
      </c>
      <c r="D2644" t="s">
        <v>823</v>
      </c>
    </row>
    <row r="2645" spans="1:4">
      <c r="A2645" s="49">
        <v>43779</v>
      </c>
      <c r="B2645" t="s">
        <v>821</v>
      </c>
      <c r="C2645" t="s">
        <v>822</v>
      </c>
      <c r="D2645" t="s">
        <v>823</v>
      </c>
    </row>
    <row r="2646" spans="1:4">
      <c r="A2646" s="49">
        <v>43780</v>
      </c>
      <c r="B2646" t="s">
        <v>821</v>
      </c>
      <c r="C2646" t="s">
        <v>822</v>
      </c>
      <c r="D2646" t="s">
        <v>823</v>
      </c>
    </row>
    <row r="2647" spans="1:4">
      <c r="A2647" s="49">
        <v>43781</v>
      </c>
      <c r="B2647" t="s">
        <v>821</v>
      </c>
      <c r="C2647" t="s">
        <v>822</v>
      </c>
      <c r="D2647" t="s">
        <v>823</v>
      </c>
    </row>
    <row r="2648" spans="1:4">
      <c r="A2648" s="49">
        <v>43782</v>
      </c>
      <c r="B2648" t="s">
        <v>821</v>
      </c>
      <c r="C2648" t="s">
        <v>822</v>
      </c>
      <c r="D2648" t="s">
        <v>823</v>
      </c>
    </row>
    <row r="2649" spans="1:4">
      <c r="A2649" s="49">
        <v>43783</v>
      </c>
      <c r="B2649" t="s">
        <v>821</v>
      </c>
      <c r="C2649" t="s">
        <v>822</v>
      </c>
      <c r="D2649" t="s">
        <v>823</v>
      </c>
    </row>
    <row r="2650" spans="1:4">
      <c r="A2650" s="49">
        <v>43784</v>
      </c>
      <c r="B2650" t="s">
        <v>821</v>
      </c>
      <c r="C2650" t="s">
        <v>822</v>
      </c>
      <c r="D2650" t="s">
        <v>824</v>
      </c>
    </row>
    <row r="2651" spans="1:4">
      <c r="A2651" s="49">
        <v>43785</v>
      </c>
      <c r="B2651" t="s">
        <v>822</v>
      </c>
      <c r="C2651" t="s">
        <v>823</v>
      </c>
      <c r="D2651" t="s">
        <v>824</v>
      </c>
    </row>
    <row r="2652" spans="1:4">
      <c r="A2652" s="49">
        <v>43786</v>
      </c>
      <c r="B2652" t="s">
        <v>822</v>
      </c>
      <c r="C2652" t="s">
        <v>823</v>
      </c>
      <c r="D2652" t="s">
        <v>824</v>
      </c>
    </row>
    <row r="2653" spans="1:4">
      <c r="A2653" s="49">
        <v>43787</v>
      </c>
      <c r="B2653" t="s">
        <v>822</v>
      </c>
      <c r="C2653" t="s">
        <v>823</v>
      </c>
      <c r="D2653" t="s">
        <v>824</v>
      </c>
    </row>
    <row r="2654" spans="1:4">
      <c r="A2654" s="49">
        <v>43788</v>
      </c>
      <c r="B2654" t="s">
        <v>822</v>
      </c>
      <c r="C2654" t="s">
        <v>823</v>
      </c>
      <c r="D2654" t="s">
        <v>824</v>
      </c>
    </row>
    <row r="2655" spans="1:4">
      <c r="A2655" s="49">
        <v>43789</v>
      </c>
      <c r="B2655" t="s">
        <v>822</v>
      </c>
      <c r="C2655" t="s">
        <v>823</v>
      </c>
      <c r="D2655" t="s">
        <v>824</v>
      </c>
    </row>
    <row r="2656" spans="1:4">
      <c r="A2656" s="49">
        <v>43790</v>
      </c>
      <c r="B2656" t="s">
        <v>822</v>
      </c>
      <c r="C2656" t="s">
        <v>823</v>
      </c>
      <c r="D2656" t="s">
        <v>824</v>
      </c>
    </row>
    <row r="2657" spans="1:4">
      <c r="A2657" s="49">
        <v>43791</v>
      </c>
      <c r="B2657" t="s">
        <v>822</v>
      </c>
      <c r="C2657" t="s">
        <v>823</v>
      </c>
      <c r="D2657" t="s">
        <v>824</v>
      </c>
    </row>
    <row r="2658" spans="1:4">
      <c r="A2658" s="49">
        <v>43792</v>
      </c>
      <c r="B2658" t="s">
        <v>822</v>
      </c>
      <c r="C2658" t="s">
        <v>823</v>
      </c>
      <c r="D2658" t="s">
        <v>824</v>
      </c>
    </row>
    <row r="2659" spans="1:4">
      <c r="A2659" s="49">
        <v>43793</v>
      </c>
      <c r="B2659" t="s">
        <v>822</v>
      </c>
      <c r="C2659" t="s">
        <v>823</v>
      </c>
      <c r="D2659" t="s">
        <v>824</v>
      </c>
    </row>
    <row r="2660" spans="1:4">
      <c r="A2660" s="49">
        <v>43794</v>
      </c>
      <c r="B2660" t="s">
        <v>822</v>
      </c>
      <c r="C2660" t="s">
        <v>823</v>
      </c>
      <c r="D2660" t="s">
        <v>824</v>
      </c>
    </row>
    <row r="2661" spans="1:4">
      <c r="A2661" s="49">
        <v>43795</v>
      </c>
      <c r="B2661" t="s">
        <v>822</v>
      </c>
      <c r="C2661" t="s">
        <v>823</v>
      </c>
      <c r="D2661" t="s">
        <v>824</v>
      </c>
    </row>
    <row r="2662" spans="1:4">
      <c r="A2662" s="49">
        <v>43796</v>
      </c>
      <c r="B2662" t="s">
        <v>822</v>
      </c>
      <c r="C2662" t="s">
        <v>823</v>
      </c>
      <c r="D2662" t="s">
        <v>824</v>
      </c>
    </row>
    <row r="2663" spans="1:4">
      <c r="A2663" s="49">
        <v>43797</v>
      </c>
      <c r="B2663" t="s">
        <v>822</v>
      </c>
      <c r="C2663" t="s">
        <v>823</v>
      </c>
      <c r="D2663" t="s">
        <v>824</v>
      </c>
    </row>
    <row r="2664" spans="1:4">
      <c r="A2664" s="49">
        <v>43798</v>
      </c>
      <c r="B2664" t="s">
        <v>822</v>
      </c>
      <c r="C2664" t="s">
        <v>823</v>
      </c>
      <c r="D2664" t="s">
        <v>824</v>
      </c>
    </row>
    <row r="2665" spans="1:4">
      <c r="A2665" s="49">
        <v>43799</v>
      </c>
      <c r="B2665" t="s">
        <v>822</v>
      </c>
      <c r="C2665" t="s">
        <v>823</v>
      </c>
      <c r="D2665" t="s">
        <v>824</v>
      </c>
    </row>
    <row r="2666" spans="1:4">
      <c r="A2666" s="49">
        <v>43800</v>
      </c>
      <c r="B2666" t="s">
        <v>823</v>
      </c>
      <c r="C2666" t="s">
        <v>824</v>
      </c>
      <c r="D2666" t="s">
        <v>825</v>
      </c>
    </row>
    <row r="2667" spans="1:4">
      <c r="A2667" s="49">
        <v>43801</v>
      </c>
      <c r="B2667" t="s">
        <v>823</v>
      </c>
      <c r="C2667" t="s">
        <v>824</v>
      </c>
      <c r="D2667" t="s">
        <v>825</v>
      </c>
    </row>
    <row r="2668" spans="1:4">
      <c r="A2668" s="49">
        <v>43802</v>
      </c>
      <c r="B2668" t="s">
        <v>823</v>
      </c>
      <c r="C2668" t="s">
        <v>824</v>
      </c>
      <c r="D2668" t="s">
        <v>825</v>
      </c>
    </row>
    <row r="2669" spans="1:4">
      <c r="A2669" s="49">
        <v>43803</v>
      </c>
      <c r="B2669" t="s">
        <v>823</v>
      </c>
      <c r="C2669" t="s">
        <v>824</v>
      </c>
      <c r="D2669" t="s">
        <v>825</v>
      </c>
    </row>
    <row r="2670" spans="1:4">
      <c r="A2670" s="49">
        <v>43804</v>
      </c>
      <c r="B2670" t="s">
        <v>823</v>
      </c>
      <c r="C2670" t="s">
        <v>824</v>
      </c>
      <c r="D2670" t="s">
        <v>825</v>
      </c>
    </row>
    <row r="2671" spans="1:4">
      <c r="A2671" s="49">
        <v>43805</v>
      </c>
      <c r="B2671" t="s">
        <v>823</v>
      </c>
      <c r="C2671" t="s">
        <v>824</v>
      </c>
      <c r="D2671" t="s">
        <v>825</v>
      </c>
    </row>
    <row r="2672" spans="1:4">
      <c r="A2672" s="49">
        <v>43806</v>
      </c>
      <c r="B2672" t="s">
        <v>823</v>
      </c>
      <c r="C2672" t="s">
        <v>824</v>
      </c>
      <c r="D2672" t="s">
        <v>825</v>
      </c>
    </row>
    <row r="2673" spans="1:4">
      <c r="A2673" s="49">
        <v>43807</v>
      </c>
      <c r="B2673" t="s">
        <v>823</v>
      </c>
      <c r="C2673" t="s">
        <v>824</v>
      </c>
      <c r="D2673" t="s">
        <v>825</v>
      </c>
    </row>
    <row r="2674" spans="1:4">
      <c r="A2674" s="49">
        <v>43808</v>
      </c>
      <c r="B2674" t="s">
        <v>823</v>
      </c>
      <c r="C2674" t="s">
        <v>824</v>
      </c>
      <c r="D2674" t="s">
        <v>825</v>
      </c>
    </row>
    <row r="2675" spans="1:4">
      <c r="A2675" s="49">
        <v>43809</v>
      </c>
      <c r="B2675" t="s">
        <v>823</v>
      </c>
      <c r="C2675" t="s">
        <v>824</v>
      </c>
      <c r="D2675" t="s">
        <v>825</v>
      </c>
    </row>
    <row r="2676" spans="1:4">
      <c r="A2676" s="49">
        <v>43810</v>
      </c>
      <c r="B2676" t="s">
        <v>823</v>
      </c>
      <c r="C2676" t="s">
        <v>824</v>
      </c>
      <c r="D2676" t="s">
        <v>825</v>
      </c>
    </row>
    <row r="2677" spans="1:4">
      <c r="A2677" s="49">
        <v>43811</v>
      </c>
      <c r="B2677" t="s">
        <v>823</v>
      </c>
      <c r="C2677" t="s">
        <v>824</v>
      </c>
      <c r="D2677" t="s">
        <v>825</v>
      </c>
    </row>
    <row r="2678" spans="1:4">
      <c r="A2678" s="49">
        <v>43812</v>
      </c>
      <c r="B2678" t="s">
        <v>823</v>
      </c>
      <c r="C2678" t="s">
        <v>824</v>
      </c>
      <c r="D2678" t="s">
        <v>825</v>
      </c>
    </row>
    <row r="2679" spans="1:4">
      <c r="A2679" s="49">
        <v>43813</v>
      </c>
      <c r="B2679" t="s">
        <v>823</v>
      </c>
      <c r="C2679" t="s">
        <v>824</v>
      </c>
      <c r="D2679" t="s">
        <v>825</v>
      </c>
    </row>
    <row r="2680" spans="1:4">
      <c r="A2680" s="49">
        <v>43814</v>
      </c>
      <c r="B2680" t="s">
        <v>823</v>
      </c>
      <c r="C2680" t="s">
        <v>824</v>
      </c>
      <c r="D2680" t="s">
        <v>825</v>
      </c>
    </row>
    <row r="2681" spans="1:4">
      <c r="A2681" s="49">
        <v>43815</v>
      </c>
      <c r="B2681" t="s">
        <v>824</v>
      </c>
      <c r="C2681" t="s">
        <v>824</v>
      </c>
      <c r="D2681" t="s">
        <v>826</v>
      </c>
    </row>
    <row r="2682" spans="1:4">
      <c r="A2682" s="49">
        <v>43816</v>
      </c>
      <c r="B2682" t="s">
        <v>824</v>
      </c>
      <c r="C2682" t="s">
        <v>825</v>
      </c>
      <c r="D2682" t="s">
        <v>826</v>
      </c>
    </row>
    <row r="2683" spans="1:4">
      <c r="A2683" s="49">
        <v>43817</v>
      </c>
      <c r="B2683" t="s">
        <v>824</v>
      </c>
      <c r="C2683" t="s">
        <v>825</v>
      </c>
      <c r="D2683" t="s">
        <v>826</v>
      </c>
    </row>
    <row r="2684" spans="1:4">
      <c r="A2684" s="49">
        <v>43818</v>
      </c>
      <c r="B2684" t="s">
        <v>824</v>
      </c>
      <c r="C2684" t="s">
        <v>825</v>
      </c>
      <c r="D2684" t="s">
        <v>826</v>
      </c>
    </row>
    <row r="2685" spans="1:4">
      <c r="A2685" s="49">
        <v>43819</v>
      </c>
      <c r="B2685" t="s">
        <v>824</v>
      </c>
      <c r="C2685" t="s">
        <v>825</v>
      </c>
      <c r="D2685" t="s">
        <v>826</v>
      </c>
    </row>
    <row r="2686" spans="1:4">
      <c r="A2686" s="49">
        <v>43820</v>
      </c>
      <c r="B2686" t="s">
        <v>824</v>
      </c>
      <c r="C2686" t="s">
        <v>825</v>
      </c>
      <c r="D2686" t="s">
        <v>826</v>
      </c>
    </row>
    <row r="2687" spans="1:4">
      <c r="A2687" s="49">
        <v>43821</v>
      </c>
      <c r="B2687" t="s">
        <v>824</v>
      </c>
      <c r="C2687" t="s">
        <v>825</v>
      </c>
      <c r="D2687" t="s">
        <v>826</v>
      </c>
    </row>
    <row r="2688" spans="1:4">
      <c r="A2688" s="49">
        <v>43822</v>
      </c>
      <c r="B2688" t="s">
        <v>824</v>
      </c>
      <c r="C2688" t="s">
        <v>825</v>
      </c>
      <c r="D2688" t="s">
        <v>826</v>
      </c>
    </row>
    <row r="2689" spans="1:4">
      <c r="A2689" s="49">
        <v>43823</v>
      </c>
      <c r="B2689" t="s">
        <v>824</v>
      </c>
      <c r="C2689" t="s">
        <v>825</v>
      </c>
      <c r="D2689" t="s">
        <v>826</v>
      </c>
    </row>
    <row r="2690" spans="1:4">
      <c r="A2690" s="49">
        <v>43824</v>
      </c>
      <c r="B2690" t="s">
        <v>824</v>
      </c>
      <c r="C2690" t="s">
        <v>825</v>
      </c>
      <c r="D2690" t="s">
        <v>826</v>
      </c>
    </row>
    <row r="2691" spans="1:4">
      <c r="A2691" s="49">
        <v>43825</v>
      </c>
      <c r="B2691" t="s">
        <v>824</v>
      </c>
      <c r="C2691" t="s">
        <v>825</v>
      </c>
      <c r="D2691" t="s">
        <v>826</v>
      </c>
    </row>
    <row r="2692" spans="1:4">
      <c r="A2692" s="49">
        <v>43826</v>
      </c>
      <c r="B2692" t="s">
        <v>824</v>
      </c>
      <c r="C2692" t="s">
        <v>825</v>
      </c>
      <c r="D2692" t="s">
        <v>826</v>
      </c>
    </row>
    <row r="2693" spans="1:4">
      <c r="A2693" s="49">
        <v>43827</v>
      </c>
      <c r="B2693" t="s">
        <v>824</v>
      </c>
      <c r="C2693" t="s">
        <v>825</v>
      </c>
      <c r="D2693" t="s">
        <v>826</v>
      </c>
    </row>
    <row r="2694" spans="1:4">
      <c r="A2694" s="49">
        <v>43828</v>
      </c>
      <c r="B2694" t="s">
        <v>824</v>
      </c>
      <c r="C2694" t="s">
        <v>825</v>
      </c>
      <c r="D2694" t="s">
        <v>826</v>
      </c>
    </row>
    <row r="2695" spans="1:4">
      <c r="A2695" s="49">
        <v>43829</v>
      </c>
      <c r="B2695" t="s">
        <v>824</v>
      </c>
      <c r="C2695" t="s">
        <v>825</v>
      </c>
      <c r="D2695" t="s">
        <v>826</v>
      </c>
    </row>
    <row r="2696" spans="1:4">
      <c r="A2696" s="49">
        <v>43830</v>
      </c>
      <c r="B2696" t="s">
        <v>824</v>
      </c>
      <c r="C2696" t="s">
        <v>825</v>
      </c>
      <c r="D2696" t="s">
        <v>826</v>
      </c>
    </row>
    <row r="2697" spans="1:4">
      <c r="A2697" s="49">
        <v>43831</v>
      </c>
      <c r="B2697" t="s">
        <v>825</v>
      </c>
      <c r="C2697" t="s">
        <v>826</v>
      </c>
      <c r="D2697" t="s">
        <v>827</v>
      </c>
    </row>
    <row r="2698" spans="1:4">
      <c r="A2698" s="49">
        <v>43832</v>
      </c>
      <c r="B2698" t="s">
        <v>825</v>
      </c>
      <c r="C2698" t="s">
        <v>826</v>
      </c>
      <c r="D2698" t="s">
        <v>827</v>
      </c>
    </row>
    <row r="2699" spans="1:4">
      <c r="A2699" s="49">
        <v>43833</v>
      </c>
      <c r="B2699" t="s">
        <v>825</v>
      </c>
      <c r="C2699" t="s">
        <v>826</v>
      </c>
      <c r="D2699" t="s">
        <v>827</v>
      </c>
    </row>
    <row r="2700" spans="1:4">
      <c r="A2700" s="49">
        <v>43834</v>
      </c>
      <c r="B2700" t="s">
        <v>825</v>
      </c>
      <c r="C2700" t="s">
        <v>826</v>
      </c>
      <c r="D2700" t="s">
        <v>827</v>
      </c>
    </row>
    <row r="2701" spans="1:4">
      <c r="A2701" s="49">
        <v>43835</v>
      </c>
      <c r="B2701" t="s">
        <v>825</v>
      </c>
      <c r="C2701" t="s">
        <v>826</v>
      </c>
      <c r="D2701" t="s">
        <v>827</v>
      </c>
    </row>
    <row r="2702" spans="1:4">
      <c r="A2702" s="49">
        <v>43836</v>
      </c>
      <c r="B2702" t="s">
        <v>825</v>
      </c>
      <c r="C2702" t="s">
        <v>826</v>
      </c>
      <c r="D2702" t="s">
        <v>827</v>
      </c>
    </row>
    <row r="2703" spans="1:4">
      <c r="A2703" s="49">
        <v>43837</v>
      </c>
      <c r="B2703" t="s">
        <v>825</v>
      </c>
      <c r="C2703" t="s">
        <v>826</v>
      </c>
      <c r="D2703" t="s">
        <v>827</v>
      </c>
    </row>
    <row r="2704" spans="1:4">
      <c r="A2704" s="49">
        <v>43838</v>
      </c>
      <c r="B2704" t="s">
        <v>825</v>
      </c>
      <c r="C2704" t="s">
        <v>826</v>
      </c>
      <c r="D2704" t="s">
        <v>827</v>
      </c>
    </row>
    <row r="2705" spans="1:4">
      <c r="A2705" s="49">
        <v>43839</v>
      </c>
      <c r="B2705" t="s">
        <v>825</v>
      </c>
      <c r="C2705" t="s">
        <v>826</v>
      </c>
      <c r="D2705" t="s">
        <v>827</v>
      </c>
    </row>
    <row r="2706" spans="1:4">
      <c r="A2706" s="49">
        <v>43840</v>
      </c>
      <c r="B2706" t="s">
        <v>825</v>
      </c>
      <c r="C2706" t="s">
        <v>826</v>
      </c>
      <c r="D2706" t="s">
        <v>827</v>
      </c>
    </row>
    <row r="2707" spans="1:4">
      <c r="A2707" s="49">
        <v>43841</v>
      </c>
      <c r="B2707" t="s">
        <v>825</v>
      </c>
      <c r="C2707" t="s">
        <v>826</v>
      </c>
      <c r="D2707" t="s">
        <v>827</v>
      </c>
    </row>
    <row r="2708" spans="1:4">
      <c r="A2708" s="49">
        <v>43842</v>
      </c>
      <c r="B2708" t="s">
        <v>825</v>
      </c>
      <c r="C2708" t="s">
        <v>826</v>
      </c>
      <c r="D2708" t="s">
        <v>827</v>
      </c>
    </row>
    <row r="2709" spans="1:4">
      <c r="A2709" s="49">
        <v>43843</v>
      </c>
      <c r="B2709" t="s">
        <v>825</v>
      </c>
      <c r="C2709" t="s">
        <v>826</v>
      </c>
      <c r="D2709" t="s">
        <v>827</v>
      </c>
    </row>
    <row r="2710" spans="1:4">
      <c r="A2710" s="49">
        <v>43844</v>
      </c>
      <c r="B2710" t="s">
        <v>825</v>
      </c>
      <c r="C2710" t="s">
        <v>826</v>
      </c>
      <c r="D2710" t="s">
        <v>827</v>
      </c>
    </row>
    <row r="2711" spans="1:4">
      <c r="A2711" s="49">
        <v>43845</v>
      </c>
      <c r="B2711" t="s">
        <v>825</v>
      </c>
      <c r="C2711" t="s">
        <v>826</v>
      </c>
      <c r="D2711" t="s">
        <v>827</v>
      </c>
    </row>
    <row r="2712" spans="1:4">
      <c r="A2712" s="49">
        <v>43846</v>
      </c>
      <c r="B2712" t="s">
        <v>826</v>
      </c>
      <c r="C2712" t="s">
        <v>826</v>
      </c>
      <c r="D2712" t="s">
        <v>828</v>
      </c>
    </row>
    <row r="2713" spans="1:4">
      <c r="A2713" s="49">
        <v>43847</v>
      </c>
      <c r="B2713" t="s">
        <v>826</v>
      </c>
      <c r="C2713" t="s">
        <v>827</v>
      </c>
      <c r="D2713" t="s">
        <v>828</v>
      </c>
    </row>
    <row r="2714" spans="1:4">
      <c r="A2714" s="49">
        <v>43848</v>
      </c>
      <c r="B2714" t="s">
        <v>826</v>
      </c>
      <c r="C2714" t="s">
        <v>827</v>
      </c>
      <c r="D2714" t="s">
        <v>828</v>
      </c>
    </row>
    <row r="2715" spans="1:4">
      <c r="A2715" s="49">
        <v>43849</v>
      </c>
      <c r="B2715" t="s">
        <v>826</v>
      </c>
      <c r="C2715" t="s">
        <v>827</v>
      </c>
      <c r="D2715" t="s">
        <v>828</v>
      </c>
    </row>
    <row r="2716" spans="1:4">
      <c r="A2716" s="49">
        <v>43850</v>
      </c>
      <c r="B2716" t="s">
        <v>826</v>
      </c>
      <c r="C2716" t="s">
        <v>827</v>
      </c>
      <c r="D2716" t="s">
        <v>828</v>
      </c>
    </row>
    <row r="2717" spans="1:4">
      <c r="A2717" s="49">
        <v>43851</v>
      </c>
      <c r="B2717" t="s">
        <v>826</v>
      </c>
      <c r="C2717" t="s">
        <v>827</v>
      </c>
      <c r="D2717" t="s">
        <v>828</v>
      </c>
    </row>
    <row r="2718" spans="1:4">
      <c r="A2718" s="49">
        <v>43852</v>
      </c>
      <c r="B2718" t="s">
        <v>826</v>
      </c>
      <c r="C2718" t="s">
        <v>827</v>
      </c>
      <c r="D2718" t="s">
        <v>828</v>
      </c>
    </row>
    <row r="2719" spans="1:4">
      <c r="A2719" s="49">
        <v>43853</v>
      </c>
      <c r="B2719" t="s">
        <v>826</v>
      </c>
      <c r="C2719" t="s">
        <v>827</v>
      </c>
      <c r="D2719" t="s">
        <v>828</v>
      </c>
    </row>
    <row r="2720" spans="1:4">
      <c r="A2720" s="49">
        <v>43854</v>
      </c>
      <c r="B2720" t="s">
        <v>826</v>
      </c>
      <c r="C2720" t="s">
        <v>827</v>
      </c>
      <c r="D2720" t="s">
        <v>828</v>
      </c>
    </row>
    <row r="2721" spans="1:4">
      <c r="A2721" s="49">
        <v>43855</v>
      </c>
      <c r="B2721" t="s">
        <v>826</v>
      </c>
      <c r="C2721" t="s">
        <v>827</v>
      </c>
      <c r="D2721" t="s">
        <v>828</v>
      </c>
    </row>
    <row r="2722" spans="1:4">
      <c r="A2722" s="49">
        <v>43856</v>
      </c>
      <c r="B2722" t="s">
        <v>826</v>
      </c>
      <c r="C2722" t="s">
        <v>827</v>
      </c>
      <c r="D2722" t="s">
        <v>828</v>
      </c>
    </row>
    <row r="2723" spans="1:4">
      <c r="A2723" s="49">
        <v>43857</v>
      </c>
      <c r="B2723" t="s">
        <v>826</v>
      </c>
      <c r="C2723" t="s">
        <v>827</v>
      </c>
      <c r="D2723" t="s">
        <v>828</v>
      </c>
    </row>
    <row r="2724" spans="1:4">
      <c r="A2724" s="49">
        <v>43858</v>
      </c>
      <c r="B2724" t="s">
        <v>826</v>
      </c>
      <c r="C2724" t="s">
        <v>827</v>
      </c>
      <c r="D2724" t="s">
        <v>828</v>
      </c>
    </row>
    <row r="2725" spans="1:4">
      <c r="A2725" s="49">
        <v>43859</v>
      </c>
      <c r="B2725" t="s">
        <v>826</v>
      </c>
      <c r="C2725" t="s">
        <v>827</v>
      </c>
      <c r="D2725" t="s">
        <v>828</v>
      </c>
    </row>
    <row r="2726" spans="1:4">
      <c r="A2726" s="49">
        <v>43860</v>
      </c>
      <c r="B2726" t="s">
        <v>826</v>
      </c>
      <c r="C2726" t="s">
        <v>827</v>
      </c>
      <c r="D2726" t="s">
        <v>829</v>
      </c>
    </row>
    <row r="2727" spans="1:4">
      <c r="A2727" s="49">
        <v>43861</v>
      </c>
      <c r="B2727" t="s">
        <v>826</v>
      </c>
      <c r="C2727" t="s">
        <v>827</v>
      </c>
      <c r="D2727" t="s">
        <v>829</v>
      </c>
    </row>
    <row r="2728" spans="1:4">
      <c r="A2728" s="49">
        <v>43862</v>
      </c>
      <c r="B2728" t="s">
        <v>827</v>
      </c>
      <c r="C2728" t="s">
        <v>828</v>
      </c>
      <c r="D2728" t="s">
        <v>829</v>
      </c>
    </row>
    <row r="2729" spans="1:4">
      <c r="A2729" s="49">
        <v>43863</v>
      </c>
      <c r="B2729" t="s">
        <v>827</v>
      </c>
      <c r="C2729" t="s">
        <v>828</v>
      </c>
      <c r="D2729" t="s">
        <v>829</v>
      </c>
    </row>
    <row r="2730" spans="1:4">
      <c r="A2730" s="49">
        <v>43864</v>
      </c>
      <c r="B2730" t="s">
        <v>827</v>
      </c>
      <c r="C2730" t="s">
        <v>828</v>
      </c>
      <c r="D2730" t="s">
        <v>829</v>
      </c>
    </row>
    <row r="2731" spans="1:4">
      <c r="A2731" s="49">
        <v>43865</v>
      </c>
      <c r="B2731" t="s">
        <v>827</v>
      </c>
      <c r="C2731" t="s">
        <v>828</v>
      </c>
      <c r="D2731" t="s">
        <v>829</v>
      </c>
    </row>
    <row r="2732" spans="1:4">
      <c r="A2732" s="49">
        <v>43866</v>
      </c>
      <c r="B2732" t="s">
        <v>827</v>
      </c>
      <c r="C2732" t="s">
        <v>828</v>
      </c>
      <c r="D2732" t="s">
        <v>829</v>
      </c>
    </row>
    <row r="2733" spans="1:4">
      <c r="A2733" s="49">
        <v>43867</v>
      </c>
      <c r="B2733" t="s">
        <v>827</v>
      </c>
      <c r="C2733" t="s">
        <v>828</v>
      </c>
      <c r="D2733" t="s">
        <v>829</v>
      </c>
    </row>
    <row r="2734" spans="1:4">
      <c r="A2734" s="49">
        <v>43868</v>
      </c>
      <c r="B2734" t="s">
        <v>827</v>
      </c>
      <c r="C2734" t="s">
        <v>828</v>
      </c>
      <c r="D2734" t="s">
        <v>829</v>
      </c>
    </row>
    <row r="2735" spans="1:4">
      <c r="A2735" s="49">
        <v>43869</v>
      </c>
      <c r="B2735" t="s">
        <v>827</v>
      </c>
      <c r="C2735" t="s">
        <v>828</v>
      </c>
      <c r="D2735" t="s">
        <v>829</v>
      </c>
    </row>
    <row r="2736" spans="1:4">
      <c r="A2736" s="49">
        <v>43870</v>
      </c>
      <c r="B2736" t="s">
        <v>827</v>
      </c>
      <c r="C2736" t="s">
        <v>828</v>
      </c>
      <c r="D2736" t="s">
        <v>829</v>
      </c>
    </row>
    <row r="2737" spans="1:4">
      <c r="A2737" s="49">
        <v>43871</v>
      </c>
      <c r="B2737" t="s">
        <v>827</v>
      </c>
      <c r="C2737" t="s">
        <v>828</v>
      </c>
      <c r="D2737" t="s">
        <v>829</v>
      </c>
    </row>
    <row r="2738" spans="1:4">
      <c r="A2738" s="49">
        <v>43872</v>
      </c>
      <c r="B2738" t="s">
        <v>827</v>
      </c>
      <c r="C2738" t="s">
        <v>828</v>
      </c>
      <c r="D2738" t="s">
        <v>829</v>
      </c>
    </row>
    <row r="2739" spans="1:4">
      <c r="A2739" s="49">
        <v>43873</v>
      </c>
      <c r="B2739" t="s">
        <v>827</v>
      </c>
      <c r="C2739" t="s">
        <v>828</v>
      </c>
      <c r="D2739" t="s">
        <v>829</v>
      </c>
    </row>
    <row r="2740" spans="1:4">
      <c r="A2740" s="49">
        <v>43874</v>
      </c>
      <c r="B2740" t="s">
        <v>827</v>
      </c>
      <c r="C2740" t="s">
        <v>828</v>
      </c>
      <c r="D2740" t="s">
        <v>829</v>
      </c>
    </row>
    <row r="2741" spans="1:4">
      <c r="A2741" s="49">
        <v>43875</v>
      </c>
      <c r="B2741" t="s">
        <v>827</v>
      </c>
      <c r="C2741" t="s">
        <v>828</v>
      </c>
      <c r="D2741" t="s">
        <v>830</v>
      </c>
    </row>
    <row r="2742" spans="1:4">
      <c r="A2742" s="49">
        <v>43876</v>
      </c>
      <c r="B2742" t="s">
        <v>827</v>
      </c>
      <c r="C2742" t="s">
        <v>829</v>
      </c>
      <c r="D2742" t="s">
        <v>830</v>
      </c>
    </row>
    <row r="2743" spans="1:4">
      <c r="A2743" s="49">
        <v>43877</v>
      </c>
      <c r="B2743" t="s">
        <v>828</v>
      </c>
      <c r="C2743" t="s">
        <v>829</v>
      </c>
      <c r="D2743" t="s">
        <v>830</v>
      </c>
    </row>
    <row r="2744" spans="1:4">
      <c r="A2744" s="49">
        <v>43878</v>
      </c>
      <c r="B2744" t="s">
        <v>828</v>
      </c>
      <c r="C2744" t="s">
        <v>829</v>
      </c>
      <c r="D2744" t="s">
        <v>830</v>
      </c>
    </row>
    <row r="2745" spans="1:4">
      <c r="A2745" s="49">
        <v>43879</v>
      </c>
      <c r="B2745" t="s">
        <v>828</v>
      </c>
      <c r="C2745" t="s">
        <v>829</v>
      </c>
      <c r="D2745" t="s">
        <v>830</v>
      </c>
    </row>
    <row r="2746" spans="1:4">
      <c r="A2746" s="49">
        <v>43880</v>
      </c>
      <c r="B2746" t="s">
        <v>828</v>
      </c>
      <c r="C2746" t="s">
        <v>829</v>
      </c>
      <c r="D2746" t="s">
        <v>830</v>
      </c>
    </row>
    <row r="2747" spans="1:4">
      <c r="A2747" s="49">
        <v>43881</v>
      </c>
      <c r="B2747" t="s">
        <v>828</v>
      </c>
      <c r="C2747" t="s">
        <v>829</v>
      </c>
      <c r="D2747" t="s">
        <v>830</v>
      </c>
    </row>
    <row r="2748" spans="1:4">
      <c r="A2748" s="49">
        <v>43882</v>
      </c>
      <c r="B2748" t="s">
        <v>828</v>
      </c>
      <c r="C2748" t="s">
        <v>829</v>
      </c>
      <c r="D2748" t="s">
        <v>830</v>
      </c>
    </row>
    <row r="2749" spans="1:4">
      <c r="A2749" s="49">
        <v>43883</v>
      </c>
      <c r="B2749" t="s">
        <v>828</v>
      </c>
      <c r="C2749" t="s">
        <v>829</v>
      </c>
      <c r="D2749" t="s">
        <v>830</v>
      </c>
    </row>
    <row r="2750" spans="1:4">
      <c r="A2750" s="49">
        <v>43884</v>
      </c>
      <c r="B2750" t="s">
        <v>828</v>
      </c>
      <c r="C2750" t="s">
        <v>829</v>
      </c>
      <c r="D2750" t="s">
        <v>830</v>
      </c>
    </row>
    <row r="2751" spans="1:4">
      <c r="A2751" s="49">
        <v>43885</v>
      </c>
      <c r="B2751" t="s">
        <v>828</v>
      </c>
      <c r="C2751" t="s">
        <v>829</v>
      </c>
      <c r="D2751" t="s">
        <v>830</v>
      </c>
    </row>
    <row r="2752" spans="1:4">
      <c r="A2752" s="49">
        <v>43886</v>
      </c>
      <c r="B2752" t="s">
        <v>828</v>
      </c>
      <c r="C2752" t="s">
        <v>829</v>
      </c>
      <c r="D2752" t="s">
        <v>830</v>
      </c>
    </row>
    <row r="2753" spans="1:4">
      <c r="A2753" s="49">
        <v>43887</v>
      </c>
      <c r="B2753" t="s">
        <v>828</v>
      </c>
      <c r="C2753" t="s">
        <v>829</v>
      </c>
      <c r="D2753" t="s">
        <v>830</v>
      </c>
    </row>
    <row r="2754" spans="1:4">
      <c r="A2754" s="49">
        <v>43888</v>
      </c>
      <c r="B2754" t="s">
        <v>828</v>
      </c>
      <c r="C2754" t="s">
        <v>829</v>
      </c>
      <c r="D2754" t="s">
        <v>830</v>
      </c>
    </row>
    <row r="2755" spans="1:4">
      <c r="A2755" s="49">
        <v>43889</v>
      </c>
      <c r="B2755" t="s">
        <v>828</v>
      </c>
      <c r="C2755" t="s">
        <v>829</v>
      </c>
      <c r="D2755" t="s">
        <v>830</v>
      </c>
    </row>
    <row r="2756" spans="1:4">
      <c r="A2756" s="49">
        <v>43890</v>
      </c>
      <c r="B2756" t="s">
        <v>828</v>
      </c>
      <c r="C2756" t="s">
        <v>829</v>
      </c>
      <c r="D2756" t="s">
        <v>830</v>
      </c>
    </row>
    <row r="2757" spans="1:4">
      <c r="A2757" s="49">
        <v>43891</v>
      </c>
      <c r="B2757" t="s">
        <v>829</v>
      </c>
      <c r="C2757" t="s">
        <v>830</v>
      </c>
      <c r="D2757" t="s">
        <v>831</v>
      </c>
    </row>
    <row r="2758" spans="1:4">
      <c r="A2758" s="49">
        <v>43892</v>
      </c>
      <c r="B2758" t="s">
        <v>829</v>
      </c>
      <c r="C2758" t="s">
        <v>830</v>
      </c>
      <c r="D2758" t="s">
        <v>831</v>
      </c>
    </row>
    <row r="2759" spans="1:4">
      <c r="A2759" s="49">
        <v>43893</v>
      </c>
      <c r="B2759" t="s">
        <v>829</v>
      </c>
      <c r="C2759" t="s">
        <v>830</v>
      </c>
      <c r="D2759" t="s">
        <v>831</v>
      </c>
    </row>
    <row r="2760" spans="1:4">
      <c r="A2760" s="49">
        <v>43894</v>
      </c>
      <c r="B2760" t="s">
        <v>829</v>
      </c>
      <c r="C2760" t="s">
        <v>830</v>
      </c>
      <c r="D2760" t="s">
        <v>831</v>
      </c>
    </row>
    <row r="2761" spans="1:4">
      <c r="A2761" s="49">
        <v>43895</v>
      </c>
      <c r="B2761" t="s">
        <v>829</v>
      </c>
      <c r="C2761" t="s">
        <v>830</v>
      </c>
      <c r="D2761" t="s">
        <v>831</v>
      </c>
    </row>
    <row r="2762" spans="1:4">
      <c r="A2762" s="49">
        <v>43896</v>
      </c>
      <c r="B2762" t="s">
        <v>829</v>
      </c>
      <c r="C2762" t="s">
        <v>830</v>
      </c>
      <c r="D2762" t="s">
        <v>831</v>
      </c>
    </row>
    <row r="2763" spans="1:4">
      <c r="A2763" s="49">
        <v>43897</v>
      </c>
      <c r="B2763" t="s">
        <v>829</v>
      </c>
      <c r="C2763" t="s">
        <v>830</v>
      </c>
      <c r="D2763" t="s">
        <v>831</v>
      </c>
    </row>
    <row r="2764" spans="1:4">
      <c r="A2764" s="49">
        <v>43898</v>
      </c>
      <c r="B2764" t="s">
        <v>829</v>
      </c>
      <c r="C2764" t="s">
        <v>830</v>
      </c>
      <c r="D2764" t="s">
        <v>831</v>
      </c>
    </row>
    <row r="2765" spans="1:4">
      <c r="A2765" s="49">
        <v>43899</v>
      </c>
      <c r="B2765" t="s">
        <v>829</v>
      </c>
      <c r="C2765" t="s">
        <v>830</v>
      </c>
      <c r="D2765" t="s">
        <v>831</v>
      </c>
    </row>
    <row r="2766" spans="1:4">
      <c r="A2766" s="49">
        <v>43900</v>
      </c>
      <c r="B2766" t="s">
        <v>829</v>
      </c>
      <c r="C2766" t="s">
        <v>830</v>
      </c>
      <c r="D2766" t="s">
        <v>831</v>
      </c>
    </row>
    <row r="2767" spans="1:4">
      <c r="A2767" s="49">
        <v>43901</v>
      </c>
      <c r="B2767" t="s">
        <v>829</v>
      </c>
      <c r="C2767" t="s">
        <v>830</v>
      </c>
      <c r="D2767" t="s">
        <v>831</v>
      </c>
    </row>
    <row r="2768" spans="1:4">
      <c r="A2768" s="49">
        <v>43902</v>
      </c>
      <c r="B2768" t="s">
        <v>829</v>
      </c>
      <c r="C2768" t="s">
        <v>830</v>
      </c>
      <c r="D2768" t="s">
        <v>831</v>
      </c>
    </row>
    <row r="2769" spans="1:4">
      <c r="A2769" s="49">
        <v>43903</v>
      </c>
      <c r="B2769" t="s">
        <v>829</v>
      </c>
      <c r="C2769" t="s">
        <v>830</v>
      </c>
      <c r="D2769" t="s">
        <v>831</v>
      </c>
    </row>
    <row r="2770" spans="1:4">
      <c r="A2770" s="49">
        <v>43904</v>
      </c>
      <c r="B2770" t="s">
        <v>829</v>
      </c>
      <c r="C2770" t="s">
        <v>830</v>
      </c>
      <c r="D2770" t="s">
        <v>831</v>
      </c>
    </row>
    <row r="2771" spans="1:4">
      <c r="A2771" s="49">
        <v>43905</v>
      </c>
      <c r="B2771" t="s">
        <v>829</v>
      </c>
      <c r="C2771" t="s">
        <v>830</v>
      </c>
      <c r="D2771" t="s">
        <v>831</v>
      </c>
    </row>
    <row r="2772" spans="1:4">
      <c r="A2772" s="49">
        <v>43906</v>
      </c>
      <c r="B2772" t="s">
        <v>830</v>
      </c>
      <c r="C2772" t="s">
        <v>830</v>
      </c>
      <c r="D2772" t="s">
        <v>832</v>
      </c>
    </row>
    <row r="2773" spans="1:4">
      <c r="A2773" s="49">
        <v>43907</v>
      </c>
      <c r="B2773" t="s">
        <v>830</v>
      </c>
      <c r="C2773" t="s">
        <v>831</v>
      </c>
      <c r="D2773" t="s">
        <v>832</v>
      </c>
    </row>
    <row r="2774" spans="1:4">
      <c r="A2774" s="49">
        <v>43908</v>
      </c>
      <c r="B2774" t="s">
        <v>830</v>
      </c>
      <c r="C2774" t="s">
        <v>831</v>
      </c>
      <c r="D2774" t="s">
        <v>832</v>
      </c>
    </row>
    <row r="2775" spans="1:4">
      <c r="A2775" s="49">
        <v>43909</v>
      </c>
      <c r="B2775" t="s">
        <v>830</v>
      </c>
      <c r="C2775" t="s">
        <v>831</v>
      </c>
      <c r="D2775" t="s">
        <v>832</v>
      </c>
    </row>
    <row r="2776" spans="1:4">
      <c r="A2776" s="49">
        <v>43910</v>
      </c>
      <c r="B2776" t="s">
        <v>830</v>
      </c>
      <c r="C2776" t="s">
        <v>831</v>
      </c>
      <c r="D2776" t="s">
        <v>832</v>
      </c>
    </row>
    <row r="2777" spans="1:4">
      <c r="A2777" s="49">
        <v>43911</v>
      </c>
      <c r="B2777" t="s">
        <v>830</v>
      </c>
      <c r="C2777" t="s">
        <v>831</v>
      </c>
      <c r="D2777" t="s">
        <v>832</v>
      </c>
    </row>
    <row r="2778" spans="1:4">
      <c r="A2778" s="49">
        <v>43912</v>
      </c>
      <c r="B2778" t="s">
        <v>830</v>
      </c>
      <c r="C2778" t="s">
        <v>831</v>
      </c>
      <c r="D2778" t="s">
        <v>832</v>
      </c>
    </row>
    <row r="2779" spans="1:4">
      <c r="A2779" s="49">
        <v>43913</v>
      </c>
      <c r="B2779" t="s">
        <v>830</v>
      </c>
      <c r="C2779" t="s">
        <v>831</v>
      </c>
      <c r="D2779" t="s">
        <v>832</v>
      </c>
    </row>
    <row r="2780" spans="1:4">
      <c r="A2780" s="49">
        <v>43914</v>
      </c>
      <c r="B2780" t="s">
        <v>830</v>
      </c>
      <c r="C2780" t="s">
        <v>831</v>
      </c>
      <c r="D2780" t="s">
        <v>832</v>
      </c>
    </row>
    <row r="2781" spans="1:4">
      <c r="A2781" s="49">
        <v>43915</v>
      </c>
      <c r="B2781" t="s">
        <v>830</v>
      </c>
      <c r="C2781" t="s">
        <v>831</v>
      </c>
      <c r="D2781" t="s">
        <v>832</v>
      </c>
    </row>
    <row r="2782" spans="1:4">
      <c r="A2782" s="49">
        <v>43916</v>
      </c>
      <c r="B2782" t="s">
        <v>830</v>
      </c>
      <c r="C2782" t="s">
        <v>831</v>
      </c>
      <c r="D2782" t="s">
        <v>832</v>
      </c>
    </row>
    <row r="2783" spans="1:4">
      <c r="A2783" s="49">
        <v>43917</v>
      </c>
      <c r="B2783" t="s">
        <v>830</v>
      </c>
      <c r="C2783" t="s">
        <v>831</v>
      </c>
      <c r="D2783" t="s">
        <v>832</v>
      </c>
    </row>
    <row r="2784" spans="1:4">
      <c r="A2784" s="49">
        <v>43918</v>
      </c>
      <c r="B2784" t="s">
        <v>830</v>
      </c>
      <c r="C2784" t="s">
        <v>831</v>
      </c>
      <c r="D2784" t="s">
        <v>832</v>
      </c>
    </row>
    <row r="2785" spans="1:4">
      <c r="A2785" s="49">
        <v>43919</v>
      </c>
      <c r="B2785" t="s">
        <v>830</v>
      </c>
      <c r="C2785" t="s">
        <v>831</v>
      </c>
      <c r="D2785" t="s">
        <v>832</v>
      </c>
    </row>
    <row r="2786" spans="1:4">
      <c r="A2786" s="49">
        <v>43920</v>
      </c>
      <c r="B2786" t="s">
        <v>830</v>
      </c>
      <c r="C2786" t="s">
        <v>831</v>
      </c>
      <c r="D2786" t="s">
        <v>832</v>
      </c>
    </row>
    <row r="2787" spans="1:4">
      <c r="A2787" s="49">
        <v>43921</v>
      </c>
      <c r="B2787" t="s">
        <v>830</v>
      </c>
      <c r="C2787" t="s">
        <v>831</v>
      </c>
      <c r="D2787" t="s">
        <v>833</v>
      </c>
    </row>
    <row r="2788" spans="1:4">
      <c r="A2788" s="49">
        <v>43922</v>
      </c>
      <c r="B2788" t="s">
        <v>831</v>
      </c>
      <c r="C2788" t="s">
        <v>832</v>
      </c>
      <c r="D2788" t="s">
        <v>833</v>
      </c>
    </row>
    <row r="2789" spans="1:4">
      <c r="A2789" s="49">
        <v>43923</v>
      </c>
      <c r="B2789" t="s">
        <v>831</v>
      </c>
      <c r="C2789" t="s">
        <v>832</v>
      </c>
      <c r="D2789" t="s">
        <v>833</v>
      </c>
    </row>
    <row r="2790" spans="1:4">
      <c r="A2790" s="49">
        <v>43924</v>
      </c>
      <c r="B2790" t="s">
        <v>831</v>
      </c>
      <c r="C2790" t="s">
        <v>832</v>
      </c>
      <c r="D2790" t="s">
        <v>833</v>
      </c>
    </row>
    <row r="2791" spans="1:4">
      <c r="A2791" s="49">
        <v>43925</v>
      </c>
      <c r="B2791" t="s">
        <v>831</v>
      </c>
      <c r="C2791" t="s">
        <v>832</v>
      </c>
      <c r="D2791" t="s">
        <v>833</v>
      </c>
    </row>
    <row r="2792" spans="1:4">
      <c r="A2792" s="49">
        <v>43926</v>
      </c>
      <c r="B2792" t="s">
        <v>831</v>
      </c>
      <c r="C2792" t="s">
        <v>832</v>
      </c>
      <c r="D2792" t="s">
        <v>833</v>
      </c>
    </row>
    <row r="2793" spans="1:4">
      <c r="A2793" s="49">
        <v>43927</v>
      </c>
      <c r="B2793" t="s">
        <v>831</v>
      </c>
      <c r="C2793" t="s">
        <v>832</v>
      </c>
      <c r="D2793" t="s">
        <v>833</v>
      </c>
    </row>
    <row r="2794" spans="1:4">
      <c r="A2794" s="49">
        <v>43928</v>
      </c>
      <c r="B2794" t="s">
        <v>831</v>
      </c>
      <c r="C2794" t="s">
        <v>832</v>
      </c>
      <c r="D2794" t="s">
        <v>833</v>
      </c>
    </row>
    <row r="2795" spans="1:4">
      <c r="A2795" s="49">
        <v>43929</v>
      </c>
      <c r="B2795" t="s">
        <v>831</v>
      </c>
      <c r="C2795" t="s">
        <v>832</v>
      </c>
      <c r="D2795" t="s">
        <v>833</v>
      </c>
    </row>
    <row r="2796" spans="1:4">
      <c r="A2796" s="49">
        <v>43930</v>
      </c>
      <c r="B2796" t="s">
        <v>831</v>
      </c>
      <c r="C2796" t="s">
        <v>832</v>
      </c>
      <c r="D2796" t="s">
        <v>833</v>
      </c>
    </row>
    <row r="2797" spans="1:4">
      <c r="A2797" s="49">
        <v>43931</v>
      </c>
      <c r="B2797" t="s">
        <v>831</v>
      </c>
      <c r="C2797" t="s">
        <v>832</v>
      </c>
      <c r="D2797" t="s">
        <v>833</v>
      </c>
    </row>
    <row r="2798" spans="1:4">
      <c r="A2798" s="49">
        <v>43932</v>
      </c>
      <c r="B2798" t="s">
        <v>831</v>
      </c>
      <c r="C2798" t="s">
        <v>832</v>
      </c>
      <c r="D2798" t="s">
        <v>833</v>
      </c>
    </row>
    <row r="2799" spans="1:4">
      <c r="A2799" s="49">
        <v>43933</v>
      </c>
      <c r="B2799" t="s">
        <v>831</v>
      </c>
      <c r="C2799" t="s">
        <v>832</v>
      </c>
      <c r="D2799" t="s">
        <v>833</v>
      </c>
    </row>
    <row r="2800" spans="1:4">
      <c r="A2800" s="49">
        <v>43934</v>
      </c>
      <c r="B2800" t="s">
        <v>831</v>
      </c>
      <c r="C2800" t="s">
        <v>832</v>
      </c>
      <c r="D2800" t="s">
        <v>833</v>
      </c>
    </row>
    <row r="2801" spans="1:4">
      <c r="A2801" s="49">
        <v>43935</v>
      </c>
      <c r="B2801" t="s">
        <v>831</v>
      </c>
      <c r="C2801" t="s">
        <v>832</v>
      </c>
      <c r="D2801" t="s">
        <v>833</v>
      </c>
    </row>
    <row r="2802" spans="1:4">
      <c r="A2802" s="49">
        <v>43936</v>
      </c>
      <c r="B2802" t="s">
        <v>831</v>
      </c>
      <c r="C2802" t="s">
        <v>832</v>
      </c>
      <c r="D2802" t="s">
        <v>834</v>
      </c>
    </row>
    <row r="2803" spans="1:4">
      <c r="A2803" s="49">
        <v>43937</v>
      </c>
      <c r="B2803" t="s">
        <v>832</v>
      </c>
      <c r="C2803" t="s">
        <v>833</v>
      </c>
      <c r="D2803" t="s">
        <v>834</v>
      </c>
    </row>
    <row r="2804" spans="1:4">
      <c r="A2804" s="49">
        <v>43938</v>
      </c>
      <c r="B2804" t="s">
        <v>832</v>
      </c>
      <c r="C2804" t="s">
        <v>833</v>
      </c>
      <c r="D2804" t="s">
        <v>834</v>
      </c>
    </row>
    <row r="2805" spans="1:4">
      <c r="A2805" s="49">
        <v>43939</v>
      </c>
      <c r="B2805" t="s">
        <v>832</v>
      </c>
      <c r="C2805" t="s">
        <v>833</v>
      </c>
      <c r="D2805" t="s">
        <v>834</v>
      </c>
    </row>
    <row r="2806" spans="1:4">
      <c r="A2806" s="49">
        <v>43940</v>
      </c>
      <c r="B2806" t="s">
        <v>832</v>
      </c>
      <c r="C2806" t="s">
        <v>833</v>
      </c>
      <c r="D2806" t="s">
        <v>834</v>
      </c>
    </row>
    <row r="2807" spans="1:4">
      <c r="A2807" s="49">
        <v>43941</v>
      </c>
      <c r="B2807" t="s">
        <v>832</v>
      </c>
      <c r="C2807" t="s">
        <v>833</v>
      </c>
      <c r="D2807" t="s">
        <v>834</v>
      </c>
    </row>
    <row r="2808" spans="1:4">
      <c r="A2808" s="49">
        <v>43942</v>
      </c>
      <c r="B2808" t="s">
        <v>832</v>
      </c>
      <c r="C2808" t="s">
        <v>833</v>
      </c>
      <c r="D2808" t="s">
        <v>834</v>
      </c>
    </row>
    <row r="2809" spans="1:4">
      <c r="A2809" s="49">
        <v>43943</v>
      </c>
      <c r="B2809" t="s">
        <v>832</v>
      </c>
      <c r="C2809" t="s">
        <v>833</v>
      </c>
      <c r="D2809" t="s">
        <v>834</v>
      </c>
    </row>
    <row r="2810" spans="1:4">
      <c r="A2810" s="49">
        <v>43944</v>
      </c>
      <c r="B2810" t="s">
        <v>832</v>
      </c>
      <c r="C2810" t="s">
        <v>833</v>
      </c>
      <c r="D2810" t="s">
        <v>834</v>
      </c>
    </row>
    <row r="2811" spans="1:4">
      <c r="A2811" s="49">
        <v>43945</v>
      </c>
      <c r="B2811" t="s">
        <v>832</v>
      </c>
      <c r="C2811" t="s">
        <v>833</v>
      </c>
      <c r="D2811" t="s">
        <v>834</v>
      </c>
    </row>
    <row r="2812" spans="1:4">
      <c r="A2812" s="49">
        <v>43946</v>
      </c>
      <c r="B2812" t="s">
        <v>832</v>
      </c>
      <c r="C2812" t="s">
        <v>833</v>
      </c>
      <c r="D2812" t="s">
        <v>834</v>
      </c>
    </row>
    <row r="2813" spans="1:4">
      <c r="A2813" s="49">
        <v>43947</v>
      </c>
      <c r="B2813" t="s">
        <v>832</v>
      </c>
      <c r="C2813" t="s">
        <v>833</v>
      </c>
      <c r="D2813" t="s">
        <v>834</v>
      </c>
    </row>
    <row r="2814" spans="1:4">
      <c r="A2814" s="49">
        <v>43948</v>
      </c>
      <c r="B2814" t="s">
        <v>832</v>
      </c>
      <c r="C2814" t="s">
        <v>833</v>
      </c>
      <c r="D2814" t="s">
        <v>834</v>
      </c>
    </row>
    <row r="2815" spans="1:4">
      <c r="A2815" s="49">
        <v>43949</v>
      </c>
      <c r="B2815" t="s">
        <v>832</v>
      </c>
      <c r="C2815" t="s">
        <v>833</v>
      </c>
      <c r="D2815" t="s">
        <v>834</v>
      </c>
    </row>
    <row r="2816" spans="1:4">
      <c r="A2816" s="49">
        <v>43950</v>
      </c>
      <c r="B2816" t="s">
        <v>832</v>
      </c>
      <c r="C2816" t="s">
        <v>833</v>
      </c>
      <c r="D2816" t="s">
        <v>834</v>
      </c>
    </row>
    <row r="2817" spans="1:4">
      <c r="A2817" s="49">
        <v>43951</v>
      </c>
      <c r="B2817" t="s">
        <v>832</v>
      </c>
      <c r="C2817" t="s">
        <v>833</v>
      </c>
      <c r="D2817" t="s">
        <v>834</v>
      </c>
    </row>
    <row r="2818" spans="1:4">
      <c r="A2818" s="49">
        <v>43952</v>
      </c>
      <c r="B2818" t="s">
        <v>833</v>
      </c>
      <c r="C2818" t="s">
        <v>834</v>
      </c>
      <c r="D2818" t="s">
        <v>835</v>
      </c>
    </row>
    <row r="2819" spans="1:4">
      <c r="A2819" s="49">
        <v>43953</v>
      </c>
      <c r="B2819" t="s">
        <v>833</v>
      </c>
      <c r="C2819" t="s">
        <v>834</v>
      </c>
      <c r="D2819" t="s">
        <v>835</v>
      </c>
    </row>
    <row r="2820" spans="1:4">
      <c r="A2820" s="49">
        <v>43954</v>
      </c>
      <c r="B2820" t="s">
        <v>833</v>
      </c>
      <c r="C2820" t="s">
        <v>834</v>
      </c>
      <c r="D2820" t="s">
        <v>835</v>
      </c>
    </row>
    <row r="2821" spans="1:4">
      <c r="A2821" s="49">
        <v>43955</v>
      </c>
      <c r="B2821" t="s">
        <v>833</v>
      </c>
      <c r="C2821" t="s">
        <v>834</v>
      </c>
      <c r="D2821" t="s">
        <v>835</v>
      </c>
    </row>
    <row r="2822" spans="1:4">
      <c r="A2822" s="49">
        <v>43956</v>
      </c>
      <c r="B2822" t="s">
        <v>833</v>
      </c>
      <c r="C2822" t="s">
        <v>834</v>
      </c>
      <c r="D2822" t="s">
        <v>835</v>
      </c>
    </row>
    <row r="2823" spans="1:4">
      <c r="A2823" s="49">
        <v>43957</v>
      </c>
      <c r="B2823" t="s">
        <v>833</v>
      </c>
      <c r="C2823" t="s">
        <v>834</v>
      </c>
      <c r="D2823" t="s">
        <v>835</v>
      </c>
    </row>
    <row r="2824" spans="1:4">
      <c r="A2824" s="49">
        <v>43958</v>
      </c>
      <c r="B2824" t="s">
        <v>833</v>
      </c>
      <c r="C2824" t="s">
        <v>834</v>
      </c>
      <c r="D2824" t="s">
        <v>835</v>
      </c>
    </row>
    <row r="2825" spans="1:4">
      <c r="A2825" s="49">
        <v>43959</v>
      </c>
      <c r="B2825" t="s">
        <v>833</v>
      </c>
      <c r="C2825" t="s">
        <v>834</v>
      </c>
      <c r="D2825" t="s">
        <v>835</v>
      </c>
    </row>
    <row r="2826" spans="1:4">
      <c r="A2826" s="49">
        <v>43960</v>
      </c>
      <c r="B2826" t="s">
        <v>833</v>
      </c>
      <c r="C2826" t="s">
        <v>834</v>
      </c>
      <c r="D2826" t="s">
        <v>835</v>
      </c>
    </row>
    <row r="2827" spans="1:4">
      <c r="A2827" s="49">
        <v>43961</v>
      </c>
      <c r="B2827" t="s">
        <v>833</v>
      </c>
      <c r="C2827" t="s">
        <v>834</v>
      </c>
      <c r="D2827" t="s">
        <v>835</v>
      </c>
    </row>
    <row r="2828" spans="1:4">
      <c r="A2828" s="49">
        <v>43962</v>
      </c>
      <c r="B2828" t="s">
        <v>833</v>
      </c>
      <c r="C2828" t="s">
        <v>834</v>
      </c>
      <c r="D2828" t="s">
        <v>835</v>
      </c>
    </row>
    <row r="2829" spans="1:4">
      <c r="A2829" s="49">
        <v>43963</v>
      </c>
      <c r="B2829" t="s">
        <v>833</v>
      </c>
      <c r="C2829" t="s">
        <v>834</v>
      </c>
      <c r="D2829" t="s">
        <v>835</v>
      </c>
    </row>
    <row r="2830" spans="1:4">
      <c r="A2830" s="49">
        <v>43964</v>
      </c>
      <c r="B2830" t="s">
        <v>833</v>
      </c>
      <c r="C2830" t="s">
        <v>834</v>
      </c>
      <c r="D2830" t="s">
        <v>835</v>
      </c>
    </row>
    <row r="2831" spans="1:4">
      <c r="A2831" s="49">
        <v>43965</v>
      </c>
      <c r="B2831" t="s">
        <v>833</v>
      </c>
      <c r="C2831" t="s">
        <v>834</v>
      </c>
      <c r="D2831" t="s">
        <v>835</v>
      </c>
    </row>
    <row r="2832" spans="1:4">
      <c r="A2832" s="49">
        <v>43966</v>
      </c>
      <c r="B2832" t="s">
        <v>833</v>
      </c>
      <c r="C2832" t="s">
        <v>834</v>
      </c>
      <c r="D2832" t="s">
        <v>835</v>
      </c>
    </row>
    <row r="2833" spans="1:4">
      <c r="A2833" s="49">
        <v>43967</v>
      </c>
      <c r="B2833" t="s">
        <v>834</v>
      </c>
      <c r="C2833" t="s">
        <v>834</v>
      </c>
      <c r="D2833" t="s">
        <v>836</v>
      </c>
    </row>
    <row r="2834" spans="1:4">
      <c r="A2834" s="49">
        <v>43968</v>
      </c>
      <c r="B2834" t="s">
        <v>834</v>
      </c>
      <c r="C2834" t="s">
        <v>835</v>
      </c>
      <c r="D2834" t="s">
        <v>836</v>
      </c>
    </row>
    <row r="2835" spans="1:4">
      <c r="A2835" s="49">
        <v>43969</v>
      </c>
      <c r="B2835" t="s">
        <v>834</v>
      </c>
      <c r="C2835" t="s">
        <v>835</v>
      </c>
      <c r="D2835" t="s">
        <v>836</v>
      </c>
    </row>
    <row r="2836" spans="1:4">
      <c r="A2836" s="49">
        <v>43970</v>
      </c>
      <c r="B2836" t="s">
        <v>834</v>
      </c>
      <c r="C2836" t="s">
        <v>835</v>
      </c>
      <c r="D2836" t="s">
        <v>836</v>
      </c>
    </row>
    <row r="2837" spans="1:4">
      <c r="A2837" s="49">
        <v>43971</v>
      </c>
      <c r="B2837" t="s">
        <v>834</v>
      </c>
      <c r="C2837" t="s">
        <v>835</v>
      </c>
      <c r="D2837" t="s">
        <v>836</v>
      </c>
    </row>
    <row r="2838" spans="1:4">
      <c r="A2838" s="49">
        <v>43972</v>
      </c>
      <c r="B2838" t="s">
        <v>834</v>
      </c>
      <c r="C2838" t="s">
        <v>835</v>
      </c>
      <c r="D2838" t="s">
        <v>836</v>
      </c>
    </row>
    <row r="2839" spans="1:4">
      <c r="A2839" s="49">
        <v>43973</v>
      </c>
      <c r="B2839" t="s">
        <v>834</v>
      </c>
      <c r="C2839" t="s">
        <v>835</v>
      </c>
      <c r="D2839" t="s">
        <v>836</v>
      </c>
    </row>
    <row r="2840" spans="1:4">
      <c r="A2840" s="49">
        <v>43974</v>
      </c>
      <c r="B2840" t="s">
        <v>834</v>
      </c>
      <c r="C2840" t="s">
        <v>835</v>
      </c>
      <c r="D2840" t="s">
        <v>836</v>
      </c>
    </row>
    <row r="2841" spans="1:4">
      <c r="A2841" s="49">
        <v>43975</v>
      </c>
      <c r="B2841" t="s">
        <v>834</v>
      </c>
      <c r="C2841" t="s">
        <v>835</v>
      </c>
      <c r="D2841" t="s">
        <v>836</v>
      </c>
    </row>
    <row r="2842" spans="1:4">
      <c r="A2842" s="49">
        <v>43976</v>
      </c>
      <c r="B2842" t="s">
        <v>834</v>
      </c>
      <c r="C2842" t="s">
        <v>835</v>
      </c>
      <c r="D2842" t="s">
        <v>836</v>
      </c>
    </row>
    <row r="2843" spans="1:4">
      <c r="A2843" s="49">
        <v>43977</v>
      </c>
      <c r="B2843" t="s">
        <v>834</v>
      </c>
      <c r="C2843" t="s">
        <v>835</v>
      </c>
      <c r="D2843" t="s">
        <v>836</v>
      </c>
    </row>
    <row r="2844" spans="1:4">
      <c r="A2844" s="49">
        <v>43978</v>
      </c>
      <c r="B2844" t="s">
        <v>834</v>
      </c>
      <c r="C2844" t="s">
        <v>835</v>
      </c>
      <c r="D2844" t="s">
        <v>836</v>
      </c>
    </row>
    <row r="2845" spans="1:4">
      <c r="A2845" s="49">
        <v>43979</v>
      </c>
      <c r="B2845" t="s">
        <v>834</v>
      </c>
      <c r="C2845" t="s">
        <v>835</v>
      </c>
      <c r="D2845" t="s">
        <v>836</v>
      </c>
    </row>
    <row r="2846" spans="1:4">
      <c r="A2846" s="49">
        <v>43980</v>
      </c>
      <c r="B2846" t="s">
        <v>834</v>
      </c>
      <c r="C2846" t="s">
        <v>835</v>
      </c>
      <c r="D2846" t="s">
        <v>836</v>
      </c>
    </row>
    <row r="2847" spans="1:4">
      <c r="A2847" s="49">
        <v>43981</v>
      </c>
      <c r="B2847" t="s">
        <v>834</v>
      </c>
      <c r="C2847" t="s">
        <v>835</v>
      </c>
      <c r="D2847" t="s">
        <v>836</v>
      </c>
    </row>
    <row r="2848" spans="1:4">
      <c r="A2848" s="49">
        <v>43982</v>
      </c>
      <c r="B2848" t="s">
        <v>834</v>
      </c>
      <c r="C2848" t="s">
        <v>835</v>
      </c>
      <c r="D2848" t="s">
        <v>837</v>
      </c>
    </row>
    <row r="2849" spans="1:4">
      <c r="A2849" s="49">
        <v>43983</v>
      </c>
      <c r="B2849" t="s">
        <v>835</v>
      </c>
      <c r="C2849" t="s">
        <v>836</v>
      </c>
      <c r="D2849" t="s">
        <v>837</v>
      </c>
    </row>
    <row r="2850" spans="1:4">
      <c r="A2850" s="49">
        <v>43984</v>
      </c>
      <c r="B2850" t="s">
        <v>835</v>
      </c>
      <c r="C2850" t="s">
        <v>836</v>
      </c>
      <c r="D2850" t="s">
        <v>837</v>
      </c>
    </row>
    <row r="2851" spans="1:4">
      <c r="A2851" s="49">
        <v>43985</v>
      </c>
      <c r="B2851" t="s">
        <v>835</v>
      </c>
      <c r="C2851" t="s">
        <v>836</v>
      </c>
      <c r="D2851" t="s">
        <v>837</v>
      </c>
    </row>
    <row r="2852" spans="1:4">
      <c r="A2852" s="49">
        <v>43986</v>
      </c>
      <c r="B2852" t="s">
        <v>835</v>
      </c>
      <c r="C2852" t="s">
        <v>836</v>
      </c>
      <c r="D2852" t="s">
        <v>837</v>
      </c>
    </row>
    <row r="2853" spans="1:4">
      <c r="A2853" s="49">
        <v>43987</v>
      </c>
      <c r="B2853" t="s">
        <v>835</v>
      </c>
      <c r="C2853" t="s">
        <v>836</v>
      </c>
      <c r="D2853" t="s">
        <v>837</v>
      </c>
    </row>
    <row r="2854" spans="1:4">
      <c r="A2854" s="49">
        <v>43988</v>
      </c>
      <c r="B2854" t="s">
        <v>835</v>
      </c>
      <c r="C2854" t="s">
        <v>836</v>
      </c>
      <c r="D2854" t="s">
        <v>837</v>
      </c>
    </row>
    <row r="2855" spans="1:4">
      <c r="A2855" s="49">
        <v>43989</v>
      </c>
      <c r="B2855" t="s">
        <v>835</v>
      </c>
      <c r="C2855" t="s">
        <v>836</v>
      </c>
      <c r="D2855" t="s">
        <v>837</v>
      </c>
    </row>
    <row r="2856" spans="1:4">
      <c r="A2856" s="49">
        <v>43990</v>
      </c>
      <c r="B2856" t="s">
        <v>835</v>
      </c>
      <c r="C2856" t="s">
        <v>836</v>
      </c>
      <c r="D2856" t="s">
        <v>837</v>
      </c>
    </row>
    <row r="2857" spans="1:4">
      <c r="A2857" s="49">
        <v>43991</v>
      </c>
      <c r="B2857" t="s">
        <v>835</v>
      </c>
      <c r="C2857" t="s">
        <v>836</v>
      </c>
      <c r="D2857" t="s">
        <v>837</v>
      </c>
    </row>
    <row r="2858" spans="1:4">
      <c r="A2858" s="49">
        <v>43992</v>
      </c>
      <c r="B2858" t="s">
        <v>835</v>
      </c>
      <c r="C2858" t="s">
        <v>836</v>
      </c>
      <c r="D2858" t="s">
        <v>837</v>
      </c>
    </row>
    <row r="2859" spans="1:4">
      <c r="A2859" s="49">
        <v>43993</v>
      </c>
      <c r="B2859" t="s">
        <v>835</v>
      </c>
      <c r="C2859" t="s">
        <v>836</v>
      </c>
      <c r="D2859" t="s">
        <v>837</v>
      </c>
    </row>
    <row r="2860" spans="1:4">
      <c r="A2860" s="49">
        <v>43994</v>
      </c>
      <c r="B2860" t="s">
        <v>835</v>
      </c>
      <c r="C2860" t="s">
        <v>836</v>
      </c>
      <c r="D2860" t="s">
        <v>837</v>
      </c>
    </row>
    <row r="2861" spans="1:4">
      <c r="A2861" s="49">
        <v>43995</v>
      </c>
      <c r="B2861" t="s">
        <v>835</v>
      </c>
      <c r="C2861" t="s">
        <v>836</v>
      </c>
      <c r="D2861" t="s">
        <v>837</v>
      </c>
    </row>
    <row r="2862" spans="1:4">
      <c r="A2862" s="49">
        <v>43996</v>
      </c>
      <c r="B2862" t="s">
        <v>835</v>
      </c>
      <c r="C2862" t="s">
        <v>836</v>
      </c>
      <c r="D2862" t="s">
        <v>837</v>
      </c>
    </row>
    <row r="2863" spans="1:4">
      <c r="A2863" s="49">
        <v>43997</v>
      </c>
      <c r="B2863" t="s">
        <v>835</v>
      </c>
      <c r="C2863" t="s">
        <v>836</v>
      </c>
      <c r="D2863" t="s">
        <v>838</v>
      </c>
    </row>
    <row r="2864" spans="1:4">
      <c r="A2864" s="49">
        <v>43998</v>
      </c>
      <c r="B2864" t="s">
        <v>836</v>
      </c>
      <c r="C2864" t="s">
        <v>837</v>
      </c>
      <c r="D2864" t="s">
        <v>838</v>
      </c>
    </row>
    <row r="2865" spans="1:4">
      <c r="A2865" s="49">
        <v>43999</v>
      </c>
      <c r="B2865" t="s">
        <v>836</v>
      </c>
      <c r="C2865" t="s">
        <v>837</v>
      </c>
      <c r="D2865" t="s">
        <v>838</v>
      </c>
    </row>
    <row r="2866" spans="1:4">
      <c r="A2866" s="49">
        <v>44000</v>
      </c>
      <c r="B2866" t="s">
        <v>836</v>
      </c>
      <c r="C2866" t="s">
        <v>837</v>
      </c>
      <c r="D2866" t="s">
        <v>838</v>
      </c>
    </row>
    <row r="2867" spans="1:4">
      <c r="A2867" s="49">
        <v>44001</v>
      </c>
      <c r="B2867" t="s">
        <v>836</v>
      </c>
      <c r="C2867" t="s">
        <v>837</v>
      </c>
      <c r="D2867" t="s">
        <v>838</v>
      </c>
    </row>
    <row r="2868" spans="1:4">
      <c r="A2868" s="49">
        <v>44002</v>
      </c>
      <c r="B2868" t="s">
        <v>836</v>
      </c>
      <c r="C2868" t="s">
        <v>837</v>
      </c>
      <c r="D2868" t="s">
        <v>838</v>
      </c>
    </row>
    <row r="2869" spans="1:4">
      <c r="A2869" s="49">
        <v>44003</v>
      </c>
      <c r="B2869" t="s">
        <v>836</v>
      </c>
      <c r="C2869" t="s">
        <v>837</v>
      </c>
      <c r="D2869" t="s">
        <v>838</v>
      </c>
    </row>
    <row r="2870" spans="1:4">
      <c r="A2870" s="49">
        <v>44004</v>
      </c>
      <c r="B2870" t="s">
        <v>836</v>
      </c>
      <c r="C2870" t="s">
        <v>837</v>
      </c>
      <c r="D2870" t="s">
        <v>838</v>
      </c>
    </row>
    <row r="2871" spans="1:4">
      <c r="A2871" s="49">
        <v>44005</v>
      </c>
      <c r="B2871" t="s">
        <v>836</v>
      </c>
      <c r="C2871" t="s">
        <v>837</v>
      </c>
      <c r="D2871" t="s">
        <v>838</v>
      </c>
    </row>
    <row r="2872" spans="1:4">
      <c r="A2872" s="49">
        <v>44006</v>
      </c>
      <c r="B2872" t="s">
        <v>836</v>
      </c>
      <c r="C2872" t="s">
        <v>837</v>
      </c>
      <c r="D2872" t="s">
        <v>838</v>
      </c>
    </row>
    <row r="2873" spans="1:4">
      <c r="A2873" s="49">
        <v>44007</v>
      </c>
      <c r="B2873" t="s">
        <v>836</v>
      </c>
      <c r="C2873" t="s">
        <v>837</v>
      </c>
      <c r="D2873" t="s">
        <v>838</v>
      </c>
    </row>
    <row r="2874" spans="1:4">
      <c r="A2874" s="49">
        <v>44008</v>
      </c>
      <c r="B2874" t="s">
        <v>836</v>
      </c>
      <c r="C2874" t="s">
        <v>837</v>
      </c>
      <c r="D2874" t="s">
        <v>838</v>
      </c>
    </row>
    <row r="2875" spans="1:4">
      <c r="A2875" s="49">
        <v>44009</v>
      </c>
      <c r="B2875" t="s">
        <v>836</v>
      </c>
      <c r="C2875" t="s">
        <v>837</v>
      </c>
      <c r="D2875" t="s">
        <v>838</v>
      </c>
    </row>
    <row r="2876" spans="1:4">
      <c r="A2876" s="49">
        <v>44010</v>
      </c>
      <c r="B2876" t="s">
        <v>836</v>
      </c>
      <c r="C2876" t="s">
        <v>837</v>
      </c>
      <c r="D2876" t="s">
        <v>838</v>
      </c>
    </row>
    <row r="2877" spans="1:4">
      <c r="A2877" s="49">
        <v>44011</v>
      </c>
      <c r="B2877" t="s">
        <v>836</v>
      </c>
      <c r="C2877" t="s">
        <v>837</v>
      </c>
      <c r="D2877" t="s">
        <v>838</v>
      </c>
    </row>
    <row r="2878" spans="1:4">
      <c r="A2878" s="49">
        <v>44012</v>
      </c>
      <c r="B2878" t="s">
        <v>836</v>
      </c>
      <c r="C2878" t="s">
        <v>837</v>
      </c>
      <c r="D2878" t="s">
        <v>838</v>
      </c>
    </row>
    <row r="2879" spans="1:4">
      <c r="A2879" s="49">
        <v>44013</v>
      </c>
      <c r="B2879" t="s">
        <v>837</v>
      </c>
      <c r="C2879" t="s">
        <v>838</v>
      </c>
      <c r="D2879" t="s">
        <v>839</v>
      </c>
    </row>
    <row r="2880" spans="1:4">
      <c r="A2880" s="49">
        <v>44014</v>
      </c>
      <c r="B2880" t="s">
        <v>837</v>
      </c>
      <c r="C2880" t="s">
        <v>838</v>
      </c>
      <c r="D2880" t="s">
        <v>839</v>
      </c>
    </row>
    <row r="2881" spans="1:4">
      <c r="A2881" s="49">
        <v>44015</v>
      </c>
      <c r="B2881" t="s">
        <v>837</v>
      </c>
      <c r="C2881" t="s">
        <v>838</v>
      </c>
      <c r="D2881" t="s">
        <v>839</v>
      </c>
    </row>
    <row r="2882" spans="1:4">
      <c r="A2882" s="49">
        <v>44016</v>
      </c>
      <c r="B2882" t="s">
        <v>837</v>
      </c>
      <c r="C2882" t="s">
        <v>838</v>
      </c>
      <c r="D2882" t="s">
        <v>839</v>
      </c>
    </row>
    <row r="2883" spans="1:4">
      <c r="A2883" s="49">
        <v>44017</v>
      </c>
      <c r="B2883" t="s">
        <v>837</v>
      </c>
      <c r="C2883" t="s">
        <v>838</v>
      </c>
      <c r="D2883" t="s">
        <v>839</v>
      </c>
    </row>
    <row r="2884" spans="1:4">
      <c r="A2884" s="49">
        <v>44018</v>
      </c>
      <c r="B2884" t="s">
        <v>837</v>
      </c>
      <c r="C2884" t="s">
        <v>838</v>
      </c>
      <c r="D2884" t="s">
        <v>839</v>
      </c>
    </row>
    <row r="2885" spans="1:4">
      <c r="A2885" s="49">
        <v>44019</v>
      </c>
      <c r="B2885" t="s">
        <v>837</v>
      </c>
      <c r="C2885" t="s">
        <v>838</v>
      </c>
      <c r="D2885" t="s">
        <v>839</v>
      </c>
    </row>
    <row r="2886" spans="1:4">
      <c r="A2886" s="49">
        <v>44020</v>
      </c>
      <c r="B2886" t="s">
        <v>837</v>
      </c>
      <c r="C2886" t="s">
        <v>838</v>
      </c>
      <c r="D2886" t="s">
        <v>839</v>
      </c>
    </row>
    <row r="2887" spans="1:4">
      <c r="A2887" s="49">
        <v>44021</v>
      </c>
      <c r="B2887" t="s">
        <v>837</v>
      </c>
      <c r="C2887" t="s">
        <v>838</v>
      </c>
      <c r="D2887" t="s">
        <v>839</v>
      </c>
    </row>
    <row r="2888" spans="1:4">
      <c r="A2888" s="49">
        <v>44022</v>
      </c>
      <c r="B2888" t="s">
        <v>837</v>
      </c>
      <c r="C2888" t="s">
        <v>838</v>
      </c>
      <c r="D2888" t="s">
        <v>839</v>
      </c>
    </row>
    <row r="2889" spans="1:4">
      <c r="A2889" s="49">
        <v>44023</v>
      </c>
      <c r="B2889" t="s">
        <v>837</v>
      </c>
      <c r="C2889" t="s">
        <v>838</v>
      </c>
      <c r="D2889" t="s">
        <v>839</v>
      </c>
    </row>
    <row r="2890" spans="1:4">
      <c r="A2890" s="49">
        <v>44024</v>
      </c>
      <c r="B2890" t="s">
        <v>837</v>
      </c>
      <c r="C2890" t="s">
        <v>838</v>
      </c>
      <c r="D2890" t="s">
        <v>839</v>
      </c>
    </row>
    <row r="2891" spans="1:4">
      <c r="A2891" s="49">
        <v>44025</v>
      </c>
      <c r="B2891" t="s">
        <v>837</v>
      </c>
      <c r="C2891" t="s">
        <v>838</v>
      </c>
      <c r="D2891" t="s">
        <v>839</v>
      </c>
    </row>
    <row r="2892" spans="1:4">
      <c r="A2892" s="49">
        <v>44026</v>
      </c>
      <c r="B2892" t="s">
        <v>837</v>
      </c>
      <c r="C2892" t="s">
        <v>838</v>
      </c>
      <c r="D2892" t="s">
        <v>839</v>
      </c>
    </row>
    <row r="2893" spans="1:4">
      <c r="A2893" s="49">
        <v>44027</v>
      </c>
      <c r="B2893" t="s">
        <v>837</v>
      </c>
      <c r="C2893" t="s">
        <v>838</v>
      </c>
      <c r="D2893" t="s">
        <v>839</v>
      </c>
    </row>
    <row r="2894" spans="1:4">
      <c r="A2894" s="49">
        <v>44028</v>
      </c>
      <c r="B2894" t="s">
        <v>838</v>
      </c>
      <c r="C2894" t="s">
        <v>838</v>
      </c>
      <c r="D2894" t="s">
        <v>840</v>
      </c>
    </row>
    <row r="2895" spans="1:4">
      <c r="A2895" s="49">
        <v>44029</v>
      </c>
      <c r="B2895" t="s">
        <v>838</v>
      </c>
      <c r="C2895" t="s">
        <v>839</v>
      </c>
      <c r="D2895" t="s">
        <v>840</v>
      </c>
    </row>
    <row r="2896" spans="1:4">
      <c r="A2896" s="49">
        <v>44030</v>
      </c>
      <c r="B2896" t="s">
        <v>838</v>
      </c>
      <c r="C2896" t="s">
        <v>839</v>
      </c>
      <c r="D2896" t="s">
        <v>840</v>
      </c>
    </row>
    <row r="2897" spans="1:4">
      <c r="A2897" s="49">
        <v>44031</v>
      </c>
      <c r="B2897" t="s">
        <v>838</v>
      </c>
      <c r="C2897" t="s">
        <v>839</v>
      </c>
      <c r="D2897" t="s">
        <v>840</v>
      </c>
    </row>
    <row r="2898" spans="1:4">
      <c r="A2898" s="49">
        <v>44032</v>
      </c>
      <c r="B2898" t="s">
        <v>838</v>
      </c>
      <c r="C2898" t="s">
        <v>839</v>
      </c>
      <c r="D2898" t="s">
        <v>840</v>
      </c>
    </row>
    <row r="2899" spans="1:4">
      <c r="A2899" s="49">
        <v>44033</v>
      </c>
      <c r="B2899" t="s">
        <v>838</v>
      </c>
      <c r="C2899" t="s">
        <v>839</v>
      </c>
      <c r="D2899" t="s">
        <v>840</v>
      </c>
    </row>
    <row r="2900" spans="1:4">
      <c r="A2900" s="49">
        <v>44034</v>
      </c>
      <c r="B2900" t="s">
        <v>838</v>
      </c>
      <c r="C2900" t="s">
        <v>839</v>
      </c>
      <c r="D2900" t="s">
        <v>840</v>
      </c>
    </row>
    <row r="2901" spans="1:4">
      <c r="A2901" s="49">
        <v>44035</v>
      </c>
      <c r="B2901" t="s">
        <v>838</v>
      </c>
      <c r="C2901" t="s">
        <v>839</v>
      </c>
      <c r="D2901" t="s">
        <v>840</v>
      </c>
    </row>
    <row r="2902" spans="1:4">
      <c r="A2902" s="49">
        <v>44036</v>
      </c>
      <c r="B2902" t="s">
        <v>838</v>
      </c>
      <c r="C2902" t="s">
        <v>839</v>
      </c>
      <c r="D2902" t="s">
        <v>840</v>
      </c>
    </row>
    <row r="2903" spans="1:4">
      <c r="A2903" s="49">
        <v>44037</v>
      </c>
      <c r="B2903" t="s">
        <v>838</v>
      </c>
      <c r="C2903" t="s">
        <v>839</v>
      </c>
      <c r="D2903" t="s">
        <v>840</v>
      </c>
    </row>
    <row r="2904" spans="1:4">
      <c r="A2904" s="49">
        <v>44038</v>
      </c>
      <c r="B2904" t="s">
        <v>838</v>
      </c>
      <c r="C2904" t="s">
        <v>839</v>
      </c>
      <c r="D2904" t="s">
        <v>840</v>
      </c>
    </row>
    <row r="2905" spans="1:4">
      <c r="A2905" s="49">
        <v>44039</v>
      </c>
      <c r="B2905" t="s">
        <v>838</v>
      </c>
      <c r="C2905" t="s">
        <v>839</v>
      </c>
      <c r="D2905" t="s">
        <v>840</v>
      </c>
    </row>
    <row r="2906" spans="1:4">
      <c r="A2906" s="49">
        <v>44040</v>
      </c>
      <c r="B2906" t="s">
        <v>838</v>
      </c>
      <c r="C2906" t="s">
        <v>839</v>
      </c>
      <c r="D2906" t="s">
        <v>840</v>
      </c>
    </row>
    <row r="2907" spans="1:4">
      <c r="A2907" s="49">
        <v>44041</v>
      </c>
      <c r="B2907" t="s">
        <v>838</v>
      </c>
      <c r="C2907" t="s">
        <v>839</v>
      </c>
      <c r="D2907" t="s">
        <v>840</v>
      </c>
    </row>
    <row r="2908" spans="1:4">
      <c r="A2908" s="49">
        <v>44042</v>
      </c>
      <c r="B2908" t="s">
        <v>838</v>
      </c>
      <c r="C2908" t="s">
        <v>839</v>
      </c>
      <c r="D2908" t="s">
        <v>840</v>
      </c>
    </row>
    <row r="2909" spans="1:4">
      <c r="A2909" s="49">
        <v>44043</v>
      </c>
      <c r="B2909" t="s">
        <v>838</v>
      </c>
      <c r="C2909" t="s">
        <v>839</v>
      </c>
      <c r="D2909" t="s">
        <v>840</v>
      </c>
    </row>
    <row r="2910" spans="1:4">
      <c r="A2910" s="49">
        <v>44044</v>
      </c>
      <c r="B2910" t="s">
        <v>839</v>
      </c>
      <c r="C2910" t="s">
        <v>840</v>
      </c>
      <c r="D2910" t="s">
        <v>841</v>
      </c>
    </row>
    <row r="2911" spans="1:4">
      <c r="A2911" s="49">
        <v>44045</v>
      </c>
      <c r="B2911" t="s">
        <v>839</v>
      </c>
      <c r="C2911" t="s">
        <v>840</v>
      </c>
      <c r="D2911" t="s">
        <v>841</v>
      </c>
    </row>
    <row r="2912" spans="1:4">
      <c r="A2912" s="49">
        <v>44046</v>
      </c>
      <c r="B2912" t="s">
        <v>839</v>
      </c>
      <c r="C2912" t="s">
        <v>840</v>
      </c>
      <c r="D2912" t="s">
        <v>841</v>
      </c>
    </row>
    <row r="2913" spans="1:4">
      <c r="A2913" s="49">
        <v>44047</v>
      </c>
      <c r="B2913" t="s">
        <v>839</v>
      </c>
      <c r="C2913" t="s">
        <v>840</v>
      </c>
      <c r="D2913" t="s">
        <v>841</v>
      </c>
    </row>
    <row r="2914" spans="1:4">
      <c r="A2914" s="49">
        <v>44048</v>
      </c>
      <c r="B2914" t="s">
        <v>839</v>
      </c>
      <c r="C2914" t="s">
        <v>840</v>
      </c>
      <c r="D2914" t="s">
        <v>841</v>
      </c>
    </row>
    <row r="2915" spans="1:4">
      <c r="A2915" s="49">
        <v>44049</v>
      </c>
      <c r="B2915" t="s">
        <v>839</v>
      </c>
      <c r="C2915" t="s">
        <v>840</v>
      </c>
      <c r="D2915" t="s">
        <v>841</v>
      </c>
    </row>
    <row r="2916" spans="1:4">
      <c r="A2916" s="49">
        <v>44050</v>
      </c>
      <c r="B2916" t="s">
        <v>839</v>
      </c>
      <c r="C2916" t="s">
        <v>840</v>
      </c>
      <c r="D2916" t="s">
        <v>841</v>
      </c>
    </row>
    <row r="2917" spans="1:4">
      <c r="A2917" s="49">
        <v>44051</v>
      </c>
      <c r="B2917" t="s">
        <v>839</v>
      </c>
      <c r="C2917" t="s">
        <v>840</v>
      </c>
      <c r="D2917" t="s">
        <v>841</v>
      </c>
    </row>
    <row r="2918" spans="1:4">
      <c r="A2918" s="49">
        <v>44052</v>
      </c>
      <c r="B2918" t="s">
        <v>839</v>
      </c>
      <c r="C2918" t="s">
        <v>840</v>
      </c>
      <c r="D2918" t="s">
        <v>841</v>
      </c>
    </row>
    <row r="2919" spans="1:4">
      <c r="A2919" s="49">
        <v>44053</v>
      </c>
      <c r="B2919" t="s">
        <v>839</v>
      </c>
      <c r="C2919" t="s">
        <v>840</v>
      </c>
      <c r="D2919" t="s">
        <v>841</v>
      </c>
    </row>
    <row r="2920" spans="1:4">
      <c r="A2920" s="49">
        <v>44054</v>
      </c>
      <c r="B2920" t="s">
        <v>839</v>
      </c>
      <c r="C2920" t="s">
        <v>840</v>
      </c>
      <c r="D2920" t="s">
        <v>841</v>
      </c>
    </row>
    <row r="2921" spans="1:4">
      <c r="A2921" s="49">
        <v>44055</v>
      </c>
      <c r="B2921" t="s">
        <v>839</v>
      </c>
      <c r="C2921" t="s">
        <v>840</v>
      </c>
      <c r="D2921" t="s">
        <v>841</v>
      </c>
    </row>
    <row r="2922" spans="1:4">
      <c r="A2922" s="49">
        <v>44056</v>
      </c>
      <c r="B2922" t="s">
        <v>839</v>
      </c>
      <c r="C2922" t="s">
        <v>840</v>
      </c>
      <c r="D2922" t="s">
        <v>841</v>
      </c>
    </row>
    <row r="2923" spans="1:4">
      <c r="A2923" s="49">
        <v>44057</v>
      </c>
      <c r="B2923" t="s">
        <v>839</v>
      </c>
      <c r="C2923" t="s">
        <v>840</v>
      </c>
      <c r="D2923" t="s">
        <v>841</v>
      </c>
    </row>
    <row r="2924" spans="1:4">
      <c r="A2924" s="49">
        <v>44058</v>
      </c>
      <c r="B2924" t="s">
        <v>839</v>
      </c>
      <c r="C2924" t="s">
        <v>840</v>
      </c>
      <c r="D2924" t="s">
        <v>841</v>
      </c>
    </row>
    <row r="2925" spans="1:4">
      <c r="A2925" s="49">
        <v>44059</v>
      </c>
      <c r="B2925" t="s">
        <v>840</v>
      </c>
      <c r="C2925" t="s">
        <v>840</v>
      </c>
      <c r="D2925" t="s">
        <v>842</v>
      </c>
    </row>
    <row r="2926" spans="1:4">
      <c r="A2926" s="49">
        <v>44060</v>
      </c>
      <c r="B2926" t="s">
        <v>840</v>
      </c>
      <c r="C2926" t="s">
        <v>841</v>
      </c>
      <c r="D2926" t="s">
        <v>842</v>
      </c>
    </row>
    <row r="2927" spans="1:4">
      <c r="A2927" s="49">
        <v>44061</v>
      </c>
      <c r="B2927" t="s">
        <v>840</v>
      </c>
      <c r="C2927" t="s">
        <v>841</v>
      </c>
      <c r="D2927" t="s">
        <v>842</v>
      </c>
    </row>
    <row r="2928" spans="1:4">
      <c r="A2928" s="49">
        <v>44062</v>
      </c>
      <c r="B2928" t="s">
        <v>840</v>
      </c>
      <c r="C2928" t="s">
        <v>841</v>
      </c>
      <c r="D2928" t="s">
        <v>842</v>
      </c>
    </row>
    <row r="2929" spans="1:4">
      <c r="A2929" s="49">
        <v>44063</v>
      </c>
      <c r="B2929" t="s">
        <v>840</v>
      </c>
      <c r="C2929" t="s">
        <v>841</v>
      </c>
      <c r="D2929" t="s">
        <v>842</v>
      </c>
    </row>
    <row r="2930" spans="1:4">
      <c r="A2930" s="49">
        <v>44064</v>
      </c>
      <c r="B2930" t="s">
        <v>840</v>
      </c>
      <c r="C2930" t="s">
        <v>841</v>
      </c>
      <c r="D2930" t="s">
        <v>842</v>
      </c>
    </row>
    <row r="2931" spans="1:4">
      <c r="A2931" s="49">
        <v>44065</v>
      </c>
      <c r="B2931" t="s">
        <v>840</v>
      </c>
      <c r="C2931" t="s">
        <v>841</v>
      </c>
      <c r="D2931" t="s">
        <v>842</v>
      </c>
    </row>
    <row r="2932" spans="1:4">
      <c r="A2932" s="49">
        <v>44066</v>
      </c>
      <c r="B2932" t="s">
        <v>840</v>
      </c>
      <c r="C2932" t="s">
        <v>841</v>
      </c>
      <c r="D2932" t="s">
        <v>842</v>
      </c>
    </row>
    <row r="2933" spans="1:4">
      <c r="A2933" s="49">
        <v>44067</v>
      </c>
      <c r="B2933" t="s">
        <v>840</v>
      </c>
      <c r="C2933" t="s">
        <v>841</v>
      </c>
      <c r="D2933" t="s">
        <v>842</v>
      </c>
    </row>
    <row r="2934" spans="1:4">
      <c r="A2934" s="49">
        <v>44068</v>
      </c>
      <c r="B2934" t="s">
        <v>840</v>
      </c>
      <c r="C2934" t="s">
        <v>841</v>
      </c>
      <c r="D2934" t="s">
        <v>842</v>
      </c>
    </row>
    <row r="2935" spans="1:4">
      <c r="A2935" s="49">
        <v>44069</v>
      </c>
      <c r="B2935" t="s">
        <v>840</v>
      </c>
      <c r="C2935" t="s">
        <v>841</v>
      </c>
      <c r="D2935" t="s">
        <v>842</v>
      </c>
    </row>
    <row r="2936" spans="1:4">
      <c r="A2936" s="49">
        <v>44070</v>
      </c>
      <c r="B2936" t="s">
        <v>840</v>
      </c>
      <c r="C2936" t="s">
        <v>841</v>
      </c>
      <c r="D2936" t="s">
        <v>842</v>
      </c>
    </row>
    <row r="2937" spans="1:4">
      <c r="A2937" s="49">
        <v>44071</v>
      </c>
      <c r="B2937" t="s">
        <v>840</v>
      </c>
      <c r="C2937" t="s">
        <v>841</v>
      </c>
      <c r="D2937" t="s">
        <v>842</v>
      </c>
    </row>
    <row r="2938" spans="1:4">
      <c r="A2938" s="49">
        <v>44072</v>
      </c>
      <c r="B2938" t="s">
        <v>840</v>
      </c>
      <c r="C2938" t="s">
        <v>841</v>
      </c>
      <c r="D2938" t="s">
        <v>842</v>
      </c>
    </row>
    <row r="2939" spans="1:4">
      <c r="A2939" s="49">
        <v>44073</v>
      </c>
      <c r="B2939" t="s">
        <v>840</v>
      </c>
      <c r="C2939" t="s">
        <v>841</v>
      </c>
      <c r="D2939" t="s">
        <v>842</v>
      </c>
    </row>
    <row r="2940" spans="1:4">
      <c r="A2940" s="49">
        <v>44074</v>
      </c>
      <c r="B2940" t="s">
        <v>840</v>
      </c>
      <c r="C2940" t="s">
        <v>841</v>
      </c>
      <c r="D2940" t="s">
        <v>843</v>
      </c>
    </row>
    <row r="2941" spans="1:4">
      <c r="A2941" s="49">
        <v>44075</v>
      </c>
      <c r="B2941" t="s">
        <v>841</v>
      </c>
      <c r="C2941" t="s">
        <v>842</v>
      </c>
      <c r="D2941" t="s">
        <v>843</v>
      </c>
    </row>
    <row r="2942" spans="1:4">
      <c r="A2942" s="49">
        <v>44076</v>
      </c>
      <c r="B2942" t="s">
        <v>841</v>
      </c>
      <c r="C2942" t="s">
        <v>842</v>
      </c>
      <c r="D2942" t="s">
        <v>843</v>
      </c>
    </row>
    <row r="2943" spans="1:4">
      <c r="A2943" s="49">
        <v>44077</v>
      </c>
      <c r="B2943" t="s">
        <v>841</v>
      </c>
      <c r="C2943" t="s">
        <v>842</v>
      </c>
      <c r="D2943" t="s">
        <v>843</v>
      </c>
    </row>
    <row r="2944" spans="1:4">
      <c r="A2944" s="49">
        <v>44078</v>
      </c>
      <c r="B2944" t="s">
        <v>841</v>
      </c>
      <c r="C2944" t="s">
        <v>842</v>
      </c>
      <c r="D2944" t="s">
        <v>843</v>
      </c>
    </row>
    <row r="2945" spans="1:4">
      <c r="A2945" s="49">
        <v>44079</v>
      </c>
      <c r="B2945" t="s">
        <v>841</v>
      </c>
      <c r="C2945" t="s">
        <v>842</v>
      </c>
      <c r="D2945" t="s">
        <v>843</v>
      </c>
    </row>
    <row r="2946" spans="1:4">
      <c r="A2946" s="49">
        <v>44080</v>
      </c>
      <c r="B2946" t="s">
        <v>841</v>
      </c>
      <c r="C2946" t="s">
        <v>842</v>
      </c>
      <c r="D2946" t="s">
        <v>843</v>
      </c>
    </row>
    <row r="2947" spans="1:4">
      <c r="A2947" s="49">
        <v>44081</v>
      </c>
      <c r="B2947" t="s">
        <v>841</v>
      </c>
      <c r="C2947" t="s">
        <v>842</v>
      </c>
      <c r="D2947" t="s">
        <v>843</v>
      </c>
    </row>
    <row r="2948" spans="1:4">
      <c r="A2948" s="49">
        <v>44082</v>
      </c>
      <c r="B2948" t="s">
        <v>841</v>
      </c>
      <c r="C2948" t="s">
        <v>842</v>
      </c>
      <c r="D2948" t="s">
        <v>843</v>
      </c>
    </row>
    <row r="2949" spans="1:4">
      <c r="A2949" s="49">
        <v>44083</v>
      </c>
      <c r="B2949" t="s">
        <v>841</v>
      </c>
      <c r="C2949" t="s">
        <v>842</v>
      </c>
      <c r="D2949" t="s">
        <v>843</v>
      </c>
    </row>
    <row r="2950" spans="1:4">
      <c r="A2950" s="49">
        <v>44084</v>
      </c>
      <c r="B2950" t="s">
        <v>841</v>
      </c>
      <c r="C2950" t="s">
        <v>842</v>
      </c>
      <c r="D2950" t="s">
        <v>843</v>
      </c>
    </row>
    <row r="2951" spans="1:4">
      <c r="A2951" s="49">
        <v>44085</v>
      </c>
      <c r="B2951" t="s">
        <v>841</v>
      </c>
      <c r="C2951" t="s">
        <v>842</v>
      </c>
      <c r="D2951" t="s">
        <v>843</v>
      </c>
    </row>
    <row r="2952" spans="1:4">
      <c r="A2952" s="49">
        <v>44086</v>
      </c>
      <c r="B2952" t="s">
        <v>841</v>
      </c>
      <c r="C2952" t="s">
        <v>842</v>
      </c>
      <c r="D2952" t="s">
        <v>843</v>
      </c>
    </row>
    <row r="2953" spans="1:4">
      <c r="A2953" s="49">
        <v>44087</v>
      </c>
      <c r="B2953" t="s">
        <v>841</v>
      </c>
      <c r="C2953" t="s">
        <v>842</v>
      </c>
      <c r="D2953" t="s">
        <v>843</v>
      </c>
    </row>
    <row r="2954" spans="1:4">
      <c r="A2954" s="49">
        <v>44088</v>
      </c>
      <c r="B2954" t="s">
        <v>841</v>
      </c>
      <c r="C2954" t="s">
        <v>842</v>
      </c>
      <c r="D2954" t="s">
        <v>843</v>
      </c>
    </row>
    <row r="2955" spans="1:4">
      <c r="A2955" s="49">
        <v>44089</v>
      </c>
      <c r="B2955" t="s">
        <v>841</v>
      </c>
      <c r="C2955" t="s">
        <v>842</v>
      </c>
      <c r="D2955" t="s">
        <v>844</v>
      </c>
    </row>
    <row r="2956" spans="1:4">
      <c r="A2956" s="49">
        <v>44090</v>
      </c>
      <c r="B2956" t="s">
        <v>842</v>
      </c>
      <c r="C2956" t="s">
        <v>843</v>
      </c>
      <c r="D2956" t="s">
        <v>844</v>
      </c>
    </row>
    <row r="2957" spans="1:4">
      <c r="A2957" s="49">
        <v>44091</v>
      </c>
      <c r="B2957" t="s">
        <v>842</v>
      </c>
      <c r="C2957" t="s">
        <v>843</v>
      </c>
      <c r="D2957" t="s">
        <v>844</v>
      </c>
    </row>
    <row r="2958" spans="1:4">
      <c r="A2958" s="49">
        <v>44092</v>
      </c>
      <c r="B2958" t="s">
        <v>842</v>
      </c>
      <c r="C2958" t="s">
        <v>843</v>
      </c>
      <c r="D2958" t="s">
        <v>844</v>
      </c>
    </row>
    <row r="2959" spans="1:4">
      <c r="A2959" s="49">
        <v>44093</v>
      </c>
      <c r="B2959" t="s">
        <v>842</v>
      </c>
      <c r="C2959" t="s">
        <v>843</v>
      </c>
      <c r="D2959" t="s">
        <v>844</v>
      </c>
    </row>
    <row r="2960" spans="1:4">
      <c r="A2960" s="49">
        <v>44094</v>
      </c>
      <c r="B2960" t="s">
        <v>842</v>
      </c>
      <c r="C2960" t="s">
        <v>843</v>
      </c>
      <c r="D2960" t="s">
        <v>844</v>
      </c>
    </row>
    <row r="2961" spans="1:4">
      <c r="A2961" s="49">
        <v>44095</v>
      </c>
      <c r="B2961" t="s">
        <v>842</v>
      </c>
      <c r="C2961" t="s">
        <v>843</v>
      </c>
      <c r="D2961" t="s">
        <v>844</v>
      </c>
    </row>
    <row r="2962" spans="1:4">
      <c r="A2962" s="49">
        <v>44096</v>
      </c>
      <c r="B2962" t="s">
        <v>842</v>
      </c>
      <c r="C2962" t="s">
        <v>843</v>
      </c>
      <c r="D2962" t="s">
        <v>844</v>
      </c>
    </row>
    <row r="2963" spans="1:4">
      <c r="A2963" s="49">
        <v>44097</v>
      </c>
      <c r="B2963" t="s">
        <v>842</v>
      </c>
      <c r="C2963" t="s">
        <v>843</v>
      </c>
      <c r="D2963" t="s">
        <v>844</v>
      </c>
    </row>
    <row r="2964" spans="1:4">
      <c r="A2964" s="49">
        <v>44098</v>
      </c>
      <c r="B2964" t="s">
        <v>842</v>
      </c>
      <c r="C2964" t="s">
        <v>843</v>
      </c>
      <c r="D2964" t="s">
        <v>844</v>
      </c>
    </row>
    <row r="2965" spans="1:4">
      <c r="A2965" s="49">
        <v>44099</v>
      </c>
      <c r="B2965" t="s">
        <v>842</v>
      </c>
      <c r="C2965" t="s">
        <v>843</v>
      </c>
      <c r="D2965" t="s">
        <v>844</v>
      </c>
    </row>
    <row r="2966" spans="1:4">
      <c r="A2966" s="49">
        <v>44100</v>
      </c>
      <c r="B2966" t="s">
        <v>842</v>
      </c>
      <c r="C2966" t="s">
        <v>843</v>
      </c>
      <c r="D2966" t="s">
        <v>844</v>
      </c>
    </row>
    <row r="2967" spans="1:4">
      <c r="A2967" s="49">
        <v>44101</v>
      </c>
      <c r="B2967" t="s">
        <v>842</v>
      </c>
      <c r="C2967" t="s">
        <v>843</v>
      </c>
      <c r="D2967" t="s">
        <v>844</v>
      </c>
    </row>
    <row r="2968" spans="1:4">
      <c r="A2968" s="49">
        <v>44102</v>
      </c>
      <c r="B2968" t="s">
        <v>842</v>
      </c>
      <c r="C2968" t="s">
        <v>843</v>
      </c>
      <c r="D2968" t="s">
        <v>844</v>
      </c>
    </row>
    <row r="2969" spans="1:4">
      <c r="A2969" s="49">
        <v>44103</v>
      </c>
      <c r="B2969" t="s">
        <v>842</v>
      </c>
      <c r="C2969" t="s">
        <v>843</v>
      </c>
      <c r="D2969" t="s">
        <v>844</v>
      </c>
    </row>
    <row r="2970" spans="1:4">
      <c r="A2970" s="49">
        <v>44104</v>
      </c>
      <c r="B2970" t="s">
        <v>842</v>
      </c>
      <c r="C2970" t="s">
        <v>843</v>
      </c>
      <c r="D2970" t="s">
        <v>844</v>
      </c>
    </row>
    <row r="2971" spans="1:4">
      <c r="A2971" s="49">
        <v>44105</v>
      </c>
      <c r="B2971" t="s">
        <v>843</v>
      </c>
      <c r="C2971" t="s">
        <v>844</v>
      </c>
      <c r="D2971" t="s">
        <v>845</v>
      </c>
    </row>
    <row r="2972" spans="1:4">
      <c r="A2972" s="49">
        <v>44106</v>
      </c>
      <c r="B2972" t="s">
        <v>843</v>
      </c>
      <c r="C2972" t="s">
        <v>844</v>
      </c>
      <c r="D2972" t="s">
        <v>845</v>
      </c>
    </row>
    <row r="2973" spans="1:4">
      <c r="A2973" s="49">
        <v>44107</v>
      </c>
      <c r="B2973" t="s">
        <v>843</v>
      </c>
      <c r="C2973" t="s">
        <v>844</v>
      </c>
      <c r="D2973" t="s">
        <v>845</v>
      </c>
    </row>
    <row r="2974" spans="1:4">
      <c r="A2974" s="49">
        <v>44108</v>
      </c>
      <c r="B2974" t="s">
        <v>843</v>
      </c>
      <c r="C2974" t="s">
        <v>844</v>
      </c>
      <c r="D2974" t="s">
        <v>845</v>
      </c>
    </row>
    <row r="2975" spans="1:4">
      <c r="A2975" s="49">
        <v>44109</v>
      </c>
      <c r="B2975" t="s">
        <v>843</v>
      </c>
      <c r="C2975" t="s">
        <v>844</v>
      </c>
      <c r="D2975" t="s">
        <v>845</v>
      </c>
    </row>
    <row r="2976" spans="1:4">
      <c r="A2976" s="49">
        <v>44110</v>
      </c>
      <c r="B2976" t="s">
        <v>843</v>
      </c>
      <c r="C2976" t="s">
        <v>844</v>
      </c>
      <c r="D2976" t="s">
        <v>845</v>
      </c>
    </row>
    <row r="2977" spans="1:4">
      <c r="A2977" s="49">
        <v>44111</v>
      </c>
      <c r="B2977" t="s">
        <v>843</v>
      </c>
      <c r="C2977" t="s">
        <v>844</v>
      </c>
      <c r="D2977" t="s">
        <v>845</v>
      </c>
    </row>
    <row r="2978" spans="1:4">
      <c r="A2978" s="49">
        <v>44112</v>
      </c>
      <c r="B2978" t="s">
        <v>843</v>
      </c>
      <c r="C2978" t="s">
        <v>844</v>
      </c>
      <c r="D2978" t="s">
        <v>845</v>
      </c>
    </row>
    <row r="2979" spans="1:4">
      <c r="A2979" s="49">
        <v>44113</v>
      </c>
      <c r="B2979" t="s">
        <v>843</v>
      </c>
      <c r="C2979" t="s">
        <v>844</v>
      </c>
      <c r="D2979" t="s">
        <v>845</v>
      </c>
    </row>
    <row r="2980" spans="1:4">
      <c r="A2980" s="49">
        <v>44114</v>
      </c>
      <c r="B2980" t="s">
        <v>843</v>
      </c>
      <c r="C2980" t="s">
        <v>844</v>
      </c>
      <c r="D2980" t="s">
        <v>845</v>
      </c>
    </row>
    <row r="2981" spans="1:4">
      <c r="A2981" s="49">
        <v>44115</v>
      </c>
      <c r="B2981" t="s">
        <v>843</v>
      </c>
      <c r="C2981" t="s">
        <v>844</v>
      </c>
      <c r="D2981" t="s">
        <v>845</v>
      </c>
    </row>
    <row r="2982" spans="1:4">
      <c r="A2982" s="49">
        <v>44116</v>
      </c>
      <c r="B2982" t="s">
        <v>843</v>
      </c>
      <c r="C2982" t="s">
        <v>844</v>
      </c>
      <c r="D2982" t="s">
        <v>845</v>
      </c>
    </row>
    <row r="2983" spans="1:4">
      <c r="A2983" s="49">
        <v>44117</v>
      </c>
      <c r="B2983" t="s">
        <v>843</v>
      </c>
      <c r="C2983" t="s">
        <v>844</v>
      </c>
      <c r="D2983" t="s">
        <v>845</v>
      </c>
    </row>
    <row r="2984" spans="1:4">
      <c r="A2984" s="49">
        <v>44118</v>
      </c>
      <c r="B2984" t="s">
        <v>843</v>
      </c>
      <c r="C2984" t="s">
        <v>844</v>
      </c>
      <c r="D2984" t="s">
        <v>845</v>
      </c>
    </row>
    <row r="2985" spans="1:4">
      <c r="A2985" s="49">
        <v>44119</v>
      </c>
      <c r="B2985" t="s">
        <v>843</v>
      </c>
      <c r="C2985" t="s">
        <v>844</v>
      </c>
      <c r="D2985" t="s">
        <v>845</v>
      </c>
    </row>
    <row r="2986" spans="1:4">
      <c r="A2986" s="49">
        <v>44120</v>
      </c>
      <c r="B2986" t="s">
        <v>844</v>
      </c>
      <c r="C2986" t="s">
        <v>844</v>
      </c>
      <c r="D2986" t="s">
        <v>846</v>
      </c>
    </row>
    <row r="2987" spans="1:4">
      <c r="A2987" s="49">
        <v>44121</v>
      </c>
      <c r="B2987" t="s">
        <v>844</v>
      </c>
      <c r="C2987" t="s">
        <v>845</v>
      </c>
      <c r="D2987" t="s">
        <v>846</v>
      </c>
    </row>
    <row r="2988" spans="1:4">
      <c r="A2988" s="49">
        <v>44122</v>
      </c>
      <c r="B2988" t="s">
        <v>844</v>
      </c>
      <c r="C2988" t="s">
        <v>845</v>
      </c>
      <c r="D2988" t="s">
        <v>846</v>
      </c>
    </row>
    <row r="2989" spans="1:4">
      <c r="A2989" s="49">
        <v>44123</v>
      </c>
      <c r="B2989" t="s">
        <v>844</v>
      </c>
      <c r="C2989" t="s">
        <v>845</v>
      </c>
      <c r="D2989" t="s">
        <v>846</v>
      </c>
    </row>
    <row r="2990" spans="1:4">
      <c r="A2990" s="49">
        <v>44124</v>
      </c>
      <c r="B2990" t="s">
        <v>844</v>
      </c>
      <c r="C2990" t="s">
        <v>845</v>
      </c>
      <c r="D2990" t="s">
        <v>846</v>
      </c>
    </row>
    <row r="2991" spans="1:4">
      <c r="A2991" s="49">
        <v>44125</v>
      </c>
      <c r="B2991" t="s">
        <v>844</v>
      </c>
      <c r="C2991" t="s">
        <v>845</v>
      </c>
      <c r="D2991" t="s">
        <v>846</v>
      </c>
    </row>
    <row r="2992" spans="1:4">
      <c r="A2992" s="49">
        <v>44126</v>
      </c>
      <c r="B2992" t="s">
        <v>844</v>
      </c>
      <c r="C2992" t="s">
        <v>845</v>
      </c>
      <c r="D2992" t="s">
        <v>846</v>
      </c>
    </row>
    <row r="2993" spans="1:4">
      <c r="A2993" s="49">
        <v>44127</v>
      </c>
      <c r="B2993" t="s">
        <v>844</v>
      </c>
      <c r="C2993" t="s">
        <v>845</v>
      </c>
      <c r="D2993" t="s">
        <v>846</v>
      </c>
    </row>
    <row r="2994" spans="1:4">
      <c r="A2994" s="49">
        <v>44128</v>
      </c>
      <c r="B2994" t="s">
        <v>844</v>
      </c>
      <c r="C2994" t="s">
        <v>845</v>
      </c>
      <c r="D2994" t="s">
        <v>846</v>
      </c>
    </row>
    <row r="2995" spans="1:4">
      <c r="A2995" s="49">
        <v>44129</v>
      </c>
      <c r="B2995" t="s">
        <v>844</v>
      </c>
      <c r="C2995" t="s">
        <v>845</v>
      </c>
      <c r="D2995" t="s">
        <v>846</v>
      </c>
    </row>
    <row r="2996" spans="1:4">
      <c r="A2996" s="49">
        <v>44130</v>
      </c>
      <c r="B2996" t="s">
        <v>844</v>
      </c>
      <c r="C2996" t="s">
        <v>845</v>
      </c>
      <c r="D2996" t="s">
        <v>846</v>
      </c>
    </row>
    <row r="2997" spans="1:4">
      <c r="A2997" s="49">
        <v>44131</v>
      </c>
      <c r="B2997" t="s">
        <v>844</v>
      </c>
      <c r="C2997" t="s">
        <v>845</v>
      </c>
      <c r="D2997" t="s">
        <v>846</v>
      </c>
    </row>
    <row r="2998" spans="1:4">
      <c r="A2998" s="49">
        <v>44132</v>
      </c>
      <c r="B2998" t="s">
        <v>844</v>
      </c>
      <c r="C2998" t="s">
        <v>845</v>
      </c>
      <c r="D2998" t="s">
        <v>846</v>
      </c>
    </row>
    <row r="2999" spans="1:4">
      <c r="A2999" s="49">
        <v>44133</v>
      </c>
      <c r="B2999" t="s">
        <v>844</v>
      </c>
      <c r="C2999" t="s">
        <v>845</v>
      </c>
      <c r="D2999" t="s">
        <v>846</v>
      </c>
    </row>
    <row r="3000" spans="1:4">
      <c r="A3000" s="49">
        <v>44134</v>
      </c>
      <c r="B3000" t="s">
        <v>844</v>
      </c>
      <c r="C3000" t="s">
        <v>845</v>
      </c>
      <c r="D3000" t="s">
        <v>846</v>
      </c>
    </row>
    <row r="3001" spans="1:4">
      <c r="A3001" s="49">
        <v>44135</v>
      </c>
      <c r="B3001" t="s">
        <v>844</v>
      </c>
      <c r="C3001" t="s">
        <v>845</v>
      </c>
      <c r="D3001" t="s">
        <v>847</v>
      </c>
    </row>
    <row r="3002" spans="1:4">
      <c r="A3002" s="49">
        <v>44136</v>
      </c>
      <c r="B3002" t="s">
        <v>845</v>
      </c>
      <c r="C3002" t="s">
        <v>846</v>
      </c>
      <c r="D3002" t="s">
        <v>847</v>
      </c>
    </row>
    <row r="3003" spans="1:4">
      <c r="A3003" s="49">
        <v>44137</v>
      </c>
      <c r="B3003" t="s">
        <v>845</v>
      </c>
      <c r="C3003" t="s">
        <v>846</v>
      </c>
      <c r="D3003" t="s">
        <v>847</v>
      </c>
    </row>
    <row r="3004" spans="1:4">
      <c r="A3004" s="49">
        <v>44138</v>
      </c>
      <c r="B3004" t="s">
        <v>845</v>
      </c>
      <c r="C3004" t="s">
        <v>846</v>
      </c>
      <c r="D3004" t="s">
        <v>847</v>
      </c>
    </row>
    <row r="3005" spans="1:4">
      <c r="A3005" s="49">
        <v>44139</v>
      </c>
      <c r="B3005" t="s">
        <v>845</v>
      </c>
      <c r="C3005" t="s">
        <v>846</v>
      </c>
      <c r="D3005" t="s">
        <v>847</v>
      </c>
    </row>
    <row r="3006" spans="1:4">
      <c r="A3006" s="49">
        <v>44140</v>
      </c>
      <c r="B3006" t="s">
        <v>845</v>
      </c>
      <c r="C3006" t="s">
        <v>846</v>
      </c>
      <c r="D3006" t="s">
        <v>847</v>
      </c>
    </row>
    <row r="3007" spans="1:4">
      <c r="A3007" s="49">
        <v>44141</v>
      </c>
      <c r="B3007" t="s">
        <v>845</v>
      </c>
      <c r="C3007" t="s">
        <v>846</v>
      </c>
      <c r="D3007" t="s">
        <v>847</v>
      </c>
    </row>
    <row r="3008" spans="1:4">
      <c r="A3008" s="49">
        <v>44142</v>
      </c>
      <c r="B3008" t="s">
        <v>845</v>
      </c>
      <c r="C3008" t="s">
        <v>846</v>
      </c>
      <c r="D3008" t="s">
        <v>847</v>
      </c>
    </row>
    <row r="3009" spans="1:4">
      <c r="A3009" s="49">
        <v>44143</v>
      </c>
      <c r="B3009" t="s">
        <v>845</v>
      </c>
      <c r="C3009" t="s">
        <v>846</v>
      </c>
      <c r="D3009" t="s">
        <v>847</v>
      </c>
    </row>
    <row r="3010" spans="1:4">
      <c r="A3010" s="49">
        <v>44144</v>
      </c>
      <c r="B3010" t="s">
        <v>845</v>
      </c>
      <c r="C3010" t="s">
        <v>846</v>
      </c>
      <c r="D3010" t="s">
        <v>847</v>
      </c>
    </row>
    <row r="3011" spans="1:4">
      <c r="A3011" s="49">
        <v>44145</v>
      </c>
      <c r="B3011" t="s">
        <v>845</v>
      </c>
      <c r="C3011" t="s">
        <v>846</v>
      </c>
      <c r="D3011" t="s">
        <v>847</v>
      </c>
    </row>
    <row r="3012" spans="1:4">
      <c r="A3012" s="49">
        <v>44146</v>
      </c>
      <c r="B3012" t="s">
        <v>845</v>
      </c>
      <c r="C3012" t="s">
        <v>846</v>
      </c>
      <c r="D3012" t="s">
        <v>847</v>
      </c>
    </row>
    <row r="3013" spans="1:4">
      <c r="A3013" s="49">
        <v>44147</v>
      </c>
      <c r="B3013" t="s">
        <v>845</v>
      </c>
      <c r="C3013" t="s">
        <v>846</v>
      </c>
      <c r="D3013" t="s">
        <v>847</v>
      </c>
    </row>
    <row r="3014" spans="1:4">
      <c r="A3014" s="49">
        <v>44148</v>
      </c>
      <c r="B3014" t="s">
        <v>845</v>
      </c>
      <c r="C3014" t="s">
        <v>846</v>
      </c>
      <c r="D3014" t="s">
        <v>847</v>
      </c>
    </row>
    <row r="3015" spans="1:4">
      <c r="A3015" s="49">
        <v>44149</v>
      </c>
      <c r="B3015" t="s">
        <v>845</v>
      </c>
      <c r="C3015" t="s">
        <v>846</v>
      </c>
      <c r="D3015" t="s">
        <v>847</v>
      </c>
    </row>
    <row r="3016" spans="1:4">
      <c r="A3016" s="49">
        <v>44150</v>
      </c>
      <c r="B3016" t="s">
        <v>845</v>
      </c>
      <c r="C3016" t="s">
        <v>846</v>
      </c>
      <c r="D3016" t="s">
        <v>848</v>
      </c>
    </row>
    <row r="3017" spans="1:4">
      <c r="A3017" s="49">
        <v>44151</v>
      </c>
      <c r="B3017" t="s">
        <v>846</v>
      </c>
      <c r="C3017" t="s">
        <v>847</v>
      </c>
      <c r="D3017" t="s">
        <v>848</v>
      </c>
    </row>
    <row r="3018" spans="1:4">
      <c r="A3018" s="49">
        <v>44152</v>
      </c>
      <c r="B3018" t="s">
        <v>846</v>
      </c>
      <c r="C3018" t="s">
        <v>847</v>
      </c>
      <c r="D3018" t="s">
        <v>848</v>
      </c>
    </row>
    <row r="3019" spans="1:4">
      <c r="A3019" s="49">
        <v>44153</v>
      </c>
      <c r="B3019" t="s">
        <v>846</v>
      </c>
      <c r="C3019" t="s">
        <v>847</v>
      </c>
      <c r="D3019" t="s">
        <v>848</v>
      </c>
    </row>
    <row r="3020" spans="1:4">
      <c r="A3020" s="49">
        <v>44154</v>
      </c>
      <c r="B3020" t="s">
        <v>846</v>
      </c>
      <c r="C3020" t="s">
        <v>847</v>
      </c>
      <c r="D3020" t="s">
        <v>848</v>
      </c>
    </row>
    <row r="3021" spans="1:4">
      <c r="A3021" s="49">
        <v>44155</v>
      </c>
      <c r="B3021" t="s">
        <v>846</v>
      </c>
      <c r="C3021" t="s">
        <v>847</v>
      </c>
      <c r="D3021" t="s">
        <v>848</v>
      </c>
    </row>
    <row r="3022" spans="1:4">
      <c r="A3022" s="49">
        <v>44156</v>
      </c>
      <c r="B3022" t="s">
        <v>846</v>
      </c>
      <c r="C3022" t="s">
        <v>847</v>
      </c>
      <c r="D3022" t="s">
        <v>848</v>
      </c>
    </row>
    <row r="3023" spans="1:4">
      <c r="A3023" s="49">
        <v>44157</v>
      </c>
      <c r="B3023" t="s">
        <v>846</v>
      </c>
      <c r="C3023" t="s">
        <v>847</v>
      </c>
      <c r="D3023" t="s">
        <v>848</v>
      </c>
    </row>
    <row r="3024" spans="1:4">
      <c r="A3024" s="49">
        <v>44158</v>
      </c>
      <c r="B3024" t="s">
        <v>846</v>
      </c>
      <c r="C3024" t="s">
        <v>847</v>
      </c>
      <c r="D3024" t="s">
        <v>848</v>
      </c>
    </row>
    <row r="3025" spans="1:4">
      <c r="A3025" s="49">
        <v>44159</v>
      </c>
      <c r="B3025" t="s">
        <v>846</v>
      </c>
      <c r="C3025" t="s">
        <v>847</v>
      </c>
      <c r="D3025" t="s">
        <v>848</v>
      </c>
    </row>
    <row r="3026" spans="1:4">
      <c r="A3026" s="49">
        <v>44160</v>
      </c>
      <c r="B3026" t="s">
        <v>846</v>
      </c>
      <c r="C3026" t="s">
        <v>847</v>
      </c>
      <c r="D3026" t="s">
        <v>848</v>
      </c>
    </row>
    <row r="3027" spans="1:4">
      <c r="A3027" s="49">
        <v>44161</v>
      </c>
      <c r="B3027" t="s">
        <v>846</v>
      </c>
      <c r="C3027" t="s">
        <v>847</v>
      </c>
      <c r="D3027" t="s">
        <v>848</v>
      </c>
    </row>
    <row r="3028" spans="1:4">
      <c r="A3028" s="49">
        <v>44162</v>
      </c>
      <c r="B3028" t="s">
        <v>846</v>
      </c>
      <c r="C3028" t="s">
        <v>847</v>
      </c>
      <c r="D3028" t="s">
        <v>848</v>
      </c>
    </row>
    <row r="3029" spans="1:4">
      <c r="A3029" s="49">
        <v>44163</v>
      </c>
      <c r="B3029" t="s">
        <v>846</v>
      </c>
      <c r="C3029" t="s">
        <v>847</v>
      </c>
      <c r="D3029" t="s">
        <v>848</v>
      </c>
    </row>
    <row r="3030" spans="1:4">
      <c r="A3030" s="49">
        <v>44164</v>
      </c>
      <c r="B3030" t="s">
        <v>846</v>
      </c>
      <c r="C3030" t="s">
        <v>847</v>
      </c>
      <c r="D3030" t="s">
        <v>848</v>
      </c>
    </row>
    <row r="3031" spans="1:4">
      <c r="A3031" s="49">
        <v>44165</v>
      </c>
      <c r="B3031" t="s">
        <v>846</v>
      </c>
      <c r="C3031" t="s">
        <v>847</v>
      </c>
      <c r="D3031" t="s">
        <v>848</v>
      </c>
    </row>
    <row r="3032" spans="1:4">
      <c r="A3032" s="49">
        <v>44166</v>
      </c>
      <c r="B3032" t="s">
        <v>847</v>
      </c>
      <c r="C3032" t="s">
        <v>848</v>
      </c>
    </row>
    <row r="3033" spans="1:4">
      <c r="A3033" s="49">
        <v>44167</v>
      </c>
      <c r="B3033" t="s">
        <v>847</v>
      </c>
      <c r="C3033" t="s">
        <v>848</v>
      </c>
    </row>
    <row r="3034" spans="1:4">
      <c r="A3034" s="49">
        <v>44168</v>
      </c>
      <c r="B3034" t="s">
        <v>847</v>
      </c>
      <c r="C3034" t="s">
        <v>848</v>
      </c>
    </row>
    <row r="3035" spans="1:4">
      <c r="A3035" s="49">
        <v>44169</v>
      </c>
      <c r="B3035" t="s">
        <v>847</v>
      </c>
      <c r="C3035" t="s">
        <v>848</v>
      </c>
    </row>
    <row r="3036" spans="1:4">
      <c r="A3036" s="49">
        <v>44170</v>
      </c>
      <c r="B3036" t="s">
        <v>847</v>
      </c>
      <c r="C3036" t="s">
        <v>848</v>
      </c>
    </row>
    <row r="3037" spans="1:4">
      <c r="A3037" s="49">
        <v>44171</v>
      </c>
      <c r="B3037" t="s">
        <v>847</v>
      </c>
      <c r="C3037" t="s">
        <v>848</v>
      </c>
    </row>
    <row r="3038" spans="1:4">
      <c r="A3038" s="49">
        <v>44172</v>
      </c>
      <c r="B3038" t="s">
        <v>847</v>
      </c>
      <c r="C3038" t="s">
        <v>848</v>
      </c>
    </row>
    <row r="3039" spans="1:4">
      <c r="A3039" s="49">
        <v>44173</v>
      </c>
      <c r="B3039" t="s">
        <v>847</v>
      </c>
      <c r="C3039" t="s">
        <v>848</v>
      </c>
    </row>
    <row r="3040" spans="1:4">
      <c r="A3040" s="49">
        <v>44174</v>
      </c>
      <c r="B3040" t="s">
        <v>847</v>
      </c>
      <c r="C3040" t="s">
        <v>848</v>
      </c>
    </row>
    <row r="3041" spans="1:3">
      <c r="A3041" s="49">
        <v>44175</v>
      </c>
      <c r="B3041" t="s">
        <v>847</v>
      </c>
      <c r="C3041" t="s">
        <v>848</v>
      </c>
    </row>
    <row r="3042" spans="1:3">
      <c r="A3042" s="49">
        <v>44176</v>
      </c>
      <c r="B3042" t="s">
        <v>847</v>
      </c>
      <c r="C3042" t="s">
        <v>848</v>
      </c>
    </row>
    <row r="3043" spans="1:3">
      <c r="A3043" s="49">
        <v>44177</v>
      </c>
      <c r="B3043" t="s">
        <v>847</v>
      </c>
      <c r="C3043" t="s">
        <v>848</v>
      </c>
    </row>
    <row r="3044" spans="1:3">
      <c r="A3044" s="49">
        <v>44178</v>
      </c>
      <c r="B3044" t="s">
        <v>847</v>
      </c>
      <c r="C3044" t="s">
        <v>848</v>
      </c>
    </row>
    <row r="3045" spans="1:3">
      <c r="A3045" s="49">
        <v>44179</v>
      </c>
      <c r="B3045" t="s">
        <v>847</v>
      </c>
      <c r="C3045" t="s">
        <v>848</v>
      </c>
    </row>
    <row r="3046" spans="1:3">
      <c r="A3046" s="49">
        <v>44180</v>
      </c>
      <c r="B3046" t="s">
        <v>847</v>
      </c>
      <c r="C3046" t="s">
        <v>848</v>
      </c>
    </row>
    <row r="3047" spans="1:3">
      <c r="A3047" s="49">
        <v>44181</v>
      </c>
      <c r="B3047" t="s">
        <v>848</v>
      </c>
      <c r="C3047" t="s">
        <v>848</v>
      </c>
    </row>
    <row r="3048" spans="1:3">
      <c r="A3048" s="49">
        <v>44182</v>
      </c>
      <c r="B3048" t="s">
        <v>848</v>
      </c>
    </row>
    <row r="3049" spans="1:3">
      <c r="A3049" s="49">
        <v>44183</v>
      </c>
      <c r="B3049" t="s">
        <v>848</v>
      </c>
    </row>
    <row r="3050" spans="1:3">
      <c r="A3050" s="49">
        <v>44184</v>
      </c>
      <c r="B3050" t="s">
        <v>848</v>
      </c>
    </row>
    <row r="3051" spans="1:3">
      <c r="A3051" s="49">
        <v>44185</v>
      </c>
      <c r="B3051" t="s">
        <v>848</v>
      </c>
    </row>
    <row r="3052" spans="1:3">
      <c r="A3052" s="49">
        <v>44186</v>
      </c>
      <c r="B3052" t="s">
        <v>848</v>
      </c>
    </row>
    <row r="3053" spans="1:3">
      <c r="A3053" s="49">
        <v>44187</v>
      </c>
      <c r="B3053" t="s">
        <v>848</v>
      </c>
    </row>
    <row r="3054" spans="1:3">
      <c r="A3054" s="49">
        <v>44188</v>
      </c>
      <c r="B3054" t="s">
        <v>848</v>
      </c>
    </row>
    <row r="3055" spans="1:3">
      <c r="A3055" s="49">
        <v>44189</v>
      </c>
      <c r="B3055" t="s">
        <v>848</v>
      </c>
    </row>
    <row r="3056" spans="1:3">
      <c r="A3056" s="49">
        <v>44190</v>
      </c>
      <c r="B3056" t="s">
        <v>848</v>
      </c>
    </row>
    <row r="3057" spans="1:2">
      <c r="A3057" s="49">
        <v>44191</v>
      </c>
      <c r="B3057" t="s">
        <v>848</v>
      </c>
    </row>
    <row r="3058" spans="1:2">
      <c r="A3058" s="49">
        <v>44192</v>
      </c>
      <c r="B3058" t="s">
        <v>848</v>
      </c>
    </row>
    <row r="3059" spans="1:2">
      <c r="A3059" s="49">
        <v>44193</v>
      </c>
      <c r="B3059" t="s">
        <v>848</v>
      </c>
    </row>
    <row r="3060" spans="1:2">
      <c r="A3060" s="49">
        <v>44194</v>
      </c>
      <c r="B3060" t="s">
        <v>848</v>
      </c>
    </row>
    <row r="3061" spans="1:2">
      <c r="A3061" s="49">
        <v>44195</v>
      </c>
      <c r="B3061" t="s">
        <v>848</v>
      </c>
    </row>
    <row r="3062" spans="1:2">
      <c r="A3062" s="49">
        <v>44196</v>
      </c>
      <c r="B3062" t="s">
        <v>848</v>
      </c>
    </row>
    <row r="3063" spans="1:2">
      <c r="A3063" s="49"/>
    </row>
    <row r="3064" spans="1:2">
      <c r="A3064" s="49"/>
    </row>
    <row r="3065" spans="1:2">
      <c r="A3065" s="49"/>
    </row>
    <row r="3066" spans="1:2">
      <c r="A3066" s="49"/>
    </row>
    <row r="3067" spans="1:2">
      <c r="A3067" s="49"/>
    </row>
    <row r="3068" spans="1:2">
      <c r="A3068" s="49"/>
    </row>
    <row r="3069" spans="1:2">
      <c r="A3069" s="49"/>
    </row>
    <row r="3070" spans="1:2">
      <c r="A3070" s="49"/>
    </row>
    <row r="3071" spans="1:2">
      <c r="A3071" s="49"/>
    </row>
    <row r="3072" spans="1:2">
      <c r="A3072" s="49"/>
    </row>
    <row r="3073" spans="1:1">
      <c r="A3073" s="49"/>
    </row>
    <row r="3074" spans="1:1">
      <c r="A3074" s="49"/>
    </row>
    <row r="3075" spans="1:1">
      <c r="A3075" s="49"/>
    </row>
    <row r="3076" spans="1:1">
      <c r="A3076" s="49"/>
    </row>
    <row r="3077" spans="1:1">
      <c r="A3077" s="49"/>
    </row>
    <row r="3078" spans="1:1">
      <c r="A3078" s="49"/>
    </row>
    <row r="3079" spans="1:1">
      <c r="A3079" s="49"/>
    </row>
    <row r="3080" spans="1:1">
      <c r="A3080" s="49"/>
    </row>
    <row r="3081" spans="1:1">
      <c r="A3081" s="49"/>
    </row>
    <row r="3082" spans="1:1">
      <c r="A3082" s="49"/>
    </row>
  </sheetData>
  <autoFilter ref="A1:D139" xr:uid="{00000000-0009-0000-0000-000007000000}"/>
  <sortState xmlns:xlrd2="http://schemas.microsoft.com/office/spreadsheetml/2017/richdata2" ref="A2:F139">
    <sortCondition ref="A2:A139"/>
  </sortState>
  <customSheetViews>
    <customSheetView guid="{FB1A5AC3-9C2F-413D-BD1F-69E51A13B3A0}" scale="55" showAutoFilter="1" state="hidden" topLeftCell="A106">
      <selection activeCell="A14" sqref="A14"/>
      <pageMargins left="0.23622047244094491" right="0.23622047244094491" top="0.74803149606299213" bottom="0.74803149606299213" header="0.31496062992125984" footer="0.31496062992125984"/>
      <pageSetup scale="50" firstPageNumber="0" orientation="portrait" r:id="rId1"/>
      <headerFooter alignWithMargins="0"/>
      <autoFilter ref="A1:D139" xr:uid="{CBDB1F7E-289B-4128-8044-E45A1149388C}"/>
    </customSheetView>
  </customSheetViews>
  <phoneticPr fontId="26" type="noConversion"/>
  <pageMargins left="0.23622047244094491" right="0.23622047244094491" top="0.74803149606299213" bottom="0.74803149606299213" header="0.31496062992125984" footer="0.31496062992125984"/>
  <pageSetup scale="50" firstPageNumber="0" orientation="portrait" r:id="rId2"/>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2"/>
  <dimension ref="B1:M3449"/>
  <sheetViews>
    <sheetView topLeftCell="A458" workbookViewId="0">
      <selection activeCell="E467" sqref="E467"/>
    </sheetView>
  </sheetViews>
  <sheetFormatPr baseColWidth="10" defaultRowHeight="12.75"/>
  <cols>
    <col min="2" max="2" width="14.28515625" customWidth="1"/>
    <col min="3" max="3" width="30.140625" bestFit="1" customWidth="1"/>
    <col min="4" max="4" width="8.7109375" bestFit="1" customWidth="1"/>
    <col min="5" max="5" width="16.42578125" bestFit="1" customWidth="1"/>
    <col min="8" max="8" width="8.28515625" bestFit="1" customWidth="1"/>
    <col min="9" max="9" width="54.42578125" bestFit="1" customWidth="1"/>
    <col min="13" max="13" width="14" bestFit="1" customWidth="1"/>
  </cols>
  <sheetData>
    <row r="1" spans="2:13" ht="15">
      <c r="B1" s="33" t="s">
        <v>260</v>
      </c>
      <c r="C1" s="33" t="s">
        <v>63</v>
      </c>
      <c r="D1" s="33" t="s">
        <v>261</v>
      </c>
      <c r="E1" s="33" t="s">
        <v>262</v>
      </c>
      <c r="H1" s="34" t="s">
        <v>263</v>
      </c>
      <c r="I1" s="35" t="s">
        <v>197</v>
      </c>
      <c r="J1" t="s">
        <v>681</v>
      </c>
    </row>
    <row r="2" spans="2:13" ht="15">
      <c r="B2" s="12">
        <v>20060080</v>
      </c>
      <c r="C2" s="12" t="s">
        <v>110</v>
      </c>
      <c r="D2" s="36">
        <v>695.94</v>
      </c>
      <c r="E2" s="37">
        <v>3630.78</v>
      </c>
      <c r="F2" s="38">
        <v>8</v>
      </c>
      <c r="H2" s="39">
        <v>0</v>
      </c>
      <c r="I2" s="12" t="s">
        <v>264</v>
      </c>
      <c r="J2">
        <v>6.5000000000000009</v>
      </c>
      <c r="K2">
        <v>1</v>
      </c>
      <c r="M2" s="13" t="s">
        <v>41</v>
      </c>
    </row>
    <row r="3" spans="2:13" ht="15">
      <c r="B3" s="12">
        <v>20100080</v>
      </c>
      <c r="C3" s="12" t="s">
        <v>212</v>
      </c>
      <c r="D3" s="36">
        <v>1079.46</v>
      </c>
      <c r="E3" s="37">
        <v>4152.42</v>
      </c>
      <c r="F3" s="38">
        <v>8</v>
      </c>
      <c r="H3" s="39">
        <v>101</v>
      </c>
      <c r="I3" s="12" t="s">
        <v>265</v>
      </c>
      <c r="J3">
        <v>7.5</v>
      </c>
      <c r="K3">
        <v>1</v>
      </c>
      <c r="M3" s="13" t="s">
        <v>217</v>
      </c>
    </row>
    <row r="4" spans="2:13" ht="15">
      <c r="B4" s="12">
        <v>20110080</v>
      </c>
      <c r="C4" s="12" t="s">
        <v>266</v>
      </c>
      <c r="D4" s="36">
        <v>574.51</v>
      </c>
      <c r="E4" s="37">
        <v>2546.0100000000002</v>
      </c>
      <c r="F4" s="38">
        <v>8</v>
      </c>
      <c r="H4" s="39">
        <v>102</v>
      </c>
      <c r="I4" s="12" t="s">
        <v>267</v>
      </c>
      <c r="J4">
        <v>7.5</v>
      </c>
      <c r="K4">
        <v>1</v>
      </c>
      <c r="M4" s="13" t="s">
        <v>228</v>
      </c>
    </row>
    <row r="5" spans="2:13" ht="15">
      <c r="B5" s="12">
        <v>20180080</v>
      </c>
      <c r="C5" s="12" t="s">
        <v>268</v>
      </c>
      <c r="D5" s="36">
        <v>442.2971943204393</v>
      </c>
      <c r="E5" s="37">
        <v>2266.7425652955835</v>
      </c>
      <c r="F5" s="38">
        <v>8</v>
      </c>
      <c r="H5" s="39">
        <v>103</v>
      </c>
      <c r="I5" s="12" t="s">
        <v>269</v>
      </c>
      <c r="J5">
        <v>6.5000000000000009</v>
      </c>
      <c r="K5">
        <v>1</v>
      </c>
      <c r="M5" s="13" t="s">
        <v>232</v>
      </c>
    </row>
    <row r="6" spans="2:13" ht="15">
      <c r="B6" s="12">
        <v>20210080</v>
      </c>
      <c r="C6" s="12" t="s">
        <v>270</v>
      </c>
      <c r="D6" s="36">
        <v>446.79607453549005</v>
      </c>
      <c r="E6" s="37">
        <v>1898.9312906946654</v>
      </c>
      <c r="F6" s="38">
        <v>8</v>
      </c>
      <c r="H6" s="39">
        <v>104</v>
      </c>
      <c r="I6" s="12" t="s">
        <v>271</v>
      </c>
      <c r="J6">
        <v>8</v>
      </c>
      <c r="K6">
        <v>1</v>
      </c>
      <c r="M6" s="13" t="s">
        <v>230</v>
      </c>
    </row>
    <row r="7" spans="2:13">
      <c r="B7" s="12">
        <v>20210180</v>
      </c>
      <c r="C7" s="12" t="s">
        <v>272</v>
      </c>
      <c r="D7" s="36">
        <v>446.79607453549005</v>
      </c>
      <c r="E7" s="37">
        <v>1898.9312906946654</v>
      </c>
      <c r="F7" s="38">
        <v>8</v>
      </c>
      <c r="H7" s="39">
        <v>106</v>
      </c>
      <c r="I7" s="12" t="s">
        <v>273</v>
      </c>
      <c r="J7">
        <v>6.5</v>
      </c>
      <c r="K7">
        <v>1</v>
      </c>
      <c r="M7" s="15" t="s">
        <v>1</v>
      </c>
    </row>
    <row r="8" spans="2:13">
      <c r="B8" s="12">
        <v>20220080</v>
      </c>
      <c r="C8" s="12" t="s">
        <v>274</v>
      </c>
      <c r="D8" s="36">
        <v>926.19</v>
      </c>
      <c r="E8" s="37">
        <v>3854.97</v>
      </c>
      <c r="F8" s="38">
        <v>8</v>
      </c>
      <c r="H8" s="39">
        <v>107</v>
      </c>
      <c r="I8" s="12" t="s">
        <v>275</v>
      </c>
      <c r="J8">
        <v>8</v>
      </c>
      <c r="K8">
        <v>1</v>
      </c>
      <c r="M8" s="15" t="s">
        <v>176</v>
      </c>
    </row>
    <row r="9" spans="2:13" ht="15">
      <c r="B9" s="12">
        <v>20270080</v>
      </c>
      <c r="C9" s="12" t="s">
        <v>276</v>
      </c>
      <c r="D9" s="36">
        <v>496.48</v>
      </c>
      <c r="E9" s="37">
        <v>2546.02</v>
      </c>
      <c r="F9" s="38">
        <v>8</v>
      </c>
      <c r="H9" s="39">
        <v>109</v>
      </c>
      <c r="I9" s="12" t="s">
        <v>277</v>
      </c>
      <c r="J9">
        <v>5.9999999999999982</v>
      </c>
      <c r="K9">
        <v>1</v>
      </c>
      <c r="M9" s="13" t="s">
        <v>249</v>
      </c>
    </row>
    <row r="10" spans="2:13">
      <c r="B10" s="12">
        <v>20290080</v>
      </c>
      <c r="C10" s="12" t="s">
        <v>278</v>
      </c>
      <c r="D10" s="36">
        <v>535.03</v>
      </c>
      <c r="E10" s="37">
        <v>2546.02</v>
      </c>
      <c r="F10" s="38">
        <v>8</v>
      </c>
      <c r="H10" s="39">
        <v>110</v>
      </c>
      <c r="I10" s="12" t="s">
        <v>279</v>
      </c>
      <c r="J10">
        <v>6.5</v>
      </c>
      <c r="K10">
        <v>1</v>
      </c>
      <c r="M10" s="15" t="s">
        <v>252</v>
      </c>
    </row>
    <row r="11" spans="2:13">
      <c r="B11" s="12">
        <v>20320080</v>
      </c>
      <c r="C11" s="12" t="s">
        <v>280</v>
      </c>
      <c r="D11" s="36">
        <v>453.42</v>
      </c>
      <c r="E11" s="40" t="s">
        <v>281</v>
      </c>
      <c r="F11" s="38">
        <v>8</v>
      </c>
      <c r="H11" s="39">
        <v>112</v>
      </c>
      <c r="I11" s="12" t="s">
        <v>282</v>
      </c>
      <c r="J11">
        <v>8</v>
      </c>
      <c r="K11">
        <v>1</v>
      </c>
      <c r="M11" s="15" t="s">
        <v>250</v>
      </c>
    </row>
    <row r="12" spans="2:13" ht="15">
      <c r="B12" s="12">
        <v>20320180</v>
      </c>
      <c r="C12" s="12" t="s">
        <v>283</v>
      </c>
      <c r="D12" s="36">
        <v>602.84</v>
      </c>
      <c r="E12" s="37">
        <v>2678.07</v>
      </c>
      <c r="F12" s="38">
        <v>8</v>
      </c>
      <c r="H12" s="39">
        <v>113</v>
      </c>
      <c r="I12" s="12" t="s">
        <v>284</v>
      </c>
      <c r="J12">
        <v>6</v>
      </c>
      <c r="K12">
        <v>1</v>
      </c>
      <c r="M12" s="13" t="s">
        <v>245</v>
      </c>
    </row>
    <row r="13" spans="2:13" ht="15">
      <c r="B13" s="12">
        <v>20360180</v>
      </c>
      <c r="C13" s="12" t="s">
        <v>285</v>
      </c>
      <c r="D13" s="36">
        <v>1079.46</v>
      </c>
      <c r="E13" s="37">
        <v>4152.42</v>
      </c>
      <c r="F13" s="38">
        <v>8</v>
      </c>
      <c r="H13" s="39">
        <v>114</v>
      </c>
      <c r="I13" s="12" t="s">
        <v>286</v>
      </c>
      <c r="J13">
        <v>6.5000000000000009</v>
      </c>
      <c r="K13">
        <v>1</v>
      </c>
      <c r="M13" s="13" t="s">
        <v>251</v>
      </c>
    </row>
    <row r="14" spans="2:13">
      <c r="B14" s="12">
        <v>20360280</v>
      </c>
      <c r="C14" s="12" t="s">
        <v>287</v>
      </c>
      <c r="D14" s="36">
        <v>1079.46</v>
      </c>
      <c r="E14" s="37">
        <v>4152.42</v>
      </c>
      <c r="F14" s="38">
        <v>8</v>
      </c>
      <c r="H14" s="39">
        <v>115</v>
      </c>
      <c r="I14" s="12" t="s">
        <v>288</v>
      </c>
      <c r="J14">
        <v>8</v>
      </c>
      <c r="K14">
        <v>1</v>
      </c>
      <c r="M14" s="15" t="s">
        <v>247</v>
      </c>
    </row>
    <row r="15" spans="2:13">
      <c r="B15" s="12">
        <v>20360480</v>
      </c>
      <c r="C15" s="12" t="s">
        <v>70</v>
      </c>
      <c r="D15" s="36">
        <v>826.39</v>
      </c>
      <c r="E15" s="37">
        <v>3152.69</v>
      </c>
      <c r="F15" s="38">
        <v>8</v>
      </c>
      <c r="H15" s="39">
        <v>118</v>
      </c>
      <c r="I15" s="12" t="s">
        <v>289</v>
      </c>
      <c r="J15">
        <v>4</v>
      </c>
      <c r="K15">
        <v>1</v>
      </c>
      <c r="M15" s="15" t="s">
        <v>52</v>
      </c>
    </row>
    <row r="16" spans="2:13" ht="15">
      <c r="B16" s="12">
        <v>20500065</v>
      </c>
      <c r="C16" s="12" t="s">
        <v>121</v>
      </c>
      <c r="D16" s="36">
        <v>314.17</v>
      </c>
      <c r="E16" s="37">
        <v>1554.51</v>
      </c>
      <c r="F16" s="38">
        <v>6.5</v>
      </c>
      <c r="H16" s="39">
        <v>120</v>
      </c>
      <c r="I16" s="12" t="s">
        <v>290</v>
      </c>
      <c r="J16">
        <v>6.0000000000000018</v>
      </c>
      <c r="K16">
        <v>1</v>
      </c>
      <c r="M16" s="13" t="s">
        <v>178</v>
      </c>
    </row>
    <row r="17" spans="2:13" ht="15">
      <c r="B17" s="12">
        <v>20500080</v>
      </c>
      <c r="C17" s="12" t="s">
        <v>100</v>
      </c>
      <c r="D17" s="36">
        <v>380.13</v>
      </c>
      <c r="E17" s="37">
        <v>1913.23</v>
      </c>
      <c r="F17" s="38">
        <v>8</v>
      </c>
      <c r="H17" s="39">
        <v>121</v>
      </c>
      <c r="I17" s="12" t="s">
        <v>291</v>
      </c>
      <c r="J17">
        <v>6.5</v>
      </c>
      <c r="K17">
        <v>1</v>
      </c>
      <c r="M17" s="13" t="s">
        <v>248</v>
      </c>
    </row>
    <row r="18" spans="2:13">
      <c r="B18" s="12">
        <v>20500365</v>
      </c>
      <c r="C18" s="12" t="s">
        <v>45</v>
      </c>
      <c r="D18" s="36">
        <v>310.27999999999997</v>
      </c>
      <c r="E18" s="37">
        <v>1533.36</v>
      </c>
      <c r="F18" s="38">
        <v>6.5</v>
      </c>
      <c r="H18" s="15">
        <v>123</v>
      </c>
      <c r="I18" s="12" t="s">
        <v>292</v>
      </c>
      <c r="J18">
        <v>8</v>
      </c>
      <c r="K18">
        <v>1</v>
      </c>
      <c r="M18" s="15" t="s">
        <v>133</v>
      </c>
    </row>
    <row r="19" spans="2:13">
      <c r="B19" s="12">
        <v>20500380</v>
      </c>
      <c r="C19" s="12" t="s">
        <v>177</v>
      </c>
      <c r="D19" s="36">
        <v>375.34</v>
      </c>
      <c r="E19" s="37">
        <v>1887.19</v>
      </c>
      <c r="F19" s="38">
        <v>8</v>
      </c>
      <c r="H19" s="39">
        <v>126</v>
      </c>
      <c r="I19" s="12" t="s">
        <v>293</v>
      </c>
      <c r="J19">
        <v>6.5</v>
      </c>
      <c r="K19">
        <v>1</v>
      </c>
      <c r="M19" s="15" t="s">
        <v>6</v>
      </c>
    </row>
    <row r="20" spans="2:13">
      <c r="B20" s="12">
        <v>20570060</v>
      </c>
      <c r="C20" s="12" t="s">
        <v>294</v>
      </c>
      <c r="D20" s="36">
        <v>391.12</v>
      </c>
      <c r="E20" s="37">
        <v>1909.53</v>
      </c>
      <c r="F20" s="38">
        <v>6.5</v>
      </c>
      <c r="H20" s="39">
        <v>127</v>
      </c>
      <c r="I20" s="12" t="s">
        <v>295</v>
      </c>
      <c r="J20">
        <v>8</v>
      </c>
      <c r="K20">
        <v>1</v>
      </c>
      <c r="M20" s="15" t="s">
        <v>246</v>
      </c>
    </row>
    <row r="21" spans="2:13">
      <c r="B21" s="12">
        <v>20570080</v>
      </c>
      <c r="C21" s="12" t="s">
        <v>296</v>
      </c>
      <c r="D21" s="36">
        <v>574.51</v>
      </c>
      <c r="E21" s="37">
        <v>2546.0100000000002</v>
      </c>
      <c r="F21" s="38">
        <v>8</v>
      </c>
      <c r="H21" s="39">
        <v>130</v>
      </c>
      <c r="I21" s="12" t="s">
        <v>297</v>
      </c>
      <c r="J21">
        <v>3.9999999999999991</v>
      </c>
      <c r="K21">
        <v>1</v>
      </c>
      <c r="M21" s="15" t="s">
        <v>244</v>
      </c>
    </row>
    <row r="22" spans="2:13">
      <c r="B22" s="12">
        <v>20640080</v>
      </c>
      <c r="C22" s="12" t="s">
        <v>166</v>
      </c>
      <c r="D22" s="41">
        <v>448.46373103333337</v>
      </c>
      <c r="E22" s="41">
        <v>2284.8696</v>
      </c>
      <c r="F22" s="38">
        <v>8</v>
      </c>
      <c r="H22" s="39">
        <v>131</v>
      </c>
      <c r="I22" s="12" t="s">
        <v>297</v>
      </c>
      <c r="J22">
        <v>3.9999999999999991</v>
      </c>
      <c r="K22">
        <v>1</v>
      </c>
      <c r="M22" s="15" t="s">
        <v>2</v>
      </c>
    </row>
    <row r="23" spans="2:13">
      <c r="B23" s="12">
        <v>20680080</v>
      </c>
      <c r="C23" s="12" t="s">
        <v>298</v>
      </c>
      <c r="D23" s="36">
        <v>496.48</v>
      </c>
      <c r="E23" s="37">
        <v>2546.02</v>
      </c>
      <c r="F23" s="38">
        <v>8</v>
      </c>
      <c r="H23" s="39">
        <v>132</v>
      </c>
      <c r="I23" s="12" t="s">
        <v>299</v>
      </c>
      <c r="J23">
        <v>6</v>
      </c>
      <c r="K23">
        <v>1</v>
      </c>
      <c r="M23" s="15" t="s">
        <v>192</v>
      </c>
    </row>
    <row r="24" spans="2:13" ht="15">
      <c r="B24" s="12">
        <v>20730080</v>
      </c>
      <c r="C24" s="12" t="s">
        <v>123</v>
      </c>
      <c r="D24" s="12">
        <v>1079.4595025499998</v>
      </c>
      <c r="E24" s="42">
        <v>1955.7992399999998</v>
      </c>
      <c r="F24" s="38">
        <v>8</v>
      </c>
      <c r="H24" s="39">
        <v>133</v>
      </c>
      <c r="I24" s="12" t="s">
        <v>300</v>
      </c>
      <c r="J24">
        <v>6.5000000000000009</v>
      </c>
      <c r="K24">
        <v>1</v>
      </c>
      <c r="M24" s="13" t="s">
        <v>206</v>
      </c>
    </row>
    <row r="25" spans="2:13" ht="15">
      <c r="B25" s="12">
        <v>20760065</v>
      </c>
      <c r="C25" s="12" t="s">
        <v>301</v>
      </c>
      <c r="D25" s="36">
        <v>263.45999999999998</v>
      </c>
      <c r="E25" s="37">
        <v>1278.74</v>
      </c>
      <c r="F25" s="38">
        <v>6.5</v>
      </c>
      <c r="H25" s="39">
        <v>134</v>
      </c>
      <c r="I25" s="12" t="s">
        <v>302</v>
      </c>
      <c r="J25">
        <v>8</v>
      </c>
      <c r="K25">
        <v>1</v>
      </c>
      <c r="M25" s="13" t="s">
        <v>4</v>
      </c>
    </row>
    <row r="26" spans="2:13">
      <c r="B26" s="12">
        <v>20760080</v>
      </c>
      <c r="C26" s="12" t="s">
        <v>303</v>
      </c>
      <c r="D26" s="36">
        <v>317.72000000000003</v>
      </c>
      <c r="E26" s="37">
        <v>1573.82</v>
      </c>
      <c r="F26" s="38">
        <v>8</v>
      </c>
      <c r="H26" s="39">
        <v>135</v>
      </c>
      <c r="I26" s="12" t="s">
        <v>304</v>
      </c>
      <c r="J26">
        <v>1.5</v>
      </c>
      <c r="K26">
        <v>1</v>
      </c>
      <c r="M26" s="15" t="s">
        <v>94</v>
      </c>
    </row>
    <row r="27" spans="2:13">
      <c r="B27" s="12">
        <v>21020065</v>
      </c>
      <c r="C27" s="12" t="s">
        <v>305</v>
      </c>
      <c r="D27" s="41">
        <v>310.47025073333333</v>
      </c>
      <c r="E27" s="43">
        <v>1534.3952000000002</v>
      </c>
      <c r="F27" s="38">
        <v>6.5</v>
      </c>
      <c r="H27" s="39">
        <v>136</v>
      </c>
      <c r="I27" s="12" t="s">
        <v>306</v>
      </c>
      <c r="J27">
        <v>4</v>
      </c>
      <c r="K27">
        <v>1</v>
      </c>
      <c r="M27" s="15" t="s">
        <v>210</v>
      </c>
    </row>
    <row r="28" spans="2:13">
      <c r="B28" s="12">
        <v>21020080</v>
      </c>
      <c r="C28" s="12" t="s">
        <v>307</v>
      </c>
      <c r="D28" s="36">
        <v>375.58</v>
      </c>
      <c r="E28" s="37">
        <v>1888.51</v>
      </c>
      <c r="F28" s="38">
        <v>8</v>
      </c>
      <c r="H28" s="39">
        <v>138</v>
      </c>
      <c r="I28" s="12" t="s">
        <v>308</v>
      </c>
      <c r="J28">
        <v>6.5</v>
      </c>
      <c r="K28">
        <v>1</v>
      </c>
      <c r="M28" s="15" t="s">
        <v>193</v>
      </c>
    </row>
    <row r="29" spans="2:13">
      <c r="B29" s="12">
        <v>21040065</v>
      </c>
      <c r="C29" s="12" t="s">
        <v>309</v>
      </c>
      <c r="D29" s="36">
        <v>358.79</v>
      </c>
      <c r="E29" s="37">
        <v>1604.56</v>
      </c>
      <c r="F29" s="38">
        <v>6.5</v>
      </c>
      <c r="H29" s="39">
        <v>139</v>
      </c>
      <c r="I29" s="12" t="s">
        <v>310</v>
      </c>
      <c r="J29">
        <v>8</v>
      </c>
      <c r="K29">
        <v>1</v>
      </c>
      <c r="M29" s="15"/>
    </row>
    <row r="30" spans="2:13">
      <c r="B30" s="12">
        <v>21040080</v>
      </c>
      <c r="C30" s="12" t="s">
        <v>311</v>
      </c>
      <c r="D30" s="36">
        <v>391</v>
      </c>
      <c r="E30" s="37">
        <v>1974.89</v>
      </c>
      <c r="F30" s="38">
        <v>8</v>
      </c>
      <c r="H30" s="39">
        <v>140</v>
      </c>
      <c r="I30" s="12" t="s">
        <v>312</v>
      </c>
      <c r="J30">
        <v>1.9999999999999996</v>
      </c>
      <c r="K30">
        <v>1</v>
      </c>
      <c r="M30" s="15"/>
    </row>
    <row r="31" spans="2:13">
      <c r="B31" s="12">
        <v>21120080</v>
      </c>
      <c r="C31" s="12" t="s">
        <v>313</v>
      </c>
      <c r="D31" s="36">
        <v>369.8</v>
      </c>
      <c r="E31" s="37">
        <v>1857.07</v>
      </c>
      <c r="F31" s="38">
        <v>8</v>
      </c>
      <c r="H31" s="39">
        <v>143</v>
      </c>
      <c r="I31" s="12" t="s">
        <v>314</v>
      </c>
      <c r="J31">
        <v>4</v>
      </c>
      <c r="K31">
        <v>1</v>
      </c>
      <c r="M31" s="15"/>
    </row>
    <row r="32" spans="2:13">
      <c r="B32" s="12">
        <v>21210080</v>
      </c>
      <c r="C32" s="12" t="s">
        <v>315</v>
      </c>
      <c r="D32" s="36">
        <v>533.96578768450922</v>
      </c>
      <c r="E32" s="37">
        <v>2294.4964858755307</v>
      </c>
      <c r="F32" s="38">
        <v>8</v>
      </c>
      <c r="H32" s="39">
        <v>146</v>
      </c>
      <c r="I32" s="12" t="s">
        <v>316</v>
      </c>
      <c r="J32">
        <v>6.5</v>
      </c>
      <c r="K32">
        <v>1</v>
      </c>
      <c r="M32" s="15"/>
    </row>
    <row r="33" spans="2:13">
      <c r="B33" s="12">
        <v>21230065</v>
      </c>
      <c r="C33" s="12" t="s">
        <v>317</v>
      </c>
      <c r="D33" s="36">
        <v>388.66</v>
      </c>
      <c r="E33" s="37">
        <v>1687.7</v>
      </c>
      <c r="F33" s="38">
        <v>6.5</v>
      </c>
      <c r="H33" s="39">
        <v>147</v>
      </c>
      <c r="I33" s="12" t="s">
        <v>318</v>
      </c>
      <c r="J33">
        <v>8</v>
      </c>
      <c r="K33">
        <v>1</v>
      </c>
      <c r="M33" s="15"/>
    </row>
    <row r="34" spans="2:13">
      <c r="B34" s="12">
        <v>21230080</v>
      </c>
      <c r="C34" s="12" t="s">
        <v>319</v>
      </c>
      <c r="D34" s="36">
        <v>410.24</v>
      </c>
      <c r="E34" s="37">
        <v>2077</v>
      </c>
      <c r="F34" s="38">
        <v>8</v>
      </c>
      <c r="H34" s="39">
        <v>148</v>
      </c>
      <c r="I34" s="12" t="s">
        <v>320</v>
      </c>
      <c r="J34">
        <v>6.5000000000000009</v>
      </c>
      <c r="K34">
        <v>1</v>
      </c>
      <c r="M34" s="15"/>
    </row>
    <row r="35" spans="2:13">
      <c r="B35" s="12">
        <v>21250065</v>
      </c>
      <c r="C35" s="12" t="s">
        <v>130</v>
      </c>
      <c r="D35" s="36">
        <v>305.77999999999997</v>
      </c>
      <c r="E35" s="37">
        <v>1508.87</v>
      </c>
      <c r="F35" s="38">
        <v>6.5</v>
      </c>
      <c r="H35" s="39">
        <v>149</v>
      </c>
      <c r="I35" s="12" t="s">
        <v>321</v>
      </c>
      <c r="J35">
        <v>8</v>
      </c>
      <c r="K35">
        <v>1</v>
      </c>
      <c r="M35" s="15"/>
    </row>
    <row r="36" spans="2:13">
      <c r="B36" s="12">
        <v>21250080</v>
      </c>
      <c r="C36" s="12" t="s">
        <v>191</v>
      </c>
      <c r="D36" s="36">
        <v>369.8</v>
      </c>
      <c r="E36" s="37">
        <v>1875.07</v>
      </c>
      <c r="F36" s="38">
        <v>8</v>
      </c>
      <c r="H36" s="39">
        <v>153</v>
      </c>
      <c r="I36" s="12" t="s">
        <v>322</v>
      </c>
      <c r="J36">
        <v>6.5</v>
      </c>
      <c r="K36">
        <v>1</v>
      </c>
      <c r="M36" s="15"/>
    </row>
    <row r="37" spans="2:13">
      <c r="B37" s="12">
        <v>21300065</v>
      </c>
      <c r="C37" s="12" t="s">
        <v>196</v>
      </c>
      <c r="D37" s="36">
        <v>263.81</v>
      </c>
      <c r="E37" s="37">
        <v>1280.6600000000001</v>
      </c>
      <c r="F37" s="38">
        <v>6.5</v>
      </c>
      <c r="H37" s="39">
        <v>154</v>
      </c>
      <c r="I37" s="12" t="s">
        <v>323</v>
      </c>
      <c r="J37">
        <v>8</v>
      </c>
      <c r="K37">
        <v>1</v>
      </c>
    </row>
    <row r="38" spans="2:13">
      <c r="B38" s="12">
        <v>21300080</v>
      </c>
      <c r="C38" s="12" t="s">
        <v>324</v>
      </c>
      <c r="D38" s="36">
        <v>318.14999999999998</v>
      </c>
      <c r="E38" s="37">
        <v>1576.18</v>
      </c>
      <c r="F38" s="38">
        <v>8</v>
      </c>
      <c r="H38" s="39">
        <v>155</v>
      </c>
      <c r="I38" s="12" t="s">
        <v>325</v>
      </c>
      <c r="J38">
        <v>6.5</v>
      </c>
      <c r="K38">
        <v>1</v>
      </c>
    </row>
    <row r="39" spans="2:13">
      <c r="B39" s="12">
        <v>21330080</v>
      </c>
      <c r="C39" s="12" t="s">
        <v>326</v>
      </c>
      <c r="D39" s="36">
        <v>389.46</v>
      </c>
      <c r="E39" s="37">
        <v>1963.97</v>
      </c>
      <c r="F39" s="38">
        <v>8</v>
      </c>
      <c r="H39" s="39">
        <v>156</v>
      </c>
      <c r="I39" s="12" t="s">
        <v>327</v>
      </c>
      <c r="J39">
        <v>8</v>
      </c>
      <c r="K39">
        <v>1</v>
      </c>
    </row>
    <row r="40" spans="2:13">
      <c r="B40" s="12">
        <v>21390080</v>
      </c>
      <c r="C40" s="12" t="s">
        <v>328</v>
      </c>
      <c r="D40" s="36">
        <v>459.8</v>
      </c>
      <c r="E40" s="37">
        <v>2346.5100000000002</v>
      </c>
      <c r="F40" s="38">
        <v>8</v>
      </c>
      <c r="H40" s="39">
        <v>158</v>
      </c>
      <c r="I40" s="12" t="s">
        <v>329</v>
      </c>
      <c r="J40">
        <v>6</v>
      </c>
      <c r="K40">
        <v>1</v>
      </c>
    </row>
    <row r="41" spans="2:13">
      <c r="B41" s="12">
        <v>21560080</v>
      </c>
      <c r="C41" s="12" t="s">
        <v>330</v>
      </c>
      <c r="D41" s="36">
        <v>851.72</v>
      </c>
      <c r="E41" s="37">
        <v>3630.78</v>
      </c>
      <c r="F41" s="38">
        <v>8</v>
      </c>
      <c r="H41" s="39">
        <v>159</v>
      </c>
      <c r="I41" s="12" t="s">
        <v>331</v>
      </c>
      <c r="J41">
        <v>6.5000000000000009</v>
      </c>
      <c r="K41">
        <v>1</v>
      </c>
    </row>
    <row r="42" spans="2:13">
      <c r="B42" s="12">
        <v>21610080</v>
      </c>
      <c r="C42" s="12" t="s">
        <v>332</v>
      </c>
      <c r="D42" s="36">
        <v>318.14999999999998</v>
      </c>
      <c r="E42" s="37">
        <v>1576.18</v>
      </c>
      <c r="F42" s="38">
        <v>8</v>
      </c>
      <c r="H42" s="39">
        <v>160</v>
      </c>
      <c r="I42" s="12" t="s">
        <v>333</v>
      </c>
      <c r="J42">
        <v>8</v>
      </c>
      <c r="K42">
        <v>1</v>
      </c>
    </row>
    <row r="43" spans="2:13">
      <c r="B43" s="12">
        <v>21670065</v>
      </c>
      <c r="C43" s="12" t="s">
        <v>334</v>
      </c>
      <c r="D43" s="36">
        <v>305.77999999999997</v>
      </c>
      <c r="E43" s="37">
        <v>1508.87</v>
      </c>
      <c r="F43" s="38">
        <v>6.5</v>
      </c>
      <c r="H43" s="39">
        <v>161</v>
      </c>
      <c r="I43" s="12" t="s">
        <v>335</v>
      </c>
      <c r="J43">
        <v>6.4999999999999982</v>
      </c>
      <c r="K43">
        <v>1</v>
      </c>
    </row>
    <row r="44" spans="2:13">
      <c r="B44" s="12">
        <v>21690080</v>
      </c>
      <c r="C44" s="12" t="s">
        <v>135</v>
      </c>
      <c r="D44" s="36">
        <v>637.17999999999995</v>
      </c>
      <c r="E44" s="37">
        <v>3311.21</v>
      </c>
      <c r="F44" s="38">
        <v>8</v>
      </c>
      <c r="H44" s="39">
        <v>162</v>
      </c>
      <c r="I44" s="12" t="s">
        <v>336</v>
      </c>
      <c r="J44">
        <v>7.9999999999999982</v>
      </c>
      <c r="K44">
        <v>1</v>
      </c>
    </row>
    <row r="45" spans="2:13">
      <c r="B45" s="12">
        <v>21700065</v>
      </c>
      <c r="C45" s="12" t="s">
        <v>337</v>
      </c>
      <c r="D45" s="36">
        <v>390.59</v>
      </c>
      <c r="E45" s="37">
        <v>1906.57</v>
      </c>
      <c r="F45" s="38">
        <v>6.5</v>
      </c>
      <c r="H45" s="39">
        <v>164</v>
      </c>
      <c r="I45" s="12" t="s">
        <v>338</v>
      </c>
      <c r="J45">
        <v>6.5000000000000009</v>
      </c>
      <c r="K45">
        <v>1</v>
      </c>
    </row>
    <row r="46" spans="2:13">
      <c r="B46" s="12">
        <v>21700080</v>
      </c>
      <c r="C46" s="12" t="s">
        <v>339</v>
      </c>
      <c r="D46" s="36">
        <v>474.18</v>
      </c>
      <c r="E46" s="37">
        <v>2346.5100000000002</v>
      </c>
      <c r="F46" s="38">
        <v>8</v>
      </c>
      <c r="H46" s="39">
        <v>165</v>
      </c>
      <c r="I46" s="12" t="s">
        <v>340</v>
      </c>
      <c r="J46">
        <v>7.5</v>
      </c>
      <c r="K46">
        <v>1</v>
      </c>
    </row>
    <row r="47" spans="2:13">
      <c r="B47" s="12">
        <v>21720080</v>
      </c>
      <c r="C47" s="12" t="s">
        <v>341</v>
      </c>
      <c r="D47" s="36">
        <v>369.44</v>
      </c>
      <c r="E47" s="37">
        <v>1855.08</v>
      </c>
      <c r="F47" s="38">
        <v>8</v>
      </c>
      <c r="H47" s="39">
        <v>168</v>
      </c>
      <c r="I47" s="12" t="s">
        <v>342</v>
      </c>
      <c r="J47">
        <v>3.9999999999999991</v>
      </c>
      <c r="K47">
        <v>1</v>
      </c>
    </row>
    <row r="48" spans="2:13">
      <c r="B48" s="12">
        <v>21730080</v>
      </c>
      <c r="C48" s="12" t="s">
        <v>343</v>
      </c>
      <c r="D48" s="36">
        <v>533.96578768450922</v>
      </c>
      <c r="E48" s="37">
        <v>2294.4964858755307</v>
      </c>
      <c r="F48" s="38">
        <v>8</v>
      </c>
      <c r="H48" s="39">
        <v>169</v>
      </c>
      <c r="I48" s="12" t="s">
        <v>342</v>
      </c>
      <c r="J48">
        <v>3.9999999999999991</v>
      </c>
      <c r="K48">
        <v>1</v>
      </c>
    </row>
    <row r="49" spans="2:11">
      <c r="B49" s="12">
        <v>21730180</v>
      </c>
      <c r="C49" s="12" t="s">
        <v>344</v>
      </c>
      <c r="D49" s="36">
        <v>455.96</v>
      </c>
      <c r="E49" s="37">
        <v>2325.65</v>
      </c>
      <c r="F49" s="38">
        <v>8</v>
      </c>
      <c r="H49" s="39">
        <v>171</v>
      </c>
      <c r="I49" s="12" t="s">
        <v>345</v>
      </c>
      <c r="J49">
        <v>6</v>
      </c>
      <c r="K49">
        <v>1</v>
      </c>
    </row>
    <row r="50" spans="2:11">
      <c r="B50" s="12">
        <v>21760065</v>
      </c>
      <c r="C50" s="12" t="s">
        <v>346</v>
      </c>
      <c r="D50" s="36">
        <v>310.47000000000003</v>
      </c>
      <c r="E50" s="37">
        <v>1534.38</v>
      </c>
      <c r="F50" s="38">
        <v>6.5</v>
      </c>
      <c r="H50" s="39">
        <v>172</v>
      </c>
      <c r="I50" s="12" t="s">
        <v>347</v>
      </c>
      <c r="J50">
        <v>6.4999999999999982</v>
      </c>
      <c r="K50">
        <v>1</v>
      </c>
    </row>
    <row r="51" spans="2:11">
      <c r="B51" s="12">
        <v>21760080</v>
      </c>
      <c r="C51" s="12" t="s">
        <v>348</v>
      </c>
      <c r="D51" s="36">
        <v>375.58</v>
      </c>
      <c r="E51" s="37">
        <v>1888.51</v>
      </c>
      <c r="F51" s="38">
        <v>8</v>
      </c>
      <c r="H51" s="39">
        <v>173</v>
      </c>
      <c r="I51" s="12" t="s">
        <v>349</v>
      </c>
      <c r="J51">
        <v>7.5</v>
      </c>
      <c r="K51">
        <v>1</v>
      </c>
    </row>
    <row r="52" spans="2:11">
      <c r="B52" s="12">
        <v>21780180</v>
      </c>
      <c r="C52" s="12" t="s">
        <v>350</v>
      </c>
      <c r="D52" s="36">
        <v>394.02</v>
      </c>
      <c r="E52" s="37">
        <v>1988.78</v>
      </c>
      <c r="F52" s="38">
        <v>8</v>
      </c>
      <c r="H52" s="39">
        <v>174</v>
      </c>
      <c r="I52" s="12" t="s">
        <v>351</v>
      </c>
      <c r="J52">
        <v>6</v>
      </c>
      <c r="K52">
        <v>1</v>
      </c>
    </row>
    <row r="53" spans="2:11">
      <c r="B53" s="12">
        <v>21820080</v>
      </c>
      <c r="C53" s="12" t="s">
        <v>107</v>
      </c>
      <c r="D53" s="36">
        <v>524.14</v>
      </c>
      <c r="E53" s="37">
        <v>2696.44</v>
      </c>
      <c r="F53" s="38">
        <v>8</v>
      </c>
      <c r="H53" s="39">
        <v>175</v>
      </c>
      <c r="I53" s="12" t="s">
        <v>352</v>
      </c>
      <c r="J53">
        <v>6.5000000000000009</v>
      </c>
      <c r="K53">
        <v>1</v>
      </c>
    </row>
    <row r="54" spans="2:11">
      <c r="B54" s="12">
        <v>22020080</v>
      </c>
      <c r="C54" s="12" t="s">
        <v>353</v>
      </c>
      <c r="D54" s="36">
        <v>448.5</v>
      </c>
      <c r="E54" s="37">
        <v>2258.0700000000002</v>
      </c>
      <c r="F54" s="38">
        <v>8</v>
      </c>
      <c r="H54" s="39">
        <v>177</v>
      </c>
      <c r="I54" s="12" t="s">
        <v>354</v>
      </c>
      <c r="J54">
        <v>7.5</v>
      </c>
      <c r="K54">
        <v>1</v>
      </c>
    </row>
    <row r="55" spans="2:11">
      <c r="B55" s="12">
        <v>22040080</v>
      </c>
      <c r="C55" s="12" t="s">
        <v>355</v>
      </c>
      <c r="D55" s="36">
        <v>430.61</v>
      </c>
      <c r="E55" s="37">
        <v>2187.7800000000002</v>
      </c>
      <c r="F55" s="38">
        <v>8</v>
      </c>
      <c r="H55" s="39">
        <v>179</v>
      </c>
      <c r="I55" s="12" t="s">
        <v>356</v>
      </c>
      <c r="J55">
        <v>3.9999999999999991</v>
      </c>
      <c r="K55">
        <v>1</v>
      </c>
    </row>
    <row r="56" spans="2:11">
      <c r="B56" s="12">
        <v>22120080</v>
      </c>
      <c r="C56" s="12" t="s">
        <v>357</v>
      </c>
      <c r="D56" s="36">
        <v>390.38</v>
      </c>
      <c r="E56" s="37">
        <v>1969</v>
      </c>
      <c r="F56" s="38">
        <v>8</v>
      </c>
      <c r="H56" s="39">
        <v>180</v>
      </c>
      <c r="I56" s="12" t="s">
        <v>356</v>
      </c>
      <c r="J56">
        <v>3.9999999999999991</v>
      </c>
      <c r="K56">
        <v>1</v>
      </c>
    </row>
    <row r="57" spans="2:11">
      <c r="B57" s="12">
        <v>22120280</v>
      </c>
      <c r="C57" s="12" t="s">
        <v>358</v>
      </c>
      <c r="D57" s="36">
        <v>390.38</v>
      </c>
      <c r="E57" s="37">
        <v>1969</v>
      </c>
      <c r="F57" s="38">
        <v>8</v>
      </c>
      <c r="H57" s="39">
        <v>182</v>
      </c>
      <c r="I57" s="12" t="s">
        <v>359</v>
      </c>
      <c r="J57">
        <v>6</v>
      </c>
      <c r="K57">
        <v>1</v>
      </c>
    </row>
    <row r="58" spans="2:11">
      <c r="B58" s="12">
        <v>22120380</v>
      </c>
      <c r="C58" s="12" t="s">
        <v>360</v>
      </c>
      <c r="D58" s="41">
        <v>390.38360970525184</v>
      </c>
      <c r="E58" s="42">
        <v>1969.0021828520385</v>
      </c>
      <c r="F58" s="38">
        <v>8</v>
      </c>
      <c r="H58" s="39">
        <v>183</v>
      </c>
      <c r="I58" s="12" t="s">
        <v>361</v>
      </c>
      <c r="J58">
        <v>6.5000000000000009</v>
      </c>
      <c r="K58">
        <v>1</v>
      </c>
    </row>
    <row r="59" spans="2:11">
      <c r="B59" s="12">
        <v>22210080</v>
      </c>
      <c r="C59" s="12" t="s">
        <v>362</v>
      </c>
      <c r="D59" s="36">
        <v>668.52333381449682</v>
      </c>
      <c r="E59" s="37">
        <v>2616.0368607932141</v>
      </c>
      <c r="F59" s="38">
        <v>8</v>
      </c>
      <c r="H59" s="39">
        <v>185</v>
      </c>
      <c r="I59" s="12" t="s">
        <v>363</v>
      </c>
      <c r="J59">
        <v>7.5</v>
      </c>
      <c r="K59">
        <v>1</v>
      </c>
    </row>
    <row r="60" spans="2:11">
      <c r="B60" s="12">
        <v>22210180</v>
      </c>
      <c r="C60" s="12" t="s">
        <v>364</v>
      </c>
      <c r="D60" s="36">
        <v>604.82283625418188</v>
      </c>
      <c r="E60" s="37">
        <v>2616.0368607932141</v>
      </c>
      <c r="F60" s="38">
        <v>8</v>
      </c>
      <c r="H60" s="39">
        <v>188</v>
      </c>
      <c r="I60" s="12" t="s">
        <v>365</v>
      </c>
      <c r="J60">
        <v>6</v>
      </c>
      <c r="K60">
        <v>1</v>
      </c>
    </row>
    <row r="61" spans="2:11">
      <c r="B61" s="12">
        <v>22230080</v>
      </c>
      <c r="C61" s="12" t="s">
        <v>366</v>
      </c>
      <c r="D61" s="36">
        <v>455.17</v>
      </c>
      <c r="E61" s="37">
        <v>2321.33</v>
      </c>
      <c r="F61" s="38">
        <v>8</v>
      </c>
      <c r="H61" s="39">
        <v>189</v>
      </c>
      <c r="I61" s="12" t="s">
        <v>367</v>
      </c>
      <c r="J61">
        <v>6.4999999999999982</v>
      </c>
      <c r="K61">
        <v>1</v>
      </c>
    </row>
    <row r="62" spans="2:11">
      <c r="B62" s="12">
        <v>22250080</v>
      </c>
      <c r="C62" s="12" t="s">
        <v>368</v>
      </c>
      <c r="D62" s="36">
        <v>398.7</v>
      </c>
      <c r="E62" s="37">
        <v>2014.24</v>
      </c>
      <c r="F62" s="38">
        <v>8</v>
      </c>
      <c r="H62" s="39">
        <v>190</v>
      </c>
      <c r="I62" s="12" t="s">
        <v>369</v>
      </c>
      <c r="J62">
        <v>7.5</v>
      </c>
      <c r="K62">
        <v>1</v>
      </c>
    </row>
    <row r="63" spans="2:11">
      <c r="B63" s="12">
        <v>22300080</v>
      </c>
      <c r="C63" s="12" t="s">
        <v>220</v>
      </c>
      <c r="D63" s="36">
        <v>364.12</v>
      </c>
      <c r="E63" s="37">
        <v>1826.16</v>
      </c>
      <c r="F63" s="38">
        <v>8</v>
      </c>
      <c r="H63" s="39">
        <v>193</v>
      </c>
      <c r="I63" s="12" t="s">
        <v>370</v>
      </c>
      <c r="J63">
        <v>4.0000000000000018</v>
      </c>
      <c r="K63">
        <v>1</v>
      </c>
    </row>
    <row r="64" spans="2:11">
      <c r="B64" s="12">
        <v>22330080</v>
      </c>
      <c r="C64" s="12" t="s">
        <v>96</v>
      </c>
      <c r="D64" s="41">
        <v>389.45853407054341</v>
      </c>
      <c r="E64" s="42">
        <v>1963.9711800800001</v>
      </c>
      <c r="F64" s="38">
        <v>8</v>
      </c>
      <c r="H64" s="39">
        <v>195</v>
      </c>
      <c r="I64" s="12" t="s">
        <v>370</v>
      </c>
      <c r="J64">
        <v>4.0000000000000018</v>
      </c>
      <c r="K64">
        <v>1</v>
      </c>
    </row>
    <row r="65" spans="2:11">
      <c r="B65" s="12">
        <v>22390080</v>
      </c>
      <c r="C65" s="12" t="s">
        <v>7</v>
      </c>
      <c r="D65" s="12" t="s">
        <v>371</v>
      </c>
      <c r="E65" s="12" t="s">
        <v>371</v>
      </c>
      <c r="F65" s="38">
        <v>8</v>
      </c>
      <c r="H65" s="39">
        <v>197</v>
      </c>
      <c r="I65" s="12" t="s">
        <v>372</v>
      </c>
      <c r="J65">
        <v>6</v>
      </c>
      <c r="K65">
        <v>1</v>
      </c>
    </row>
    <row r="66" spans="2:11">
      <c r="B66" s="12">
        <v>22610080</v>
      </c>
      <c r="C66" s="12" t="s">
        <v>229</v>
      </c>
      <c r="D66" s="36">
        <v>364.12</v>
      </c>
      <c r="E66" s="37">
        <v>1826.16</v>
      </c>
      <c r="F66" s="38">
        <v>8</v>
      </c>
      <c r="H66" s="39">
        <v>198</v>
      </c>
      <c r="I66" s="12" t="s">
        <v>373</v>
      </c>
      <c r="J66">
        <v>6.5000000000000009</v>
      </c>
      <c r="K66">
        <v>1</v>
      </c>
    </row>
    <row r="67" spans="2:11">
      <c r="B67" s="12">
        <v>22700080</v>
      </c>
      <c r="C67" s="12" t="s">
        <v>374</v>
      </c>
      <c r="D67" s="36">
        <v>536.64</v>
      </c>
      <c r="E67" s="37">
        <v>2675.22</v>
      </c>
      <c r="F67" s="38">
        <v>8</v>
      </c>
      <c r="H67" s="39">
        <v>199</v>
      </c>
      <c r="I67" s="12" t="s">
        <v>375</v>
      </c>
      <c r="J67">
        <v>7.0000000000000018</v>
      </c>
      <c r="K67">
        <v>1</v>
      </c>
    </row>
    <row r="68" spans="2:11">
      <c r="B68" s="12">
        <v>22760080</v>
      </c>
      <c r="C68" s="12" t="s">
        <v>101</v>
      </c>
      <c r="D68" s="36">
        <v>448.5</v>
      </c>
      <c r="E68" s="37">
        <v>2258.0700000000002</v>
      </c>
      <c r="F68" s="38">
        <v>8</v>
      </c>
      <c r="H68" s="39">
        <v>200</v>
      </c>
      <c r="I68" s="12" t="s">
        <v>376</v>
      </c>
      <c r="J68">
        <v>1.5</v>
      </c>
      <c r="K68">
        <v>1</v>
      </c>
    </row>
    <row r="69" spans="2:11">
      <c r="B69" s="12">
        <v>22760180</v>
      </c>
      <c r="C69" s="12" t="s">
        <v>214</v>
      </c>
      <c r="D69" s="36">
        <v>448.5</v>
      </c>
      <c r="E69" s="37">
        <v>2258.0700000000002</v>
      </c>
      <c r="F69" s="38">
        <v>8</v>
      </c>
      <c r="H69" s="39">
        <v>201</v>
      </c>
      <c r="I69" s="12" t="s">
        <v>377</v>
      </c>
      <c r="K69">
        <v>1</v>
      </c>
    </row>
    <row r="70" spans="2:11">
      <c r="B70" s="12">
        <v>22760380</v>
      </c>
      <c r="C70" s="12" t="s">
        <v>378</v>
      </c>
      <c r="D70" s="36">
        <v>448.5</v>
      </c>
      <c r="E70" s="37">
        <v>2258.0700000000002</v>
      </c>
      <c r="F70" s="38">
        <v>8</v>
      </c>
      <c r="H70" s="39">
        <v>206</v>
      </c>
      <c r="I70" s="12" t="s">
        <v>379</v>
      </c>
      <c r="J70">
        <v>1.5</v>
      </c>
      <c r="K70">
        <v>1</v>
      </c>
    </row>
    <row r="71" spans="2:11">
      <c r="B71" s="12">
        <v>22760480</v>
      </c>
      <c r="C71" s="12" t="s">
        <v>119</v>
      </c>
      <c r="D71" s="36">
        <v>448.5</v>
      </c>
      <c r="E71" s="37">
        <v>2258.0700000000002</v>
      </c>
      <c r="F71" s="38">
        <v>8</v>
      </c>
      <c r="H71" s="39">
        <v>210</v>
      </c>
      <c r="I71" s="12" t="s">
        <v>380</v>
      </c>
      <c r="J71">
        <v>3.9999999999999991</v>
      </c>
      <c r="K71">
        <v>1</v>
      </c>
    </row>
    <row r="72" spans="2:11">
      <c r="B72" s="12">
        <v>23020080</v>
      </c>
      <c r="C72" s="12" t="s">
        <v>207</v>
      </c>
      <c r="D72" s="36">
        <v>524.14</v>
      </c>
      <c r="E72" s="37">
        <v>2696.45</v>
      </c>
      <c r="F72" s="38">
        <v>8</v>
      </c>
      <c r="H72" s="39">
        <v>212</v>
      </c>
      <c r="I72" s="12" t="s">
        <v>381</v>
      </c>
      <c r="J72">
        <v>6.9999999999999991</v>
      </c>
      <c r="K72">
        <v>1</v>
      </c>
    </row>
    <row r="73" spans="2:11">
      <c r="B73" s="12">
        <v>23120080</v>
      </c>
      <c r="C73" s="12" t="s">
        <v>382</v>
      </c>
      <c r="D73" s="36">
        <v>428.26</v>
      </c>
      <c r="E73" s="37">
        <v>2175.0100000000002</v>
      </c>
      <c r="F73" s="38">
        <v>8</v>
      </c>
      <c r="H73" s="39">
        <v>225</v>
      </c>
      <c r="I73" s="12" t="s">
        <v>383</v>
      </c>
      <c r="J73">
        <v>6.9999999999999991</v>
      </c>
      <c r="K73">
        <v>1</v>
      </c>
    </row>
    <row r="74" spans="2:11">
      <c r="B74" s="12">
        <v>23120180</v>
      </c>
      <c r="C74" s="12" t="s">
        <v>384</v>
      </c>
      <c r="D74" s="36">
        <v>428.26</v>
      </c>
      <c r="E74" s="37">
        <v>2175.0100000000002</v>
      </c>
      <c r="F74" s="38">
        <v>8</v>
      </c>
      <c r="H74" s="39">
        <v>228</v>
      </c>
      <c r="I74" s="12" t="s">
        <v>385</v>
      </c>
    </row>
    <row r="75" spans="2:11">
      <c r="B75" s="12">
        <v>23120480</v>
      </c>
      <c r="C75" s="12" t="s">
        <v>386</v>
      </c>
      <c r="D75" s="41">
        <v>448.46373103333337</v>
      </c>
      <c r="E75" s="41">
        <v>2284.8696</v>
      </c>
      <c r="F75" s="38">
        <v>8</v>
      </c>
      <c r="H75" s="39">
        <v>229</v>
      </c>
      <c r="I75" s="12" t="s">
        <v>387</v>
      </c>
    </row>
    <row r="76" spans="2:11">
      <c r="B76" s="12">
        <v>23210080</v>
      </c>
      <c r="C76" s="12" t="s">
        <v>388</v>
      </c>
      <c r="D76" s="36">
        <v>729.95344553505834</v>
      </c>
      <c r="E76" s="37">
        <v>3183.8638283854239</v>
      </c>
      <c r="F76" s="38">
        <v>8</v>
      </c>
      <c r="H76" s="39">
        <v>230</v>
      </c>
      <c r="I76" s="12" t="s">
        <v>389</v>
      </c>
    </row>
    <row r="77" spans="2:11">
      <c r="B77" s="12">
        <v>23230080</v>
      </c>
      <c r="C77" s="12" t="s">
        <v>390</v>
      </c>
      <c r="D77" s="36">
        <v>523.46</v>
      </c>
      <c r="E77" s="37">
        <v>2692.73</v>
      </c>
      <c r="F77" s="38">
        <v>8</v>
      </c>
      <c r="H77" s="39">
        <v>231</v>
      </c>
      <c r="I77" s="12" t="s">
        <v>391</v>
      </c>
    </row>
    <row r="78" spans="2:11">
      <c r="B78" s="12">
        <v>23300080</v>
      </c>
      <c r="C78" s="12" t="s">
        <v>392</v>
      </c>
      <c r="D78" s="12"/>
      <c r="E78" s="12"/>
      <c r="F78" s="38">
        <v>8</v>
      </c>
      <c r="H78" s="39">
        <v>232</v>
      </c>
      <c r="I78" s="12" t="s">
        <v>393</v>
      </c>
    </row>
    <row r="79" spans="2:11">
      <c r="B79" s="12">
        <v>23610080</v>
      </c>
      <c r="C79" s="12" t="s">
        <v>163</v>
      </c>
      <c r="D79" s="36">
        <v>390.88</v>
      </c>
      <c r="E79" s="37">
        <v>1971.68</v>
      </c>
      <c r="F79" s="38">
        <v>8</v>
      </c>
      <c r="H79" s="39">
        <v>242</v>
      </c>
      <c r="I79" s="12" t="s">
        <v>394</v>
      </c>
      <c r="J79">
        <v>4.0000000000000018</v>
      </c>
      <c r="K79">
        <v>1</v>
      </c>
    </row>
    <row r="80" spans="2:11">
      <c r="B80" s="12">
        <v>23760080</v>
      </c>
      <c r="C80" s="12" t="s">
        <v>213</v>
      </c>
      <c r="D80" s="36">
        <v>524.14</v>
      </c>
      <c r="E80" s="37">
        <v>2696.45</v>
      </c>
      <c r="F80" s="38">
        <v>8</v>
      </c>
      <c r="H80" s="39">
        <v>243</v>
      </c>
      <c r="I80" s="12" t="s">
        <v>395</v>
      </c>
      <c r="J80">
        <v>6</v>
      </c>
      <c r="K80">
        <v>1</v>
      </c>
    </row>
    <row r="81" spans="2:11">
      <c r="B81" s="12">
        <v>23760180</v>
      </c>
      <c r="C81" s="12" t="s">
        <v>185</v>
      </c>
      <c r="D81" s="36">
        <v>524.14</v>
      </c>
      <c r="E81" s="37">
        <v>2696.45</v>
      </c>
      <c r="F81" s="38">
        <v>8</v>
      </c>
      <c r="H81" s="39">
        <v>244</v>
      </c>
      <c r="I81" s="12" t="s">
        <v>396</v>
      </c>
      <c r="J81">
        <v>6.5000000000000009</v>
      </c>
      <c r="K81">
        <v>1</v>
      </c>
    </row>
    <row r="82" spans="2:11">
      <c r="B82" s="12">
        <v>23760380</v>
      </c>
      <c r="C82" s="12" t="s">
        <v>195</v>
      </c>
      <c r="D82" s="36">
        <v>524.14</v>
      </c>
      <c r="E82" s="37">
        <v>2696.45</v>
      </c>
      <c r="F82" s="38">
        <v>8</v>
      </c>
      <c r="H82" s="39">
        <v>245</v>
      </c>
      <c r="I82" s="12" t="s">
        <v>397</v>
      </c>
      <c r="J82">
        <v>7.5</v>
      </c>
      <c r="K82">
        <v>1</v>
      </c>
    </row>
    <row r="83" spans="2:11">
      <c r="B83" s="12">
        <v>23760480</v>
      </c>
      <c r="C83" s="12" t="s">
        <v>398</v>
      </c>
      <c r="D83" s="36">
        <v>524.14</v>
      </c>
      <c r="E83" s="37">
        <v>2696.45</v>
      </c>
      <c r="F83" s="38">
        <v>8</v>
      </c>
      <c r="H83" s="39">
        <v>251</v>
      </c>
      <c r="I83" s="12" t="s">
        <v>399</v>
      </c>
      <c r="J83">
        <v>2.0000000000000009</v>
      </c>
      <c r="K83">
        <v>1</v>
      </c>
    </row>
    <row r="84" spans="2:11">
      <c r="B84" s="12">
        <v>23760680</v>
      </c>
      <c r="C84" s="12" t="s">
        <v>400</v>
      </c>
      <c r="D84" s="36">
        <v>524.14</v>
      </c>
      <c r="E84" s="37">
        <v>2696.45</v>
      </c>
      <c r="F84" s="38">
        <v>8</v>
      </c>
      <c r="H84" s="39">
        <v>256</v>
      </c>
      <c r="I84" s="12" t="s">
        <v>401</v>
      </c>
      <c r="J84">
        <v>7.5</v>
      </c>
      <c r="K84">
        <v>1</v>
      </c>
    </row>
    <row r="85" spans="2:11">
      <c r="B85" s="12">
        <v>23820280</v>
      </c>
      <c r="C85" s="12" t="s">
        <v>40</v>
      </c>
      <c r="D85" s="36">
        <v>698.07</v>
      </c>
      <c r="E85" s="37">
        <v>3698.07</v>
      </c>
      <c r="F85" s="38">
        <v>8</v>
      </c>
      <c r="H85" s="39">
        <v>257</v>
      </c>
      <c r="I85" s="12" t="s">
        <v>402</v>
      </c>
      <c r="J85">
        <v>7.5</v>
      </c>
      <c r="K85">
        <v>1</v>
      </c>
    </row>
    <row r="86" spans="2:11">
      <c r="B86" s="12">
        <v>24120080</v>
      </c>
      <c r="C86" s="12" t="s">
        <v>403</v>
      </c>
      <c r="D86" s="36">
        <v>474.23</v>
      </c>
      <c r="E86" s="37">
        <v>2424.9899999999998</v>
      </c>
      <c r="F86" s="38">
        <v>8</v>
      </c>
      <c r="H86" s="39">
        <v>258</v>
      </c>
      <c r="I86" s="12" t="s">
        <v>404</v>
      </c>
      <c r="J86">
        <v>7.5</v>
      </c>
      <c r="K86">
        <v>1</v>
      </c>
    </row>
    <row r="87" spans="2:11">
      <c r="B87" s="12">
        <v>24120180</v>
      </c>
      <c r="C87" s="12" t="s">
        <v>405</v>
      </c>
      <c r="D87" s="36">
        <v>474.23</v>
      </c>
      <c r="E87" s="37">
        <v>2424.9899999999998</v>
      </c>
      <c r="F87" s="38">
        <v>8</v>
      </c>
      <c r="H87" s="39">
        <v>261</v>
      </c>
      <c r="I87" s="12" t="s">
        <v>406</v>
      </c>
      <c r="J87">
        <v>7.5</v>
      </c>
      <c r="K87">
        <v>1</v>
      </c>
    </row>
    <row r="88" spans="2:11">
      <c r="B88" s="12">
        <v>24120480</v>
      </c>
      <c r="C88" s="12" t="s">
        <v>407</v>
      </c>
      <c r="D88" s="36">
        <v>474.23</v>
      </c>
      <c r="E88" s="37">
        <v>2424.9899999999998</v>
      </c>
      <c r="F88" s="38">
        <v>8</v>
      </c>
      <c r="H88" s="39">
        <v>262</v>
      </c>
      <c r="I88" s="12" t="s">
        <v>408</v>
      </c>
      <c r="J88">
        <v>8</v>
      </c>
      <c r="K88">
        <v>1</v>
      </c>
    </row>
    <row r="89" spans="2:11">
      <c r="B89" s="12">
        <v>24230080</v>
      </c>
      <c r="C89" s="12" t="s">
        <v>134</v>
      </c>
      <c r="D89" s="36">
        <v>610.91999999999996</v>
      </c>
      <c r="E89" s="37">
        <v>3168.37</v>
      </c>
      <c r="F89" s="38">
        <v>8</v>
      </c>
      <c r="H89" s="39">
        <v>264</v>
      </c>
      <c r="I89" s="12" t="s">
        <v>409</v>
      </c>
      <c r="J89">
        <v>7.5</v>
      </c>
      <c r="K89">
        <v>1</v>
      </c>
    </row>
    <row r="90" spans="2:11">
      <c r="B90" s="12">
        <v>24760080</v>
      </c>
      <c r="C90" s="12" t="s">
        <v>38</v>
      </c>
      <c r="D90" s="36">
        <v>637.17999999999995</v>
      </c>
      <c r="E90" s="37">
        <v>3311.21</v>
      </c>
      <c r="F90" s="38">
        <v>8</v>
      </c>
      <c r="H90" s="39">
        <v>265</v>
      </c>
      <c r="I90" s="12" t="s">
        <v>410</v>
      </c>
      <c r="J90">
        <v>7.5</v>
      </c>
      <c r="K90">
        <v>1</v>
      </c>
    </row>
    <row r="91" spans="2:11">
      <c r="B91" s="12">
        <v>24760180</v>
      </c>
      <c r="C91" s="12" t="s">
        <v>120</v>
      </c>
      <c r="D91" s="36">
        <v>637.17999999999995</v>
      </c>
      <c r="E91" s="37">
        <v>3311.21</v>
      </c>
      <c r="F91" s="38">
        <v>8</v>
      </c>
      <c r="H91" s="39">
        <v>268</v>
      </c>
      <c r="I91" s="12" t="s">
        <v>411</v>
      </c>
      <c r="J91">
        <v>7.5</v>
      </c>
      <c r="K91">
        <v>1</v>
      </c>
    </row>
    <row r="92" spans="2:11">
      <c r="B92" s="12">
        <v>24760380</v>
      </c>
      <c r="C92" s="12" t="s">
        <v>231</v>
      </c>
      <c r="D92" s="36">
        <v>637.17999999999995</v>
      </c>
      <c r="E92" s="37">
        <v>3311.21</v>
      </c>
      <c r="F92" s="38">
        <v>8</v>
      </c>
      <c r="H92" s="39">
        <v>269</v>
      </c>
      <c r="I92" s="12" t="s">
        <v>412</v>
      </c>
      <c r="J92">
        <v>7.5</v>
      </c>
      <c r="K92">
        <v>1</v>
      </c>
    </row>
    <row r="93" spans="2:11">
      <c r="B93" s="12">
        <v>24760480</v>
      </c>
      <c r="C93" s="12" t="s">
        <v>211</v>
      </c>
      <c r="D93" s="36">
        <v>637.17999999999995</v>
      </c>
      <c r="E93" s="37">
        <v>3311.21</v>
      </c>
      <c r="F93" s="38">
        <v>8</v>
      </c>
      <c r="H93" s="39">
        <v>270</v>
      </c>
      <c r="I93" s="12" t="s">
        <v>413</v>
      </c>
      <c r="J93">
        <v>7.5</v>
      </c>
      <c r="K93">
        <v>1</v>
      </c>
    </row>
    <row r="94" spans="2:11">
      <c r="B94" s="12">
        <v>24760680</v>
      </c>
      <c r="C94" s="12" t="s">
        <v>180</v>
      </c>
      <c r="D94" s="36">
        <v>637.17999999999995</v>
      </c>
      <c r="E94" s="37">
        <v>3311.21</v>
      </c>
      <c r="F94" s="38">
        <v>8</v>
      </c>
      <c r="H94" s="39">
        <v>278</v>
      </c>
      <c r="I94" s="12" t="s">
        <v>414</v>
      </c>
      <c r="J94">
        <v>6</v>
      </c>
      <c r="K94">
        <v>1</v>
      </c>
    </row>
    <row r="95" spans="2:11">
      <c r="B95" s="12">
        <v>25120880</v>
      </c>
      <c r="C95" s="12" t="s">
        <v>415</v>
      </c>
      <c r="D95" s="36">
        <v>530.15</v>
      </c>
      <c r="E95" s="37">
        <v>2729.12</v>
      </c>
      <c r="F95" s="38">
        <v>8</v>
      </c>
      <c r="H95" s="39">
        <v>291</v>
      </c>
      <c r="I95" s="12" t="s">
        <v>416</v>
      </c>
      <c r="J95">
        <v>3.9999999999999991</v>
      </c>
      <c r="K95">
        <v>1</v>
      </c>
    </row>
    <row r="96" spans="2:11">
      <c r="B96" s="12">
        <v>25760080</v>
      </c>
      <c r="C96" s="12" t="s">
        <v>122</v>
      </c>
      <c r="D96" s="36">
        <v>698.07</v>
      </c>
      <c r="E96" s="37">
        <v>3642.37</v>
      </c>
      <c r="F96" s="38">
        <v>8</v>
      </c>
      <c r="H96" s="39">
        <v>292</v>
      </c>
      <c r="I96" s="12" t="s">
        <v>417</v>
      </c>
      <c r="J96">
        <v>4</v>
      </c>
      <c r="K96">
        <v>1</v>
      </c>
    </row>
    <row r="97" spans="2:11">
      <c r="B97" s="12">
        <v>25760180</v>
      </c>
      <c r="C97" s="12" t="s">
        <v>418</v>
      </c>
      <c r="D97" s="36">
        <v>698.07</v>
      </c>
      <c r="E97" s="37">
        <v>3642.37</v>
      </c>
      <c r="F97" s="38">
        <v>8</v>
      </c>
      <c r="H97" s="39">
        <v>296</v>
      </c>
      <c r="I97" s="12" t="s">
        <v>419</v>
      </c>
    </row>
    <row r="98" spans="2:11">
      <c r="B98" s="12">
        <v>25760380</v>
      </c>
      <c r="C98" s="12" t="s">
        <v>0</v>
      </c>
      <c r="D98" s="36">
        <v>698.07</v>
      </c>
      <c r="E98" s="37">
        <v>3642.37</v>
      </c>
      <c r="F98" s="38">
        <v>8</v>
      </c>
      <c r="H98" s="39">
        <v>297</v>
      </c>
      <c r="I98" s="12" t="s">
        <v>420</v>
      </c>
    </row>
    <row r="99" spans="2:11">
      <c r="B99" s="12">
        <v>25760480</v>
      </c>
      <c r="C99" s="12" t="s">
        <v>208</v>
      </c>
      <c r="D99" s="36">
        <v>698.07</v>
      </c>
      <c r="E99" s="37">
        <v>3642.37</v>
      </c>
      <c r="F99" s="38">
        <v>8</v>
      </c>
      <c r="H99" s="39">
        <v>298</v>
      </c>
      <c r="I99" s="12" t="s">
        <v>387</v>
      </c>
    </row>
    <row r="100" spans="2:11">
      <c r="B100" s="47" t="s">
        <v>679</v>
      </c>
      <c r="C100" s="49"/>
      <c r="F100" s="38">
        <v>6.5</v>
      </c>
      <c r="H100" s="39">
        <v>299</v>
      </c>
      <c r="I100" s="12" t="s">
        <v>421</v>
      </c>
    </row>
    <row r="101" spans="2:11">
      <c r="B101" s="47" t="s">
        <v>680</v>
      </c>
      <c r="F101" s="38">
        <v>8</v>
      </c>
      <c r="H101" s="39">
        <v>300</v>
      </c>
      <c r="I101" s="12" t="s">
        <v>393</v>
      </c>
    </row>
    <row r="102" spans="2:11">
      <c r="C102" s="44" t="s">
        <v>422</v>
      </c>
      <c r="D102" s="12" t="s">
        <v>423</v>
      </c>
      <c r="E102" s="12" t="s">
        <v>424</v>
      </c>
      <c r="H102" s="39">
        <v>301</v>
      </c>
      <c r="I102" s="12" t="s">
        <v>425</v>
      </c>
      <c r="J102">
        <v>6.0000000000000018</v>
      </c>
      <c r="K102">
        <v>1</v>
      </c>
    </row>
    <row r="103" spans="2:11">
      <c r="C103" s="44">
        <v>41211</v>
      </c>
      <c r="D103" s="12" t="s">
        <v>426</v>
      </c>
      <c r="E103" s="12"/>
      <c r="H103" s="39">
        <v>302</v>
      </c>
      <c r="I103" s="12" t="s">
        <v>427</v>
      </c>
      <c r="J103">
        <v>6</v>
      </c>
      <c r="K103">
        <v>1</v>
      </c>
    </row>
    <row r="104" spans="2:11">
      <c r="C104" s="44">
        <v>41275</v>
      </c>
      <c r="D104" s="45" t="s">
        <v>428</v>
      </c>
      <c r="E104" s="12" t="s">
        <v>429</v>
      </c>
      <c r="H104" s="39">
        <v>303</v>
      </c>
      <c r="I104" s="12" t="s">
        <v>430</v>
      </c>
      <c r="J104">
        <v>6.5000000000000009</v>
      </c>
      <c r="K104">
        <v>1</v>
      </c>
    </row>
    <row r="105" spans="2:11">
      <c r="C105" s="44">
        <v>41276</v>
      </c>
      <c r="D105" s="12" t="s">
        <v>428</v>
      </c>
      <c r="E105" s="12" t="s">
        <v>429</v>
      </c>
      <c r="H105" s="39">
        <v>304</v>
      </c>
      <c r="I105" s="12" t="s">
        <v>431</v>
      </c>
      <c r="J105">
        <v>6.4999999999999982</v>
      </c>
      <c r="K105">
        <v>1</v>
      </c>
    </row>
    <row r="106" spans="2:11">
      <c r="C106" s="44">
        <v>41277</v>
      </c>
      <c r="D106" s="12" t="s">
        <v>428</v>
      </c>
      <c r="E106" s="12" t="s">
        <v>429</v>
      </c>
      <c r="H106" s="39">
        <v>305</v>
      </c>
      <c r="I106" s="12" t="s">
        <v>432</v>
      </c>
      <c r="J106">
        <v>6.5</v>
      </c>
      <c r="K106">
        <v>1</v>
      </c>
    </row>
    <row r="107" spans="2:11">
      <c r="C107" s="44">
        <v>41278</v>
      </c>
      <c r="D107" s="12" t="s">
        <v>428</v>
      </c>
      <c r="E107" s="12" t="s">
        <v>429</v>
      </c>
      <c r="H107" s="39">
        <v>306</v>
      </c>
      <c r="I107" s="12" t="s">
        <v>433</v>
      </c>
      <c r="J107">
        <v>6.5</v>
      </c>
      <c r="K107">
        <v>1</v>
      </c>
    </row>
    <row r="108" spans="2:11">
      <c r="C108" s="44">
        <v>41279</v>
      </c>
      <c r="D108" s="12" t="s">
        <v>428</v>
      </c>
      <c r="E108" s="12" t="s">
        <v>429</v>
      </c>
      <c r="H108" s="39">
        <v>307</v>
      </c>
      <c r="I108" s="12" t="s">
        <v>434</v>
      </c>
      <c r="J108">
        <v>6.5000000000000009</v>
      </c>
      <c r="K108">
        <v>1</v>
      </c>
    </row>
    <row r="109" spans="2:11">
      <c r="C109" s="44">
        <v>41280</v>
      </c>
      <c r="D109" s="12" t="s">
        <v>428</v>
      </c>
      <c r="E109" s="12" t="s">
        <v>429</v>
      </c>
      <c r="H109" s="39">
        <v>308</v>
      </c>
      <c r="I109" s="12" t="s">
        <v>435</v>
      </c>
      <c r="J109">
        <v>6.5000000000000009</v>
      </c>
      <c r="K109">
        <v>1</v>
      </c>
    </row>
    <row r="110" spans="2:11">
      <c r="C110" s="44">
        <v>41281</v>
      </c>
      <c r="D110" s="12" t="s">
        <v>428</v>
      </c>
      <c r="E110" s="12" t="s">
        <v>429</v>
      </c>
      <c r="H110" s="39">
        <v>309</v>
      </c>
      <c r="I110" s="12" t="s">
        <v>436</v>
      </c>
      <c r="J110">
        <v>6.5000000000000009</v>
      </c>
      <c r="K110">
        <v>1</v>
      </c>
    </row>
    <row r="111" spans="2:11">
      <c r="C111" s="44">
        <v>41282</v>
      </c>
      <c r="D111" s="12" t="s">
        <v>428</v>
      </c>
      <c r="E111" s="12" t="s">
        <v>429</v>
      </c>
      <c r="H111" s="39">
        <v>310</v>
      </c>
      <c r="I111" s="12" t="s">
        <v>437</v>
      </c>
      <c r="J111">
        <v>6.5000000000000009</v>
      </c>
      <c r="K111">
        <v>1</v>
      </c>
    </row>
    <row r="112" spans="2:11">
      <c r="C112" s="44">
        <v>41283</v>
      </c>
      <c r="D112" s="12" t="s">
        <v>428</v>
      </c>
      <c r="E112" s="12" t="s">
        <v>429</v>
      </c>
      <c r="H112" s="39">
        <v>311</v>
      </c>
      <c r="I112" s="12" t="s">
        <v>438</v>
      </c>
      <c r="J112">
        <v>6.5000000000000009</v>
      </c>
      <c r="K112">
        <v>1</v>
      </c>
    </row>
    <row r="113" spans="3:11">
      <c r="C113" s="44">
        <v>41284</v>
      </c>
      <c r="D113" s="12" t="s">
        <v>428</v>
      </c>
      <c r="E113" s="12" t="s">
        <v>429</v>
      </c>
      <c r="H113" s="39">
        <v>312</v>
      </c>
      <c r="I113" s="12" t="s">
        <v>439</v>
      </c>
    </row>
    <row r="114" spans="3:11">
      <c r="C114" s="44">
        <v>41285</v>
      </c>
      <c r="D114" s="12" t="s">
        <v>428</v>
      </c>
      <c r="E114" s="12" t="s">
        <v>429</v>
      </c>
      <c r="H114" s="39">
        <v>313</v>
      </c>
      <c r="I114" s="12" t="s">
        <v>440</v>
      </c>
      <c r="J114">
        <v>6.5</v>
      </c>
      <c r="K114">
        <v>1</v>
      </c>
    </row>
    <row r="115" spans="3:11">
      <c r="C115" s="44">
        <v>41286</v>
      </c>
      <c r="D115" s="12" t="s">
        <v>428</v>
      </c>
      <c r="E115" s="12" t="s">
        <v>429</v>
      </c>
      <c r="H115" s="39">
        <v>314</v>
      </c>
      <c r="I115" s="12" t="s">
        <v>441</v>
      </c>
      <c r="J115">
        <v>6.4999999999999982</v>
      </c>
      <c r="K115">
        <v>1</v>
      </c>
    </row>
    <row r="116" spans="3:11">
      <c r="C116" s="44">
        <v>41287</v>
      </c>
      <c r="D116" s="12" t="s">
        <v>428</v>
      </c>
      <c r="E116" s="12" t="s">
        <v>429</v>
      </c>
      <c r="H116" s="39">
        <v>315</v>
      </c>
      <c r="I116" s="12" t="s">
        <v>442</v>
      </c>
      <c r="J116">
        <v>6.5</v>
      </c>
      <c r="K116">
        <v>1</v>
      </c>
    </row>
    <row r="117" spans="3:11">
      <c r="C117" s="44">
        <v>41288</v>
      </c>
      <c r="D117" s="12" t="s">
        <v>428</v>
      </c>
      <c r="E117" s="12" t="s">
        <v>429</v>
      </c>
      <c r="H117" s="39">
        <v>316</v>
      </c>
      <c r="I117" s="12" t="s">
        <v>443</v>
      </c>
      <c r="J117">
        <v>6.5</v>
      </c>
      <c r="K117">
        <v>1</v>
      </c>
    </row>
    <row r="118" spans="3:11">
      <c r="C118" s="44">
        <v>41289</v>
      </c>
      <c r="D118" s="12" t="s">
        <v>428</v>
      </c>
      <c r="E118" s="12" t="s">
        <v>429</v>
      </c>
      <c r="H118" s="39">
        <v>317</v>
      </c>
      <c r="I118" s="12" t="s">
        <v>444</v>
      </c>
      <c r="J118">
        <v>6.5000000000000009</v>
      </c>
      <c r="K118">
        <v>1</v>
      </c>
    </row>
    <row r="119" spans="3:11">
      <c r="C119" s="44">
        <v>41290</v>
      </c>
      <c r="D119" s="12" t="s">
        <v>429</v>
      </c>
      <c r="E119" s="12" t="s">
        <v>429</v>
      </c>
      <c r="H119" s="39">
        <v>318</v>
      </c>
      <c r="I119" s="12" t="s">
        <v>445</v>
      </c>
      <c r="J119">
        <v>6.5000000000000009</v>
      </c>
      <c r="K119">
        <v>1</v>
      </c>
    </row>
    <row r="120" spans="3:11">
      <c r="C120" s="44">
        <v>41291</v>
      </c>
      <c r="D120" s="12" t="s">
        <v>429</v>
      </c>
      <c r="E120" s="12" t="s">
        <v>446</v>
      </c>
      <c r="H120" s="39">
        <v>319</v>
      </c>
      <c r="I120" s="12" t="s">
        <v>447</v>
      </c>
    </row>
    <row r="121" spans="3:11">
      <c r="C121" s="44">
        <v>41292</v>
      </c>
      <c r="D121" s="12" t="s">
        <v>429</v>
      </c>
      <c r="E121" s="12" t="s">
        <v>446</v>
      </c>
      <c r="H121" s="39">
        <v>321</v>
      </c>
      <c r="I121" s="12" t="s">
        <v>448</v>
      </c>
      <c r="J121">
        <v>6.4999999999999982</v>
      </c>
      <c r="K121">
        <v>1</v>
      </c>
    </row>
    <row r="122" spans="3:11">
      <c r="C122" s="44">
        <v>41293</v>
      </c>
      <c r="D122" s="12" t="s">
        <v>429</v>
      </c>
      <c r="E122" s="12" t="s">
        <v>446</v>
      </c>
      <c r="H122" s="39">
        <v>322</v>
      </c>
      <c r="I122" s="12" t="s">
        <v>449</v>
      </c>
      <c r="J122">
        <v>6.5000000000000009</v>
      </c>
      <c r="K122">
        <v>1</v>
      </c>
    </row>
    <row r="123" spans="3:11">
      <c r="C123" s="44">
        <v>41294</v>
      </c>
      <c r="D123" s="12" t="s">
        <v>429</v>
      </c>
      <c r="E123" s="12" t="s">
        <v>446</v>
      </c>
      <c r="H123" s="39">
        <v>323</v>
      </c>
      <c r="I123" s="12" t="s">
        <v>450</v>
      </c>
    </row>
    <row r="124" spans="3:11">
      <c r="C124" s="44">
        <v>41295</v>
      </c>
      <c r="D124" s="12" t="s">
        <v>429</v>
      </c>
      <c r="E124" s="12" t="s">
        <v>446</v>
      </c>
      <c r="H124" s="39">
        <v>324</v>
      </c>
      <c r="I124" s="12" t="s">
        <v>451</v>
      </c>
    </row>
    <row r="125" spans="3:11">
      <c r="C125" s="44">
        <v>41296</v>
      </c>
      <c r="D125" s="12" t="s">
        <v>429</v>
      </c>
      <c r="E125" s="12" t="s">
        <v>446</v>
      </c>
      <c r="H125" s="39">
        <v>326</v>
      </c>
      <c r="I125" s="12" t="s">
        <v>452</v>
      </c>
    </row>
    <row r="126" spans="3:11">
      <c r="C126" s="44">
        <v>41297</v>
      </c>
      <c r="D126" s="12" t="s">
        <v>429</v>
      </c>
      <c r="E126" s="12" t="s">
        <v>446</v>
      </c>
      <c r="H126" s="39">
        <v>327</v>
      </c>
      <c r="I126" s="12" t="s">
        <v>453</v>
      </c>
    </row>
    <row r="127" spans="3:11">
      <c r="C127" s="44">
        <v>41298</v>
      </c>
      <c r="D127" s="12" t="s">
        <v>429</v>
      </c>
      <c r="E127" s="12" t="s">
        <v>446</v>
      </c>
      <c r="H127" s="39">
        <v>328</v>
      </c>
      <c r="I127" s="12" t="s">
        <v>454</v>
      </c>
    </row>
    <row r="128" spans="3:11">
      <c r="C128" s="44">
        <v>41299</v>
      </c>
      <c r="D128" s="12" t="s">
        <v>429</v>
      </c>
      <c r="E128" s="12" t="s">
        <v>446</v>
      </c>
      <c r="H128" s="39">
        <v>407</v>
      </c>
      <c r="I128" s="12" t="s">
        <v>455</v>
      </c>
    </row>
    <row r="129" spans="3:9">
      <c r="C129" s="44">
        <v>41300</v>
      </c>
      <c r="D129" s="12" t="s">
        <v>429</v>
      </c>
      <c r="E129" s="12" t="s">
        <v>446</v>
      </c>
      <c r="H129" s="39">
        <v>408</v>
      </c>
      <c r="I129" s="12" t="s">
        <v>456</v>
      </c>
    </row>
    <row r="130" spans="3:9">
      <c r="C130" s="44">
        <v>41301</v>
      </c>
      <c r="D130" s="12" t="s">
        <v>429</v>
      </c>
      <c r="E130" s="12" t="s">
        <v>446</v>
      </c>
      <c r="H130" s="39">
        <v>410</v>
      </c>
      <c r="I130" s="12" t="s">
        <v>457</v>
      </c>
    </row>
    <row r="131" spans="3:9">
      <c r="C131" s="44">
        <v>41302</v>
      </c>
      <c r="D131" s="12" t="s">
        <v>429</v>
      </c>
      <c r="E131" s="12" t="s">
        <v>446</v>
      </c>
      <c r="H131" s="39">
        <v>411</v>
      </c>
      <c r="I131" s="12" t="s">
        <v>458</v>
      </c>
    </row>
    <row r="132" spans="3:9">
      <c r="C132" s="44">
        <v>41303</v>
      </c>
      <c r="D132" s="12" t="s">
        <v>429</v>
      </c>
      <c r="E132" s="12" t="s">
        <v>446</v>
      </c>
      <c r="H132" s="39">
        <v>413</v>
      </c>
      <c r="I132" s="12" t="s">
        <v>459</v>
      </c>
    </row>
    <row r="133" spans="3:9">
      <c r="C133" s="44">
        <v>41304</v>
      </c>
      <c r="D133" s="12" t="s">
        <v>429</v>
      </c>
      <c r="E133" s="12" t="s">
        <v>446</v>
      </c>
      <c r="H133" s="39">
        <v>414</v>
      </c>
      <c r="I133" s="12" t="s">
        <v>460</v>
      </c>
    </row>
    <row r="134" spans="3:9">
      <c r="C134" s="44">
        <v>41305</v>
      </c>
      <c r="D134" s="12" t="s">
        <v>429</v>
      </c>
      <c r="E134" s="12" t="s">
        <v>446</v>
      </c>
      <c r="H134" s="39">
        <v>416</v>
      </c>
      <c r="I134" s="12" t="s">
        <v>461</v>
      </c>
    </row>
    <row r="135" spans="3:9">
      <c r="C135" s="44">
        <v>41306</v>
      </c>
      <c r="D135" s="12" t="s">
        <v>446</v>
      </c>
      <c r="E135" s="12" t="s">
        <v>462</v>
      </c>
      <c r="H135" s="39">
        <v>417</v>
      </c>
      <c r="I135" s="12" t="s">
        <v>463</v>
      </c>
    </row>
    <row r="136" spans="3:9">
      <c r="C136" s="44">
        <v>41307</v>
      </c>
      <c r="D136" s="12" t="s">
        <v>446</v>
      </c>
      <c r="E136" s="12" t="s">
        <v>462</v>
      </c>
      <c r="H136" s="39">
        <v>418</v>
      </c>
      <c r="I136" s="12" t="s">
        <v>464</v>
      </c>
    </row>
    <row r="137" spans="3:9">
      <c r="C137" s="44">
        <v>41308</v>
      </c>
      <c r="D137" s="12" t="s">
        <v>446</v>
      </c>
      <c r="E137" s="12" t="s">
        <v>462</v>
      </c>
      <c r="H137" s="39">
        <v>419</v>
      </c>
      <c r="I137" s="12" t="s">
        <v>465</v>
      </c>
    </row>
    <row r="138" spans="3:9">
      <c r="C138" s="44">
        <v>41309</v>
      </c>
      <c r="D138" s="12" t="s">
        <v>446</v>
      </c>
      <c r="E138" s="12" t="s">
        <v>462</v>
      </c>
      <c r="H138" s="39">
        <v>421</v>
      </c>
      <c r="I138" s="12" t="s">
        <v>466</v>
      </c>
    </row>
    <row r="139" spans="3:9">
      <c r="C139" s="44">
        <v>41310</v>
      </c>
      <c r="D139" s="12" t="s">
        <v>446</v>
      </c>
      <c r="E139" s="12" t="s">
        <v>462</v>
      </c>
      <c r="H139" s="39">
        <v>422</v>
      </c>
      <c r="I139" s="12" t="s">
        <v>467</v>
      </c>
    </row>
    <row r="140" spans="3:9">
      <c r="C140" s="44">
        <v>41311</v>
      </c>
      <c r="D140" s="12" t="s">
        <v>446</v>
      </c>
      <c r="E140" s="12" t="s">
        <v>462</v>
      </c>
      <c r="H140" s="39">
        <v>423</v>
      </c>
      <c r="I140" s="12" t="s">
        <v>468</v>
      </c>
    </row>
    <row r="141" spans="3:9">
      <c r="C141" s="44">
        <v>41312</v>
      </c>
      <c r="D141" s="12" t="s">
        <v>446</v>
      </c>
      <c r="E141" s="12" t="s">
        <v>462</v>
      </c>
      <c r="H141" s="39">
        <v>425</v>
      </c>
      <c r="I141" s="12" t="s">
        <v>469</v>
      </c>
    </row>
    <row r="142" spans="3:9">
      <c r="C142" s="44">
        <v>41313</v>
      </c>
      <c r="D142" s="12" t="s">
        <v>446</v>
      </c>
      <c r="E142" s="12" t="s">
        <v>462</v>
      </c>
      <c r="H142" s="39">
        <v>429</v>
      </c>
      <c r="I142" s="12" t="s">
        <v>470</v>
      </c>
    </row>
    <row r="143" spans="3:9">
      <c r="C143" s="44">
        <v>41314</v>
      </c>
      <c r="D143" s="12" t="s">
        <v>446</v>
      </c>
      <c r="E143" s="12" t="s">
        <v>462</v>
      </c>
      <c r="H143" s="39">
        <v>431</v>
      </c>
      <c r="I143" s="12" t="s">
        <v>471</v>
      </c>
    </row>
    <row r="144" spans="3:9">
      <c r="C144" s="44">
        <v>41315</v>
      </c>
      <c r="D144" s="12" t="s">
        <v>446</v>
      </c>
      <c r="E144" s="12" t="s">
        <v>462</v>
      </c>
      <c r="H144" s="39">
        <v>433</v>
      </c>
      <c r="I144" s="12" t="s">
        <v>472</v>
      </c>
    </row>
    <row r="145" spans="3:9">
      <c r="C145" s="44">
        <v>41316</v>
      </c>
      <c r="D145" s="12" t="s">
        <v>446</v>
      </c>
      <c r="E145" s="12" t="s">
        <v>462</v>
      </c>
      <c r="H145" s="39">
        <v>434</v>
      </c>
      <c r="I145" s="12" t="s">
        <v>473</v>
      </c>
    </row>
    <row r="146" spans="3:9">
      <c r="C146" s="44">
        <v>41317</v>
      </c>
      <c r="D146" s="12" t="s">
        <v>446</v>
      </c>
      <c r="E146" s="12" t="s">
        <v>462</v>
      </c>
      <c r="H146" s="39">
        <v>435</v>
      </c>
      <c r="I146" s="12" t="s">
        <v>474</v>
      </c>
    </row>
    <row r="147" spans="3:9">
      <c r="C147" s="44">
        <v>41318</v>
      </c>
      <c r="D147" s="12" t="s">
        <v>446</v>
      </c>
      <c r="E147" s="12" t="s">
        <v>462</v>
      </c>
      <c r="H147" s="39">
        <v>436</v>
      </c>
      <c r="I147" s="12" t="s">
        <v>475</v>
      </c>
    </row>
    <row r="148" spans="3:9">
      <c r="C148" s="44">
        <v>41319</v>
      </c>
      <c r="D148" s="12" t="s">
        <v>446</v>
      </c>
      <c r="E148" s="12" t="s">
        <v>476</v>
      </c>
      <c r="H148" s="39">
        <v>441</v>
      </c>
      <c r="I148" s="12" t="s">
        <v>477</v>
      </c>
    </row>
    <row r="149" spans="3:9">
      <c r="C149" s="44">
        <v>41320</v>
      </c>
      <c r="D149" s="12" t="s">
        <v>446</v>
      </c>
      <c r="E149" s="12" t="s">
        <v>476</v>
      </c>
      <c r="H149" s="39">
        <v>443</v>
      </c>
      <c r="I149" s="12" t="s">
        <v>478</v>
      </c>
    </row>
    <row r="150" spans="3:9">
      <c r="C150" s="44">
        <v>41321</v>
      </c>
      <c r="D150" s="12" t="s">
        <v>462</v>
      </c>
      <c r="E150" s="12" t="s">
        <v>476</v>
      </c>
      <c r="H150" s="39">
        <v>444</v>
      </c>
      <c r="I150" s="12" t="s">
        <v>479</v>
      </c>
    </row>
    <row r="151" spans="3:9">
      <c r="C151" s="44">
        <v>41322</v>
      </c>
      <c r="D151" s="12" t="s">
        <v>462</v>
      </c>
      <c r="E151" s="12" t="s">
        <v>476</v>
      </c>
      <c r="H151" s="39">
        <v>450</v>
      </c>
      <c r="I151" s="12" t="s">
        <v>480</v>
      </c>
    </row>
    <row r="152" spans="3:9">
      <c r="C152" s="44">
        <v>41323</v>
      </c>
      <c r="D152" s="12" t="s">
        <v>462</v>
      </c>
      <c r="E152" s="12" t="s">
        <v>476</v>
      </c>
      <c r="H152" s="39">
        <v>453</v>
      </c>
      <c r="I152" s="12" t="s">
        <v>481</v>
      </c>
    </row>
    <row r="153" spans="3:9">
      <c r="C153" s="44">
        <v>41324</v>
      </c>
      <c r="D153" s="12" t="s">
        <v>462</v>
      </c>
      <c r="E153" s="12" t="s">
        <v>476</v>
      </c>
      <c r="H153" s="39">
        <v>457</v>
      </c>
      <c r="I153" s="12" t="s">
        <v>482</v>
      </c>
    </row>
    <row r="154" spans="3:9">
      <c r="C154" s="44">
        <v>41325</v>
      </c>
      <c r="D154" s="12" t="s">
        <v>462</v>
      </c>
      <c r="E154" s="12" t="s">
        <v>476</v>
      </c>
      <c r="H154" s="39">
        <v>459</v>
      </c>
      <c r="I154" s="12" t="s">
        <v>483</v>
      </c>
    </row>
    <row r="155" spans="3:9">
      <c r="C155" s="44">
        <v>41326</v>
      </c>
      <c r="D155" s="12" t="s">
        <v>462</v>
      </c>
      <c r="E155" s="12" t="s">
        <v>476</v>
      </c>
      <c r="H155" s="39">
        <v>462</v>
      </c>
      <c r="I155" s="12" t="s">
        <v>484</v>
      </c>
    </row>
    <row r="156" spans="3:9">
      <c r="C156" s="44">
        <v>41327</v>
      </c>
      <c r="D156" s="12" t="s">
        <v>462</v>
      </c>
      <c r="E156" s="12" t="s">
        <v>476</v>
      </c>
      <c r="H156" s="39">
        <v>463</v>
      </c>
      <c r="I156" s="12" t="s">
        <v>485</v>
      </c>
    </row>
    <row r="157" spans="3:9">
      <c r="C157" s="44">
        <v>41328</v>
      </c>
      <c r="D157" s="12" t="s">
        <v>462</v>
      </c>
      <c r="E157" s="12" t="s">
        <v>476</v>
      </c>
      <c r="H157" s="39">
        <v>464</v>
      </c>
      <c r="I157" s="12" t="s">
        <v>486</v>
      </c>
    </row>
    <row r="158" spans="3:9">
      <c r="C158" s="44">
        <v>41329</v>
      </c>
      <c r="D158" s="12" t="s">
        <v>462</v>
      </c>
      <c r="E158" s="12" t="s">
        <v>476</v>
      </c>
      <c r="H158" s="39">
        <v>465</v>
      </c>
      <c r="I158" s="12" t="s">
        <v>487</v>
      </c>
    </row>
    <row r="159" spans="3:9">
      <c r="C159" s="44">
        <v>41330</v>
      </c>
      <c r="D159" s="12" t="s">
        <v>462</v>
      </c>
      <c r="E159" s="12" t="s">
        <v>476</v>
      </c>
      <c r="H159" s="39">
        <v>466</v>
      </c>
      <c r="I159" s="12" t="s">
        <v>488</v>
      </c>
    </row>
    <row r="160" spans="3:9">
      <c r="C160" s="44">
        <v>41331</v>
      </c>
      <c r="D160" s="12" t="s">
        <v>462</v>
      </c>
      <c r="E160" s="12" t="s">
        <v>476</v>
      </c>
      <c r="H160" s="39">
        <v>471</v>
      </c>
      <c r="I160" s="12" t="s">
        <v>489</v>
      </c>
    </row>
    <row r="161" spans="3:9">
      <c r="C161" s="44">
        <v>41332</v>
      </c>
      <c r="D161" s="12" t="s">
        <v>462</v>
      </c>
      <c r="E161" s="12" t="s">
        <v>476</v>
      </c>
      <c r="H161" s="39">
        <v>472</v>
      </c>
      <c r="I161" s="12" t="s">
        <v>490</v>
      </c>
    </row>
    <row r="162" spans="3:9">
      <c r="C162" s="44">
        <v>41333</v>
      </c>
      <c r="D162" s="12" t="s">
        <v>462</v>
      </c>
      <c r="E162" s="12" t="s">
        <v>476</v>
      </c>
      <c r="H162" s="39">
        <v>474</v>
      </c>
      <c r="I162" s="12" t="s">
        <v>491</v>
      </c>
    </row>
    <row r="163" spans="3:9">
      <c r="C163" s="44">
        <v>41334</v>
      </c>
      <c r="D163" s="12" t="s">
        <v>476</v>
      </c>
      <c r="E163" s="12" t="s">
        <v>492</v>
      </c>
      <c r="H163" s="39">
        <v>476</v>
      </c>
      <c r="I163" s="12" t="s">
        <v>493</v>
      </c>
    </row>
    <row r="164" spans="3:9">
      <c r="C164" s="44">
        <v>41335</v>
      </c>
      <c r="D164" s="12" t="s">
        <v>476</v>
      </c>
      <c r="E164" s="12" t="s">
        <v>492</v>
      </c>
      <c r="H164" s="39">
        <v>488</v>
      </c>
      <c r="I164" s="12" t="s">
        <v>494</v>
      </c>
    </row>
    <row r="165" spans="3:9">
      <c r="C165" s="44">
        <v>41336</v>
      </c>
      <c r="D165" s="12" t="s">
        <v>476</v>
      </c>
      <c r="E165" s="12" t="s">
        <v>492</v>
      </c>
      <c r="H165" s="39">
        <v>493</v>
      </c>
      <c r="I165" s="12" t="s">
        <v>495</v>
      </c>
    </row>
    <row r="166" spans="3:9">
      <c r="C166" s="44">
        <v>41337</v>
      </c>
      <c r="D166" s="12" t="s">
        <v>476</v>
      </c>
      <c r="E166" s="12" t="s">
        <v>492</v>
      </c>
      <c r="H166" s="39">
        <v>494</v>
      </c>
      <c r="I166" s="12" t="s">
        <v>496</v>
      </c>
    </row>
    <row r="167" spans="3:9">
      <c r="C167" s="44">
        <v>41338</v>
      </c>
      <c r="D167" s="12" t="s">
        <v>476</v>
      </c>
      <c r="E167" s="12" t="s">
        <v>492</v>
      </c>
      <c r="H167" s="39">
        <v>502</v>
      </c>
      <c r="I167" s="12" t="s">
        <v>497</v>
      </c>
    </row>
    <row r="168" spans="3:9">
      <c r="C168" s="44">
        <v>41339</v>
      </c>
      <c r="D168" s="12" t="s">
        <v>476</v>
      </c>
      <c r="E168" s="12" t="s">
        <v>492</v>
      </c>
      <c r="H168" s="39">
        <v>503</v>
      </c>
      <c r="I168" s="12" t="s">
        <v>498</v>
      </c>
    </row>
    <row r="169" spans="3:9">
      <c r="C169" s="44">
        <v>41340</v>
      </c>
      <c r="D169" s="12" t="s">
        <v>476</v>
      </c>
      <c r="E169" s="12" t="s">
        <v>492</v>
      </c>
      <c r="H169" s="39">
        <v>504</v>
      </c>
      <c r="I169" s="12" t="s">
        <v>499</v>
      </c>
    </row>
    <row r="170" spans="3:9">
      <c r="C170" s="44">
        <v>41341</v>
      </c>
      <c r="D170" s="12" t="s">
        <v>476</v>
      </c>
      <c r="E170" s="12" t="s">
        <v>492</v>
      </c>
      <c r="H170" s="39">
        <v>506</v>
      </c>
      <c r="I170" s="12" t="s">
        <v>500</v>
      </c>
    </row>
    <row r="171" spans="3:9">
      <c r="C171" s="44">
        <v>41342</v>
      </c>
      <c r="D171" s="12" t="s">
        <v>476</v>
      </c>
      <c r="E171" s="12" t="s">
        <v>492</v>
      </c>
      <c r="H171" s="39">
        <v>510</v>
      </c>
      <c r="I171" s="12" t="s">
        <v>501</v>
      </c>
    </row>
    <row r="172" spans="3:9">
      <c r="C172" s="44">
        <v>41343</v>
      </c>
      <c r="D172" s="12" t="s">
        <v>476</v>
      </c>
      <c r="E172" s="12" t="s">
        <v>492</v>
      </c>
      <c r="H172" s="39">
        <v>511</v>
      </c>
      <c r="I172" s="12" t="s">
        <v>502</v>
      </c>
    </row>
    <row r="173" spans="3:9">
      <c r="C173" s="44">
        <v>41344</v>
      </c>
      <c r="D173" s="12" t="s">
        <v>476</v>
      </c>
      <c r="E173" s="12" t="s">
        <v>492</v>
      </c>
      <c r="H173" s="39">
        <v>512</v>
      </c>
      <c r="I173" s="12" t="s">
        <v>503</v>
      </c>
    </row>
    <row r="174" spans="3:9">
      <c r="C174" s="44">
        <v>41345</v>
      </c>
      <c r="D174" s="12" t="s">
        <v>476</v>
      </c>
      <c r="E174" s="12" t="s">
        <v>492</v>
      </c>
      <c r="H174" s="39">
        <v>513</v>
      </c>
      <c r="I174" s="12" t="s">
        <v>504</v>
      </c>
    </row>
    <row r="175" spans="3:9">
      <c r="C175" s="44">
        <v>41346</v>
      </c>
      <c r="D175" s="12" t="s">
        <v>476</v>
      </c>
      <c r="E175" s="12" t="s">
        <v>492</v>
      </c>
      <c r="H175" s="39">
        <v>517</v>
      </c>
      <c r="I175" s="12" t="s">
        <v>505</v>
      </c>
    </row>
    <row r="176" spans="3:9">
      <c r="C176" s="44">
        <v>41347</v>
      </c>
      <c r="D176" s="12" t="s">
        <v>476</v>
      </c>
      <c r="E176" s="12" t="s">
        <v>492</v>
      </c>
      <c r="H176" s="39">
        <v>518</v>
      </c>
      <c r="I176" s="12" t="s">
        <v>506</v>
      </c>
    </row>
    <row r="177" spans="3:9">
      <c r="C177" s="44">
        <v>41348</v>
      </c>
      <c r="D177" s="12" t="s">
        <v>476</v>
      </c>
      <c r="E177" s="12" t="s">
        <v>492</v>
      </c>
      <c r="H177" s="39">
        <v>527</v>
      </c>
      <c r="I177" s="12" t="s">
        <v>507</v>
      </c>
    </row>
    <row r="178" spans="3:9">
      <c r="C178" s="44">
        <v>41349</v>
      </c>
      <c r="D178" s="12" t="s">
        <v>492</v>
      </c>
      <c r="E178" s="12" t="s">
        <v>492</v>
      </c>
      <c r="H178" s="39">
        <v>528</v>
      </c>
      <c r="I178" s="12" t="s">
        <v>508</v>
      </c>
    </row>
    <row r="179" spans="3:9">
      <c r="C179" s="44">
        <v>41350</v>
      </c>
      <c r="D179" s="12" t="s">
        <v>492</v>
      </c>
      <c r="E179" s="12" t="s">
        <v>509</v>
      </c>
      <c r="H179" s="39">
        <v>529</v>
      </c>
      <c r="I179" s="12" t="s">
        <v>510</v>
      </c>
    </row>
    <row r="180" spans="3:9">
      <c r="C180" s="44">
        <v>41351</v>
      </c>
      <c r="D180" s="12" t="s">
        <v>492</v>
      </c>
      <c r="E180" s="12" t="s">
        <v>509</v>
      </c>
      <c r="H180" s="39">
        <v>539</v>
      </c>
      <c r="I180" s="12" t="s">
        <v>511</v>
      </c>
    </row>
    <row r="181" spans="3:9">
      <c r="C181" s="44">
        <v>41352</v>
      </c>
      <c r="D181" s="12" t="s">
        <v>492</v>
      </c>
      <c r="E181" s="12" t="s">
        <v>509</v>
      </c>
      <c r="H181" s="39">
        <v>542</v>
      </c>
      <c r="I181" s="12" t="s">
        <v>512</v>
      </c>
    </row>
    <row r="182" spans="3:9">
      <c r="C182" s="44">
        <v>41353</v>
      </c>
      <c r="D182" s="12" t="s">
        <v>492</v>
      </c>
      <c r="E182" s="12" t="s">
        <v>509</v>
      </c>
      <c r="H182" s="39">
        <v>544</v>
      </c>
      <c r="I182" s="12" t="s">
        <v>513</v>
      </c>
    </row>
    <row r="183" spans="3:9">
      <c r="C183" s="44">
        <v>41354</v>
      </c>
      <c r="D183" s="12" t="s">
        <v>492</v>
      </c>
      <c r="E183" s="12" t="s">
        <v>509</v>
      </c>
      <c r="H183" s="39">
        <v>548</v>
      </c>
      <c r="I183" s="12" t="s">
        <v>514</v>
      </c>
    </row>
    <row r="184" spans="3:9">
      <c r="C184" s="44">
        <v>41355</v>
      </c>
      <c r="D184" s="12" t="s">
        <v>492</v>
      </c>
      <c r="E184" s="12" t="s">
        <v>509</v>
      </c>
      <c r="H184" s="39">
        <v>552</v>
      </c>
      <c r="I184" s="12" t="s">
        <v>515</v>
      </c>
    </row>
    <row r="185" spans="3:9">
      <c r="C185" s="44">
        <v>41356</v>
      </c>
      <c r="D185" s="12" t="s">
        <v>492</v>
      </c>
      <c r="E185" s="12" t="s">
        <v>509</v>
      </c>
      <c r="H185" s="39">
        <v>553</v>
      </c>
      <c r="I185" s="12" t="s">
        <v>516</v>
      </c>
    </row>
    <row r="186" spans="3:9">
      <c r="C186" s="44">
        <v>41357</v>
      </c>
      <c r="D186" s="12" t="s">
        <v>492</v>
      </c>
      <c r="E186" s="12" t="s">
        <v>509</v>
      </c>
      <c r="H186" s="39">
        <v>568</v>
      </c>
      <c r="I186" s="12" t="s">
        <v>517</v>
      </c>
    </row>
    <row r="187" spans="3:9">
      <c r="C187" s="44">
        <v>41358</v>
      </c>
      <c r="D187" s="12" t="s">
        <v>492</v>
      </c>
      <c r="E187" s="12" t="s">
        <v>509</v>
      </c>
      <c r="H187" s="39">
        <v>579</v>
      </c>
      <c r="I187" s="12" t="s">
        <v>518</v>
      </c>
    </row>
    <row r="188" spans="3:9">
      <c r="C188" s="44">
        <v>41359</v>
      </c>
      <c r="D188" s="12" t="s">
        <v>492</v>
      </c>
      <c r="E188" s="12" t="s">
        <v>509</v>
      </c>
      <c r="H188" s="39">
        <v>582</v>
      </c>
      <c r="I188" s="12" t="s">
        <v>519</v>
      </c>
    </row>
    <row r="189" spans="3:9">
      <c r="C189" s="44">
        <v>41360</v>
      </c>
      <c r="D189" s="12" t="s">
        <v>492</v>
      </c>
      <c r="E189" s="12" t="s">
        <v>509</v>
      </c>
      <c r="H189" s="39">
        <v>589</v>
      </c>
      <c r="I189" s="12" t="s">
        <v>520</v>
      </c>
    </row>
    <row r="190" spans="3:9">
      <c r="C190" s="44">
        <v>41361</v>
      </c>
      <c r="D190" s="12" t="s">
        <v>492</v>
      </c>
      <c r="E190" s="12" t="s">
        <v>509</v>
      </c>
      <c r="H190" s="39">
        <v>593</v>
      </c>
      <c r="I190" s="12" t="s">
        <v>521</v>
      </c>
    </row>
    <row r="191" spans="3:9">
      <c r="C191" s="44">
        <v>41362</v>
      </c>
      <c r="D191" s="12" t="s">
        <v>492</v>
      </c>
      <c r="E191" s="12" t="s">
        <v>509</v>
      </c>
      <c r="H191" s="39">
        <v>594</v>
      </c>
      <c r="I191" s="12" t="s">
        <v>522</v>
      </c>
    </row>
    <row r="192" spans="3:9">
      <c r="C192" s="44">
        <v>41363</v>
      </c>
      <c r="D192" s="12" t="s">
        <v>492</v>
      </c>
      <c r="E192" s="12" t="s">
        <v>509</v>
      </c>
      <c r="H192" s="39">
        <v>801</v>
      </c>
      <c r="I192" s="12" t="s">
        <v>523</v>
      </c>
    </row>
    <row r="193" spans="3:11">
      <c r="C193" s="44">
        <v>41364</v>
      </c>
      <c r="D193" s="12" t="s">
        <v>492</v>
      </c>
      <c r="E193" s="12" t="s">
        <v>509</v>
      </c>
      <c r="H193" s="39">
        <v>802</v>
      </c>
      <c r="I193" s="12" t="s">
        <v>524</v>
      </c>
    </row>
    <row r="194" spans="3:11">
      <c r="C194" s="44">
        <v>41365</v>
      </c>
      <c r="D194" s="12" t="s">
        <v>509</v>
      </c>
      <c r="E194" s="12" t="s">
        <v>525</v>
      </c>
      <c r="H194" s="39">
        <v>803</v>
      </c>
      <c r="I194" s="12" t="s">
        <v>526</v>
      </c>
    </row>
    <row r="195" spans="3:11">
      <c r="C195" s="44">
        <v>41366</v>
      </c>
      <c r="D195" s="12" t="s">
        <v>509</v>
      </c>
      <c r="E195" s="12" t="s">
        <v>525</v>
      </c>
      <c r="H195" s="39" t="s">
        <v>527</v>
      </c>
      <c r="I195" s="12" t="s">
        <v>528</v>
      </c>
      <c r="J195">
        <v>13.999999999999998</v>
      </c>
      <c r="K195">
        <v>1</v>
      </c>
    </row>
    <row r="196" spans="3:11">
      <c r="C196" s="44">
        <v>41367</v>
      </c>
      <c r="D196" s="12" t="s">
        <v>509</v>
      </c>
      <c r="E196" s="12" t="s">
        <v>525</v>
      </c>
      <c r="H196" s="39" t="s">
        <v>529</v>
      </c>
      <c r="I196" s="12" t="s">
        <v>530</v>
      </c>
      <c r="J196">
        <v>2.0000000000000009</v>
      </c>
      <c r="K196">
        <v>1</v>
      </c>
    </row>
    <row r="197" spans="3:11">
      <c r="C197" s="44">
        <v>41368</v>
      </c>
      <c r="D197" s="12" t="s">
        <v>509</v>
      </c>
      <c r="E197" s="12" t="s">
        <v>525</v>
      </c>
      <c r="H197" s="39" t="s">
        <v>531</v>
      </c>
      <c r="I197" s="12" t="s">
        <v>532</v>
      </c>
      <c r="J197">
        <v>2.0000000000000009</v>
      </c>
      <c r="K197">
        <v>1</v>
      </c>
    </row>
    <row r="198" spans="3:11">
      <c r="C198" s="44">
        <v>41369</v>
      </c>
      <c r="D198" s="12" t="s">
        <v>509</v>
      </c>
      <c r="E198" s="12" t="s">
        <v>525</v>
      </c>
      <c r="H198" s="39" t="s">
        <v>533</v>
      </c>
      <c r="I198" s="12" t="s">
        <v>534</v>
      </c>
      <c r="J198">
        <v>3</v>
      </c>
      <c r="K198">
        <v>1</v>
      </c>
    </row>
    <row r="199" spans="3:11">
      <c r="C199" s="44">
        <v>41370</v>
      </c>
      <c r="D199" s="12" t="s">
        <v>509</v>
      </c>
      <c r="E199" s="12" t="s">
        <v>525</v>
      </c>
      <c r="H199" s="39" t="s">
        <v>535</v>
      </c>
      <c r="I199" s="12" t="s">
        <v>536</v>
      </c>
      <c r="J199">
        <v>4.0000000000000018</v>
      </c>
      <c r="K199">
        <v>1</v>
      </c>
    </row>
    <row r="200" spans="3:11">
      <c r="C200" s="44">
        <v>41371</v>
      </c>
      <c r="D200" s="12" t="s">
        <v>509</v>
      </c>
      <c r="E200" s="12" t="s">
        <v>525</v>
      </c>
      <c r="H200" s="39" t="s">
        <v>537</v>
      </c>
      <c r="I200" s="12" t="s">
        <v>538</v>
      </c>
      <c r="J200">
        <v>1.999999999999998</v>
      </c>
      <c r="K200">
        <v>1</v>
      </c>
    </row>
    <row r="201" spans="3:11">
      <c r="C201" s="44">
        <v>41372</v>
      </c>
      <c r="D201" s="12" t="s">
        <v>509</v>
      </c>
      <c r="E201" s="12" t="s">
        <v>525</v>
      </c>
      <c r="H201" s="39" t="s">
        <v>539</v>
      </c>
      <c r="I201" s="12" t="s">
        <v>540</v>
      </c>
      <c r="J201">
        <v>2.4999999999999991</v>
      </c>
      <c r="K201">
        <v>1</v>
      </c>
    </row>
    <row r="202" spans="3:11">
      <c r="C202" s="44">
        <v>41373</v>
      </c>
      <c r="D202" s="12" t="s">
        <v>509</v>
      </c>
      <c r="E202" s="12" t="s">
        <v>525</v>
      </c>
      <c r="H202" s="39" t="s">
        <v>541</v>
      </c>
      <c r="I202" s="12" t="s">
        <v>542</v>
      </c>
      <c r="J202">
        <v>2.0000000000000009</v>
      </c>
      <c r="K202">
        <v>1</v>
      </c>
    </row>
    <row r="203" spans="3:11">
      <c r="C203" s="44">
        <v>41374</v>
      </c>
      <c r="D203" s="12" t="s">
        <v>509</v>
      </c>
      <c r="E203" s="12" t="s">
        <v>525</v>
      </c>
      <c r="H203" s="39" t="s">
        <v>543</v>
      </c>
      <c r="I203" s="12" t="s">
        <v>544</v>
      </c>
      <c r="J203">
        <v>2.4999999999999991</v>
      </c>
      <c r="K203">
        <v>1</v>
      </c>
    </row>
    <row r="204" spans="3:11">
      <c r="C204" s="44">
        <v>41375</v>
      </c>
      <c r="D204" s="12" t="s">
        <v>509</v>
      </c>
      <c r="E204" s="12" t="s">
        <v>525</v>
      </c>
      <c r="H204" s="39" t="s">
        <v>545</v>
      </c>
      <c r="I204" s="12" t="s">
        <v>546</v>
      </c>
      <c r="J204">
        <v>2.0000000000000009</v>
      </c>
      <c r="K204">
        <v>1</v>
      </c>
    </row>
    <row r="205" spans="3:11">
      <c r="C205" s="44">
        <v>41376</v>
      </c>
      <c r="D205" s="12" t="s">
        <v>509</v>
      </c>
      <c r="E205" s="12" t="s">
        <v>525</v>
      </c>
      <c r="H205" s="39" t="s">
        <v>547</v>
      </c>
      <c r="I205" s="12" t="s">
        <v>548</v>
      </c>
      <c r="J205">
        <v>10</v>
      </c>
      <c r="K205">
        <v>2</v>
      </c>
    </row>
    <row r="206" spans="3:11">
      <c r="C206" s="44">
        <v>41377</v>
      </c>
      <c r="D206" s="12" t="s">
        <v>509</v>
      </c>
      <c r="E206" s="12" t="s">
        <v>525</v>
      </c>
      <c r="H206" s="39" t="s">
        <v>549</v>
      </c>
      <c r="I206" s="12" t="s">
        <v>550</v>
      </c>
      <c r="J206">
        <v>11</v>
      </c>
      <c r="K206">
        <v>2</v>
      </c>
    </row>
    <row r="207" spans="3:11">
      <c r="C207" s="44">
        <v>41378</v>
      </c>
      <c r="D207" s="12" t="s">
        <v>509</v>
      </c>
      <c r="E207" s="12" t="s">
        <v>525</v>
      </c>
      <c r="H207" s="39" t="s">
        <v>551</v>
      </c>
      <c r="I207" s="12" t="s">
        <v>552</v>
      </c>
      <c r="J207">
        <v>10</v>
      </c>
      <c r="K207">
        <v>2</v>
      </c>
    </row>
    <row r="208" spans="3:11">
      <c r="C208" s="44">
        <v>41379</v>
      </c>
      <c r="D208" s="12" t="s">
        <v>509</v>
      </c>
      <c r="E208" s="12" t="s">
        <v>525</v>
      </c>
      <c r="H208" s="39" t="s">
        <v>553</v>
      </c>
      <c r="I208" s="12" t="s">
        <v>554</v>
      </c>
      <c r="J208">
        <v>10</v>
      </c>
      <c r="K208">
        <v>2</v>
      </c>
    </row>
    <row r="209" spans="3:11">
      <c r="C209" s="44">
        <v>41380</v>
      </c>
      <c r="D209" s="12" t="s">
        <v>525</v>
      </c>
      <c r="E209" s="12" t="s">
        <v>555</v>
      </c>
      <c r="H209" s="39" t="s">
        <v>556</v>
      </c>
      <c r="I209" s="12" t="s">
        <v>557</v>
      </c>
      <c r="J209">
        <v>10</v>
      </c>
      <c r="K209">
        <v>2</v>
      </c>
    </row>
    <row r="210" spans="3:11">
      <c r="C210" s="44">
        <v>41381</v>
      </c>
      <c r="D210" s="12" t="s">
        <v>525</v>
      </c>
      <c r="E210" s="12" t="s">
        <v>555</v>
      </c>
      <c r="H210" s="39" t="s">
        <v>558</v>
      </c>
      <c r="I210" s="12" t="s">
        <v>559</v>
      </c>
      <c r="J210">
        <v>10</v>
      </c>
      <c r="K210">
        <v>2</v>
      </c>
    </row>
    <row r="211" spans="3:11">
      <c r="C211" s="44">
        <v>41382</v>
      </c>
      <c r="D211" s="12" t="s">
        <v>525</v>
      </c>
      <c r="E211" s="12" t="s">
        <v>555</v>
      </c>
      <c r="H211" s="39" t="s">
        <v>560</v>
      </c>
      <c r="I211" s="12" t="s">
        <v>561</v>
      </c>
      <c r="J211">
        <v>10</v>
      </c>
      <c r="K211">
        <v>2</v>
      </c>
    </row>
    <row r="212" spans="3:11">
      <c r="C212" s="44">
        <v>41383</v>
      </c>
      <c r="D212" s="12" t="s">
        <v>525</v>
      </c>
      <c r="E212" s="12" t="s">
        <v>555</v>
      </c>
      <c r="H212" s="39" t="s">
        <v>562</v>
      </c>
      <c r="I212" s="12" t="s">
        <v>563</v>
      </c>
      <c r="J212">
        <v>10</v>
      </c>
      <c r="K212">
        <v>2</v>
      </c>
    </row>
    <row r="213" spans="3:11">
      <c r="C213" s="44">
        <v>41384</v>
      </c>
      <c r="D213" s="12" t="s">
        <v>525</v>
      </c>
      <c r="E213" s="12" t="s">
        <v>555</v>
      </c>
      <c r="H213" s="39" t="s">
        <v>564</v>
      </c>
      <c r="I213" s="12" t="s">
        <v>565</v>
      </c>
      <c r="J213">
        <v>11.66666666666667</v>
      </c>
      <c r="K213">
        <v>2</v>
      </c>
    </row>
    <row r="214" spans="3:11">
      <c r="C214" s="44">
        <v>41385</v>
      </c>
      <c r="D214" s="12" t="s">
        <v>525</v>
      </c>
      <c r="E214" s="12" t="s">
        <v>555</v>
      </c>
      <c r="H214" s="39" t="s">
        <v>566</v>
      </c>
      <c r="I214" s="12" t="s">
        <v>567</v>
      </c>
      <c r="J214">
        <v>11.666666666666666</v>
      </c>
      <c r="K214">
        <v>2</v>
      </c>
    </row>
    <row r="215" spans="3:11">
      <c r="C215" s="44">
        <v>41386</v>
      </c>
      <c r="D215" s="12" t="s">
        <v>525</v>
      </c>
      <c r="E215" s="12" t="s">
        <v>555</v>
      </c>
      <c r="H215" s="39" t="s">
        <v>568</v>
      </c>
      <c r="I215" s="12" t="s">
        <v>569</v>
      </c>
      <c r="J215">
        <v>11.666666666666666</v>
      </c>
      <c r="K215">
        <v>2</v>
      </c>
    </row>
    <row r="216" spans="3:11">
      <c r="C216" s="44">
        <v>41387</v>
      </c>
      <c r="D216" s="12" t="s">
        <v>525</v>
      </c>
      <c r="E216" s="12" t="s">
        <v>555</v>
      </c>
      <c r="H216" s="39" t="s">
        <v>233</v>
      </c>
      <c r="I216" s="12" t="s">
        <v>570</v>
      </c>
      <c r="J216">
        <v>11.666666666666666</v>
      </c>
      <c r="K216">
        <v>2</v>
      </c>
    </row>
    <row r="217" spans="3:11">
      <c r="C217" s="44">
        <v>41388</v>
      </c>
      <c r="D217" s="12" t="s">
        <v>525</v>
      </c>
      <c r="E217" s="12" t="s">
        <v>555</v>
      </c>
      <c r="H217" s="39" t="s">
        <v>209</v>
      </c>
      <c r="I217" s="12" t="s">
        <v>571</v>
      </c>
      <c r="J217">
        <v>11.666666666666666</v>
      </c>
      <c r="K217">
        <v>2</v>
      </c>
    </row>
    <row r="218" spans="3:11">
      <c r="C218" s="44">
        <v>41389</v>
      </c>
      <c r="D218" s="12" t="s">
        <v>525</v>
      </c>
      <c r="E218" s="12" t="s">
        <v>555</v>
      </c>
      <c r="H218" s="39" t="s">
        <v>39</v>
      </c>
      <c r="I218" s="12" t="s">
        <v>569</v>
      </c>
      <c r="J218">
        <v>11.666666666666666</v>
      </c>
      <c r="K218">
        <v>2</v>
      </c>
    </row>
    <row r="219" spans="3:11">
      <c r="C219" s="44">
        <v>41390</v>
      </c>
      <c r="D219" s="12" t="s">
        <v>525</v>
      </c>
      <c r="E219" s="12" t="s">
        <v>555</v>
      </c>
      <c r="H219" s="39" t="s">
        <v>179</v>
      </c>
      <c r="I219" s="12" t="s">
        <v>572</v>
      </c>
      <c r="J219">
        <v>11.666666666666668</v>
      </c>
      <c r="K219">
        <v>2</v>
      </c>
    </row>
    <row r="220" spans="3:11">
      <c r="C220" s="44">
        <v>41391</v>
      </c>
      <c r="D220" s="12" t="s">
        <v>525</v>
      </c>
      <c r="E220" s="12" t="s">
        <v>555</v>
      </c>
      <c r="H220" s="39" t="s">
        <v>5</v>
      </c>
      <c r="I220" s="12" t="s">
        <v>573</v>
      </c>
      <c r="J220">
        <v>10.833333333333334</v>
      </c>
      <c r="K220">
        <v>2</v>
      </c>
    </row>
    <row r="221" spans="3:11">
      <c r="C221" s="44">
        <v>41392</v>
      </c>
      <c r="D221" s="12" t="s">
        <v>525</v>
      </c>
      <c r="E221" s="12" t="s">
        <v>555</v>
      </c>
      <c r="H221" s="39" t="s">
        <v>574</v>
      </c>
      <c r="I221" s="12" t="s">
        <v>575</v>
      </c>
      <c r="J221">
        <v>10.833333333333332</v>
      </c>
      <c r="K221">
        <v>2</v>
      </c>
    </row>
    <row r="222" spans="3:11">
      <c r="C222" s="44">
        <v>41393</v>
      </c>
      <c r="D222" s="12" t="s">
        <v>525</v>
      </c>
      <c r="E222" s="12" t="s">
        <v>555</v>
      </c>
      <c r="H222" s="39" t="s">
        <v>576</v>
      </c>
      <c r="I222" s="12" t="s">
        <v>577</v>
      </c>
      <c r="J222">
        <v>10.833333333333334</v>
      </c>
      <c r="K222">
        <v>2</v>
      </c>
    </row>
    <row r="223" spans="3:11">
      <c r="C223" s="44">
        <v>41394</v>
      </c>
      <c r="D223" s="12" t="s">
        <v>525</v>
      </c>
      <c r="E223" s="12" t="s">
        <v>555</v>
      </c>
      <c r="H223" s="39" t="s">
        <v>91</v>
      </c>
      <c r="I223" s="12" t="s">
        <v>578</v>
      </c>
      <c r="J223">
        <v>13.333333333333334</v>
      </c>
      <c r="K223">
        <v>1</v>
      </c>
    </row>
    <row r="224" spans="3:11">
      <c r="C224" s="44">
        <v>41395</v>
      </c>
      <c r="D224" s="12" t="s">
        <v>555</v>
      </c>
      <c r="E224" s="12" t="s">
        <v>579</v>
      </c>
      <c r="H224" s="39" t="s">
        <v>580</v>
      </c>
      <c r="I224" s="12" t="s">
        <v>581</v>
      </c>
      <c r="J224">
        <v>10.833333333333332</v>
      </c>
      <c r="K224">
        <v>2</v>
      </c>
    </row>
    <row r="225" spans="3:11">
      <c r="C225" s="44">
        <v>41396</v>
      </c>
      <c r="D225" s="12" t="s">
        <v>555</v>
      </c>
      <c r="E225" s="12" t="s">
        <v>579</v>
      </c>
      <c r="H225" s="39" t="s">
        <v>582</v>
      </c>
      <c r="I225" s="12" t="s">
        <v>583</v>
      </c>
      <c r="J225">
        <v>10.833333333333334</v>
      </c>
      <c r="K225">
        <v>2</v>
      </c>
    </row>
    <row r="226" spans="3:11">
      <c r="C226" s="44">
        <v>41397</v>
      </c>
      <c r="D226" s="12" t="s">
        <v>555</v>
      </c>
      <c r="E226" s="12" t="s">
        <v>579</v>
      </c>
      <c r="H226" s="39" t="s">
        <v>584</v>
      </c>
      <c r="I226" s="12" t="s">
        <v>585</v>
      </c>
    </row>
    <row r="227" spans="3:11">
      <c r="C227" s="44">
        <v>41398</v>
      </c>
      <c r="D227" s="12" t="s">
        <v>555</v>
      </c>
      <c r="E227" s="12" t="s">
        <v>579</v>
      </c>
      <c r="H227" s="39" t="s">
        <v>586</v>
      </c>
      <c r="I227" s="12" t="s">
        <v>587</v>
      </c>
      <c r="J227">
        <v>1.9999999999999996</v>
      </c>
      <c r="K227">
        <v>1</v>
      </c>
    </row>
    <row r="228" spans="3:11">
      <c r="C228" s="44">
        <v>41399</v>
      </c>
      <c r="D228" s="12" t="s">
        <v>555</v>
      </c>
      <c r="E228" s="12" t="s">
        <v>579</v>
      </c>
      <c r="H228" s="39" t="s">
        <v>588</v>
      </c>
      <c r="I228" s="12" t="s">
        <v>589</v>
      </c>
      <c r="J228">
        <v>2.0000000000000009</v>
      </c>
      <c r="K228">
        <v>1</v>
      </c>
    </row>
    <row r="229" spans="3:11">
      <c r="C229" s="44">
        <v>41400</v>
      </c>
      <c r="D229" s="12" t="s">
        <v>555</v>
      </c>
      <c r="E229" s="12" t="s">
        <v>579</v>
      </c>
      <c r="H229" s="39" t="s">
        <v>590</v>
      </c>
      <c r="I229" s="12" t="s">
        <v>591</v>
      </c>
      <c r="J229">
        <v>2.0000000000000009</v>
      </c>
      <c r="K229">
        <v>1</v>
      </c>
    </row>
    <row r="230" spans="3:11">
      <c r="C230" s="44">
        <v>41401</v>
      </c>
      <c r="D230" s="12" t="s">
        <v>555</v>
      </c>
      <c r="E230" s="12" t="s">
        <v>579</v>
      </c>
      <c r="H230" s="39" t="s">
        <v>592</v>
      </c>
      <c r="I230" s="12" t="s">
        <v>593</v>
      </c>
      <c r="J230">
        <v>1.999999999999998</v>
      </c>
      <c r="K230">
        <v>1</v>
      </c>
    </row>
    <row r="231" spans="3:11">
      <c r="C231" s="44">
        <v>41402</v>
      </c>
      <c r="D231" s="12" t="s">
        <v>555</v>
      </c>
      <c r="E231" s="12" t="s">
        <v>579</v>
      </c>
      <c r="H231" s="39" t="s">
        <v>594</v>
      </c>
      <c r="I231" s="12" t="s">
        <v>595</v>
      </c>
      <c r="J231">
        <v>2.0000000000000009</v>
      </c>
      <c r="K231">
        <v>1</v>
      </c>
    </row>
    <row r="232" spans="3:11">
      <c r="C232" s="44">
        <v>41403</v>
      </c>
      <c r="D232" s="12" t="s">
        <v>555</v>
      </c>
      <c r="E232" s="12" t="s">
        <v>579</v>
      </c>
      <c r="H232" s="39" t="s">
        <v>596</v>
      </c>
      <c r="I232" s="12" t="s">
        <v>597</v>
      </c>
      <c r="J232">
        <v>2.0000000000000009</v>
      </c>
      <c r="K232">
        <v>1</v>
      </c>
    </row>
    <row r="233" spans="3:11">
      <c r="C233" s="44">
        <v>41404</v>
      </c>
      <c r="D233" s="12" t="s">
        <v>555</v>
      </c>
      <c r="E233" s="12" t="s">
        <v>579</v>
      </c>
      <c r="H233" s="39" t="s">
        <v>598</v>
      </c>
      <c r="I233" s="12" t="s">
        <v>599</v>
      </c>
      <c r="J233">
        <v>1.9999999999999996</v>
      </c>
      <c r="K233">
        <v>1</v>
      </c>
    </row>
    <row r="234" spans="3:11">
      <c r="C234" s="44">
        <v>41405</v>
      </c>
      <c r="D234" s="12" t="s">
        <v>555</v>
      </c>
      <c r="E234" s="12" t="s">
        <v>579</v>
      </c>
      <c r="H234" s="39" t="s">
        <v>600</v>
      </c>
      <c r="I234" s="12" t="s">
        <v>601</v>
      </c>
      <c r="J234">
        <v>16</v>
      </c>
      <c r="K234">
        <v>2</v>
      </c>
    </row>
    <row r="235" spans="3:11">
      <c r="C235" s="44">
        <v>41406</v>
      </c>
      <c r="D235" s="12" t="s">
        <v>555</v>
      </c>
      <c r="E235" s="12" t="s">
        <v>579</v>
      </c>
      <c r="H235" s="39" t="s">
        <v>602</v>
      </c>
      <c r="I235" s="12" t="s">
        <v>603</v>
      </c>
      <c r="J235">
        <v>13.000000000000002</v>
      </c>
      <c r="K235">
        <v>2</v>
      </c>
    </row>
    <row r="236" spans="3:11">
      <c r="C236" s="44">
        <v>41407</v>
      </c>
      <c r="D236" s="12" t="s">
        <v>555</v>
      </c>
      <c r="E236" s="12" t="s">
        <v>579</v>
      </c>
      <c r="H236" s="39" t="s">
        <v>604</v>
      </c>
      <c r="I236" s="12" t="s">
        <v>605</v>
      </c>
      <c r="J236">
        <v>13.000000000000002</v>
      </c>
      <c r="K236">
        <v>1</v>
      </c>
    </row>
    <row r="237" spans="3:11">
      <c r="C237" s="44">
        <v>41408</v>
      </c>
      <c r="D237" s="12" t="s">
        <v>555</v>
      </c>
      <c r="E237" s="12" t="s">
        <v>579</v>
      </c>
      <c r="H237" s="39" t="s">
        <v>606</v>
      </c>
      <c r="I237" s="12" t="s">
        <v>607</v>
      </c>
      <c r="J237">
        <v>24</v>
      </c>
      <c r="K237">
        <v>1</v>
      </c>
    </row>
    <row r="238" spans="3:11">
      <c r="C238" s="44">
        <v>41409</v>
      </c>
      <c r="D238" s="12" t="s">
        <v>555</v>
      </c>
      <c r="E238" s="12" t="s">
        <v>579</v>
      </c>
      <c r="H238" s="39" t="s">
        <v>126</v>
      </c>
      <c r="I238" s="12" t="s">
        <v>608</v>
      </c>
      <c r="J238">
        <v>14.5</v>
      </c>
      <c r="K238">
        <v>1</v>
      </c>
    </row>
    <row r="239" spans="3:11">
      <c r="C239" s="44">
        <v>41410</v>
      </c>
      <c r="D239" s="12" t="s">
        <v>579</v>
      </c>
      <c r="E239" s="12" t="s">
        <v>579</v>
      </c>
      <c r="H239" s="39" t="s">
        <v>609</v>
      </c>
      <c r="I239" s="12" t="s">
        <v>610</v>
      </c>
      <c r="J239">
        <v>24</v>
      </c>
      <c r="K239">
        <v>2</v>
      </c>
    </row>
    <row r="240" spans="3:11">
      <c r="C240" s="44">
        <v>41411</v>
      </c>
      <c r="D240" s="12" t="s">
        <v>579</v>
      </c>
      <c r="E240" s="12" t="s">
        <v>611</v>
      </c>
      <c r="H240" s="39" t="s">
        <v>111</v>
      </c>
      <c r="I240" s="12" t="s">
        <v>612</v>
      </c>
      <c r="J240">
        <v>15.5</v>
      </c>
      <c r="K240">
        <v>1</v>
      </c>
    </row>
    <row r="241" spans="3:11">
      <c r="C241" s="44">
        <v>41412</v>
      </c>
      <c r="D241" s="12" t="s">
        <v>579</v>
      </c>
      <c r="E241" s="12" t="s">
        <v>611</v>
      </c>
      <c r="H241" s="39" t="s">
        <v>613</v>
      </c>
      <c r="I241" s="12" t="s">
        <v>614</v>
      </c>
      <c r="J241">
        <v>14.500000000000002</v>
      </c>
      <c r="K241">
        <v>1</v>
      </c>
    </row>
    <row r="242" spans="3:11">
      <c r="C242" s="44">
        <v>41413</v>
      </c>
      <c r="D242" s="12" t="s">
        <v>579</v>
      </c>
      <c r="E242" s="12" t="s">
        <v>611</v>
      </c>
      <c r="H242" s="39" t="s">
        <v>615</v>
      </c>
      <c r="I242" s="12" t="s">
        <v>616</v>
      </c>
      <c r="J242">
        <v>14.5</v>
      </c>
      <c r="K242">
        <v>1</v>
      </c>
    </row>
    <row r="243" spans="3:11">
      <c r="C243" s="44">
        <v>41414</v>
      </c>
      <c r="D243" s="12" t="s">
        <v>579</v>
      </c>
      <c r="E243" s="12" t="s">
        <v>611</v>
      </c>
      <c r="H243" s="39" t="s">
        <v>617</v>
      </c>
      <c r="I243" s="12" t="s">
        <v>618</v>
      </c>
      <c r="J243">
        <v>24</v>
      </c>
      <c r="K243">
        <v>2</v>
      </c>
    </row>
    <row r="244" spans="3:11">
      <c r="C244" s="44">
        <v>41415</v>
      </c>
      <c r="D244" s="12" t="s">
        <v>579</v>
      </c>
      <c r="E244" s="12" t="s">
        <v>611</v>
      </c>
      <c r="H244" s="39" t="s">
        <v>619</v>
      </c>
      <c r="I244" s="12" t="s">
        <v>620</v>
      </c>
      <c r="K244">
        <v>2</v>
      </c>
    </row>
    <row r="245" spans="3:11">
      <c r="C245" s="44">
        <v>41416</v>
      </c>
      <c r="D245" s="12" t="s">
        <v>579</v>
      </c>
      <c r="E245" s="12" t="s">
        <v>611</v>
      </c>
      <c r="H245" s="39" t="s">
        <v>124</v>
      </c>
      <c r="I245" s="12" t="s">
        <v>621</v>
      </c>
      <c r="J245">
        <v>16.25</v>
      </c>
      <c r="K245">
        <v>1</v>
      </c>
    </row>
    <row r="246" spans="3:11">
      <c r="C246" s="44">
        <v>41417</v>
      </c>
      <c r="D246" s="12" t="s">
        <v>579</v>
      </c>
      <c r="E246" s="12" t="s">
        <v>611</v>
      </c>
      <c r="H246" s="39" t="s">
        <v>162</v>
      </c>
      <c r="I246" s="12" t="s">
        <v>622</v>
      </c>
    </row>
    <row r="247" spans="3:11">
      <c r="C247" s="44">
        <v>41418</v>
      </c>
      <c r="D247" s="12" t="s">
        <v>579</v>
      </c>
      <c r="E247" s="12" t="s">
        <v>611</v>
      </c>
      <c r="H247" s="39" t="s">
        <v>623</v>
      </c>
      <c r="I247" s="12" t="s">
        <v>624</v>
      </c>
      <c r="J247">
        <v>16.25</v>
      </c>
      <c r="K247">
        <v>1</v>
      </c>
    </row>
    <row r="248" spans="3:11">
      <c r="C248" s="44">
        <v>41419</v>
      </c>
      <c r="D248" s="12" t="s">
        <v>579</v>
      </c>
      <c r="E248" s="12" t="s">
        <v>611</v>
      </c>
      <c r="H248" s="39" t="s">
        <v>625</v>
      </c>
      <c r="I248" s="12" t="s">
        <v>626</v>
      </c>
      <c r="J248">
        <v>3</v>
      </c>
      <c r="K248">
        <v>1</v>
      </c>
    </row>
    <row r="249" spans="3:11">
      <c r="C249" s="44">
        <v>41420</v>
      </c>
      <c r="D249" s="12" t="s">
        <v>579</v>
      </c>
      <c r="E249" s="12" t="s">
        <v>611</v>
      </c>
      <c r="H249" s="39" t="s">
        <v>627</v>
      </c>
      <c r="I249" s="12" t="s">
        <v>628</v>
      </c>
      <c r="J249">
        <v>3</v>
      </c>
      <c r="K249">
        <v>1</v>
      </c>
    </row>
    <row r="250" spans="3:11">
      <c r="C250" s="44">
        <v>41421</v>
      </c>
      <c r="D250" s="12" t="s">
        <v>579</v>
      </c>
      <c r="E250" s="12" t="s">
        <v>611</v>
      </c>
      <c r="H250" s="39" t="s">
        <v>629</v>
      </c>
      <c r="I250" s="12" t="s">
        <v>630</v>
      </c>
      <c r="J250">
        <v>3</v>
      </c>
      <c r="K250">
        <v>1</v>
      </c>
    </row>
    <row r="251" spans="3:11">
      <c r="C251" s="44">
        <v>41422</v>
      </c>
      <c r="D251" s="12" t="s">
        <v>579</v>
      </c>
      <c r="E251" s="12" t="s">
        <v>611</v>
      </c>
      <c r="H251" s="39" t="s">
        <v>631</v>
      </c>
      <c r="I251" s="12" t="s">
        <v>632</v>
      </c>
      <c r="J251">
        <v>3.9999999999999991</v>
      </c>
      <c r="K251">
        <v>1</v>
      </c>
    </row>
    <row r="252" spans="3:11">
      <c r="C252" s="44">
        <v>41423</v>
      </c>
      <c r="D252" s="12" t="s">
        <v>579</v>
      </c>
      <c r="E252" s="12" t="s">
        <v>611</v>
      </c>
      <c r="H252" s="39" t="s">
        <v>633</v>
      </c>
      <c r="I252" s="12" t="s">
        <v>634</v>
      </c>
      <c r="J252">
        <v>3</v>
      </c>
      <c r="K252">
        <v>1</v>
      </c>
    </row>
    <row r="253" spans="3:11">
      <c r="C253" s="44">
        <v>41424</v>
      </c>
      <c r="D253" s="12" t="s">
        <v>579</v>
      </c>
      <c r="E253" s="12" t="s">
        <v>611</v>
      </c>
      <c r="H253" s="39" t="s">
        <v>635</v>
      </c>
      <c r="I253" s="12" t="s">
        <v>636</v>
      </c>
      <c r="J253">
        <v>3</v>
      </c>
      <c r="K253">
        <v>1</v>
      </c>
    </row>
    <row r="254" spans="3:11">
      <c r="C254" s="44">
        <v>41425</v>
      </c>
      <c r="D254" s="12" t="s">
        <v>579</v>
      </c>
      <c r="E254" s="12" t="s">
        <v>611</v>
      </c>
      <c r="H254" s="39" t="s">
        <v>637</v>
      </c>
      <c r="I254" s="12" t="s">
        <v>638</v>
      </c>
      <c r="J254">
        <v>4.0000000000000018</v>
      </c>
      <c r="K254">
        <v>1</v>
      </c>
    </row>
    <row r="255" spans="3:11">
      <c r="C255" s="44">
        <v>41426</v>
      </c>
      <c r="D255" s="12" t="s">
        <v>611</v>
      </c>
      <c r="E255" s="12" t="s">
        <v>639</v>
      </c>
      <c r="H255" s="39" t="s">
        <v>640</v>
      </c>
      <c r="I255" s="12" t="s">
        <v>641</v>
      </c>
      <c r="J255">
        <v>3</v>
      </c>
      <c r="K255">
        <v>1</v>
      </c>
    </row>
    <row r="256" spans="3:11">
      <c r="C256" s="44">
        <v>41427</v>
      </c>
      <c r="D256" s="12" t="s">
        <v>611</v>
      </c>
      <c r="E256" s="12" t="s">
        <v>639</v>
      </c>
      <c r="H256" s="39" t="s">
        <v>642</v>
      </c>
      <c r="I256" s="12" t="s">
        <v>643</v>
      </c>
      <c r="J256">
        <v>3</v>
      </c>
      <c r="K256">
        <v>1</v>
      </c>
    </row>
    <row r="257" spans="3:11">
      <c r="C257" s="44">
        <v>41428</v>
      </c>
      <c r="D257" s="12" t="s">
        <v>611</v>
      </c>
      <c r="E257" s="12" t="s">
        <v>639</v>
      </c>
      <c r="H257" s="39" t="s">
        <v>644</v>
      </c>
      <c r="I257" s="12" t="s">
        <v>645</v>
      </c>
      <c r="J257">
        <v>3.9999999999999991</v>
      </c>
      <c r="K257">
        <v>1</v>
      </c>
    </row>
    <row r="258" spans="3:11">
      <c r="C258" s="44">
        <v>41429</v>
      </c>
      <c r="D258" s="12" t="s">
        <v>611</v>
      </c>
      <c r="E258" s="12" t="s">
        <v>639</v>
      </c>
      <c r="H258" s="39" t="s">
        <v>646</v>
      </c>
      <c r="I258" s="12" t="s">
        <v>647</v>
      </c>
      <c r="J258">
        <v>3</v>
      </c>
      <c r="K258">
        <v>1</v>
      </c>
    </row>
    <row r="259" spans="3:11">
      <c r="C259" s="44">
        <v>41430</v>
      </c>
      <c r="D259" s="12" t="s">
        <v>611</v>
      </c>
      <c r="E259" s="12" t="s">
        <v>639</v>
      </c>
      <c r="H259" s="39" t="s">
        <v>648</v>
      </c>
      <c r="I259" s="39" t="s">
        <v>648</v>
      </c>
      <c r="J259" s="50"/>
    </row>
    <row r="260" spans="3:11">
      <c r="C260" s="44">
        <v>41431</v>
      </c>
      <c r="D260" s="12" t="s">
        <v>611</v>
      </c>
      <c r="E260" s="12" t="s">
        <v>639</v>
      </c>
      <c r="H260" s="39" t="s">
        <v>649</v>
      </c>
      <c r="I260" s="12" t="s">
        <v>650</v>
      </c>
      <c r="J260">
        <v>22</v>
      </c>
      <c r="K260">
        <v>2</v>
      </c>
    </row>
    <row r="261" spans="3:11">
      <c r="C261" s="44">
        <v>41432</v>
      </c>
      <c r="D261" s="12" t="s">
        <v>611</v>
      </c>
      <c r="E261" s="12" t="s">
        <v>639</v>
      </c>
      <c r="H261" s="39" t="s">
        <v>651</v>
      </c>
      <c r="I261" s="12" t="s">
        <v>652</v>
      </c>
      <c r="J261">
        <v>23.983333333333334</v>
      </c>
      <c r="K261">
        <v>2</v>
      </c>
    </row>
    <row r="262" spans="3:11">
      <c r="C262" s="44">
        <v>41433</v>
      </c>
      <c r="D262" s="12" t="s">
        <v>611</v>
      </c>
      <c r="E262" s="12" t="s">
        <v>639</v>
      </c>
      <c r="H262" s="39" t="s">
        <v>653</v>
      </c>
      <c r="I262" s="12" t="s">
        <v>654</v>
      </c>
      <c r="J262">
        <v>16</v>
      </c>
      <c r="K262">
        <v>1</v>
      </c>
    </row>
    <row r="263" spans="3:11">
      <c r="C263" s="44">
        <v>41434</v>
      </c>
      <c r="D263" s="12" t="s">
        <v>611</v>
      </c>
      <c r="E263" s="12" t="s">
        <v>639</v>
      </c>
      <c r="H263" s="39" t="s">
        <v>655</v>
      </c>
      <c r="I263" s="12" t="s">
        <v>656</v>
      </c>
      <c r="J263">
        <v>11.666666666666668</v>
      </c>
      <c r="K263">
        <v>1</v>
      </c>
    </row>
    <row r="264" spans="3:11">
      <c r="C264" s="44">
        <v>41435</v>
      </c>
      <c r="D264" s="12" t="s">
        <v>611</v>
      </c>
      <c r="E264" s="12" t="s">
        <v>639</v>
      </c>
      <c r="H264" s="46" t="s">
        <v>657</v>
      </c>
      <c r="I264" s="47" t="s">
        <v>658</v>
      </c>
      <c r="J264">
        <v>11.833333333333332</v>
      </c>
      <c r="K264">
        <v>2</v>
      </c>
    </row>
    <row r="265" spans="3:11">
      <c r="C265" s="44">
        <v>41436</v>
      </c>
      <c r="D265" s="12" t="s">
        <v>611</v>
      </c>
      <c r="E265" s="12" t="s">
        <v>639</v>
      </c>
    </row>
    <row r="266" spans="3:11">
      <c r="C266" s="44">
        <v>41437</v>
      </c>
      <c r="D266" s="12" t="s">
        <v>611</v>
      </c>
      <c r="E266" s="12" t="s">
        <v>639</v>
      </c>
      <c r="H266" t="e">
        <f>DATEDIF(H267,H268+1,"D")</f>
        <v>#VALUE!</v>
      </c>
      <c r="I266">
        <f>INDEX(CATEHOR!H2:K264,MATCH(CAPTURA!I29,CATEHOR!H2:H264,0),4)</f>
        <v>1</v>
      </c>
    </row>
    <row r="267" spans="3:11">
      <c r="C267" s="44">
        <v>41438</v>
      </c>
      <c r="D267" s="12" t="s">
        <v>611</v>
      </c>
      <c r="E267" s="12" t="s">
        <v>639</v>
      </c>
      <c r="H267" t="str">
        <f>CONCATENATE(CAPTURA!B9,"/",CAPTURA!C9,"/",CAPTURA!D9)</f>
        <v>10/08/2019</v>
      </c>
      <c r="I267" t="e">
        <f>H266/I266</f>
        <v>#VALUE!</v>
      </c>
    </row>
    <row r="268" spans="3:11">
      <c r="C268" s="44">
        <v>41439</v>
      </c>
      <c r="D268" s="12" t="s">
        <v>611</v>
      </c>
      <c r="E268" s="12" t="s">
        <v>639</v>
      </c>
      <c r="H268" t="str">
        <f>CONCATENATE(CAPTURA!B10,"/",CAPTURA!C10,"/",CAPTURA!D10)</f>
        <v>43687/43687/43687</v>
      </c>
      <c r="I268" t="e">
        <f>INDEX(CATEHOR!H2:K264,MATCH(CAPTURA!B22,CATEHOR!I2:I264,0),4)</f>
        <v>#N/A</v>
      </c>
    </row>
    <row r="269" spans="3:11">
      <c r="C269" s="44">
        <v>41440</v>
      </c>
      <c r="D269" s="12" t="s">
        <v>611</v>
      </c>
      <c r="E269" s="12" t="s">
        <v>639</v>
      </c>
      <c r="H269" t="e">
        <f>INDEX(CATEHOR!H2:J264,MATCH(CAPTURA!F11,CATEHOR!H2:H264,0),3)</f>
        <v>#N/A</v>
      </c>
      <c r="I269" t="e">
        <f>H266/I268</f>
        <v>#VALUE!</v>
      </c>
    </row>
    <row r="270" spans="3:11">
      <c r="C270" s="44">
        <v>41441</v>
      </c>
      <c r="D270" s="12" t="s">
        <v>639</v>
      </c>
      <c r="E270" s="12" t="s">
        <v>659</v>
      </c>
      <c r="H270" t="e">
        <f>INDEX(CATEHOR!H2:J264,MATCH(CAPTURA!B22,CATEHOR!I2:I264,0),3)</f>
        <v>#N/A</v>
      </c>
    </row>
    <row r="271" spans="3:11">
      <c r="C271" s="44">
        <v>41442</v>
      </c>
      <c r="D271" s="12" t="s">
        <v>639</v>
      </c>
      <c r="E271" s="12" t="s">
        <v>659</v>
      </c>
    </row>
    <row r="272" spans="3:11">
      <c r="C272" s="44">
        <v>41443</v>
      </c>
      <c r="D272" s="12" t="s">
        <v>639</v>
      </c>
      <c r="E272" s="12" t="s">
        <v>659</v>
      </c>
    </row>
    <row r="273" spans="3:5">
      <c r="C273" s="44">
        <v>41444</v>
      </c>
      <c r="D273" s="12" t="s">
        <v>639</v>
      </c>
      <c r="E273" s="12" t="s">
        <v>659</v>
      </c>
    </row>
    <row r="274" spans="3:5">
      <c r="C274" s="44">
        <v>41445</v>
      </c>
      <c r="D274" s="12" t="s">
        <v>639</v>
      </c>
      <c r="E274" s="12" t="s">
        <v>659</v>
      </c>
    </row>
    <row r="275" spans="3:5">
      <c r="C275" s="44">
        <v>41446</v>
      </c>
      <c r="D275" s="12" t="s">
        <v>639</v>
      </c>
      <c r="E275" s="12" t="s">
        <v>659</v>
      </c>
    </row>
    <row r="276" spans="3:5">
      <c r="C276" s="44">
        <v>41447</v>
      </c>
      <c r="D276" s="12" t="s">
        <v>639</v>
      </c>
      <c r="E276" s="12" t="s">
        <v>659</v>
      </c>
    </row>
    <row r="277" spans="3:5">
      <c r="C277" s="44">
        <v>41448</v>
      </c>
      <c r="D277" s="12" t="s">
        <v>639</v>
      </c>
      <c r="E277" s="12" t="s">
        <v>659</v>
      </c>
    </row>
    <row r="278" spans="3:5">
      <c r="C278" s="44">
        <v>41449</v>
      </c>
      <c r="D278" s="12" t="s">
        <v>639</v>
      </c>
      <c r="E278" s="12" t="s">
        <v>659</v>
      </c>
    </row>
    <row r="279" spans="3:5">
      <c r="C279" s="44">
        <v>41450</v>
      </c>
      <c r="D279" s="12" t="s">
        <v>639</v>
      </c>
      <c r="E279" s="12" t="s">
        <v>659</v>
      </c>
    </row>
    <row r="280" spans="3:5">
      <c r="C280" s="44">
        <v>41451</v>
      </c>
      <c r="D280" s="12" t="s">
        <v>639</v>
      </c>
      <c r="E280" s="12" t="s">
        <v>659</v>
      </c>
    </row>
    <row r="281" spans="3:5">
      <c r="C281" s="44">
        <v>41452</v>
      </c>
      <c r="D281" s="12" t="s">
        <v>639</v>
      </c>
      <c r="E281" s="12" t="s">
        <v>659</v>
      </c>
    </row>
    <row r="282" spans="3:5">
      <c r="C282" s="44">
        <v>41453</v>
      </c>
      <c r="D282" s="12" t="s">
        <v>639</v>
      </c>
      <c r="E282" s="12" t="s">
        <v>659</v>
      </c>
    </row>
    <row r="283" spans="3:5">
      <c r="C283" s="44">
        <v>41454</v>
      </c>
      <c r="D283" s="12" t="s">
        <v>639</v>
      </c>
      <c r="E283" s="12" t="s">
        <v>659</v>
      </c>
    </row>
    <row r="284" spans="3:5">
      <c r="C284" s="44">
        <v>41455</v>
      </c>
      <c r="D284" s="12" t="s">
        <v>639</v>
      </c>
      <c r="E284" s="12" t="s">
        <v>659</v>
      </c>
    </row>
    <row r="285" spans="3:5">
      <c r="C285" s="44">
        <v>41456</v>
      </c>
      <c r="D285" s="12" t="s">
        <v>659</v>
      </c>
      <c r="E285" s="12" t="s">
        <v>660</v>
      </c>
    </row>
    <row r="286" spans="3:5">
      <c r="C286" s="44">
        <v>41457</v>
      </c>
      <c r="D286" s="12" t="s">
        <v>659</v>
      </c>
      <c r="E286" s="12" t="s">
        <v>660</v>
      </c>
    </row>
    <row r="287" spans="3:5">
      <c r="C287" s="44">
        <v>41458</v>
      </c>
      <c r="D287" s="12" t="s">
        <v>659</v>
      </c>
      <c r="E287" s="12" t="s">
        <v>660</v>
      </c>
    </row>
    <row r="288" spans="3:5">
      <c r="C288" s="44">
        <v>41459</v>
      </c>
      <c r="D288" s="12" t="s">
        <v>659</v>
      </c>
      <c r="E288" s="12" t="s">
        <v>660</v>
      </c>
    </row>
    <row r="289" spans="3:5">
      <c r="C289" s="44">
        <v>41460</v>
      </c>
      <c r="D289" s="12" t="s">
        <v>659</v>
      </c>
      <c r="E289" s="12" t="s">
        <v>660</v>
      </c>
    </row>
    <row r="290" spans="3:5">
      <c r="C290" s="44">
        <v>41461</v>
      </c>
      <c r="D290" s="12" t="s">
        <v>659</v>
      </c>
      <c r="E290" s="12" t="s">
        <v>660</v>
      </c>
    </row>
    <row r="291" spans="3:5">
      <c r="C291" s="44">
        <v>41462</v>
      </c>
      <c r="D291" s="12" t="s">
        <v>659</v>
      </c>
      <c r="E291" s="12" t="s">
        <v>660</v>
      </c>
    </row>
    <row r="292" spans="3:5">
      <c r="C292" s="44">
        <v>41463</v>
      </c>
      <c r="D292" s="12" t="s">
        <v>659</v>
      </c>
      <c r="E292" s="12" t="s">
        <v>660</v>
      </c>
    </row>
    <row r="293" spans="3:5">
      <c r="C293" s="44">
        <v>41464</v>
      </c>
      <c r="D293" s="12" t="s">
        <v>659</v>
      </c>
      <c r="E293" s="12" t="s">
        <v>660</v>
      </c>
    </row>
    <row r="294" spans="3:5">
      <c r="C294" s="44">
        <v>41465</v>
      </c>
      <c r="D294" s="12" t="s">
        <v>659</v>
      </c>
      <c r="E294" s="12" t="s">
        <v>660</v>
      </c>
    </row>
    <row r="295" spans="3:5">
      <c r="C295" s="44">
        <v>41466</v>
      </c>
      <c r="D295" s="12" t="s">
        <v>659</v>
      </c>
      <c r="E295" s="12" t="s">
        <v>660</v>
      </c>
    </row>
    <row r="296" spans="3:5">
      <c r="C296" s="44">
        <v>41467</v>
      </c>
      <c r="D296" s="12" t="s">
        <v>659</v>
      </c>
      <c r="E296" s="12" t="s">
        <v>660</v>
      </c>
    </row>
    <row r="297" spans="3:5">
      <c r="C297" s="44">
        <v>41468</v>
      </c>
      <c r="D297" s="12" t="s">
        <v>659</v>
      </c>
      <c r="E297" s="12" t="s">
        <v>660</v>
      </c>
    </row>
    <row r="298" spans="3:5">
      <c r="C298" s="44">
        <v>41469</v>
      </c>
      <c r="D298" s="12" t="s">
        <v>659</v>
      </c>
      <c r="E298" s="12" t="s">
        <v>660</v>
      </c>
    </row>
    <row r="299" spans="3:5">
      <c r="C299" s="44">
        <v>41470</v>
      </c>
      <c r="D299" s="12" t="s">
        <v>659</v>
      </c>
      <c r="E299" s="12" t="s">
        <v>660</v>
      </c>
    </row>
    <row r="300" spans="3:5">
      <c r="C300" s="44">
        <v>41471</v>
      </c>
      <c r="D300" s="12" t="s">
        <v>660</v>
      </c>
      <c r="E300" s="12" t="s">
        <v>660</v>
      </c>
    </row>
    <row r="301" spans="3:5">
      <c r="C301" s="44">
        <v>41472</v>
      </c>
      <c r="D301" s="12" t="s">
        <v>660</v>
      </c>
      <c r="E301" s="12" t="s">
        <v>661</v>
      </c>
    </row>
    <row r="302" spans="3:5">
      <c r="C302" s="44">
        <v>41473</v>
      </c>
      <c r="D302" s="12" t="s">
        <v>660</v>
      </c>
      <c r="E302" s="12" t="s">
        <v>661</v>
      </c>
    </row>
    <row r="303" spans="3:5">
      <c r="C303" s="44">
        <v>41474</v>
      </c>
      <c r="D303" s="12" t="s">
        <v>660</v>
      </c>
      <c r="E303" s="12" t="s">
        <v>661</v>
      </c>
    </row>
    <row r="304" spans="3:5">
      <c r="C304" s="44">
        <v>41475</v>
      </c>
      <c r="D304" s="12" t="s">
        <v>660</v>
      </c>
      <c r="E304" s="12" t="s">
        <v>661</v>
      </c>
    </row>
    <row r="305" spans="3:5">
      <c r="C305" s="44">
        <v>41476</v>
      </c>
      <c r="D305" s="12" t="s">
        <v>660</v>
      </c>
      <c r="E305" s="12" t="s">
        <v>661</v>
      </c>
    </row>
    <row r="306" spans="3:5">
      <c r="C306" s="44">
        <v>41477</v>
      </c>
      <c r="D306" s="12" t="s">
        <v>660</v>
      </c>
      <c r="E306" s="12" t="s">
        <v>661</v>
      </c>
    </row>
    <row r="307" spans="3:5">
      <c r="C307" s="44">
        <v>41478</v>
      </c>
      <c r="D307" s="12" t="s">
        <v>660</v>
      </c>
      <c r="E307" s="12" t="s">
        <v>661</v>
      </c>
    </row>
    <row r="308" spans="3:5">
      <c r="C308" s="44">
        <v>41479</v>
      </c>
      <c r="D308" s="12" t="s">
        <v>660</v>
      </c>
      <c r="E308" s="12" t="s">
        <v>661</v>
      </c>
    </row>
    <row r="309" spans="3:5">
      <c r="C309" s="44">
        <v>41480</v>
      </c>
      <c r="D309" s="12" t="s">
        <v>660</v>
      </c>
      <c r="E309" s="12" t="s">
        <v>661</v>
      </c>
    </row>
    <row r="310" spans="3:5">
      <c r="C310" s="44">
        <v>41481</v>
      </c>
      <c r="D310" s="12" t="s">
        <v>660</v>
      </c>
      <c r="E310" s="12" t="s">
        <v>661</v>
      </c>
    </row>
    <row r="311" spans="3:5">
      <c r="C311" s="44">
        <v>41482</v>
      </c>
      <c r="D311" s="12" t="s">
        <v>660</v>
      </c>
      <c r="E311" s="12" t="s">
        <v>661</v>
      </c>
    </row>
    <row r="312" spans="3:5">
      <c r="C312" s="44">
        <v>41483</v>
      </c>
      <c r="D312" s="12" t="s">
        <v>660</v>
      </c>
      <c r="E312" s="12" t="s">
        <v>661</v>
      </c>
    </row>
    <row r="313" spans="3:5">
      <c r="C313" s="44">
        <v>41484</v>
      </c>
      <c r="D313" s="12" t="s">
        <v>660</v>
      </c>
      <c r="E313" s="12" t="s">
        <v>661</v>
      </c>
    </row>
    <row r="314" spans="3:5">
      <c r="C314" s="44">
        <v>41485</v>
      </c>
      <c r="D314" s="12" t="s">
        <v>660</v>
      </c>
      <c r="E314" s="12" t="s">
        <v>661</v>
      </c>
    </row>
    <row r="315" spans="3:5">
      <c r="C315" s="44">
        <v>41486</v>
      </c>
      <c r="D315" s="12" t="s">
        <v>660</v>
      </c>
      <c r="E315" s="12" t="s">
        <v>661</v>
      </c>
    </row>
    <row r="316" spans="3:5">
      <c r="C316" s="44">
        <v>41487</v>
      </c>
      <c r="D316" s="12" t="s">
        <v>661</v>
      </c>
      <c r="E316" s="12" t="s">
        <v>662</v>
      </c>
    </row>
    <row r="317" spans="3:5">
      <c r="C317" s="44">
        <v>41488</v>
      </c>
      <c r="D317" s="12" t="s">
        <v>661</v>
      </c>
      <c r="E317" s="12" t="s">
        <v>662</v>
      </c>
    </row>
    <row r="318" spans="3:5">
      <c r="C318" s="44">
        <v>41489</v>
      </c>
      <c r="D318" s="12" t="s">
        <v>661</v>
      </c>
      <c r="E318" s="12" t="s">
        <v>662</v>
      </c>
    </row>
    <row r="319" spans="3:5">
      <c r="C319" s="44">
        <v>41490</v>
      </c>
      <c r="D319" s="12" t="s">
        <v>661</v>
      </c>
      <c r="E319" s="12" t="s">
        <v>662</v>
      </c>
    </row>
    <row r="320" spans="3:5">
      <c r="C320" s="44">
        <v>41491</v>
      </c>
      <c r="D320" s="12" t="s">
        <v>661</v>
      </c>
      <c r="E320" s="12" t="s">
        <v>662</v>
      </c>
    </row>
    <row r="321" spans="3:5">
      <c r="C321" s="44">
        <v>41492</v>
      </c>
      <c r="D321" s="12" t="s">
        <v>661</v>
      </c>
      <c r="E321" s="12" t="s">
        <v>662</v>
      </c>
    </row>
    <row r="322" spans="3:5">
      <c r="C322" s="44">
        <v>41493</v>
      </c>
      <c r="D322" s="12" t="s">
        <v>661</v>
      </c>
      <c r="E322" s="12" t="s">
        <v>662</v>
      </c>
    </row>
    <row r="323" spans="3:5">
      <c r="C323" s="44">
        <v>41494</v>
      </c>
      <c r="D323" s="12" t="s">
        <v>661</v>
      </c>
      <c r="E323" s="12" t="s">
        <v>662</v>
      </c>
    </row>
    <row r="324" spans="3:5">
      <c r="C324" s="44">
        <v>41495</v>
      </c>
      <c r="D324" s="12" t="s">
        <v>661</v>
      </c>
      <c r="E324" s="12" t="s">
        <v>662</v>
      </c>
    </row>
    <row r="325" spans="3:5">
      <c r="C325" s="44">
        <v>41496</v>
      </c>
      <c r="D325" s="12" t="s">
        <v>661</v>
      </c>
      <c r="E325" s="12" t="s">
        <v>662</v>
      </c>
    </row>
    <row r="326" spans="3:5">
      <c r="C326" s="44">
        <v>41497</v>
      </c>
      <c r="D326" s="12" t="s">
        <v>661</v>
      </c>
      <c r="E326" s="12" t="s">
        <v>662</v>
      </c>
    </row>
    <row r="327" spans="3:5">
      <c r="C327" s="44">
        <v>41498</v>
      </c>
      <c r="D327" s="12" t="s">
        <v>661</v>
      </c>
      <c r="E327" s="12" t="s">
        <v>662</v>
      </c>
    </row>
    <row r="328" spans="3:5">
      <c r="C328" s="44">
        <v>41499</v>
      </c>
      <c r="D328" s="12" t="s">
        <v>661</v>
      </c>
      <c r="E328" s="12" t="s">
        <v>662</v>
      </c>
    </row>
    <row r="329" spans="3:5">
      <c r="C329" s="44">
        <v>41500</v>
      </c>
      <c r="D329" s="12" t="s">
        <v>661</v>
      </c>
      <c r="E329" s="12" t="s">
        <v>662</v>
      </c>
    </row>
    <row r="330" spans="3:5">
      <c r="C330" s="44">
        <v>41501</v>
      </c>
      <c r="D330" s="12" t="s">
        <v>661</v>
      </c>
      <c r="E330" s="12" t="s">
        <v>662</v>
      </c>
    </row>
    <row r="331" spans="3:5">
      <c r="C331" s="44">
        <v>41502</v>
      </c>
      <c r="D331" s="12" t="s">
        <v>662</v>
      </c>
      <c r="E331" s="12" t="s">
        <v>662</v>
      </c>
    </row>
    <row r="332" spans="3:5">
      <c r="C332" s="44">
        <v>41503</v>
      </c>
      <c r="D332" s="12" t="s">
        <v>662</v>
      </c>
      <c r="E332" s="12" t="s">
        <v>663</v>
      </c>
    </row>
    <row r="333" spans="3:5">
      <c r="C333" s="44">
        <v>41504</v>
      </c>
      <c r="D333" s="12" t="s">
        <v>662</v>
      </c>
      <c r="E333" s="12" t="s">
        <v>663</v>
      </c>
    </row>
    <row r="334" spans="3:5">
      <c r="C334" s="44">
        <v>41505</v>
      </c>
      <c r="D334" s="12" t="s">
        <v>662</v>
      </c>
      <c r="E334" s="12" t="s">
        <v>663</v>
      </c>
    </row>
    <row r="335" spans="3:5">
      <c r="C335" s="44">
        <v>41506</v>
      </c>
      <c r="D335" s="12" t="s">
        <v>662</v>
      </c>
      <c r="E335" s="12" t="s">
        <v>663</v>
      </c>
    </row>
    <row r="336" spans="3:5">
      <c r="C336" s="44">
        <v>41507</v>
      </c>
      <c r="D336" s="12" t="s">
        <v>662</v>
      </c>
      <c r="E336" s="12" t="s">
        <v>663</v>
      </c>
    </row>
    <row r="337" spans="3:5">
      <c r="C337" s="44">
        <v>41508</v>
      </c>
      <c r="D337" s="12" t="s">
        <v>662</v>
      </c>
      <c r="E337" s="12" t="s">
        <v>663</v>
      </c>
    </row>
    <row r="338" spans="3:5">
      <c r="C338" s="44">
        <v>41509</v>
      </c>
      <c r="D338" s="12" t="s">
        <v>662</v>
      </c>
      <c r="E338" s="12" t="s">
        <v>663</v>
      </c>
    </row>
    <row r="339" spans="3:5">
      <c r="C339" s="44">
        <v>41510</v>
      </c>
      <c r="D339" s="12" t="s">
        <v>662</v>
      </c>
      <c r="E339" s="12" t="s">
        <v>663</v>
      </c>
    </row>
    <row r="340" spans="3:5">
      <c r="C340" s="44">
        <v>41511</v>
      </c>
      <c r="D340" s="12" t="s">
        <v>662</v>
      </c>
      <c r="E340" s="12" t="s">
        <v>663</v>
      </c>
    </row>
    <row r="341" spans="3:5">
      <c r="C341" s="44">
        <v>41512</v>
      </c>
      <c r="D341" s="12" t="s">
        <v>662</v>
      </c>
      <c r="E341" s="12" t="s">
        <v>663</v>
      </c>
    </row>
    <row r="342" spans="3:5">
      <c r="C342" s="44">
        <v>41513</v>
      </c>
      <c r="D342" s="12" t="s">
        <v>662</v>
      </c>
      <c r="E342" s="12" t="s">
        <v>663</v>
      </c>
    </row>
    <row r="343" spans="3:5">
      <c r="C343" s="44">
        <v>41514</v>
      </c>
      <c r="D343" s="12" t="s">
        <v>662</v>
      </c>
      <c r="E343" s="12" t="s">
        <v>663</v>
      </c>
    </row>
    <row r="344" spans="3:5">
      <c r="C344" s="44">
        <v>41515</v>
      </c>
      <c r="D344" s="12" t="s">
        <v>662</v>
      </c>
      <c r="E344" s="12" t="s">
        <v>663</v>
      </c>
    </row>
    <row r="345" spans="3:5">
      <c r="C345" s="44">
        <v>41516</v>
      </c>
      <c r="D345" s="12" t="s">
        <v>662</v>
      </c>
      <c r="E345" s="12" t="s">
        <v>663</v>
      </c>
    </row>
    <row r="346" spans="3:5">
      <c r="C346" s="44">
        <v>41517</v>
      </c>
      <c r="D346" s="12" t="s">
        <v>662</v>
      </c>
      <c r="E346" s="12" t="s">
        <v>663</v>
      </c>
    </row>
    <row r="347" spans="3:5">
      <c r="C347" s="44">
        <v>41518</v>
      </c>
      <c r="D347" s="12" t="s">
        <v>663</v>
      </c>
      <c r="E347" s="12" t="s">
        <v>664</v>
      </c>
    </row>
    <row r="348" spans="3:5">
      <c r="C348" s="44">
        <v>41519</v>
      </c>
      <c r="D348" s="12" t="s">
        <v>663</v>
      </c>
      <c r="E348" s="12" t="s">
        <v>664</v>
      </c>
    </row>
    <row r="349" spans="3:5">
      <c r="C349" s="44">
        <v>41520</v>
      </c>
      <c r="D349" s="12" t="s">
        <v>663</v>
      </c>
      <c r="E349" s="12" t="s">
        <v>664</v>
      </c>
    </row>
    <row r="350" spans="3:5">
      <c r="C350" s="44">
        <v>41521</v>
      </c>
      <c r="D350" s="12" t="s">
        <v>663</v>
      </c>
      <c r="E350" s="12" t="s">
        <v>664</v>
      </c>
    </row>
    <row r="351" spans="3:5">
      <c r="C351" s="44">
        <v>41522</v>
      </c>
      <c r="D351" s="12" t="s">
        <v>663</v>
      </c>
      <c r="E351" s="12" t="s">
        <v>664</v>
      </c>
    </row>
    <row r="352" spans="3:5">
      <c r="C352" s="44">
        <v>41523</v>
      </c>
      <c r="D352" s="12" t="s">
        <v>663</v>
      </c>
      <c r="E352" s="12" t="s">
        <v>664</v>
      </c>
    </row>
    <row r="353" spans="3:5">
      <c r="C353" s="44">
        <v>41524</v>
      </c>
      <c r="D353" s="12" t="s">
        <v>663</v>
      </c>
      <c r="E353" s="12" t="s">
        <v>664</v>
      </c>
    </row>
    <row r="354" spans="3:5">
      <c r="C354" s="44">
        <v>41525</v>
      </c>
      <c r="D354" s="12" t="s">
        <v>663</v>
      </c>
      <c r="E354" s="12" t="s">
        <v>664</v>
      </c>
    </row>
    <row r="355" spans="3:5">
      <c r="C355" s="44">
        <v>41526</v>
      </c>
      <c r="D355" s="12" t="s">
        <v>663</v>
      </c>
      <c r="E355" s="12" t="s">
        <v>664</v>
      </c>
    </row>
    <row r="356" spans="3:5">
      <c r="C356" s="44">
        <v>41527</v>
      </c>
      <c r="D356" s="12" t="s">
        <v>663</v>
      </c>
      <c r="E356" s="12" t="s">
        <v>664</v>
      </c>
    </row>
    <row r="357" spans="3:5">
      <c r="C357" s="44">
        <v>41528</v>
      </c>
      <c r="D357" s="12" t="s">
        <v>663</v>
      </c>
      <c r="E357" s="12" t="s">
        <v>664</v>
      </c>
    </row>
    <row r="358" spans="3:5">
      <c r="C358" s="44">
        <v>41529</v>
      </c>
      <c r="D358" s="12" t="s">
        <v>663</v>
      </c>
      <c r="E358" s="12" t="s">
        <v>664</v>
      </c>
    </row>
    <row r="359" spans="3:5">
      <c r="C359" s="44">
        <v>41530</v>
      </c>
      <c r="D359" s="12" t="s">
        <v>663</v>
      </c>
      <c r="E359" s="12" t="s">
        <v>664</v>
      </c>
    </row>
    <row r="360" spans="3:5">
      <c r="C360" s="44">
        <v>41531</v>
      </c>
      <c r="D360" s="12" t="s">
        <v>663</v>
      </c>
      <c r="E360" s="12" t="s">
        <v>664</v>
      </c>
    </row>
    <row r="361" spans="3:5">
      <c r="C361" s="44">
        <v>41532</v>
      </c>
      <c r="D361" s="12" t="s">
        <v>663</v>
      </c>
      <c r="E361" s="12" t="s">
        <v>664</v>
      </c>
    </row>
    <row r="362" spans="3:5">
      <c r="C362" s="44">
        <v>41533</v>
      </c>
      <c r="D362" s="12" t="s">
        <v>664</v>
      </c>
      <c r="E362" s="12" t="s">
        <v>665</v>
      </c>
    </row>
    <row r="363" spans="3:5">
      <c r="C363" s="44">
        <v>41534</v>
      </c>
      <c r="D363" s="12" t="s">
        <v>664</v>
      </c>
      <c r="E363" s="12" t="s">
        <v>665</v>
      </c>
    </row>
    <row r="364" spans="3:5">
      <c r="C364" s="44">
        <v>41535</v>
      </c>
      <c r="D364" s="12" t="s">
        <v>664</v>
      </c>
      <c r="E364" s="12" t="s">
        <v>665</v>
      </c>
    </row>
    <row r="365" spans="3:5">
      <c r="C365" s="44">
        <v>41536</v>
      </c>
      <c r="D365" s="12" t="s">
        <v>664</v>
      </c>
      <c r="E365" s="12" t="s">
        <v>665</v>
      </c>
    </row>
    <row r="366" spans="3:5">
      <c r="C366" s="44">
        <v>41537</v>
      </c>
      <c r="D366" s="12" t="s">
        <v>664</v>
      </c>
      <c r="E366" s="12" t="s">
        <v>665</v>
      </c>
    </row>
    <row r="367" spans="3:5">
      <c r="C367" s="44">
        <v>41538</v>
      </c>
      <c r="D367" s="12" t="s">
        <v>664</v>
      </c>
      <c r="E367" s="12" t="s">
        <v>665</v>
      </c>
    </row>
    <row r="368" spans="3:5">
      <c r="C368" s="44">
        <v>41539</v>
      </c>
      <c r="D368" s="12" t="s">
        <v>664</v>
      </c>
      <c r="E368" s="12" t="s">
        <v>665</v>
      </c>
    </row>
    <row r="369" spans="3:5">
      <c r="C369" s="44">
        <v>41540</v>
      </c>
      <c r="D369" s="12" t="s">
        <v>664</v>
      </c>
      <c r="E369" s="12" t="s">
        <v>665</v>
      </c>
    </row>
    <row r="370" spans="3:5">
      <c r="C370" s="44">
        <v>41541</v>
      </c>
      <c r="D370" s="12" t="s">
        <v>664</v>
      </c>
      <c r="E370" s="12" t="s">
        <v>665</v>
      </c>
    </row>
    <row r="371" spans="3:5">
      <c r="C371" s="44">
        <v>41542</v>
      </c>
      <c r="D371" s="12" t="s">
        <v>664</v>
      </c>
      <c r="E371" s="12" t="s">
        <v>665</v>
      </c>
    </row>
    <row r="372" spans="3:5">
      <c r="C372" s="44">
        <v>41543</v>
      </c>
      <c r="D372" s="12" t="s">
        <v>664</v>
      </c>
      <c r="E372" s="12" t="s">
        <v>665</v>
      </c>
    </row>
    <row r="373" spans="3:5">
      <c r="C373" s="44">
        <v>41544</v>
      </c>
      <c r="D373" s="12" t="s">
        <v>664</v>
      </c>
      <c r="E373" s="12" t="s">
        <v>665</v>
      </c>
    </row>
    <row r="374" spans="3:5">
      <c r="C374" s="44">
        <v>41545</v>
      </c>
      <c r="D374" s="12" t="s">
        <v>664</v>
      </c>
      <c r="E374" s="12" t="s">
        <v>665</v>
      </c>
    </row>
    <row r="375" spans="3:5">
      <c r="C375" s="44">
        <v>41546</v>
      </c>
      <c r="D375" s="12" t="s">
        <v>664</v>
      </c>
      <c r="E375" s="12" t="s">
        <v>665</v>
      </c>
    </row>
    <row r="376" spans="3:5">
      <c r="C376" s="44">
        <v>41547</v>
      </c>
      <c r="D376" s="12" t="s">
        <v>664</v>
      </c>
      <c r="E376" s="12" t="s">
        <v>665</v>
      </c>
    </row>
    <row r="377" spans="3:5">
      <c r="C377" s="44">
        <v>41548</v>
      </c>
      <c r="D377" s="12" t="s">
        <v>665</v>
      </c>
      <c r="E377" s="12" t="s">
        <v>666</v>
      </c>
    </row>
    <row r="378" spans="3:5">
      <c r="C378" s="44">
        <v>41549</v>
      </c>
      <c r="D378" s="12" t="s">
        <v>665</v>
      </c>
      <c r="E378" s="12" t="s">
        <v>666</v>
      </c>
    </row>
    <row r="379" spans="3:5">
      <c r="C379" s="44">
        <v>41550</v>
      </c>
      <c r="D379" s="12" t="s">
        <v>665</v>
      </c>
      <c r="E379" s="12" t="s">
        <v>666</v>
      </c>
    </row>
    <row r="380" spans="3:5">
      <c r="C380" s="44">
        <v>41551</v>
      </c>
      <c r="D380" s="12" t="s">
        <v>665</v>
      </c>
      <c r="E380" s="12" t="s">
        <v>666</v>
      </c>
    </row>
    <row r="381" spans="3:5">
      <c r="C381" s="44">
        <v>41552</v>
      </c>
      <c r="D381" s="12" t="s">
        <v>665</v>
      </c>
      <c r="E381" s="12" t="s">
        <v>666</v>
      </c>
    </row>
    <row r="382" spans="3:5">
      <c r="C382" s="44">
        <v>41553</v>
      </c>
      <c r="D382" s="12" t="s">
        <v>665</v>
      </c>
      <c r="E382" s="12" t="s">
        <v>666</v>
      </c>
    </row>
    <row r="383" spans="3:5">
      <c r="C383" s="44">
        <v>41554</v>
      </c>
      <c r="D383" s="12" t="s">
        <v>665</v>
      </c>
      <c r="E383" s="12" t="s">
        <v>666</v>
      </c>
    </row>
    <row r="384" spans="3:5">
      <c r="C384" s="44">
        <v>41555</v>
      </c>
      <c r="D384" s="12" t="s">
        <v>665</v>
      </c>
      <c r="E384" s="12" t="s">
        <v>666</v>
      </c>
    </row>
    <row r="385" spans="3:5">
      <c r="C385" s="44">
        <v>41556</v>
      </c>
      <c r="D385" s="12" t="s">
        <v>665</v>
      </c>
      <c r="E385" s="12" t="s">
        <v>666</v>
      </c>
    </row>
    <row r="386" spans="3:5">
      <c r="C386" s="44">
        <v>41557</v>
      </c>
      <c r="D386" s="12" t="s">
        <v>665</v>
      </c>
      <c r="E386" s="12" t="s">
        <v>666</v>
      </c>
    </row>
    <row r="387" spans="3:5">
      <c r="C387" s="44">
        <v>41558</v>
      </c>
      <c r="D387" s="12" t="s">
        <v>665</v>
      </c>
      <c r="E387" s="12" t="s">
        <v>666</v>
      </c>
    </row>
    <row r="388" spans="3:5">
      <c r="C388" s="44">
        <v>41559</v>
      </c>
      <c r="D388" s="12" t="s">
        <v>665</v>
      </c>
      <c r="E388" s="12" t="s">
        <v>666</v>
      </c>
    </row>
    <row r="389" spans="3:5">
      <c r="C389" s="44">
        <v>41560</v>
      </c>
      <c r="D389" s="12" t="s">
        <v>665</v>
      </c>
      <c r="E389" s="12" t="s">
        <v>666</v>
      </c>
    </row>
    <row r="390" spans="3:5">
      <c r="C390" s="44">
        <v>41561</v>
      </c>
      <c r="D390" s="12" t="s">
        <v>665</v>
      </c>
      <c r="E390" s="12" t="s">
        <v>666</v>
      </c>
    </row>
    <row r="391" spans="3:5">
      <c r="C391" s="44">
        <v>41562</v>
      </c>
      <c r="D391" s="12" t="s">
        <v>665</v>
      </c>
      <c r="E391" s="12" t="s">
        <v>666</v>
      </c>
    </row>
    <row r="392" spans="3:5">
      <c r="C392" s="44">
        <v>41563</v>
      </c>
      <c r="D392" s="12" t="s">
        <v>666</v>
      </c>
      <c r="E392" s="12" t="s">
        <v>666</v>
      </c>
    </row>
    <row r="393" spans="3:5">
      <c r="C393" s="44">
        <v>41564</v>
      </c>
      <c r="D393" s="12" t="s">
        <v>666</v>
      </c>
      <c r="E393" s="12" t="s">
        <v>667</v>
      </c>
    </row>
    <row r="394" spans="3:5">
      <c r="C394" s="44">
        <v>41565</v>
      </c>
      <c r="D394" s="12" t="s">
        <v>666</v>
      </c>
      <c r="E394" s="12" t="s">
        <v>667</v>
      </c>
    </row>
    <row r="395" spans="3:5">
      <c r="C395" s="44">
        <v>41566</v>
      </c>
      <c r="D395" s="12" t="s">
        <v>666</v>
      </c>
      <c r="E395" s="12" t="s">
        <v>667</v>
      </c>
    </row>
    <row r="396" spans="3:5">
      <c r="C396" s="44">
        <v>41567</v>
      </c>
      <c r="D396" s="12" t="s">
        <v>666</v>
      </c>
      <c r="E396" s="12" t="s">
        <v>667</v>
      </c>
    </row>
    <row r="397" spans="3:5">
      <c r="C397" s="44">
        <v>41568</v>
      </c>
      <c r="D397" s="12" t="s">
        <v>666</v>
      </c>
      <c r="E397" s="12" t="s">
        <v>667</v>
      </c>
    </row>
    <row r="398" spans="3:5">
      <c r="C398" s="44">
        <v>41569</v>
      </c>
      <c r="D398" s="12" t="s">
        <v>666</v>
      </c>
      <c r="E398" s="12" t="s">
        <v>667</v>
      </c>
    </row>
    <row r="399" spans="3:5">
      <c r="C399" s="44">
        <v>41570</v>
      </c>
      <c r="D399" s="12" t="s">
        <v>666</v>
      </c>
      <c r="E399" s="12" t="s">
        <v>667</v>
      </c>
    </row>
    <row r="400" spans="3:5">
      <c r="C400" s="44">
        <v>41571</v>
      </c>
      <c r="D400" s="12" t="s">
        <v>666</v>
      </c>
      <c r="E400" s="12" t="s">
        <v>667</v>
      </c>
    </row>
    <row r="401" spans="3:5">
      <c r="C401" s="44">
        <v>41572</v>
      </c>
      <c r="D401" s="12" t="s">
        <v>666</v>
      </c>
      <c r="E401" s="12" t="s">
        <v>667</v>
      </c>
    </row>
    <row r="402" spans="3:5">
      <c r="C402" s="44">
        <v>41573</v>
      </c>
      <c r="D402" s="12" t="s">
        <v>666</v>
      </c>
      <c r="E402" s="12" t="s">
        <v>667</v>
      </c>
    </row>
    <row r="403" spans="3:5">
      <c r="C403" s="44">
        <v>41574</v>
      </c>
      <c r="D403" s="12" t="s">
        <v>666</v>
      </c>
      <c r="E403" s="12" t="s">
        <v>667</v>
      </c>
    </row>
    <row r="404" spans="3:5">
      <c r="C404" s="44">
        <v>41575</v>
      </c>
      <c r="D404" s="12" t="s">
        <v>666</v>
      </c>
      <c r="E404" s="12" t="s">
        <v>667</v>
      </c>
    </row>
    <row r="405" spans="3:5">
      <c r="C405" s="44">
        <v>41576</v>
      </c>
      <c r="D405" s="12" t="s">
        <v>666</v>
      </c>
      <c r="E405" s="12" t="s">
        <v>667</v>
      </c>
    </row>
    <row r="406" spans="3:5">
      <c r="C406" s="44">
        <v>41577</v>
      </c>
      <c r="D406" s="12" t="s">
        <v>666</v>
      </c>
      <c r="E406" s="12" t="s">
        <v>667</v>
      </c>
    </row>
    <row r="407" spans="3:5">
      <c r="C407" s="44">
        <v>41578</v>
      </c>
      <c r="D407" s="12" t="s">
        <v>666</v>
      </c>
      <c r="E407" s="12" t="s">
        <v>667</v>
      </c>
    </row>
    <row r="408" spans="3:5">
      <c r="C408" s="44">
        <v>41579</v>
      </c>
      <c r="D408" s="12" t="s">
        <v>667</v>
      </c>
      <c r="E408" s="12" t="s">
        <v>668</v>
      </c>
    </row>
    <row r="409" spans="3:5">
      <c r="C409" s="44">
        <v>41580</v>
      </c>
      <c r="D409" s="12" t="s">
        <v>667</v>
      </c>
      <c r="E409" s="12" t="s">
        <v>668</v>
      </c>
    </row>
    <row r="410" spans="3:5">
      <c r="C410" s="44">
        <v>41581</v>
      </c>
      <c r="D410" s="12" t="s">
        <v>667</v>
      </c>
      <c r="E410" s="12" t="s">
        <v>668</v>
      </c>
    </row>
    <row r="411" spans="3:5">
      <c r="C411" s="44">
        <v>41582</v>
      </c>
      <c r="D411" s="12" t="s">
        <v>667</v>
      </c>
      <c r="E411" s="12" t="s">
        <v>668</v>
      </c>
    </row>
    <row r="412" spans="3:5">
      <c r="C412" s="44">
        <v>41583</v>
      </c>
      <c r="D412" s="12" t="s">
        <v>667</v>
      </c>
      <c r="E412" s="12" t="s">
        <v>668</v>
      </c>
    </row>
    <row r="413" spans="3:5">
      <c r="C413" s="44">
        <v>41584</v>
      </c>
      <c r="D413" s="12" t="s">
        <v>667</v>
      </c>
      <c r="E413" s="12" t="s">
        <v>668</v>
      </c>
    </row>
    <row r="414" spans="3:5">
      <c r="C414" s="44">
        <v>41585</v>
      </c>
      <c r="D414" s="12" t="s">
        <v>667</v>
      </c>
      <c r="E414" s="12" t="s">
        <v>668</v>
      </c>
    </row>
    <row r="415" spans="3:5">
      <c r="C415" s="44">
        <v>41586</v>
      </c>
      <c r="D415" s="12" t="s">
        <v>667</v>
      </c>
      <c r="E415" s="12" t="s">
        <v>668</v>
      </c>
    </row>
    <row r="416" spans="3:5">
      <c r="C416" s="44">
        <v>41587</v>
      </c>
      <c r="D416" s="12" t="s">
        <v>667</v>
      </c>
      <c r="E416" s="12" t="s">
        <v>668</v>
      </c>
    </row>
    <row r="417" spans="3:5">
      <c r="C417" s="44">
        <v>41588</v>
      </c>
      <c r="D417" s="12" t="s">
        <v>667</v>
      </c>
      <c r="E417" s="12" t="s">
        <v>668</v>
      </c>
    </row>
    <row r="418" spans="3:5">
      <c r="C418" s="44">
        <v>41589</v>
      </c>
      <c r="D418" s="12" t="s">
        <v>667</v>
      </c>
      <c r="E418" s="12" t="s">
        <v>668</v>
      </c>
    </row>
    <row r="419" spans="3:5">
      <c r="C419" s="44">
        <v>41590</v>
      </c>
      <c r="D419" s="12" t="s">
        <v>667</v>
      </c>
      <c r="E419" s="12" t="s">
        <v>668</v>
      </c>
    </row>
    <row r="420" spans="3:5">
      <c r="C420" s="44">
        <v>41591</v>
      </c>
      <c r="D420" s="12" t="s">
        <v>667</v>
      </c>
      <c r="E420" s="12" t="s">
        <v>668</v>
      </c>
    </row>
    <row r="421" spans="3:5">
      <c r="C421" s="44">
        <v>41592</v>
      </c>
      <c r="D421" s="12" t="s">
        <v>667</v>
      </c>
      <c r="E421" s="12" t="s">
        <v>668</v>
      </c>
    </row>
    <row r="422" spans="3:5">
      <c r="C422" s="44">
        <v>41593</v>
      </c>
      <c r="D422" s="12" t="s">
        <v>667</v>
      </c>
      <c r="E422" s="12" t="s">
        <v>668</v>
      </c>
    </row>
    <row r="423" spans="3:5">
      <c r="C423" s="44">
        <v>41594</v>
      </c>
      <c r="D423" s="12" t="s">
        <v>668</v>
      </c>
      <c r="E423" s="12" t="s">
        <v>669</v>
      </c>
    </row>
    <row r="424" spans="3:5">
      <c r="C424" s="44">
        <v>41595</v>
      </c>
      <c r="D424" s="12" t="s">
        <v>668</v>
      </c>
      <c r="E424" s="12" t="s">
        <v>669</v>
      </c>
    </row>
    <row r="425" spans="3:5">
      <c r="C425" s="44">
        <v>41596</v>
      </c>
      <c r="D425" s="12" t="s">
        <v>668</v>
      </c>
      <c r="E425" s="12" t="s">
        <v>669</v>
      </c>
    </row>
    <row r="426" spans="3:5">
      <c r="C426" s="44">
        <v>41597</v>
      </c>
      <c r="D426" s="12" t="s">
        <v>668</v>
      </c>
      <c r="E426" s="12" t="s">
        <v>669</v>
      </c>
    </row>
    <row r="427" spans="3:5">
      <c r="C427" s="44">
        <v>41598</v>
      </c>
      <c r="D427" s="12" t="s">
        <v>668</v>
      </c>
      <c r="E427" s="12" t="s">
        <v>669</v>
      </c>
    </row>
    <row r="428" spans="3:5">
      <c r="C428" s="44">
        <v>41599</v>
      </c>
      <c r="D428" s="12" t="s">
        <v>668</v>
      </c>
      <c r="E428" s="12" t="s">
        <v>669</v>
      </c>
    </row>
    <row r="429" spans="3:5">
      <c r="C429" s="44">
        <v>41600</v>
      </c>
      <c r="D429" s="12" t="s">
        <v>668</v>
      </c>
      <c r="E429" s="12" t="s">
        <v>669</v>
      </c>
    </row>
    <row r="430" spans="3:5">
      <c r="C430" s="44">
        <v>41601</v>
      </c>
      <c r="D430" s="12" t="s">
        <v>668</v>
      </c>
      <c r="E430" s="12" t="s">
        <v>669</v>
      </c>
    </row>
    <row r="431" spans="3:5">
      <c r="C431" s="44">
        <v>41602</v>
      </c>
      <c r="D431" s="12" t="s">
        <v>668</v>
      </c>
      <c r="E431" s="12" t="s">
        <v>669</v>
      </c>
    </row>
    <row r="432" spans="3:5">
      <c r="C432" s="44">
        <v>41603</v>
      </c>
      <c r="D432" s="12" t="s">
        <v>668</v>
      </c>
      <c r="E432" s="12" t="s">
        <v>669</v>
      </c>
    </row>
    <row r="433" spans="3:5">
      <c r="C433" s="44">
        <v>41604</v>
      </c>
      <c r="D433" s="12" t="s">
        <v>668</v>
      </c>
      <c r="E433" s="12" t="s">
        <v>669</v>
      </c>
    </row>
    <row r="434" spans="3:5">
      <c r="C434" s="44">
        <v>41605</v>
      </c>
      <c r="D434" s="12" t="s">
        <v>668</v>
      </c>
      <c r="E434" s="12" t="s">
        <v>669</v>
      </c>
    </row>
    <row r="435" spans="3:5">
      <c r="C435" s="44">
        <v>41606</v>
      </c>
      <c r="D435" s="12" t="s">
        <v>668</v>
      </c>
      <c r="E435" s="12" t="s">
        <v>669</v>
      </c>
    </row>
    <row r="436" spans="3:5">
      <c r="C436" s="44">
        <v>41607</v>
      </c>
      <c r="D436" s="12" t="s">
        <v>668</v>
      </c>
      <c r="E436" s="12" t="s">
        <v>669</v>
      </c>
    </row>
    <row r="437" spans="3:5">
      <c r="C437" s="44">
        <v>41608</v>
      </c>
      <c r="D437" s="12" t="s">
        <v>668</v>
      </c>
      <c r="E437" s="12" t="s">
        <v>669</v>
      </c>
    </row>
    <row r="438" spans="3:5">
      <c r="C438" s="44">
        <v>41609</v>
      </c>
      <c r="D438" s="12" t="s">
        <v>669</v>
      </c>
      <c r="E438" s="12" t="s">
        <v>670</v>
      </c>
    </row>
    <row r="439" spans="3:5">
      <c r="C439" s="44">
        <v>41610</v>
      </c>
      <c r="D439" s="12" t="s">
        <v>669</v>
      </c>
      <c r="E439" s="12" t="s">
        <v>670</v>
      </c>
    </row>
    <row r="440" spans="3:5">
      <c r="C440" s="44">
        <v>41611</v>
      </c>
      <c r="D440" s="12" t="s">
        <v>669</v>
      </c>
      <c r="E440" s="12" t="s">
        <v>670</v>
      </c>
    </row>
    <row r="441" spans="3:5">
      <c r="C441" s="44">
        <v>41612</v>
      </c>
      <c r="D441" s="12" t="s">
        <v>669</v>
      </c>
      <c r="E441" s="12" t="s">
        <v>670</v>
      </c>
    </row>
    <row r="442" spans="3:5">
      <c r="C442" s="44">
        <v>41613</v>
      </c>
      <c r="D442" s="12" t="s">
        <v>669</v>
      </c>
      <c r="E442" s="12" t="s">
        <v>670</v>
      </c>
    </row>
    <row r="443" spans="3:5">
      <c r="C443" s="44">
        <v>41614</v>
      </c>
      <c r="D443" s="12" t="s">
        <v>669</v>
      </c>
      <c r="E443" s="12" t="s">
        <v>670</v>
      </c>
    </row>
    <row r="444" spans="3:5">
      <c r="C444" s="44">
        <v>41615</v>
      </c>
      <c r="D444" s="12" t="s">
        <v>669</v>
      </c>
      <c r="E444" s="12" t="s">
        <v>670</v>
      </c>
    </row>
    <row r="445" spans="3:5">
      <c r="C445" s="44">
        <v>41616</v>
      </c>
      <c r="D445" s="12" t="s">
        <v>669</v>
      </c>
      <c r="E445" s="12" t="s">
        <v>670</v>
      </c>
    </row>
    <row r="446" spans="3:5">
      <c r="C446" s="44">
        <v>41617</v>
      </c>
      <c r="D446" s="12" t="s">
        <v>669</v>
      </c>
      <c r="E446" s="12" t="s">
        <v>670</v>
      </c>
    </row>
    <row r="447" spans="3:5">
      <c r="C447" s="44">
        <v>41618</v>
      </c>
      <c r="D447" s="12" t="s">
        <v>669</v>
      </c>
      <c r="E447" s="12" t="s">
        <v>670</v>
      </c>
    </row>
    <row r="448" spans="3:5">
      <c r="C448" s="44">
        <v>41619</v>
      </c>
      <c r="D448" s="12" t="s">
        <v>669</v>
      </c>
      <c r="E448" s="12" t="s">
        <v>670</v>
      </c>
    </row>
    <row r="449" spans="3:5">
      <c r="C449" s="44">
        <v>41620</v>
      </c>
      <c r="D449" s="12" t="s">
        <v>669</v>
      </c>
      <c r="E449" s="12" t="s">
        <v>670</v>
      </c>
    </row>
    <row r="450" spans="3:5">
      <c r="C450" s="44">
        <v>41621</v>
      </c>
      <c r="D450" s="12" t="s">
        <v>669</v>
      </c>
      <c r="E450" s="12" t="s">
        <v>670</v>
      </c>
    </row>
    <row r="451" spans="3:5">
      <c r="C451" s="44">
        <v>41622</v>
      </c>
      <c r="D451" s="12" t="s">
        <v>669</v>
      </c>
      <c r="E451" s="12" t="s">
        <v>670</v>
      </c>
    </row>
    <row r="452" spans="3:5">
      <c r="C452" s="44">
        <v>41623</v>
      </c>
      <c r="D452" s="12" t="s">
        <v>669</v>
      </c>
      <c r="E452" s="12" t="s">
        <v>670</v>
      </c>
    </row>
    <row r="453" spans="3:5">
      <c r="C453" s="44">
        <v>41624</v>
      </c>
      <c r="D453" s="12" t="s">
        <v>670</v>
      </c>
      <c r="E453" s="12" t="s">
        <v>670</v>
      </c>
    </row>
    <row r="454" spans="3:5">
      <c r="C454" s="44">
        <v>41625</v>
      </c>
      <c r="D454" s="12" t="s">
        <v>670</v>
      </c>
      <c r="E454" s="12" t="s">
        <v>671</v>
      </c>
    </row>
    <row r="455" spans="3:5">
      <c r="C455" s="44">
        <v>41626</v>
      </c>
      <c r="D455" s="12" t="s">
        <v>670</v>
      </c>
      <c r="E455" s="12" t="s">
        <v>671</v>
      </c>
    </row>
    <row r="456" spans="3:5">
      <c r="C456" s="44">
        <v>41627</v>
      </c>
      <c r="D456" s="12" t="s">
        <v>670</v>
      </c>
      <c r="E456" s="12" t="s">
        <v>671</v>
      </c>
    </row>
    <row r="457" spans="3:5">
      <c r="C457" s="44">
        <v>41628</v>
      </c>
      <c r="D457" s="12" t="s">
        <v>670</v>
      </c>
      <c r="E457" s="12" t="s">
        <v>671</v>
      </c>
    </row>
    <row r="458" spans="3:5">
      <c r="C458" s="44">
        <v>41629</v>
      </c>
      <c r="D458" s="12" t="s">
        <v>670</v>
      </c>
      <c r="E458" s="12" t="s">
        <v>671</v>
      </c>
    </row>
    <row r="459" spans="3:5">
      <c r="C459" s="44">
        <v>41630</v>
      </c>
      <c r="D459" s="12" t="s">
        <v>670</v>
      </c>
      <c r="E459" s="12" t="s">
        <v>671</v>
      </c>
    </row>
    <row r="460" spans="3:5">
      <c r="C460" s="44">
        <v>41631</v>
      </c>
      <c r="D460" s="12" t="s">
        <v>670</v>
      </c>
      <c r="E460" s="12" t="s">
        <v>671</v>
      </c>
    </row>
    <row r="461" spans="3:5">
      <c r="C461" s="44">
        <v>41632</v>
      </c>
      <c r="D461" s="12" t="s">
        <v>670</v>
      </c>
      <c r="E461" s="12" t="s">
        <v>671</v>
      </c>
    </row>
    <row r="462" spans="3:5">
      <c r="C462" s="44">
        <v>41633</v>
      </c>
      <c r="D462" s="12" t="s">
        <v>670</v>
      </c>
      <c r="E462" s="12" t="s">
        <v>671</v>
      </c>
    </row>
    <row r="463" spans="3:5">
      <c r="C463" s="44">
        <v>41634</v>
      </c>
      <c r="D463" s="12" t="s">
        <v>670</v>
      </c>
      <c r="E463" s="12" t="s">
        <v>671</v>
      </c>
    </row>
    <row r="464" spans="3:5">
      <c r="C464" s="44">
        <v>41635</v>
      </c>
      <c r="D464" s="12" t="s">
        <v>670</v>
      </c>
      <c r="E464" s="12" t="s">
        <v>671</v>
      </c>
    </row>
    <row r="465" spans="3:5">
      <c r="C465" s="44">
        <v>41636</v>
      </c>
      <c r="D465" s="12" t="s">
        <v>670</v>
      </c>
      <c r="E465" s="12" t="s">
        <v>671</v>
      </c>
    </row>
    <row r="466" spans="3:5">
      <c r="C466" s="44">
        <v>41637</v>
      </c>
      <c r="D466" s="12" t="s">
        <v>670</v>
      </c>
      <c r="E466" s="12" t="s">
        <v>671</v>
      </c>
    </row>
    <row r="467" spans="3:5">
      <c r="C467" s="44">
        <v>41638</v>
      </c>
      <c r="D467" s="12" t="s">
        <v>670</v>
      </c>
      <c r="E467" s="12" t="s">
        <v>671</v>
      </c>
    </row>
    <row r="468" spans="3:5">
      <c r="C468" s="44">
        <v>41639</v>
      </c>
      <c r="D468" s="12" t="s">
        <v>670</v>
      </c>
      <c r="E468" s="12" t="s">
        <v>671</v>
      </c>
    </row>
    <row r="510" spans="13:13"/>
    <row r="3449" spans="13:13"/>
  </sheetData>
  <autoFilter ref="M1:M36" xr:uid="{00000000-0009-0000-0000-000008000000}"/>
  <sortState xmlns:xlrd2="http://schemas.microsoft.com/office/spreadsheetml/2017/richdata2" ref="M2:M28">
    <sortCondition ref="M2:M28" customList="Domingo,Lunes,Martes,Miércoles,Jueves,Viernes,Sábado"/>
  </sortState>
  <customSheetViews>
    <customSheetView guid="{FB1A5AC3-9C2F-413D-BD1F-69E51A13B3A0}" showAutoFilter="1" state="hidden" topLeftCell="A458">
      <selection activeCell="E467" sqref="E467"/>
      <pageMargins left="0.7" right="0.7" top="0.75" bottom="0.75" header="0.3" footer="0.3"/>
      <pageSetup orientation="portrait" r:id="rId1"/>
      <autoFilter ref="M1:M36" xr:uid="{B1BE2DB3-524B-42EB-9432-1ACEA980F0CA}"/>
    </customSheetView>
  </customSheetViews>
  <pageMargins left="0.7" right="0.7" top="0.75" bottom="0.75" header="0.3" footer="0.3"/>
  <pageSetup orientation="portrait"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8">
    <pageSetUpPr fitToPage="1"/>
  </sheetPr>
  <dimension ref="A1:C62"/>
  <sheetViews>
    <sheetView workbookViewId="0">
      <selection activeCell="C22" sqref="C22"/>
    </sheetView>
  </sheetViews>
  <sheetFormatPr baseColWidth="10" defaultRowHeight="12.75"/>
  <cols>
    <col min="2" max="2" width="37.7109375" customWidth="1"/>
    <col min="3" max="3" width="44.85546875" customWidth="1"/>
  </cols>
  <sheetData>
    <row r="1" spans="1:3" s="3" customFormat="1" ht="15.75">
      <c r="A1" s="408" t="s">
        <v>927</v>
      </c>
      <c r="B1" s="408"/>
      <c r="C1" s="408"/>
    </row>
    <row r="2" spans="1:3" s="3" customFormat="1">
      <c r="A2" s="306" t="s">
        <v>422</v>
      </c>
      <c r="B2" s="306" t="s">
        <v>928</v>
      </c>
      <c r="C2" s="306" t="s">
        <v>929</v>
      </c>
    </row>
    <row r="3" spans="1:3" s="308" customFormat="1" ht="12">
      <c r="A3" s="312"/>
      <c r="B3" s="312" t="s">
        <v>164</v>
      </c>
      <c r="C3" s="312" t="s">
        <v>931</v>
      </c>
    </row>
    <row r="4" spans="1:3" s="308" customFormat="1" ht="12">
      <c r="A4" s="313"/>
      <c r="B4" s="313" t="s">
        <v>50</v>
      </c>
      <c r="C4" s="313" t="s">
        <v>50</v>
      </c>
    </row>
    <row r="5" spans="1:3" s="308" customFormat="1" ht="12">
      <c r="A5" s="313"/>
      <c r="B5" s="313" t="s">
        <v>930</v>
      </c>
      <c r="C5" s="313" t="s">
        <v>930</v>
      </c>
    </row>
    <row r="6" spans="1:3" s="308" customFormat="1" ht="12">
      <c r="A6" s="310"/>
      <c r="B6" s="310" t="s">
        <v>65</v>
      </c>
      <c r="C6" s="310" t="s">
        <v>65</v>
      </c>
    </row>
    <row r="7" spans="1:3" s="308" customFormat="1" ht="12">
      <c r="A7" s="309"/>
      <c r="B7" s="309"/>
      <c r="C7" s="309"/>
    </row>
    <row r="8" spans="1:3" s="308" customFormat="1" ht="12">
      <c r="A8" s="314"/>
      <c r="B8" s="314" t="s">
        <v>164</v>
      </c>
      <c r="C8" s="314" t="s">
        <v>931</v>
      </c>
    </row>
    <row r="9" spans="1:3" s="308" customFormat="1" ht="12">
      <c r="A9" s="313"/>
      <c r="B9" s="313" t="s">
        <v>50</v>
      </c>
      <c r="C9" s="313" t="s">
        <v>50</v>
      </c>
    </row>
    <row r="10" spans="1:3" s="308" customFormat="1" ht="12">
      <c r="A10" s="313"/>
      <c r="B10" s="313" t="s">
        <v>930</v>
      </c>
      <c r="C10" s="313" t="s">
        <v>930</v>
      </c>
    </row>
    <row r="11" spans="1:3" s="308" customFormat="1" ht="12">
      <c r="A11" s="310"/>
      <c r="B11" s="310" t="s">
        <v>65</v>
      </c>
      <c r="C11" s="310" t="s">
        <v>65</v>
      </c>
    </row>
    <row r="12" spans="1:3" s="308" customFormat="1" ht="12">
      <c r="A12" s="309"/>
      <c r="B12" s="309"/>
      <c r="C12" s="309"/>
    </row>
    <row r="13" spans="1:3" s="308" customFormat="1" ht="12">
      <c r="A13" s="314"/>
      <c r="B13" s="314" t="s">
        <v>164</v>
      </c>
      <c r="C13" s="314" t="s">
        <v>931</v>
      </c>
    </row>
    <row r="14" spans="1:3" s="308" customFormat="1" ht="12">
      <c r="A14" s="313"/>
      <c r="B14" s="313" t="s">
        <v>50</v>
      </c>
      <c r="C14" s="313" t="s">
        <v>50</v>
      </c>
    </row>
    <row r="15" spans="1:3" s="308" customFormat="1" ht="12">
      <c r="A15" s="313"/>
      <c r="B15" s="313" t="s">
        <v>930</v>
      </c>
      <c r="C15" s="313" t="s">
        <v>930</v>
      </c>
    </row>
    <row r="16" spans="1:3" s="308" customFormat="1" ht="12">
      <c r="A16" s="310"/>
      <c r="B16" s="310" t="s">
        <v>65</v>
      </c>
      <c r="C16" s="310" t="s">
        <v>65</v>
      </c>
    </row>
    <row r="17" spans="1:3" s="308" customFormat="1" ht="12">
      <c r="A17" s="309"/>
      <c r="B17" s="309"/>
      <c r="C17" s="309"/>
    </row>
    <row r="18" spans="1:3" s="308" customFormat="1" ht="12">
      <c r="A18" s="314"/>
      <c r="B18" s="314" t="s">
        <v>164</v>
      </c>
      <c r="C18" s="314" t="s">
        <v>931</v>
      </c>
    </row>
    <row r="19" spans="1:3" s="308" customFormat="1" ht="12">
      <c r="A19" s="313"/>
      <c r="B19" s="313" t="s">
        <v>50</v>
      </c>
      <c r="C19" s="313" t="s">
        <v>50</v>
      </c>
    </row>
    <row r="20" spans="1:3" s="308" customFormat="1" ht="12">
      <c r="A20" s="313"/>
      <c r="B20" s="313" t="s">
        <v>930</v>
      </c>
      <c r="C20" s="313" t="s">
        <v>930</v>
      </c>
    </row>
    <row r="21" spans="1:3" s="308" customFormat="1" ht="12">
      <c r="A21" s="310"/>
      <c r="B21" s="310" t="s">
        <v>65</v>
      </c>
      <c r="C21" s="310" t="s">
        <v>65</v>
      </c>
    </row>
    <row r="22" spans="1:3" s="308" customFormat="1" ht="12">
      <c r="A22" s="309"/>
      <c r="B22" s="309"/>
      <c r="C22" s="309"/>
    </row>
    <row r="23" spans="1:3" s="308" customFormat="1" ht="12">
      <c r="A23" s="314"/>
      <c r="B23" s="314" t="s">
        <v>164</v>
      </c>
      <c r="C23" s="314" t="s">
        <v>931</v>
      </c>
    </row>
    <row r="24" spans="1:3" s="308" customFormat="1" ht="12">
      <c r="A24" s="313"/>
      <c r="B24" s="313" t="s">
        <v>50</v>
      </c>
      <c r="C24" s="313" t="s">
        <v>50</v>
      </c>
    </row>
    <row r="25" spans="1:3" s="308" customFormat="1" ht="12">
      <c r="A25" s="313"/>
      <c r="B25" s="313" t="s">
        <v>930</v>
      </c>
      <c r="C25" s="313" t="s">
        <v>930</v>
      </c>
    </row>
    <row r="26" spans="1:3" s="308" customFormat="1" ht="12">
      <c r="A26" s="310"/>
      <c r="B26" s="310" t="s">
        <v>65</v>
      </c>
      <c r="C26" s="310" t="s">
        <v>65</v>
      </c>
    </row>
    <row r="27" spans="1:3" s="308" customFormat="1" ht="12">
      <c r="A27" s="309"/>
      <c r="B27" s="309"/>
      <c r="C27" s="309"/>
    </row>
    <row r="28" spans="1:3" s="308" customFormat="1" ht="12">
      <c r="A28" s="314"/>
      <c r="B28" s="314" t="s">
        <v>164</v>
      </c>
      <c r="C28" s="314" t="s">
        <v>931</v>
      </c>
    </row>
    <row r="29" spans="1:3" s="308" customFormat="1" ht="12">
      <c r="A29" s="313"/>
      <c r="B29" s="313" t="s">
        <v>50</v>
      </c>
      <c r="C29" s="313" t="s">
        <v>50</v>
      </c>
    </row>
    <row r="30" spans="1:3" s="308" customFormat="1" ht="12">
      <c r="A30" s="313"/>
      <c r="B30" s="313" t="s">
        <v>930</v>
      </c>
      <c r="C30" s="313" t="s">
        <v>930</v>
      </c>
    </row>
    <row r="31" spans="1:3" s="308" customFormat="1" ht="12">
      <c r="A31" s="310"/>
      <c r="B31" s="310" t="s">
        <v>65</v>
      </c>
      <c r="C31" s="310" t="s">
        <v>65</v>
      </c>
    </row>
    <row r="32" spans="1:3" ht="15.75">
      <c r="A32" s="408" t="s">
        <v>927</v>
      </c>
      <c r="B32" s="408"/>
      <c r="C32" s="408"/>
    </row>
    <row r="33" spans="1:3">
      <c r="A33" s="311" t="s">
        <v>422</v>
      </c>
      <c r="B33" s="306" t="s">
        <v>928</v>
      </c>
      <c r="C33" s="306" t="s">
        <v>929</v>
      </c>
    </row>
    <row r="34" spans="1:3" s="308" customFormat="1" ht="12">
      <c r="A34" s="307"/>
      <c r="B34" s="307" t="s">
        <v>164</v>
      </c>
      <c r="C34" s="307" t="s">
        <v>931</v>
      </c>
    </row>
    <row r="35" spans="1:3" s="308" customFormat="1" ht="12">
      <c r="A35" s="309"/>
      <c r="B35" s="309" t="s">
        <v>50</v>
      </c>
      <c r="C35" s="309" t="s">
        <v>50</v>
      </c>
    </row>
    <row r="36" spans="1:3" s="308" customFormat="1" ht="12">
      <c r="A36" s="309"/>
      <c r="B36" s="309" t="s">
        <v>930</v>
      </c>
      <c r="C36" s="309" t="s">
        <v>930</v>
      </c>
    </row>
    <row r="37" spans="1:3" s="308" customFormat="1" ht="12">
      <c r="A37" s="310"/>
      <c r="B37" s="310" t="s">
        <v>65</v>
      </c>
      <c r="C37" s="310" t="s">
        <v>65</v>
      </c>
    </row>
    <row r="38" spans="1:3" s="308" customFormat="1" ht="12">
      <c r="A38" s="309"/>
      <c r="B38" s="309"/>
      <c r="C38" s="309"/>
    </row>
    <row r="39" spans="1:3" s="308" customFormat="1" ht="12">
      <c r="A39" s="309"/>
      <c r="B39" s="309" t="s">
        <v>164</v>
      </c>
      <c r="C39" s="309" t="s">
        <v>931</v>
      </c>
    </row>
    <row r="40" spans="1:3" s="308" customFormat="1" ht="12">
      <c r="A40" s="309"/>
      <c r="B40" s="309" t="s">
        <v>50</v>
      </c>
      <c r="C40" s="309" t="s">
        <v>50</v>
      </c>
    </row>
    <row r="41" spans="1:3" s="308" customFormat="1" ht="12">
      <c r="A41" s="309"/>
      <c r="B41" s="309" t="s">
        <v>930</v>
      </c>
      <c r="C41" s="309" t="s">
        <v>930</v>
      </c>
    </row>
    <row r="42" spans="1:3" s="308" customFormat="1" ht="12">
      <c r="A42" s="310"/>
      <c r="B42" s="310" t="s">
        <v>65</v>
      </c>
      <c r="C42" s="310" t="s">
        <v>65</v>
      </c>
    </row>
    <row r="43" spans="1:3" s="308" customFormat="1" ht="12">
      <c r="A43" s="309"/>
      <c r="B43" s="309"/>
      <c r="C43" s="309"/>
    </row>
    <row r="44" spans="1:3" s="308" customFormat="1" ht="12">
      <c r="A44" s="309"/>
      <c r="B44" s="309" t="s">
        <v>164</v>
      </c>
      <c r="C44" s="309" t="s">
        <v>931</v>
      </c>
    </row>
    <row r="45" spans="1:3" s="308" customFormat="1" ht="12">
      <c r="A45" s="309"/>
      <c r="B45" s="309" t="s">
        <v>50</v>
      </c>
      <c r="C45" s="309" t="s">
        <v>50</v>
      </c>
    </row>
    <row r="46" spans="1:3" s="308" customFormat="1" ht="12">
      <c r="A46" s="309"/>
      <c r="B46" s="309" t="s">
        <v>930</v>
      </c>
      <c r="C46" s="309" t="s">
        <v>930</v>
      </c>
    </row>
    <row r="47" spans="1:3" s="308" customFormat="1" ht="12">
      <c r="A47" s="310"/>
      <c r="B47" s="310" t="s">
        <v>65</v>
      </c>
      <c r="C47" s="310" t="s">
        <v>65</v>
      </c>
    </row>
    <row r="48" spans="1:3" s="308" customFormat="1" ht="12">
      <c r="A48" s="309"/>
      <c r="B48" s="309"/>
      <c r="C48" s="309"/>
    </row>
    <row r="49" spans="1:3" s="308" customFormat="1" ht="12">
      <c r="A49" s="309"/>
      <c r="B49" s="309" t="s">
        <v>164</v>
      </c>
      <c r="C49" s="309" t="s">
        <v>931</v>
      </c>
    </row>
    <row r="50" spans="1:3" s="308" customFormat="1" ht="12">
      <c r="A50" s="309"/>
      <c r="B50" s="309" t="s">
        <v>50</v>
      </c>
      <c r="C50" s="309" t="s">
        <v>50</v>
      </c>
    </row>
    <row r="51" spans="1:3" s="308" customFormat="1" ht="12">
      <c r="A51" s="309"/>
      <c r="B51" s="309" t="s">
        <v>930</v>
      </c>
      <c r="C51" s="309" t="s">
        <v>930</v>
      </c>
    </row>
    <row r="52" spans="1:3" s="308" customFormat="1" ht="12">
      <c r="A52" s="310"/>
      <c r="B52" s="310" t="s">
        <v>65</v>
      </c>
      <c r="C52" s="310" t="s">
        <v>65</v>
      </c>
    </row>
    <row r="53" spans="1:3" s="308" customFormat="1" ht="12">
      <c r="A53" s="309"/>
      <c r="B53" s="309"/>
      <c r="C53" s="309"/>
    </row>
    <row r="54" spans="1:3" s="308" customFormat="1" ht="12">
      <c r="A54" s="309"/>
      <c r="B54" s="309" t="s">
        <v>164</v>
      </c>
      <c r="C54" s="309" t="s">
        <v>931</v>
      </c>
    </row>
    <row r="55" spans="1:3" s="308" customFormat="1" ht="12">
      <c r="A55" s="309"/>
      <c r="B55" s="309" t="s">
        <v>50</v>
      </c>
      <c r="C55" s="309" t="s">
        <v>50</v>
      </c>
    </row>
    <row r="56" spans="1:3" s="308" customFormat="1" ht="12">
      <c r="A56" s="309"/>
      <c r="B56" s="309" t="s">
        <v>930</v>
      </c>
      <c r="C56" s="309" t="s">
        <v>930</v>
      </c>
    </row>
    <row r="57" spans="1:3" s="308" customFormat="1" ht="12">
      <c r="A57" s="310"/>
      <c r="B57" s="310" t="s">
        <v>65</v>
      </c>
      <c r="C57" s="310" t="s">
        <v>65</v>
      </c>
    </row>
    <row r="58" spans="1:3" s="308" customFormat="1" ht="12">
      <c r="A58" s="309"/>
      <c r="B58" s="309"/>
      <c r="C58" s="309"/>
    </row>
    <row r="59" spans="1:3" s="308" customFormat="1" ht="12">
      <c r="A59" s="309"/>
      <c r="B59" s="309" t="s">
        <v>164</v>
      </c>
      <c r="C59" s="309" t="s">
        <v>931</v>
      </c>
    </row>
    <row r="60" spans="1:3" s="308" customFormat="1" ht="12">
      <c r="A60" s="309"/>
      <c r="B60" s="309" t="s">
        <v>50</v>
      </c>
      <c r="C60" s="309" t="s">
        <v>50</v>
      </c>
    </row>
    <row r="61" spans="1:3" s="308" customFormat="1" ht="12">
      <c r="A61" s="309"/>
      <c r="B61" s="309" t="s">
        <v>930</v>
      </c>
      <c r="C61" s="309" t="s">
        <v>930</v>
      </c>
    </row>
    <row r="62" spans="1:3" s="308" customFormat="1" ht="12">
      <c r="A62" s="310"/>
      <c r="B62" s="310" t="s">
        <v>65</v>
      </c>
      <c r="C62" s="310" t="s">
        <v>65</v>
      </c>
    </row>
  </sheetData>
  <mergeCells count="2">
    <mergeCell ref="A1:C1"/>
    <mergeCell ref="A32:C32"/>
  </mergeCells>
  <pageMargins left="0.7" right="0.7" top="0.75" bottom="0.75" header="0.3" footer="0.3"/>
  <pageSetup scale="98" fitToHeight="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13</vt:i4>
      </vt:variant>
    </vt:vector>
  </HeadingPairs>
  <TitlesOfParts>
    <vt:vector size="23" baseType="lpstr">
      <vt:lpstr>CAPTURA</vt:lpstr>
      <vt:lpstr>CORRESPONDENCIA</vt:lpstr>
      <vt:lpstr>DIF</vt:lpstr>
      <vt:lpstr>INDICADORES ANP</vt:lpstr>
      <vt:lpstr>DOCUMENTOS</vt:lpstr>
      <vt:lpstr>BASE DE DATOS</vt:lpstr>
      <vt:lpstr>Acumulativo</vt:lpstr>
      <vt:lpstr>Sueldos</vt:lpstr>
      <vt:lpstr>CATEHOR</vt:lpstr>
      <vt:lpstr>Hoja1</vt:lpstr>
      <vt:lpstr>_1Excel_BuiltIn__FilterDatabase_4_1</vt:lpstr>
      <vt:lpstr>_2Excel_BuiltIn__FilterDatabase_4_1_1</vt:lpstr>
      <vt:lpstr>CAPTURA!Área_de_impresión</vt:lpstr>
      <vt:lpstr>catsus</vt:lpstr>
      <vt:lpstr>concept</vt:lpstr>
      <vt:lpstr>Excel_BuiltIn__FilterDatabase_4_1</vt:lpstr>
      <vt:lpstr>Excel_BuiltIn__FilterDatabase_4_1_1</vt:lpstr>
      <vt:lpstr>Excel_BuiltIn__FilterDatabase_6</vt:lpstr>
      <vt:lpstr>matbase</vt:lpstr>
      <vt:lpstr>matsust</vt:lpstr>
      <vt:lpstr>periodo</vt:lpstr>
      <vt:lpstr>quinc</vt:lpstr>
      <vt:lpstr>sustituto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Moises Beltran</dc:creator>
  <cp:lastModifiedBy>Moises Beltran Castro</cp:lastModifiedBy>
  <cp:lastPrinted>2019-08-20T14:50:03Z</cp:lastPrinted>
  <dcterms:created xsi:type="dcterms:W3CDTF">2012-06-25T18:28:34Z</dcterms:created>
  <dcterms:modified xsi:type="dcterms:W3CDTF">2026-04-18T01:36:07Z</dcterms:modified>
</cp:coreProperties>
</file>